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pmpa-fs3\smov-dados$\DPP-Projetos\PROJETOS DPP\SMS- SAÚDE\USF-Cruzeiro Sul_(interdição-09.01.2025)\Orçamento e projeto- 21.07.2025\7 - Orçamento 12.02.26\"/>
    </mc:Choice>
  </mc:AlternateContent>
  <xr:revisionPtr revIDLastSave="0" documentId="8_{FBA87BD1-DAA4-45C9-9356-0134F824CE66}" xr6:coauthVersionLast="47" xr6:coauthVersionMax="47" xr10:uidLastSave="{00000000-0000-0000-0000-000000000000}"/>
  <bookViews>
    <workbookView xWindow="30" yWindow="30" windowWidth="28770" windowHeight="15450" tabRatio="500" firstSheet="1" activeTab="1" xr2:uid="{00000000-000D-0000-FFFF-FFFF00000000}"/>
  </bookViews>
  <sheets>
    <sheet name="dados" sheetId="1" r:id="rId1"/>
    <sheet name="orcamento" sheetId="2" r:id="rId2"/>
    <sheet name="composicoes" sheetId="3" r:id="rId3"/>
    <sheet name="cotacoes" sheetId="4" r:id="rId4"/>
    <sheet name="tabelas" sheetId="5" r:id="rId5"/>
    <sheet name="cronograma" sheetId="6" r:id="rId6"/>
    <sheet name="curva ABC" sheetId="7" r:id="rId7"/>
    <sheet name="BDI" sheetId="8" r:id="rId8"/>
    <sheet name="encargos" sheetId="15" r:id="rId9"/>
    <sheet name="SINAPI-comp" sheetId="10" state="hidden" r:id="rId10"/>
    <sheet name="SINAPI-insumo" sheetId="16" state="hidden" r:id="rId11"/>
    <sheet name="SINAPI-%MO" sheetId="17" state="hidden" r:id="rId12"/>
    <sheet name="Identificação-TCE" sheetId="11" state="hidden" r:id="rId13"/>
    <sheet name="Orçamento-TCE" sheetId="12" state="hidden" r:id="rId14"/>
    <sheet name="Proposta-TCE" sheetId="13" state="hidden" r:id="rId15"/>
  </sheets>
  <definedNames>
    <definedName name="_xlnm._FilterDatabase" localSheetId="2" hidden="1">composicoes!$H$1:$K$160</definedName>
    <definedName name="_xlnm._FilterDatabase" localSheetId="1" hidden="1">orcamento!$J$1:$J$87</definedName>
    <definedName name="_xlnm._FilterDatabase" localSheetId="13" hidden="1">'Orçamento-TCE'!$K$1:$K$84</definedName>
    <definedName name="_xlnm._FilterDatabase" localSheetId="14" hidden="1">'Proposta-TCE'!$I$1:$I$83</definedName>
    <definedName name="_xlnm.Print_Area" localSheetId="7">BDI!$A$1:$D$19</definedName>
    <definedName name="_xlnm.Print_Area" localSheetId="3">cotacoes!$A$1:$H$18</definedName>
    <definedName name="_xlnm.Print_Area" localSheetId="6">'curva ABC'!$A$1:$D$67</definedName>
    <definedName name="_xlnm.Print_Area" localSheetId="8">encargos!$A$1:$E$41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C13" i="12" l="1"/>
  <c r="D13" i="12"/>
  <c r="E13" i="12"/>
  <c r="H13" i="12"/>
  <c r="L13" i="12"/>
  <c r="C14" i="12"/>
  <c r="D14" i="12"/>
  <c r="E14" i="12"/>
  <c r="H14" i="12"/>
  <c r="L14" i="12"/>
  <c r="C15" i="12"/>
  <c r="D15" i="12"/>
  <c r="E15" i="12"/>
  <c r="H15" i="12"/>
  <c r="L15" i="12"/>
  <c r="C16" i="12"/>
  <c r="D16" i="12"/>
  <c r="E16" i="12"/>
  <c r="H16" i="12"/>
  <c r="L16" i="12"/>
  <c r="C17" i="12"/>
  <c r="D17" i="12"/>
  <c r="E17" i="12"/>
  <c r="H17" i="12"/>
  <c r="L17" i="12"/>
  <c r="C19" i="12"/>
  <c r="D19" i="12"/>
  <c r="E19" i="12"/>
  <c r="H19" i="12"/>
  <c r="L19" i="12"/>
  <c r="C20" i="12"/>
  <c r="D20" i="12"/>
  <c r="E20" i="12"/>
  <c r="H20" i="12"/>
  <c r="L20" i="12"/>
  <c r="C21" i="12"/>
  <c r="D21" i="12"/>
  <c r="E21" i="12"/>
  <c r="H21" i="12"/>
  <c r="L21" i="12"/>
  <c r="C22" i="12"/>
  <c r="D22" i="12"/>
  <c r="E22" i="12"/>
  <c r="H22" i="12"/>
  <c r="L22" i="12"/>
  <c r="C23" i="12"/>
  <c r="D23" i="12"/>
  <c r="E23" i="12"/>
  <c r="H23" i="12"/>
  <c r="L23" i="12"/>
  <c r="C24" i="12"/>
  <c r="D24" i="12"/>
  <c r="E24" i="12"/>
  <c r="H24" i="12"/>
  <c r="L24" i="12"/>
  <c r="C25" i="12"/>
  <c r="D25" i="12"/>
  <c r="E25" i="12"/>
  <c r="H25" i="12"/>
  <c r="L25" i="12"/>
  <c r="C26" i="12"/>
  <c r="D26" i="12"/>
  <c r="E26" i="12"/>
  <c r="H26" i="12"/>
  <c r="L26" i="12"/>
  <c r="C27" i="12"/>
  <c r="D27" i="12"/>
  <c r="E27" i="12"/>
  <c r="H27" i="12"/>
  <c r="L27" i="12"/>
  <c r="C28" i="12"/>
  <c r="D28" i="12"/>
  <c r="E28" i="12"/>
  <c r="H28" i="12"/>
  <c r="L28" i="12"/>
  <c r="C29" i="12"/>
  <c r="D29" i="12"/>
  <c r="E29" i="12"/>
  <c r="H29" i="12"/>
  <c r="L29" i="12"/>
  <c r="C30" i="12"/>
  <c r="D30" i="12"/>
  <c r="E30" i="12"/>
  <c r="H30" i="12"/>
  <c r="L30" i="12"/>
  <c r="C31" i="12"/>
  <c r="D31" i="12"/>
  <c r="E31" i="12"/>
  <c r="H31" i="12"/>
  <c r="L31" i="12"/>
  <c r="C32" i="12"/>
  <c r="D32" i="12"/>
  <c r="E32" i="12"/>
  <c r="H32" i="12"/>
  <c r="L32" i="12"/>
  <c r="C33" i="12"/>
  <c r="D33" i="12"/>
  <c r="E33" i="12"/>
  <c r="H33" i="12"/>
  <c r="L33" i="12"/>
  <c r="C34" i="12"/>
  <c r="D34" i="12"/>
  <c r="E34" i="12"/>
  <c r="H34" i="12"/>
  <c r="L34" i="12"/>
  <c r="C35" i="12"/>
  <c r="D35" i="12"/>
  <c r="E35" i="12"/>
  <c r="H35" i="12"/>
  <c r="L35" i="12"/>
  <c r="C36" i="12"/>
  <c r="D36" i="12"/>
  <c r="E36" i="12"/>
  <c r="H36" i="12"/>
  <c r="L36" i="12"/>
  <c r="C37" i="12"/>
  <c r="D37" i="12"/>
  <c r="E37" i="12"/>
  <c r="H37" i="12"/>
  <c r="L37" i="12"/>
  <c r="C38" i="12"/>
  <c r="D38" i="12"/>
  <c r="E38" i="12"/>
  <c r="H38" i="12"/>
  <c r="L38" i="12"/>
  <c r="C39" i="12"/>
  <c r="D39" i="12"/>
  <c r="E39" i="12"/>
  <c r="L39" i="12"/>
  <c r="C40" i="12"/>
  <c r="D40" i="12"/>
  <c r="E40" i="12"/>
  <c r="L40" i="12"/>
  <c r="C42" i="12"/>
  <c r="D42" i="12"/>
  <c r="E42" i="12"/>
  <c r="H42" i="12"/>
  <c r="L42" i="12"/>
  <c r="C43" i="12"/>
  <c r="D43" i="12"/>
  <c r="E43" i="12"/>
  <c r="H43" i="12"/>
  <c r="L43" i="12"/>
  <c r="C44" i="12"/>
  <c r="D44" i="12"/>
  <c r="E44" i="12"/>
  <c r="H44" i="12"/>
  <c r="L44" i="12"/>
  <c r="C45" i="12"/>
  <c r="D45" i="12"/>
  <c r="E45" i="12"/>
  <c r="H45" i="12"/>
  <c r="L45" i="12"/>
  <c r="C46" i="12"/>
  <c r="D46" i="12"/>
  <c r="E46" i="12"/>
  <c r="L46" i="12"/>
  <c r="C48" i="12"/>
  <c r="D48" i="12"/>
  <c r="E48" i="12"/>
  <c r="H48" i="12"/>
  <c r="L48" i="12"/>
  <c r="C49" i="12"/>
  <c r="D49" i="12"/>
  <c r="E49" i="12"/>
  <c r="H49" i="12"/>
  <c r="L49" i="12"/>
  <c r="C50" i="12"/>
  <c r="D50" i="12"/>
  <c r="E50" i="12"/>
  <c r="H50" i="12"/>
  <c r="L50" i="12"/>
  <c r="C51" i="12"/>
  <c r="D51" i="12"/>
  <c r="E51" i="12"/>
  <c r="H51" i="12"/>
  <c r="L51" i="12"/>
  <c r="C52" i="12"/>
  <c r="D52" i="12"/>
  <c r="E52" i="12"/>
  <c r="H52" i="12"/>
  <c r="L52" i="12"/>
  <c r="C53" i="12"/>
  <c r="D53" i="12"/>
  <c r="E53" i="12"/>
  <c r="L53" i="12"/>
  <c r="C55" i="12"/>
  <c r="D55" i="12"/>
  <c r="E55" i="12"/>
  <c r="H55" i="12"/>
  <c r="L55" i="12"/>
  <c r="C56" i="12"/>
  <c r="D56" i="12"/>
  <c r="E56" i="12"/>
  <c r="H56" i="12"/>
  <c r="L56" i="12"/>
  <c r="C57" i="12"/>
  <c r="D57" i="12"/>
  <c r="E57" i="12"/>
  <c r="L57" i="12"/>
  <c r="C59" i="12"/>
  <c r="D59" i="12"/>
  <c r="E59" i="12"/>
  <c r="H59" i="12"/>
  <c r="L59" i="12"/>
  <c r="C60" i="12"/>
  <c r="D60" i="12"/>
  <c r="E60" i="12"/>
  <c r="H60" i="12"/>
  <c r="L60" i="12"/>
  <c r="C61" i="12"/>
  <c r="D61" i="12"/>
  <c r="E61" i="12"/>
  <c r="H61" i="12"/>
  <c r="L61" i="12"/>
  <c r="C62" i="12"/>
  <c r="D62" i="12"/>
  <c r="E62" i="12"/>
  <c r="H62" i="12"/>
  <c r="L62" i="12"/>
  <c r="C63" i="12"/>
  <c r="D63" i="12"/>
  <c r="E63" i="12"/>
  <c r="H63" i="12"/>
  <c r="L63" i="12"/>
  <c r="C64" i="12"/>
  <c r="D64" i="12"/>
  <c r="E64" i="12"/>
  <c r="H64" i="12"/>
  <c r="L64" i="12"/>
  <c r="C65" i="12"/>
  <c r="D65" i="12"/>
  <c r="E65" i="12"/>
  <c r="H65" i="12"/>
  <c r="L65" i="12"/>
  <c r="C66" i="12"/>
  <c r="D66" i="12"/>
  <c r="E66" i="12"/>
  <c r="H66" i="12"/>
  <c r="L66" i="12"/>
  <c r="C67" i="12"/>
  <c r="D67" i="12"/>
  <c r="E67" i="12"/>
  <c r="H67" i="12"/>
  <c r="L67" i="12"/>
  <c r="C68" i="12"/>
  <c r="D68" i="12"/>
  <c r="E68" i="12"/>
  <c r="H68" i="12"/>
  <c r="L68" i="12"/>
  <c r="C69" i="12"/>
  <c r="D69" i="12"/>
  <c r="E69" i="12"/>
  <c r="H69" i="12"/>
  <c r="L69" i="12"/>
  <c r="C70" i="12"/>
  <c r="D70" i="12"/>
  <c r="E70" i="12"/>
  <c r="H70" i="12"/>
  <c r="L70" i="12"/>
  <c r="C71" i="12"/>
  <c r="D71" i="12"/>
  <c r="E71" i="12"/>
  <c r="H71" i="12"/>
  <c r="L71" i="12"/>
  <c r="C72" i="12"/>
  <c r="D72" i="12"/>
  <c r="E72" i="12"/>
  <c r="H72" i="12"/>
  <c r="L72" i="12"/>
  <c r="C73" i="12"/>
  <c r="D73" i="12"/>
  <c r="E73" i="12"/>
  <c r="H73" i="12"/>
  <c r="L73" i="12"/>
  <c r="C74" i="12"/>
  <c r="D74" i="12"/>
  <c r="E74" i="12"/>
  <c r="H74" i="12"/>
  <c r="L74" i="12"/>
  <c r="C75" i="12"/>
  <c r="D75" i="12"/>
  <c r="E75" i="12"/>
  <c r="H75" i="12"/>
  <c r="L75" i="12"/>
  <c r="C76" i="12"/>
  <c r="D76" i="12"/>
  <c r="E76" i="12"/>
  <c r="H76" i="12"/>
  <c r="L76" i="12"/>
  <c r="C77" i="12"/>
  <c r="D77" i="12"/>
  <c r="E77" i="12"/>
  <c r="H77" i="12"/>
  <c r="L77" i="12"/>
  <c r="C78" i="12"/>
  <c r="D78" i="12"/>
  <c r="E78" i="12"/>
  <c r="L78" i="12"/>
  <c r="C80" i="12"/>
  <c r="D80" i="12"/>
  <c r="E80" i="12"/>
  <c r="L80" i="12"/>
  <c r="C81" i="12"/>
  <c r="D81" i="12"/>
  <c r="E81" i="12"/>
  <c r="H81" i="12"/>
  <c r="L81" i="12"/>
  <c r="C82" i="12"/>
  <c r="D82" i="12"/>
  <c r="E82" i="12"/>
  <c r="H82" i="12"/>
  <c r="L82" i="12"/>
  <c r="C83" i="12"/>
  <c r="D83" i="12"/>
  <c r="E83" i="12"/>
  <c r="H83" i="12"/>
  <c r="L83" i="12"/>
  <c r="D12" i="3" l="1"/>
  <c r="D11" i="3" l="1"/>
  <c r="A13" i="13" l="1"/>
  <c r="C13" i="13"/>
  <c r="E13" i="13"/>
  <c r="I13" i="13"/>
  <c r="A14" i="13"/>
  <c r="C14" i="13"/>
  <c r="E14" i="13"/>
  <c r="I14" i="13"/>
  <c r="A15" i="13"/>
  <c r="C15" i="13"/>
  <c r="E15" i="13"/>
  <c r="I15" i="13"/>
  <c r="A16" i="13"/>
  <c r="C16" i="13"/>
  <c r="E16" i="13"/>
  <c r="I16" i="13"/>
  <c r="A17" i="13"/>
  <c r="C17" i="13"/>
  <c r="E17" i="13"/>
  <c r="I17" i="13"/>
  <c r="A19" i="13"/>
  <c r="C19" i="13"/>
  <c r="E19" i="13"/>
  <c r="I19" i="13"/>
  <c r="A20" i="13"/>
  <c r="C20" i="13"/>
  <c r="E20" i="13"/>
  <c r="I20" i="13"/>
  <c r="A21" i="13"/>
  <c r="C21" i="13"/>
  <c r="E21" i="13"/>
  <c r="I21" i="13"/>
  <c r="A22" i="13"/>
  <c r="C22" i="13"/>
  <c r="E22" i="13"/>
  <c r="I22" i="13"/>
  <c r="A23" i="13"/>
  <c r="C23" i="13"/>
  <c r="E23" i="13"/>
  <c r="I23" i="13"/>
  <c r="A24" i="13"/>
  <c r="C24" i="13"/>
  <c r="E24" i="13"/>
  <c r="I24" i="13"/>
  <c r="A25" i="13"/>
  <c r="C25" i="13"/>
  <c r="E25" i="13"/>
  <c r="I25" i="13"/>
  <c r="A26" i="13"/>
  <c r="C26" i="13"/>
  <c r="E26" i="13"/>
  <c r="I26" i="13"/>
  <c r="A27" i="13"/>
  <c r="C27" i="13"/>
  <c r="E27" i="13"/>
  <c r="I27" i="13"/>
  <c r="A28" i="13"/>
  <c r="C28" i="13"/>
  <c r="E28" i="13"/>
  <c r="I28" i="13"/>
  <c r="A29" i="13"/>
  <c r="C29" i="13"/>
  <c r="E29" i="13"/>
  <c r="I29" i="13"/>
  <c r="A30" i="13"/>
  <c r="C30" i="13"/>
  <c r="E30" i="13"/>
  <c r="I30" i="13"/>
  <c r="A31" i="13"/>
  <c r="C31" i="13"/>
  <c r="E31" i="13"/>
  <c r="I31" i="13"/>
  <c r="A32" i="13"/>
  <c r="C32" i="13"/>
  <c r="E32" i="13"/>
  <c r="I32" i="13"/>
  <c r="A33" i="13"/>
  <c r="C33" i="13"/>
  <c r="E33" i="13"/>
  <c r="I33" i="13"/>
  <c r="A34" i="13"/>
  <c r="C34" i="13"/>
  <c r="E34" i="13"/>
  <c r="I34" i="13"/>
  <c r="A35" i="13"/>
  <c r="C35" i="13"/>
  <c r="E35" i="13"/>
  <c r="I35" i="13"/>
  <c r="A36" i="13"/>
  <c r="C36" i="13"/>
  <c r="E36" i="13"/>
  <c r="I36" i="13"/>
  <c r="A37" i="13"/>
  <c r="C37" i="13"/>
  <c r="E37" i="13"/>
  <c r="I37" i="13"/>
  <c r="A38" i="13"/>
  <c r="C38" i="13"/>
  <c r="E38" i="13"/>
  <c r="I38" i="13"/>
  <c r="A39" i="13"/>
  <c r="C39" i="13"/>
  <c r="I39" i="13"/>
  <c r="A40" i="13"/>
  <c r="C40" i="13"/>
  <c r="I40" i="13"/>
  <c r="A42" i="13"/>
  <c r="C42" i="13"/>
  <c r="E42" i="13"/>
  <c r="I42" i="13"/>
  <c r="A43" i="13"/>
  <c r="C43" i="13"/>
  <c r="E43" i="13"/>
  <c r="I43" i="13"/>
  <c r="A44" i="13"/>
  <c r="C44" i="13"/>
  <c r="E44" i="13"/>
  <c r="I44" i="13"/>
  <c r="A45" i="13"/>
  <c r="C45" i="13"/>
  <c r="E45" i="13"/>
  <c r="I45" i="13"/>
  <c r="A46" i="13"/>
  <c r="C46" i="13"/>
  <c r="I46" i="13"/>
  <c r="A48" i="13"/>
  <c r="C48" i="13"/>
  <c r="E48" i="13"/>
  <c r="I48" i="13"/>
  <c r="A49" i="13"/>
  <c r="C49" i="13"/>
  <c r="E49" i="13"/>
  <c r="I49" i="13"/>
  <c r="A50" i="13"/>
  <c r="C50" i="13"/>
  <c r="E50" i="13"/>
  <c r="I50" i="13"/>
  <c r="A51" i="13"/>
  <c r="C51" i="13"/>
  <c r="E51" i="13"/>
  <c r="I51" i="13"/>
  <c r="A52" i="13"/>
  <c r="C52" i="13"/>
  <c r="E52" i="13"/>
  <c r="I52" i="13"/>
  <c r="A53" i="13"/>
  <c r="C53" i="13"/>
  <c r="I53" i="13"/>
  <c r="A55" i="13"/>
  <c r="C55" i="13"/>
  <c r="E55" i="13"/>
  <c r="I55" i="13"/>
  <c r="A56" i="13"/>
  <c r="C56" i="13"/>
  <c r="E56" i="13"/>
  <c r="I56" i="13"/>
  <c r="A57" i="13"/>
  <c r="C57" i="13"/>
  <c r="I57" i="13"/>
  <c r="A59" i="13"/>
  <c r="C59" i="13"/>
  <c r="E59" i="13"/>
  <c r="I59" i="13"/>
  <c r="A60" i="13"/>
  <c r="C60" i="13"/>
  <c r="E60" i="13"/>
  <c r="I60" i="13"/>
  <c r="A61" i="13"/>
  <c r="C61" i="13"/>
  <c r="E61" i="13"/>
  <c r="I61" i="13"/>
  <c r="A62" i="13"/>
  <c r="C62" i="13"/>
  <c r="E62" i="13"/>
  <c r="I62" i="13"/>
  <c r="A63" i="13"/>
  <c r="C63" i="13"/>
  <c r="E63" i="13"/>
  <c r="I63" i="13"/>
  <c r="A64" i="13"/>
  <c r="C64" i="13"/>
  <c r="E64" i="13"/>
  <c r="I64" i="13"/>
  <c r="A65" i="13"/>
  <c r="C65" i="13"/>
  <c r="E65" i="13"/>
  <c r="I65" i="13"/>
  <c r="A66" i="13"/>
  <c r="C66" i="13"/>
  <c r="E66" i="13"/>
  <c r="I66" i="13"/>
  <c r="A67" i="13"/>
  <c r="C67" i="13"/>
  <c r="E67" i="13"/>
  <c r="I67" i="13"/>
  <c r="A68" i="13"/>
  <c r="C68" i="13"/>
  <c r="E68" i="13"/>
  <c r="I68" i="13"/>
  <c r="A69" i="13"/>
  <c r="C69" i="13"/>
  <c r="E69" i="13"/>
  <c r="I69" i="13"/>
  <c r="A70" i="13"/>
  <c r="C70" i="13"/>
  <c r="E70" i="13"/>
  <c r="I70" i="13"/>
  <c r="A71" i="13"/>
  <c r="C71" i="13"/>
  <c r="E71" i="13"/>
  <c r="I71" i="13"/>
  <c r="A72" i="13"/>
  <c r="C72" i="13"/>
  <c r="E72" i="13"/>
  <c r="I72" i="13"/>
  <c r="A73" i="13"/>
  <c r="C73" i="13"/>
  <c r="E73" i="13"/>
  <c r="I73" i="13"/>
  <c r="A74" i="13"/>
  <c r="C74" i="13"/>
  <c r="E74" i="13"/>
  <c r="I74" i="13"/>
  <c r="A75" i="13"/>
  <c r="C75" i="13"/>
  <c r="E75" i="13"/>
  <c r="I75" i="13"/>
  <c r="A76" i="13"/>
  <c r="C76" i="13"/>
  <c r="E76" i="13"/>
  <c r="I76" i="13"/>
  <c r="A77" i="13"/>
  <c r="C77" i="13"/>
  <c r="E77" i="13"/>
  <c r="I77" i="13"/>
  <c r="A78" i="13"/>
  <c r="C78" i="13"/>
  <c r="I78" i="13"/>
  <c r="A80" i="13"/>
  <c r="C80" i="13"/>
  <c r="I80" i="13"/>
  <c r="A81" i="13"/>
  <c r="C81" i="13"/>
  <c r="E81" i="13"/>
  <c r="I81" i="13"/>
  <c r="A82" i="13"/>
  <c r="C82" i="13"/>
  <c r="E82" i="13"/>
  <c r="I82" i="13"/>
  <c r="A83" i="13"/>
  <c r="C83" i="13"/>
  <c r="E83" i="13"/>
  <c r="I83" i="13"/>
  <c r="F77" i="2" l="1"/>
  <c r="H78" i="12" s="1"/>
  <c r="E78" i="13" s="1"/>
  <c r="C44" i="6" l="1"/>
  <c r="G44" i="6" s="1"/>
  <c r="A44" i="6"/>
  <c r="C43" i="6"/>
  <c r="G43" i="6" s="1"/>
  <c r="A43" i="6"/>
  <c r="W43" i="6" l="1"/>
  <c r="C143" i="3"/>
  <c r="B143" i="3"/>
  <c r="C142" i="3"/>
  <c r="B142" i="3"/>
  <c r="E44" i="2"/>
  <c r="I45" i="12" s="1"/>
  <c r="D44" i="2"/>
  <c r="G45" i="12" s="1"/>
  <c r="C135" i="3"/>
  <c r="B135" i="3"/>
  <c r="C134" i="3"/>
  <c r="B134" i="3"/>
  <c r="F45" i="2"/>
  <c r="H46" i="12" s="1"/>
  <c r="E46" i="13" s="1"/>
  <c r="B44" i="6" l="1"/>
  <c r="D45" i="13"/>
  <c r="D44" i="6"/>
  <c r="F45" i="13"/>
  <c r="D21" i="3" l="1"/>
  <c r="W79" i="6" l="1"/>
  <c r="W22" i="6"/>
  <c r="W21" i="6"/>
  <c r="A79" i="6"/>
  <c r="F56" i="2"/>
  <c r="H57" i="12" s="1"/>
  <c r="E57" i="13" s="1"/>
  <c r="A70" i="6"/>
  <c r="C70" i="6"/>
  <c r="M70" i="6" s="1"/>
  <c r="A71" i="6"/>
  <c r="C71" i="6"/>
  <c r="O71" i="6" s="1"/>
  <c r="A73" i="6"/>
  <c r="C73" i="6"/>
  <c r="O73" i="6" s="1"/>
  <c r="A72" i="6"/>
  <c r="C72" i="6"/>
  <c r="O72" i="6" s="1"/>
  <c r="A74" i="6"/>
  <c r="C74" i="6"/>
  <c r="K74" i="6" s="1"/>
  <c r="A75" i="6"/>
  <c r="C75" i="6"/>
  <c r="G75" i="6" s="1"/>
  <c r="W75" i="6" s="1"/>
  <c r="A76" i="6"/>
  <c r="C76" i="6"/>
  <c r="M76" i="6" s="1"/>
  <c r="A77" i="6"/>
  <c r="A78" i="6"/>
  <c r="B78" i="6"/>
  <c r="A80" i="6"/>
  <c r="C80" i="6"/>
  <c r="U80" i="6" s="1"/>
  <c r="A81" i="6"/>
  <c r="C81" i="6"/>
  <c r="U81" i="6" s="1"/>
  <c r="A82" i="6"/>
  <c r="C82" i="6"/>
  <c r="U82" i="6" s="1"/>
  <c r="A13" i="6"/>
  <c r="C13" i="6"/>
  <c r="G13" i="6" s="1"/>
  <c r="W13" i="6" s="1"/>
  <c r="A14" i="6"/>
  <c r="C14" i="6"/>
  <c r="G14" i="6" s="1"/>
  <c r="W14" i="6" s="1"/>
  <c r="A15" i="6"/>
  <c r="C15" i="6"/>
  <c r="G15" i="6" s="1"/>
  <c r="W15" i="6" s="1"/>
  <c r="A16" i="6"/>
  <c r="C16" i="6"/>
  <c r="G16" i="6" s="1"/>
  <c r="W16" i="6" s="1"/>
  <c r="A17" i="6"/>
  <c r="B17" i="6"/>
  <c r="A18" i="6"/>
  <c r="C18" i="6"/>
  <c r="G18" i="6" s="1"/>
  <c r="W18" i="6" s="1"/>
  <c r="A19" i="6"/>
  <c r="C19" i="6"/>
  <c r="G19" i="6" s="1"/>
  <c r="W19" i="6" s="1"/>
  <c r="A20" i="6"/>
  <c r="C20" i="6"/>
  <c r="G20" i="6" s="1"/>
  <c r="W20" i="6" s="1"/>
  <c r="A21" i="6"/>
  <c r="C21" i="6"/>
  <c r="A22" i="6"/>
  <c r="C22" i="6"/>
  <c r="A23" i="6"/>
  <c r="C23" i="6"/>
  <c r="G23" i="6" s="1"/>
  <c r="W23" i="6" s="1"/>
  <c r="A24" i="6"/>
  <c r="C24" i="6"/>
  <c r="G24" i="6" s="1"/>
  <c r="W24" i="6" s="1"/>
  <c r="A25" i="6"/>
  <c r="C25" i="6"/>
  <c r="G25" i="6" s="1"/>
  <c r="W25" i="6" s="1"/>
  <c r="A26" i="6"/>
  <c r="C26" i="6"/>
  <c r="G26" i="6" s="1"/>
  <c r="W26" i="6" s="1"/>
  <c r="A27" i="6"/>
  <c r="C27" i="6"/>
  <c r="G27" i="6" s="1"/>
  <c r="W27" i="6" s="1"/>
  <c r="A28" i="6"/>
  <c r="C28" i="6"/>
  <c r="G28" i="6" s="1"/>
  <c r="W28" i="6" s="1"/>
  <c r="A29" i="6"/>
  <c r="C29" i="6"/>
  <c r="G29" i="6" s="1"/>
  <c r="W29" i="6" s="1"/>
  <c r="A30" i="6"/>
  <c r="C30" i="6"/>
  <c r="G30" i="6" s="1"/>
  <c r="W30" i="6" s="1"/>
  <c r="A31" i="6"/>
  <c r="C31" i="6"/>
  <c r="G31" i="6" s="1"/>
  <c r="W31" i="6" s="1"/>
  <c r="A32" i="6"/>
  <c r="C32" i="6"/>
  <c r="G32" i="6" s="1"/>
  <c r="W32" i="6" s="1"/>
  <c r="A33" i="6"/>
  <c r="C33" i="6"/>
  <c r="G33" i="6" s="1"/>
  <c r="W33" i="6" s="1"/>
  <c r="A34" i="6"/>
  <c r="C34" i="6"/>
  <c r="G34" i="6" s="1"/>
  <c r="W34" i="6" s="1"/>
  <c r="A35" i="6"/>
  <c r="C35" i="6"/>
  <c r="G35" i="6" s="1"/>
  <c r="W35" i="6" s="1"/>
  <c r="A36" i="6"/>
  <c r="C36" i="6"/>
  <c r="G36" i="6" s="1"/>
  <c r="W36" i="6" s="1"/>
  <c r="A37" i="6"/>
  <c r="C37" i="6"/>
  <c r="G37" i="6" s="1"/>
  <c r="W37" i="6" s="1"/>
  <c r="A38" i="6"/>
  <c r="A39" i="6"/>
  <c r="A40" i="6"/>
  <c r="B40" i="6"/>
  <c r="A41" i="6"/>
  <c r="C41" i="6"/>
  <c r="G41" i="6" s="1"/>
  <c r="W41" i="6" s="1"/>
  <c r="A42" i="6"/>
  <c r="C42" i="6"/>
  <c r="G42" i="6" s="1"/>
  <c r="W42" i="6" s="1"/>
  <c r="W44" i="6"/>
  <c r="A45" i="6"/>
  <c r="A46" i="6"/>
  <c r="B46" i="6"/>
  <c r="A47" i="6"/>
  <c r="C47" i="6"/>
  <c r="O47" i="6" s="1"/>
  <c r="W47" i="6" s="1"/>
  <c r="A48" i="6"/>
  <c r="C48" i="6"/>
  <c r="O48" i="6" s="1"/>
  <c r="W48" i="6" s="1"/>
  <c r="A49" i="6"/>
  <c r="C49" i="6"/>
  <c r="Q49" i="6" s="1"/>
  <c r="W49" i="6" s="1"/>
  <c r="A50" i="6"/>
  <c r="C50" i="6"/>
  <c r="Q50" i="6" s="1"/>
  <c r="A51" i="6"/>
  <c r="C51" i="6"/>
  <c r="O51" i="6" s="1"/>
  <c r="W51" i="6" s="1"/>
  <c r="A52" i="6"/>
  <c r="A53" i="6"/>
  <c r="B53" i="6"/>
  <c r="A54" i="6"/>
  <c r="C54" i="6"/>
  <c r="S54" i="6" s="1"/>
  <c r="A55" i="6"/>
  <c r="C55" i="6"/>
  <c r="S55" i="6" s="1"/>
  <c r="A56" i="6"/>
  <c r="A57" i="6"/>
  <c r="B57" i="6"/>
  <c r="A58" i="6"/>
  <c r="C58" i="6"/>
  <c r="G58" i="6" s="1"/>
  <c r="W58" i="6" s="1"/>
  <c r="A59" i="6"/>
  <c r="C59" i="6"/>
  <c r="G59" i="6" s="1"/>
  <c r="W59" i="6" s="1"/>
  <c r="A60" i="6"/>
  <c r="C60" i="6"/>
  <c r="G60" i="6" s="1"/>
  <c r="W60" i="6" s="1"/>
  <c r="A61" i="6"/>
  <c r="C61" i="6"/>
  <c r="G61" i="6" s="1"/>
  <c r="W61" i="6" s="1"/>
  <c r="A62" i="6"/>
  <c r="C62" i="6"/>
  <c r="I62" i="6" s="1"/>
  <c r="W62" i="6" s="1"/>
  <c r="A63" i="6"/>
  <c r="C63" i="6"/>
  <c r="I63" i="6" s="1"/>
  <c r="W63" i="6" s="1"/>
  <c r="A64" i="6"/>
  <c r="C64" i="6"/>
  <c r="I64" i="6" s="1"/>
  <c r="W64" i="6" s="1"/>
  <c r="A65" i="6"/>
  <c r="C65" i="6"/>
  <c r="I65" i="6" s="1"/>
  <c r="A66" i="6"/>
  <c r="C66" i="6"/>
  <c r="M66" i="6" s="1"/>
  <c r="W66" i="6" s="1"/>
  <c r="A67" i="6"/>
  <c r="C67" i="6"/>
  <c r="M67" i="6" s="1"/>
  <c r="W67" i="6" s="1"/>
  <c r="A68" i="6"/>
  <c r="C68" i="6"/>
  <c r="M68" i="6" s="1"/>
  <c r="W68" i="6" s="1"/>
  <c r="A69" i="6"/>
  <c r="C69" i="6"/>
  <c r="M69" i="6" s="1"/>
  <c r="D14" i="3"/>
  <c r="C141" i="3"/>
  <c r="B141" i="3"/>
  <c r="D71" i="2"/>
  <c r="G72" i="12" s="1"/>
  <c r="C144" i="3"/>
  <c r="B144" i="3"/>
  <c r="E49" i="2"/>
  <c r="I50" i="12" s="1"/>
  <c r="D49" i="2"/>
  <c r="G50" i="12" s="1"/>
  <c r="D15" i="3"/>
  <c r="C15" i="3"/>
  <c r="B15" i="3"/>
  <c r="C14" i="3"/>
  <c r="B14" i="3"/>
  <c r="L23" i="5"/>
  <c r="L17" i="5"/>
  <c r="L16" i="5"/>
  <c r="L15" i="5"/>
  <c r="L14" i="5"/>
  <c r="L21" i="5"/>
  <c r="D49" i="6" l="1"/>
  <c r="F50" i="13"/>
  <c r="B49" i="6"/>
  <c r="D50" i="13"/>
  <c r="B71" i="6"/>
  <c r="D72" i="13"/>
  <c r="I74" i="6"/>
  <c r="W74" i="6" s="1"/>
  <c r="W81" i="6"/>
  <c r="W80" i="6"/>
  <c r="W71" i="6"/>
  <c r="W65" i="6"/>
  <c r="W82" i="6"/>
  <c r="W54" i="6"/>
  <c r="W50" i="6"/>
  <c r="W69" i="6"/>
  <c r="W70" i="6"/>
  <c r="W73" i="6"/>
  <c r="W55" i="6"/>
  <c r="W76" i="6"/>
  <c r="W72" i="6"/>
  <c r="C99" i="3" l="1"/>
  <c r="B99" i="3"/>
  <c r="C98" i="3"/>
  <c r="B98" i="3"/>
  <c r="C97" i="3"/>
  <c r="B97" i="3"/>
  <c r="D119" i="3"/>
  <c r="C119" i="3"/>
  <c r="B119" i="3"/>
  <c r="J99" i="3" l="1"/>
  <c r="E76" i="2" l="1"/>
  <c r="I77" i="12" s="1"/>
  <c r="D76" i="2"/>
  <c r="G77" i="12" s="1"/>
  <c r="E77" i="2"/>
  <c r="I78" i="12" s="1"/>
  <c r="D77" i="2"/>
  <c r="G78" i="12" s="1"/>
  <c r="D150" i="3"/>
  <c r="C150" i="3"/>
  <c r="B150" i="3"/>
  <c r="E74" i="2"/>
  <c r="D74" i="2"/>
  <c r="G13" i="4"/>
  <c r="G12" i="4"/>
  <c r="G11" i="4"/>
  <c r="G10" i="4"/>
  <c r="D54" i="2"/>
  <c r="G55" i="12" s="1"/>
  <c r="C120" i="3"/>
  <c r="B120" i="3"/>
  <c r="E48" i="2"/>
  <c r="I49" i="12" s="1"/>
  <c r="D48" i="2"/>
  <c r="G49" i="12" s="1"/>
  <c r="E47" i="2"/>
  <c r="I48" i="12" s="1"/>
  <c r="D47" i="2"/>
  <c r="G48" i="12" s="1"/>
  <c r="B74" i="6" l="1"/>
  <c r="G75" i="12"/>
  <c r="D75" i="13" s="1"/>
  <c r="D74" i="6"/>
  <c r="I75" i="12"/>
  <c r="F75" i="13" s="1"/>
  <c r="B47" i="6"/>
  <c r="D48" i="13"/>
  <c r="D47" i="6"/>
  <c r="F48" i="13"/>
  <c r="B48" i="6"/>
  <c r="D49" i="13"/>
  <c r="B76" i="6"/>
  <c r="D77" i="13"/>
  <c r="D48" i="6"/>
  <c r="F49" i="13"/>
  <c r="D76" i="6"/>
  <c r="F77" i="13"/>
  <c r="B54" i="6"/>
  <c r="D55" i="13"/>
  <c r="B77" i="6"/>
  <c r="D78" i="13"/>
  <c r="D77" i="6"/>
  <c r="F78" i="13"/>
  <c r="C77" i="6"/>
  <c r="G77" i="6" s="1"/>
  <c r="W77" i="6" s="1"/>
  <c r="E37" i="2"/>
  <c r="I38" i="12" s="1"/>
  <c r="D37" i="2"/>
  <c r="G38" i="12" s="1"/>
  <c r="C56" i="6"/>
  <c r="S56" i="6" s="1"/>
  <c r="E56" i="2"/>
  <c r="I57" i="12" s="1"/>
  <c r="D56" i="2"/>
  <c r="G57" i="12" s="1"/>
  <c r="F52" i="2"/>
  <c r="E52" i="2"/>
  <c r="I53" i="12" s="1"/>
  <c r="D52" i="2"/>
  <c r="G53" i="12" s="1"/>
  <c r="E54" i="2"/>
  <c r="I55" i="12" s="1"/>
  <c r="E71" i="2"/>
  <c r="I72" i="12" s="1"/>
  <c r="E61" i="2"/>
  <c r="I62" i="12" s="1"/>
  <c r="D61" i="2"/>
  <c r="G62" i="12" s="1"/>
  <c r="E75" i="2"/>
  <c r="I76" i="12" s="1"/>
  <c r="D75" i="2"/>
  <c r="G76" i="12" s="1"/>
  <c r="L74" i="2"/>
  <c r="M75" i="13" s="1"/>
  <c r="E72" i="2"/>
  <c r="I73" i="12" s="1"/>
  <c r="D72" i="2"/>
  <c r="G73" i="12" s="1"/>
  <c r="E73" i="2"/>
  <c r="I74" i="12" s="1"/>
  <c r="D73" i="2"/>
  <c r="G74" i="12" s="1"/>
  <c r="E70" i="2"/>
  <c r="I71" i="12" s="1"/>
  <c r="D70" i="2"/>
  <c r="G71" i="12" s="1"/>
  <c r="E69" i="2"/>
  <c r="I70" i="12" s="1"/>
  <c r="D69" i="2"/>
  <c r="G70" i="12" s="1"/>
  <c r="E68" i="2"/>
  <c r="I69" i="12" s="1"/>
  <c r="D68" i="2"/>
  <c r="G69" i="12" s="1"/>
  <c r="E67" i="2"/>
  <c r="I68" i="12" s="1"/>
  <c r="D67" i="2"/>
  <c r="G68" i="12" s="1"/>
  <c r="E66" i="2"/>
  <c r="I67" i="12" s="1"/>
  <c r="D66" i="2"/>
  <c r="G67" i="12" s="1"/>
  <c r="E65" i="2"/>
  <c r="I66" i="12" s="1"/>
  <c r="D65" i="2"/>
  <c r="G66" i="12" s="1"/>
  <c r="E64" i="2"/>
  <c r="I65" i="12" s="1"/>
  <c r="D64" i="2"/>
  <c r="G65" i="12" s="1"/>
  <c r="E63" i="2"/>
  <c r="I64" i="12" s="1"/>
  <c r="D63" i="2"/>
  <c r="G64" i="12" s="1"/>
  <c r="E62" i="2"/>
  <c r="I63" i="12" s="1"/>
  <c r="D62" i="2"/>
  <c r="G63" i="12" s="1"/>
  <c r="E55" i="2"/>
  <c r="I56" i="12" s="1"/>
  <c r="D55" i="2"/>
  <c r="G56" i="12" s="1"/>
  <c r="E51" i="2"/>
  <c r="I52" i="12" s="1"/>
  <c r="D51" i="2"/>
  <c r="G52" i="12" s="1"/>
  <c r="E50" i="2"/>
  <c r="I51" i="12" s="1"/>
  <c r="D50" i="2"/>
  <c r="G51" i="12" s="1"/>
  <c r="D41" i="2"/>
  <c r="G42" i="12" s="1"/>
  <c r="D45" i="2"/>
  <c r="G46" i="12" s="1"/>
  <c r="E43" i="2"/>
  <c r="I44" i="12" s="1"/>
  <c r="D43" i="2"/>
  <c r="G44" i="12" s="1"/>
  <c r="E42" i="2"/>
  <c r="I43" i="12" s="1"/>
  <c r="D42" i="2"/>
  <c r="G43" i="12" s="1"/>
  <c r="E41" i="2"/>
  <c r="I42" i="12" s="1"/>
  <c r="F38" i="2"/>
  <c r="H39" i="12" s="1"/>
  <c r="E39" i="13" s="1"/>
  <c r="E16" i="2"/>
  <c r="I17" i="12" s="1"/>
  <c r="D16" i="2"/>
  <c r="G17" i="12" s="1"/>
  <c r="E15" i="2"/>
  <c r="I16" i="12" s="1"/>
  <c r="D15" i="2"/>
  <c r="G16" i="12" s="1"/>
  <c r="E14" i="2"/>
  <c r="I15" i="12" s="1"/>
  <c r="D14" i="2"/>
  <c r="G15" i="12" s="1"/>
  <c r="C36" i="3"/>
  <c r="B36" i="3"/>
  <c r="E22" i="2"/>
  <c r="I23" i="12" s="1"/>
  <c r="D22" i="2"/>
  <c r="G23" i="12" s="1"/>
  <c r="E21" i="2"/>
  <c r="I22" i="12" s="1"/>
  <c r="D21" i="2"/>
  <c r="G22" i="12" s="1"/>
  <c r="C29" i="3"/>
  <c r="B29" i="3"/>
  <c r="C28" i="3"/>
  <c r="B28" i="3"/>
  <c r="C27" i="3"/>
  <c r="B27" i="3"/>
  <c r="C26" i="3"/>
  <c r="B26" i="3"/>
  <c r="C25" i="3"/>
  <c r="B25" i="3"/>
  <c r="C24" i="3"/>
  <c r="B24" i="3"/>
  <c r="C23" i="3"/>
  <c r="B23" i="3"/>
  <c r="C22" i="3"/>
  <c r="B22" i="3"/>
  <c r="C21" i="3"/>
  <c r="B21" i="3"/>
  <c r="E13" i="2"/>
  <c r="I14" i="12" s="1"/>
  <c r="D13" i="2"/>
  <c r="G14" i="12" s="1"/>
  <c r="L13" i="2"/>
  <c r="M14" i="13" s="1"/>
  <c r="B13" i="8"/>
  <c r="F79" i="2" l="1"/>
  <c r="H53" i="12"/>
  <c r="E53" i="13" s="1"/>
  <c r="D55" i="6"/>
  <c r="F56" i="13"/>
  <c r="B68" i="6"/>
  <c r="D69" i="13"/>
  <c r="B61" i="6"/>
  <c r="D62" i="13"/>
  <c r="D68" i="6"/>
  <c r="F69" i="13"/>
  <c r="D61" i="6"/>
  <c r="F62" i="13"/>
  <c r="B62" i="6"/>
  <c r="D63" i="13"/>
  <c r="D41" i="6"/>
  <c r="F42" i="13"/>
  <c r="D62" i="6"/>
  <c r="F63" i="13"/>
  <c r="B69" i="6"/>
  <c r="D70" i="13"/>
  <c r="B42" i="6"/>
  <c r="D43" i="13"/>
  <c r="D69" i="6"/>
  <c r="F70" i="13"/>
  <c r="D63" i="6"/>
  <c r="F64" i="13"/>
  <c r="B70" i="6"/>
  <c r="D71" i="13"/>
  <c r="D42" i="6"/>
  <c r="F43" i="13"/>
  <c r="B63" i="6"/>
  <c r="D64" i="13"/>
  <c r="B21" i="6"/>
  <c r="D22" i="13"/>
  <c r="D70" i="6"/>
  <c r="F71" i="13"/>
  <c r="D21" i="6"/>
  <c r="F22" i="13"/>
  <c r="D44" i="13"/>
  <c r="B43" i="6"/>
  <c r="B64" i="6"/>
  <c r="D65" i="13"/>
  <c r="B22" i="6"/>
  <c r="D23" i="13"/>
  <c r="F44" i="13"/>
  <c r="D43" i="6"/>
  <c r="D64" i="6"/>
  <c r="F65" i="13"/>
  <c r="B73" i="6"/>
  <c r="D74" i="13"/>
  <c r="B65" i="6"/>
  <c r="D66" i="13"/>
  <c r="B37" i="6"/>
  <c r="D38" i="13"/>
  <c r="B41" i="6"/>
  <c r="D42" i="13"/>
  <c r="D37" i="6"/>
  <c r="F38" i="13"/>
  <c r="D72" i="6"/>
  <c r="F73" i="13"/>
  <c r="B50" i="6"/>
  <c r="D51" i="13"/>
  <c r="D51" i="6"/>
  <c r="F52" i="13"/>
  <c r="B75" i="6"/>
  <c r="D76" i="13"/>
  <c r="D65" i="6"/>
  <c r="F66" i="13"/>
  <c r="B67" i="6"/>
  <c r="D68" i="13"/>
  <c r="D75" i="6"/>
  <c r="F76" i="13"/>
  <c r="D22" i="6"/>
  <c r="F23" i="13"/>
  <c r="D73" i="6"/>
  <c r="F74" i="13"/>
  <c r="B72" i="6"/>
  <c r="D73" i="13"/>
  <c r="B66" i="6"/>
  <c r="D67" i="13"/>
  <c r="B51" i="6"/>
  <c r="D52" i="13"/>
  <c r="D66" i="6"/>
  <c r="F67" i="13"/>
  <c r="D67" i="6"/>
  <c r="F68" i="13"/>
  <c r="D50" i="6"/>
  <c r="F51" i="13"/>
  <c r="B55" i="6"/>
  <c r="D56" i="13"/>
  <c r="B13" i="6"/>
  <c r="D14" i="13"/>
  <c r="D13" i="6"/>
  <c r="F14" i="13"/>
  <c r="B45" i="6"/>
  <c r="D46" i="13"/>
  <c r="D16" i="6"/>
  <c r="F17" i="13"/>
  <c r="B16" i="6"/>
  <c r="D17" i="13"/>
  <c r="D56" i="6"/>
  <c r="F57" i="13"/>
  <c r="B14" i="6"/>
  <c r="D15" i="13"/>
  <c r="D71" i="6"/>
  <c r="F72" i="13"/>
  <c r="B56" i="6"/>
  <c r="D57" i="13"/>
  <c r="B15" i="6"/>
  <c r="D16" i="13"/>
  <c r="D54" i="6"/>
  <c r="F55" i="13"/>
  <c r="D15" i="6"/>
  <c r="F16" i="13"/>
  <c r="B52" i="6"/>
  <c r="D53" i="13"/>
  <c r="D14" i="6"/>
  <c r="F15" i="13"/>
  <c r="D52" i="6"/>
  <c r="F53" i="13"/>
  <c r="W56" i="6"/>
  <c r="C52" i="6"/>
  <c r="O52" i="6" s="1"/>
  <c r="C45" i="6"/>
  <c r="G45" i="6" s="1"/>
  <c r="W45" i="6" s="1"/>
  <c r="F39" i="2"/>
  <c r="C38" i="6"/>
  <c r="G38" i="6" s="1"/>
  <c r="W38" i="6" s="1"/>
  <c r="K22" i="3"/>
  <c r="D25" i="3"/>
  <c r="C39" i="6" l="1"/>
  <c r="G39" i="6" s="1"/>
  <c r="W39" i="6" s="1"/>
  <c r="H40" i="12"/>
  <c r="E40" i="13" s="1"/>
  <c r="C79" i="6"/>
  <c r="H80" i="12"/>
  <c r="E80" i="13" s="1"/>
  <c r="W52" i="6"/>
  <c r="D26" i="3"/>
  <c r="D27" i="3" l="1"/>
  <c r="D28" i="3" l="1"/>
  <c r="D29" i="3" l="1"/>
  <c r="C126" i="3" l="1"/>
  <c r="B126" i="3"/>
  <c r="C91" i="3"/>
  <c r="B91" i="3"/>
  <c r="C123" i="3"/>
  <c r="B123" i="3"/>
  <c r="C122" i="3"/>
  <c r="B122" i="3"/>
  <c r="C117" i="3"/>
  <c r="B117" i="3"/>
  <c r="C114" i="3"/>
  <c r="B114" i="3"/>
  <c r="C111" i="3"/>
  <c r="B111" i="3"/>
  <c r="C110" i="3"/>
  <c r="B110" i="3"/>
  <c r="C107" i="3"/>
  <c r="B107" i="3"/>
  <c r="C106" i="3"/>
  <c r="B106" i="3"/>
  <c r="C85" i="3"/>
  <c r="B85" i="3"/>
  <c r="C84" i="3"/>
  <c r="B84" i="3"/>
  <c r="C83" i="3"/>
  <c r="B83" i="3"/>
  <c r="C77" i="3"/>
  <c r="B77" i="3"/>
  <c r="C76" i="3"/>
  <c r="B76" i="3"/>
  <c r="C70" i="3"/>
  <c r="B70" i="3"/>
  <c r="C69" i="3"/>
  <c r="B69" i="3"/>
  <c r="C68" i="3"/>
  <c r="B68" i="3"/>
  <c r="C67" i="3"/>
  <c r="B67" i="3"/>
  <c r="C61" i="3"/>
  <c r="B61" i="3"/>
  <c r="C60" i="3"/>
  <c r="B60" i="3"/>
  <c r="C59" i="3"/>
  <c r="B59" i="3"/>
  <c r="C58" i="3"/>
  <c r="B58" i="3"/>
  <c r="C57" i="3"/>
  <c r="B57" i="3"/>
  <c r="C56" i="3"/>
  <c r="B56" i="3"/>
  <c r="C55" i="3"/>
  <c r="B55" i="3"/>
  <c r="C49" i="3"/>
  <c r="B49" i="3"/>
  <c r="C48" i="3"/>
  <c r="B48" i="3"/>
  <c r="C42" i="3"/>
  <c r="B42" i="3"/>
  <c r="C35" i="3"/>
  <c r="B35" i="3"/>
  <c r="C13" i="3"/>
  <c r="B13" i="3"/>
  <c r="C12" i="3"/>
  <c r="B12" i="3"/>
  <c r="C11" i="3"/>
  <c r="B11" i="3"/>
  <c r="B66" i="7" l="1"/>
  <c r="C112" i="3" l="1"/>
  <c r="B112" i="3"/>
  <c r="D112" i="3"/>
  <c r="D111" i="3"/>
  <c r="D110" i="3"/>
  <c r="G24" i="10" l="1"/>
  <c r="G25" i="10"/>
  <c r="G26" i="10"/>
  <c r="G27" i="10"/>
  <c r="G28" i="10"/>
  <c r="G29" i="10"/>
  <c r="G30" i="10"/>
  <c r="G31" i="10"/>
  <c r="G32" i="10"/>
  <c r="G33" i="10"/>
  <c r="G34" i="10"/>
  <c r="G35" i="10"/>
  <c r="G36" i="10"/>
  <c r="G37" i="10"/>
  <c r="G38" i="10"/>
  <c r="G39" i="10"/>
  <c r="G40" i="10"/>
  <c r="G41" i="10"/>
  <c r="G42" i="10"/>
  <c r="G43" i="10"/>
  <c r="G44" i="10"/>
  <c r="G45" i="10"/>
  <c r="G46" i="10"/>
  <c r="G47" i="10"/>
  <c r="G48" i="10"/>
  <c r="G49" i="10"/>
  <c r="G50" i="10"/>
  <c r="G51" i="10"/>
  <c r="G52" i="10"/>
  <c r="G53" i="10"/>
  <c r="G54" i="10"/>
  <c r="G55" i="10"/>
  <c r="G56" i="10"/>
  <c r="G57" i="10"/>
  <c r="G58" i="10"/>
  <c r="G59" i="10"/>
  <c r="G60" i="10"/>
  <c r="G61" i="10"/>
  <c r="G62" i="10"/>
  <c r="G63" i="10"/>
  <c r="G64" i="10"/>
  <c r="G65" i="10"/>
  <c r="G66" i="10"/>
  <c r="G67" i="10"/>
  <c r="G68" i="10"/>
  <c r="G69" i="10"/>
  <c r="G70" i="10"/>
  <c r="G71" i="10"/>
  <c r="G72" i="10"/>
  <c r="G73" i="10"/>
  <c r="G74" i="10"/>
  <c r="G75" i="10"/>
  <c r="G76" i="10"/>
  <c r="G77" i="10"/>
  <c r="G78" i="10"/>
  <c r="G79" i="10"/>
  <c r="G80" i="10"/>
  <c r="G81" i="10"/>
  <c r="G82" i="10"/>
  <c r="G83" i="10"/>
  <c r="G84" i="10"/>
  <c r="G85" i="10"/>
  <c r="G86" i="10"/>
  <c r="G87" i="10"/>
  <c r="G88" i="10"/>
  <c r="G89" i="10"/>
  <c r="G90" i="10"/>
  <c r="G91" i="10"/>
  <c r="G92" i="10"/>
  <c r="G93" i="10"/>
  <c r="G94" i="10"/>
  <c r="G95" i="10"/>
  <c r="G96" i="10"/>
  <c r="G97" i="10"/>
  <c r="G98" i="10"/>
  <c r="G99" i="10"/>
  <c r="G100" i="10"/>
  <c r="G101" i="10"/>
  <c r="G102" i="10"/>
  <c r="G103" i="10"/>
  <c r="G104" i="10"/>
  <c r="G105" i="10"/>
  <c r="G106" i="10"/>
  <c r="G107" i="10"/>
  <c r="G108" i="10"/>
  <c r="G109" i="10"/>
  <c r="G110" i="10"/>
  <c r="G111" i="10"/>
  <c r="G112" i="10"/>
  <c r="G113" i="10"/>
  <c r="G114" i="10"/>
  <c r="G115" i="10"/>
  <c r="G116" i="10"/>
  <c r="G117" i="10"/>
  <c r="G118" i="10"/>
  <c r="G119" i="10"/>
  <c r="G120" i="10"/>
  <c r="G121" i="10"/>
  <c r="G122" i="10"/>
  <c r="G123" i="10"/>
  <c r="G124" i="10"/>
  <c r="G125" i="10"/>
  <c r="G126" i="10"/>
  <c r="G127" i="10"/>
  <c r="G128" i="10"/>
  <c r="G129" i="10"/>
  <c r="G130" i="10"/>
  <c r="G131" i="10"/>
  <c r="G132" i="10"/>
  <c r="G133" i="10"/>
  <c r="G134" i="10"/>
  <c r="G135" i="10"/>
  <c r="G136" i="10"/>
  <c r="G137" i="10"/>
  <c r="G138" i="10"/>
  <c r="G139" i="10"/>
  <c r="G140" i="10"/>
  <c r="G141" i="10"/>
  <c r="G142" i="10"/>
  <c r="G143" i="10"/>
  <c r="G144" i="10"/>
  <c r="G145" i="10"/>
  <c r="G146" i="10"/>
  <c r="G147" i="10"/>
  <c r="G148" i="10"/>
  <c r="G149" i="10"/>
  <c r="G150" i="10"/>
  <c r="G151" i="10"/>
  <c r="G152" i="10"/>
  <c r="G153" i="10"/>
  <c r="G154" i="10"/>
  <c r="G155" i="10"/>
  <c r="G156" i="10"/>
  <c r="G157" i="10"/>
  <c r="G158" i="10"/>
  <c r="G159" i="10"/>
  <c r="G160" i="10"/>
  <c r="G161" i="10"/>
  <c r="G162" i="10"/>
  <c r="G163" i="10"/>
  <c r="G164" i="10"/>
  <c r="G165" i="10"/>
  <c r="G166" i="10"/>
  <c r="G167" i="10"/>
  <c r="G168" i="10"/>
  <c r="G169" i="10"/>
  <c r="G170" i="10"/>
  <c r="G171" i="10"/>
  <c r="G172" i="10"/>
  <c r="G173" i="10"/>
  <c r="G174" i="10"/>
  <c r="G175" i="10"/>
  <c r="G176" i="10"/>
  <c r="G177" i="10"/>
  <c r="G178" i="10"/>
  <c r="G179" i="10"/>
  <c r="G180" i="10"/>
  <c r="G181" i="10"/>
  <c r="G182" i="10"/>
  <c r="G183" i="10"/>
  <c r="G184" i="10"/>
  <c r="G185" i="10"/>
  <c r="G186" i="10"/>
  <c r="G187" i="10"/>
  <c r="G188" i="10"/>
  <c r="G189" i="10"/>
  <c r="G190" i="10"/>
  <c r="G191" i="10"/>
  <c r="G192" i="10"/>
  <c r="G193" i="10"/>
  <c r="G194" i="10"/>
  <c r="G195" i="10"/>
  <c r="G196" i="10"/>
  <c r="G197" i="10"/>
  <c r="G198" i="10"/>
  <c r="G199" i="10"/>
  <c r="G200" i="10"/>
  <c r="G201" i="10"/>
  <c r="G202" i="10"/>
  <c r="G203" i="10"/>
  <c r="G204" i="10"/>
  <c r="G205" i="10"/>
  <c r="G206" i="10"/>
  <c r="G207" i="10"/>
  <c r="G208" i="10"/>
  <c r="G209" i="10"/>
  <c r="G210" i="10"/>
  <c r="G211" i="10"/>
  <c r="G212" i="10"/>
  <c r="G213" i="10"/>
  <c r="G214" i="10"/>
  <c r="G215" i="10"/>
  <c r="G216" i="10"/>
  <c r="G217" i="10"/>
  <c r="G218" i="10"/>
  <c r="G219" i="10"/>
  <c r="G220" i="10"/>
  <c r="G221" i="10"/>
  <c r="G222" i="10"/>
  <c r="G223" i="10"/>
  <c r="G224" i="10"/>
  <c r="G225" i="10"/>
  <c r="G226" i="10"/>
  <c r="G227" i="10"/>
  <c r="G228" i="10"/>
  <c r="G229" i="10"/>
  <c r="G230" i="10"/>
  <c r="G231" i="10"/>
  <c r="G232" i="10"/>
  <c r="G233" i="10"/>
  <c r="G234" i="10"/>
  <c r="G235" i="10"/>
  <c r="G236" i="10"/>
  <c r="G237" i="10"/>
  <c r="G238" i="10"/>
  <c r="G239" i="10"/>
  <c r="G240" i="10"/>
  <c r="G241" i="10"/>
  <c r="G242" i="10"/>
  <c r="G243" i="10"/>
  <c r="G244" i="10"/>
  <c r="G245" i="10"/>
  <c r="G246" i="10"/>
  <c r="G247" i="10"/>
  <c r="G248" i="10"/>
  <c r="G249" i="10"/>
  <c r="G250" i="10"/>
  <c r="G251" i="10"/>
  <c r="G252" i="10"/>
  <c r="G253" i="10"/>
  <c r="G254" i="10"/>
  <c r="G255" i="10"/>
  <c r="G256" i="10"/>
  <c r="G257" i="10"/>
  <c r="G258" i="10"/>
  <c r="G259" i="10"/>
  <c r="G260" i="10"/>
  <c r="G261" i="10"/>
  <c r="G262" i="10"/>
  <c r="G263" i="10"/>
  <c r="G264" i="10"/>
  <c r="G265" i="10"/>
  <c r="G266" i="10"/>
  <c r="G267" i="10"/>
  <c r="G268" i="10"/>
  <c r="G269" i="10"/>
  <c r="G270" i="10"/>
  <c r="G271" i="10"/>
  <c r="G272" i="10"/>
  <c r="G273" i="10"/>
  <c r="G274" i="10"/>
  <c r="G275" i="10"/>
  <c r="G276" i="10"/>
  <c r="G277" i="10"/>
  <c r="G278" i="10"/>
  <c r="G279" i="10"/>
  <c r="G280" i="10"/>
  <c r="G281" i="10"/>
  <c r="G282" i="10"/>
  <c r="G283" i="10"/>
  <c r="G284" i="10"/>
  <c r="G285" i="10"/>
  <c r="G286" i="10"/>
  <c r="G287" i="10"/>
  <c r="G288" i="10"/>
  <c r="G289" i="10"/>
  <c r="G290" i="10"/>
  <c r="G291" i="10"/>
  <c r="G292" i="10"/>
  <c r="G293" i="10"/>
  <c r="G294" i="10"/>
  <c r="G295" i="10"/>
  <c r="G296" i="10"/>
  <c r="G297" i="10"/>
  <c r="G298" i="10"/>
  <c r="G299" i="10"/>
  <c r="G300" i="10"/>
  <c r="G301" i="10"/>
  <c r="G302" i="10"/>
  <c r="G303" i="10"/>
  <c r="G304" i="10"/>
  <c r="G305" i="10"/>
  <c r="G306" i="10"/>
  <c r="G307" i="10"/>
  <c r="G308" i="10"/>
  <c r="G309" i="10"/>
  <c r="G310" i="10"/>
  <c r="G311" i="10"/>
  <c r="G312" i="10"/>
  <c r="G313" i="10"/>
  <c r="G314" i="10"/>
  <c r="G315" i="10"/>
  <c r="G316" i="10"/>
  <c r="G317" i="10"/>
  <c r="G318" i="10"/>
  <c r="G319" i="10"/>
  <c r="G320" i="10"/>
  <c r="G321" i="10"/>
  <c r="G322" i="10"/>
  <c r="G323" i="10"/>
  <c r="G324" i="10"/>
  <c r="G325" i="10"/>
  <c r="G326" i="10"/>
  <c r="G327" i="10"/>
  <c r="G328" i="10"/>
  <c r="G329" i="10"/>
  <c r="G330" i="10"/>
  <c r="G331" i="10"/>
  <c r="G332" i="10"/>
  <c r="G333" i="10"/>
  <c r="G334" i="10"/>
  <c r="G335" i="10"/>
  <c r="G336" i="10"/>
  <c r="G337" i="10"/>
  <c r="G338" i="10"/>
  <c r="G339" i="10"/>
  <c r="G340" i="10"/>
  <c r="G341" i="10"/>
  <c r="G342" i="10"/>
  <c r="G343" i="10"/>
  <c r="G344" i="10"/>
  <c r="G345" i="10"/>
  <c r="G346" i="10"/>
  <c r="G347" i="10"/>
  <c r="G348" i="10"/>
  <c r="G349" i="10"/>
  <c r="G350" i="10"/>
  <c r="G351" i="10"/>
  <c r="G352" i="10"/>
  <c r="G353" i="10"/>
  <c r="G354" i="10"/>
  <c r="G355" i="10"/>
  <c r="G356" i="10"/>
  <c r="G357" i="10"/>
  <c r="G358" i="10"/>
  <c r="G359" i="10"/>
  <c r="G360" i="10"/>
  <c r="G361" i="10"/>
  <c r="G362" i="10"/>
  <c r="G363" i="10"/>
  <c r="G364" i="10"/>
  <c r="G365" i="10"/>
  <c r="G366" i="10"/>
  <c r="G367" i="10"/>
  <c r="G368" i="10"/>
  <c r="G369" i="10"/>
  <c r="G370" i="10"/>
  <c r="G371" i="10"/>
  <c r="G372" i="10"/>
  <c r="G373" i="10"/>
  <c r="G374" i="10"/>
  <c r="G375" i="10"/>
  <c r="G376" i="10"/>
  <c r="G377" i="10"/>
  <c r="G378" i="10"/>
  <c r="G379" i="10"/>
  <c r="G380" i="10"/>
  <c r="G381" i="10"/>
  <c r="G382" i="10"/>
  <c r="G383" i="10"/>
  <c r="G384" i="10"/>
  <c r="G385" i="10"/>
  <c r="G386" i="10"/>
  <c r="G387" i="10"/>
  <c r="G388" i="10"/>
  <c r="G389" i="10"/>
  <c r="G390" i="10"/>
  <c r="G391" i="10"/>
  <c r="G392" i="10"/>
  <c r="G393" i="10"/>
  <c r="G394" i="10"/>
  <c r="G395" i="10"/>
  <c r="G396" i="10"/>
  <c r="G397" i="10"/>
  <c r="G398" i="10"/>
  <c r="G399" i="10"/>
  <c r="G400" i="10"/>
  <c r="G401" i="10"/>
  <c r="G402" i="10"/>
  <c r="G403" i="10"/>
  <c r="G404" i="10"/>
  <c r="G405" i="10"/>
  <c r="G406" i="10"/>
  <c r="G407" i="10"/>
  <c r="G408" i="10"/>
  <c r="G409" i="10"/>
  <c r="G410" i="10"/>
  <c r="G411" i="10"/>
  <c r="G412" i="10"/>
  <c r="G413" i="10"/>
  <c r="G414" i="10"/>
  <c r="G415" i="10"/>
  <c r="G416" i="10"/>
  <c r="G417" i="10"/>
  <c r="G418" i="10"/>
  <c r="G419" i="10"/>
  <c r="G420" i="10"/>
  <c r="G421" i="10"/>
  <c r="G422" i="10"/>
  <c r="G423" i="10"/>
  <c r="G424" i="10"/>
  <c r="G425" i="10"/>
  <c r="G426" i="10"/>
  <c r="G427" i="10"/>
  <c r="G428" i="10"/>
  <c r="G429" i="10"/>
  <c r="G430" i="10"/>
  <c r="G431" i="10"/>
  <c r="G432" i="10"/>
  <c r="G433" i="10"/>
  <c r="G434" i="10"/>
  <c r="G435" i="10"/>
  <c r="G436" i="10"/>
  <c r="G437" i="10"/>
  <c r="G438" i="10"/>
  <c r="G439" i="10"/>
  <c r="G440" i="10"/>
  <c r="G441" i="10"/>
  <c r="G442" i="10"/>
  <c r="G443" i="10"/>
  <c r="G444" i="10"/>
  <c r="G445" i="10"/>
  <c r="G446" i="10"/>
  <c r="G447" i="10"/>
  <c r="G448" i="10"/>
  <c r="G449" i="10"/>
  <c r="G450" i="10"/>
  <c r="G451" i="10"/>
  <c r="G452" i="10"/>
  <c r="G453" i="10"/>
  <c r="G454" i="10"/>
  <c r="G455" i="10"/>
  <c r="G456" i="10"/>
  <c r="G457" i="10"/>
  <c r="G458" i="10"/>
  <c r="G459" i="10"/>
  <c r="G460" i="10"/>
  <c r="G461" i="10"/>
  <c r="G462" i="10"/>
  <c r="G463" i="10"/>
  <c r="G464" i="10"/>
  <c r="G465" i="10"/>
  <c r="G466" i="10"/>
  <c r="G467" i="10"/>
  <c r="G468" i="10"/>
  <c r="G469" i="10"/>
  <c r="G470" i="10"/>
  <c r="G471" i="10"/>
  <c r="G472" i="10"/>
  <c r="G473" i="10"/>
  <c r="G474" i="10"/>
  <c r="G475" i="10"/>
  <c r="G476" i="10"/>
  <c r="G477" i="10"/>
  <c r="G478" i="10"/>
  <c r="G479" i="10"/>
  <c r="G480" i="10"/>
  <c r="G481" i="10"/>
  <c r="G482" i="10"/>
  <c r="G483" i="10"/>
  <c r="G484" i="10"/>
  <c r="G485" i="10"/>
  <c r="G486" i="10"/>
  <c r="G487" i="10"/>
  <c r="G488" i="10"/>
  <c r="G489" i="10"/>
  <c r="G490" i="10"/>
  <c r="G491" i="10"/>
  <c r="G492" i="10"/>
  <c r="G493" i="10"/>
  <c r="G494" i="10"/>
  <c r="G495" i="10"/>
  <c r="G496" i="10"/>
  <c r="G497" i="10"/>
  <c r="G498" i="10"/>
  <c r="G499" i="10"/>
  <c r="G500" i="10"/>
  <c r="G501" i="10"/>
  <c r="G502" i="10"/>
  <c r="G503" i="10"/>
  <c r="G504" i="10"/>
  <c r="G505" i="10"/>
  <c r="G506" i="10"/>
  <c r="G507" i="10"/>
  <c r="G508" i="10"/>
  <c r="G509" i="10"/>
  <c r="G510" i="10"/>
  <c r="G511" i="10"/>
  <c r="G512" i="10"/>
  <c r="G513" i="10"/>
  <c r="G514" i="10"/>
  <c r="G515" i="10"/>
  <c r="G516" i="10"/>
  <c r="G517" i="10"/>
  <c r="G518" i="10"/>
  <c r="G519" i="10"/>
  <c r="G520" i="10"/>
  <c r="G521" i="10"/>
  <c r="G522" i="10"/>
  <c r="G523" i="10"/>
  <c r="G524" i="10"/>
  <c r="G525" i="10"/>
  <c r="G526" i="10"/>
  <c r="G527" i="10"/>
  <c r="G528" i="10"/>
  <c r="G529" i="10"/>
  <c r="G530" i="10"/>
  <c r="G531" i="10"/>
  <c r="G532" i="10"/>
  <c r="G533" i="10"/>
  <c r="G534" i="10"/>
  <c r="G535" i="10"/>
  <c r="G536" i="10"/>
  <c r="G537" i="10"/>
  <c r="G538" i="10"/>
  <c r="G539" i="10"/>
  <c r="G540" i="10"/>
  <c r="G541" i="10"/>
  <c r="G542" i="10"/>
  <c r="G543" i="10"/>
  <c r="G544" i="10"/>
  <c r="G545" i="10"/>
  <c r="G546" i="10"/>
  <c r="G547" i="10"/>
  <c r="G548" i="10"/>
  <c r="G549" i="10"/>
  <c r="G550" i="10"/>
  <c r="G551" i="10"/>
  <c r="G552" i="10"/>
  <c r="G553" i="10"/>
  <c r="G554" i="10"/>
  <c r="G555" i="10"/>
  <c r="G556" i="10"/>
  <c r="G557" i="10"/>
  <c r="G558" i="10"/>
  <c r="G559" i="10"/>
  <c r="G560" i="10"/>
  <c r="G561" i="10"/>
  <c r="G562" i="10"/>
  <c r="G563" i="10"/>
  <c r="G564" i="10"/>
  <c r="G565" i="10"/>
  <c r="G566" i="10"/>
  <c r="G567" i="10"/>
  <c r="G568" i="10"/>
  <c r="G569" i="10"/>
  <c r="G570" i="10"/>
  <c r="G571" i="10"/>
  <c r="G572" i="10"/>
  <c r="G573" i="10"/>
  <c r="G574" i="10"/>
  <c r="G575" i="10"/>
  <c r="G576" i="10"/>
  <c r="G577" i="10"/>
  <c r="G578" i="10"/>
  <c r="G579" i="10"/>
  <c r="G580" i="10"/>
  <c r="G581" i="10"/>
  <c r="G582" i="10"/>
  <c r="G583" i="10"/>
  <c r="G584" i="10"/>
  <c r="G585" i="10"/>
  <c r="G586" i="10"/>
  <c r="G587" i="10"/>
  <c r="G588" i="10"/>
  <c r="G589" i="10"/>
  <c r="G590" i="10"/>
  <c r="G591" i="10"/>
  <c r="G592" i="10"/>
  <c r="G593" i="10"/>
  <c r="G594" i="10"/>
  <c r="G595" i="10"/>
  <c r="G596" i="10"/>
  <c r="G597" i="10"/>
  <c r="G598" i="10"/>
  <c r="G599" i="10"/>
  <c r="G600" i="10"/>
  <c r="G601" i="10"/>
  <c r="G602" i="10"/>
  <c r="G603" i="10"/>
  <c r="G604" i="10"/>
  <c r="G605" i="10"/>
  <c r="G606" i="10"/>
  <c r="G607" i="10"/>
  <c r="G608" i="10"/>
  <c r="G609" i="10"/>
  <c r="G610" i="10"/>
  <c r="G611" i="10"/>
  <c r="G612" i="10"/>
  <c r="G613" i="10"/>
  <c r="G614" i="10"/>
  <c r="G615" i="10"/>
  <c r="G616" i="10"/>
  <c r="G617" i="10"/>
  <c r="G618" i="10"/>
  <c r="G619" i="10"/>
  <c r="G620" i="10"/>
  <c r="G621" i="10"/>
  <c r="G622" i="10"/>
  <c r="G623" i="10"/>
  <c r="G624" i="10"/>
  <c r="G625" i="10"/>
  <c r="G626" i="10"/>
  <c r="G627" i="10"/>
  <c r="G628" i="10"/>
  <c r="G629" i="10"/>
  <c r="G630" i="10"/>
  <c r="G631" i="10"/>
  <c r="G632" i="10"/>
  <c r="G633" i="10"/>
  <c r="G634" i="10"/>
  <c r="G635" i="10"/>
  <c r="G636" i="10"/>
  <c r="G637" i="10"/>
  <c r="G638" i="10"/>
  <c r="G639" i="10"/>
  <c r="G640" i="10"/>
  <c r="G641" i="10"/>
  <c r="G642" i="10"/>
  <c r="G643" i="10"/>
  <c r="G644" i="10"/>
  <c r="G645" i="10"/>
  <c r="G646" i="10"/>
  <c r="G647" i="10"/>
  <c r="G648" i="10"/>
  <c r="G649" i="10"/>
  <c r="G650" i="10"/>
  <c r="G651" i="10"/>
  <c r="G652" i="10"/>
  <c r="G653" i="10"/>
  <c r="G654" i="10"/>
  <c r="G655" i="10"/>
  <c r="G656" i="10"/>
  <c r="G657" i="10"/>
  <c r="G658" i="10"/>
  <c r="G659" i="10"/>
  <c r="G660" i="10"/>
  <c r="G661" i="10"/>
  <c r="G662" i="10"/>
  <c r="G663" i="10"/>
  <c r="G664" i="10"/>
  <c r="G665" i="10"/>
  <c r="G666" i="10"/>
  <c r="G667" i="10"/>
  <c r="G668" i="10"/>
  <c r="G669" i="10"/>
  <c r="G670" i="10"/>
  <c r="G671" i="10"/>
  <c r="G672" i="10"/>
  <c r="G673" i="10"/>
  <c r="G674" i="10"/>
  <c r="G675" i="10"/>
  <c r="G676" i="10"/>
  <c r="G677" i="10"/>
  <c r="G678" i="10"/>
  <c r="G679" i="10"/>
  <c r="G680" i="10"/>
  <c r="G681" i="10"/>
  <c r="G682" i="10"/>
  <c r="G683" i="10"/>
  <c r="G684" i="10"/>
  <c r="G685" i="10"/>
  <c r="G686" i="10"/>
  <c r="G687" i="10"/>
  <c r="G688" i="10"/>
  <c r="G689" i="10"/>
  <c r="G690" i="10"/>
  <c r="G691" i="10"/>
  <c r="G692" i="10"/>
  <c r="G693" i="10"/>
  <c r="G694" i="10"/>
  <c r="G695" i="10"/>
  <c r="G696" i="10"/>
  <c r="G697" i="10"/>
  <c r="G698" i="10"/>
  <c r="G699" i="10"/>
  <c r="G700" i="10"/>
  <c r="G701" i="10"/>
  <c r="G702" i="10"/>
  <c r="G703" i="10"/>
  <c r="G704" i="10"/>
  <c r="G705" i="10"/>
  <c r="G706" i="10"/>
  <c r="G707" i="10"/>
  <c r="G708" i="10"/>
  <c r="G709" i="10"/>
  <c r="G710" i="10"/>
  <c r="G711" i="10"/>
  <c r="G712" i="10"/>
  <c r="G713" i="10"/>
  <c r="G714" i="10"/>
  <c r="G715" i="10"/>
  <c r="G716" i="10"/>
  <c r="G717" i="10"/>
  <c r="G718" i="10"/>
  <c r="G719" i="10"/>
  <c r="G720" i="10"/>
  <c r="G721" i="10"/>
  <c r="G722" i="10"/>
  <c r="G723" i="10"/>
  <c r="G724" i="10"/>
  <c r="G725" i="10"/>
  <c r="G726" i="10"/>
  <c r="G727" i="10"/>
  <c r="G728" i="10"/>
  <c r="G729" i="10"/>
  <c r="G730" i="10"/>
  <c r="G731" i="10"/>
  <c r="G732" i="10"/>
  <c r="G733" i="10"/>
  <c r="G734" i="10"/>
  <c r="G735" i="10"/>
  <c r="G736" i="10"/>
  <c r="G737" i="10"/>
  <c r="G738" i="10"/>
  <c r="G739" i="10"/>
  <c r="G740" i="10"/>
  <c r="G741" i="10"/>
  <c r="G742" i="10"/>
  <c r="G743" i="10"/>
  <c r="G744" i="10"/>
  <c r="G745" i="10"/>
  <c r="G746" i="10"/>
  <c r="G747" i="10"/>
  <c r="G748" i="10"/>
  <c r="G749" i="10"/>
  <c r="G750" i="10"/>
  <c r="G751" i="10"/>
  <c r="G752" i="10"/>
  <c r="G753" i="10"/>
  <c r="G754" i="10"/>
  <c r="G755" i="10"/>
  <c r="G756" i="10"/>
  <c r="G757" i="10"/>
  <c r="G758" i="10"/>
  <c r="G759" i="10"/>
  <c r="G760" i="10"/>
  <c r="G761" i="10"/>
  <c r="G762" i="10"/>
  <c r="G763" i="10"/>
  <c r="G764" i="10"/>
  <c r="G765" i="10"/>
  <c r="G766" i="10"/>
  <c r="G767" i="10"/>
  <c r="G768" i="10"/>
  <c r="G769" i="10"/>
  <c r="G770" i="10"/>
  <c r="G771" i="10"/>
  <c r="G772" i="10"/>
  <c r="G773" i="10"/>
  <c r="G774" i="10"/>
  <c r="G775" i="10"/>
  <c r="G776" i="10"/>
  <c r="G777" i="10"/>
  <c r="G778" i="10"/>
  <c r="G779" i="10"/>
  <c r="G780" i="10"/>
  <c r="G781" i="10"/>
  <c r="G782" i="10"/>
  <c r="G783" i="10"/>
  <c r="G784" i="10"/>
  <c r="G785" i="10"/>
  <c r="G786" i="10"/>
  <c r="G787" i="10"/>
  <c r="G788" i="10"/>
  <c r="G789" i="10"/>
  <c r="G790" i="10"/>
  <c r="G791" i="10"/>
  <c r="G792" i="10"/>
  <c r="G793" i="10"/>
  <c r="G794" i="10"/>
  <c r="G795" i="10"/>
  <c r="G796" i="10"/>
  <c r="G797" i="10"/>
  <c r="G798" i="10"/>
  <c r="G799" i="10"/>
  <c r="G800" i="10"/>
  <c r="G801" i="10"/>
  <c r="G802" i="10"/>
  <c r="G803" i="10"/>
  <c r="G804" i="10"/>
  <c r="G805" i="10"/>
  <c r="G806" i="10"/>
  <c r="G807" i="10"/>
  <c r="G808" i="10"/>
  <c r="G809" i="10"/>
  <c r="G810" i="10"/>
  <c r="G811" i="10"/>
  <c r="G812" i="10"/>
  <c r="G813" i="10"/>
  <c r="G814" i="10"/>
  <c r="G815" i="10"/>
  <c r="G816" i="10"/>
  <c r="G817" i="10"/>
  <c r="G818" i="10"/>
  <c r="G819" i="10"/>
  <c r="G820" i="10"/>
  <c r="G821" i="10"/>
  <c r="G822" i="10"/>
  <c r="G823" i="10"/>
  <c r="G824" i="10"/>
  <c r="G825" i="10"/>
  <c r="G826" i="10"/>
  <c r="G827" i="10"/>
  <c r="G828" i="10"/>
  <c r="G829" i="10"/>
  <c r="G830" i="10"/>
  <c r="G831" i="10"/>
  <c r="G832" i="10"/>
  <c r="G833" i="10"/>
  <c r="G834" i="10"/>
  <c r="G835" i="10"/>
  <c r="G836" i="10"/>
  <c r="G837" i="10"/>
  <c r="G838" i="10"/>
  <c r="G839" i="10"/>
  <c r="G840" i="10"/>
  <c r="G841" i="10"/>
  <c r="G842" i="10"/>
  <c r="G843" i="10"/>
  <c r="G844" i="10"/>
  <c r="G845" i="10"/>
  <c r="G846" i="10"/>
  <c r="G847" i="10"/>
  <c r="G848" i="10"/>
  <c r="G849" i="10"/>
  <c r="G850" i="10"/>
  <c r="G851" i="10"/>
  <c r="G852" i="10"/>
  <c r="G853" i="10"/>
  <c r="G854" i="10"/>
  <c r="G855" i="10"/>
  <c r="G856" i="10"/>
  <c r="G857" i="10"/>
  <c r="G858" i="10"/>
  <c r="G859" i="10"/>
  <c r="G860" i="10"/>
  <c r="G861" i="10"/>
  <c r="G862" i="10"/>
  <c r="G863" i="10"/>
  <c r="G864" i="10"/>
  <c r="G865" i="10"/>
  <c r="G866" i="10"/>
  <c r="G867" i="10"/>
  <c r="G868" i="10"/>
  <c r="G869" i="10"/>
  <c r="G870" i="10"/>
  <c r="G871" i="10"/>
  <c r="G872" i="10"/>
  <c r="G873" i="10"/>
  <c r="G874" i="10"/>
  <c r="G875" i="10"/>
  <c r="G876" i="10"/>
  <c r="G877" i="10"/>
  <c r="G878" i="10"/>
  <c r="G879" i="10"/>
  <c r="G880" i="10"/>
  <c r="G881" i="10"/>
  <c r="G882" i="10"/>
  <c r="G883" i="10"/>
  <c r="G884" i="10"/>
  <c r="G885" i="10"/>
  <c r="G886" i="10"/>
  <c r="G887" i="10"/>
  <c r="G888" i="10"/>
  <c r="G889" i="10"/>
  <c r="G890" i="10"/>
  <c r="G891" i="10"/>
  <c r="G892" i="10"/>
  <c r="G893" i="10"/>
  <c r="G894" i="10"/>
  <c r="G895" i="10"/>
  <c r="G896" i="10"/>
  <c r="G897" i="10"/>
  <c r="G898" i="10"/>
  <c r="G899" i="10"/>
  <c r="G900" i="10"/>
  <c r="G901" i="10"/>
  <c r="G902" i="10"/>
  <c r="G903" i="10"/>
  <c r="G904" i="10"/>
  <c r="G905" i="10"/>
  <c r="G906" i="10"/>
  <c r="G907" i="10"/>
  <c r="G908" i="10"/>
  <c r="G909" i="10"/>
  <c r="G910" i="10"/>
  <c r="G911" i="10"/>
  <c r="G912" i="10"/>
  <c r="G913" i="10"/>
  <c r="G914" i="10"/>
  <c r="G915" i="10"/>
  <c r="G916" i="10"/>
  <c r="G917" i="10"/>
  <c r="G918" i="10"/>
  <c r="G919" i="10"/>
  <c r="G920" i="10"/>
  <c r="G921" i="10"/>
  <c r="G922" i="10"/>
  <c r="G923" i="10"/>
  <c r="G924" i="10"/>
  <c r="G925" i="10"/>
  <c r="G926" i="10"/>
  <c r="G927" i="10"/>
  <c r="G928" i="10"/>
  <c r="G929" i="10"/>
  <c r="G930" i="10"/>
  <c r="G931" i="10"/>
  <c r="G932" i="10"/>
  <c r="G933" i="10"/>
  <c r="G934" i="10"/>
  <c r="G935" i="10"/>
  <c r="G936" i="10"/>
  <c r="G937" i="10"/>
  <c r="G938" i="10"/>
  <c r="G939" i="10"/>
  <c r="G940" i="10"/>
  <c r="G941" i="10"/>
  <c r="G942" i="10"/>
  <c r="G943" i="10"/>
  <c r="G944" i="10"/>
  <c r="G945" i="10"/>
  <c r="G946" i="10"/>
  <c r="G947" i="10"/>
  <c r="G948" i="10"/>
  <c r="G949" i="10"/>
  <c r="G950" i="10"/>
  <c r="G951" i="10"/>
  <c r="G952" i="10"/>
  <c r="G953" i="10"/>
  <c r="G954" i="10"/>
  <c r="G955" i="10"/>
  <c r="G956" i="10"/>
  <c r="G957" i="10"/>
  <c r="G958" i="10"/>
  <c r="G959" i="10"/>
  <c r="G960" i="10"/>
  <c r="G961" i="10"/>
  <c r="G962" i="10"/>
  <c r="G963" i="10"/>
  <c r="G964" i="10"/>
  <c r="G965" i="10"/>
  <c r="G966" i="10"/>
  <c r="G967" i="10"/>
  <c r="G968" i="10"/>
  <c r="G969" i="10"/>
  <c r="G970" i="10"/>
  <c r="G971" i="10"/>
  <c r="G972" i="10"/>
  <c r="G973" i="10"/>
  <c r="G974" i="10"/>
  <c r="G975" i="10"/>
  <c r="G976" i="10"/>
  <c r="G977" i="10"/>
  <c r="G978" i="10"/>
  <c r="G979" i="10"/>
  <c r="G980" i="10"/>
  <c r="G981" i="10"/>
  <c r="G982" i="10"/>
  <c r="G983" i="10"/>
  <c r="G984" i="10"/>
  <c r="G985" i="10"/>
  <c r="G986" i="10"/>
  <c r="G987" i="10"/>
  <c r="G988" i="10"/>
  <c r="G989" i="10"/>
  <c r="G990" i="10"/>
  <c r="G991" i="10"/>
  <c r="G992" i="10"/>
  <c r="G993" i="10"/>
  <c r="G994" i="10"/>
  <c r="G995" i="10"/>
  <c r="G996" i="10"/>
  <c r="G997" i="10"/>
  <c r="G998" i="10"/>
  <c r="G999" i="10"/>
  <c r="G1000" i="10"/>
  <c r="G1001" i="10"/>
  <c r="G1002" i="10"/>
  <c r="G1003" i="10"/>
  <c r="G1004" i="10"/>
  <c r="G1005" i="10"/>
  <c r="G1006" i="10"/>
  <c r="G1007" i="10"/>
  <c r="G1008" i="10"/>
  <c r="G1009" i="10"/>
  <c r="G1010" i="10"/>
  <c r="G1011" i="10"/>
  <c r="G1012" i="10"/>
  <c r="G1013" i="10"/>
  <c r="G1014" i="10"/>
  <c r="G1015" i="10"/>
  <c r="G1016" i="10"/>
  <c r="G1017" i="10"/>
  <c r="G1018" i="10"/>
  <c r="G1019" i="10"/>
  <c r="G1020" i="10"/>
  <c r="G1021" i="10"/>
  <c r="G1022" i="10"/>
  <c r="G1023" i="10"/>
  <c r="G1024" i="10"/>
  <c r="G1025" i="10"/>
  <c r="G1026" i="10"/>
  <c r="G1027" i="10"/>
  <c r="G1028" i="10"/>
  <c r="G1029" i="10"/>
  <c r="G1030" i="10"/>
  <c r="G1031" i="10"/>
  <c r="G1032" i="10"/>
  <c r="G1033" i="10"/>
  <c r="G1034" i="10"/>
  <c r="G1035" i="10"/>
  <c r="G1036" i="10"/>
  <c r="G1037" i="10"/>
  <c r="G1038" i="10"/>
  <c r="G1039" i="10"/>
  <c r="G1040" i="10"/>
  <c r="G1041" i="10"/>
  <c r="G1042" i="10"/>
  <c r="G1043" i="10"/>
  <c r="G1044" i="10"/>
  <c r="G1045" i="10"/>
  <c r="G1046" i="10"/>
  <c r="G1047" i="10"/>
  <c r="G1048" i="10"/>
  <c r="G1049" i="10"/>
  <c r="G1050" i="10"/>
  <c r="G1051" i="10"/>
  <c r="G1052" i="10"/>
  <c r="G1053" i="10"/>
  <c r="G1054" i="10"/>
  <c r="G1055" i="10"/>
  <c r="G1056" i="10"/>
  <c r="G1057" i="10"/>
  <c r="G1058" i="10"/>
  <c r="G1059" i="10"/>
  <c r="G1060" i="10"/>
  <c r="G1061" i="10"/>
  <c r="G1062" i="10"/>
  <c r="G1063" i="10"/>
  <c r="G1064" i="10"/>
  <c r="G1065" i="10"/>
  <c r="G1066" i="10"/>
  <c r="G1067" i="10"/>
  <c r="G1068" i="10"/>
  <c r="G1069" i="10"/>
  <c r="G1070" i="10"/>
  <c r="G1071" i="10"/>
  <c r="G1072" i="10"/>
  <c r="G1073" i="10"/>
  <c r="G1074" i="10"/>
  <c r="G1075" i="10"/>
  <c r="G1076" i="10"/>
  <c r="G1077" i="10"/>
  <c r="G1078" i="10"/>
  <c r="G1079" i="10"/>
  <c r="G1080" i="10"/>
  <c r="G1081" i="10"/>
  <c r="G1082" i="10"/>
  <c r="G1083" i="10"/>
  <c r="G1084" i="10"/>
  <c r="G1085" i="10"/>
  <c r="G1086" i="10"/>
  <c r="G1087" i="10"/>
  <c r="G1088" i="10"/>
  <c r="G1089" i="10"/>
  <c r="G1090" i="10"/>
  <c r="G1091" i="10"/>
  <c r="G1092" i="10"/>
  <c r="G1093" i="10"/>
  <c r="G1094" i="10"/>
  <c r="G1095" i="10"/>
  <c r="G1096" i="10"/>
  <c r="G1097" i="10"/>
  <c r="G1098" i="10"/>
  <c r="G1099" i="10"/>
  <c r="G1100" i="10"/>
  <c r="G1101" i="10"/>
  <c r="G1102" i="10"/>
  <c r="G1103" i="10"/>
  <c r="G1104" i="10"/>
  <c r="G1105" i="10"/>
  <c r="G1106" i="10"/>
  <c r="G1107" i="10"/>
  <c r="G1108" i="10"/>
  <c r="G1109" i="10"/>
  <c r="G1110" i="10"/>
  <c r="G1111" i="10"/>
  <c r="G1112" i="10"/>
  <c r="G1113" i="10"/>
  <c r="G1114" i="10"/>
  <c r="G1115" i="10"/>
  <c r="G1116" i="10"/>
  <c r="G1117" i="10"/>
  <c r="G1118" i="10"/>
  <c r="G1119" i="10"/>
  <c r="G1120" i="10"/>
  <c r="G1121" i="10"/>
  <c r="G1122" i="10"/>
  <c r="G1123" i="10"/>
  <c r="G1124" i="10"/>
  <c r="G1125" i="10"/>
  <c r="G1126" i="10"/>
  <c r="G1127" i="10"/>
  <c r="G1128" i="10"/>
  <c r="G1129" i="10"/>
  <c r="G1130" i="10"/>
  <c r="G1131" i="10"/>
  <c r="G1132" i="10"/>
  <c r="G1133" i="10"/>
  <c r="G1134" i="10"/>
  <c r="G1135" i="10"/>
  <c r="G1136" i="10"/>
  <c r="G1137" i="10"/>
  <c r="G1138" i="10"/>
  <c r="G1139" i="10"/>
  <c r="G1140" i="10"/>
  <c r="G1141" i="10"/>
  <c r="G1142" i="10"/>
  <c r="G1143" i="10"/>
  <c r="G1144" i="10"/>
  <c r="G1145" i="10"/>
  <c r="G1146" i="10"/>
  <c r="G1147" i="10"/>
  <c r="G1148" i="10"/>
  <c r="G1149" i="10"/>
  <c r="G1150" i="10"/>
  <c r="G1151" i="10"/>
  <c r="G1152" i="10"/>
  <c r="G1153" i="10"/>
  <c r="G1154" i="10"/>
  <c r="G1155" i="10"/>
  <c r="G1156" i="10"/>
  <c r="G1157" i="10"/>
  <c r="G1158" i="10"/>
  <c r="G1159" i="10"/>
  <c r="G1160" i="10"/>
  <c r="G1161" i="10"/>
  <c r="G1162" i="10"/>
  <c r="G1163" i="10"/>
  <c r="G1164" i="10"/>
  <c r="G1165" i="10"/>
  <c r="G1166" i="10"/>
  <c r="G1167" i="10"/>
  <c r="G1168" i="10"/>
  <c r="G1169" i="10"/>
  <c r="G1170" i="10"/>
  <c r="G1171" i="10"/>
  <c r="G1172" i="10"/>
  <c r="G1173" i="10"/>
  <c r="G1174" i="10"/>
  <c r="G1175" i="10"/>
  <c r="G1176" i="10"/>
  <c r="G1177" i="10"/>
  <c r="G1178" i="10"/>
  <c r="G1179" i="10"/>
  <c r="G1180" i="10"/>
  <c r="G1181" i="10"/>
  <c r="G1182" i="10"/>
  <c r="G1183" i="10"/>
  <c r="G1184" i="10"/>
  <c r="G1185" i="10"/>
  <c r="G1186" i="10"/>
  <c r="G1187" i="10"/>
  <c r="G1188" i="10"/>
  <c r="G1189" i="10"/>
  <c r="G1190" i="10"/>
  <c r="G1191" i="10"/>
  <c r="G1192" i="10"/>
  <c r="G1193" i="10"/>
  <c r="G1194" i="10"/>
  <c r="G1195" i="10"/>
  <c r="G1196" i="10"/>
  <c r="G1197" i="10"/>
  <c r="G1198" i="10"/>
  <c r="G1199" i="10"/>
  <c r="G1200" i="10"/>
  <c r="G1201" i="10"/>
  <c r="G1202" i="10"/>
  <c r="G1203" i="10"/>
  <c r="G1204" i="10"/>
  <c r="G1205" i="10"/>
  <c r="G1206" i="10"/>
  <c r="G1207" i="10"/>
  <c r="G1208" i="10"/>
  <c r="G1209" i="10"/>
  <c r="G1210" i="10"/>
  <c r="G1211" i="10"/>
  <c r="G1212" i="10"/>
  <c r="G1213" i="10"/>
  <c r="G1214" i="10"/>
  <c r="G1215" i="10"/>
  <c r="G1216" i="10"/>
  <c r="G1217" i="10"/>
  <c r="G1218" i="10"/>
  <c r="G1219" i="10"/>
  <c r="G1220" i="10"/>
  <c r="G1221" i="10"/>
  <c r="G1222" i="10"/>
  <c r="G1223" i="10"/>
  <c r="G1224" i="10"/>
  <c r="G1225" i="10"/>
  <c r="G1226" i="10"/>
  <c r="G1227" i="10"/>
  <c r="G1228" i="10"/>
  <c r="G1229" i="10"/>
  <c r="G1230" i="10"/>
  <c r="G1231" i="10"/>
  <c r="G1232" i="10"/>
  <c r="G1233" i="10"/>
  <c r="G1234" i="10"/>
  <c r="G1235" i="10"/>
  <c r="G1236" i="10"/>
  <c r="G1237" i="10"/>
  <c r="G1238" i="10"/>
  <c r="G1239" i="10"/>
  <c r="G1240" i="10"/>
  <c r="G1241" i="10"/>
  <c r="G1242" i="10"/>
  <c r="G1243" i="10"/>
  <c r="G1244" i="10"/>
  <c r="G1245" i="10"/>
  <c r="G1246" i="10"/>
  <c r="G1247" i="10"/>
  <c r="G1248" i="10"/>
  <c r="G1249" i="10"/>
  <c r="G1250" i="10"/>
  <c r="G1251" i="10"/>
  <c r="G1252" i="10"/>
  <c r="G1253" i="10"/>
  <c r="G1254" i="10"/>
  <c r="G1255" i="10"/>
  <c r="G1256" i="10"/>
  <c r="G1257" i="10"/>
  <c r="G1258" i="10"/>
  <c r="G1259" i="10"/>
  <c r="G1260" i="10"/>
  <c r="G1261" i="10"/>
  <c r="G1262" i="10"/>
  <c r="G1263" i="10"/>
  <c r="G1264" i="10"/>
  <c r="G1265" i="10"/>
  <c r="G1266" i="10"/>
  <c r="G1267" i="10"/>
  <c r="G1268" i="10"/>
  <c r="G1269" i="10"/>
  <c r="G1270" i="10"/>
  <c r="G1271" i="10"/>
  <c r="G1272" i="10"/>
  <c r="G1273" i="10"/>
  <c r="G1274" i="10"/>
  <c r="G1275" i="10"/>
  <c r="G1276" i="10"/>
  <c r="G1277" i="10"/>
  <c r="G1278" i="10"/>
  <c r="G1279" i="10"/>
  <c r="G1280" i="10"/>
  <c r="G1281" i="10"/>
  <c r="G1282" i="10"/>
  <c r="G1283" i="10"/>
  <c r="G1284" i="10"/>
  <c r="G1285" i="10"/>
  <c r="G1286" i="10"/>
  <c r="G1287" i="10"/>
  <c r="G1288" i="10"/>
  <c r="G1289" i="10"/>
  <c r="G1290" i="10"/>
  <c r="G1291" i="10"/>
  <c r="G1292" i="10"/>
  <c r="G1293" i="10"/>
  <c r="G1294" i="10"/>
  <c r="G1295" i="10"/>
  <c r="G1296" i="10"/>
  <c r="G1297" i="10"/>
  <c r="G1298" i="10"/>
  <c r="G1299" i="10"/>
  <c r="G1300" i="10"/>
  <c r="G1301" i="10"/>
  <c r="G1302" i="10"/>
  <c r="G1303" i="10"/>
  <c r="G1304" i="10"/>
  <c r="G1305" i="10"/>
  <c r="G1306" i="10"/>
  <c r="G1307" i="10"/>
  <c r="G1308" i="10"/>
  <c r="G1309" i="10"/>
  <c r="G1310" i="10"/>
  <c r="G1311" i="10"/>
  <c r="G1312" i="10"/>
  <c r="G1313" i="10"/>
  <c r="G1314" i="10"/>
  <c r="G1315" i="10"/>
  <c r="G1316" i="10"/>
  <c r="G1317" i="10"/>
  <c r="G1318" i="10"/>
  <c r="G1319" i="10"/>
  <c r="G1320" i="10"/>
  <c r="G1321" i="10"/>
  <c r="G1322" i="10"/>
  <c r="G1323" i="10"/>
  <c r="G1324" i="10"/>
  <c r="G1325" i="10"/>
  <c r="G1326" i="10"/>
  <c r="G1327" i="10"/>
  <c r="G1328" i="10"/>
  <c r="G1329" i="10"/>
  <c r="G1330" i="10"/>
  <c r="G1331" i="10"/>
  <c r="G1332" i="10"/>
  <c r="G1333" i="10"/>
  <c r="G1334" i="10"/>
  <c r="G1335" i="10"/>
  <c r="G1336" i="10"/>
  <c r="G1337" i="10"/>
  <c r="G1338" i="10"/>
  <c r="G1339" i="10"/>
  <c r="G1340" i="10"/>
  <c r="G1341" i="10"/>
  <c r="G1342" i="10"/>
  <c r="G1343" i="10"/>
  <c r="G1344" i="10"/>
  <c r="G1345" i="10"/>
  <c r="G1346" i="10"/>
  <c r="G1347" i="10"/>
  <c r="G1348" i="10"/>
  <c r="G1349" i="10"/>
  <c r="G1350" i="10"/>
  <c r="G1351" i="10"/>
  <c r="G1352" i="10"/>
  <c r="G1353" i="10"/>
  <c r="G1354" i="10"/>
  <c r="G1355" i="10"/>
  <c r="G1356" i="10"/>
  <c r="G1357" i="10"/>
  <c r="G1358" i="10"/>
  <c r="G1359" i="10"/>
  <c r="G1360" i="10"/>
  <c r="G1361" i="10"/>
  <c r="G1362" i="10"/>
  <c r="G1363" i="10"/>
  <c r="G1364" i="10"/>
  <c r="G1365" i="10"/>
  <c r="G1366" i="10"/>
  <c r="G1367" i="10"/>
  <c r="G1368" i="10"/>
  <c r="G1369" i="10"/>
  <c r="G1370" i="10"/>
  <c r="G1371" i="10"/>
  <c r="G1372" i="10"/>
  <c r="G1373" i="10"/>
  <c r="G1374" i="10"/>
  <c r="G1375" i="10"/>
  <c r="G1376" i="10"/>
  <c r="G1377" i="10"/>
  <c r="G1378" i="10"/>
  <c r="G1379" i="10"/>
  <c r="G1380" i="10"/>
  <c r="G1381" i="10"/>
  <c r="G1382" i="10"/>
  <c r="G1383" i="10"/>
  <c r="G1384" i="10"/>
  <c r="G1385" i="10"/>
  <c r="G1386" i="10"/>
  <c r="G1387" i="10"/>
  <c r="G1388" i="10"/>
  <c r="G1389" i="10"/>
  <c r="G1390" i="10"/>
  <c r="G1391" i="10"/>
  <c r="G1392" i="10"/>
  <c r="G1393" i="10"/>
  <c r="G1394" i="10"/>
  <c r="G1395" i="10"/>
  <c r="G1396" i="10"/>
  <c r="G1397" i="10"/>
  <c r="G1398" i="10"/>
  <c r="G1399" i="10"/>
  <c r="G1400" i="10"/>
  <c r="G1401" i="10"/>
  <c r="G1402" i="10"/>
  <c r="G1403" i="10"/>
  <c r="G1404" i="10"/>
  <c r="G1405" i="10"/>
  <c r="G1406" i="10"/>
  <c r="G1407" i="10"/>
  <c r="G1408" i="10"/>
  <c r="G1409" i="10"/>
  <c r="G1410" i="10"/>
  <c r="G1411" i="10"/>
  <c r="G1412" i="10"/>
  <c r="G1413" i="10"/>
  <c r="G1414" i="10"/>
  <c r="G1415" i="10"/>
  <c r="G1416" i="10"/>
  <c r="G1417" i="10"/>
  <c r="G1418" i="10"/>
  <c r="G1419" i="10"/>
  <c r="G1420" i="10"/>
  <c r="G1421" i="10"/>
  <c r="G1422" i="10"/>
  <c r="G1423" i="10"/>
  <c r="G1424" i="10"/>
  <c r="G1425" i="10"/>
  <c r="G1426" i="10"/>
  <c r="G1427" i="10"/>
  <c r="G1428" i="10"/>
  <c r="G1429" i="10"/>
  <c r="G1430" i="10"/>
  <c r="G1431" i="10"/>
  <c r="G1432" i="10"/>
  <c r="G1433" i="10"/>
  <c r="G1434" i="10"/>
  <c r="G1435" i="10"/>
  <c r="G1436" i="10"/>
  <c r="G1437" i="10"/>
  <c r="G1438" i="10"/>
  <c r="G1439" i="10"/>
  <c r="G1440" i="10"/>
  <c r="G1441" i="10"/>
  <c r="G1442" i="10"/>
  <c r="G1443" i="10"/>
  <c r="G1444" i="10"/>
  <c r="G1445" i="10"/>
  <c r="G1446" i="10"/>
  <c r="G1447" i="10"/>
  <c r="G1448" i="10"/>
  <c r="G1449" i="10"/>
  <c r="G1450" i="10"/>
  <c r="G1451" i="10"/>
  <c r="G1452" i="10"/>
  <c r="G1453" i="10"/>
  <c r="G1454" i="10"/>
  <c r="G1455" i="10"/>
  <c r="G1456" i="10"/>
  <c r="G1457" i="10"/>
  <c r="G1458" i="10"/>
  <c r="G1459" i="10"/>
  <c r="G1460" i="10"/>
  <c r="G1461" i="10"/>
  <c r="G1462" i="10"/>
  <c r="G1463" i="10"/>
  <c r="G1464" i="10"/>
  <c r="G1465" i="10"/>
  <c r="G1466" i="10"/>
  <c r="G1467" i="10"/>
  <c r="G1468" i="10"/>
  <c r="G1469" i="10"/>
  <c r="G1470" i="10"/>
  <c r="G1471" i="10"/>
  <c r="G1472" i="10"/>
  <c r="G1473" i="10"/>
  <c r="G1474" i="10"/>
  <c r="G1475" i="10"/>
  <c r="G1476" i="10"/>
  <c r="G1477" i="10"/>
  <c r="G1478" i="10"/>
  <c r="G1479" i="10"/>
  <c r="G1480" i="10"/>
  <c r="G1481" i="10"/>
  <c r="G1482" i="10"/>
  <c r="G1483" i="10"/>
  <c r="G1484" i="10"/>
  <c r="G1485" i="10"/>
  <c r="G1486" i="10"/>
  <c r="G1487" i="10"/>
  <c r="G1488" i="10"/>
  <c r="G1489" i="10"/>
  <c r="G1490" i="10"/>
  <c r="G1491" i="10"/>
  <c r="G1492" i="10"/>
  <c r="G1493" i="10"/>
  <c r="G1494" i="10"/>
  <c r="G1495" i="10"/>
  <c r="G1496" i="10"/>
  <c r="G1497" i="10"/>
  <c r="G1498" i="10"/>
  <c r="G1499" i="10"/>
  <c r="G1500" i="10"/>
  <c r="G1501" i="10"/>
  <c r="G1502" i="10"/>
  <c r="G1503" i="10"/>
  <c r="G1504" i="10"/>
  <c r="G1505" i="10"/>
  <c r="G1506" i="10"/>
  <c r="G1507" i="10"/>
  <c r="G1508" i="10"/>
  <c r="G1509" i="10"/>
  <c r="G1510" i="10"/>
  <c r="G1511" i="10"/>
  <c r="G1512" i="10"/>
  <c r="G1513" i="10"/>
  <c r="G1514" i="10"/>
  <c r="G1515" i="10"/>
  <c r="G1516" i="10"/>
  <c r="G1517" i="10"/>
  <c r="G1518" i="10"/>
  <c r="G1519" i="10"/>
  <c r="G1520" i="10"/>
  <c r="G1521" i="10"/>
  <c r="G1522" i="10"/>
  <c r="G1523" i="10"/>
  <c r="G1524" i="10"/>
  <c r="G1525" i="10"/>
  <c r="G1526" i="10"/>
  <c r="G1527" i="10"/>
  <c r="G1528" i="10"/>
  <c r="G1529" i="10"/>
  <c r="G1530" i="10"/>
  <c r="G1531" i="10"/>
  <c r="G1532" i="10"/>
  <c r="G1533" i="10"/>
  <c r="G1534" i="10"/>
  <c r="G1535" i="10"/>
  <c r="G1536" i="10"/>
  <c r="G1537" i="10"/>
  <c r="G1538" i="10"/>
  <c r="G1539" i="10"/>
  <c r="G1540" i="10"/>
  <c r="G1541" i="10"/>
  <c r="G1542" i="10"/>
  <c r="G1543" i="10"/>
  <c r="G1544" i="10"/>
  <c r="G1545" i="10"/>
  <c r="G1546" i="10"/>
  <c r="G1547" i="10"/>
  <c r="G1548" i="10"/>
  <c r="G1549" i="10"/>
  <c r="G1550" i="10"/>
  <c r="G1551" i="10"/>
  <c r="G1552" i="10"/>
  <c r="G1553" i="10"/>
  <c r="G1554" i="10"/>
  <c r="G1555" i="10"/>
  <c r="G1556" i="10"/>
  <c r="G1557" i="10"/>
  <c r="G1558" i="10"/>
  <c r="G1559" i="10"/>
  <c r="G1560" i="10"/>
  <c r="G1561" i="10"/>
  <c r="G1562" i="10"/>
  <c r="G1563" i="10"/>
  <c r="G1564" i="10"/>
  <c r="G1565" i="10"/>
  <c r="G1566" i="10"/>
  <c r="G1567" i="10"/>
  <c r="G1568" i="10"/>
  <c r="G1569" i="10"/>
  <c r="G1570" i="10"/>
  <c r="G1571" i="10"/>
  <c r="G1572" i="10"/>
  <c r="G1573" i="10"/>
  <c r="G1574" i="10"/>
  <c r="G1575" i="10"/>
  <c r="G1576" i="10"/>
  <c r="G1577" i="10"/>
  <c r="G1578" i="10"/>
  <c r="G1579" i="10"/>
  <c r="G1580" i="10"/>
  <c r="G1581" i="10"/>
  <c r="G1582" i="10"/>
  <c r="G1583" i="10"/>
  <c r="G1584" i="10"/>
  <c r="G1585" i="10"/>
  <c r="G1586" i="10"/>
  <c r="G1587" i="10"/>
  <c r="G1588" i="10"/>
  <c r="G1589" i="10"/>
  <c r="G1590" i="10"/>
  <c r="G1591" i="10"/>
  <c r="G1592" i="10"/>
  <c r="G1593" i="10"/>
  <c r="G1594" i="10"/>
  <c r="G1595" i="10"/>
  <c r="G1596" i="10"/>
  <c r="G1597" i="10"/>
  <c r="G1598" i="10"/>
  <c r="G1599" i="10"/>
  <c r="G1600" i="10"/>
  <c r="G1601" i="10"/>
  <c r="G1602" i="10"/>
  <c r="G1603" i="10"/>
  <c r="G1604" i="10"/>
  <c r="G1605" i="10"/>
  <c r="G1606" i="10"/>
  <c r="G1607" i="10"/>
  <c r="G1608" i="10"/>
  <c r="G1609" i="10"/>
  <c r="G1610" i="10"/>
  <c r="G1611" i="10"/>
  <c r="G1612" i="10"/>
  <c r="G1613" i="10"/>
  <c r="G1614" i="10"/>
  <c r="G1615" i="10"/>
  <c r="G1616" i="10"/>
  <c r="G1617" i="10"/>
  <c r="G1618" i="10"/>
  <c r="G1619" i="10"/>
  <c r="G1620" i="10"/>
  <c r="G1621" i="10"/>
  <c r="G1622" i="10"/>
  <c r="G1623" i="10"/>
  <c r="G1624" i="10"/>
  <c r="G1625" i="10"/>
  <c r="G1626" i="10"/>
  <c r="G1627" i="10"/>
  <c r="G1628" i="10"/>
  <c r="G1629" i="10"/>
  <c r="G1630" i="10"/>
  <c r="G1631" i="10"/>
  <c r="G1632" i="10"/>
  <c r="G1633" i="10"/>
  <c r="G1634" i="10"/>
  <c r="G1635" i="10"/>
  <c r="G1636" i="10"/>
  <c r="G1637" i="10"/>
  <c r="G1638" i="10"/>
  <c r="G1639" i="10"/>
  <c r="G1640" i="10"/>
  <c r="G1641" i="10"/>
  <c r="G1642" i="10"/>
  <c r="G1643" i="10"/>
  <c r="G1644" i="10"/>
  <c r="G1645" i="10"/>
  <c r="G1646" i="10"/>
  <c r="G1647" i="10"/>
  <c r="G1648" i="10"/>
  <c r="G1649" i="10"/>
  <c r="G1650" i="10"/>
  <c r="G1651" i="10"/>
  <c r="G1652" i="10"/>
  <c r="G1653" i="10"/>
  <c r="G1654" i="10"/>
  <c r="G1655" i="10"/>
  <c r="G1656" i="10"/>
  <c r="G1657" i="10"/>
  <c r="G1658" i="10"/>
  <c r="G1659" i="10"/>
  <c r="G1660" i="10"/>
  <c r="G1661" i="10"/>
  <c r="G1662" i="10"/>
  <c r="G1663" i="10"/>
  <c r="G1664" i="10"/>
  <c r="G1665" i="10"/>
  <c r="G1666" i="10"/>
  <c r="G1667" i="10"/>
  <c r="G1668" i="10"/>
  <c r="G1669" i="10"/>
  <c r="G1670" i="10"/>
  <c r="G1671" i="10"/>
  <c r="G1672" i="10"/>
  <c r="G1673" i="10"/>
  <c r="G1674" i="10"/>
  <c r="G1675" i="10"/>
  <c r="G1676" i="10"/>
  <c r="G1677" i="10"/>
  <c r="G1678" i="10"/>
  <c r="G1679" i="10"/>
  <c r="G1680" i="10"/>
  <c r="G1681" i="10"/>
  <c r="G1682" i="10"/>
  <c r="G1683" i="10"/>
  <c r="G1684" i="10"/>
  <c r="G1685" i="10"/>
  <c r="G1686" i="10"/>
  <c r="G1687" i="10"/>
  <c r="G1688" i="10"/>
  <c r="G1689" i="10"/>
  <c r="G1690" i="10"/>
  <c r="G1691" i="10"/>
  <c r="G1692" i="10"/>
  <c r="G1693" i="10"/>
  <c r="G1694" i="10"/>
  <c r="G1695" i="10"/>
  <c r="G1696" i="10"/>
  <c r="G1697" i="10"/>
  <c r="G1698" i="10"/>
  <c r="G1699" i="10"/>
  <c r="G1700" i="10"/>
  <c r="G1701" i="10"/>
  <c r="G1702" i="10"/>
  <c r="G1703" i="10"/>
  <c r="G1704" i="10"/>
  <c r="G1705" i="10"/>
  <c r="G1706" i="10"/>
  <c r="G1707" i="10"/>
  <c r="G1708" i="10"/>
  <c r="G1709" i="10"/>
  <c r="G1710" i="10"/>
  <c r="G1711" i="10"/>
  <c r="G1712" i="10"/>
  <c r="G1713" i="10"/>
  <c r="G1714" i="10"/>
  <c r="G1715" i="10"/>
  <c r="G1716" i="10"/>
  <c r="G1717" i="10"/>
  <c r="G1718" i="10"/>
  <c r="G1719" i="10"/>
  <c r="G1720" i="10"/>
  <c r="G1721" i="10"/>
  <c r="G1722" i="10"/>
  <c r="G1723" i="10"/>
  <c r="G1724" i="10"/>
  <c r="G1725" i="10"/>
  <c r="G1726" i="10"/>
  <c r="G1727" i="10"/>
  <c r="G1728" i="10"/>
  <c r="G1729" i="10"/>
  <c r="G1730" i="10"/>
  <c r="G1731" i="10"/>
  <c r="G1732" i="10"/>
  <c r="G1733" i="10"/>
  <c r="G1734" i="10"/>
  <c r="G1735" i="10"/>
  <c r="G1736" i="10"/>
  <c r="G1737" i="10"/>
  <c r="G1738" i="10"/>
  <c r="G1739" i="10"/>
  <c r="G1740" i="10"/>
  <c r="G1741" i="10"/>
  <c r="G1742" i="10"/>
  <c r="G1743" i="10"/>
  <c r="G1744" i="10"/>
  <c r="G1745" i="10"/>
  <c r="G1746" i="10"/>
  <c r="G1747" i="10"/>
  <c r="G1748" i="10"/>
  <c r="G1749" i="10"/>
  <c r="G1750" i="10"/>
  <c r="G1751" i="10"/>
  <c r="G1752" i="10"/>
  <c r="G1753" i="10"/>
  <c r="G1754" i="10"/>
  <c r="G1755" i="10"/>
  <c r="G1756" i="10"/>
  <c r="G1757" i="10"/>
  <c r="G1758" i="10"/>
  <c r="G1759" i="10"/>
  <c r="G1760" i="10"/>
  <c r="G1761" i="10"/>
  <c r="G1762" i="10"/>
  <c r="G1763" i="10"/>
  <c r="G1764" i="10"/>
  <c r="G1765" i="10"/>
  <c r="G1766" i="10"/>
  <c r="G1767" i="10"/>
  <c r="G1768" i="10"/>
  <c r="G1769" i="10"/>
  <c r="G1770" i="10"/>
  <c r="G1771" i="10"/>
  <c r="G1772" i="10"/>
  <c r="G1773" i="10"/>
  <c r="G1774" i="10"/>
  <c r="G1775" i="10"/>
  <c r="G1776" i="10"/>
  <c r="G1777" i="10"/>
  <c r="G1778" i="10"/>
  <c r="G1779" i="10"/>
  <c r="G1780" i="10"/>
  <c r="G1781" i="10"/>
  <c r="G1782" i="10"/>
  <c r="G1783" i="10"/>
  <c r="G1784" i="10"/>
  <c r="G1785" i="10"/>
  <c r="G1786" i="10"/>
  <c r="G1787" i="10"/>
  <c r="G1788" i="10"/>
  <c r="G1789" i="10"/>
  <c r="G1790" i="10"/>
  <c r="G1791" i="10"/>
  <c r="G1792" i="10"/>
  <c r="G1793" i="10"/>
  <c r="G1794" i="10"/>
  <c r="G1795" i="10"/>
  <c r="G1796" i="10"/>
  <c r="G1797" i="10"/>
  <c r="G1798" i="10"/>
  <c r="G1799" i="10"/>
  <c r="G1800" i="10"/>
  <c r="G1801" i="10"/>
  <c r="G1802" i="10"/>
  <c r="G1803" i="10"/>
  <c r="G1804" i="10"/>
  <c r="G1805" i="10"/>
  <c r="G1806" i="10"/>
  <c r="G1807" i="10"/>
  <c r="G1808" i="10"/>
  <c r="G1809" i="10"/>
  <c r="G1810" i="10"/>
  <c r="G1811" i="10"/>
  <c r="G1812" i="10"/>
  <c r="G1813" i="10"/>
  <c r="G1814" i="10"/>
  <c r="G1815" i="10"/>
  <c r="G1816" i="10"/>
  <c r="G1817" i="10"/>
  <c r="G1818" i="10"/>
  <c r="G1819" i="10"/>
  <c r="G1820" i="10"/>
  <c r="G1821" i="10"/>
  <c r="G1822" i="10"/>
  <c r="G1823" i="10"/>
  <c r="G1824" i="10"/>
  <c r="G1825" i="10"/>
  <c r="G1826" i="10"/>
  <c r="G1827" i="10"/>
  <c r="G1828" i="10"/>
  <c r="G1829" i="10"/>
  <c r="G1830" i="10"/>
  <c r="G1831" i="10"/>
  <c r="G1832" i="10"/>
  <c r="G1833" i="10"/>
  <c r="G1834" i="10"/>
  <c r="G1835" i="10"/>
  <c r="G1836" i="10"/>
  <c r="G1837" i="10"/>
  <c r="G1838" i="10"/>
  <c r="G1839" i="10"/>
  <c r="G1840" i="10"/>
  <c r="G1841" i="10"/>
  <c r="G1842" i="10"/>
  <c r="G1843" i="10"/>
  <c r="G1844" i="10"/>
  <c r="G1845" i="10"/>
  <c r="G1846" i="10"/>
  <c r="G1847" i="10"/>
  <c r="G1848" i="10"/>
  <c r="G1849" i="10"/>
  <c r="G1850" i="10"/>
  <c r="G1851" i="10"/>
  <c r="G1852" i="10"/>
  <c r="G1853" i="10"/>
  <c r="G1854" i="10"/>
  <c r="G1855" i="10"/>
  <c r="G1856" i="10"/>
  <c r="G1857" i="10"/>
  <c r="G1858" i="10"/>
  <c r="G1859" i="10"/>
  <c r="G1860" i="10"/>
  <c r="G1861" i="10"/>
  <c r="G1862" i="10"/>
  <c r="G1863" i="10"/>
  <c r="G1864" i="10"/>
  <c r="G1865" i="10"/>
  <c r="G1866" i="10"/>
  <c r="G1867" i="10"/>
  <c r="G1868" i="10"/>
  <c r="G1869" i="10"/>
  <c r="G1870" i="10"/>
  <c r="G1871" i="10"/>
  <c r="G1872" i="10"/>
  <c r="G1873" i="10"/>
  <c r="G1874" i="10"/>
  <c r="G1875" i="10"/>
  <c r="G1876" i="10"/>
  <c r="G1877" i="10"/>
  <c r="G1878" i="10"/>
  <c r="G1879" i="10"/>
  <c r="G1880" i="10"/>
  <c r="G1881" i="10"/>
  <c r="G1882" i="10"/>
  <c r="G1883" i="10"/>
  <c r="G1884" i="10"/>
  <c r="G1885" i="10"/>
  <c r="G1886" i="10"/>
  <c r="G1887" i="10"/>
  <c r="G1888" i="10"/>
  <c r="G1889" i="10"/>
  <c r="G1890" i="10"/>
  <c r="G1891" i="10"/>
  <c r="G1892" i="10"/>
  <c r="G1893" i="10"/>
  <c r="G1894" i="10"/>
  <c r="G1895" i="10"/>
  <c r="G1896" i="10"/>
  <c r="G1897" i="10"/>
  <c r="G1898" i="10"/>
  <c r="G1899" i="10"/>
  <c r="G1900" i="10"/>
  <c r="G1901" i="10"/>
  <c r="G1902" i="10"/>
  <c r="G1903" i="10"/>
  <c r="G1904" i="10"/>
  <c r="G1905" i="10"/>
  <c r="G1906" i="10"/>
  <c r="G1907" i="10"/>
  <c r="G1908" i="10"/>
  <c r="G1909" i="10"/>
  <c r="G1910" i="10"/>
  <c r="G1911" i="10"/>
  <c r="G1912" i="10"/>
  <c r="G1913" i="10"/>
  <c r="G1914" i="10"/>
  <c r="G1915" i="10"/>
  <c r="G1916" i="10"/>
  <c r="G1917" i="10"/>
  <c r="G1918" i="10"/>
  <c r="G1919" i="10"/>
  <c r="G1920" i="10"/>
  <c r="G1921" i="10"/>
  <c r="G1922" i="10"/>
  <c r="G1923" i="10"/>
  <c r="G1924" i="10"/>
  <c r="G1925" i="10"/>
  <c r="G1926" i="10"/>
  <c r="G1927" i="10"/>
  <c r="G1928" i="10"/>
  <c r="G1929" i="10"/>
  <c r="G1930" i="10"/>
  <c r="G1931" i="10"/>
  <c r="G1932" i="10"/>
  <c r="G1933" i="10"/>
  <c r="G1934" i="10"/>
  <c r="G1935" i="10"/>
  <c r="G1936" i="10"/>
  <c r="G1937" i="10"/>
  <c r="G1938" i="10"/>
  <c r="G1939" i="10"/>
  <c r="G1940" i="10"/>
  <c r="G1941" i="10"/>
  <c r="G1942" i="10"/>
  <c r="G1943" i="10"/>
  <c r="G1944" i="10"/>
  <c r="G1945" i="10"/>
  <c r="G1946" i="10"/>
  <c r="G1947" i="10"/>
  <c r="G1948" i="10"/>
  <c r="G1949" i="10"/>
  <c r="G1950" i="10"/>
  <c r="G1951" i="10"/>
  <c r="G1952" i="10"/>
  <c r="G1953" i="10"/>
  <c r="G1954" i="10"/>
  <c r="G1955" i="10"/>
  <c r="G1956" i="10"/>
  <c r="G1957" i="10"/>
  <c r="G1958" i="10"/>
  <c r="G1959" i="10"/>
  <c r="G1960" i="10"/>
  <c r="G1961" i="10"/>
  <c r="G1962" i="10"/>
  <c r="G1963" i="10"/>
  <c r="G1964" i="10"/>
  <c r="G1965" i="10"/>
  <c r="G1966" i="10"/>
  <c r="G1967" i="10"/>
  <c r="G1968" i="10"/>
  <c r="G1969" i="10"/>
  <c r="G1970" i="10"/>
  <c r="G1971" i="10"/>
  <c r="G1972" i="10"/>
  <c r="G1973" i="10"/>
  <c r="G1974" i="10"/>
  <c r="G1975" i="10"/>
  <c r="G1976" i="10"/>
  <c r="G1977" i="10"/>
  <c r="G1978" i="10"/>
  <c r="G1979" i="10"/>
  <c r="G1980" i="10"/>
  <c r="G1981" i="10"/>
  <c r="G1982" i="10"/>
  <c r="G1983" i="10"/>
  <c r="G1984" i="10"/>
  <c r="G1985" i="10"/>
  <c r="G1986" i="10"/>
  <c r="G1987" i="10"/>
  <c r="G1988" i="10"/>
  <c r="G1989" i="10"/>
  <c r="G1990" i="10"/>
  <c r="G1991" i="10"/>
  <c r="G1992" i="10"/>
  <c r="G1993" i="10"/>
  <c r="G1994" i="10"/>
  <c r="G1995" i="10"/>
  <c r="G1996" i="10"/>
  <c r="G1997" i="10"/>
  <c r="G1998" i="10"/>
  <c r="G1999" i="10"/>
  <c r="G2000" i="10"/>
  <c r="G2001" i="10"/>
  <c r="G2002" i="10"/>
  <c r="G2003" i="10"/>
  <c r="G2004" i="10"/>
  <c r="G2005" i="10"/>
  <c r="G2006" i="10"/>
  <c r="G2007" i="10"/>
  <c r="G2008" i="10"/>
  <c r="G2009" i="10"/>
  <c r="G2010" i="10"/>
  <c r="G2011" i="10"/>
  <c r="G2012" i="10"/>
  <c r="G2013" i="10"/>
  <c r="G2014" i="10"/>
  <c r="G2015" i="10"/>
  <c r="G2016" i="10"/>
  <c r="G2017" i="10"/>
  <c r="G2018" i="10"/>
  <c r="G2019" i="10"/>
  <c r="G2020" i="10"/>
  <c r="G2021" i="10"/>
  <c r="G2022" i="10"/>
  <c r="G2023" i="10"/>
  <c r="G2024" i="10"/>
  <c r="G2025" i="10"/>
  <c r="G2026" i="10"/>
  <c r="G2027" i="10"/>
  <c r="G2028" i="10"/>
  <c r="G2029" i="10"/>
  <c r="G2030" i="10"/>
  <c r="G2031" i="10"/>
  <c r="G2032" i="10"/>
  <c r="G2033" i="10"/>
  <c r="G2034" i="10"/>
  <c r="G2035" i="10"/>
  <c r="G2036" i="10"/>
  <c r="G2037" i="10"/>
  <c r="G2038" i="10"/>
  <c r="G2039" i="10"/>
  <c r="G2040" i="10"/>
  <c r="G2041" i="10"/>
  <c r="G2042" i="10"/>
  <c r="G2043" i="10"/>
  <c r="G2044" i="10"/>
  <c r="G2045" i="10"/>
  <c r="G2046" i="10"/>
  <c r="G2047" i="10"/>
  <c r="G2048" i="10"/>
  <c r="G2049" i="10"/>
  <c r="G2050" i="10"/>
  <c r="G2051" i="10"/>
  <c r="G2052" i="10"/>
  <c r="G2053" i="10"/>
  <c r="G2054" i="10"/>
  <c r="G2055" i="10"/>
  <c r="G2056" i="10"/>
  <c r="G2057" i="10"/>
  <c r="G2058" i="10"/>
  <c r="G2059" i="10"/>
  <c r="G2060" i="10"/>
  <c r="G2061" i="10"/>
  <c r="G2062" i="10"/>
  <c r="G2063" i="10"/>
  <c r="G2064" i="10"/>
  <c r="G2065" i="10"/>
  <c r="G2066" i="10"/>
  <c r="G2067" i="10"/>
  <c r="G2068" i="10"/>
  <c r="G2069" i="10"/>
  <c r="G2070" i="10"/>
  <c r="G2071" i="10"/>
  <c r="G2072" i="10"/>
  <c r="G2073" i="10"/>
  <c r="G2074" i="10"/>
  <c r="G2075" i="10"/>
  <c r="G2076" i="10"/>
  <c r="G2077" i="10"/>
  <c r="G2078" i="10"/>
  <c r="G2079" i="10"/>
  <c r="G2080" i="10"/>
  <c r="G2081" i="10"/>
  <c r="G2082" i="10"/>
  <c r="G2083" i="10"/>
  <c r="G2084" i="10"/>
  <c r="G2085" i="10"/>
  <c r="G2086" i="10"/>
  <c r="G2087" i="10"/>
  <c r="G2088" i="10"/>
  <c r="G2089" i="10"/>
  <c r="G2090" i="10"/>
  <c r="G2091" i="10"/>
  <c r="G2092" i="10"/>
  <c r="G2093" i="10"/>
  <c r="G2094" i="10"/>
  <c r="G2095" i="10"/>
  <c r="G2096" i="10"/>
  <c r="G2097" i="10"/>
  <c r="G2098" i="10"/>
  <c r="G2099" i="10"/>
  <c r="G2100" i="10"/>
  <c r="G2101" i="10"/>
  <c r="G2102" i="10"/>
  <c r="G2103" i="10"/>
  <c r="G2104" i="10"/>
  <c r="G2105" i="10"/>
  <c r="G2106" i="10"/>
  <c r="G2107" i="10"/>
  <c r="G2108" i="10"/>
  <c r="G2109" i="10"/>
  <c r="G2110" i="10"/>
  <c r="G2111" i="10"/>
  <c r="G2112" i="10"/>
  <c r="G2113" i="10"/>
  <c r="G2114" i="10"/>
  <c r="G2115" i="10"/>
  <c r="G2116" i="10"/>
  <c r="G2117" i="10"/>
  <c r="G2118" i="10"/>
  <c r="G2119" i="10"/>
  <c r="G2120" i="10"/>
  <c r="G2121" i="10"/>
  <c r="G2122" i="10"/>
  <c r="G2123" i="10"/>
  <c r="G2124" i="10"/>
  <c r="G2125" i="10"/>
  <c r="G2126" i="10"/>
  <c r="G2127" i="10"/>
  <c r="G2128" i="10"/>
  <c r="G2129" i="10"/>
  <c r="G2130" i="10"/>
  <c r="G2131" i="10"/>
  <c r="G2132" i="10"/>
  <c r="G2133" i="10"/>
  <c r="G2134" i="10"/>
  <c r="G2135" i="10"/>
  <c r="G2136" i="10"/>
  <c r="G2137" i="10"/>
  <c r="G2138" i="10"/>
  <c r="G2139" i="10"/>
  <c r="G2140" i="10"/>
  <c r="G2141" i="10"/>
  <c r="G2142" i="10"/>
  <c r="G2143" i="10"/>
  <c r="G2144" i="10"/>
  <c r="G2145" i="10"/>
  <c r="G2146" i="10"/>
  <c r="G2147" i="10"/>
  <c r="G2148" i="10"/>
  <c r="G2149" i="10"/>
  <c r="G2150" i="10"/>
  <c r="G2151" i="10"/>
  <c r="G2152" i="10"/>
  <c r="G2153" i="10"/>
  <c r="G2154" i="10"/>
  <c r="G2155" i="10"/>
  <c r="G2156" i="10"/>
  <c r="G2157" i="10"/>
  <c r="G2158" i="10"/>
  <c r="G2159" i="10"/>
  <c r="G2160" i="10"/>
  <c r="G2161" i="10"/>
  <c r="G2162" i="10"/>
  <c r="G2163" i="10"/>
  <c r="G2164" i="10"/>
  <c r="G2165" i="10"/>
  <c r="G2166" i="10"/>
  <c r="G2167" i="10"/>
  <c r="G2168" i="10"/>
  <c r="G2169" i="10"/>
  <c r="G2170" i="10"/>
  <c r="G2171" i="10"/>
  <c r="G2172" i="10"/>
  <c r="G2173" i="10"/>
  <c r="G2174" i="10"/>
  <c r="G2175" i="10"/>
  <c r="G2176" i="10"/>
  <c r="G2177" i="10"/>
  <c r="G2178" i="10"/>
  <c r="G2179" i="10"/>
  <c r="G2180" i="10"/>
  <c r="G2181" i="10"/>
  <c r="G2182" i="10"/>
  <c r="G2183" i="10"/>
  <c r="G2184" i="10"/>
  <c r="G2185" i="10"/>
  <c r="G2186" i="10"/>
  <c r="G2187" i="10"/>
  <c r="G2188" i="10"/>
  <c r="G2189" i="10"/>
  <c r="G2190" i="10"/>
  <c r="G2191" i="10"/>
  <c r="G2192" i="10"/>
  <c r="G2193" i="10"/>
  <c r="G2194" i="10"/>
  <c r="G2195" i="10"/>
  <c r="G2196" i="10"/>
  <c r="G2197" i="10"/>
  <c r="G2198" i="10"/>
  <c r="G2199" i="10"/>
  <c r="G2200" i="10"/>
  <c r="G2201" i="10"/>
  <c r="G2202" i="10"/>
  <c r="G2203" i="10"/>
  <c r="G2204" i="10"/>
  <c r="G2205" i="10"/>
  <c r="G2206" i="10"/>
  <c r="G2207" i="10"/>
  <c r="G2208" i="10"/>
  <c r="G2209" i="10"/>
  <c r="G2210" i="10"/>
  <c r="G2211" i="10"/>
  <c r="G2212" i="10"/>
  <c r="G2213" i="10"/>
  <c r="G2214" i="10"/>
  <c r="G2215" i="10"/>
  <c r="G2216" i="10"/>
  <c r="G2217" i="10"/>
  <c r="G2218" i="10"/>
  <c r="G2219" i="10"/>
  <c r="G2220" i="10"/>
  <c r="G2221" i="10"/>
  <c r="G2222" i="10"/>
  <c r="G2223" i="10"/>
  <c r="G2224" i="10"/>
  <c r="G2225" i="10"/>
  <c r="G2226" i="10"/>
  <c r="G2227" i="10"/>
  <c r="G2228" i="10"/>
  <c r="G2229" i="10"/>
  <c r="G2230" i="10"/>
  <c r="G2231" i="10"/>
  <c r="G2232" i="10"/>
  <c r="G2233" i="10"/>
  <c r="G2234" i="10"/>
  <c r="G2235" i="10"/>
  <c r="G2236" i="10"/>
  <c r="G2237" i="10"/>
  <c r="G2238" i="10"/>
  <c r="G2239" i="10"/>
  <c r="G2240" i="10"/>
  <c r="G2241" i="10"/>
  <c r="G2242" i="10"/>
  <c r="G2243" i="10"/>
  <c r="G2244" i="10"/>
  <c r="G2245" i="10"/>
  <c r="G2246" i="10"/>
  <c r="G2247" i="10"/>
  <c r="G2248" i="10"/>
  <c r="G2249" i="10"/>
  <c r="G2250" i="10"/>
  <c r="G2251" i="10"/>
  <c r="G2252" i="10"/>
  <c r="G2253" i="10"/>
  <c r="G2254" i="10"/>
  <c r="G2255" i="10"/>
  <c r="G2256" i="10"/>
  <c r="G2257" i="10"/>
  <c r="G2258" i="10"/>
  <c r="G2259" i="10"/>
  <c r="G2260" i="10"/>
  <c r="G2261" i="10"/>
  <c r="G2262" i="10"/>
  <c r="G2263" i="10"/>
  <c r="G2264" i="10"/>
  <c r="G2265" i="10"/>
  <c r="G2266" i="10"/>
  <c r="G2267" i="10"/>
  <c r="G2268" i="10"/>
  <c r="G2269" i="10"/>
  <c r="G2270" i="10"/>
  <c r="G2271" i="10"/>
  <c r="G2272" i="10"/>
  <c r="G2273" i="10"/>
  <c r="G2274" i="10"/>
  <c r="G2275" i="10"/>
  <c r="G2276" i="10"/>
  <c r="G2277" i="10"/>
  <c r="G2278" i="10"/>
  <c r="G2279" i="10"/>
  <c r="G2280" i="10"/>
  <c r="G2281" i="10"/>
  <c r="G2282" i="10"/>
  <c r="G2283" i="10"/>
  <c r="G2284" i="10"/>
  <c r="G2285" i="10"/>
  <c r="G2286" i="10"/>
  <c r="G2287" i="10"/>
  <c r="G2288" i="10"/>
  <c r="G2289" i="10"/>
  <c r="G2290" i="10"/>
  <c r="G2291" i="10"/>
  <c r="G2292" i="10"/>
  <c r="G2293" i="10"/>
  <c r="G2294" i="10"/>
  <c r="G2295" i="10"/>
  <c r="G2296" i="10"/>
  <c r="G2297" i="10"/>
  <c r="G2298" i="10"/>
  <c r="G2299" i="10"/>
  <c r="G2300" i="10"/>
  <c r="G2301" i="10"/>
  <c r="G2302" i="10"/>
  <c r="G2303" i="10"/>
  <c r="G2304" i="10"/>
  <c r="G2305" i="10"/>
  <c r="G2306" i="10"/>
  <c r="G2307" i="10"/>
  <c r="G2308" i="10"/>
  <c r="G2309" i="10"/>
  <c r="G2310" i="10"/>
  <c r="G2311" i="10"/>
  <c r="G2312" i="10"/>
  <c r="G2313" i="10"/>
  <c r="G2314" i="10"/>
  <c r="G2315" i="10"/>
  <c r="G2316" i="10"/>
  <c r="G2317" i="10"/>
  <c r="G2318" i="10"/>
  <c r="G2319" i="10"/>
  <c r="G2320" i="10"/>
  <c r="G2321" i="10"/>
  <c r="G2322" i="10"/>
  <c r="G2323" i="10"/>
  <c r="G2324" i="10"/>
  <c r="G2325" i="10"/>
  <c r="G2326" i="10"/>
  <c r="G2327" i="10"/>
  <c r="G2328" i="10"/>
  <c r="G2329" i="10"/>
  <c r="G2330" i="10"/>
  <c r="G2331" i="10"/>
  <c r="G2332" i="10"/>
  <c r="G2333" i="10"/>
  <c r="G2334" i="10"/>
  <c r="G2335" i="10"/>
  <c r="G2336" i="10"/>
  <c r="G2337" i="10"/>
  <c r="G2338" i="10"/>
  <c r="G2339" i="10"/>
  <c r="G2340" i="10"/>
  <c r="G2341" i="10"/>
  <c r="G2342" i="10"/>
  <c r="G2343" i="10"/>
  <c r="G2344" i="10"/>
  <c r="G2345" i="10"/>
  <c r="G2346" i="10"/>
  <c r="G2347" i="10"/>
  <c r="G2348" i="10"/>
  <c r="G2349" i="10"/>
  <c r="G2350" i="10"/>
  <c r="G2351" i="10"/>
  <c r="G2352" i="10"/>
  <c r="G2353" i="10"/>
  <c r="G2354" i="10"/>
  <c r="G2355" i="10"/>
  <c r="G2356" i="10"/>
  <c r="G2357" i="10"/>
  <c r="G2358" i="10"/>
  <c r="G2359" i="10"/>
  <c r="G2360" i="10"/>
  <c r="G2361" i="10"/>
  <c r="G2362" i="10"/>
  <c r="G2363" i="10"/>
  <c r="G2364" i="10"/>
  <c r="G2365" i="10"/>
  <c r="G2366" i="10"/>
  <c r="G2367" i="10"/>
  <c r="G2368" i="10"/>
  <c r="G2369" i="10"/>
  <c r="G2370" i="10"/>
  <c r="G2371" i="10"/>
  <c r="G2372" i="10"/>
  <c r="G2373" i="10"/>
  <c r="G2374" i="10"/>
  <c r="G2375" i="10"/>
  <c r="G2376" i="10"/>
  <c r="G2377" i="10"/>
  <c r="G2378" i="10"/>
  <c r="G2379" i="10"/>
  <c r="G2380" i="10"/>
  <c r="G2381" i="10"/>
  <c r="G2382" i="10"/>
  <c r="G2383" i="10"/>
  <c r="G2384" i="10"/>
  <c r="G2385" i="10"/>
  <c r="G2386" i="10"/>
  <c r="G2387" i="10"/>
  <c r="G2388" i="10"/>
  <c r="G2389" i="10"/>
  <c r="G2390" i="10"/>
  <c r="G2391" i="10"/>
  <c r="G2392" i="10"/>
  <c r="G2393" i="10"/>
  <c r="G2394" i="10"/>
  <c r="G2395" i="10"/>
  <c r="G2396" i="10"/>
  <c r="G2397" i="10"/>
  <c r="G2398" i="10"/>
  <c r="G2399" i="10"/>
  <c r="G2400" i="10"/>
  <c r="G2401" i="10"/>
  <c r="G2402" i="10"/>
  <c r="G2403" i="10"/>
  <c r="G2404" i="10"/>
  <c r="G2405" i="10"/>
  <c r="G2406" i="10"/>
  <c r="G2407" i="10"/>
  <c r="G2408" i="10"/>
  <c r="G2409" i="10"/>
  <c r="G2410" i="10"/>
  <c r="G2411" i="10"/>
  <c r="G2412" i="10"/>
  <c r="G2413" i="10"/>
  <c r="G2414" i="10"/>
  <c r="G2415" i="10"/>
  <c r="G2416" i="10"/>
  <c r="G2417" i="10"/>
  <c r="G2418" i="10"/>
  <c r="G2419" i="10"/>
  <c r="G2420" i="10"/>
  <c r="G2421" i="10"/>
  <c r="G2422" i="10"/>
  <c r="G2423" i="10"/>
  <c r="G2424" i="10"/>
  <c r="G2425" i="10"/>
  <c r="G2426" i="10"/>
  <c r="G2427" i="10"/>
  <c r="G2428" i="10"/>
  <c r="G2429" i="10"/>
  <c r="G2430" i="10"/>
  <c r="G2431" i="10"/>
  <c r="G2432" i="10"/>
  <c r="G2433" i="10"/>
  <c r="G2434" i="10"/>
  <c r="G2435" i="10"/>
  <c r="G2436" i="10"/>
  <c r="G2437" i="10"/>
  <c r="G2438" i="10"/>
  <c r="G2439" i="10"/>
  <c r="G2440" i="10"/>
  <c r="G2441" i="10"/>
  <c r="G2442" i="10"/>
  <c r="G2443" i="10"/>
  <c r="G2444" i="10"/>
  <c r="G2445" i="10"/>
  <c r="G2446" i="10"/>
  <c r="G2447" i="10"/>
  <c r="G2448" i="10"/>
  <c r="G2449" i="10"/>
  <c r="G2450" i="10"/>
  <c r="G2451" i="10"/>
  <c r="G2452" i="10"/>
  <c r="G2453" i="10"/>
  <c r="G2454" i="10"/>
  <c r="G2455" i="10"/>
  <c r="G2456" i="10"/>
  <c r="G2457" i="10"/>
  <c r="G2458" i="10"/>
  <c r="G2459" i="10"/>
  <c r="G2460" i="10"/>
  <c r="G2461" i="10"/>
  <c r="G2462" i="10"/>
  <c r="G2463" i="10"/>
  <c r="G2464" i="10"/>
  <c r="G2465" i="10"/>
  <c r="G2466" i="10"/>
  <c r="G2467" i="10"/>
  <c r="G2468" i="10"/>
  <c r="G2469" i="10"/>
  <c r="G2470" i="10"/>
  <c r="G2471" i="10"/>
  <c r="G2472" i="10"/>
  <c r="G2473" i="10"/>
  <c r="G2474" i="10"/>
  <c r="G2475" i="10"/>
  <c r="G2476" i="10"/>
  <c r="G2477" i="10"/>
  <c r="G2478" i="10"/>
  <c r="G2479" i="10"/>
  <c r="G2480" i="10"/>
  <c r="G2481" i="10"/>
  <c r="G2482" i="10"/>
  <c r="G2483" i="10"/>
  <c r="G2484" i="10"/>
  <c r="G2485" i="10"/>
  <c r="G2486" i="10"/>
  <c r="G2487" i="10"/>
  <c r="G2488" i="10"/>
  <c r="G2489" i="10"/>
  <c r="G2490" i="10"/>
  <c r="G2491" i="10"/>
  <c r="G2492" i="10"/>
  <c r="G2493" i="10"/>
  <c r="G2494" i="10"/>
  <c r="G2495" i="10"/>
  <c r="G2496" i="10"/>
  <c r="G2497" i="10"/>
  <c r="G2498" i="10"/>
  <c r="G2499" i="10"/>
  <c r="G2500" i="10"/>
  <c r="G2501" i="10"/>
  <c r="G2502" i="10"/>
  <c r="G2503" i="10"/>
  <c r="G2504" i="10"/>
  <c r="G2505" i="10"/>
  <c r="G2506" i="10"/>
  <c r="G2507" i="10"/>
  <c r="G2508" i="10"/>
  <c r="G2509" i="10"/>
  <c r="G2510" i="10"/>
  <c r="G2511" i="10"/>
  <c r="G2512" i="10"/>
  <c r="G2513" i="10"/>
  <c r="G2514" i="10"/>
  <c r="G2515" i="10"/>
  <c r="G2516" i="10"/>
  <c r="G2517" i="10"/>
  <c r="G2518" i="10"/>
  <c r="G2519" i="10"/>
  <c r="G2520" i="10"/>
  <c r="G2521" i="10"/>
  <c r="G2522" i="10"/>
  <c r="G2523" i="10"/>
  <c r="G2524" i="10"/>
  <c r="G2525" i="10"/>
  <c r="G2526" i="10"/>
  <c r="G2527" i="10"/>
  <c r="G2528" i="10"/>
  <c r="G2529" i="10"/>
  <c r="G2530" i="10"/>
  <c r="G2531" i="10"/>
  <c r="G2532" i="10"/>
  <c r="G2533" i="10"/>
  <c r="G2534" i="10"/>
  <c r="G2535" i="10"/>
  <c r="G2536" i="10"/>
  <c r="G2537" i="10"/>
  <c r="G2538" i="10"/>
  <c r="G2539" i="10"/>
  <c r="G2540" i="10"/>
  <c r="G2541" i="10"/>
  <c r="G2542" i="10"/>
  <c r="G2543" i="10"/>
  <c r="G2544" i="10"/>
  <c r="G2545" i="10"/>
  <c r="G2546" i="10"/>
  <c r="G2547" i="10"/>
  <c r="G2548" i="10"/>
  <c r="G2549" i="10"/>
  <c r="G2550" i="10"/>
  <c r="G2551" i="10"/>
  <c r="G2552" i="10"/>
  <c r="G2553" i="10"/>
  <c r="G2554" i="10"/>
  <c r="G2555" i="10"/>
  <c r="G2556" i="10"/>
  <c r="G2557" i="10"/>
  <c r="G2558" i="10"/>
  <c r="G2559" i="10"/>
  <c r="G2560" i="10"/>
  <c r="G2561" i="10"/>
  <c r="G2562" i="10"/>
  <c r="G2563" i="10"/>
  <c r="G2564" i="10"/>
  <c r="G2565" i="10"/>
  <c r="G2566" i="10"/>
  <c r="G2567" i="10"/>
  <c r="G2568" i="10"/>
  <c r="G2569" i="10"/>
  <c r="G2570" i="10"/>
  <c r="G2571" i="10"/>
  <c r="G2572" i="10"/>
  <c r="G2573" i="10"/>
  <c r="G2574" i="10"/>
  <c r="G2575" i="10"/>
  <c r="G2576" i="10"/>
  <c r="G2577" i="10"/>
  <c r="G2578" i="10"/>
  <c r="G2579" i="10"/>
  <c r="G2580" i="10"/>
  <c r="G2581" i="10"/>
  <c r="G2582" i="10"/>
  <c r="G2583" i="10"/>
  <c r="G2584" i="10"/>
  <c r="G2585" i="10"/>
  <c r="G2586" i="10"/>
  <c r="G2587" i="10"/>
  <c r="G2588" i="10"/>
  <c r="G2589" i="10"/>
  <c r="G2590" i="10"/>
  <c r="G2591" i="10"/>
  <c r="G2592" i="10"/>
  <c r="G2593" i="10"/>
  <c r="G2594" i="10"/>
  <c r="G2595" i="10"/>
  <c r="G2596" i="10"/>
  <c r="G2597" i="10"/>
  <c r="G2598" i="10"/>
  <c r="G2599" i="10"/>
  <c r="G2600" i="10"/>
  <c r="G2601" i="10"/>
  <c r="G2602" i="10"/>
  <c r="G2603" i="10"/>
  <c r="G2604" i="10"/>
  <c r="G2605" i="10"/>
  <c r="G2606" i="10"/>
  <c r="G2607" i="10"/>
  <c r="G2608" i="10"/>
  <c r="G2609" i="10"/>
  <c r="G2610" i="10"/>
  <c r="G2611" i="10"/>
  <c r="G2612" i="10"/>
  <c r="G2613" i="10"/>
  <c r="G2614" i="10"/>
  <c r="G2615" i="10"/>
  <c r="G2616" i="10"/>
  <c r="G2617" i="10"/>
  <c r="G2618" i="10"/>
  <c r="G2619" i="10"/>
  <c r="G2620" i="10"/>
  <c r="G2621" i="10"/>
  <c r="G2622" i="10"/>
  <c r="G2623" i="10"/>
  <c r="G2624" i="10"/>
  <c r="G2625" i="10"/>
  <c r="G2626" i="10"/>
  <c r="G2627" i="10"/>
  <c r="G2628" i="10"/>
  <c r="G2629" i="10"/>
  <c r="G2630" i="10"/>
  <c r="G2631" i="10"/>
  <c r="G2632" i="10"/>
  <c r="G2633" i="10"/>
  <c r="G2634" i="10"/>
  <c r="G2635" i="10"/>
  <c r="G2636" i="10"/>
  <c r="G2637" i="10"/>
  <c r="G2638" i="10"/>
  <c r="G2639" i="10"/>
  <c r="G2640" i="10"/>
  <c r="G2641" i="10"/>
  <c r="G2642" i="10"/>
  <c r="G2643" i="10"/>
  <c r="G2644" i="10"/>
  <c r="G2645" i="10"/>
  <c r="G2646" i="10"/>
  <c r="G2647" i="10"/>
  <c r="G2648" i="10"/>
  <c r="G2649" i="10"/>
  <c r="G2650" i="10"/>
  <c r="G2651" i="10"/>
  <c r="G2652" i="10"/>
  <c r="G2653" i="10"/>
  <c r="G2654" i="10"/>
  <c r="G2655" i="10"/>
  <c r="G2656" i="10"/>
  <c r="G2657" i="10"/>
  <c r="G2658" i="10"/>
  <c r="G2659" i="10"/>
  <c r="G2660" i="10"/>
  <c r="G2661" i="10"/>
  <c r="G2662" i="10"/>
  <c r="G2663" i="10"/>
  <c r="G2664" i="10"/>
  <c r="G2665" i="10"/>
  <c r="G2666" i="10"/>
  <c r="G2667" i="10"/>
  <c r="G2668" i="10"/>
  <c r="G2669" i="10"/>
  <c r="G2670" i="10"/>
  <c r="G2671" i="10"/>
  <c r="G2672" i="10"/>
  <c r="G2673" i="10"/>
  <c r="G2674" i="10"/>
  <c r="G2675" i="10"/>
  <c r="G2676" i="10"/>
  <c r="G2677" i="10"/>
  <c r="G2678" i="10"/>
  <c r="G2679" i="10"/>
  <c r="G2680" i="10"/>
  <c r="G2681" i="10"/>
  <c r="G2682" i="10"/>
  <c r="G2683" i="10"/>
  <c r="G2684" i="10"/>
  <c r="G2685" i="10"/>
  <c r="G2686" i="10"/>
  <c r="G2687" i="10"/>
  <c r="G2688" i="10"/>
  <c r="G2689" i="10"/>
  <c r="G2690" i="10"/>
  <c r="G2691" i="10"/>
  <c r="G2692" i="10"/>
  <c r="G2693" i="10"/>
  <c r="G2694" i="10"/>
  <c r="G2695" i="10"/>
  <c r="G2696" i="10"/>
  <c r="G2697" i="10"/>
  <c r="G2698" i="10"/>
  <c r="G2699" i="10"/>
  <c r="G2700" i="10"/>
  <c r="G2701" i="10"/>
  <c r="G2702" i="10"/>
  <c r="G2703" i="10"/>
  <c r="G2704" i="10"/>
  <c r="G2705" i="10"/>
  <c r="G2706" i="10"/>
  <c r="G2707" i="10"/>
  <c r="G2708" i="10"/>
  <c r="G2709" i="10"/>
  <c r="G2710" i="10"/>
  <c r="G2711" i="10"/>
  <c r="G2712" i="10"/>
  <c r="G2713" i="10"/>
  <c r="G2714" i="10"/>
  <c r="G2715" i="10"/>
  <c r="G2716" i="10"/>
  <c r="G2717" i="10"/>
  <c r="G2718" i="10"/>
  <c r="G2719" i="10"/>
  <c r="G2720" i="10"/>
  <c r="G2721" i="10"/>
  <c r="G2722" i="10"/>
  <c r="G2723" i="10"/>
  <c r="G2724" i="10"/>
  <c r="G2725" i="10"/>
  <c r="G2726" i="10"/>
  <c r="G2727" i="10"/>
  <c r="G2728" i="10"/>
  <c r="G2729" i="10"/>
  <c r="G2730" i="10"/>
  <c r="G2731" i="10"/>
  <c r="G2732" i="10"/>
  <c r="G2733" i="10"/>
  <c r="G2734" i="10"/>
  <c r="G2735" i="10"/>
  <c r="G2736" i="10"/>
  <c r="G2737" i="10"/>
  <c r="G2738" i="10"/>
  <c r="G2739" i="10"/>
  <c r="G2740" i="10"/>
  <c r="G2741" i="10"/>
  <c r="G2742" i="10"/>
  <c r="G2743" i="10"/>
  <c r="G2744" i="10"/>
  <c r="G2745" i="10"/>
  <c r="G2746" i="10"/>
  <c r="G2747" i="10"/>
  <c r="G2748" i="10"/>
  <c r="G2749" i="10"/>
  <c r="G2750" i="10"/>
  <c r="G2751" i="10"/>
  <c r="G2752" i="10"/>
  <c r="G2753" i="10"/>
  <c r="G2754" i="10"/>
  <c r="G2755" i="10"/>
  <c r="G2756" i="10"/>
  <c r="G2757" i="10"/>
  <c r="G2758" i="10"/>
  <c r="G2759" i="10"/>
  <c r="G2760" i="10"/>
  <c r="G2761" i="10"/>
  <c r="G2762" i="10"/>
  <c r="G2763" i="10"/>
  <c r="G2764" i="10"/>
  <c r="G2765" i="10"/>
  <c r="G2766" i="10"/>
  <c r="G2767" i="10"/>
  <c r="G2768" i="10"/>
  <c r="G2769" i="10"/>
  <c r="G2770" i="10"/>
  <c r="G2771" i="10"/>
  <c r="G2772" i="10"/>
  <c r="G2773" i="10"/>
  <c r="G2774" i="10"/>
  <c r="G2775" i="10"/>
  <c r="G2776" i="10"/>
  <c r="G2777" i="10"/>
  <c r="G2778" i="10"/>
  <c r="G2779" i="10"/>
  <c r="G2780" i="10"/>
  <c r="G2781" i="10"/>
  <c r="G2782" i="10"/>
  <c r="G2783" i="10"/>
  <c r="G2784" i="10"/>
  <c r="G2785" i="10"/>
  <c r="G2786" i="10"/>
  <c r="G2787" i="10"/>
  <c r="G2788" i="10"/>
  <c r="G2789" i="10"/>
  <c r="G2790" i="10"/>
  <c r="G2791" i="10"/>
  <c r="G2792" i="10"/>
  <c r="G2793" i="10"/>
  <c r="G2794" i="10"/>
  <c r="G2795" i="10"/>
  <c r="G2796" i="10"/>
  <c r="G2797" i="10"/>
  <c r="G2798" i="10"/>
  <c r="G2799" i="10"/>
  <c r="G2800" i="10"/>
  <c r="G2801" i="10"/>
  <c r="G2802" i="10"/>
  <c r="G2803" i="10"/>
  <c r="G2804" i="10"/>
  <c r="G2805" i="10"/>
  <c r="G2806" i="10"/>
  <c r="G2807" i="10"/>
  <c r="G2808" i="10"/>
  <c r="G2809" i="10"/>
  <c r="G2810" i="10"/>
  <c r="G2811" i="10"/>
  <c r="G2812" i="10"/>
  <c r="G2813" i="10"/>
  <c r="G2814" i="10"/>
  <c r="G2815" i="10"/>
  <c r="G2816" i="10"/>
  <c r="G2817" i="10"/>
  <c r="G2818" i="10"/>
  <c r="G2819" i="10"/>
  <c r="G2820" i="10"/>
  <c r="G2821" i="10"/>
  <c r="G2822" i="10"/>
  <c r="G2823" i="10"/>
  <c r="G2824" i="10"/>
  <c r="G2825" i="10"/>
  <c r="G2826" i="10"/>
  <c r="G2827" i="10"/>
  <c r="G2828" i="10"/>
  <c r="G2829" i="10"/>
  <c r="G2830" i="10"/>
  <c r="G2831" i="10"/>
  <c r="G2832" i="10"/>
  <c r="G2833" i="10"/>
  <c r="G2834" i="10"/>
  <c r="G2835" i="10"/>
  <c r="G2836" i="10"/>
  <c r="G2837" i="10"/>
  <c r="G2838" i="10"/>
  <c r="G2839" i="10"/>
  <c r="G2840" i="10"/>
  <c r="G2841" i="10"/>
  <c r="G2842" i="10"/>
  <c r="G2843" i="10"/>
  <c r="G2844" i="10"/>
  <c r="G2845" i="10"/>
  <c r="G2846" i="10"/>
  <c r="G2847" i="10"/>
  <c r="G2848" i="10"/>
  <c r="G2849" i="10"/>
  <c r="G2850" i="10"/>
  <c r="G2851" i="10"/>
  <c r="G2852" i="10"/>
  <c r="G2853" i="10"/>
  <c r="G2854" i="10"/>
  <c r="G2855" i="10"/>
  <c r="G2856" i="10"/>
  <c r="G2857" i="10"/>
  <c r="G2858" i="10"/>
  <c r="G2859" i="10"/>
  <c r="G2860" i="10"/>
  <c r="G2861" i="10"/>
  <c r="G2862" i="10"/>
  <c r="G2863" i="10"/>
  <c r="G2864" i="10"/>
  <c r="G2865" i="10"/>
  <c r="G2866" i="10"/>
  <c r="G2867" i="10"/>
  <c r="G2868" i="10"/>
  <c r="G2869" i="10"/>
  <c r="G2870" i="10"/>
  <c r="G2871" i="10"/>
  <c r="G2872" i="10"/>
  <c r="G2873" i="10"/>
  <c r="G2874" i="10"/>
  <c r="G2875" i="10"/>
  <c r="G2876" i="10"/>
  <c r="G2877" i="10"/>
  <c r="G2878" i="10"/>
  <c r="G2879" i="10"/>
  <c r="G2880" i="10"/>
  <c r="G2881" i="10"/>
  <c r="G2882" i="10"/>
  <c r="G2883" i="10"/>
  <c r="G2884" i="10"/>
  <c r="G2885" i="10"/>
  <c r="G2886" i="10"/>
  <c r="G2887" i="10"/>
  <c r="G2888" i="10"/>
  <c r="G2889" i="10"/>
  <c r="G2890" i="10"/>
  <c r="G2891" i="10"/>
  <c r="G2892" i="10"/>
  <c r="G2893" i="10"/>
  <c r="G2894" i="10"/>
  <c r="G2895" i="10"/>
  <c r="G2896" i="10"/>
  <c r="G2897" i="10"/>
  <c r="G2898" i="10"/>
  <c r="G2899" i="10"/>
  <c r="G2900" i="10"/>
  <c r="G2901" i="10"/>
  <c r="G2902" i="10"/>
  <c r="G2903" i="10"/>
  <c r="G2904" i="10"/>
  <c r="G2905" i="10"/>
  <c r="G2906" i="10"/>
  <c r="G2907" i="10"/>
  <c r="G2908" i="10"/>
  <c r="G2909" i="10"/>
  <c r="G2910" i="10"/>
  <c r="G2911" i="10"/>
  <c r="G2912" i="10"/>
  <c r="G2913" i="10"/>
  <c r="G2914" i="10"/>
  <c r="G2915" i="10"/>
  <c r="G2916" i="10"/>
  <c r="G2917" i="10"/>
  <c r="G2918" i="10"/>
  <c r="G2919" i="10"/>
  <c r="G2920" i="10"/>
  <c r="G2921" i="10"/>
  <c r="G2922" i="10"/>
  <c r="G2923" i="10"/>
  <c r="G2924" i="10"/>
  <c r="G2925" i="10"/>
  <c r="G2926" i="10"/>
  <c r="G2927" i="10"/>
  <c r="G2928" i="10"/>
  <c r="G2929" i="10"/>
  <c r="G2930" i="10"/>
  <c r="G2931" i="10"/>
  <c r="G2932" i="10"/>
  <c r="G2933" i="10"/>
  <c r="G2934" i="10"/>
  <c r="G2935" i="10"/>
  <c r="G2936" i="10"/>
  <c r="G2937" i="10"/>
  <c r="G2938" i="10"/>
  <c r="G2939" i="10"/>
  <c r="G2940" i="10"/>
  <c r="G2941" i="10"/>
  <c r="G2942" i="10"/>
  <c r="G2943" i="10"/>
  <c r="G2944" i="10"/>
  <c r="G2945" i="10"/>
  <c r="G2946" i="10"/>
  <c r="G2947" i="10"/>
  <c r="G2948" i="10"/>
  <c r="G2949" i="10"/>
  <c r="G2950" i="10"/>
  <c r="G2951" i="10"/>
  <c r="G2952" i="10"/>
  <c r="G2953" i="10"/>
  <c r="G2954" i="10"/>
  <c r="G2955" i="10"/>
  <c r="G2956" i="10"/>
  <c r="G2957" i="10"/>
  <c r="G2958" i="10"/>
  <c r="G2959" i="10"/>
  <c r="G2960" i="10"/>
  <c r="G2961" i="10"/>
  <c r="G2962" i="10"/>
  <c r="G2963" i="10"/>
  <c r="G2964" i="10"/>
  <c r="G2965" i="10"/>
  <c r="G2966" i="10"/>
  <c r="G2967" i="10"/>
  <c r="G2968" i="10"/>
  <c r="G2969" i="10"/>
  <c r="G2970" i="10"/>
  <c r="G2971" i="10"/>
  <c r="G2972" i="10"/>
  <c r="G2973" i="10"/>
  <c r="G2974" i="10"/>
  <c r="G2975" i="10"/>
  <c r="G2976" i="10"/>
  <c r="G2977" i="10"/>
  <c r="G2978" i="10"/>
  <c r="G2979" i="10"/>
  <c r="G2980" i="10"/>
  <c r="G2981" i="10"/>
  <c r="G2982" i="10"/>
  <c r="G2983" i="10"/>
  <c r="G2984" i="10"/>
  <c r="G2985" i="10"/>
  <c r="G2986" i="10"/>
  <c r="G2987" i="10"/>
  <c r="G2988" i="10"/>
  <c r="G2989" i="10"/>
  <c r="G2990" i="10"/>
  <c r="G2991" i="10"/>
  <c r="G2992" i="10"/>
  <c r="G2993" i="10"/>
  <c r="G2994" i="10"/>
  <c r="G2995" i="10"/>
  <c r="G2996" i="10"/>
  <c r="G2997" i="10"/>
  <c r="G2998" i="10"/>
  <c r="G2999" i="10"/>
  <c r="G3000" i="10"/>
  <c r="G3001" i="10"/>
  <c r="G3002" i="10"/>
  <c r="G3003" i="10"/>
  <c r="G3004" i="10"/>
  <c r="G3005" i="10"/>
  <c r="G3006" i="10"/>
  <c r="G3007" i="10"/>
  <c r="G3008" i="10"/>
  <c r="G3009" i="10"/>
  <c r="G3010" i="10"/>
  <c r="G3011" i="10"/>
  <c r="G3012" i="10"/>
  <c r="G3013" i="10"/>
  <c r="G3014" i="10"/>
  <c r="G3015" i="10"/>
  <c r="G3016" i="10"/>
  <c r="G3017" i="10"/>
  <c r="G3018" i="10"/>
  <c r="G3019" i="10"/>
  <c r="G3020" i="10"/>
  <c r="G3021" i="10"/>
  <c r="G3022" i="10"/>
  <c r="G3023" i="10"/>
  <c r="G3024" i="10"/>
  <c r="G3025" i="10"/>
  <c r="G3026" i="10"/>
  <c r="G3027" i="10"/>
  <c r="G3028" i="10"/>
  <c r="G3029" i="10"/>
  <c r="G3030" i="10"/>
  <c r="G3031" i="10"/>
  <c r="G3032" i="10"/>
  <c r="G3033" i="10"/>
  <c r="G3034" i="10"/>
  <c r="G3035" i="10"/>
  <c r="G3036" i="10"/>
  <c r="G3037" i="10"/>
  <c r="G3038" i="10"/>
  <c r="G3039" i="10"/>
  <c r="G3040" i="10"/>
  <c r="G3041" i="10"/>
  <c r="G3042" i="10"/>
  <c r="G3043" i="10"/>
  <c r="G3044" i="10"/>
  <c r="G3045" i="10"/>
  <c r="G3046" i="10"/>
  <c r="G3047" i="10"/>
  <c r="G3048" i="10"/>
  <c r="G3049" i="10"/>
  <c r="G3050" i="10"/>
  <c r="G3051" i="10"/>
  <c r="G3052" i="10"/>
  <c r="G3053" i="10"/>
  <c r="G3054" i="10"/>
  <c r="G3055" i="10"/>
  <c r="G3056" i="10"/>
  <c r="G3057" i="10"/>
  <c r="G3058" i="10"/>
  <c r="G3059" i="10"/>
  <c r="G3060" i="10"/>
  <c r="G3061" i="10"/>
  <c r="G3062" i="10"/>
  <c r="G3063" i="10"/>
  <c r="G3064" i="10"/>
  <c r="G3065" i="10"/>
  <c r="G3066" i="10"/>
  <c r="G3067" i="10"/>
  <c r="G3068" i="10"/>
  <c r="G3069" i="10"/>
  <c r="G3070" i="10"/>
  <c r="G3071" i="10"/>
  <c r="G3072" i="10"/>
  <c r="G3073" i="10"/>
  <c r="G3074" i="10"/>
  <c r="G3075" i="10"/>
  <c r="G3076" i="10"/>
  <c r="G3077" i="10"/>
  <c r="G3078" i="10"/>
  <c r="G3079" i="10"/>
  <c r="G3080" i="10"/>
  <c r="G3081" i="10"/>
  <c r="G3082" i="10"/>
  <c r="G3083" i="10"/>
  <c r="G3084" i="10"/>
  <c r="G3085" i="10"/>
  <c r="G3086" i="10"/>
  <c r="G3087" i="10"/>
  <c r="G3088" i="10"/>
  <c r="G3089" i="10"/>
  <c r="G3090" i="10"/>
  <c r="G3091" i="10"/>
  <c r="G3092" i="10"/>
  <c r="G3093" i="10"/>
  <c r="G3094" i="10"/>
  <c r="G3095" i="10"/>
  <c r="G3096" i="10"/>
  <c r="G3097" i="10"/>
  <c r="G3098" i="10"/>
  <c r="G3099" i="10"/>
  <c r="G3100" i="10"/>
  <c r="G3101" i="10"/>
  <c r="G3102" i="10"/>
  <c r="G3103" i="10"/>
  <c r="G3104" i="10"/>
  <c r="G3105" i="10"/>
  <c r="G3106" i="10"/>
  <c r="G3107" i="10"/>
  <c r="G3108" i="10"/>
  <c r="G3109" i="10"/>
  <c r="G3110" i="10"/>
  <c r="G3111" i="10"/>
  <c r="G3112" i="10"/>
  <c r="G3113" i="10"/>
  <c r="G3114" i="10"/>
  <c r="G3115" i="10"/>
  <c r="G3116" i="10"/>
  <c r="G3117" i="10"/>
  <c r="G3118" i="10"/>
  <c r="G3119" i="10"/>
  <c r="G3120" i="10"/>
  <c r="G3121" i="10"/>
  <c r="G3122" i="10"/>
  <c r="G3123" i="10"/>
  <c r="G3124" i="10"/>
  <c r="G3125" i="10"/>
  <c r="G3126" i="10"/>
  <c r="G3127" i="10"/>
  <c r="G3128" i="10"/>
  <c r="G3129" i="10"/>
  <c r="G3130" i="10"/>
  <c r="G3131" i="10"/>
  <c r="G3132" i="10"/>
  <c r="G3133" i="10"/>
  <c r="G3134" i="10"/>
  <c r="G3135" i="10"/>
  <c r="G3136" i="10"/>
  <c r="G3137" i="10"/>
  <c r="G3138" i="10"/>
  <c r="G3139" i="10"/>
  <c r="G3140" i="10"/>
  <c r="G3141" i="10"/>
  <c r="G3142" i="10"/>
  <c r="G3143" i="10"/>
  <c r="G3144" i="10"/>
  <c r="G3145" i="10"/>
  <c r="G3146" i="10"/>
  <c r="G3147" i="10"/>
  <c r="G3148" i="10"/>
  <c r="G3149" i="10"/>
  <c r="G3150" i="10"/>
  <c r="G3151" i="10"/>
  <c r="G3152" i="10"/>
  <c r="G3153" i="10"/>
  <c r="G3154" i="10"/>
  <c r="G3155" i="10"/>
  <c r="G3156" i="10"/>
  <c r="G3157" i="10"/>
  <c r="G3158" i="10"/>
  <c r="G3159" i="10"/>
  <c r="G3160" i="10"/>
  <c r="G3161" i="10"/>
  <c r="G3162" i="10"/>
  <c r="G3163" i="10"/>
  <c r="G3164" i="10"/>
  <c r="G3165" i="10"/>
  <c r="G3166" i="10"/>
  <c r="G3167" i="10"/>
  <c r="G3168" i="10"/>
  <c r="G3169" i="10"/>
  <c r="G3170" i="10"/>
  <c r="G3171" i="10"/>
  <c r="G3172" i="10"/>
  <c r="G3173" i="10"/>
  <c r="G3174" i="10"/>
  <c r="G3175" i="10"/>
  <c r="G3176" i="10"/>
  <c r="G3177" i="10"/>
  <c r="G3178" i="10"/>
  <c r="G3179" i="10"/>
  <c r="G3180" i="10"/>
  <c r="G3181" i="10"/>
  <c r="G3182" i="10"/>
  <c r="G3183" i="10"/>
  <c r="G3184" i="10"/>
  <c r="G3185" i="10"/>
  <c r="G3186" i="10"/>
  <c r="G3187" i="10"/>
  <c r="G3188" i="10"/>
  <c r="G3189" i="10"/>
  <c r="G3190" i="10"/>
  <c r="G3191" i="10"/>
  <c r="G3192" i="10"/>
  <c r="G3193" i="10"/>
  <c r="G3194" i="10"/>
  <c r="G3195" i="10"/>
  <c r="G3196" i="10"/>
  <c r="G3197" i="10"/>
  <c r="G3198" i="10"/>
  <c r="G3199" i="10"/>
  <c r="G3200" i="10"/>
  <c r="G3201" i="10"/>
  <c r="G3202" i="10"/>
  <c r="G3203" i="10"/>
  <c r="G3204" i="10"/>
  <c r="G3205" i="10"/>
  <c r="G3206" i="10"/>
  <c r="G3207" i="10"/>
  <c r="G3208" i="10"/>
  <c r="G3209" i="10"/>
  <c r="G3210" i="10"/>
  <c r="G3211" i="10"/>
  <c r="G3212" i="10"/>
  <c r="G3213" i="10"/>
  <c r="G3214" i="10"/>
  <c r="G3215" i="10"/>
  <c r="G3216" i="10"/>
  <c r="G3217" i="10"/>
  <c r="G3218" i="10"/>
  <c r="G3219" i="10"/>
  <c r="G3220" i="10"/>
  <c r="G3221" i="10"/>
  <c r="G3222" i="10"/>
  <c r="G3223" i="10"/>
  <c r="G3224" i="10"/>
  <c r="G3225" i="10"/>
  <c r="G3226" i="10"/>
  <c r="G3227" i="10"/>
  <c r="G3228" i="10"/>
  <c r="G3229" i="10"/>
  <c r="G3230" i="10"/>
  <c r="G3231" i="10"/>
  <c r="G3232" i="10"/>
  <c r="G3233" i="10"/>
  <c r="G3234" i="10"/>
  <c r="G3235" i="10"/>
  <c r="G3236" i="10"/>
  <c r="G3237" i="10"/>
  <c r="G3238" i="10"/>
  <c r="G3239" i="10"/>
  <c r="G3240" i="10"/>
  <c r="G3241" i="10"/>
  <c r="G3242" i="10"/>
  <c r="G3243" i="10"/>
  <c r="G3244" i="10"/>
  <c r="G3245" i="10"/>
  <c r="G3246" i="10"/>
  <c r="G3247" i="10"/>
  <c r="G3248" i="10"/>
  <c r="G3249" i="10"/>
  <c r="G3250" i="10"/>
  <c r="G3251" i="10"/>
  <c r="G3252" i="10"/>
  <c r="G3253" i="10"/>
  <c r="G3254" i="10"/>
  <c r="G3255" i="10"/>
  <c r="G3256" i="10"/>
  <c r="G3257" i="10"/>
  <c r="G3258" i="10"/>
  <c r="G3259" i="10"/>
  <c r="G3260" i="10"/>
  <c r="G3261" i="10"/>
  <c r="G3262" i="10"/>
  <c r="G3263" i="10"/>
  <c r="G3264" i="10"/>
  <c r="G3265" i="10"/>
  <c r="G3266" i="10"/>
  <c r="G3267" i="10"/>
  <c r="G3268" i="10"/>
  <c r="G3269" i="10"/>
  <c r="G3270" i="10"/>
  <c r="G3271" i="10"/>
  <c r="G3272" i="10"/>
  <c r="G3273" i="10"/>
  <c r="G3274" i="10"/>
  <c r="G3275" i="10"/>
  <c r="G3276" i="10"/>
  <c r="G3277" i="10"/>
  <c r="G3278" i="10"/>
  <c r="G3279" i="10"/>
  <c r="G3280" i="10"/>
  <c r="G3281" i="10"/>
  <c r="G3282" i="10"/>
  <c r="G3283" i="10"/>
  <c r="G3284" i="10"/>
  <c r="G3285" i="10"/>
  <c r="G3286" i="10"/>
  <c r="G3287" i="10"/>
  <c r="G3288" i="10"/>
  <c r="G3289" i="10"/>
  <c r="G3290" i="10"/>
  <c r="G3291" i="10"/>
  <c r="G3292" i="10"/>
  <c r="G3293" i="10"/>
  <c r="G3294" i="10"/>
  <c r="G3295" i="10"/>
  <c r="G3296" i="10"/>
  <c r="G3297" i="10"/>
  <c r="G3298" i="10"/>
  <c r="G3299" i="10"/>
  <c r="G3300" i="10"/>
  <c r="G3301" i="10"/>
  <c r="G3302" i="10"/>
  <c r="G3303" i="10"/>
  <c r="G3304" i="10"/>
  <c r="G3305" i="10"/>
  <c r="G3306" i="10"/>
  <c r="G3307" i="10"/>
  <c r="G3308" i="10"/>
  <c r="G3309" i="10"/>
  <c r="G3310" i="10"/>
  <c r="G3311" i="10"/>
  <c r="G3312" i="10"/>
  <c r="G3313" i="10"/>
  <c r="G3314" i="10"/>
  <c r="G3315" i="10"/>
  <c r="G3316" i="10"/>
  <c r="G3317" i="10"/>
  <c r="G3318" i="10"/>
  <c r="G3319" i="10"/>
  <c r="G3320" i="10"/>
  <c r="G3321" i="10"/>
  <c r="G3322" i="10"/>
  <c r="G3323" i="10"/>
  <c r="G3324" i="10"/>
  <c r="G3325" i="10"/>
  <c r="G3326" i="10"/>
  <c r="G3327" i="10"/>
  <c r="G3328" i="10"/>
  <c r="G3329" i="10"/>
  <c r="G3330" i="10"/>
  <c r="G3331" i="10"/>
  <c r="G3332" i="10"/>
  <c r="G3333" i="10"/>
  <c r="G3334" i="10"/>
  <c r="G3335" i="10"/>
  <c r="G3336" i="10"/>
  <c r="G3337" i="10"/>
  <c r="G3338" i="10"/>
  <c r="G3339" i="10"/>
  <c r="G3340" i="10"/>
  <c r="G3341" i="10"/>
  <c r="G3342" i="10"/>
  <c r="G3343" i="10"/>
  <c r="G3344" i="10"/>
  <c r="G3345" i="10"/>
  <c r="G3346" i="10"/>
  <c r="G3347" i="10"/>
  <c r="G3348" i="10"/>
  <c r="G3349" i="10"/>
  <c r="G3350" i="10"/>
  <c r="G3351" i="10"/>
  <c r="G3352" i="10"/>
  <c r="G3353" i="10"/>
  <c r="G3354" i="10"/>
  <c r="G3355" i="10"/>
  <c r="G3356" i="10"/>
  <c r="G3357" i="10"/>
  <c r="G3358" i="10"/>
  <c r="G3359" i="10"/>
  <c r="G3360" i="10"/>
  <c r="G3361" i="10"/>
  <c r="G3362" i="10"/>
  <c r="G3363" i="10"/>
  <c r="G3364" i="10"/>
  <c r="G3365" i="10"/>
  <c r="G3366" i="10"/>
  <c r="G3367" i="10"/>
  <c r="G3368" i="10"/>
  <c r="G3369" i="10"/>
  <c r="G3370" i="10"/>
  <c r="G3371" i="10"/>
  <c r="G3372" i="10"/>
  <c r="G3373" i="10"/>
  <c r="G3374" i="10"/>
  <c r="G3375" i="10"/>
  <c r="G3376" i="10"/>
  <c r="G3377" i="10"/>
  <c r="G3378" i="10"/>
  <c r="G3379" i="10"/>
  <c r="G3380" i="10"/>
  <c r="G3381" i="10"/>
  <c r="G3382" i="10"/>
  <c r="G3383" i="10"/>
  <c r="G3384" i="10"/>
  <c r="G3385" i="10"/>
  <c r="G3386" i="10"/>
  <c r="G3387" i="10"/>
  <c r="G3388" i="10"/>
  <c r="G3389" i="10"/>
  <c r="G3390" i="10"/>
  <c r="G3391" i="10"/>
  <c r="G3392" i="10"/>
  <c r="G3393" i="10"/>
  <c r="G3394" i="10"/>
  <c r="G3395" i="10"/>
  <c r="G3396" i="10"/>
  <c r="G3397" i="10"/>
  <c r="G3398" i="10"/>
  <c r="G3399" i="10"/>
  <c r="G3400" i="10"/>
  <c r="G3401" i="10"/>
  <c r="G3402" i="10"/>
  <c r="G3403" i="10"/>
  <c r="G3404" i="10"/>
  <c r="G3405" i="10"/>
  <c r="G3406" i="10"/>
  <c r="G3407" i="10"/>
  <c r="G3408" i="10"/>
  <c r="G3409" i="10"/>
  <c r="G3410" i="10"/>
  <c r="G3411" i="10"/>
  <c r="G3412" i="10"/>
  <c r="G3413" i="10"/>
  <c r="G3414" i="10"/>
  <c r="G3415" i="10"/>
  <c r="G3416" i="10"/>
  <c r="G3417" i="10"/>
  <c r="G3418" i="10"/>
  <c r="G3419" i="10"/>
  <c r="G3420" i="10"/>
  <c r="G3421" i="10"/>
  <c r="G3422" i="10"/>
  <c r="G3423" i="10"/>
  <c r="G3424" i="10"/>
  <c r="G3425" i="10"/>
  <c r="G3426" i="10"/>
  <c r="G3427" i="10"/>
  <c r="G3428" i="10"/>
  <c r="G3429" i="10"/>
  <c r="G3430" i="10"/>
  <c r="G3431" i="10"/>
  <c r="G3432" i="10"/>
  <c r="G3433" i="10"/>
  <c r="G3434" i="10"/>
  <c r="G3435" i="10"/>
  <c r="G3436" i="10"/>
  <c r="G3437" i="10"/>
  <c r="G3438" i="10"/>
  <c r="G3439" i="10"/>
  <c r="G3440" i="10"/>
  <c r="G3441" i="10"/>
  <c r="G3442" i="10"/>
  <c r="G3443" i="10"/>
  <c r="G3444" i="10"/>
  <c r="G3445" i="10"/>
  <c r="G3446" i="10"/>
  <c r="G3447" i="10"/>
  <c r="G3448" i="10"/>
  <c r="G3449" i="10"/>
  <c r="G3450" i="10"/>
  <c r="G3451" i="10"/>
  <c r="G3452" i="10"/>
  <c r="G3453" i="10"/>
  <c r="G3454" i="10"/>
  <c r="G3455" i="10"/>
  <c r="G3456" i="10"/>
  <c r="G3457" i="10"/>
  <c r="G3458" i="10"/>
  <c r="G3459" i="10"/>
  <c r="G3460" i="10"/>
  <c r="G3461" i="10"/>
  <c r="G3462" i="10"/>
  <c r="G3463" i="10"/>
  <c r="G3464" i="10"/>
  <c r="G3465" i="10"/>
  <c r="G3466" i="10"/>
  <c r="G3467" i="10"/>
  <c r="G3468" i="10"/>
  <c r="G3469" i="10"/>
  <c r="G3470" i="10"/>
  <c r="G3471" i="10"/>
  <c r="G3472" i="10"/>
  <c r="G3473" i="10"/>
  <c r="G3474" i="10"/>
  <c r="G3475" i="10"/>
  <c r="G3476" i="10"/>
  <c r="G3477" i="10"/>
  <c r="G3478" i="10"/>
  <c r="G3479" i="10"/>
  <c r="G3480" i="10"/>
  <c r="G3481" i="10"/>
  <c r="G3482" i="10"/>
  <c r="G3483" i="10"/>
  <c r="G3484" i="10"/>
  <c r="G3485" i="10"/>
  <c r="G3486" i="10"/>
  <c r="G3487" i="10"/>
  <c r="G3488" i="10"/>
  <c r="G3489" i="10"/>
  <c r="G3490" i="10"/>
  <c r="G3491" i="10"/>
  <c r="G3492" i="10"/>
  <c r="G3493" i="10"/>
  <c r="G3494" i="10"/>
  <c r="G3495" i="10"/>
  <c r="G3496" i="10"/>
  <c r="G3497" i="10"/>
  <c r="G3498" i="10"/>
  <c r="G3499" i="10"/>
  <c r="G3500" i="10"/>
  <c r="G3501" i="10"/>
  <c r="G3502" i="10"/>
  <c r="G3503" i="10"/>
  <c r="G3504" i="10"/>
  <c r="G3505" i="10"/>
  <c r="G3506" i="10"/>
  <c r="G3507" i="10"/>
  <c r="G3508" i="10"/>
  <c r="G3509" i="10"/>
  <c r="G3510" i="10"/>
  <c r="G3511" i="10"/>
  <c r="G3512" i="10"/>
  <c r="G3513" i="10"/>
  <c r="G3514" i="10"/>
  <c r="G3515" i="10"/>
  <c r="G3516" i="10"/>
  <c r="G3517" i="10"/>
  <c r="G3518" i="10"/>
  <c r="G3519" i="10"/>
  <c r="G3520" i="10"/>
  <c r="G3521" i="10"/>
  <c r="G3522" i="10"/>
  <c r="G3523" i="10"/>
  <c r="G3524" i="10"/>
  <c r="G3525" i="10"/>
  <c r="G3526" i="10"/>
  <c r="G3527" i="10"/>
  <c r="G3528" i="10"/>
  <c r="G3529" i="10"/>
  <c r="G3530" i="10"/>
  <c r="G3531" i="10"/>
  <c r="G3532" i="10"/>
  <c r="G3533" i="10"/>
  <c r="G3534" i="10"/>
  <c r="G3535" i="10"/>
  <c r="G3536" i="10"/>
  <c r="G3537" i="10"/>
  <c r="G3538" i="10"/>
  <c r="G3539" i="10"/>
  <c r="G3540" i="10"/>
  <c r="G3541" i="10"/>
  <c r="G3542" i="10"/>
  <c r="G3543" i="10"/>
  <c r="G3544" i="10"/>
  <c r="G3545" i="10"/>
  <c r="G3546" i="10"/>
  <c r="G3547" i="10"/>
  <c r="G3548" i="10"/>
  <c r="G3549" i="10"/>
  <c r="G3550" i="10"/>
  <c r="G3551" i="10"/>
  <c r="G3552" i="10"/>
  <c r="G3553" i="10"/>
  <c r="G3554" i="10"/>
  <c r="G3555" i="10"/>
  <c r="G3556" i="10"/>
  <c r="G3557" i="10"/>
  <c r="G3558" i="10"/>
  <c r="G3559" i="10"/>
  <c r="G3560" i="10"/>
  <c r="G3561" i="10"/>
  <c r="G3562" i="10"/>
  <c r="G3563" i="10"/>
  <c r="G3564" i="10"/>
  <c r="G3565" i="10"/>
  <c r="G3566" i="10"/>
  <c r="G3567" i="10"/>
  <c r="G3568" i="10"/>
  <c r="G3569" i="10"/>
  <c r="G3570" i="10"/>
  <c r="G3571" i="10"/>
  <c r="G3572" i="10"/>
  <c r="G3573" i="10"/>
  <c r="G3574" i="10"/>
  <c r="G3575" i="10"/>
  <c r="G3576" i="10"/>
  <c r="G3577" i="10"/>
  <c r="G3578" i="10"/>
  <c r="G3579" i="10"/>
  <c r="G3580" i="10"/>
  <c r="G3581" i="10"/>
  <c r="G3582" i="10"/>
  <c r="G3583" i="10"/>
  <c r="G3584" i="10"/>
  <c r="G3585" i="10"/>
  <c r="G3586" i="10"/>
  <c r="G3587" i="10"/>
  <c r="G3588" i="10"/>
  <c r="G3589" i="10"/>
  <c r="G3590" i="10"/>
  <c r="G3591" i="10"/>
  <c r="G3592" i="10"/>
  <c r="G3593" i="10"/>
  <c r="G3594" i="10"/>
  <c r="G3595" i="10"/>
  <c r="G3596" i="10"/>
  <c r="G3597" i="10"/>
  <c r="G3598" i="10"/>
  <c r="G3599" i="10"/>
  <c r="G3600" i="10"/>
  <c r="G3601" i="10"/>
  <c r="G3602" i="10"/>
  <c r="G3603" i="10"/>
  <c r="G3604" i="10"/>
  <c r="G3605" i="10"/>
  <c r="G3606" i="10"/>
  <c r="G3607" i="10"/>
  <c r="G3608" i="10"/>
  <c r="G3609" i="10"/>
  <c r="G3610" i="10"/>
  <c r="G3611" i="10"/>
  <c r="G3612" i="10"/>
  <c r="G3613" i="10"/>
  <c r="G3614" i="10"/>
  <c r="G3615" i="10"/>
  <c r="G3616" i="10"/>
  <c r="G3617" i="10"/>
  <c r="G3618" i="10"/>
  <c r="G3619" i="10"/>
  <c r="G3620" i="10"/>
  <c r="G3621" i="10"/>
  <c r="G3622" i="10"/>
  <c r="G3623" i="10"/>
  <c r="G3624" i="10"/>
  <c r="G3625" i="10"/>
  <c r="G3626" i="10"/>
  <c r="G3627" i="10"/>
  <c r="G3628" i="10"/>
  <c r="G3629" i="10"/>
  <c r="G3630" i="10"/>
  <c r="G3631" i="10"/>
  <c r="G3632" i="10"/>
  <c r="G3633" i="10"/>
  <c r="G3634" i="10"/>
  <c r="G3635" i="10"/>
  <c r="G3636" i="10"/>
  <c r="G3637" i="10"/>
  <c r="G3638" i="10"/>
  <c r="G3639" i="10"/>
  <c r="G3640" i="10"/>
  <c r="G3641" i="10"/>
  <c r="G3642" i="10"/>
  <c r="G3643" i="10"/>
  <c r="G3644" i="10"/>
  <c r="G3645" i="10"/>
  <c r="G3646" i="10"/>
  <c r="G3647" i="10"/>
  <c r="G3648" i="10"/>
  <c r="G3649" i="10"/>
  <c r="G3650" i="10"/>
  <c r="G3651" i="10"/>
  <c r="G3652" i="10"/>
  <c r="G3653" i="10"/>
  <c r="G3654" i="10"/>
  <c r="G3655" i="10"/>
  <c r="G3656" i="10"/>
  <c r="G3657" i="10"/>
  <c r="G3658" i="10"/>
  <c r="G3659" i="10"/>
  <c r="G3660" i="10"/>
  <c r="G3661" i="10"/>
  <c r="G3662" i="10"/>
  <c r="G3663" i="10"/>
  <c r="G3664" i="10"/>
  <c r="G3665" i="10"/>
  <c r="G3666" i="10"/>
  <c r="G3667" i="10"/>
  <c r="G3668" i="10"/>
  <c r="G3669" i="10"/>
  <c r="G3670" i="10"/>
  <c r="G3671" i="10"/>
  <c r="G3672" i="10"/>
  <c r="G3673" i="10"/>
  <c r="G3674" i="10"/>
  <c r="G3675" i="10"/>
  <c r="G3676" i="10"/>
  <c r="G3677" i="10"/>
  <c r="G3678" i="10"/>
  <c r="G3679" i="10"/>
  <c r="G3680" i="10"/>
  <c r="G3681" i="10"/>
  <c r="G3682" i="10"/>
  <c r="G3683" i="10"/>
  <c r="G3684" i="10"/>
  <c r="G3685" i="10"/>
  <c r="G3686" i="10"/>
  <c r="G3687" i="10"/>
  <c r="G3688" i="10"/>
  <c r="G3689" i="10"/>
  <c r="G3690" i="10"/>
  <c r="G3691" i="10"/>
  <c r="G3692" i="10"/>
  <c r="G3693" i="10"/>
  <c r="G3694" i="10"/>
  <c r="G3695" i="10"/>
  <c r="G3696" i="10"/>
  <c r="G3697" i="10"/>
  <c r="G3698" i="10"/>
  <c r="G3699" i="10"/>
  <c r="G3700" i="10"/>
  <c r="G3701" i="10"/>
  <c r="G3702" i="10"/>
  <c r="G3703" i="10"/>
  <c r="G3704" i="10"/>
  <c r="G3705" i="10"/>
  <c r="G3706" i="10"/>
  <c r="G3707" i="10"/>
  <c r="G3708" i="10"/>
  <c r="G3709" i="10"/>
  <c r="G3710" i="10"/>
  <c r="G3711" i="10"/>
  <c r="G3712" i="10"/>
  <c r="G3713" i="10"/>
  <c r="G3714" i="10"/>
  <c r="G3715" i="10"/>
  <c r="G3716" i="10"/>
  <c r="G3717" i="10"/>
  <c r="G3718" i="10"/>
  <c r="G3719" i="10"/>
  <c r="G3720" i="10"/>
  <c r="G3721" i="10"/>
  <c r="G3722" i="10"/>
  <c r="G3723" i="10"/>
  <c r="G3724" i="10"/>
  <c r="G3725" i="10"/>
  <c r="G3726" i="10"/>
  <c r="G3727" i="10"/>
  <c r="G3728" i="10"/>
  <c r="G3729" i="10"/>
  <c r="G3730" i="10"/>
  <c r="G3731" i="10"/>
  <c r="G3732" i="10"/>
  <c r="G3733" i="10"/>
  <c r="G3734" i="10"/>
  <c r="G3735" i="10"/>
  <c r="G3736" i="10"/>
  <c r="G3737" i="10"/>
  <c r="G3738" i="10"/>
  <c r="G3739" i="10"/>
  <c r="G3740" i="10"/>
  <c r="G3741" i="10"/>
  <c r="G3742" i="10"/>
  <c r="G3743" i="10"/>
  <c r="G3744" i="10"/>
  <c r="G3745" i="10"/>
  <c r="G3746" i="10"/>
  <c r="G3747" i="10"/>
  <c r="G3748" i="10"/>
  <c r="G3749" i="10"/>
  <c r="G3750" i="10"/>
  <c r="G3751" i="10"/>
  <c r="G3752" i="10"/>
  <c r="G3753" i="10"/>
  <c r="G3754" i="10"/>
  <c r="G3755" i="10"/>
  <c r="G3756" i="10"/>
  <c r="G3757" i="10"/>
  <c r="G3758" i="10"/>
  <c r="G3759" i="10"/>
  <c r="G3760" i="10"/>
  <c r="G3761" i="10"/>
  <c r="G3762" i="10"/>
  <c r="G3763" i="10"/>
  <c r="G3764" i="10"/>
  <c r="G3765" i="10"/>
  <c r="G3766" i="10"/>
  <c r="G3767" i="10"/>
  <c r="G3768" i="10"/>
  <c r="G3769" i="10"/>
  <c r="G3770" i="10"/>
  <c r="G3771" i="10"/>
  <c r="G3772" i="10"/>
  <c r="G3773" i="10"/>
  <c r="G3774" i="10"/>
  <c r="G3775" i="10"/>
  <c r="G3776" i="10"/>
  <c r="G3777" i="10"/>
  <c r="G3778" i="10"/>
  <c r="G3779" i="10"/>
  <c r="G3780" i="10"/>
  <c r="G3781" i="10"/>
  <c r="G3782" i="10"/>
  <c r="G3783" i="10"/>
  <c r="G3784" i="10"/>
  <c r="G3785" i="10"/>
  <c r="G3786" i="10"/>
  <c r="G3787" i="10"/>
  <c r="G3788" i="10"/>
  <c r="G3789" i="10"/>
  <c r="G3790" i="10"/>
  <c r="G3791" i="10"/>
  <c r="G3792" i="10"/>
  <c r="G3793" i="10"/>
  <c r="G3794" i="10"/>
  <c r="G3795" i="10"/>
  <c r="G3796" i="10"/>
  <c r="G3797" i="10"/>
  <c r="G3798" i="10"/>
  <c r="G3799" i="10"/>
  <c r="G3800" i="10"/>
  <c r="G3801" i="10"/>
  <c r="G3802" i="10"/>
  <c r="G3803" i="10"/>
  <c r="G3804" i="10"/>
  <c r="G3805" i="10"/>
  <c r="G3806" i="10"/>
  <c r="G3807" i="10"/>
  <c r="G3808" i="10"/>
  <c r="G3809" i="10"/>
  <c r="G3810" i="10"/>
  <c r="G3811" i="10"/>
  <c r="G3812" i="10"/>
  <c r="G3813" i="10"/>
  <c r="G3814" i="10"/>
  <c r="G3815" i="10"/>
  <c r="G3816" i="10"/>
  <c r="G3817" i="10"/>
  <c r="G3818" i="10"/>
  <c r="G3819" i="10"/>
  <c r="G3820" i="10"/>
  <c r="G3821" i="10"/>
  <c r="G3822" i="10"/>
  <c r="G3823" i="10"/>
  <c r="G3824" i="10"/>
  <c r="G3825" i="10"/>
  <c r="G3826" i="10"/>
  <c r="G3827" i="10"/>
  <c r="G3828" i="10"/>
  <c r="G3829" i="10"/>
  <c r="G3830" i="10"/>
  <c r="G3831" i="10"/>
  <c r="G3832" i="10"/>
  <c r="G3833" i="10"/>
  <c r="G3834" i="10"/>
  <c r="G3835" i="10"/>
  <c r="G3836" i="10"/>
  <c r="G3837" i="10"/>
  <c r="G3838" i="10"/>
  <c r="G3839" i="10"/>
  <c r="G3840" i="10"/>
  <c r="G3841" i="10"/>
  <c r="G3842" i="10"/>
  <c r="G3843" i="10"/>
  <c r="G3844" i="10"/>
  <c r="G3845" i="10"/>
  <c r="G3846" i="10"/>
  <c r="G3847" i="10"/>
  <c r="G3848" i="10"/>
  <c r="G3849" i="10"/>
  <c r="G3850" i="10"/>
  <c r="G3851" i="10"/>
  <c r="G3852" i="10"/>
  <c r="G3853" i="10"/>
  <c r="G3854" i="10"/>
  <c r="G3855" i="10"/>
  <c r="G3856" i="10"/>
  <c r="G3857" i="10"/>
  <c r="G3858" i="10"/>
  <c r="G3859" i="10"/>
  <c r="G3860" i="10"/>
  <c r="G3861" i="10"/>
  <c r="G3862" i="10"/>
  <c r="G3863" i="10"/>
  <c r="G3864" i="10"/>
  <c r="G3865" i="10"/>
  <c r="G3866" i="10"/>
  <c r="G3867" i="10"/>
  <c r="G3868" i="10"/>
  <c r="G3869" i="10"/>
  <c r="G3870" i="10"/>
  <c r="G3871" i="10"/>
  <c r="G3872" i="10"/>
  <c r="G3873" i="10"/>
  <c r="G3874" i="10"/>
  <c r="G3875" i="10"/>
  <c r="G3876" i="10"/>
  <c r="G3877" i="10"/>
  <c r="G3878" i="10"/>
  <c r="G3879" i="10"/>
  <c r="G3880" i="10"/>
  <c r="G3881" i="10"/>
  <c r="G3882" i="10"/>
  <c r="G3883" i="10"/>
  <c r="G3884" i="10"/>
  <c r="G3885" i="10"/>
  <c r="G3886" i="10"/>
  <c r="G3887" i="10"/>
  <c r="G3888" i="10"/>
  <c r="G3889" i="10"/>
  <c r="G3890" i="10"/>
  <c r="G3891" i="10"/>
  <c r="G3892" i="10"/>
  <c r="G3893" i="10"/>
  <c r="G3894" i="10"/>
  <c r="G3895" i="10"/>
  <c r="G3896" i="10"/>
  <c r="G3897" i="10"/>
  <c r="G3898" i="10"/>
  <c r="G3899" i="10"/>
  <c r="G3900" i="10"/>
  <c r="G3901" i="10"/>
  <c r="G3902" i="10"/>
  <c r="G3903" i="10"/>
  <c r="G3904" i="10"/>
  <c r="G3905" i="10"/>
  <c r="G3906" i="10"/>
  <c r="G3907" i="10"/>
  <c r="G3908" i="10"/>
  <c r="G3909" i="10"/>
  <c r="G3910" i="10"/>
  <c r="G3911" i="10"/>
  <c r="G3912" i="10"/>
  <c r="G3913" i="10"/>
  <c r="G3914" i="10"/>
  <c r="G3915" i="10"/>
  <c r="G3916" i="10"/>
  <c r="G3917" i="10"/>
  <c r="G3918" i="10"/>
  <c r="G3919" i="10"/>
  <c r="G3920" i="10"/>
  <c r="G3921" i="10"/>
  <c r="G3922" i="10"/>
  <c r="G3923" i="10"/>
  <c r="G3924" i="10"/>
  <c r="G3925" i="10"/>
  <c r="G3926" i="10"/>
  <c r="G3927" i="10"/>
  <c r="G3928" i="10"/>
  <c r="G3929" i="10"/>
  <c r="G3930" i="10"/>
  <c r="G3931" i="10"/>
  <c r="G3932" i="10"/>
  <c r="G3933" i="10"/>
  <c r="G3934" i="10"/>
  <c r="G3935" i="10"/>
  <c r="G3936" i="10"/>
  <c r="G3937" i="10"/>
  <c r="G3938" i="10"/>
  <c r="G3939" i="10"/>
  <c r="G3940" i="10"/>
  <c r="G3941" i="10"/>
  <c r="G3942" i="10"/>
  <c r="G3943" i="10"/>
  <c r="G3944" i="10"/>
  <c r="G3945" i="10"/>
  <c r="G3946" i="10"/>
  <c r="G3947" i="10"/>
  <c r="G3948" i="10"/>
  <c r="G3949" i="10"/>
  <c r="G3950" i="10"/>
  <c r="G3951" i="10"/>
  <c r="G3952" i="10"/>
  <c r="G3953" i="10"/>
  <c r="G3954" i="10"/>
  <c r="G3955" i="10"/>
  <c r="G3956" i="10"/>
  <c r="G3957" i="10"/>
  <c r="G3958" i="10"/>
  <c r="G3959" i="10"/>
  <c r="G3960" i="10"/>
  <c r="G3961" i="10"/>
  <c r="G3962" i="10"/>
  <c r="G3963" i="10"/>
  <c r="G3964" i="10"/>
  <c r="G3965" i="10"/>
  <c r="G3966" i="10"/>
  <c r="G3967" i="10"/>
  <c r="G3968" i="10"/>
  <c r="G3969" i="10"/>
  <c r="G3970" i="10"/>
  <c r="G3971" i="10"/>
  <c r="G3972" i="10"/>
  <c r="G3973" i="10"/>
  <c r="G3974" i="10"/>
  <c r="G3975" i="10"/>
  <c r="G3976" i="10"/>
  <c r="G3977" i="10"/>
  <c r="G3978" i="10"/>
  <c r="G3979" i="10"/>
  <c r="G3980" i="10"/>
  <c r="G3981" i="10"/>
  <c r="G3982" i="10"/>
  <c r="G3983" i="10"/>
  <c r="G3984" i="10"/>
  <c r="G3985" i="10"/>
  <c r="G3986" i="10"/>
  <c r="G3987" i="10"/>
  <c r="G3988" i="10"/>
  <c r="G3989" i="10"/>
  <c r="G3990" i="10"/>
  <c r="G3991" i="10"/>
  <c r="G3992" i="10"/>
  <c r="G3993" i="10"/>
  <c r="G3994" i="10"/>
  <c r="G3995" i="10"/>
  <c r="G3996" i="10"/>
  <c r="G3997" i="10"/>
  <c r="G3998" i="10"/>
  <c r="G3999" i="10"/>
  <c r="G4000" i="10"/>
  <c r="G4001" i="10"/>
  <c r="G4002" i="10"/>
  <c r="G4003" i="10"/>
  <c r="G4004" i="10"/>
  <c r="G4005" i="10"/>
  <c r="G4006" i="10"/>
  <c r="G4007" i="10"/>
  <c r="G4008" i="10"/>
  <c r="G4009" i="10"/>
  <c r="G4010" i="10"/>
  <c r="G4011" i="10"/>
  <c r="G4012" i="10"/>
  <c r="G4013" i="10"/>
  <c r="G4014" i="10"/>
  <c r="G4015" i="10"/>
  <c r="G4016" i="10"/>
  <c r="G4017" i="10"/>
  <c r="G4018" i="10"/>
  <c r="G4019" i="10"/>
  <c r="G4020" i="10"/>
  <c r="G4021" i="10"/>
  <c r="G4022" i="10"/>
  <c r="G4023" i="10"/>
  <c r="G4024" i="10"/>
  <c r="G4025" i="10"/>
  <c r="G4026" i="10"/>
  <c r="G4027" i="10"/>
  <c r="G4028" i="10"/>
  <c r="G4029" i="10"/>
  <c r="G4030" i="10"/>
  <c r="G4031" i="10"/>
  <c r="G4032" i="10"/>
  <c r="G4033" i="10"/>
  <c r="G4034" i="10"/>
  <c r="G4035" i="10"/>
  <c r="G4036" i="10"/>
  <c r="G4037" i="10"/>
  <c r="G4038" i="10"/>
  <c r="G4039" i="10"/>
  <c r="G4040" i="10"/>
  <c r="G4041" i="10"/>
  <c r="G4042" i="10"/>
  <c r="G4043" i="10"/>
  <c r="G4044" i="10"/>
  <c r="G4045" i="10"/>
  <c r="G4046" i="10"/>
  <c r="G4047" i="10"/>
  <c r="G4048" i="10"/>
  <c r="G4049" i="10"/>
  <c r="G4050" i="10"/>
  <c r="G4051" i="10"/>
  <c r="G4052" i="10"/>
  <c r="G4053" i="10"/>
  <c r="G4054" i="10"/>
  <c r="G4055" i="10"/>
  <c r="G4056" i="10"/>
  <c r="G4057" i="10"/>
  <c r="G4058" i="10"/>
  <c r="G4059" i="10"/>
  <c r="G4060" i="10"/>
  <c r="G4061" i="10"/>
  <c r="G4062" i="10"/>
  <c r="G4063" i="10"/>
  <c r="G4064" i="10"/>
  <c r="G4065" i="10"/>
  <c r="G4066" i="10"/>
  <c r="G4067" i="10"/>
  <c r="G4068" i="10"/>
  <c r="G4069" i="10"/>
  <c r="G4070" i="10"/>
  <c r="G4071" i="10"/>
  <c r="G4072" i="10"/>
  <c r="G4073" i="10"/>
  <c r="G4074" i="10"/>
  <c r="G4075" i="10"/>
  <c r="G4076" i="10"/>
  <c r="G4077" i="10"/>
  <c r="G4078" i="10"/>
  <c r="G4079" i="10"/>
  <c r="G4080" i="10"/>
  <c r="G4081" i="10"/>
  <c r="G4082" i="10"/>
  <c r="G4083" i="10"/>
  <c r="G4084" i="10"/>
  <c r="G4085" i="10"/>
  <c r="G4086" i="10"/>
  <c r="G4087" i="10"/>
  <c r="G4088" i="10"/>
  <c r="G4089" i="10"/>
  <c r="G4090" i="10"/>
  <c r="G4091" i="10"/>
  <c r="G4092" i="10"/>
  <c r="G4093" i="10"/>
  <c r="G4094" i="10"/>
  <c r="G4095" i="10"/>
  <c r="G4096" i="10"/>
  <c r="G4097" i="10"/>
  <c r="G4098" i="10"/>
  <c r="G4099" i="10"/>
  <c r="G4100" i="10"/>
  <c r="G4101" i="10"/>
  <c r="G4102" i="10"/>
  <c r="G4103" i="10"/>
  <c r="G4104" i="10"/>
  <c r="G4105" i="10"/>
  <c r="G4106" i="10"/>
  <c r="G4107" i="10"/>
  <c r="G4108" i="10"/>
  <c r="G4109" i="10"/>
  <c r="G4110" i="10"/>
  <c r="G4111" i="10"/>
  <c r="G4112" i="10"/>
  <c r="G4113" i="10"/>
  <c r="G4114" i="10"/>
  <c r="G4115" i="10"/>
  <c r="G4116" i="10"/>
  <c r="G4117" i="10"/>
  <c r="G4118" i="10"/>
  <c r="G4119" i="10"/>
  <c r="G4120" i="10"/>
  <c r="G4121" i="10"/>
  <c r="G4122" i="10"/>
  <c r="G4123" i="10"/>
  <c r="G4124" i="10"/>
  <c r="G4125" i="10"/>
  <c r="G4126" i="10"/>
  <c r="G4127" i="10"/>
  <c r="G4128" i="10"/>
  <c r="G4129" i="10"/>
  <c r="G4130" i="10"/>
  <c r="G4131" i="10"/>
  <c r="G4132" i="10"/>
  <c r="G4133" i="10"/>
  <c r="G4134" i="10"/>
  <c r="G4135" i="10"/>
  <c r="G4136" i="10"/>
  <c r="G4137" i="10"/>
  <c r="G4138" i="10"/>
  <c r="G4139" i="10"/>
  <c r="G4140" i="10"/>
  <c r="G4141" i="10"/>
  <c r="G4142" i="10"/>
  <c r="G4143" i="10"/>
  <c r="G4144" i="10"/>
  <c r="G4145" i="10"/>
  <c r="G4146" i="10"/>
  <c r="G4147" i="10"/>
  <c r="G4148" i="10"/>
  <c r="G4149" i="10"/>
  <c r="G4150" i="10"/>
  <c r="G4151" i="10"/>
  <c r="G4152" i="10"/>
  <c r="G4153" i="10"/>
  <c r="G4154" i="10"/>
  <c r="G4155" i="10"/>
  <c r="G4156" i="10"/>
  <c r="G4157" i="10"/>
  <c r="G4158" i="10"/>
  <c r="G4159" i="10"/>
  <c r="G4160" i="10"/>
  <c r="G4161" i="10"/>
  <c r="G4162" i="10"/>
  <c r="G4163" i="10"/>
  <c r="G4164" i="10"/>
  <c r="G4165" i="10"/>
  <c r="G4166" i="10"/>
  <c r="G4167" i="10"/>
  <c r="G4168" i="10"/>
  <c r="G4169" i="10"/>
  <c r="G4170" i="10"/>
  <c r="G4171" i="10"/>
  <c r="G4172" i="10"/>
  <c r="G4173" i="10"/>
  <c r="G4174" i="10"/>
  <c r="G4175" i="10"/>
  <c r="G4176" i="10"/>
  <c r="G4177" i="10"/>
  <c r="G4178" i="10"/>
  <c r="G4179" i="10"/>
  <c r="G4180" i="10"/>
  <c r="G4181" i="10"/>
  <c r="G4182" i="10"/>
  <c r="G4183" i="10"/>
  <c r="G4184" i="10"/>
  <c r="G4185" i="10"/>
  <c r="G4186" i="10"/>
  <c r="G4187" i="10"/>
  <c r="G4188" i="10"/>
  <c r="G4189" i="10"/>
  <c r="G4190" i="10"/>
  <c r="G4191" i="10"/>
  <c r="G4192" i="10"/>
  <c r="G4193" i="10"/>
  <c r="G4194" i="10"/>
  <c r="G4195" i="10"/>
  <c r="G4196" i="10"/>
  <c r="G4197" i="10"/>
  <c r="G4198" i="10"/>
  <c r="G4199" i="10"/>
  <c r="G4200" i="10"/>
  <c r="G4201" i="10"/>
  <c r="G4202" i="10"/>
  <c r="G4203" i="10"/>
  <c r="G4204" i="10"/>
  <c r="G4205" i="10"/>
  <c r="G4206" i="10"/>
  <c r="G4207" i="10"/>
  <c r="G4208" i="10"/>
  <c r="G4209" i="10"/>
  <c r="G4210" i="10"/>
  <c r="G4211" i="10"/>
  <c r="G4212" i="10"/>
  <c r="G4213" i="10"/>
  <c r="G4214" i="10"/>
  <c r="G4215" i="10"/>
  <c r="G4216" i="10"/>
  <c r="G4217" i="10"/>
  <c r="G4218" i="10"/>
  <c r="G4219" i="10"/>
  <c r="G4220" i="10"/>
  <c r="G4221" i="10"/>
  <c r="G4222" i="10"/>
  <c r="G4223" i="10"/>
  <c r="G4224" i="10"/>
  <c r="G4225" i="10"/>
  <c r="G4226" i="10"/>
  <c r="G4227" i="10"/>
  <c r="G4228" i="10"/>
  <c r="G4229" i="10"/>
  <c r="G4230" i="10"/>
  <c r="G4231" i="10"/>
  <c r="G4232" i="10"/>
  <c r="G4233" i="10"/>
  <c r="G4234" i="10"/>
  <c r="G4235" i="10"/>
  <c r="G4236" i="10"/>
  <c r="G4237" i="10"/>
  <c r="G4238" i="10"/>
  <c r="G4239" i="10"/>
  <c r="G4240" i="10"/>
  <c r="G4241" i="10"/>
  <c r="G4242" i="10"/>
  <c r="G4243" i="10"/>
  <c r="G4244" i="10"/>
  <c r="G4245" i="10"/>
  <c r="G4246" i="10"/>
  <c r="G4247" i="10"/>
  <c r="G4248" i="10"/>
  <c r="G4249" i="10"/>
  <c r="G4250" i="10"/>
  <c r="G4251" i="10"/>
  <c r="G4252" i="10"/>
  <c r="G4253" i="10"/>
  <c r="G4254" i="10"/>
  <c r="G4255" i="10"/>
  <c r="G4256" i="10"/>
  <c r="G4257" i="10"/>
  <c r="G4258" i="10"/>
  <c r="G4259" i="10"/>
  <c r="G4260" i="10"/>
  <c r="G4261" i="10"/>
  <c r="G4262" i="10"/>
  <c r="G4263" i="10"/>
  <c r="G4264" i="10"/>
  <c r="G4265" i="10"/>
  <c r="G4266" i="10"/>
  <c r="G4267" i="10"/>
  <c r="G4268" i="10"/>
  <c r="G4269" i="10"/>
  <c r="G4270" i="10"/>
  <c r="G4271" i="10"/>
  <c r="G4272" i="10"/>
  <c r="G4273" i="10"/>
  <c r="G4274" i="10"/>
  <c r="G4275" i="10"/>
  <c r="G4276" i="10"/>
  <c r="G4277" i="10"/>
  <c r="G4278" i="10"/>
  <c r="G4279" i="10"/>
  <c r="G4280" i="10"/>
  <c r="G4281" i="10"/>
  <c r="G4282" i="10"/>
  <c r="G4283" i="10"/>
  <c r="G4284" i="10"/>
  <c r="G4285" i="10"/>
  <c r="G4286" i="10"/>
  <c r="G4287" i="10"/>
  <c r="G4288" i="10"/>
  <c r="G4289" i="10"/>
  <c r="G4290" i="10"/>
  <c r="G4291" i="10"/>
  <c r="G4292" i="10"/>
  <c r="G4293" i="10"/>
  <c r="G4294" i="10"/>
  <c r="G4295" i="10"/>
  <c r="G4296" i="10"/>
  <c r="G4297" i="10"/>
  <c r="G4298" i="10"/>
  <c r="G4299" i="10"/>
  <c r="G4300" i="10"/>
  <c r="G4301" i="10"/>
  <c r="G4302" i="10"/>
  <c r="G4303" i="10"/>
  <c r="G4304" i="10"/>
  <c r="G4305" i="10"/>
  <c r="G4306" i="10"/>
  <c r="G4307" i="10"/>
  <c r="G4308" i="10"/>
  <c r="G4309" i="10"/>
  <c r="G4310" i="10"/>
  <c r="G4311" i="10"/>
  <c r="G4312" i="10"/>
  <c r="G4313" i="10"/>
  <c r="G4314" i="10"/>
  <c r="G4315" i="10"/>
  <c r="G4316" i="10"/>
  <c r="G4317" i="10"/>
  <c r="G4318" i="10"/>
  <c r="G4319" i="10"/>
  <c r="G4320" i="10"/>
  <c r="G4321" i="10"/>
  <c r="G4322" i="10"/>
  <c r="G4323" i="10"/>
  <c r="G4324" i="10"/>
  <c r="G4325" i="10"/>
  <c r="G4326" i="10"/>
  <c r="G4327" i="10"/>
  <c r="G4328" i="10"/>
  <c r="G4329" i="10"/>
  <c r="G4330" i="10"/>
  <c r="G4331" i="10"/>
  <c r="G4332" i="10"/>
  <c r="G4333" i="10"/>
  <c r="G4334" i="10"/>
  <c r="G4335" i="10"/>
  <c r="G4336" i="10"/>
  <c r="G4337" i="10"/>
  <c r="G4338" i="10"/>
  <c r="G4339" i="10"/>
  <c r="G4340" i="10"/>
  <c r="G4341" i="10"/>
  <c r="G4342" i="10"/>
  <c r="G4343" i="10"/>
  <c r="G4344" i="10"/>
  <c r="G4345" i="10"/>
  <c r="G4346" i="10"/>
  <c r="G4347" i="10"/>
  <c r="G4348" i="10"/>
  <c r="G4349" i="10"/>
  <c r="G4350" i="10"/>
  <c r="G4351" i="10"/>
  <c r="G4352" i="10"/>
  <c r="G4353" i="10"/>
  <c r="G4354" i="10"/>
  <c r="G4355" i="10"/>
  <c r="G4356" i="10"/>
  <c r="G4357" i="10"/>
  <c r="G4358" i="10"/>
  <c r="G4359" i="10"/>
  <c r="G4360" i="10"/>
  <c r="G4361" i="10"/>
  <c r="G4362" i="10"/>
  <c r="G4363" i="10"/>
  <c r="G4364" i="10"/>
  <c r="G4365" i="10"/>
  <c r="G4366" i="10"/>
  <c r="G4367" i="10"/>
  <c r="G4368" i="10"/>
  <c r="G4369" i="10"/>
  <c r="G4370" i="10"/>
  <c r="G4371" i="10"/>
  <c r="G4372" i="10"/>
  <c r="G4373" i="10"/>
  <c r="G4374" i="10"/>
  <c r="G4375" i="10"/>
  <c r="G4376" i="10"/>
  <c r="G4377" i="10"/>
  <c r="G4378" i="10"/>
  <c r="G4379" i="10"/>
  <c r="G4380" i="10"/>
  <c r="G4381" i="10"/>
  <c r="G4382" i="10"/>
  <c r="G4383" i="10"/>
  <c r="G4384" i="10"/>
  <c r="G4385" i="10"/>
  <c r="G4386" i="10"/>
  <c r="G4387" i="10"/>
  <c r="G4388" i="10"/>
  <c r="G4389" i="10"/>
  <c r="G4390" i="10"/>
  <c r="G4391" i="10"/>
  <c r="G4392" i="10"/>
  <c r="G4393" i="10"/>
  <c r="G4394" i="10"/>
  <c r="G4395" i="10"/>
  <c r="G4396" i="10"/>
  <c r="G4397" i="10"/>
  <c r="G4398" i="10"/>
  <c r="G4399" i="10"/>
  <c r="G4400" i="10"/>
  <c r="G4401" i="10"/>
  <c r="G4402" i="10"/>
  <c r="G4403" i="10"/>
  <c r="G4404" i="10"/>
  <c r="G4405" i="10"/>
  <c r="G4406" i="10"/>
  <c r="G4407" i="10"/>
  <c r="G4408" i="10"/>
  <c r="G4409" i="10"/>
  <c r="G4410" i="10"/>
  <c r="G4411" i="10"/>
  <c r="G4412" i="10"/>
  <c r="G4413" i="10"/>
  <c r="G4414" i="10"/>
  <c r="G4415" i="10"/>
  <c r="G4416" i="10"/>
  <c r="G4417" i="10"/>
  <c r="G4418" i="10"/>
  <c r="G4419" i="10"/>
  <c r="G4420" i="10"/>
  <c r="G4421" i="10"/>
  <c r="G4422" i="10"/>
  <c r="G4423" i="10"/>
  <c r="G4424" i="10"/>
  <c r="G4425" i="10"/>
  <c r="G4426" i="10"/>
  <c r="G4427" i="10"/>
  <c r="G4428" i="10"/>
  <c r="G4429" i="10"/>
  <c r="G4430" i="10"/>
  <c r="G4431" i="10"/>
  <c r="G4432" i="10"/>
  <c r="G4433" i="10"/>
  <c r="G4434" i="10"/>
  <c r="G4435" i="10"/>
  <c r="G4436" i="10"/>
  <c r="G4437" i="10"/>
  <c r="G4438" i="10"/>
  <c r="G4439" i="10"/>
  <c r="G4440" i="10"/>
  <c r="G4441" i="10"/>
  <c r="G4442" i="10"/>
  <c r="G4443" i="10"/>
  <c r="G4444" i="10"/>
  <c r="G4445" i="10"/>
  <c r="G4446" i="10"/>
  <c r="G4447" i="10"/>
  <c r="G4448" i="10"/>
  <c r="G4449" i="10"/>
  <c r="G4450" i="10"/>
  <c r="G4451" i="10"/>
  <c r="G4452" i="10"/>
  <c r="G4453" i="10"/>
  <c r="G4454" i="10"/>
  <c r="G4455" i="10"/>
  <c r="G4456" i="10"/>
  <c r="G4457" i="10"/>
  <c r="G4458" i="10"/>
  <c r="G4459" i="10"/>
  <c r="G4460" i="10"/>
  <c r="G4461" i="10"/>
  <c r="G4462" i="10"/>
  <c r="G4463" i="10"/>
  <c r="G4464" i="10"/>
  <c r="G4465" i="10"/>
  <c r="G4466" i="10"/>
  <c r="G4467" i="10"/>
  <c r="G4468" i="10"/>
  <c r="G4469" i="10"/>
  <c r="G4470" i="10"/>
  <c r="G4471" i="10"/>
  <c r="G4472" i="10"/>
  <c r="G4473" i="10"/>
  <c r="G4474" i="10"/>
  <c r="G4475" i="10"/>
  <c r="G4476" i="10"/>
  <c r="G4477" i="10"/>
  <c r="G4478" i="10"/>
  <c r="G4479" i="10"/>
  <c r="G4480" i="10"/>
  <c r="G4481" i="10"/>
  <c r="G4482" i="10"/>
  <c r="G4483" i="10"/>
  <c r="G4484" i="10"/>
  <c r="G4485" i="10"/>
  <c r="G4486" i="10"/>
  <c r="G4487" i="10"/>
  <c r="G4488" i="10"/>
  <c r="G4489" i="10"/>
  <c r="G4490" i="10"/>
  <c r="G4491" i="10"/>
  <c r="G4492" i="10"/>
  <c r="G4493" i="10"/>
  <c r="G4494" i="10"/>
  <c r="G4495" i="10"/>
  <c r="G4496" i="10"/>
  <c r="G4497" i="10"/>
  <c r="G4498" i="10"/>
  <c r="G4499" i="10"/>
  <c r="G4500" i="10"/>
  <c r="G4501" i="10"/>
  <c r="G4502" i="10"/>
  <c r="G4503" i="10"/>
  <c r="G4504" i="10"/>
  <c r="G4505" i="10"/>
  <c r="G4506" i="10"/>
  <c r="G4507" i="10"/>
  <c r="G4508" i="10"/>
  <c r="G4509" i="10"/>
  <c r="G4510" i="10"/>
  <c r="G4511" i="10"/>
  <c r="G4512" i="10"/>
  <c r="G4513" i="10"/>
  <c r="G4514" i="10"/>
  <c r="G4515" i="10"/>
  <c r="G4516" i="10"/>
  <c r="G4517" i="10"/>
  <c r="G4518" i="10"/>
  <c r="G4519" i="10"/>
  <c r="G4520" i="10"/>
  <c r="G4521" i="10"/>
  <c r="G4522" i="10"/>
  <c r="G4523" i="10"/>
  <c r="G4524" i="10"/>
  <c r="G4525" i="10"/>
  <c r="G4526" i="10"/>
  <c r="G4527" i="10"/>
  <c r="G4528" i="10"/>
  <c r="G4529" i="10"/>
  <c r="G4530" i="10"/>
  <c r="G4531" i="10"/>
  <c r="G4532" i="10"/>
  <c r="G4533" i="10"/>
  <c r="G4534" i="10"/>
  <c r="G4535" i="10"/>
  <c r="G4536" i="10"/>
  <c r="G4537" i="10"/>
  <c r="G4538" i="10"/>
  <c r="G4539" i="10"/>
  <c r="G4540" i="10"/>
  <c r="G4541" i="10"/>
  <c r="G4542" i="10"/>
  <c r="G4543" i="10"/>
  <c r="G4544" i="10"/>
  <c r="G4545" i="10"/>
  <c r="G4546" i="10"/>
  <c r="G4547" i="10"/>
  <c r="G4548" i="10"/>
  <c r="G4549" i="10"/>
  <c r="G4550" i="10"/>
  <c r="G4551" i="10"/>
  <c r="G4552" i="10"/>
  <c r="G4553" i="10"/>
  <c r="G4554" i="10"/>
  <c r="G4555" i="10"/>
  <c r="G4556" i="10"/>
  <c r="G4557" i="10"/>
  <c r="G4558" i="10"/>
  <c r="G4559" i="10"/>
  <c r="G4560" i="10"/>
  <c r="G4561" i="10"/>
  <c r="G4562" i="10"/>
  <c r="G4563" i="10"/>
  <c r="G4564" i="10"/>
  <c r="G4565" i="10"/>
  <c r="G4566" i="10"/>
  <c r="G4567" i="10"/>
  <c r="G4568" i="10"/>
  <c r="G4569" i="10"/>
  <c r="G4570" i="10"/>
  <c r="G4571" i="10"/>
  <c r="G4572" i="10"/>
  <c r="G4573" i="10"/>
  <c r="G4574" i="10"/>
  <c r="G4575" i="10"/>
  <c r="G4576" i="10"/>
  <c r="G4577" i="10"/>
  <c r="G4578" i="10"/>
  <c r="G4579" i="10"/>
  <c r="G4580" i="10"/>
  <c r="G4581" i="10"/>
  <c r="G4582" i="10"/>
  <c r="G4583" i="10"/>
  <c r="G4584" i="10"/>
  <c r="G4585" i="10"/>
  <c r="G4586" i="10"/>
  <c r="G4587" i="10"/>
  <c r="G4588" i="10"/>
  <c r="G4589" i="10"/>
  <c r="G4590" i="10"/>
  <c r="G4591" i="10"/>
  <c r="G4592" i="10"/>
  <c r="G4593" i="10"/>
  <c r="G4594" i="10"/>
  <c r="G4595" i="10"/>
  <c r="G4596" i="10"/>
  <c r="G4597" i="10"/>
  <c r="G4598" i="10"/>
  <c r="G4599" i="10"/>
  <c r="G4600" i="10"/>
  <c r="G4601" i="10"/>
  <c r="G4602" i="10"/>
  <c r="G4603" i="10"/>
  <c r="G4604" i="10"/>
  <c r="G4605" i="10"/>
  <c r="G4606" i="10"/>
  <c r="G4607" i="10"/>
  <c r="G4608" i="10"/>
  <c r="G4609" i="10"/>
  <c r="G4610" i="10"/>
  <c r="G4611" i="10"/>
  <c r="G4612" i="10"/>
  <c r="G4613" i="10"/>
  <c r="G4614" i="10"/>
  <c r="G4615" i="10"/>
  <c r="G4616" i="10"/>
  <c r="G4617" i="10"/>
  <c r="G4618" i="10"/>
  <c r="G4619" i="10"/>
  <c r="G4620" i="10"/>
  <c r="G4621" i="10"/>
  <c r="G4622" i="10"/>
  <c r="G4623" i="10"/>
  <c r="G4624" i="10"/>
  <c r="G4625" i="10"/>
  <c r="G4626" i="10"/>
  <c r="G4627" i="10"/>
  <c r="G4628" i="10"/>
  <c r="G4629" i="10"/>
  <c r="G4630" i="10"/>
  <c r="G4631" i="10"/>
  <c r="G4632" i="10"/>
  <c r="G4633" i="10"/>
  <c r="G4634" i="10"/>
  <c r="G4635" i="10"/>
  <c r="G4636" i="10"/>
  <c r="G4637" i="10"/>
  <c r="G4638" i="10"/>
  <c r="G4639" i="10"/>
  <c r="G4640" i="10"/>
  <c r="G4641" i="10"/>
  <c r="G4642" i="10"/>
  <c r="G4643" i="10"/>
  <c r="G4644" i="10"/>
  <c r="G4645" i="10"/>
  <c r="G4646" i="10"/>
  <c r="G4647" i="10"/>
  <c r="G4648" i="10"/>
  <c r="G4649" i="10"/>
  <c r="G4650" i="10"/>
  <c r="G4651" i="10"/>
  <c r="G4652" i="10"/>
  <c r="G4653" i="10"/>
  <c r="G4654" i="10"/>
  <c r="G4655" i="10"/>
  <c r="G4656" i="10"/>
  <c r="G4657" i="10"/>
  <c r="G4658" i="10"/>
  <c r="G4659" i="10"/>
  <c r="G4660" i="10"/>
  <c r="G4661" i="10"/>
  <c r="G4662" i="10"/>
  <c r="G4663" i="10"/>
  <c r="G4664" i="10"/>
  <c r="G4665" i="10"/>
  <c r="G4666" i="10"/>
  <c r="G4667" i="10"/>
  <c r="G4668" i="10"/>
  <c r="G4669" i="10"/>
  <c r="G4670" i="10"/>
  <c r="G4671" i="10"/>
  <c r="G4672" i="10"/>
  <c r="G4673" i="10"/>
  <c r="G4674" i="10"/>
  <c r="G4675" i="10"/>
  <c r="G4676" i="10"/>
  <c r="G4677" i="10"/>
  <c r="G4678" i="10"/>
  <c r="G4679" i="10"/>
  <c r="G4680" i="10"/>
  <c r="G4681" i="10"/>
  <c r="G4682" i="10"/>
  <c r="G4683" i="10"/>
  <c r="G4684" i="10"/>
  <c r="G4685" i="10"/>
  <c r="G4686" i="10"/>
  <c r="G4687" i="10"/>
  <c r="G4688" i="10"/>
  <c r="G4689" i="10"/>
  <c r="G4690" i="10"/>
  <c r="G4691" i="10"/>
  <c r="G4692" i="10"/>
  <c r="G4693" i="10"/>
  <c r="G4694" i="10"/>
  <c r="G4695" i="10"/>
  <c r="G4696" i="10"/>
  <c r="G4697" i="10"/>
  <c r="G4698" i="10"/>
  <c r="G4699" i="10"/>
  <c r="G4700" i="10"/>
  <c r="G4701" i="10"/>
  <c r="G4702" i="10"/>
  <c r="G4703" i="10"/>
  <c r="G4704" i="10"/>
  <c r="G4705" i="10"/>
  <c r="G4706" i="10"/>
  <c r="G4707" i="10"/>
  <c r="G4708" i="10"/>
  <c r="G4709" i="10"/>
  <c r="G4710" i="10"/>
  <c r="G4711" i="10"/>
  <c r="G4712" i="10"/>
  <c r="G4713" i="10"/>
  <c r="G4714" i="10"/>
  <c r="G4715" i="10"/>
  <c r="G4716" i="10"/>
  <c r="G4717" i="10"/>
  <c r="G4718" i="10"/>
  <c r="G4719" i="10"/>
  <c r="G4720" i="10"/>
  <c r="G4721" i="10"/>
  <c r="G4722" i="10"/>
  <c r="G4723" i="10"/>
  <c r="G4724" i="10"/>
  <c r="G4725" i="10"/>
  <c r="G4726" i="10"/>
  <c r="G4727" i="10"/>
  <c r="G4728" i="10"/>
  <c r="G4729" i="10"/>
  <c r="G4730" i="10"/>
  <c r="G4731" i="10"/>
  <c r="G4732" i="10"/>
  <c r="G4733" i="10"/>
  <c r="G4734" i="10"/>
  <c r="G4735" i="10"/>
  <c r="G4736" i="10"/>
  <c r="G4737" i="10"/>
  <c r="G4738" i="10"/>
  <c r="G4739" i="10"/>
  <c r="G4740" i="10"/>
  <c r="G4741" i="10"/>
  <c r="G4742" i="10"/>
  <c r="G4743" i="10"/>
  <c r="G4744" i="10"/>
  <c r="G4745" i="10"/>
  <c r="G4746" i="10"/>
  <c r="G4747" i="10"/>
  <c r="G4748" i="10"/>
  <c r="G4749" i="10"/>
  <c r="G4750" i="10"/>
  <c r="G4751" i="10"/>
  <c r="G4752" i="10"/>
  <c r="G4753" i="10"/>
  <c r="G4754" i="10"/>
  <c r="G4755" i="10"/>
  <c r="G4756" i="10"/>
  <c r="G4757" i="10"/>
  <c r="G4758" i="10"/>
  <c r="G4759" i="10"/>
  <c r="G4760" i="10"/>
  <c r="G4761" i="10"/>
  <c r="G4762" i="10"/>
  <c r="G4763" i="10"/>
  <c r="G4764" i="10"/>
  <c r="G4765" i="10"/>
  <c r="G4766" i="10"/>
  <c r="G4767" i="10"/>
  <c r="G4768" i="10"/>
  <c r="G4769" i="10"/>
  <c r="G4770" i="10"/>
  <c r="G4771" i="10"/>
  <c r="G4772" i="10"/>
  <c r="G4773" i="10"/>
  <c r="G4774" i="10"/>
  <c r="G4775" i="10"/>
  <c r="G4776" i="10"/>
  <c r="G4777" i="10"/>
  <c r="G4778" i="10"/>
  <c r="G4779" i="10"/>
  <c r="G4780" i="10"/>
  <c r="G4781" i="10"/>
  <c r="G4782" i="10"/>
  <c r="G4783" i="10"/>
  <c r="G4784" i="10"/>
  <c r="G4785" i="10"/>
  <c r="G4786" i="10"/>
  <c r="G4787" i="10"/>
  <c r="G4788" i="10"/>
  <c r="G4789" i="10"/>
  <c r="G4790" i="10"/>
  <c r="G4791" i="10"/>
  <c r="G4792" i="10"/>
  <c r="G4793" i="10"/>
  <c r="G4794" i="10"/>
  <c r="G4795" i="10"/>
  <c r="G4796" i="10"/>
  <c r="G4797" i="10"/>
  <c r="G4798" i="10"/>
  <c r="G4799" i="10"/>
  <c r="G4800" i="10"/>
  <c r="G4801" i="10"/>
  <c r="G4802" i="10"/>
  <c r="G4803" i="10"/>
  <c r="G4804" i="10"/>
  <c r="G4805" i="10"/>
  <c r="G4806" i="10"/>
  <c r="G4807" i="10"/>
  <c r="G4808" i="10"/>
  <c r="G4809" i="10"/>
  <c r="G4810" i="10"/>
  <c r="G4811" i="10"/>
  <c r="G4812" i="10"/>
  <c r="G4813" i="10"/>
  <c r="G4814" i="10"/>
  <c r="G4815" i="10"/>
  <c r="G4816" i="10"/>
  <c r="G4817" i="10"/>
  <c r="G4818" i="10"/>
  <c r="G4819" i="10"/>
  <c r="G4820" i="10"/>
  <c r="G4821" i="10"/>
  <c r="G4822" i="10"/>
  <c r="G4823" i="10"/>
  <c r="G4824" i="10"/>
  <c r="G4825" i="10"/>
  <c r="G4826" i="10"/>
  <c r="G4827" i="10"/>
  <c r="G4828" i="10"/>
  <c r="G4829" i="10"/>
  <c r="G4830" i="10"/>
  <c r="G4831" i="10"/>
  <c r="G4832" i="10"/>
  <c r="G4833" i="10"/>
  <c r="G4834" i="10"/>
  <c r="G4835" i="10"/>
  <c r="G4836" i="10"/>
  <c r="G4837" i="10"/>
  <c r="G4838" i="10"/>
  <c r="G4839" i="10"/>
  <c r="G4840" i="10"/>
  <c r="G4841" i="10"/>
  <c r="G4842" i="10"/>
  <c r="G4843" i="10"/>
  <c r="G4844" i="10"/>
  <c r="G4845" i="10"/>
  <c r="G4846" i="10"/>
  <c r="G4847" i="10"/>
  <c r="G4848" i="10"/>
  <c r="G4849" i="10"/>
  <c r="G4850" i="10"/>
  <c r="G4851" i="10"/>
  <c r="G4852" i="10"/>
  <c r="G4853" i="10"/>
  <c r="G4854" i="10"/>
  <c r="G4855" i="10"/>
  <c r="G4856" i="10"/>
  <c r="G4857" i="10"/>
  <c r="G4858" i="10"/>
  <c r="G4859" i="10"/>
  <c r="G4860" i="10"/>
  <c r="G4861" i="10"/>
  <c r="G4862" i="10"/>
  <c r="G4863" i="10"/>
  <c r="G4864" i="10"/>
  <c r="G4865" i="10"/>
  <c r="G4866" i="10"/>
  <c r="G4867" i="10"/>
  <c r="G4868" i="10"/>
  <c r="G4869" i="10"/>
  <c r="G4870" i="10"/>
  <c r="G4871" i="10"/>
  <c r="G4872" i="10"/>
  <c r="G4873" i="10"/>
  <c r="G4874" i="10"/>
  <c r="G4875" i="10"/>
  <c r="G4876" i="10"/>
  <c r="G4877" i="10"/>
  <c r="G4878" i="10"/>
  <c r="G4879" i="10"/>
  <c r="G4880" i="10"/>
  <c r="G4881" i="10"/>
  <c r="G4882" i="10"/>
  <c r="G4883" i="10"/>
  <c r="G4884" i="10"/>
  <c r="G4885" i="10"/>
  <c r="G4886" i="10"/>
  <c r="G4887" i="10"/>
  <c r="G4888" i="10"/>
  <c r="G4889" i="10"/>
  <c r="G4890" i="10"/>
  <c r="G4891" i="10"/>
  <c r="G4892" i="10"/>
  <c r="G4893" i="10"/>
  <c r="G4894" i="10"/>
  <c r="G4895" i="10"/>
  <c r="G4896" i="10"/>
  <c r="G4897" i="10"/>
  <c r="G4898" i="10"/>
  <c r="G4899" i="10"/>
  <c r="G4900" i="10"/>
  <c r="G4901" i="10"/>
  <c r="G4902" i="10"/>
  <c r="G4903" i="10"/>
  <c r="G4904" i="10"/>
  <c r="G4905" i="10"/>
  <c r="G4906" i="10"/>
  <c r="G4907" i="10"/>
  <c r="G4908" i="10"/>
  <c r="G4909" i="10"/>
  <c r="G4910" i="10"/>
  <c r="G4911" i="10"/>
  <c r="G4912" i="10"/>
  <c r="G4913" i="10"/>
  <c r="G4914" i="10"/>
  <c r="G4915" i="10"/>
  <c r="G4916" i="10"/>
  <c r="G4917" i="10"/>
  <c r="G4918" i="10"/>
  <c r="G4919" i="10"/>
  <c r="G4920" i="10"/>
  <c r="G4921" i="10"/>
  <c r="G4922" i="10"/>
  <c r="G4923" i="10"/>
  <c r="G4924" i="10"/>
  <c r="G4925" i="10"/>
  <c r="G4926" i="10"/>
  <c r="G4927" i="10"/>
  <c r="G4928" i="10"/>
  <c r="G4929" i="10"/>
  <c r="G4930" i="10"/>
  <c r="G4931" i="10"/>
  <c r="G4932" i="10"/>
  <c r="G4933" i="10"/>
  <c r="G4934" i="10"/>
  <c r="G4935" i="10"/>
  <c r="G4936" i="10"/>
  <c r="G4937" i="10"/>
  <c r="G4938" i="10"/>
  <c r="G4939" i="10"/>
  <c r="G4940" i="10"/>
  <c r="G4941" i="10"/>
  <c r="G4942" i="10"/>
  <c r="G4943" i="10"/>
  <c r="G4944" i="10"/>
  <c r="G4945" i="10"/>
  <c r="G4946" i="10"/>
  <c r="G4947" i="10"/>
  <c r="G4948" i="10"/>
  <c r="G4949" i="10"/>
  <c r="G4950" i="10"/>
  <c r="G4951" i="10"/>
  <c r="G4952" i="10"/>
  <c r="G4953" i="10"/>
  <c r="G4954" i="10"/>
  <c r="G4955" i="10"/>
  <c r="G4956" i="10"/>
  <c r="G4957" i="10"/>
  <c r="G4958" i="10"/>
  <c r="G4959" i="10"/>
  <c r="G4960" i="10"/>
  <c r="G4961" i="10"/>
  <c r="G4962" i="10"/>
  <c r="G4963" i="10"/>
  <c r="G4964" i="10"/>
  <c r="G4965" i="10"/>
  <c r="G4966" i="10"/>
  <c r="G4967" i="10"/>
  <c r="G4968" i="10"/>
  <c r="G4969" i="10"/>
  <c r="G4970" i="10"/>
  <c r="G4971" i="10"/>
  <c r="G4972" i="10"/>
  <c r="G4973" i="10"/>
  <c r="G4974" i="10"/>
  <c r="G4975" i="10"/>
  <c r="G4976" i="10"/>
  <c r="G4977" i="10"/>
  <c r="G4978" i="10"/>
  <c r="G4979" i="10"/>
  <c r="G4980" i="10"/>
  <c r="G4981" i="10"/>
  <c r="G4982" i="10"/>
  <c r="G4983" i="10"/>
  <c r="G4984" i="10"/>
  <c r="G4985" i="10"/>
  <c r="G4986" i="10"/>
  <c r="G4987" i="10"/>
  <c r="G4988" i="10"/>
  <c r="G4989" i="10"/>
  <c r="G4990" i="10"/>
  <c r="G4991" i="10"/>
  <c r="G4992" i="10"/>
  <c r="G4993" i="10"/>
  <c r="G4994" i="10"/>
  <c r="G4995" i="10"/>
  <c r="G4996" i="10"/>
  <c r="G4997" i="10"/>
  <c r="G4998" i="10"/>
  <c r="G4999" i="10"/>
  <c r="G5000" i="10"/>
  <c r="G5001" i="10"/>
  <c r="G5002" i="10"/>
  <c r="G5003" i="10"/>
  <c r="G5004" i="10"/>
  <c r="G5005" i="10"/>
  <c r="G5006" i="10"/>
  <c r="G5007" i="10"/>
  <c r="G5008" i="10"/>
  <c r="G5009" i="10"/>
  <c r="G5010" i="10"/>
  <c r="G5011" i="10"/>
  <c r="G5012" i="10"/>
  <c r="G5013" i="10"/>
  <c r="G5014" i="10"/>
  <c r="G5015" i="10"/>
  <c r="G5016" i="10"/>
  <c r="G5017" i="10"/>
  <c r="G5018" i="10"/>
  <c r="G5019" i="10"/>
  <c r="G5020" i="10"/>
  <c r="G5021" i="10"/>
  <c r="G5022" i="10"/>
  <c r="G5023" i="10"/>
  <c r="G5024" i="10"/>
  <c r="G5025" i="10"/>
  <c r="G5026" i="10"/>
  <c r="G5027" i="10"/>
  <c r="G5028" i="10"/>
  <c r="G5029" i="10"/>
  <c r="G5030" i="10"/>
  <c r="G5031" i="10"/>
  <c r="G5032" i="10"/>
  <c r="G5033" i="10"/>
  <c r="G5034" i="10"/>
  <c r="G5035" i="10"/>
  <c r="G5036" i="10"/>
  <c r="G5037" i="10"/>
  <c r="G5038" i="10"/>
  <c r="G5039" i="10"/>
  <c r="G5040" i="10"/>
  <c r="G5041" i="10"/>
  <c r="G5042" i="10"/>
  <c r="G5043" i="10"/>
  <c r="G5044" i="10"/>
  <c r="G5045" i="10"/>
  <c r="G5046" i="10"/>
  <c r="G5047" i="10"/>
  <c r="G5048" i="10"/>
  <c r="G5049" i="10"/>
  <c r="G5050" i="10"/>
  <c r="G5051" i="10"/>
  <c r="G5052" i="10"/>
  <c r="G5053" i="10"/>
  <c r="G5054" i="10"/>
  <c r="G5055" i="10"/>
  <c r="G5056" i="10"/>
  <c r="G5057" i="10"/>
  <c r="G5058" i="10"/>
  <c r="G5059" i="10"/>
  <c r="G5060" i="10"/>
  <c r="G5061" i="10"/>
  <c r="G5062" i="10"/>
  <c r="G5063" i="10"/>
  <c r="G5064" i="10"/>
  <c r="G5065" i="10"/>
  <c r="G5066" i="10"/>
  <c r="G5067" i="10"/>
  <c r="G5068" i="10"/>
  <c r="G5069" i="10"/>
  <c r="G5070" i="10"/>
  <c r="G5071" i="10"/>
  <c r="G5072" i="10"/>
  <c r="G5073" i="10"/>
  <c r="G5074" i="10"/>
  <c r="G5075" i="10"/>
  <c r="G5076" i="10"/>
  <c r="G5077" i="10"/>
  <c r="G5078" i="10"/>
  <c r="G5079" i="10"/>
  <c r="G5080" i="10"/>
  <c r="G5081" i="10"/>
  <c r="G5082" i="10"/>
  <c r="G5083" i="10"/>
  <c r="G5084" i="10"/>
  <c r="G5085" i="10"/>
  <c r="G5086" i="10"/>
  <c r="G5087" i="10"/>
  <c r="G5088" i="10"/>
  <c r="G5089" i="10"/>
  <c r="G5090" i="10"/>
  <c r="G5091" i="10"/>
  <c r="G5092" i="10"/>
  <c r="G5093" i="10"/>
  <c r="G5094" i="10"/>
  <c r="G5095" i="10"/>
  <c r="G5096" i="10"/>
  <c r="G5097" i="10"/>
  <c r="G5098" i="10"/>
  <c r="G5099" i="10"/>
  <c r="G5100" i="10"/>
  <c r="G5101" i="10"/>
  <c r="G5102" i="10"/>
  <c r="G5103" i="10"/>
  <c r="G5104" i="10"/>
  <c r="G5105" i="10"/>
  <c r="G5106" i="10"/>
  <c r="G5107" i="10"/>
  <c r="G5108" i="10"/>
  <c r="G5109" i="10"/>
  <c r="G5110" i="10"/>
  <c r="G5111" i="10"/>
  <c r="G5112" i="10"/>
  <c r="G5113" i="10"/>
  <c r="G5114" i="10"/>
  <c r="G5115" i="10"/>
  <c r="G5116" i="10"/>
  <c r="G5117" i="10"/>
  <c r="G5118" i="10"/>
  <c r="G5119" i="10"/>
  <c r="G5120" i="10"/>
  <c r="G5121" i="10"/>
  <c r="G5122" i="10"/>
  <c r="G5123" i="10"/>
  <c r="G5124" i="10"/>
  <c r="G5125" i="10"/>
  <c r="G5126" i="10"/>
  <c r="G5127" i="10"/>
  <c r="G5128" i="10"/>
  <c r="G5129" i="10"/>
  <c r="G5130" i="10"/>
  <c r="G5131" i="10"/>
  <c r="G5132" i="10"/>
  <c r="G5133" i="10"/>
  <c r="G5134" i="10"/>
  <c r="G5135" i="10"/>
  <c r="G5136" i="10"/>
  <c r="G5137" i="10"/>
  <c r="G5138" i="10"/>
  <c r="G5139" i="10"/>
  <c r="G5140" i="10"/>
  <c r="G5141" i="10"/>
  <c r="G5142" i="10"/>
  <c r="G5143" i="10"/>
  <c r="G5144" i="10"/>
  <c r="G5145" i="10"/>
  <c r="G5146" i="10"/>
  <c r="G5147" i="10"/>
  <c r="G5148" i="10"/>
  <c r="G5149" i="10"/>
  <c r="G5150" i="10"/>
  <c r="G5151" i="10"/>
  <c r="G5152" i="10"/>
  <c r="G5153" i="10"/>
  <c r="G5154" i="10"/>
  <c r="G5155" i="10"/>
  <c r="G5156" i="10"/>
  <c r="G5157" i="10"/>
  <c r="G5158" i="10"/>
  <c r="G5159" i="10"/>
  <c r="G5160" i="10"/>
  <c r="G5161" i="10"/>
  <c r="G5162" i="10"/>
  <c r="G5163" i="10"/>
  <c r="G5164" i="10"/>
  <c r="G5165" i="10"/>
  <c r="G5166" i="10"/>
  <c r="G5167" i="10"/>
  <c r="G5168" i="10"/>
  <c r="G5169" i="10"/>
  <c r="G5170" i="10"/>
  <c r="G5171" i="10"/>
  <c r="G5172" i="10"/>
  <c r="G5173" i="10"/>
  <c r="G5174" i="10"/>
  <c r="G5175" i="10"/>
  <c r="G5176" i="10"/>
  <c r="G5177" i="10"/>
  <c r="G5178" i="10"/>
  <c r="G5179" i="10"/>
  <c r="G5180" i="10"/>
  <c r="G5181" i="10"/>
  <c r="G5182" i="10"/>
  <c r="G5183" i="10"/>
  <c r="G5184" i="10"/>
  <c r="G5185" i="10"/>
  <c r="G5186" i="10"/>
  <c r="G5187" i="10"/>
  <c r="G5188" i="10"/>
  <c r="G5189" i="10"/>
  <c r="G5190" i="10"/>
  <c r="G5191" i="10"/>
  <c r="G5192" i="10"/>
  <c r="G5193" i="10"/>
  <c r="G5194" i="10"/>
  <c r="G5195" i="10"/>
  <c r="G5196" i="10"/>
  <c r="G5197" i="10"/>
  <c r="G5198" i="10"/>
  <c r="G5199" i="10"/>
  <c r="G5200" i="10"/>
  <c r="G5201" i="10"/>
  <c r="G5202" i="10"/>
  <c r="G5203" i="10"/>
  <c r="G5204" i="10"/>
  <c r="G5205" i="10"/>
  <c r="G5206" i="10"/>
  <c r="G5207" i="10"/>
  <c r="G5208" i="10"/>
  <c r="G5209" i="10"/>
  <c r="G5210" i="10"/>
  <c r="G5211" i="10"/>
  <c r="G5212" i="10"/>
  <c r="G5213" i="10"/>
  <c r="G5214" i="10"/>
  <c r="G5215" i="10"/>
  <c r="G5216" i="10"/>
  <c r="G5217" i="10"/>
  <c r="G5218" i="10"/>
  <c r="G5219" i="10"/>
  <c r="G5220" i="10"/>
  <c r="G5221" i="10"/>
  <c r="G5222" i="10"/>
  <c r="G5223" i="10"/>
  <c r="G5224" i="10"/>
  <c r="G5225" i="10"/>
  <c r="G5226" i="10"/>
  <c r="G5227" i="10"/>
  <c r="G5228" i="10"/>
  <c r="G5229" i="10"/>
  <c r="G5230" i="10"/>
  <c r="G5231" i="10"/>
  <c r="G5232" i="10"/>
  <c r="G5233" i="10"/>
  <c r="G5234" i="10"/>
  <c r="G5235" i="10"/>
  <c r="G5236" i="10"/>
  <c r="G5237" i="10"/>
  <c r="G5238" i="10"/>
  <c r="G5239" i="10"/>
  <c r="G5240" i="10"/>
  <c r="G5241" i="10"/>
  <c r="G5242" i="10"/>
  <c r="G5243" i="10"/>
  <c r="G5244" i="10"/>
  <c r="G5245" i="10"/>
  <c r="G5246" i="10"/>
  <c r="G5247" i="10"/>
  <c r="G5248" i="10"/>
  <c r="G5249" i="10"/>
  <c r="G5250" i="10"/>
  <c r="G5251" i="10"/>
  <c r="G5252" i="10"/>
  <c r="G5253" i="10"/>
  <c r="G5254" i="10"/>
  <c r="G5255" i="10"/>
  <c r="G5256" i="10"/>
  <c r="G5257" i="10"/>
  <c r="G5258" i="10"/>
  <c r="G5259" i="10"/>
  <c r="G5260" i="10"/>
  <c r="G5261" i="10"/>
  <c r="G5262" i="10"/>
  <c r="G5263" i="10"/>
  <c r="G5264" i="10"/>
  <c r="G5265" i="10"/>
  <c r="G5266" i="10"/>
  <c r="G5267" i="10"/>
  <c r="G5268" i="10"/>
  <c r="G5269" i="10"/>
  <c r="G5270" i="10"/>
  <c r="G5271" i="10"/>
  <c r="G5272" i="10"/>
  <c r="G5273" i="10"/>
  <c r="G5274" i="10"/>
  <c r="G5275" i="10"/>
  <c r="G5276" i="10"/>
  <c r="G5277" i="10"/>
  <c r="G5278" i="10"/>
  <c r="G5279" i="10"/>
  <c r="G5280" i="10"/>
  <c r="G5281" i="10"/>
  <c r="G5282" i="10"/>
  <c r="G5283" i="10"/>
  <c r="G5284" i="10"/>
  <c r="G5285" i="10"/>
  <c r="G5286" i="10"/>
  <c r="G5287" i="10"/>
  <c r="G5288" i="10"/>
  <c r="G5289" i="10"/>
  <c r="G5290" i="10"/>
  <c r="G5291" i="10"/>
  <c r="G5292" i="10"/>
  <c r="G5293" i="10"/>
  <c r="G5294" i="10"/>
  <c r="G5295" i="10"/>
  <c r="G5296" i="10"/>
  <c r="G5297" i="10"/>
  <c r="G5298" i="10"/>
  <c r="G5299" i="10"/>
  <c r="G5300" i="10"/>
  <c r="G5301" i="10"/>
  <c r="G5302" i="10"/>
  <c r="G5303" i="10"/>
  <c r="G5304" i="10"/>
  <c r="G5305" i="10"/>
  <c r="G5306" i="10"/>
  <c r="G5307" i="10"/>
  <c r="G5308" i="10"/>
  <c r="G5309" i="10"/>
  <c r="G5310" i="10"/>
  <c r="G5311" i="10"/>
  <c r="G5312" i="10"/>
  <c r="G5313" i="10"/>
  <c r="G5314" i="10"/>
  <c r="G5315" i="10"/>
  <c r="G5316" i="10"/>
  <c r="G5317" i="10"/>
  <c r="G5318" i="10"/>
  <c r="G5319" i="10"/>
  <c r="G5320" i="10"/>
  <c r="G5321" i="10"/>
  <c r="G5322" i="10"/>
  <c r="G5323" i="10"/>
  <c r="G5324" i="10"/>
  <c r="G5325" i="10"/>
  <c r="G5326" i="10"/>
  <c r="G5327" i="10"/>
  <c r="G5328" i="10"/>
  <c r="G5329" i="10"/>
  <c r="G5330" i="10"/>
  <c r="G5331" i="10"/>
  <c r="G5332" i="10"/>
  <c r="G5333" i="10"/>
  <c r="G5334" i="10"/>
  <c r="G5335" i="10"/>
  <c r="G5336" i="10"/>
  <c r="G5337" i="10"/>
  <c r="G5338" i="10"/>
  <c r="G5339" i="10"/>
  <c r="G5340" i="10"/>
  <c r="G5341" i="10"/>
  <c r="G5342" i="10"/>
  <c r="G5343" i="10"/>
  <c r="G5344" i="10"/>
  <c r="G5345" i="10"/>
  <c r="G5346" i="10"/>
  <c r="G5347" i="10"/>
  <c r="G5348" i="10"/>
  <c r="G5349" i="10"/>
  <c r="G5350" i="10"/>
  <c r="G5351" i="10"/>
  <c r="G5352" i="10"/>
  <c r="G5353" i="10"/>
  <c r="G5354" i="10"/>
  <c r="G5355" i="10"/>
  <c r="G5356" i="10"/>
  <c r="G5357" i="10"/>
  <c r="G5358" i="10"/>
  <c r="G5359" i="10"/>
  <c r="G5360" i="10"/>
  <c r="G5361" i="10"/>
  <c r="G5362" i="10"/>
  <c r="G5363" i="10"/>
  <c r="G5364" i="10"/>
  <c r="G5365" i="10"/>
  <c r="G5366" i="10"/>
  <c r="G5367" i="10"/>
  <c r="G5368" i="10"/>
  <c r="G5369" i="10"/>
  <c r="G5370" i="10"/>
  <c r="G5371" i="10"/>
  <c r="G5372" i="10"/>
  <c r="G5373" i="10"/>
  <c r="G5374" i="10"/>
  <c r="G5375" i="10"/>
  <c r="G5376" i="10"/>
  <c r="G5377" i="10"/>
  <c r="G5378" i="10"/>
  <c r="G5379" i="10"/>
  <c r="G5380" i="10"/>
  <c r="G5381" i="10"/>
  <c r="G5382" i="10"/>
  <c r="G5383" i="10"/>
  <c r="G5384" i="10"/>
  <c r="G5385" i="10"/>
  <c r="G5386" i="10"/>
  <c r="G5387" i="10"/>
  <c r="G5388" i="10"/>
  <c r="G5389" i="10"/>
  <c r="G5390" i="10"/>
  <c r="G5391" i="10"/>
  <c r="G5392" i="10"/>
  <c r="G5393" i="10"/>
  <c r="G5394" i="10"/>
  <c r="G5395" i="10"/>
  <c r="G5396" i="10"/>
  <c r="G5397" i="10"/>
  <c r="G5398" i="10"/>
  <c r="G5399" i="10"/>
  <c r="G5400" i="10"/>
  <c r="G5401" i="10"/>
  <c r="G5402" i="10"/>
  <c r="G5403" i="10"/>
  <c r="G5404" i="10"/>
  <c r="G5405" i="10"/>
  <c r="G5406" i="10"/>
  <c r="G5407" i="10"/>
  <c r="G5408" i="10"/>
  <c r="G5409" i="10"/>
  <c r="G5410" i="10"/>
  <c r="G5411" i="10"/>
  <c r="G5412" i="10"/>
  <c r="G5413" i="10"/>
  <c r="G5414" i="10"/>
  <c r="G5415" i="10"/>
  <c r="G5416" i="10"/>
  <c r="G5417" i="10"/>
  <c r="G5418" i="10"/>
  <c r="G5419" i="10"/>
  <c r="G5420" i="10"/>
  <c r="G5421" i="10"/>
  <c r="G5422" i="10"/>
  <c r="G5423" i="10"/>
  <c r="G5424" i="10"/>
  <c r="G5425" i="10"/>
  <c r="G5426" i="10"/>
  <c r="G5427" i="10"/>
  <c r="G5428" i="10"/>
  <c r="G5429" i="10"/>
  <c r="G5430" i="10"/>
  <c r="G5431" i="10"/>
  <c r="G5432" i="10"/>
  <c r="G5433" i="10"/>
  <c r="G5434" i="10"/>
  <c r="G5435" i="10"/>
  <c r="G5436" i="10"/>
  <c r="G5437" i="10"/>
  <c r="G5438" i="10"/>
  <c r="G5439" i="10"/>
  <c r="G5440" i="10"/>
  <c r="G5441" i="10"/>
  <c r="G5442" i="10"/>
  <c r="G5443" i="10"/>
  <c r="G5444" i="10"/>
  <c r="G5445" i="10"/>
  <c r="G5446" i="10"/>
  <c r="G5447" i="10"/>
  <c r="G5448" i="10"/>
  <c r="G5449" i="10"/>
  <c r="G5450" i="10"/>
  <c r="G5451" i="10"/>
  <c r="G5452" i="10"/>
  <c r="G5453" i="10"/>
  <c r="G5454" i="10"/>
  <c r="G5455" i="10"/>
  <c r="G5456" i="10"/>
  <c r="G5457" i="10"/>
  <c r="G5458" i="10"/>
  <c r="G5459" i="10"/>
  <c r="G5460" i="10"/>
  <c r="G5461" i="10"/>
  <c r="G5462" i="10"/>
  <c r="G5463" i="10"/>
  <c r="G5464" i="10"/>
  <c r="G5465" i="10"/>
  <c r="G5466" i="10"/>
  <c r="G5467" i="10"/>
  <c r="G5468" i="10"/>
  <c r="G5469" i="10"/>
  <c r="G5470" i="10"/>
  <c r="G5471" i="10"/>
  <c r="G5472" i="10"/>
  <c r="G5473" i="10"/>
  <c r="G5474" i="10"/>
  <c r="G5475" i="10"/>
  <c r="G5476" i="10"/>
  <c r="G5477" i="10"/>
  <c r="G5478" i="10"/>
  <c r="G5479" i="10"/>
  <c r="G5480" i="10"/>
  <c r="G5481" i="10"/>
  <c r="G5482" i="10"/>
  <c r="G5483" i="10"/>
  <c r="G5484" i="10"/>
  <c r="G5485" i="10"/>
  <c r="G5486" i="10"/>
  <c r="G5487" i="10"/>
  <c r="G5488" i="10"/>
  <c r="G5489" i="10"/>
  <c r="G5490" i="10"/>
  <c r="G5491" i="10"/>
  <c r="G5492" i="10"/>
  <c r="G5493" i="10"/>
  <c r="G5494" i="10"/>
  <c r="G5495" i="10"/>
  <c r="G5496" i="10"/>
  <c r="G5497" i="10"/>
  <c r="G5498" i="10"/>
  <c r="G5499" i="10"/>
  <c r="G5500" i="10"/>
  <c r="G5501" i="10"/>
  <c r="G5502" i="10"/>
  <c r="G5503" i="10"/>
  <c r="G5504" i="10"/>
  <c r="G5505" i="10"/>
  <c r="G5506" i="10"/>
  <c r="G5507" i="10"/>
  <c r="G5508" i="10"/>
  <c r="G5509" i="10"/>
  <c r="G5510" i="10"/>
  <c r="G5511" i="10"/>
  <c r="G5512" i="10"/>
  <c r="G5513" i="10"/>
  <c r="G5514" i="10"/>
  <c r="G5515" i="10"/>
  <c r="G5516" i="10"/>
  <c r="G5517" i="10"/>
  <c r="G5518" i="10"/>
  <c r="G5519" i="10"/>
  <c r="G5520" i="10"/>
  <c r="G5521" i="10"/>
  <c r="G5522" i="10"/>
  <c r="G5523" i="10"/>
  <c r="G5524" i="10"/>
  <c r="G5525" i="10"/>
  <c r="G5526" i="10"/>
  <c r="G5527" i="10"/>
  <c r="G5528" i="10"/>
  <c r="G5529" i="10"/>
  <c r="G5530" i="10"/>
  <c r="G5531" i="10"/>
  <c r="G5532" i="10"/>
  <c r="G5533" i="10"/>
  <c r="G5534" i="10"/>
  <c r="G5535" i="10"/>
  <c r="G5536" i="10"/>
  <c r="G5537" i="10"/>
  <c r="G5538" i="10"/>
  <c r="G5539" i="10"/>
  <c r="G5540" i="10"/>
  <c r="G5541" i="10"/>
  <c r="G5542" i="10"/>
  <c r="G5543" i="10"/>
  <c r="G5544" i="10"/>
  <c r="G5545" i="10"/>
  <c r="G5546" i="10"/>
  <c r="G5547" i="10"/>
  <c r="G5548" i="10"/>
  <c r="G5549" i="10"/>
  <c r="G5550" i="10"/>
  <c r="G5551" i="10"/>
  <c r="G5552" i="10"/>
  <c r="G5553" i="10"/>
  <c r="G5554" i="10"/>
  <c r="G5555" i="10"/>
  <c r="G5556" i="10"/>
  <c r="G5557" i="10"/>
  <c r="G5558" i="10"/>
  <c r="G5559" i="10"/>
  <c r="G5560" i="10"/>
  <c r="G5561" i="10"/>
  <c r="G5562" i="10"/>
  <c r="G5563" i="10"/>
  <c r="G5564" i="10"/>
  <c r="G5565" i="10"/>
  <c r="G5566" i="10"/>
  <c r="G5567" i="10"/>
  <c r="G5568" i="10"/>
  <c r="G5569" i="10"/>
  <c r="G5570" i="10"/>
  <c r="G5571" i="10"/>
  <c r="G5572" i="10"/>
  <c r="G5573" i="10"/>
  <c r="G5574" i="10"/>
  <c r="G5575" i="10"/>
  <c r="G5576" i="10"/>
  <c r="G5577" i="10"/>
  <c r="G5578" i="10"/>
  <c r="G5579" i="10"/>
  <c r="G5580" i="10"/>
  <c r="G5581" i="10"/>
  <c r="G5582" i="10"/>
  <c r="G5583" i="10"/>
  <c r="G5584" i="10"/>
  <c r="G5585" i="10"/>
  <c r="G5586" i="10"/>
  <c r="G5587" i="10"/>
  <c r="G5588" i="10"/>
  <c r="G5589" i="10"/>
  <c r="G5590" i="10"/>
  <c r="G5591" i="10"/>
  <c r="G5592" i="10"/>
  <c r="G5593" i="10"/>
  <c r="G5594" i="10"/>
  <c r="G5595" i="10"/>
  <c r="G5596" i="10"/>
  <c r="G5597" i="10"/>
  <c r="G5598" i="10"/>
  <c r="G5599" i="10"/>
  <c r="G5600" i="10"/>
  <c r="G5601" i="10"/>
  <c r="G5602" i="10"/>
  <c r="G5603" i="10"/>
  <c r="G5604" i="10"/>
  <c r="G5605" i="10"/>
  <c r="G5606" i="10"/>
  <c r="G5607" i="10"/>
  <c r="G5608" i="10"/>
  <c r="G5609" i="10"/>
  <c r="G5610" i="10"/>
  <c r="G5611" i="10"/>
  <c r="G5612" i="10"/>
  <c r="G5613" i="10"/>
  <c r="G5614" i="10"/>
  <c r="G5615" i="10"/>
  <c r="G5616" i="10"/>
  <c r="G5617" i="10"/>
  <c r="G5618" i="10"/>
  <c r="G5619" i="10"/>
  <c r="G5620" i="10"/>
  <c r="G5621" i="10"/>
  <c r="G5622" i="10"/>
  <c r="G5623" i="10"/>
  <c r="G5624" i="10"/>
  <c r="G5625" i="10"/>
  <c r="G5626" i="10"/>
  <c r="G5627" i="10"/>
  <c r="G5628" i="10"/>
  <c r="G5629" i="10"/>
  <c r="G5630" i="10"/>
  <c r="G5631" i="10"/>
  <c r="G5632" i="10"/>
  <c r="G5633" i="10"/>
  <c r="G5634" i="10"/>
  <c r="G5635" i="10"/>
  <c r="G5636" i="10"/>
  <c r="G5637" i="10"/>
  <c r="G5638" i="10"/>
  <c r="G5639" i="10"/>
  <c r="G5640" i="10"/>
  <c r="G5641" i="10"/>
  <c r="G5642" i="10"/>
  <c r="G5643" i="10"/>
  <c r="G5644" i="10"/>
  <c r="G5645" i="10"/>
  <c r="G5646" i="10"/>
  <c r="G5647" i="10"/>
  <c r="G5648" i="10"/>
  <c r="G5649" i="10"/>
  <c r="G5650" i="10"/>
  <c r="G5651" i="10"/>
  <c r="G5652" i="10"/>
  <c r="G5653" i="10"/>
  <c r="G5654" i="10"/>
  <c r="G5655" i="10"/>
  <c r="G5656" i="10"/>
  <c r="G5657" i="10"/>
  <c r="G5658" i="10"/>
  <c r="G5659" i="10"/>
  <c r="G5660" i="10"/>
  <c r="G5661" i="10"/>
  <c r="G5662" i="10"/>
  <c r="G5663" i="10"/>
  <c r="G5664" i="10"/>
  <c r="G5665" i="10"/>
  <c r="G5666" i="10"/>
  <c r="G5667" i="10"/>
  <c r="G5668" i="10"/>
  <c r="G5669" i="10"/>
  <c r="G5670" i="10"/>
  <c r="G5671" i="10"/>
  <c r="G5672" i="10"/>
  <c r="G5673" i="10"/>
  <c r="G5674" i="10"/>
  <c r="G5675" i="10"/>
  <c r="G5676" i="10"/>
  <c r="G5677" i="10"/>
  <c r="G5678" i="10"/>
  <c r="G5679" i="10"/>
  <c r="G5680" i="10"/>
  <c r="G5681" i="10"/>
  <c r="G5682" i="10"/>
  <c r="G5683" i="10"/>
  <c r="G5684" i="10"/>
  <c r="G5685" i="10"/>
  <c r="G5686" i="10"/>
  <c r="G5687" i="10"/>
  <c r="G5688" i="10"/>
  <c r="G5689" i="10"/>
  <c r="G5690" i="10"/>
  <c r="G5691" i="10"/>
  <c r="G5692" i="10"/>
  <c r="G5693" i="10"/>
  <c r="G5694" i="10"/>
  <c r="G5695" i="10"/>
  <c r="G5696" i="10"/>
  <c r="G5697" i="10"/>
  <c r="G5698" i="10"/>
  <c r="G5699" i="10"/>
  <c r="G5700" i="10"/>
  <c r="G5701" i="10"/>
  <c r="G5702" i="10"/>
  <c r="G5703" i="10"/>
  <c r="G5704" i="10"/>
  <c r="G5705" i="10"/>
  <c r="G5706" i="10"/>
  <c r="G5707" i="10"/>
  <c r="G5708" i="10"/>
  <c r="G5709" i="10"/>
  <c r="G5710" i="10"/>
  <c r="G5711" i="10"/>
  <c r="G5712" i="10"/>
  <c r="G5713" i="10"/>
  <c r="G5714" i="10"/>
  <c r="G5715" i="10"/>
  <c r="G5716" i="10"/>
  <c r="G5717" i="10"/>
  <c r="G5718" i="10"/>
  <c r="G5719" i="10"/>
  <c r="G5720" i="10"/>
  <c r="G5721" i="10"/>
  <c r="G5722" i="10"/>
  <c r="G5723" i="10"/>
  <c r="G5724" i="10"/>
  <c r="G5725" i="10"/>
  <c r="G5726" i="10"/>
  <c r="G5727" i="10"/>
  <c r="G5728" i="10"/>
  <c r="G5729" i="10"/>
  <c r="G5730" i="10"/>
  <c r="G5731" i="10"/>
  <c r="G5732" i="10"/>
  <c r="G5733" i="10"/>
  <c r="G5734" i="10"/>
  <c r="G5735" i="10"/>
  <c r="G5736" i="10"/>
  <c r="G5737" i="10"/>
  <c r="G5738" i="10"/>
  <c r="G5739" i="10"/>
  <c r="G5740" i="10"/>
  <c r="G5741" i="10"/>
  <c r="G5742" i="10"/>
  <c r="G5743" i="10"/>
  <c r="G5744" i="10"/>
  <c r="G5745" i="10"/>
  <c r="G5746" i="10"/>
  <c r="G5747" i="10"/>
  <c r="G5748" i="10"/>
  <c r="G5749" i="10"/>
  <c r="G5750" i="10"/>
  <c r="G5751" i="10"/>
  <c r="G5752" i="10"/>
  <c r="G5753" i="10"/>
  <c r="G5754" i="10"/>
  <c r="G5755" i="10"/>
  <c r="G5756" i="10"/>
  <c r="G5757" i="10"/>
  <c r="G5758" i="10"/>
  <c r="G5759" i="10"/>
  <c r="G5760" i="10"/>
  <c r="G5761" i="10"/>
  <c r="G5762" i="10"/>
  <c r="G5763" i="10"/>
  <c r="G5764" i="10"/>
  <c r="G5765" i="10"/>
  <c r="G5766" i="10"/>
  <c r="G5767" i="10"/>
  <c r="G5768" i="10"/>
  <c r="G5769" i="10"/>
  <c r="G5770" i="10"/>
  <c r="G5771" i="10"/>
  <c r="G5772" i="10"/>
  <c r="G5773" i="10"/>
  <c r="G5774" i="10"/>
  <c r="G5775" i="10"/>
  <c r="G5776" i="10"/>
  <c r="G5777" i="10"/>
  <c r="G5778" i="10"/>
  <c r="G5779" i="10"/>
  <c r="G5780" i="10"/>
  <c r="G5781" i="10"/>
  <c r="G5782" i="10"/>
  <c r="G5783" i="10"/>
  <c r="G5784" i="10"/>
  <c r="G5785" i="10"/>
  <c r="G5786" i="10"/>
  <c r="G5787" i="10"/>
  <c r="G5788" i="10"/>
  <c r="G5789" i="10"/>
  <c r="G5790" i="10"/>
  <c r="G5791" i="10"/>
  <c r="G5792" i="10"/>
  <c r="G5793" i="10"/>
  <c r="G5794" i="10"/>
  <c r="G5795" i="10"/>
  <c r="G5796" i="10"/>
  <c r="G5797" i="10"/>
  <c r="G5798" i="10"/>
  <c r="G5799" i="10"/>
  <c r="G5800" i="10"/>
  <c r="G5801" i="10"/>
  <c r="G5802" i="10"/>
  <c r="G5803" i="10"/>
  <c r="G5804" i="10"/>
  <c r="G5805" i="10"/>
  <c r="G5806" i="10"/>
  <c r="G5807" i="10"/>
  <c r="G5808" i="10"/>
  <c r="G5809" i="10"/>
  <c r="G5810" i="10"/>
  <c r="G5811" i="10"/>
  <c r="G5812" i="10"/>
  <c r="G5813" i="10"/>
  <c r="G5814" i="10"/>
  <c r="G5815" i="10"/>
  <c r="G5816" i="10"/>
  <c r="G5817" i="10"/>
  <c r="G5818" i="10"/>
  <c r="G5819" i="10"/>
  <c r="G5820" i="10"/>
  <c r="G5821" i="10"/>
  <c r="G5822" i="10"/>
  <c r="G5823" i="10"/>
  <c r="G5824" i="10"/>
  <c r="G5825" i="10"/>
  <c r="G5826" i="10"/>
  <c r="G5827" i="10"/>
  <c r="G5828" i="10"/>
  <c r="G5829" i="10"/>
  <c r="G5830" i="10"/>
  <c r="G5831" i="10"/>
  <c r="G5832" i="10"/>
  <c r="G5833" i="10"/>
  <c r="G5834" i="10"/>
  <c r="G5835" i="10"/>
  <c r="G5836" i="10"/>
  <c r="G5837" i="10"/>
  <c r="G5838" i="10"/>
  <c r="G5839" i="10"/>
  <c r="G5840" i="10"/>
  <c r="G5841" i="10"/>
  <c r="G5842" i="10"/>
  <c r="G5843" i="10"/>
  <c r="G5844" i="10"/>
  <c r="G5845" i="10"/>
  <c r="G5846" i="10"/>
  <c r="G5847" i="10"/>
  <c r="G5848" i="10"/>
  <c r="G5849" i="10"/>
  <c r="G5850" i="10"/>
  <c r="G5851" i="10"/>
  <c r="G5852" i="10"/>
  <c r="G5853" i="10"/>
  <c r="G5854" i="10"/>
  <c r="G5855" i="10"/>
  <c r="G5856" i="10"/>
  <c r="G5857" i="10"/>
  <c r="G5858" i="10"/>
  <c r="G5859" i="10"/>
  <c r="G5860" i="10"/>
  <c r="G5861" i="10"/>
  <c r="G5862" i="10"/>
  <c r="G5863" i="10"/>
  <c r="G5864" i="10"/>
  <c r="G5865" i="10"/>
  <c r="G5866" i="10"/>
  <c r="G5867" i="10"/>
  <c r="G5868" i="10"/>
  <c r="G5869" i="10"/>
  <c r="G5870" i="10"/>
  <c r="G5871" i="10"/>
  <c r="G5872" i="10"/>
  <c r="G5873" i="10"/>
  <c r="G5874" i="10"/>
  <c r="G5875" i="10"/>
  <c r="G5876" i="10"/>
  <c r="G5877" i="10"/>
  <c r="G5878" i="10"/>
  <c r="G5879" i="10"/>
  <c r="G5880" i="10"/>
  <c r="G5881" i="10"/>
  <c r="G5882" i="10"/>
  <c r="G5883" i="10"/>
  <c r="G5884" i="10"/>
  <c r="G5885" i="10"/>
  <c r="G5886" i="10"/>
  <c r="G5887" i="10"/>
  <c r="G5888" i="10"/>
  <c r="G5889" i="10"/>
  <c r="G5890" i="10"/>
  <c r="G5891" i="10"/>
  <c r="G5892" i="10"/>
  <c r="G5893" i="10"/>
  <c r="G5894" i="10"/>
  <c r="G5895" i="10"/>
  <c r="G5896" i="10"/>
  <c r="G5897" i="10"/>
  <c r="G5898" i="10"/>
  <c r="G5899" i="10"/>
  <c r="G5900" i="10"/>
  <c r="G5901" i="10"/>
  <c r="G5902" i="10"/>
  <c r="G5903" i="10"/>
  <c r="G5904" i="10"/>
  <c r="G5905" i="10"/>
  <c r="G5906" i="10"/>
  <c r="G5907" i="10"/>
  <c r="G5908" i="10"/>
  <c r="G5909" i="10"/>
  <c r="G5910" i="10"/>
  <c r="G5911" i="10"/>
  <c r="G5912" i="10"/>
  <c r="G5913" i="10"/>
  <c r="G5914" i="10"/>
  <c r="G5915" i="10"/>
  <c r="G5916" i="10"/>
  <c r="G5917" i="10"/>
  <c r="G5918" i="10"/>
  <c r="G5919" i="10"/>
  <c r="G5920" i="10"/>
  <c r="G5921" i="10"/>
  <c r="G5922" i="10"/>
  <c r="G5923" i="10"/>
  <c r="G5924" i="10"/>
  <c r="G5925" i="10"/>
  <c r="G5926" i="10"/>
  <c r="G5927" i="10"/>
  <c r="G5928" i="10"/>
  <c r="G5929" i="10"/>
  <c r="G5930" i="10"/>
  <c r="G5931" i="10"/>
  <c r="G5932" i="10"/>
  <c r="G5933" i="10"/>
  <c r="G5934" i="10"/>
  <c r="G5935" i="10"/>
  <c r="G5936" i="10"/>
  <c r="G5937" i="10"/>
  <c r="G5938" i="10"/>
  <c r="G5939" i="10"/>
  <c r="G5940" i="10"/>
  <c r="G5941" i="10"/>
  <c r="G5942" i="10"/>
  <c r="G5943" i="10"/>
  <c r="G5944" i="10"/>
  <c r="G5945" i="10"/>
  <c r="G5946" i="10"/>
  <c r="G5947" i="10"/>
  <c r="G5948" i="10"/>
  <c r="G5949" i="10"/>
  <c r="G5950" i="10"/>
  <c r="G5951" i="10"/>
  <c r="G5952" i="10"/>
  <c r="G5953" i="10"/>
  <c r="G5954" i="10"/>
  <c r="G5955" i="10"/>
  <c r="G5956" i="10"/>
  <c r="G5957" i="10"/>
  <c r="G5958" i="10"/>
  <c r="G5959" i="10"/>
  <c r="G5960" i="10"/>
  <c r="G5961" i="10"/>
  <c r="G5962" i="10"/>
  <c r="G5963" i="10"/>
  <c r="G5964" i="10"/>
  <c r="G5965" i="10"/>
  <c r="G5966" i="10"/>
  <c r="G5967" i="10"/>
  <c r="G5968" i="10"/>
  <c r="G5969" i="10"/>
  <c r="G5970" i="10"/>
  <c r="G5971" i="10"/>
  <c r="G5972" i="10"/>
  <c r="G5973" i="10"/>
  <c r="G5974" i="10"/>
  <c r="G5975" i="10"/>
  <c r="G5976" i="10"/>
  <c r="G5977" i="10"/>
  <c r="G5978" i="10"/>
  <c r="G5979" i="10"/>
  <c r="G5980" i="10"/>
  <c r="G5981" i="10"/>
  <c r="G5982" i="10"/>
  <c r="G5983" i="10"/>
  <c r="G5984" i="10"/>
  <c r="G5985" i="10"/>
  <c r="G5986" i="10"/>
  <c r="G5987" i="10"/>
  <c r="G5988" i="10"/>
  <c r="G5989" i="10"/>
  <c r="G5990" i="10"/>
  <c r="G5991" i="10"/>
  <c r="G5992" i="10"/>
  <c r="G5993" i="10"/>
  <c r="G5994" i="10"/>
  <c r="G5995" i="10"/>
  <c r="G5996" i="10"/>
  <c r="G5997" i="10"/>
  <c r="G5998" i="10"/>
  <c r="G5999" i="10"/>
  <c r="G6000" i="10"/>
  <c r="G6001" i="10"/>
  <c r="G6002" i="10"/>
  <c r="G6003" i="10"/>
  <c r="G6004" i="10"/>
  <c r="G6005" i="10"/>
  <c r="G6006" i="10"/>
  <c r="G6007" i="10"/>
  <c r="G6008" i="10"/>
  <c r="G6009" i="10"/>
  <c r="G6010" i="10"/>
  <c r="G6011" i="10"/>
  <c r="G6012" i="10"/>
  <c r="G6013" i="10"/>
  <c r="G6014" i="10"/>
  <c r="G6015" i="10"/>
  <c r="G6016" i="10"/>
  <c r="G6017" i="10"/>
  <c r="G6018" i="10"/>
  <c r="G6019" i="10"/>
  <c r="G6020" i="10"/>
  <c r="G6021" i="10"/>
  <c r="G6022" i="10"/>
  <c r="G6023" i="10"/>
  <c r="G6024" i="10"/>
  <c r="G6025" i="10"/>
  <c r="G6026" i="10"/>
  <c r="G6027" i="10"/>
  <c r="G6028" i="10"/>
  <c r="G6029" i="10"/>
  <c r="G6030" i="10"/>
  <c r="G6031" i="10"/>
  <c r="G6032" i="10"/>
  <c r="G6033" i="10"/>
  <c r="G6034" i="10"/>
  <c r="G6035" i="10"/>
  <c r="G6036" i="10"/>
  <c r="G6037" i="10"/>
  <c r="G6038" i="10"/>
  <c r="G6039" i="10"/>
  <c r="G6040" i="10"/>
  <c r="G6041" i="10"/>
  <c r="G6042" i="10"/>
  <c r="G6043" i="10"/>
  <c r="G6044" i="10"/>
  <c r="G6045" i="10"/>
  <c r="G6046" i="10"/>
  <c r="G6047" i="10"/>
  <c r="G6048" i="10"/>
  <c r="G6049" i="10"/>
  <c r="G6050" i="10"/>
  <c r="G6051" i="10"/>
  <c r="G6052" i="10"/>
  <c r="G6053" i="10"/>
  <c r="G6054" i="10"/>
  <c r="G6055" i="10"/>
  <c r="G6056" i="10"/>
  <c r="G6057" i="10"/>
  <c r="G6058" i="10"/>
  <c r="G6059" i="10"/>
  <c r="G6060" i="10"/>
  <c r="G6061" i="10"/>
  <c r="G6062" i="10"/>
  <c r="G6063" i="10"/>
  <c r="G6064" i="10"/>
  <c r="G6065" i="10"/>
  <c r="G6066" i="10"/>
  <c r="G6067" i="10"/>
  <c r="G6068" i="10"/>
  <c r="G6069" i="10"/>
  <c r="G6070" i="10"/>
  <c r="G6071" i="10"/>
  <c r="G6072" i="10"/>
  <c r="G6073" i="10"/>
  <c r="G6074" i="10"/>
  <c r="G6075" i="10"/>
  <c r="G6076" i="10"/>
  <c r="G6077" i="10"/>
  <c r="G6078" i="10"/>
  <c r="G6079" i="10"/>
  <c r="G6080" i="10"/>
  <c r="G6081" i="10"/>
  <c r="G6082" i="10"/>
  <c r="G6083" i="10"/>
  <c r="G6084" i="10"/>
  <c r="G6085" i="10"/>
  <c r="G6086" i="10"/>
  <c r="G6087" i="10"/>
  <c r="G6088" i="10"/>
  <c r="G6089" i="10"/>
  <c r="G6090" i="10"/>
  <c r="G6091" i="10"/>
  <c r="G6092" i="10"/>
  <c r="G6093" i="10"/>
  <c r="G6094" i="10"/>
  <c r="G6095" i="10"/>
  <c r="G6096" i="10"/>
  <c r="G6097" i="10"/>
  <c r="G6098" i="10"/>
  <c r="G6099" i="10"/>
  <c r="G6100" i="10"/>
  <c r="G6101" i="10"/>
  <c r="G6102" i="10"/>
  <c r="G6103" i="10"/>
  <c r="G6104" i="10"/>
  <c r="G6105" i="10"/>
  <c r="G6106" i="10"/>
  <c r="G6107" i="10"/>
  <c r="G6108" i="10"/>
  <c r="G6109" i="10"/>
  <c r="G6110" i="10"/>
  <c r="G6111" i="10"/>
  <c r="G6112" i="10"/>
  <c r="G6113" i="10"/>
  <c r="G6114" i="10"/>
  <c r="G6115" i="10"/>
  <c r="G6116" i="10"/>
  <c r="G6117" i="10"/>
  <c r="G6118" i="10"/>
  <c r="G6119" i="10"/>
  <c r="G6120" i="10"/>
  <c r="G6121" i="10"/>
  <c r="G6122" i="10"/>
  <c r="G6123" i="10"/>
  <c r="G6124" i="10"/>
  <c r="G6125" i="10"/>
  <c r="G6126" i="10"/>
  <c r="G6127" i="10"/>
  <c r="G6128" i="10"/>
  <c r="G6129" i="10"/>
  <c r="G6130" i="10"/>
  <c r="G6131" i="10"/>
  <c r="G6132" i="10"/>
  <c r="G6133" i="10"/>
  <c r="G6134" i="10"/>
  <c r="G6135" i="10"/>
  <c r="G6136" i="10"/>
  <c r="G6137" i="10"/>
  <c r="G6138" i="10"/>
  <c r="G6139" i="10"/>
  <c r="G6140" i="10"/>
  <c r="G6141" i="10"/>
  <c r="G6142" i="10"/>
  <c r="G6143" i="10"/>
  <c r="G6144" i="10"/>
  <c r="G6145" i="10"/>
  <c r="G6146" i="10"/>
  <c r="G6147" i="10"/>
  <c r="G6148" i="10"/>
  <c r="G6149" i="10"/>
  <c r="G6150" i="10"/>
  <c r="G6151" i="10"/>
  <c r="G6152" i="10"/>
  <c r="G6153" i="10"/>
  <c r="G6154" i="10"/>
  <c r="G6155" i="10"/>
  <c r="G6156" i="10"/>
  <c r="G6157" i="10"/>
  <c r="G6158" i="10"/>
  <c r="G6159" i="10"/>
  <c r="G6160" i="10"/>
  <c r="G6161" i="10"/>
  <c r="G6162" i="10"/>
  <c r="G6163" i="10"/>
  <c r="G6164" i="10"/>
  <c r="G6165" i="10"/>
  <c r="G6166" i="10"/>
  <c r="G6167" i="10"/>
  <c r="G6168" i="10"/>
  <c r="G6169" i="10"/>
  <c r="G6170" i="10"/>
  <c r="G6171" i="10"/>
  <c r="G6172" i="10"/>
  <c r="G6173" i="10"/>
  <c r="G6174" i="10"/>
  <c r="G6175" i="10"/>
  <c r="G6176" i="10"/>
  <c r="G6177" i="10"/>
  <c r="G6178" i="10"/>
  <c r="G6179" i="10"/>
  <c r="G6180" i="10"/>
  <c r="G6181" i="10"/>
  <c r="G6182" i="10"/>
  <c r="G6183" i="10"/>
  <c r="G6184" i="10"/>
  <c r="G6185" i="10"/>
  <c r="G6186" i="10"/>
  <c r="G6187" i="10"/>
  <c r="G6188" i="10"/>
  <c r="G6189" i="10"/>
  <c r="G6190" i="10"/>
  <c r="G6191" i="10"/>
  <c r="G6192" i="10"/>
  <c r="G6193" i="10"/>
  <c r="G6194" i="10"/>
  <c r="G6195" i="10"/>
  <c r="G6196" i="10"/>
  <c r="G6197" i="10"/>
  <c r="G6198" i="10"/>
  <c r="G6199" i="10"/>
  <c r="G6200" i="10"/>
  <c r="G6201" i="10"/>
  <c r="G6202" i="10"/>
  <c r="G6203" i="10"/>
  <c r="G6204" i="10"/>
  <c r="G6205" i="10"/>
  <c r="G6206" i="10"/>
  <c r="G6207" i="10"/>
  <c r="G6208" i="10"/>
  <c r="G6209" i="10"/>
  <c r="G6210" i="10"/>
  <c r="G6211" i="10"/>
  <c r="G6212" i="10"/>
  <c r="G6213" i="10"/>
  <c r="G6214" i="10"/>
  <c r="G6215" i="10"/>
  <c r="G6216" i="10"/>
  <c r="G6217" i="10"/>
  <c r="G6218" i="10"/>
  <c r="G6219" i="10"/>
  <c r="G6220" i="10"/>
  <c r="G6221" i="10"/>
  <c r="G6222" i="10"/>
  <c r="G6223" i="10"/>
  <c r="G6224" i="10"/>
  <c r="G6225" i="10"/>
  <c r="G6226" i="10"/>
  <c r="G6227" i="10"/>
  <c r="G6228" i="10"/>
  <c r="G6229" i="10"/>
  <c r="G6230" i="10"/>
  <c r="G6231" i="10"/>
  <c r="G6232" i="10"/>
  <c r="G6233" i="10"/>
  <c r="G6234" i="10"/>
  <c r="G6235" i="10"/>
  <c r="G6236" i="10"/>
  <c r="G6237" i="10"/>
  <c r="G6238" i="10"/>
  <c r="G6239" i="10"/>
  <c r="G6240" i="10"/>
  <c r="G6241" i="10"/>
  <c r="G6242" i="10"/>
  <c r="G6243" i="10"/>
  <c r="G6244" i="10"/>
  <c r="G6245" i="10"/>
  <c r="G6246" i="10"/>
  <c r="G6247" i="10"/>
  <c r="G6248" i="10"/>
  <c r="G6249" i="10"/>
  <c r="G6250" i="10"/>
  <c r="G6251" i="10"/>
  <c r="G6252" i="10"/>
  <c r="G6253" i="10"/>
  <c r="G6254" i="10"/>
  <c r="G6255" i="10"/>
  <c r="G6256" i="10"/>
  <c r="G6257" i="10"/>
  <c r="G6258" i="10"/>
  <c r="G6259" i="10"/>
  <c r="G6260" i="10"/>
  <c r="G6261" i="10"/>
  <c r="G6262" i="10"/>
  <c r="G6263" i="10"/>
  <c r="G6264" i="10"/>
  <c r="G6265" i="10"/>
  <c r="G6266" i="10"/>
  <c r="G6267" i="10"/>
  <c r="G6268" i="10"/>
  <c r="G6269" i="10"/>
  <c r="G6270" i="10"/>
  <c r="G6271" i="10"/>
  <c r="G6272" i="10"/>
  <c r="G6273" i="10"/>
  <c r="G6274" i="10"/>
  <c r="G6275" i="10"/>
  <c r="G6276" i="10"/>
  <c r="G6277" i="10"/>
  <c r="G6278" i="10"/>
  <c r="G6279" i="10"/>
  <c r="G6280" i="10"/>
  <c r="G6281" i="10"/>
  <c r="G6282" i="10"/>
  <c r="G6283" i="10"/>
  <c r="G6284" i="10"/>
  <c r="G6285" i="10"/>
  <c r="G6286" i="10"/>
  <c r="G6287" i="10"/>
  <c r="G6288" i="10"/>
  <c r="G6289" i="10"/>
  <c r="G6290" i="10"/>
  <c r="G6291" i="10"/>
  <c r="G6292" i="10"/>
  <c r="G6293" i="10"/>
  <c r="G6294" i="10"/>
  <c r="G6295" i="10"/>
  <c r="G6296" i="10"/>
  <c r="G6297" i="10"/>
  <c r="G6298" i="10"/>
  <c r="G6299" i="10"/>
  <c r="G6300" i="10"/>
  <c r="G6301" i="10"/>
  <c r="G6302" i="10"/>
  <c r="G6303" i="10"/>
  <c r="G6304" i="10"/>
  <c r="G6305" i="10"/>
  <c r="G6306" i="10"/>
  <c r="G6307" i="10"/>
  <c r="G6308" i="10"/>
  <c r="G6309" i="10"/>
  <c r="G6310" i="10"/>
  <c r="G6311" i="10"/>
  <c r="G6312" i="10"/>
  <c r="G6313" i="10"/>
  <c r="G6314" i="10"/>
  <c r="G6315" i="10"/>
  <c r="G6316" i="10"/>
  <c r="G6317" i="10"/>
  <c r="G6318" i="10"/>
  <c r="G6319" i="10"/>
  <c r="G6320" i="10"/>
  <c r="G6321" i="10"/>
  <c r="G6322" i="10"/>
  <c r="G6323" i="10"/>
  <c r="G6324" i="10"/>
  <c r="G6325" i="10"/>
  <c r="G6326" i="10"/>
  <c r="G6327" i="10"/>
  <c r="G6328" i="10"/>
  <c r="G6329" i="10"/>
  <c r="G6330" i="10"/>
  <c r="G6331" i="10"/>
  <c r="G6332" i="10"/>
  <c r="G6333" i="10"/>
  <c r="G6334" i="10"/>
  <c r="G6335" i="10"/>
  <c r="G6336" i="10"/>
  <c r="G6337" i="10"/>
  <c r="G6338" i="10"/>
  <c r="G6339" i="10"/>
  <c r="G6340" i="10"/>
  <c r="G6341" i="10"/>
  <c r="G6342" i="10"/>
  <c r="G6343" i="10"/>
  <c r="G6344" i="10"/>
  <c r="G6345" i="10"/>
  <c r="G6346" i="10"/>
  <c r="G6347" i="10"/>
  <c r="G6348" i="10"/>
  <c r="G6349" i="10"/>
  <c r="G6350" i="10"/>
  <c r="G6351" i="10"/>
  <c r="G6352" i="10"/>
  <c r="G6353" i="10"/>
  <c r="G6354" i="10"/>
  <c r="G6355" i="10"/>
  <c r="G6356" i="10"/>
  <c r="G6357" i="10"/>
  <c r="G6358" i="10"/>
  <c r="G6359" i="10"/>
  <c r="G6360" i="10"/>
  <c r="G6361" i="10"/>
  <c r="G6362" i="10"/>
  <c r="G6363" i="10"/>
  <c r="G6364" i="10"/>
  <c r="G6365" i="10"/>
  <c r="G6366" i="10"/>
  <c r="G6367" i="10"/>
  <c r="G6368" i="10"/>
  <c r="G6369" i="10"/>
  <c r="G6370" i="10"/>
  <c r="G6371" i="10"/>
  <c r="G6372" i="10"/>
  <c r="G6373" i="10"/>
  <c r="G6374" i="10"/>
  <c r="G6375" i="10"/>
  <c r="G6376" i="10"/>
  <c r="G6377" i="10"/>
  <c r="G6378" i="10"/>
  <c r="G6379" i="10"/>
  <c r="G6380" i="10"/>
  <c r="G6381" i="10"/>
  <c r="G6382" i="10"/>
  <c r="G6383" i="10"/>
  <c r="G6384" i="10"/>
  <c r="G6385" i="10"/>
  <c r="G6386" i="10"/>
  <c r="G6387" i="10"/>
  <c r="G6388" i="10"/>
  <c r="G6389" i="10"/>
  <c r="G6390" i="10"/>
  <c r="G6391" i="10"/>
  <c r="G6392" i="10"/>
  <c r="G6393" i="10"/>
  <c r="G6394" i="10"/>
  <c r="G6395" i="10"/>
  <c r="G6396" i="10"/>
  <c r="G6397" i="10"/>
  <c r="G6398" i="10"/>
  <c r="G6399" i="10"/>
  <c r="G6400" i="10"/>
  <c r="G6401" i="10"/>
  <c r="G6402" i="10"/>
  <c r="G6403" i="10"/>
  <c r="G6404" i="10"/>
  <c r="G6405" i="10"/>
  <c r="G6406" i="10"/>
  <c r="G6407" i="10"/>
  <c r="G6408" i="10"/>
  <c r="G6409" i="10"/>
  <c r="G6410" i="10"/>
  <c r="G6411" i="10"/>
  <c r="G6412" i="10"/>
  <c r="G6413" i="10"/>
  <c r="G6414" i="10"/>
  <c r="G6415" i="10"/>
  <c r="G6416" i="10"/>
  <c r="G6417" i="10"/>
  <c r="G6418" i="10"/>
  <c r="G6419" i="10"/>
  <c r="G6420" i="10"/>
  <c r="G6421" i="10"/>
  <c r="G6422" i="10"/>
  <c r="G6423" i="10"/>
  <c r="G6424" i="10"/>
  <c r="G6425" i="10"/>
  <c r="G6426" i="10"/>
  <c r="G6427" i="10"/>
  <c r="G6428" i="10"/>
  <c r="G6429" i="10"/>
  <c r="G6430" i="10"/>
  <c r="G6431" i="10"/>
  <c r="G6432" i="10"/>
  <c r="G6433" i="10"/>
  <c r="G6434" i="10"/>
  <c r="G6435" i="10"/>
  <c r="G6436" i="10"/>
  <c r="G6437" i="10"/>
  <c r="G6438" i="10"/>
  <c r="G6439" i="10"/>
  <c r="G6440" i="10"/>
  <c r="G6441" i="10"/>
  <c r="G6442" i="10"/>
  <c r="G6443" i="10"/>
  <c r="G6444" i="10"/>
  <c r="G6445" i="10"/>
  <c r="G6446" i="10"/>
  <c r="G6447" i="10"/>
  <c r="G6448" i="10"/>
  <c r="G6449" i="10"/>
  <c r="G6450" i="10"/>
  <c r="G6451" i="10"/>
  <c r="G6452" i="10"/>
  <c r="G6453" i="10"/>
  <c r="G6454" i="10"/>
  <c r="G6455" i="10"/>
  <c r="G6456" i="10"/>
  <c r="G6457" i="10"/>
  <c r="G6458" i="10"/>
  <c r="G6459" i="10"/>
  <c r="G6460" i="10"/>
  <c r="G6461" i="10"/>
  <c r="G6462" i="10"/>
  <c r="G6463" i="10"/>
  <c r="G6464" i="10"/>
  <c r="G6465" i="10"/>
  <c r="G6466" i="10"/>
  <c r="G6467" i="10"/>
  <c r="G6468" i="10"/>
  <c r="G6469" i="10"/>
  <c r="G6470" i="10"/>
  <c r="G6471" i="10"/>
  <c r="G6472" i="10"/>
  <c r="G6473" i="10"/>
  <c r="G6474" i="10"/>
  <c r="G6475" i="10"/>
  <c r="G6476" i="10"/>
  <c r="G6477" i="10"/>
  <c r="G6478" i="10"/>
  <c r="G6479" i="10"/>
  <c r="G6480" i="10"/>
  <c r="G6481" i="10"/>
  <c r="G6482" i="10"/>
  <c r="G6483" i="10"/>
  <c r="G6484" i="10"/>
  <c r="G6485" i="10"/>
  <c r="G6486" i="10"/>
  <c r="G6487" i="10"/>
  <c r="G6488" i="10"/>
  <c r="G6489" i="10"/>
  <c r="G6490" i="10"/>
  <c r="G6491" i="10"/>
  <c r="G6492" i="10"/>
  <c r="G6493" i="10"/>
  <c r="G6494" i="10"/>
  <c r="G6495" i="10"/>
  <c r="G6496" i="10"/>
  <c r="G6497" i="10"/>
  <c r="G6498" i="10"/>
  <c r="G6499" i="10"/>
  <c r="G6500" i="10"/>
  <c r="G6501" i="10"/>
  <c r="G6502" i="10"/>
  <c r="G6503" i="10"/>
  <c r="G6504" i="10"/>
  <c r="G6505" i="10"/>
  <c r="G6506" i="10"/>
  <c r="G6507" i="10"/>
  <c r="G6508" i="10"/>
  <c r="G6509" i="10"/>
  <c r="G6510" i="10"/>
  <c r="G6511" i="10"/>
  <c r="G6512" i="10"/>
  <c r="G6513" i="10"/>
  <c r="G6514" i="10"/>
  <c r="G6515" i="10"/>
  <c r="G6516" i="10"/>
  <c r="G6517" i="10"/>
  <c r="G6518" i="10"/>
  <c r="G6519" i="10"/>
  <c r="G6520" i="10"/>
  <c r="G6521" i="10"/>
  <c r="G6522" i="10"/>
  <c r="G6523" i="10"/>
  <c r="G6524" i="10"/>
  <c r="G6525" i="10"/>
  <c r="G6526" i="10"/>
  <c r="G6527" i="10"/>
  <c r="G6528" i="10"/>
  <c r="G6529" i="10"/>
  <c r="G6530" i="10"/>
  <c r="G6531" i="10"/>
  <c r="G6532" i="10"/>
  <c r="G6533" i="10"/>
  <c r="G6534" i="10"/>
  <c r="G6535" i="10"/>
  <c r="G6536" i="10"/>
  <c r="G6537" i="10"/>
  <c r="G6538" i="10"/>
  <c r="G6539" i="10"/>
  <c r="G6540" i="10"/>
  <c r="G6541" i="10"/>
  <c r="G6542" i="10"/>
  <c r="G6543" i="10"/>
  <c r="G6544" i="10"/>
  <c r="G6545" i="10"/>
  <c r="G6546" i="10"/>
  <c r="G6547" i="10"/>
  <c r="G6548" i="10"/>
  <c r="G6549" i="10"/>
  <c r="G6550" i="10"/>
  <c r="G6551" i="10"/>
  <c r="G6552" i="10"/>
  <c r="G6553" i="10"/>
  <c r="G6554" i="10"/>
  <c r="G6555" i="10"/>
  <c r="G6556" i="10"/>
  <c r="G6557" i="10"/>
  <c r="G6558" i="10"/>
  <c r="G6559" i="10"/>
  <c r="G6560" i="10"/>
  <c r="G6561" i="10"/>
  <c r="G6562" i="10"/>
  <c r="G6563" i="10"/>
  <c r="G6564" i="10"/>
  <c r="G6565" i="10"/>
  <c r="G6566" i="10"/>
  <c r="G6567" i="10"/>
  <c r="G6568" i="10"/>
  <c r="G6569" i="10"/>
  <c r="G6570" i="10"/>
  <c r="G6571" i="10"/>
  <c r="G6572" i="10"/>
  <c r="G6573" i="10"/>
  <c r="G6574" i="10"/>
  <c r="G6575" i="10"/>
  <c r="G6576" i="10"/>
  <c r="G6577" i="10"/>
  <c r="G6578" i="10"/>
  <c r="G6579" i="10"/>
  <c r="G6580" i="10"/>
  <c r="G6581" i="10"/>
  <c r="G6582" i="10"/>
  <c r="G6583" i="10"/>
  <c r="G6584" i="10"/>
  <c r="G6585" i="10"/>
  <c r="G6586" i="10"/>
  <c r="G6587" i="10"/>
  <c r="G6588" i="10"/>
  <c r="G6589" i="10"/>
  <c r="G6590" i="10"/>
  <c r="G6591" i="10"/>
  <c r="G6592" i="10"/>
  <c r="G6593" i="10"/>
  <c r="G6594" i="10"/>
  <c r="G6595" i="10"/>
  <c r="G6596" i="10"/>
  <c r="G6597" i="10"/>
  <c r="G6598" i="10"/>
  <c r="G6599" i="10"/>
  <c r="G6600" i="10"/>
  <c r="G6601" i="10"/>
  <c r="G6602" i="10"/>
  <c r="G6603" i="10"/>
  <c r="G6604" i="10"/>
  <c r="G6605" i="10"/>
  <c r="G6606" i="10"/>
  <c r="G6607" i="10"/>
  <c r="G6608" i="10"/>
  <c r="G6609" i="10"/>
  <c r="G6610" i="10"/>
  <c r="G6611" i="10"/>
  <c r="G6612" i="10"/>
  <c r="G6613" i="10"/>
  <c r="G6614" i="10"/>
  <c r="G6615" i="10"/>
  <c r="G6616" i="10"/>
  <c r="G6617" i="10"/>
  <c r="G6618" i="10"/>
  <c r="G6619" i="10"/>
  <c r="G6620" i="10"/>
  <c r="G6621" i="10"/>
  <c r="G6622" i="10"/>
  <c r="G6623" i="10"/>
  <c r="G6624" i="10"/>
  <c r="G6625" i="10"/>
  <c r="G6626" i="10"/>
  <c r="G6627" i="10"/>
  <c r="G6628" i="10"/>
  <c r="G6629" i="10"/>
  <c r="G6630" i="10"/>
  <c r="G6631" i="10"/>
  <c r="G6632" i="10"/>
  <c r="G6633" i="10"/>
  <c r="G6634" i="10"/>
  <c r="G6635" i="10"/>
  <c r="G6636" i="10"/>
  <c r="G6637" i="10"/>
  <c r="G6638" i="10"/>
  <c r="G6639" i="10"/>
  <c r="G6640" i="10"/>
  <c r="G6641" i="10"/>
  <c r="G6642" i="10"/>
  <c r="G6643" i="10"/>
  <c r="G6644" i="10"/>
  <c r="G6645" i="10"/>
  <c r="G6646" i="10"/>
  <c r="G6647" i="10"/>
  <c r="G6648" i="10"/>
  <c r="G6649" i="10"/>
  <c r="G6650" i="10"/>
  <c r="G6651" i="10"/>
  <c r="G6652" i="10"/>
  <c r="G6653" i="10"/>
  <c r="G6654" i="10"/>
  <c r="G6655" i="10"/>
  <c r="G6656" i="10"/>
  <c r="G6657" i="10"/>
  <c r="G6658" i="10"/>
  <c r="G6659" i="10"/>
  <c r="G6660" i="10"/>
  <c r="G6661" i="10"/>
  <c r="G6662" i="10"/>
  <c r="G6663" i="10"/>
  <c r="G6664" i="10"/>
  <c r="G6665" i="10"/>
  <c r="G6666" i="10"/>
  <c r="G6667" i="10"/>
  <c r="G6668" i="10"/>
  <c r="G6669" i="10"/>
  <c r="G6670" i="10"/>
  <c r="G6671" i="10"/>
  <c r="G6672" i="10"/>
  <c r="G6673" i="10"/>
  <c r="G6674" i="10"/>
  <c r="G6675" i="10"/>
  <c r="G6676" i="10"/>
  <c r="G6677" i="10"/>
  <c r="G6678" i="10"/>
  <c r="G6679" i="10"/>
  <c r="G6680" i="10"/>
  <c r="G6681" i="10"/>
  <c r="G6682" i="10"/>
  <c r="G6683" i="10"/>
  <c r="G6684" i="10"/>
  <c r="G6685" i="10"/>
  <c r="G6686" i="10"/>
  <c r="G6687" i="10"/>
  <c r="G6688" i="10"/>
  <c r="G6689" i="10"/>
  <c r="G6690" i="10"/>
  <c r="G6691" i="10"/>
  <c r="G6692" i="10"/>
  <c r="G6693" i="10"/>
  <c r="G6694" i="10"/>
  <c r="G6695" i="10"/>
  <c r="G6696" i="10"/>
  <c r="G6697" i="10"/>
  <c r="G6698" i="10"/>
  <c r="G6699" i="10"/>
  <c r="G6700" i="10"/>
  <c r="G6701" i="10"/>
  <c r="G6702" i="10"/>
  <c r="G6703" i="10"/>
  <c r="G6704" i="10"/>
  <c r="G6705" i="10"/>
  <c r="G6706" i="10"/>
  <c r="G6707" i="10"/>
  <c r="G6708" i="10"/>
  <c r="G6709" i="10"/>
  <c r="G6710" i="10"/>
  <c r="G6711" i="10"/>
  <c r="G6712" i="10"/>
  <c r="G6713" i="10"/>
  <c r="G6714" i="10"/>
  <c r="G6715" i="10"/>
  <c r="G6716" i="10"/>
  <c r="G6717" i="10"/>
  <c r="G6718" i="10"/>
  <c r="G6719" i="10"/>
  <c r="G6720" i="10"/>
  <c r="G6721" i="10"/>
  <c r="G6722" i="10"/>
  <c r="G6723" i="10"/>
  <c r="G6724" i="10"/>
  <c r="G6725" i="10"/>
  <c r="G6726" i="10"/>
  <c r="G6727" i="10"/>
  <c r="G6728" i="10"/>
  <c r="G6729" i="10"/>
  <c r="G6730" i="10"/>
  <c r="G6731" i="10"/>
  <c r="G6732" i="10"/>
  <c r="G6733" i="10"/>
  <c r="G6734" i="10"/>
  <c r="G6735" i="10"/>
  <c r="G6736" i="10"/>
  <c r="G6737" i="10"/>
  <c r="G6738" i="10"/>
  <c r="G6739" i="10"/>
  <c r="G6740" i="10"/>
  <c r="G6741" i="10"/>
  <c r="G6742" i="10"/>
  <c r="G6743" i="10"/>
  <c r="G6744" i="10"/>
  <c r="G6745" i="10"/>
  <c r="G6746" i="10"/>
  <c r="G6747" i="10"/>
  <c r="G6748" i="10"/>
  <c r="G6749" i="10"/>
  <c r="G6750" i="10"/>
  <c r="G6751" i="10"/>
  <c r="G6752" i="10"/>
  <c r="G6753" i="10"/>
  <c r="G6754" i="10"/>
  <c r="G6755" i="10"/>
  <c r="G6756" i="10"/>
  <c r="G6757" i="10"/>
  <c r="G6758" i="10"/>
  <c r="G6759" i="10"/>
  <c r="G6760" i="10"/>
  <c r="G6761" i="10"/>
  <c r="G6762" i="10"/>
  <c r="G6763" i="10"/>
  <c r="G6764" i="10"/>
  <c r="G6765" i="10"/>
  <c r="G6766" i="10"/>
  <c r="G6767" i="10"/>
  <c r="G6768" i="10"/>
  <c r="G6769" i="10"/>
  <c r="G6770" i="10"/>
  <c r="G6771" i="10"/>
  <c r="G6772" i="10"/>
  <c r="G6773" i="10"/>
  <c r="G6774" i="10"/>
  <c r="G6775" i="10"/>
  <c r="G6776" i="10"/>
  <c r="G6777" i="10"/>
  <c r="G6778" i="10"/>
  <c r="G6779" i="10"/>
  <c r="G6780" i="10"/>
  <c r="G6781" i="10"/>
  <c r="G6782" i="10"/>
  <c r="G6783" i="10"/>
  <c r="G6784" i="10"/>
  <c r="G6785" i="10"/>
  <c r="G6786" i="10"/>
  <c r="G6787" i="10"/>
  <c r="G6788" i="10"/>
  <c r="G6789" i="10"/>
  <c r="G6790" i="10"/>
  <c r="G6791" i="10"/>
  <c r="G6792" i="10"/>
  <c r="G6793" i="10"/>
  <c r="G6794" i="10"/>
  <c r="G6795" i="10"/>
  <c r="G6796" i="10"/>
  <c r="G6797" i="10"/>
  <c r="G6798" i="10"/>
  <c r="G6799" i="10"/>
  <c r="G6800" i="10"/>
  <c r="G6801" i="10"/>
  <c r="G6802" i="10"/>
  <c r="G6803" i="10"/>
  <c r="G6804" i="10"/>
  <c r="G6805" i="10"/>
  <c r="G6806" i="10"/>
  <c r="G6807" i="10"/>
  <c r="G6808" i="10"/>
  <c r="G6809" i="10"/>
  <c r="G6810" i="10"/>
  <c r="G6811" i="10"/>
  <c r="G6812" i="10"/>
  <c r="G6813" i="10"/>
  <c r="G6814" i="10"/>
  <c r="G6815" i="10"/>
  <c r="G6816" i="10"/>
  <c r="G6817" i="10"/>
  <c r="G6818" i="10"/>
  <c r="G6819" i="10"/>
  <c r="G6820" i="10"/>
  <c r="G6821" i="10"/>
  <c r="G6822" i="10"/>
  <c r="G6823" i="10"/>
  <c r="G6824" i="10"/>
  <c r="G6825" i="10"/>
  <c r="G6826" i="10"/>
  <c r="G6827" i="10"/>
  <c r="G6828" i="10"/>
  <c r="G6829" i="10"/>
  <c r="G6830" i="10"/>
  <c r="G6831" i="10"/>
  <c r="G6832" i="10"/>
  <c r="G6833" i="10"/>
  <c r="G6834" i="10"/>
  <c r="G6835" i="10"/>
  <c r="G6836" i="10"/>
  <c r="G6837" i="10"/>
  <c r="G6838" i="10"/>
  <c r="G6839" i="10"/>
  <c r="G6840" i="10"/>
  <c r="G6841" i="10"/>
  <c r="G6842" i="10"/>
  <c r="G6843" i="10"/>
  <c r="G6844" i="10"/>
  <c r="G6845" i="10"/>
  <c r="G6846" i="10"/>
  <c r="G6847" i="10"/>
  <c r="G6848" i="10"/>
  <c r="G6849" i="10"/>
  <c r="G6850" i="10"/>
  <c r="G6851" i="10"/>
  <c r="G6852" i="10"/>
  <c r="G6853" i="10"/>
  <c r="G6854" i="10"/>
  <c r="G6855" i="10"/>
  <c r="G6856" i="10"/>
  <c r="G6857" i="10"/>
  <c r="G6858" i="10"/>
  <c r="G6859" i="10"/>
  <c r="G6860" i="10"/>
  <c r="G6861" i="10"/>
  <c r="G6862" i="10"/>
  <c r="G6863" i="10"/>
  <c r="G6864" i="10"/>
  <c r="G6865" i="10"/>
  <c r="G6866" i="10"/>
  <c r="G6867" i="10"/>
  <c r="G6868" i="10"/>
  <c r="G6869" i="10"/>
  <c r="G6870" i="10"/>
  <c r="G6871" i="10"/>
  <c r="G6872" i="10"/>
  <c r="G6873" i="10"/>
  <c r="G6874" i="10"/>
  <c r="G6875" i="10"/>
  <c r="G6876" i="10"/>
  <c r="G6877" i="10"/>
  <c r="G6878" i="10"/>
  <c r="G6879" i="10"/>
  <c r="G6880" i="10"/>
  <c r="G6881" i="10"/>
  <c r="G6882" i="10"/>
  <c r="G6883" i="10"/>
  <c r="G6884" i="10"/>
  <c r="G6885" i="10"/>
  <c r="G6886" i="10"/>
  <c r="G6887" i="10"/>
  <c r="G6888" i="10"/>
  <c r="G6889" i="10"/>
  <c r="G6890" i="10"/>
  <c r="G6891" i="10"/>
  <c r="G6892" i="10"/>
  <c r="G6893" i="10"/>
  <c r="G6894" i="10"/>
  <c r="G6895" i="10"/>
  <c r="G6896" i="10"/>
  <c r="G6897" i="10"/>
  <c r="G6898" i="10"/>
  <c r="G6899" i="10"/>
  <c r="G6900" i="10"/>
  <c r="G6901" i="10"/>
  <c r="G6902" i="10"/>
  <c r="G6903" i="10"/>
  <c r="G6904" i="10"/>
  <c r="G6905" i="10"/>
  <c r="G6906" i="10"/>
  <c r="G6907" i="10"/>
  <c r="G6908" i="10"/>
  <c r="G6909" i="10"/>
  <c r="G6910" i="10"/>
  <c r="G6911" i="10"/>
  <c r="G6912" i="10"/>
  <c r="G6913" i="10"/>
  <c r="G6914" i="10"/>
  <c r="G6915" i="10"/>
  <c r="G6916" i="10"/>
  <c r="G6917" i="10"/>
  <c r="G6918" i="10"/>
  <c r="G6919" i="10"/>
  <c r="G6920" i="10"/>
  <c r="G6921" i="10"/>
  <c r="G6922" i="10"/>
  <c r="G6923" i="10"/>
  <c r="G6924" i="10"/>
  <c r="G6925" i="10"/>
  <c r="G6926" i="10"/>
  <c r="G6927" i="10"/>
  <c r="G6928" i="10"/>
  <c r="G6929" i="10"/>
  <c r="G6930" i="10"/>
  <c r="G6931" i="10"/>
  <c r="G6932" i="10"/>
  <c r="G6933" i="10"/>
  <c r="G6934" i="10"/>
  <c r="G6935" i="10"/>
  <c r="G6936" i="10"/>
  <c r="G6937" i="10"/>
  <c r="G6938" i="10"/>
  <c r="G6939" i="10"/>
  <c r="G6940" i="10"/>
  <c r="G6941" i="10"/>
  <c r="G6942" i="10"/>
  <c r="G6943" i="10"/>
  <c r="G6944" i="10"/>
  <c r="G6945" i="10"/>
  <c r="G6946" i="10"/>
  <c r="G6947" i="10"/>
  <c r="G6948" i="10"/>
  <c r="G6949" i="10"/>
  <c r="G6950" i="10"/>
  <c r="G6951" i="10"/>
  <c r="G6952" i="10"/>
  <c r="G6953" i="10"/>
  <c r="G6954" i="10"/>
  <c r="G6955" i="10"/>
  <c r="G6956" i="10"/>
  <c r="G6957" i="10"/>
  <c r="G6958" i="10"/>
  <c r="G6959" i="10"/>
  <c r="G6960" i="10"/>
  <c r="G6961" i="10"/>
  <c r="G6962" i="10"/>
  <c r="G6963" i="10"/>
  <c r="G6964" i="10"/>
  <c r="G6965" i="10"/>
  <c r="G6966" i="10"/>
  <c r="G6967" i="10"/>
  <c r="G6968" i="10"/>
  <c r="G6969" i="10"/>
  <c r="G6970" i="10"/>
  <c r="G6971" i="10"/>
  <c r="G6972" i="10"/>
  <c r="G6973" i="10"/>
  <c r="G6974" i="10"/>
  <c r="G6975" i="10"/>
  <c r="G6976" i="10"/>
  <c r="G6977" i="10"/>
  <c r="G6978" i="10"/>
  <c r="G6979" i="10"/>
  <c r="G6980" i="10"/>
  <c r="G6981" i="10"/>
  <c r="G6982" i="10"/>
  <c r="G6983" i="10"/>
  <c r="G6984" i="10"/>
  <c r="G6985" i="10"/>
  <c r="G6986" i="10"/>
  <c r="G6987" i="10"/>
  <c r="G6988" i="10"/>
  <c r="G6989" i="10"/>
  <c r="G6990" i="10"/>
  <c r="G6991" i="10"/>
  <c r="G6992" i="10"/>
  <c r="G6993" i="10"/>
  <c r="G6994" i="10"/>
  <c r="G6995" i="10"/>
  <c r="G6996" i="10"/>
  <c r="G6997" i="10"/>
  <c r="G6998" i="10"/>
  <c r="G6999" i="10"/>
  <c r="G7000" i="10"/>
  <c r="G7001" i="10"/>
  <c r="G7002" i="10"/>
  <c r="G7003" i="10"/>
  <c r="G7004" i="10"/>
  <c r="G7005" i="10"/>
  <c r="G7006" i="10"/>
  <c r="G7007" i="10"/>
  <c r="G7008" i="10"/>
  <c r="G7009" i="10"/>
  <c r="G7010" i="10"/>
  <c r="G7011" i="10"/>
  <c r="G7012" i="10"/>
  <c r="G7013" i="10"/>
  <c r="G7014" i="10"/>
  <c r="G7015" i="10"/>
  <c r="G7016" i="10"/>
  <c r="G7017" i="10"/>
  <c r="G7018" i="10"/>
  <c r="G7019" i="10"/>
  <c r="G7020" i="10"/>
  <c r="G7021" i="10"/>
  <c r="G7022" i="10"/>
  <c r="G7023" i="10"/>
  <c r="G7024" i="10"/>
  <c r="G7025" i="10"/>
  <c r="G7026" i="10"/>
  <c r="G7027" i="10"/>
  <c r="G7028" i="10"/>
  <c r="G7029" i="10"/>
  <c r="G7030" i="10"/>
  <c r="G7031" i="10"/>
  <c r="G7032" i="10"/>
  <c r="G7033" i="10"/>
  <c r="G7034" i="10"/>
  <c r="G7035" i="10"/>
  <c r="G7036" i="10"/>
  <c r="G7037" i="10"/>
  <c r="G7038" i="10"/>
  <c r="G7039" i="10"/>
  <c r="G7040" i="10"/>
  <c r="G7041" i="10"/>
  <c r="G7042" i="10"/>
  <c r="G7043" i="10"/>
  <c r="G7044" i="10"/>
  <c r="G7045" i="10"/>
  <c r="G7046" i="10"/>
  <c r="G7047" i="10"/>
  <c r="G7048" i="10"/>
  <c r="G7049" i="10"/>
  <c r="G7050" i="10"/>
  <c r="G7051" i="10"/>
  <c r="G7052" i="10"/>
  <c r="G7053" i="10"/>
  <c r="G7054" i="10"/>
  <c r="G7055" i="10"/>
  <c r="G7056" i="10"/>
  <c r="G7057" i="10"/>
  <c r="G7058" i="10"/>
  <c r="G7059" i="10"/>
  <c r="G7060" i="10"/>
  <c r="G7061" i="10"/>
  <c r="G7062" i="10"/>
  <c r="G7063" i="10"/>
  <c r="G7064" i="10"/>
  <c r="G7065" i="10"/>
  <c r="G7066" i="10"/>
  <c r="G7067" i="10"/>
  <c r="G7068" i="10"/>
  <c r="G7069" i="10"/>
  <c r="G7070" i="10"/>
  <c r="G7071" i="10"/>
  <c r="G7072" i="10"/>
  <c r="G7073" i="10"/>
  <c r="G7074" i="10"/>
  <c r="G7075" i="10"/>
  <c r="G7076" i="10"/>
  <c r="G7077" i="10"/>
  <c r="G7078" i="10"/>
  <c r="G7079" i="10"/>
  <c r="G7080" i="10"/>
  <c r="G7081" i="10"/>
  <c r="G7082" i="10"/>
  <c r="G7083" i="10"/>
  <c r="G7084" i="10"/>
  <c r="G7085" i="10"/>
  <c r="G7086" i="10"/>
  <c r="G7087" i="10"/>
  <c r="G7088" i="10"/>
  <c r="G7089" i="10"/>
  <c r="G7090" i="10"/>
  <c r="G7091" i="10"/>
  <c r="G7092" i="10"/>
  <c r="G7093" i="10"/>
  <c r="G7094" i="10"/>
  <c r="G7095" i="10"/>
  <c r="G7096" i="10"/>
  <c r="G7097" i="10"/>
  <c r="G7098" i="10"/>
  <c r="G7099" i="10"/>
  <c r="G7100" i="10"/>
  <c r="G7101" i="10"/>
  <c r="G7102" i="10"/>
  <c r="G7103" i="10"/>
  <c r="G7104" i="10"/>
  <c r="G7105" i="10"/>
  <c r="G7106" i="10"/>
  <c r="G7107" i="10"/>
  <c r="G7108" i="10"/>
  <c r="G7109" i="10"/>
  <c r="G7110" i="10"/>
  <c r="G7111" i="10"/>
  <c r="G7112" i="10"/>
  <c r="G7113" i="10"/>
  <c r="G7114" i="10"/>
  <c r="G7115" i="10"/>
  <c r="G7116" i="10"/>
  <c r="G7117" i="10"/>
  <c r="G7118" i="10"/>
  <c r="G7119" i="10"/>
  <c r="G7120" i="10"/>
  <c r="G7121" i="10"/>
  <c r="G7122" i="10"/>
  <c r="G7123" i="10"/>
  <c r="G7124" i="10"/>
  <c r="G7125" i="10"/>
  <c r="G7126" i="10"/>
  <c r="G7127" i="10"/>
  <c r="G7128" i="10"/>
  <c r="G7129" i="10"/>
  <c r="G7130" i="10"/>
  <c r="G7131" i="10"/>
  <c r="G7132" i="10"/>
  <c r="G7133" i="10"/>
  <c r="G7134" i="10"/>
  <c r="G7135" i="10"/>
  <c r="G7136" i="10"/>
  <c r="G7137" i="10"/>
  <c r="G7138" i="10"/>
  <c r="G7139" i="10"/>
  <c r="G7140" i="10"/>
  <c r="G7141" i="10"/>
  <c r="G7142" i="10"/>
  <c r="G7143" i="10"/>
  <c r="G7144" i="10"/>
  <c r="G7145" i="10"/>
  <c r="G7146" i="10"/>
  <c r="G7147" i="10"/>
  <c r="G7148" i="10"/>
  <c r="G7149" i="10"/>
  <c r="G7150" i="10"/>
  <c r="G7151" i="10"/>
  <c r="G7152" i="10"/>
  <c r="G7153" i="10"/>
  <c r="G7154" i="10"/>
  <c r="G7155" i="10"/>
  <c r="G7156" i="10"/>
  <c r="G7157" i="10"/>
  <c r="G7158" i="10"/>
  <c r="G7159" i="10"/>
  <c r="G7160" i="10"/>
  <c r="G7161" i="10"/>
  <c r="G7162" i="10"/>
  <c r="G7163" i="10"/>
  <c r="G7164" i="10"/>
  <c r="G7165" i="10"/>
  <c r="G7166" i="10"/>
  <c r="G7167" i="10"/>
  <c r="G7168" i="10"/>
  <c r="G7169" i="10"/>
  <c r="G7170" i="10"/>
  <c r="G7171" i="10"/>
  <c r="G7172" i="10"/>
  <c r="G7173" i="10"/>
  <c r="G7174" i="10"/>
  <c r="G7175" i="10"/>
  <c r="G7176" i="10"/>
  <c r="G7177" i="10"/>
  <c r="G7178" i="10"/>
  <c r="G7179" i="10"/>
  <c r="G7180" i="10"/>
  <c r="G7181" i="10"/>
  <c r="G7182" i="10"/>
  <c r="G7183" i="10"/>
  <c r="G7184" i="10"/>
  <c r="G7185" i="10"/>
  <c r="G7186" i="10"/>
  <c r="G7187" i="10"/>
  <c r="G7188" i="10"/>
  <c r="G7189" i="10"/>
  <c r="G7190" i="10"/>
  <c r="G7191" i="10"/>
  <c r="G7192" i="10"/>
  <c r="G7193" i="10"/>
  <c r="G7194" i="10"/>
  <c r="G7195" i="10"/>
  <c r="G7196" i="10"/>
  <c r="G7197" i="10"/>
  <c r="G7198" i="10"/>
  <c r="G7199" i="10"/>
  <c r="G7200" i="10"/>
  <c r="G7201" i="10"/>
  <c r="G7202" i="10"/>
  <c r="G7203" i="10"/>
  <c r="G7204" i="10"/>
  <c r="G7205" i="10"/>
  <c r="G7206" i="10"/>
  <c r="G7207" i="10"/>
  <c r="G7208" i="10"/>
  <c r="G7209" i="10"/>
  <c r="G7210" i="10"/>
  <c r="G7211" i="10"/>
  <c r="G7212" i="10"/>
  <c r="G7213" i="10"/>
  <c r="G7214" i="10"/>
  <c r="G7215" i="10"/>
  <c r="G7216" i="10"/>
  <c r="G7217" i="10"/>
  <c r="G7218" i="10"/>
  <c r="G7219" i="10"/>
  <c r="G7220" i="10"/>
  <c r="G7221" i="10"/>
  <c r="G7222" i="10"/>
  <c r="G7223" i="10"/>
  <c r="G7224" i="10"/>
  <c r="G7225" i="10"/>
  <c r="G7226" i="10"/>
  <c r="G7227" i="10"/>
  <c r="G7228" i="10"/>
  <c r="G7229" i="10"/>
  <c r="G7230" i="10"/>
  <c r="G7231" i="10"/>
  <c r="G7232" i="10"/>
  <c r="G7233" i="10"/>
  <c r="G7234" i="10"/>
  <c r="G7235" i="10"/>
  <c r="G7236" i="10"/>
  <c r="G7237" i="10"/>
  <c r="G7238" i="10"/>
  <c r="G7239" i="10"/>
  <c r="G7240" i="10"/>
  <c r="G7241" i="10"/>
  <c r="G7242" i="10"/>
  <c r="G7243" i="10"/>
  <c r="G7244" i="10"/>
  <c r="G7245" i="10"/>
  <c r="G7246" i="10"/>
  <c r="G7247" i="10"/>
  <c r="G7248" i="10"/>
  <c r="G7249" i="10"/>
  <c r="G7250" i="10"/>
  <c r="G7251" i="10"/>
  <c r="G7252" i="10"/>
  <c r="G7253" i="10"/>
  <c r="G7254" i="10"/>
  <c r="G7255" i="10"/>
  <c r="G7256" i="10"/>
  <c r="G7257" i="10"/>
  <c r="G7258" i="10"/>
  <c r="G7259" i="10"/>
  <c r="G7260" i="10"/>
  <c r="G7261" i="10"/>
  <c r="G7262" i="10"/>
  <c r="G7263" i="10"/>
  <c r="G7264" i="10"/>
  <c r="G7265" i="10"/>
  <c r="G7266" i="10"/>
  <c r="G7267" i="10"/>
  <c r="G7268" i="10"/>
  <c r="G7269" i="10"/>
  <c r="G7270" i="10"/>
  <c r="G7271" i="10"/>
  <c r="G7272" i="10"/>
  <c r="G7273" i="10"/>
  <c r="G7274" i="10"/>
  <c r="G7275" i="10"/>
  <c r="G7276" i="10"/>
  <c r="G7277" i="10"/>
  <c r="G7278" i="10"/>
  <c r="G7279" i="10"/>
  <c r="G7280" i="10"/>
  <c r="G7281" i="10"/>
  <c r="G7282" i="10"/>
  <c r="G7283" i="10"/>
  <c r="G7284" i="10"/>
  <c r="G7285" i="10"/>
  <c r="G7286" i="10"/>
  <c r="G7287" i="10"/>
  <c r="G7288" i="10"/>
  <c r="G7289" i="10"/>
  <c r="G7290" i="10"/>
  <c r="G7291" i="10"/>
  <c r="G7292" i="10"/>
  <c r="G7293" i="10"/>
  <c r="G7294" i="10"/>
  <c r="G7295" i="10"/>
  <c r="G7296" i="10"/>
  <c r="G7297" i="10"/>
  <c r="G7298" i="10"/>
  <c r="G7299" i="10"/>
  <c r="G7300" i="10"/>
  <c r="G7301" i="10"/>
  <c r="G7302" i="10"/>
  <c r="G7303" i="10"/>
  <c r="G7304" i="10"/>
  <c r="G7305" i="10"/>
  <c r="G7306" i="10"/>
  <c r="G7307" i="10"/>
  <c r="G7308" i="10"/>
  <c r="G7309" i="10"/>
  <c r="G7310" i="10"/>
  <c r="G7311" i="10"/>
  <c r="G7312" i="10"/>
  <c r="G7313" i="10"/>
  <c r="G7314" i="10"/>
  <c r="G7315" i="10"/>
  <c r="G7316" i="10"/>
  <c r="G7317" i="10"/>
  <c r="G7318" i="10"/>
  <c r="G7319" i="10"/>
  <c r="G7320" i="10"/>
  <c r="G7321" i="10"/>
  <c r="G7322" i="10"/>
  <c r="G7323" i="10"/>
  <c r="G7324" i="10"/>
  <c r="G7325" i="10"/>
  <c r="G7326" i="10"/>
  <c r="G7327" i="10"/>
  <c r="G7328" i="10"/>
  <c r="G7329" i="10"/>
  <c r="G7330" i="10"/>
  <c r="G7331" i="10"/>
  <c r="G7332" i="10"/>
  <c r="G7333" i="10"/>
  <c r="G7334" i="10"/>
  <c r="G7335" i="10"/>
  <c r="G7336" i="10"/>
  <c r="G7337" i="10"/>
  <c r="G7338" i="10"/>
  <c r="G7339" i="10"/>
  <c r="G7340" i="10"/>
  <c r="G7341" i="10"/>
  <c r="G7342" i="10"/>
  <c r="G7343" i="10"/>
  <c r="G7344" i="10"/>
  <c r="G7345" i="10"/>
  <c r="G7346" i="10"/>
  <c r="G7347" i="10"/>
  <c r="G7348" i="10"/>
  <c r="G7349" i="10"/>
  <c r="G7350" i="10"/>
  <c r="G7351" i="10"/>
  <c r="G7352" i="10"/>
  <c r="G7353" i="10"/>
  <c r="G7354" i="10"/>
  <c r="G7355" i="10"/>
  <c r="G7356" i="10"/>
  <c r="G7357" i="10"/>
  <c r="G7358" i="10"/>
  <c r="G7359" i="10"/>
  <c r="G7360" i="10"/>
  <c r="G7361" i="10"/>
  <c r="G7362" i="10"/>
  <c r="G7363" i="10"/>
  <c r="G7364" i="10"/>
  <c r="G7365" i="10"/>
  <c r="G7366" i="10"/>
  <c r="G7367" i="10"/>
  <c r="G7368" i="10"/>
  <c r="G7369" i="10"/>
  <c r="G7370" i="10"/>
  <c r="G7371" i="10"/>
  <c r="G7372" i="10"/>
  <c r="G7373" i="10"/>
  <c r="G7374" i="10"/>
  <c r="G7375" i="10"/>
  <c r="G7376" i="10"/>
  <c r="G7377" i="10"/>
  <c r="G7378" i="10"/>
  <c r="G7379" i="10"/>
  <c r="G7380" i="10"/>
  <c r="G7381" i="10"/>
  <c r="G7382" i="10"/>
  <c r="G7383" i="10"/>
  <c r="G7384" i="10"/>
  <c r="G7385" i="10"/>
  <c r="G7386" i="10"/>
  <c r="G7387" i="10"/>
  <c r="G7388" i="10"/>
  <c r="G7389" i="10"/>
  <c r="G7390" i="10"/>
  <c r="G7391" i="10"/>
  <c r="G7392" i="10"/>
  <c r="G7393" i="10"/>
  <c r="G7394" i="10"/>
  <c r="G7395" i="10"/>
  <c r="G7396" i="10"/>
  <c r="G7397" i="10"/>
  <c r="G7398" i="10"/>
  <c r="G7399" i="10"/>
  <c r="G7400" i="10"/>
  <c r="G7401" i="10"/>
  <c r="G7402" i="10"/>
  <c r="G7403" i="10"/>
  <c r="G7404" i="10"/>
  <c r="G7405" i="10"/>
  <c r="G7406" i="10"/>
  <c r="G7407" i="10"/>
  <c r="G7408" i="10"/>
  <c r="G7409" i="10"/>
  <c r="G7410" i="10"/>
  <c r="G7411" i="10"/>
  <c r="G7412" i="10"/>
  <c r="G7413" i="10"/>
  <c r="G7414" i="10"/>
  <c r="G7415" i="10"/>
  <c r="G7416" i="10"/>
  <c r="G7417" i="10"/>
  <c r="G7418" i="10"/>
  <c r="G7419" i="10"/>
  <c r="G7420" i="10"/>
  <c r="G7421" i="10"/>
  <c r="G7422" i="10"/>
  <c r="G7423" i="10"/>
  <c r="G7424" i="10"/>
  <c r="G7425" i="10"/>
  <c r="G7426" i="10"/>
  <c r="G7427" i="10"/>
  <c r="G7428" i="10"/>
  <c r="G7429" i="10"/>
  <c r="G7430" i="10"/>
  <c r="G7431" i="10"/>
  <c r="G7432" i="10"/>
  <c r="G7433" i="10"/>
  <c r="G7434" i="10"/>
  <c r="G7435" i="10"/>
  <c r="G7436" i="10"/>
  <c r="G7437" i="10"/>
  <c r="G7438" i="10"/>
  <c r="G7439" i="10"/>
  <c r="G7440" i="10"/>
  <c r="G7441" i="10"/>
  <c r="G7442" i="10"/>
  <c r="G7443" i="10"/>
  <c r="G7444" i="10"/>
  <c r="G7445" i="10"/>
  <c r="G7446" i="10"/>
  <c r="G7447" i="10"/>
  <c r="G7448" i="10"/>
  <c r="G7449" i="10"/>
  <c r="G7450" i="10"/>
  <c r="G7451" i="10"/>
  <c r="G7452" i="10"/>
  <c r="G7453" i="10"/>
  <c r="G7454" i="10"/>
  <c r="G7455" i="10"/>
  <c r="G7456" i="10"/>
  <c r="G7457" i="10"/>
  <c r="G7458" i="10"/>
  <c r="G7459" i="10"/>
  <c r="G7460" i="10"/>
  <c r="G7461" i="10"/>
  <c r="G7462" i="10"/>
  <c r="G7463" i="10"/>
  <c r="G7464" i="10"/>
  <c r="G7465" i="10"/>
  <c r="G7466" i="10"/>
  <c r="G7467" i="10"/>
  <c r="G7468" i="10"/>
  <c r="G7469" i="10"/>
  <c r="G7470" i="10"/>
  <c r="G7471" i="10"/>
  <c r="G7472" i="10"/>
  <c r="G7473" i="10"/>
  <c r="G7474" i="10"/>
  <c r="G7475" i="10"/>
  <c r="G7476" i="10"/>
  <c r="G7477" i="10"/>
  <c r="G7478" i="10"/>
  <c r="G7479" i="10"/>
  <c r="G7480" i="10"/>
  <c r="G7481" i="10"/>
  <c r="G7482" i="10"/>
  <c r="G7483" i="10"/>
  <c r="G7484" i="10"/>
  <c r="G7485" i="10"/>
  <c r="G7486" i="10"/>
  <c r="G7487" i="10"/>
  <c r="G7488" i="10"/>
  <c r="G7489" i="10"/>
  <c r="G7490" i="10"/>
  <c r="G7491" i="10"/>
  <c r="G7492" i="10"/>
  <c r="G7493" i="10"/>
  <c r="G7494" i="10"/>
  <c r="G7495" i="10"/>
  <c r="G7496" i="10"/>
  <c r="G7497" i="10"/>
  <c r="G7498" i="10"/>
  <c r="G7499" i="10"/>
  <c r="G7500" i="10"/>
  <c r="G7501" i="10"/>
  <c r="G7502" i="10"/>
  <c r="G7503" i="10"/>
  <c r="G7504" i="10"/>
  <c r="G7505" i="10"/>
  <c r="G7506" i="10"/>
  <c r="G7507" i="10"/>
  <c r="G7508" i="10"/>
  <c r="G7509" i="10"/>
  <c r="G7510" i="10"/>
  <c r="G7511" i="10"/>
  <c r="G7512" i="10"/>
  <c r="G7513" i="10"/>
  <c r="G7514" i="10"/>
  <c r="G7515" i="10"/>
  <c r="G7516" i="10"/>
  <c r="G7517" i="10"/>
  <c r="G7518" i="10"/>
  <c r="G7519" i="10"/>
  <c r="G7520" i="10"/>
  <c r="G7521" i="10"/>
  <c r="G7522" i="10"/>
  <c r="G7523" i="10"/>
  <c r="G7524" i="10"/>
  <c r="G7525" i="10"/>
  <c r="G7526" i="10"/>
  <c r="G7527" i="10"/>
  <c r="G7528" i="10"/>
  <c r="G7529" i="10"/>
  <c r="G7530" i="10"/>
  <c r="G7531" i="10"/>
  <c r="G7532" i="10"/>
  <c r="G7533" i="10"/>
  <c r="G7534" i="10"/>
  <c r="G7535" i="10"/>
  <c r="G7536" i="10"/>
  <c r="G7537" i="10"/>
  <c r="G7538" i="10"/>
  <c r="G7539" i="10"/>
  <c r="G7540" i="10"/>
  <c r="G7541" i="10"/>
  <c r="G7542" i="10"/>
  <c r="G7543" i="10"/>
  <c r="G7544" i="10"/>
  <c r="G7545" i="10"/>
  <c r="G7546" i="10"/>
  <c r="G7547" i="10"/>
  <c r="G7548" i="10"/>
  <c r="G7549" i="10"/>
  <c r="G7550" i="10"/>
  <c r="G7551" i="10"/>
  <c r="G7552" i="10"/>
  <c r="G7553" i="10"/>
  <c r="G7554" i="10"/>
  <c r="G7555" i="10"/>
  <c r="G7556" i="10"/>
  <c r="G7557" i="10"/>
  <c r="G7558" i="10"/>
  <c r="G7559" i="10"/>
  <c r="G7560" i="10"/>
  <c r="G7561" i="10"/>
  <c r="G7562" i="10"/>
  <c r="G7563" i="10"/>
  <c r="G7564" i="10"/>
  <c r="G7565" i="10"/>
  <c r="G7566" i="10"/>
  <c r="G7567" i="10"/>
  <c r="G7568" i="10"/>
  <c r="G7569" i="10"/>
  <c r="G7570" i="10"/>
  <c r="G7571" i="10"/>
  <c r="G7572" i="10"/>
  <c r="G7573" i="10"/>
  <c r="G7574" i="10"/>
  <c r="G7575" i="10"/>
  <c r="G7576" i="10"/>
  <c r="G7577" i="10"/>
  <c r="G7578" i="10"/>
  <c r="G7579" i="10"/>
  <c r="G7580" i="10"/>
  <c r="G7581" i="10"/>
  <c r="G7582" i="10"/>
  <c r="G7583" i="10"/>
  <c r="G7584" i="10"/>
  <c r="G7585" i="10"/>
  <c r="G7586" i="10"/>
  <c r="G7587" i="10"/>
  <c r="G7588" i="10"/>
  <c r="G7589" i="10"/>
  <c r="G7590" i="10"/>
  <c r="G7591" i="10"/>
  <c r="G7592" i="10"/>
  <c r="G7593" i="10"/>
  <c r="G7594" i="10"/>
  <c r="G7595" i="10"/>
  <c r="G7596" i="10"/>
  <c r="G7597" i="10"/>
  <c r="G7598" i="10"/>
  <c r="G7599" i="10"/>
  <c r="G7600" i="10"/>
  <c r="G7601" i="10"/>
  <c r="G7602" i="10"/>
  <c r="G7603" i="10"/>
  <c r="G7604" i="10"/>
  <c r="G7605" i="10"/>
  <c r="G7606" i="10"/>
  <c r="G7607" i="10"/>
  <c r="G7608" i="10"/>
  <c r="G7609" i="10"/>
  <c r="G7610" i="10"/>
  <c r="G7611" i="10"/>
  <c r="G7612" i="10"/>
  <c r="G7613" i="10"/>
  <c r="G7614" i="10"/>
  <c r="G7615" i="10"/>
  <c r="G7616" i="10"/>
  <c r="G7617" i="10"/>
  <c r="G7618" i="10"/>
  <c r="G7619" i="10"/>
  <c r="G7620" i="10"/>
  <c r="G7621" i="10"/>
  <c r="G7622" i="10"/>
  <c r="G7623" i="10"/>
  <c r="G7624" i="10"/>
  <c r="G7625" i="10"/>
  <c r="G7626" i="10"/>
  <c r="G7627" i="10"/>
  <c r="G7628" i="10"/>
  <c r="G7629" i="10"/>
  <c r="G7630" i="10"/>
  <c r="G7631" i="10"/>
  <c r="G7632" i="10"/>
  <c r="G7633" i="10"/>
  <c r="G7634" i="10"/>
  <c r="G7635" i="10"/>
  <c r="G7636" i="10"/>
  <c r="G7637" i="10"/>
  <c r="G7638" i="10"/>
  <c r="G7639" i="10"/>
  <c r="G7640" i="10"/>
  <c r="G7641" i="10"/>
  <c r="G7642" i="10"/>
  <c r="G7643" i="10"/>
  <c r="G7644" i="10"/>
  <c r="G7645" i="10"/>
  <c r="G7646" i="10"/>
  <c r="G7647" i="10"/>
  <c r="G7648" i="10"/>
  <c r="G7649" i="10"/>
  <c r="G7650" i="10"/>
  <c r="G7651" i="10"/>
  <c r="G7652" i="10"/>
  <c r="G7653" i="10"/>
  <c r="G7654" i="10"/>
  <c r="G7655" i="10"/>
  <c r="G7656" i="10"/>
  <c r="G7657" i="10"/>
  <c r="G7658" i="10"/>
  <c r="G7659" i="10"/>
  <c r="G7660" i="10"/>
  <c r="G7661" i="10"/>
  <c r="G7662" i="10"/>
  <c r="G7663" i="10"/>
  <c r="G7664" i="10"/>
  <c r="G7665" i="10"/>
  <c r="G7666" i="10"/>
  <c r="G7667" i="10"/>
  <c r="G7668" i="10"/>
  <c r="G7669" i="10"/>
  <c r="G7670" i="10"/>
  <c r="G7671" i="10"/>
  <c r="G7672" i="10"/>
  <c r="G7673" i="10"/>
  <c r="G7674" i="10"/>
  <c r="G7675" i="10"/>
  <c r="G7676" i="10"/>
  <c r="G7677" i="10"/>
  <c r="G7678" i="10"/>
  <c r="G7679" i="10"/>
  <c r="G7680" i="10"/>
  <c r="G7681" i="10"/>
  <c r="G7682" i="10"/>
  <c r="G7683" i="10"/>
  <c r="G7684" i="10"/>
  <c r="G7685" i="10"/>
  <c r="G7686" i="10"/>
  <c r="G7687" i="10"/>
  <c r="G7688" i="10"/>
  <c r="G7689" i="10"/>
  <c r="G7690" i="10"/>
  <c r="G7691" i="10"/>
  <c r="G7692" i="10"/>
  <c r="G7693" i="10"/>
  <c r="G7694" i="10"/>
  <c r="G7695" i="10"/>
  <c r="G7696" i="10"/>
  <c r="G7697" i="10"/>
  <c r="G7698" i="10"/>
  <c r="G7699" i="10"/>
  <c r="G7700" i="10"/>
  <c r="G7701" i="10"/>
  <c r="G7702" i="10"/>
  <c r="G7703" i="10"/>
  <c r="G7704" i="10"/>
  <c r="G7705" i="10"/>
  <c r="G7706" i="10"/>
  <c r="G7707" i="10"/>
  <c r="G7708" i="10"/>
  <c r="G7709" i="10"/>
  <c r="G7710" i="10"/>
  <c r="G7711" i="10"/>
  <c r="G7712" i="10"/>
  <c r="G7713" i="10"/>
  <c r="G7714" i="10"/>
  <c r="G7715" i="10"/>
  <c r="G7716" i="10"/>
  <c r="G7717" i="10"/>
  <c r="G7718" i="10"/>
  <c r="G7719" i="10"/>
  <c r="G7720" i="10"/>
  <c r="G7721" i="10"/>
  <c r="G7722" i="10"/>
  <c r="G7723" i="10"/>
  <c r="G7724" i="10"/>
  <c r="G7725" i="10"/>
  <c r="G7726" i="10"/>
  <c r="G7727" i="10"/>
  <c r="G7728" i="10"/>
  <c r="G7729" i="10"/>
  <c r="G7730" i="10"/>
  <c r="G7731" i="10"/>
  <c r="G7732" i="10"/>
  <c r="G7733" i="10"/>
  <c r="G7734" i="10"/>
  <c r="G7735" i="10"/>
  <c r="G7736" i="10"/>
  <c r="G7737" i="10"/>
  <c r="G7738" i="10"/>
  <c r="G7739" i="10"/>
  <c r="G7740" i="10"/>
  <c r="G7741" i="10"/>
  <c r="G7742" i="10"/>
  <c r="G7743" i="10"/>
  <c r="G7744" i="10"/>
  <c r="G7745" i="10"/>
  <c r="G7746" i="10"/>
  <c r="G7747" i="10"/>
  <c r="G7748" i="10"/>
  <c r="G7749" i="10"/>
  <c r="G7750" i="10"/>
  <c r="G7751" i="10"/>
  <c r="G7752" i="10"/>
  <c r="G7753" i="10"/>
  <c r="G7754" i="10"/>
  <c r="G7755" i="10"/>
  <c r="G7756" i="10"/>
  <c r="G7757" i="10"/>
  <c r="G7758" i="10"/>
  <c r="G7759" i="10"/>
  <c r="G7760" i="10"/>
  <c r="G7761" i="10"/>
  <c r="G7762" i="10"/>
  <c r="G7763" i="10"/>
  <c r="G7764" i="10"/>
  <c r="G7765" i="10"/>
  <c r="G7766" i="10"/>
  <c r="G7767" i="10"/>
  <c r="G7768" i="10"/>
  <c r="G7769" i="10"/>
  <c r="G7770" i="10"/>
  <c r="G7771" i="10"/>
  <c r="G7772" i="10"/>
  <c r="G7773" i="10"/>
  <c r="G7774" i="10"/>
  <c r="G7775" i="10"/>
  <c r="G7776" i="10"/>
  <c r="G7777" i="10"/>
  <c r="G7778" i="10"/>
  <c r="G7779" i="10"/>
  <c r="G7780" i="10"/>
  <c r="G7781" i="10"/>
  <c r="G7782" i="10"/>
  <c r="G7783" i="10"/>
  <c r="G7784" i="10"/>
  <c r="G7785" i="10"/>
  <c r="G7786" i="10"/>
  <c r="G7787" i="10"/>
  <c r="G7788" i="10"/>
  <c r="G7789" i="10"/>
  <c r="G7790" i="10"/>
  <c r="G7791" i="10"/>
  <c r="G7792" i="10"/>
  <c r="G7793" i="10"/>
  <c r="G7794" i="10"/>
  <c r="G7795" i="10"/>
  <c r="G7796" i="10"/>
  <c r="G7797" i="10"/>
  <c r="G7798" i="10"/>
  <c r="G7799" i="10"/>
  <c r="G7800" i="10"/>
  <c r="G7801" i="10"/>
  <c r="G7802" i="10"/>
  <c r="G7803" i="10"/>
  <c r="G7804" i="10"/>
  <c r="G7805" i="10"/>
  <c r="G7806" i="10"/>
  <c r="G7807" i="10"/>
  <c r="G7808" i="10"/>
  <c r="G7809" i="10"/>
  <c r="G7810" i="10"/>
  <c r="G7811" i="10"/>
  <c r="G7812" i="10"/>
  <c r="G7813" i="10"/>
  <c r="G7814" i="10"/>
  <c r="G7815" i="10"/>
  <c r="G7816" i="10"/>
  <c r="G7817" i="10"/>
  <c r="G7818" i="10"/>
  <c r="G7819" i="10"/>
  <c r="G7820" i="10"/>
  <c r="G7821" i="10"/>
  <c r="G7822" i="10"/>
  <c r="G7823" i="10"/>
  <c r="G7824" i="10"/>
  <c r="G7825" i="10"/>
  <c r="G7826" i="10"/>
  <c r="G7827" i="10"/>
  <c r="G7828" i="10"/>
  <c r="G7829" i="10"/>
  <c r="G7830" i="10"/>
  <c r="G7831" i="10"/>
  <c r="G7832" i="10"/>
  <c r="G7833" i="10"/>
  <c r="G7834" i="10"/>
  <c r="G7835" i="10"/>
  <c r="G7836" i="10"/>
  <c r="G7837" i="10"/>
  <c r="G7838" i="10"/>
  <c r="G7839" i="10"/>
  <c r="G7840" i="10"/>
  <c r="G7841" i="10"/>
  <c r="G7842" i="10"/>
  <c r="G7843" i="10"/>
  <c r="G7844" i="10"/>
  <c r="G7845" i="10"/>
  <c r="G7846" i="10"/>
  <c r="G7847" i="10"/>
  <c r="G7848" i="10"/>
  <c r="G7849" i="10"/>
  <c r="G7850" i="10"/>
  <c r="G7851" i="10"/>
  <c r="G7852" i="10"/>
  <c r="G7853" i="10"/>
  <c r="G7854" i="10"/>
  <c r="G7855" i="10"/>
  <c r="G7856" i="10"/>
  <c r="G7857" i="10"/>
  <c r="G7858" i="10"/>
  <c r="G7859" i="10"/>
  <c r="G7860" i="10"/>
  <c r="G7861" i="10"/>
  <c r="G7862" i="10"/>
  <c r="G7863" i="10"/>
  <c r="G7864" i="10"/>
  <c r="G7865" i="10"/>
  <c r="G7866" i="10"/>
  <c r="G7867" i="10"/>
  <c r="G7868" i="10"/>
  <c r="G7869" i="10"/>
  <c r="G7870" i="10"/>
  <c r="G7871" i="10"/>
  <c r="G7872" i="10"/>
  <c r="G7873" i="10"/>
  <c r="G7874" i="10"/>
  <c r="G7875" i="10"/>
  <c r="G7876" i="10"/>
  <c r="G7877" i="10"/>
  <c r="G7878" i="10"/>
  <c r="G7879" i="10"/>
  <c r="G7880" i="10"/>
  <c r="G7881" i="10"/>
  <c r="G7882" i="10"/>
  <c r="G7883" i="10"/>
  <c r="G7884" i="10"/>
  <c r="G7885" i="10"/>
  <c r="G7886" i="10"/>
  <c r="G7887" i="10"/>
  <c r="G7888" i="10"/>
  <c r="G7889" i="10"/>
  <c r="G7890" i="10"/>
  <c r="G7891" i="10"/>
  <c r="G7892" i="10"/>
  <c r="G7893" i="10"/>
  <c r="G7894" i="10"/>
  <c r="G7895" i="10"/>
  <c r="G7896" i="10"/>
  <c r="G7897" i="10"/>
  <c r="G7898" i="10"/>
  <c r="G7899" i="10"/>
  <c r="G7900" i="10"/>
  <c r="G7901" i="10"/>
  <c r="G7902" i="10"/>
  <c r="G7903" i="10"/>
  <c r="G7904" i="10"/>
  <c r="G7905" i="10"/>
  <c r="G7906" i="10"/>
  <c r="G7907" i="10"/>
  <c r="G7908" i="10"/>
  <c r="G7909" i="10"/>
  <c r="G7910" i="10"/>
  <c r="G7911" i="10"/>
  <c r="G7912" i="10"/>
  <c r="G7913" i="10"/>
  <c r="G7914" i="10"/>
  <c r="G7915" i="10"/>
  <c r="G7916" i="10"/>
  <c r="G7917" i="10"/>
  <c r="G7918" i="10"/>
  <c r="G7919" i="10"/>
  <c r="G7920" i="10"/>
  <c r="G7921" i="10"/>
  <c r="G7922" i="10"/>
  <c r="G7923" i="10"/>
  <c r="G7924" i="10"/>
  <c r="G7925" i="10"/>
  <c r="G7926" i="10"/>
  <c r="G7927" i="10"/>
  <c r="G7928" i="10"/>
  <c r="G7929" i="10"/>
  <c r="G7930" i="10"/>
  <c r="G7931" i="10"/>
  <c r="G7932" i="10"/>
  <c r="G7933" i="10"/>
  <c r="G7934" i="10"/>
  <c r="G7935" i="10"/>
  <c r="G7936" i="10"/>
  <c r="G7937" i="10"/>
  <c r="G7938" i="10"/>
  <c r="G7939" i="10"/>
  <c r="G7940" i="10"/>
  <c r="G7941" i="10"/>
  <c r="G7942" i="10"/>
  <c r="G7943" i="10"/>
  <c r="G7944" i="10"/>
  <c r="G7945" i="10"/>
  <c r="G7946" i="10"/>
  <c r="G7947" i="10"/>
  <c r="G7948" i="10"/>
  <c r="G7949" i="10"/>
  <c r="G7950" i="10"/>
  <c r="G7951" i="10"/>
  <c r="G7952" i="10"/>
  <c r="G7953" i="10"/>
  <c r="G7954" i="10"/>
  <c r="G7955" i="10"/>
  <c r="G7956" i="10"/>
  <c r="G7957" i="10"/>
  <c r="G7958" i="10"/>
  <c r="G7959" i="10"/>
  <c r="G7960" i="10"/>
  <c r="G7961" i="10"/>
  <c r="G7962" i="10"/>
  <c r="G7963" i="10"/>
  <c r="G7964" i="10"/>
  <c r="G7965" i="10"/>
  <c r="G7966" i="10"/>
  <c r="G7967" i="10"/>
  <c r="G7968" i="10"/>
  <c r="G7969" i="10"/>
  <c r="G7970" i="10"/>
  <c r="G7971" i="10"/>
  <c r="G7972" i="10"/>
  <c r="G7973" i="10"/>
  <c r="G7974" i="10"/>
  <c r="G7975" i="10"/>
  <c r="G7976" i="10"/>
  <c r="G7977" i="10"/>
  <c r="G7978" i="10"/>
  <c r="G7979" i="10"/>
  <c r="G7980" i="10"/>
  <c r="G7981" i="10"/>
  <c r="G7982" i="10"/>
  <c r="G7983" i="10"/>
  <c r="G7984" i="10"/>
  <c r="G7985" i="10"/>
  <c r="G7986" i="10"/>
  <c r="G7987" i="10"/>
  <c r="G7988" i="10"/>
  <c r="G7989" i="10"/>
  <c r="G7990" i="10"/>
  <c r="G7991" i="10"/>
  <c r="G7992" i="10"/>
  <c r="G7993" i="10"/>
  <c r="G7994" i="10"/>
  <c r="G7995" i="10"/>
  <c r="G7996" i="10"/>
  <c r="G7997" i="10"/>
  <c r="G7998" i="10"/>
  <c r="G7999" i="10"/>
  <c r="G8000" i="10"/>
  <c r="G8001" i="10"/>
  <c r="G8002" i="10"/>
  <c r="G8003" i="10"/>
  <c r="G8004" i="10"/>
  <c r="G8005" i="10"/>
  <c r="G8006" i="10"/>
  <c r="G8007" i="10"/>
  <c r="G8008" i="10"/>
  <c r="G8009" i="10"/>
  <c r="G8010" i="10"/>
  <c r="G8011" i="10"/>
  <c r="G8012" i="10"/>
  <c r="G8013" i="10"/>
  <c r="G8014" i="10"/>
  <c r="G8015" i="10"/>
  <c r="G8016" i="10"/>
  <c r="G8017" i="10"/>
  <c r="G8018" i="10"/>
  <c r="G8019" i="10"/>
  <c r="G8020" i="10"/>
  <c r="G8021" i="10"/>
  <c r="G8022" i="10"/>
  <c r="G8023" i="10"/>
  <c r="G8024" i="10"/>
  <c r="G8025" i="10"/>
  <c r="G8026" i="10"/>
  <c r="G8027" i="10"/>
  <c r="G8028" i="10"/>
  <c r="G8029" i="10"/>
  <c r="G8030" i="10"/>
  <c r="G8031" i="10"/>
  <c r="G8032" i="10"/>
  <c r="G8033" i="10"/>
  <c r="G8034" i="10"/>
  <c r="G8035" i="10"/>
  <c r="G8036" i="10"/>
  <c r="G8037" i="10"/>
  <c r="G8038" i="10"/>
  <c r="G8039" i="10"/>
  <c r="G8040" i="10"/>
  <c r="G8041" i="10"/>
  <c r="G8042" i="10"/>
  <c r="G8043" i="10"/>
  <c r="G8044" i="10"/>
  <c r="G8045" i="10"/>
  <c r="G8046" i="10"/>
  <c r="G8047" i="10"/>
  <c r="G8048" i="10"/>
  <c r="G8049" i="10"/>
  <c r="G8050" i="10"/>
  <c r="G8051" i="10"/>
  <c r="G8052" i="10"/>
  <c r="G8053" i="10"/>
  <c r="G8054" i="10"/>
  <c r="G8055" i="10"/>
  <c r="G8056" i="10"/>
  <c r="G8057" i="10"/>
  <c r="G8058" i="10"/>
  <c r="G8059" i="10"/>
  <c r="G8060" i="10"/>
  <c r="G8061" i="10"/>
  <c r="G8062" i="10"/>
  <c r="G8063" i="10"/>
  <c r="G8064" i="10"/>
  <c r="G8065" i="10"/>
  <c r="G8066" i="10"/>
  <c r="G8067" i="10"/>
  <c r="G8068" i="10"/>
  <c r="G8069" i="10"/>
  <c r="G8070" i="10"/>
  <c r="G8071" i="10"/>
  <c r="G8072" i="10"/>
  <c r="G8073" i="10"/>
  <c r="G8074" i="10"/>
  <c r="G8075" i="10"/>
  <c r="G8076" i="10"/>
  <c r="G8077" i="10"/>
  <c r="G8078" i="10"/>
  <c r="G8079" i="10"/>
  <c r="G8080" i="10"/>
  <c r="G8081" i="10"/>
  <c r="G8082" i="10"/>
  <c r="G8083" i="10"/>
  <c r="G8084" i="10"/>
  <c r="G8085" i="10"/>
  <c r="G8086" i="10"/>
  <c r="G8087" i="10"/>
  <c r="G8088" i="10"/>
  <c r="G8089" i="10"/>
  <c r="G8090" i="10"/>
  <c r="G8091" i="10"/>
  <c r="G8092" i="10"/>
  <c r="G8093" i="10"/>
  <c r="G8094" i="10"/>
  <c r="G8095" i="10"/>
  <c r="G8096" i="10"/>
  <c r="G8097" i="10"/>
  <c r="G8098" i="10"/>
  <c r="G8099" i="10"/>
  <c r="G8100" i="10"/>
  <c r="G8101" i="10"/>
  <c r="G8102" i="10"/>
  <c r="G8103" i="10"/>
  <c r="G8104" i="10"/>
  <c r="G8105" i="10"/>
  <c r="G8106" i="10"/>
  <c r="G8107" i="10"/>
  <c r="G8108" i="10"/>
  <c r="G8109" i="10"/>
  <c r="G8110" i="10"/>
  <c r="G8111" i="10"/>
  <c r="G8112" i="10"/>
  <c r="G8113" i="10"/>
  <c r="G8114" i="10"/>
  <c r="G8115" i="10"/>
  <c r="G8116" i="10"/>
  <c r="G8117" i="10"/>
  <c r="G8118" i="10"/>
  <c r="G8119" i="10"/>
  <c r="G8120" i="10"/>
  <c r="G8121" i="10"/>
  <c r="G8122" i="10"/>
  <c r="G8123" i="10"/>
  <c r="G8124" i="10"/>
  <c r="G8125" i="10"/>
  <c r="G8126" i="10"/>
  <c r="G8127" i="10"/>
  <c r="G8128" i="10"/>
  <c r="G8129" i="10"/>
  <c r="G8130" i="10"/>
  <c r="G8131" i="10"/>
  <c r="G8132" i="10"/>
  <c r="G8133" i="10"/>
  <c r="G8134" i="10"/>
  <c r="G8135" i="10"/>
  <c r="G8136" i="10"/>
  <c r="G8137" i="10"/>
  <c r="G8138" i="10"/>
  <c r="G8139" i="10"/>
  <c r="G8140" i="10"/>
  <c r="G8141" i="10"/>
  <c r="G8142" i="10"/>
  <c r="G8143" i="10"/>
  <c r="G8144" i="10"/>
  <c r="G8145" i="10"/>
  <c r="G8146" i="10"/>
  <c r="G8147" i="10"/>
  <c r="G8148" i="10"/>
  <c r="G8149" i="10"/>
  <c r="G8150" i="10"/>
  <c r="G8151" i="10"/>
  <c r="G8152" i="10"/>
  <c r="G8153" i="10"/>
  <c r="G8154" i="10"/>
  <c r="G8155" i="10"/>
  <c r="G8156" i="10"/>
  <c r="G8157" i="10"/>
  <c r="G8158" i="10"/>
  <c r="G8159" i="10"/>
  <c r="G8160" i="10"/>
  <c r="G8161" i="10"/>
  <c r="G8162" i="10"/>
  <c r="G8163" i="10"/>
  <c r="G8164" i="10"/>
  <c r="G8165" i="10"/>
  <c r="G8166" i="10"/>
  <c r="G8167" i="10"/>
  <c r="G8168" i="10"/>
  <c r="G8169" i="10"/>
  <c r="G8170" i="10"/>
  <c r="G8171" i="10"/>
  <c r="G8172" i="10"/>
  <c r="G8173" i="10"/>
  <c r="G8174" i="10"/>
  <c r="G8175" i="10"/>
  <c r="G8176" i="10"/>
  <c r="G8177" i="10"/>
  <c r="G8178" i="10"/>
  <c r="G8179" i="10"/>
  <c r="G8180" i="10"/>
  <c r="G8181" i="10"/>
  <c r="G8182" i="10"/>
  <c r="G8183" i="10"/>
  <c r="G8184" i="10"/>
  <c r="G8185" i="10"/>
  <c r="G8186" i="10"/>
  <c r="G8187" i="10"/>
  <c r="G8188" i="10"/>
  <c r="G8189" i="10"/>
  <c r="G8190" i="10"/>
  <c r="G8191" i="10"/>
  <c r="G8192" i="10"/>
  <c r="G8193" i="10"/>
  <c r="G8194" i="10"/>
  <c r="G8195" i="10"/>
  <c r="G8196" i="10"/>
  <c r="G8197" i="10"/>
  <c r="G8198" i="10"/>
  <c r="G8199" i="10"/>
  <c r="G8200" i="10"/>
  <c r="G8201" i="10"/>
  <c r="G8202" i="10"/>
  <c r="G8203" i="10"/>
  <c r="G8204" i="10"/>
  <c r="G8205" i="10"/>
  <c r="G8206" i="10"/>
  <c r="G8207" i="10"/>
  <c r="G8208" i="10"/>
  <c r="G8209" i="10"/>
  <c r="G8210" i="10"/>
  <c r="G8211" i="10"/>
  <c r="G8212" i="10"/>
  <c r="G8213" i="10"/>
  <c r="G8214" i="10"/>
  <c r="G8215" i="10"/>
  <c r="G8216" i="10"/>
  <c r="G8217" i="10"/>
  <c r="G8218" i="10"/>
  <c r="G8219" i="10"/>
  <c r="G8220" i="10"/>
  <c r="G8221" i="10"/>
  <c r="G8222" i="10"/>
  <c r="G8223" i="10"/>
  <c r="G8224" i="10"/>
  <c r="G8225" i="10"/>
  <c r="G8226" i="10"/>
  <c r="G8227" i="10"/>
  <c r="G8228" i="10"/>
  <c r="G8229" i="10"/>
  <c r="G8230" i="10"/>
  <c r="G8231" i="10"/>
  <c r="G8232" i="10"/>
  <c r="G8233" i="10"/>
  <c r="G8234" i="10"/>
  <c r="G8235" i="10"/>
  <c r="G8236" i="10"/>
  <c r="G8237" i="10"/>
  <c r="G8238" i="10"/>
  <c r="G8239" i="10"/>
  <c r="G8240" i="10"/>
  <c r="G8241" i="10"/>
  <c r="G8242" i="10"/>
  <c r="G8243" i="10"/>
  <c r="G8244" i="10"/>
  <c r="G8245" i="10"/>
  <c r="G8246" i="10"/>
  <c r="G8247" i="10"/>
  <c r="G8248" i="10"/>
  <c r="G8249" i="10"/>
  <c r="G8250" i="10"/>
  <c r="G8251" i="10"/>
  <c r="G8252" i="10"/>
  <c r="G8253" i="10"/>
  <c r="G8254" i="10"/>
  <c r="G8255" i="10"/>
  <c r="G8256" i="10"/>
  <c r="G8257" i="10"/>
  <c r="G8258" i="10"/>
  <c r="G8259" i="10"/>
  <c r="G8260" i="10"/>
  <c r="G8261" i="10"/>
  <c r="G8262" i="10"/>
  <c r="G8263" i="10"/>
  <c r="G8264" i="10"/>
  <c r="G8265" i="10"/>
  <c r="G8266" i="10"/>
  <c r="G8267" i="10"/>
  <c r="G8268" i="10"/>
  <c r="G8269" i="10"/>
  <c r="G8270" i="10"/>
  <c r="G8271" i="10"/>
  <c r="G8272" i="10"/>
  <c r="G8273" i="10"/>
  <c r="G8274" i="10"/>
  <c r="G8275" i="10"/>
  <c r="G8276" i="10"/>
  <c r="G8277" i="10"/>
  <c r="G8278" i="10"/>
  <c r="G8279" i="10"/>
  <c r="G8280" i="10"/>
  <c r="G8281" i="10"/>
  <c r="G8282" i="10"/>
  <c r="G8283" i="10"/>
  <c r="G8284" i="10"/>
  <c r="G8285" i="10"/>
  <c r="G8286" i="10"/>
  <c r="G8287" i="10"/>
  <c r="G8288" i="10"/>
  <c r="G8289" i="10"/>
  <c r="G8290" i="10"/>
  <c r="G8291" i="10"/>
  <c r="G8292" i="10"/>
  <c r="G8293" i="10"/>
  <c r="G8294" i="10"/>
  <c r="G8295" i="10"/>
  <c r="G8296" i="10"/>
  <c r="G8297" i="10"/>
  <c r="G8298" i="10"/>
  <c r="G8299" i="10"/>
  <c r="G8300" i="10"/>
  <c r="G8301" i="10"/>
  <c r="G8302" i="10"/>
  <c r="G8303" i="10"/>
  <c r="G8304" i="10"/>
  <c r="G8305" i="10"/>
  <c r="G8306" i="10"/>
  <c r="G8307" i="10"/>
  <c r="G8308" i="10"/>
  <c r="G8309" i="10"/>
  <c r="G8310" i="10"/>
  <c r="G8311" i="10"/>
  <c r="G8312" i="10"/>
  <c r="G8313" i="10"/>
  <c r="G8314" i="10"/>
  <c r="G8315" i="10"/>
  <c r="G8316" i="10"/>
  <c r="G8317" i="10"/>
  <c r="G8318" i="10"/>
  <c r="G8319" i="10"/>
  <c r="G8320" i="10"/>
  <c r="G8321" i="10"/>
  <c r="G8322" i="10"/>
  <c r="G8323" i="10"/>
  <c r="G8324" i="10"/>
  <c r="G8325" i="10"/>
  <c r="G8326" i="10"/>
  <c r="G8327" i="10"/>
  <c r="G8328" i="10"/>
  <c r="G8329" i="10"/>
  <c r="G8330" i="10"/>
  <c r="G8331" i="10"/>
  <c r="G8332" i="10"/>
  <c r="G8333" i="10"/>
  <c r="G8334" i="10"/>
  <c r="G8335" i="10"/>
  <c r="G8336" i="10"/>
  <c r="G8337" i="10"/>
  <c r="G8338" i="10"/>
  <c r="G8339" i="10"/>
  <c r="G8340" i="10"/>
  <c r="G8341" i="10"/>
  <c r="G8342" i="10"/>
  <c r="G8343" i="10"/>
  <c r="G8344" i="10"/>
  <c r="G8345" i="10"/>
  <c r="G8346" i="10"/>
  <c r="G8347" i="10"/>
  <c r="G8348" i="10"/>
  <c r="G8349" i="10"/>
  <c r="G8350" i="10"/>
  <c r="G8351" i="10"/>
  <c r="G8352" i="10"/>
  <c r="G8353" i="10"/>
  <c r="G8354" i="10"/>
  <c r="G8355" i="10"/>
  <c r="G8356" i="10"/>
  <c r="G8357" i="10"/>
  <c r="G8358" i="10"/>
  <c r="G8359" i="10"/>
  <c r="G8360" i="10"/>
  <c r="G8361" i="10"/>
  <c r="G8362" i="10"/>
  <c r="G8363" i="10"/>
  <c r="G8364" i="10"/>
  <c r="G8365" i="10"/>
  <c r="G8366" i="10"/>
  <c r="G8367" i="10"/>
  <c r="G8368" i="10"/>
  <c r="G8369" i="10"/>
  <c r="G8370" i="10"/>
  <c r="G8371" i="10"/>
  <c r="G8372" i="10"/>
  <c r="G8373" i="10"/>
  <c r="G8374" i="10"/>
  <c r="G8375" i="10"/>
  <c r="G8376" i="10"/>
  <c r="G8377" i="10"/>
  <c r="G8378" i="10"/>
  <c r="G8379" i="10"/>
  <c r="G8380" i="10"/>
  <c r="G8381" i="10"/>
  <c r="G8382" i="10"/>
  <c r="G8383" i="10"/>
  <c r="G8384" i="10"/>
  <c r="G8385" i="10"/>
  <c r="G8386" i="10"/>
  <c r="G8387" i="10"/>
  <c r="G8388" i="10"/>
  <c r="G8389" i="10"/>
  <c r="G8390" i="10"/>
  <c r="G8391" i="10"/>
  <c r="G8392" i="10"/>
  <c r="G8393" i="10"/>
  <c r="G8394" i="10"/>
  <c r="G8395" i="10"/>
  <c r="G8396" i="10"/>
  <c r="G8397" i="10"/>
  <c r="G8398" i="10"/>
  <c r="G8399" i="10"/>
  <c r="G8400" i="10"/>
  <c r="G8401" i="10"/>
  <c r="G8402" i="10"/>
  <c r="G8403" i="10"/>
  <c r="G8404" i="10"/>
  <c r="G8405" i="10"/>
  <c r="G8406" i="10"/>
  <c r="G8407" i="10"/>
  <c r="G8408" i="10"/>
  <c r="G8409" i="10"/>
  <c r="G8410" i="10"/>
  <c r="G8411" i="10"/>
  <c r="G8412" i="10"/>
  <c r="G8413" i="10"/>
  <c r="G8414" i="10"/>
  <c r="G8415" i="10"/>
  <c r="G8416" i="10"/>
  <c r="G8417" i="10"/>
  <c r="G8418" i="10"/>
  <c r="G8419" i="10"/>
  <c r="G8420" i="10"/>
  <c r="G8421" i="10"/>
  <c r="G8422" i="10"/>
  <c r="G8423" i="10"/>
  <c r="G8424" i="10"/>
  <c r="G8425" i="10"/>
  <c r="G8426" i="10"/>
  <c r="G8427" i="10"/>
  <c r="G8428" i="10"/>
  <c r="G8429" i="10"/>
  <c r="G8430" i="10"/>
  <c r="G8431" i="10"/>
  <c r="G8432" i="10"/>
  <c r="G8433" i="10"/>
  <c r="G8434" i="10"/>
  <c r="G8435" i="10"/>
  <c r="G8436" i="10"/>
  <c r="G8437" i="10"/>
  <c r="G8438" i="10"/>
  <c r="G8439" i="10"/>
  <c r="G8440" i="10"/>
  <c r="G8441" i="10"/>
  <c r="G8442" i="10"/>
  <c r="G8443" i="10"/>
  <c r="G8444" i="10"/>
  <c r="G8445" i="10"/>
  <c r="G8446" i="10"/>
  <c r="G8447" i="10"/>
  <c r="G8448" i="10"/>
  <c r="G8449" i="10"/>
  <c r="G8450" i="10"/>
  <c r="G8451" i="10"/>
  <c r="G8452" i="10"/>
  <c r="G8453" i="10"/>
  <c r="G8454" i="10"/>
  <c r="G8455" i="10"/>
  <c r="G8456" i="10"/>
  <c r="G8457" i="10"/>
  <c r="G8458" i="10"/>
  <c r="G8459" i="10"/>
  <c r="G8460" i="10"/>
  <c r="G8461" i="10"/>
  <c r="G8462" i="10"/>
  <c r="G8463" i="10"/>
  <c r="G8464" i="10"/>
  <c r="G8465" i="10"/>
  <c r="G8466" i="10"/>
  <c r="G8467" i="10"/>
  <c r="G8468" i="10"/>
  <c r="G8469" i="10"/>
  <c r="G8470" i="10"/>
  <c r="G8471" i="10"/>
  <c r="G8472" i="10"/>
  <c r="G8473" i="10"/>
  <c r="G8474" i="10"/>
  <c r="G8475" i="10"/>
  <c r="G8476" i="10"/>
  <c r="G8477" i="10"/>
  <c r="G8478" i="10"/>
  <c r="G8479" i="10"/>
  <c r="G8480" i="10"/>
  <c r="G8481" i="10"/>
  <c r="G8482" i="10"/>
  <c r="G8483" i="10"/>
  <c r="G8484" i="10"/>
  <c r="G8485" i="10"/>
  <c r="G8486" i="10"/>
  <c r="G8487" i="10"/>
  <c r="G8488" i="10"/>
  <c r="G8489" i="10"/>
  <c r="G8490" i="10"/>
  <c r="G8491" i="10"/>
  <c r="G8492" i="10"/>
  <c r="G8493" i="10"/>
  <c r="G8494" i="10"/>
  <c r="G8495" i="10"/>
  <c r="G8496" i="10"/>
  <c r="G8497" i="10"/>
  <c r="G8498" i="10"/>
  <c r="G8499" i="10"/>
  <c r="G8500" i="10"/>
  <c r="G8501" i="10"/>
  <c r="G8502" i="10"/>
  <c r="G8503" i="10"/>
  <c r="G8504" i="10"/>
  <c r="G8505" i="10"/>
  <c r="G8506" i="10"/>
  <c r="G8507" i="10"/>
  <c r="G8508" i="10"/>
  <c r="G8509" i="10"/>
  <c r="G8510" i="10"/>
  <c r="G8511" i="10"/>
  <c r="G8512" i="10"/>
  <c r="G8513" i="10"/>
  <c r="G8514" i="10"/>
  <c r="G8515" i="10"/>
  <c r="G8516" i="10"/>
  <c r="G8517" i="10"/>
  <c r="G8518" i="10"/>
  <c r="G8519" i="10"/>
  <c r="G8520" i="10"/>
  <c r="G8521" i="10"/>
  <c r="G8522" i="10"/>
  <c r="G8523" i="10"/>
  <c r="G8524" i="10"/>
  <c r="G8525" i="10"/>
  <c r="G8526" i="10"/>
  <c r="G8527" i="10"/>
  <c r="G8528" i="10"/>
  <c r="G8529" i="10"/>
  <c r="G8530" i="10"/>
  <c r="G8531" i="10"/>
  <c r="G8532" i="10"/>
  <c r="G8533" i="10"/>
  <c r="G8534" i="10"/>
  <c r="G8535" i="10"/>
  <c r="G8536" i="10"/>
  <c r="G8537" i="10"/>
  <c r="G8538" i="10"/>
  <c r="G8539" i="10"/>
  <c r="G8540" i="10"/>
  <c r="G8541" i="10"/>
  <c r="G8542" i="10"/>
  <c r="G8543" i="10"/>
  <c r="G8544" i="10"/>
  <c r="G8545" i="10"/>
  <c r="G8546" i="10"/>
  <c r="G8547" i="10"/>
  <c r="G8548" i="10"/>
  <c r="G8549" i="10"/>
  <c r="G8550" i="10"/>
  <c r="G8551" i="10"/>
  <c r="G8552" i="10"/>
  <c r="G8553" i="10"/>
  <c r="G8554" i="10"/>
  <c r="G8555" i="10"/>
  <c r="G8556" i="10"/>
  <c r="G8557" i="10"/>
  <c r="G8558" i="10"/>
  <c r="G8559" i="10"/>
  <c r="G8560" i="10"/>
  <c r="G8561" i="10"/>
  <c r="G8562" i="10"/>
  <c r="G8563" i="10"/>
  <c r="G8564" i="10"/>
  <c r="G8565" i="10"/>
  <c r="G8566" i="10"/>
  <c r="G8567" i="10"/>
  <c r="G8568" i="10"/>
  <c r="G8569" i="10"/>
  <c r="G8570" i="10"/>
  <c r="G8571" i="10"/>
  <c r="G8572" i="10"/>
  <c r="G8573" i="10"/>
  <c r="G8574" i="10"/>
  <c r="G8575" i="10"/>
  <c r="G8576" i="10"/>
  <c r="G8577" i="10"/>
  <c r="G8578" i="10"/>
  <c r="G8579" i="10"/>
  <c r="G8580" i="10"/>
  <c r="G8581" i="10"/>
  <c r="G8582" i="10"/>
  <c r="G8583" i="10"/>
  <c r="G8584" i="10"/>
  <c r="G8585" i="10"/>
  <c r="G8586" i="10"/>
  <c r="G8587" i="10"/>
  <c r="G8588" i="10"/>
  <c r="G8589" i="10"/>
  <c r="G8590" i="10"/>
  <c r="G8591" i="10"/>
  <c r="G8592" i="10"/>
  <c r="G8593" i="10"/>
  <c r="G8594" i="10"/>
  <c r="G8595" i="10"/>
  <c r="G8596" i="10"/>
  <c r="G8597" i="10"/>
  <c r="G8598" i="10"/>
  <c r="G8599" i="10"/>
  <c r="G8600" i="10"/>
  <c r="G8601" i="10"/>
  <c r="G8602" i="10"/>
  <c r="G8603" i="10"/>
  <c r="G8604" i="10"/>
  <c r="G8605" i="10"/>
  <c r="G8606" i="10"/>
  <c r="G8607" i="10"/>
  <c r="G8608" i="10"/>
  <c r="G8609" i="10"/>
  <c r="G8610" i="10"/>
  <c r="G8611" i="10"/>
  <c r="G8612" i="10"/>
  <c r="G8613" i="10"/>
  <c r="G8614" i="10"/>
  <c r="G8615" i="10"/>
  <c r="G8616" i="10"/>
  <c r="G8617" i="10"/>
  <c r="G8618" i="10"/>
  <c r="G8619" i="10"/>
  <c r="G8620" i="10"/>
  <c r="G8621" i="10"/>
  <c r="G8622" i="10"/>
  <c r="G8623" i="10"/>
  <c r="G8624" i="10"/>
  <c r="G8625" i="10"/>
  <c r="G8626" i="10"/>
  <c r="G8627" i="10"/>
  <c r="G8628" i="10"/>
  <c r="G8629" i="10"/>
  <c r="G8630" i="10"/>
  <c r="G8631" i="10"/>
  <c r="G8632" i="10"/>
  <c r="G8633" i="10"/>
  <c r="G8634" i="10"/>
  <c r="G8635" i="10"/>
  <c r="G8636" i="10"/>
  <c r="G8637" i="10"/>
  <c r="G8638" i="10"/>
  <c r="G8639" i="10"/>
  <c r="G8640" i="10"/>
  <c r="G8641" i="10"/>
  <c r="G8642" i="10"/>
  <c r="G8643" i="10"/>
  <c r="G8644" i="10"/>
  <c r="G8645" i="10"/>
  <c r="G8646" i="10"/>
  <c r="G8647" i="10"/>
  <c r="G8648" i="10"/>
  <c r="G8649" i="10"/>
  <c r="G8650" i="10"/>
  <c r="G8651" i="10"/>
  <c r="G8652" i="10"/>
  <c r="G8653" i="10"/>
  <c r="G8654" i="10"/>
  <c r="G8655" i="10"/>
  <c r="G8656" i="10"/>
  <c r="G8657" i="10"/>
  <c r="G8658" i="10"/>
  <c r="G8659" i="10"/>
  <c r="G8660" i="10"/>
  <c r="G8661" i="10"/>
  <c r="G8662" i="10"/>
  <c r="G8663" i="10"/>
  <c r="G8664" i="10"/>
  <c r="G8665" i="10"/>
  <c r="G8666" i="10"/>
  <c r="G8667" i="10"/>
  <c r="G8668" i="10"/>
  <c r="G8669" i="10"/>
  <c r="G8670" i="10"/>
  <c r="G8671" i="10"/>
  <c r="G8672" i="10"/>
  <c r="G8673" i="10"/>
  <c r="G8674" i="10"/>
  <c r="G8675" i="10"/>
  <c r="G8676" i="10"/>
  <c r="G8677" i="10"/>
  <c r="G8678" i="10"/>
  <c r="G8679" i="10"/>
  <c r="G8680" i="10"/>
  <c r="G8681" i="10"/>
  <c r="G8682" i="10"/>
  <c r="G8683" i="10"/>
  <c r="G8684" i="10"/>
  <c r="G8685" i="10"/>
  <c r="G8686" i="10"/>
  <c r="G8687" i="10"/>
  <c r="G8688" i="10"/>
  <c r="G8689" i="10"/>
  <c r="G8690" i="10"/>
  <c r="G8691" i="10"/>
  <c r="G8692" i="10"/>
  <c r="G8693" i="10"/>
  <c r="G8694" i="10"/>
  <c r="G8695" i="10"/>
  <c r="G8696" i="10"/>
  <c r="G8697" i="10"/>
  <c r="G8698" i="10"/>
  <c r="G8699" i="10"/>
  <c r="G8700" i="10"/>
  <c r="G8701" i="10"/>
  <c r="G8702" i="10"/>
  <c r="G8703" i="10"/>
  <c r="G8704" i="10"/>
  <c r="G8705" i="10"/>
  <c r="G8706" i="10"/>
  <c r="G8707" i="10"/>
  <c r="G8708" i="10"/>
  <c r="G8709" i="10"/>
  <c r="G8710" i="10"/>
  <c r="G8711" i="10"/>
  <c r="G8712" i="10"/>
  <c r="G8713" i="10"/>
  <c r="G8714" i="10"/>
  <c r="G8715" i="10"/>
  <c r="G8716" i="10"/>
  <c r="G8717" i="10"/>
  <c r="G8718" i="10"/>
  <c r="G8719" i="10"/>
  <c r="G8720" i="10"/>
  <c r="G8721" i="10"/>
  <c r="G8722" i="10"/>
  <c r="G8723" i="10"/>
  <c r="G8724" i="10"/>
  <c r="G8725" i="10"/>
  <c r="G8726" i="10"/>
  <c r="G8727" i="10"/>
  <c r="G8728" i="10"/>
  <c r="G8729" i="10"/>
  <c r="G8730" i="10"/>
  <c r="G8731" i="10"/>
  <c r="G8732" i="10"/>
  <c r="G8733" i="10"/>
  <c r="G8734" i="10"/>
  <c r="G8735" i="10"/>
  <c r="G8736" i="10"/>
  <c r="G8737" i="10"/>
  <c r="G8738" i="10"/>
  <c r="G8739" i="10"/>
  <c r="G8740" i="10"/>
  <c r="G8741" i="10"/>
  <c r="G8742" i="10"/>
  <c r="G8743" i="10"/>
  <c r="G8744" i="10"/>
  <c r="G8745" i="10"/>
  <c r="G8746" i="10"/>
  <c r="G8747" i="10"/>
  <c r="G8748" i="10"/>
  <c r="G8749" i="10"/>
  <c r="G8750" i="10"/>
  <c r="G8751" i="10"/>
  <c r="G8752" i="10"/>
  <c r="G8753" i="10"/>
  <c r="G8754" i="10"/>
  <c r="G8755" i="10"/>
  <c r="G8756" i="10"/>
  <c r="G8757" i="10"/>
  <c r="G8758" i="10"/>
  <c r="G8759" i="10"/>
  <c r="G8760" i="10"/>
  <c r="G8761" i="10"/>
  <c r="G8762" i="10"/>
  <c r="G8763" i="10"/>
  <c r="G8764" i="10"/>
  <c r="G8765" i="10"/>
  <c r="G8766" i="10"/>
  <c r="G8767" i="10"/>
  <c r="G8768" i="10"/>
  <c r="G8769" i="10"/>
  <c r="G8770" i="10"/>
  <c r="G8771" i="10"/>
  <c r="G8772" i="10"/>
  <c r="G8773" i="10"/>
  <c r="G8774" i="10"/>
  <c r="G8775" i="10"/>
  <c r="G8776" i="10"/>
  <c r="G8777" i="10"/>
  <c r="G8778" i="10"/>
  <c r="G8779" i="10"/>
  <c r="G8780" i="10"/>
  <c r="G8781" i="10"/>
  <c r="G8782" i="10"/>
  <c r="G8783" i="10"/>
  <c r="G8784" i="10"/>
  <c r="G8785" i="10"/>
  <c r="G8786" i="10"/>
  <c r="G8787" i="10"/>
  <c r="G8788" i="10"/>
  <c r="G8789" i="10"/>
  <c r="G8790" i="10"/>
  <c r="G8791" i="10"/>
  <c r="G8792" i="10"/>
  <c r="G8793" i="10"/>
  <c r="G8794" i="10"/>
  <c r="G8795" i="10"/>
  <c r="G8796" i="10"/>
  <c r="G8797" i="10"/>
  <c r="G8798" i="10"/>
  <c r="G8799" i="10"/>
  <c r="G8800" i="10"/>
  <c r="G8801" i="10"/>
  <c r="G8802" i="10"/>
  <c r="G8803" i="10"/>
  <c r="G8804" i="10"/>
  <c r="G8805" i="10"/>
  <c r="G8806" i="10"/>
  <c r="G8807" i="10"/>
  <c r="G8808" i="10"/>
  <c r="G8809" i="10"/>
  <c r="G8810" i="10"/>
  <c r="G8811" i="10"/>
  <c r="G8812" i="10"/>
  <c r="G8813" i="10"/>
  <c r="G8814" i="10"/>
  <c r="G8815" i="10"/>
  <c r="G8816" i="10"/>
  <c r="G8817" i="10"/>
  <c r="G8818" i="10"/>
  <c r="G8819" i="10"/>
  <c r="G8820" i="10"/>
  <c r="G8821" i="10"/>
  <c r="G8822" i="10"/>
  <c r="G8823" i="10"/>
  <c r="G8824" i="10"/>
  <c r="G8825" i="10"/>
  <c r="G8826" i="10"/>
  <c r="G8827" i="10"/>
  <c r="G8828" i="10"/>
  <c r="G8829" i="10"/>
  <c r="G8830" i="10"/>
  <c r="G8831" i="10"/>
  <c r="G8832" i="10"/>
  <c r="G8833" i="10"/>
  <c r="G8834" i="10"/>
  <c r="G8835" i="10"/>
  <c r="G8836" i="10"/>
  <c r="G8837" i="10"/>
  <c r="G8838" i="10"/>
  <c r="G8839" i="10"/>
  <c r="G8840" i="10"/>
  <c r="G8841" i="10"/>
  <c r="G8842" i="10"/>
  <c r="G8843" i="10"/>
  <c r="G8844" i="10"/>
  <c r="G8845" i="10"/>
  <c r="G8846" i="10"/>
  <c r="G8847" i="10"/>
  <c r="G8848" i="10"/>
  <c r="G8849" i="10"/>
  <c r="G8850" i="10"/>
  <c r="G8851" i="10"/>
  <c r="G8852" i="10"/>
  <c r="G8853" i="10"/>
  <c r="G8854" i="10"/>
  <c r="G8855" i="10"/>
  <c r="G8856" i="10"/>
  <c r="G8857" i="10"/>
  <c r="G8858" i="10"/>
  <c r="G8859" i="10"/>
  <c r="G8860" i="10"/>
  <c r="G8861" i="10"/>
  <c r="G8862" i="10"/>
  <c r="G8863" i="10"/>
  <c r="G8864" i="10"/>
  <c r="G8865" i="10"/>
  <c r="G8866" i="10"/>
  <c r="G8867" i="10"/>
  <c r="G8868" i="10"/>
  <c r="G8869" i="10"/>
  <c r="G8870" i="10"/>
  <c r="G8871" i="10"/>
  <c r="G8872" i="10"/>
  <c r="G8873" i="10"/>
  <c r="G8874" i="10"/>
  <c r="G8875" i="10"/>
  <c r="G8876" i="10"/>
  <c r="G8877" i="10"/>
  <c r="G8878" i="10"/>
  <c r="G8879" i="10"/>
  <c r="G8880" i="10"/>
  <c r="G8881" i="10"/>
  <c r="G8882" i="10"/>
  <c r="G8883" i="10"/>
  <c r="G8884" i="10"/>
  <c r="G8885" i="10"/>
  <c r="G8886" i="10"/>
  <c r="G8887" i="10"/>
  <c r="G8888" i="10"/>
  <c r="G8889" i="10"/>
  <c r="G8890" i="10"/>
  <c r="G8891" i="10"/>
  <c r="G8892" i="10"/>
  <c r="G8893" i="10"/>
  <c r="G8894" i="10"/>
  <c r="G8895" i="10"/>
  <c r="G8896" i="10"/>
  <c r="G8897" i="10"/>
  <c r="G8898" i="10"/>
  <c r="G8899" i="10"/>
  <c r="G8900" i="10"/>
  <c r="G8901" i="10"/>
  <c r="G8902" i="10"/>
  <c r="G8903" i="10"/>
  <c r="G8904" i="10"/>
  <c r="G8905" i="10"/>
  <c r="G8906" i="10"/>
  <c r="G8907" i="10"/>
  <c r="G8908" i="10"/>
  <c r="G8909" i="10"/>
  <c r="G8910" i="10"/>
  <c r="G8911" i="10"/>
  <c r="G8912" i="10"/>
  <c r="G8913" i="10"/>
  <c r="G8914" i="10"/>
  <c r="G8915" i="10"/>
  <c r="G8916" i="10"/>
  <c r="G8917" i="10"/>
  <c r="G8918" i="10"/>
  <c r="G8919" i="10"/>
  <c r="G8920" i="10"/>
  <c r="G8921" i="10"/>
  <c r="G8922" i="10"/>
  <c r="G8923" i="10"/>
  <c r="G8924" i="10"/>
  <c r="G8925" i="10"/>
  <c r="G8926" i="10"/>
  <c r="G8927" i="10"/>
  <c r="G8928" i="10"/>
  <c r="G8929" i="10"/>
  <c r="G8930" i="10"/>
  <c r="G8931" i="10"/>
  <c r="G8932" i="10"/>
  <c r="G8933" i="10"/>
  <c r="G8934" i="10"/>
  <c r="G8935" i="10"/>
  <c r="G8936" i="10"/>
  <c r="G8937" i="10"/>
  <c r="G8938" i="10"/>
  <c r="G8939" i="10"/>
  <c r="G8940" i="10"/>
  <c r="G8941" i="10"/>
  <c r="G8942" i="10"/>
  <c r="G8943" i="10"/>
  <c r="G8944" i="10"/>
  <c r="G8945" i="10"/>
  <c r="G8946" i="10"/>
  <c r="G8947" i="10"/>
  <c r="G8948" i="10"/>
  <c r="G8949" i="10"/>
  <c r="G8950" i="10"/>
  <c r="G8951" i="10"/>
  <c r="G8952" i="10"/>
  <c r="G8953" i="10"/>
  <c r="G8954" i="10"/>
  <c r="G8955" i="10"/>
  <c r="G8956" i="10"/>
  <c r="G8957" i="10"/>
  <c r="G8958" i="10"/>
  <c r="G8959" i="10"/>
  <c r="G8960" i="10"/>
  <c r="G8961" i="10"/>
  <c r="G8962" i="10"/>
  <c r="G8963" i="10"/>
  <c r="G8964" i="10"/>
  <c r="G8965" i="10"/>
  <c r="G8966" i="10"/>
  <c r="G8967" i="10"/>
  <c r="G8968" i="10"/>
  <c r="G8969" i="10"/>
  <c r="G8970" i="10"/>
  <c r="G8971" i="10"/>
  <c r="G8972" i="10"/>
  <c r="G8973" i="10"/>
  <c r="G8974" i="10"/>
  <c r="G8975" i="10"/>
  <c r="G8976" i="10"/>
  <c r="G8977" i="10"/>
  <c r="G8978" i="10"/>
  <c r="G8979" i="10"/>
  <c r="G8980" i="10"/>
  <c r="G8981" i="10"/>
  <c r="G8982" i="10"/>
  <c r="G8983" i="10"/>
  <c r="G8984" i="10"/>
  <c r="G8985" i="10"/>
  <c r="G8986" i="10"/>
  <c r="G8987" i="10"/>
  <c r="G8988" i="10"/>
  <c r="G8989" i="10"/>
  <c r="G8990" i="10"/>
  <c r="G8991" i="10"/>
  <c r="G8992" i="10"/>
  <c r="G8993" i="10"/>
  <c r="G8994" i="10"/>
  <c r="G8995" i="10"/>
  <c r="G8996" i="10"/>
  <c r="G8997" i="10"/>
  <c r="G8998" i="10"/>
  <c r="G8999" i="10"/>
  <c r="G9000" i="10"/>
  <c r="G9001" i="10"/>
  <c r="G9002" i="10"/>
  <c r="G9003" i="10"/>
  <c r="G9004" i="10"/>
  <c r="G9005" i="10"/>
  <c r="G9006" i="10"/>
  <c r="G9007" i="10"/>
  <c r="G9008" i="10"/>
  <c r="G9009" i="10"/>
  <c r="G9010" i="10"/>
  <c r="G9011" i="10"/>
  <c r="G9012" i="10"/>
  <c r="G9013" i="10"/>
  <c r="G9014" i="10"/>
  <c r="G9015" i="10"/>
  <c r="G9016" i="10"/>
  <c r="G9017" i="10"/>
  <c r="G9018" i="10"/>
  <c r="G9019" i="10"/>
  <c r="G9020" i="10"/>
  <c r="G9021" i="10"/>
  <c r="G9022" i="10"/>
  <c r="G9023" i="10"/>
  <c r="G9024" i="10"/>
  <c r="G9025" i="10"/>
  <c r="G9026" i="10"/>
  <c r="G9027" i="10"/>
  <c r="G9028" i="10"/>
  <c r="G9029" i="10"/>
  <c r="G9030" i="10"/>
  <c r="G9031" i="10"/>
  <c r="G9032" i="10"/>
  <c r="G9033" i="10"/>
  <c r="G9034" i="10"/>
  <c r="G9035" i="10"/>
  <c r="G9036" i="10"/>
  <c r="G9037" i="10"/>
  <c r="G9038" i="10"/>
  <c r="G9039" i="10"/>
  <c r="G9040" i="10"/>
  <c r="G9041" i="10"/>
  <c r="G9042" i="10"/>
  <c r="G9043" i="10"/>
  <c r="G9044" i="10"/>
  <c r="G9045" i="10"/>
  <c r="G9046" i="10"/>
  <c r="G9047" i="10"/>
  <c r="G9048" i="10"/>
  <c r="G9049" i="10"/>
  <c r="G9050" i="10"/>
  <c r="G9051" i="10"/>
  <c r="G9052" i="10"/>
  <c r="G9053" i="10"/>
  <c r="G9054" i="10"/>
  <c r="G9055" i="10"/>
  <c r="G9056" i="10"/>
  <c r="G9057" i="10"/>
  <c r="G9058" i="10"/>
  <c r="G9059" i="10"/>
  <c r="G9060" i="10"/>
  <c r="G9061" i="10"/>
  <c r="G9062" i="10"/>
  <c r="G9063" i="10"/>
  <c r="G9064" i="10"/>
  <c r="G9065" i="10"/>
  <c r="G9066" i="10"/>
  <c r="G9067" i="10"/>
  <c r="G9068" i="10"/>
  <c r="G9069" i="10"/>
  <c r="G9070" i="10"/>
  <c r="G9071" i="10"/>
  <c r="G9072" i="10"/>
  <c r="G9073" i="10"/>
  <c r="G9074" i="10"/>
  <c r="G9075" i="10"/>
  <c r="G9076" i="10"/>
  <c r="G9077" i="10"/>
  <c r="G9078" i="10"/>
  <c r="G9079" i="10"/>
  <c r="G9080" i="10"/>
  <c r="G9081" i="10"/>
  <c r="G9082" i="10"/>
  <c r="G9083" i="10"/>
  <c r="G9084" i="10"/>
  <c r="G9085" i="10"/>
  <c r="G9086" i="10"/>
  <c r="G9087" i="10"/>
  <c r="G9088" i="10"/>
  <c r="G9089" i="10"/>
  <c r="G9090" i="10"/>
  <c r="G9091" i="10"/>
  <c r="G9092" i="10"/>
  <c r="G9093" i="10"/>
  <c r="G9094" i="10"/>
  <c r="G9095" i="10"/>
  <c r="G9096" i="10"/>
  <c r="G9097" i="10"/>
  <c r="G9098" i="10"/>
  <c r="G9099" i="10"/>
  <c r="G9100" i="10"/>
  <c r="G9101" i="10"/>
  <c r="G9102" i="10"/>
  <c r="G9103" i="10"/>
  <c r="G9104" i="10"/>
  <c r="G9105" i="10"/>
  <c r="G9106" i="10"/>
  <c r="G9107" i="10"/>
  <c r="G9108" i="10"/>
  <c r="G9109" i="10"/>
  <c r="G9110" i="10"/>
  <c r="G9111" i="10"/>
  <c r="G9112" i="10"/>
  <c r="G9113" i="10"/>
  <c r="G9114" i="10"/>
  <c r="G9115" i="10"/>
  <c r="G9116" i="10"/>
  <c r="G9117" i="10"/>
  <c r="G9118" i="10"/>
  <c r="G9119" i="10"/>
  <c r="G9120" i="10"/>
  <c r="G9121" i="10"/>
  <c r="G9122" i="10"/>
  <c r="G9123" i="10"/>
  <c r="G9124" i="10"/>
  <c r="G9125" i="10"/>
  <c r="G9126" i="10"/>
  <c r="G9127" i="10"/>
  <c r="G9128" i="10"/>
  <c r="G9129" i="10"/>
  <c r="G9130" i="10"/>
  <c r="G9131" i="10"/>
  <c r="G9132" i="10"/>
  <c r="G9133" i="10"/>
  <c r="G9134" i="10"/>
  <c r="G9135" i="10"/>
  <c r="G9136" i="10"/>
  <c r="G9137" i="10"/>
  <c r="G9138" i="10"/>
  <c r="G9139" i="10"/>
  <c r="G9140" i="10"/>
  <c r="G9141" i="10"/>
  <c r="G9142" i="10"/>
  <c r="G9143" i="10"/>
  <c r="G9144" i="10"/>
  <c r="G9145" i="10"/>
  <c r="G9146" i="10"/>
  <c r="G9147" i="10"/>
  <c r="G9148" i="10"/>
  <c r="G9149" i="10"/>
  <c r="G9150" i="10"/>
  <c r="G9151" i="10"/>
  <c r="G9152" i="10"/>
  <c r="G9153" i="10"/>
  <c r="G9154" i="10"/>
  <c r="G9155" i="10"/>
  <c r="G9156" i="10"/>
  <c r="G9157" i="10"/>
  <c r="G9158" i="10"/>
  <c r="G9159" i="10"/>
  <c r="G9160" i="10"/>
  <c r="G9161" i="10"/>
  <c r="G9162" i="10"/>
  <c r="G9163" i="10"/>
  <c r="G9164" i="10"/>
  <c r="G9165" i="10"/>
  <c r="G9166" i="10"/>
  <c r="G9167" i="10"/>
  <c r="G9168" i="10"/>
  <c r="G9169" i="10"/>
  <c r="G9170" i="10"/>
  <c r="G9171" i="10"/>
  <c r="G9172" i="10"/>
  <c r="G9173" i="10"/>
  <c r="G9174" i="10"/>
  <c r="G9175" i="10"/>
  <c r="G9176" i="10"/>
  <c r="G9177" i="10"/>
  <c r="G9178" i="10"/>
  <c r="G9179" i="10"/>
  <c r="G9180" i="10"/>
  <c r="G9181" i="10"/>
  <c r="G9182" i="10"/>
  <c r="G9183" i="10"/>
  <c r="G9184" i="10"/>
  <c r="G9185" i="10"/>
  <c r="G9186" i="10"/>
  <c r="G9187" i="10"/>
  <c r="G9188" i="10"/>
  <c r="G9189" i="10"/>
  <c r="G9190" i="10"/>
  <c r="G9191" i="10"/>
  <c r="G9192" i="10"/>
  <c r="G9193" i="10"/>
  <c r="G9194" i="10"/>
  <c r="G9195" i="10"/>
  <c r="G9196" i="10"/>
  <c r="G9197" i="10"/>
  <c r="G9198" i="10"/>
  <c r="G9199" i="10"/>
  <c r="G9200" i="10"/>
  <c r="G9201" i="10"/>
  <c r="G9202" i="10"/>
  <c r="G9203" i="10"/>
  <c r="G9204" i="10"/>
  <c r="G9205" i="10"/>
  <c r="G9206" i="10"/>
  <c r="G9207" i="10"/>
  <c r="G9208" i="10"/>
  <c r="G9209" i="10"/>
  <c r="G9210" i="10"/>
  <c r="G9211" i="10"/>
  <c r="G9212" i="10"/>
  <c r="G9213" i="10"/>
  <c r="G9214" i="10"/>
  <c r="G9215" i="10"/>
  <c r="G9216" i="10"/>
  <c r="G9217" i="10"/>
  <c r="G9218" i="10"/>
  <c r="G9219" i="10"/>
  <c r="G9220" i="10"/>
  <c r="G9221" i="10"/>
  <c r="G9222" i="10"/>
  <c r="G9223" i="10"/>
  <c r="G9224" i="10"/>
  <c r="G9225" i="10"/>
  <c r="G9226" i="10"/>
  <c r="G9227" i="10"/>
  <c r="G9228" i="10"/>
  <c r="G9229" i="10"/>
  <c r="G9230" i="10"/>
  <c r="G9231" i="10"/>
  <c r="G9232" i="10"/>
  <c r="G9233" i="10"/>
  <c r="G9234" i="10"/>
  <c r="G9235" i="10"/>
  <c r="G9236" i="10"/>
  <c r="G9237" i="10"/>
  <c r="G9238" i="10"/>
  <c r="G9239" i="10"/>
  <c r="G9240" i="10"/>
  <c r="G9241" i="10"/>
  <c r="G9242" i="10"/>
  <c r="G9243" i="10"/>
  <c r="G9244" i="10"/>
  <c r="G9245" i="10"/>
  <c r="G9246" i="10"/>
  <c r="G9247" i="10"/>
  <c r="G9248" i="10"/>
  <c r="G9249" i="10"/>
  <c r="G9250" i="10"/>
  <c r="G9251" i="10"/>
  <c r="G9252" i="10"/>
  <c r="G9253" i="10"/>
  <c r="G9254" i="10"/>
  <c r="G9255" i="10"/>
  <c r="G9256" i="10"/>
  <c r="G9257" i="10"/>
  <c r="G9258" i="10"/>
  <c r="G9259" i="10"/>
  <c r="G9260" i="10"/>
  <c r="G9261" i="10"/>
  <c r="G9262" i="10"/>
  <c r="G9263" i="10"/>
  <c r="G9264" i="10"/>
  <c r="G9265" i="10"/>
  <c r="G9266" i="10"/>
  <c r="G9267" i="10"/>
  <c r="G9268" i="10"/>
  <c r="G9269" i="10"/>
  <c r="G9270" i="10"/>
  <c r="G9271" i="10"/>
  <c r="G9272" i="10"/>
  <c r="G9273" i="10"/>
  <c r="G9274" i="10"/>
  <c r="G9275" i="10"/>
  <c r="G9276" i="10"/>
  <c r="G9277" i="10"/>
  <c r="G9278" i="10"/>
  <c r="G9279" i="10"/>
  <c r="G9280" i="10"/>
  <c r="G9281" i="10"/>
  <c r="G9282" i="10"/>
  <c r="G9283" i="10"/>
  <c r="G9284" i="10"/>
  <c r="G9285" i="10"/>
  <c r="G9286" i="10"/>
  <c r="G9287" i="10"/>
  <c r="G9288" i="10"/>
  <c r="G9289" i="10"/>
  <c r="G9290" i="10"/>
  <c r="G9291" i="10"/>
  <c r="G9292" i="10"/>
  <c r="G9293" i="10"/>
  <c r="G9294" i="10"/>
  <c r="G9295" i="10"/>
  <c r="G9296" i="10"/>
  <c r="G9297" i="10"/>
  <c r="G9298" i="10"/>
  <c r="G9299" i="10"/>
  <c r="G9300" i="10"/>
  <c r="G9301" i="10"/>
  <c r="G9302" i="10"/>
  <c r="G9303" i="10"/>
  <c r="G9304" i="10"/>
  <c r="G9305" i="10"/>
  <c r="G9306" i="10"/>
  <c r="G9307" i="10"/>
  <c r="G9308" i="10"/>
  <c r="G9309" i="10"/>
  <c r="G9310" i="10"/>
  <c r="G9311" i="10"/>
  <c r="G9312" i="10"/>
  <c r="G9313" i="10"/>
  <c r="G9314" i="10"/>
  <c r="G9315" i="10"/>
  <c r="G9316" i="10"/>
  <c r="G9317" i="10"/>
  <c r="G9318" i="10"/>
  <c r="G9319" i="10"/>
  <c r="G9320" i="10"/>
  <c r="G9321" i="10"/>
  <c r="G9322" i="10"/>
  <c r="G9323" i="10"/>
  <c r="G9324" i="10"/>
  <c r="G9325" i="10"/>
  <c r="G9326" i="10"/>
  <c r="G9327" i="10"/>
  <c r="G9328" i="10"/>
  <c r="G9329" i="10"/>
  <c r="G9330" i="10"/>
  <c r="G9331" i="10"/>
  <c r="G9332" i="10"/>
  <c r="G9333" i="10"/>
  <c r="G9334" i="10"/>
  <c r="G9335" i="10"/>
  <c r="G9336" i="10"/>
  <c r="G9337" i="10"/>
  <c r="G9338" i="10"/>
  <c r="G9339" i="10"/>
  <c r="G9340" i="10"/>
  <c r="G9341" i="10"/>
  <c r="G9342" i="10"/>
  <c r="G9343" i="10"/>
  <c r="G9344" i="10"/>
  <c r="G9345" i="10"/>
  <c r="G9346" i="10"/>
  <c r="G9347" i="10"/>
  <c r="G9348" i="10"/>
  <c r="G9349" i="10"/>
  <c r="G9350" i="10"/>
  <c r="G9351" i="10"/>
  <c r="G9352" i="10"/>
  <c r="G9353" i="10"/>
  <c r="G9354" i="10"/>
  <c r="G9355" i="10"/>
  <c r="G9356" i="10"/>
  <c r="G9357" i="10"/>
  <c r="G9358" i="10"/>
  <c r="G9359" i="10"/>
  <c r="G9360" i="10"/>
  <c r="G9361" i="10"/>
  <c r="G9362" i="10"/>
  <c r="G9363" i="10"/>
  <c r="G9364" i="10"/>
  <c r="G9365" i="10"/>
  <c r="G9366" i="10"/>
  <c r="G9367" i="10"/>
  <c r="G9368" i="10"/>
  <c r="G9369" i="10"/>
  <c r="G9370" i="10"/>
  <c r="G9371" i="10"/>
  <c r="G9372" i="10"/>
  <c r="G9373" i="10"/>
  <c r="G9374" i="10"/>
  <c r="G9375" i="10"/>
  <c r="G9376" i="10"/>
  <c r="G9377" i="10"/>
  <c r="G9378" i="10"/>
  <c r="G9379" i="10"/>
  <c r="G9380" i="10"/>
  <c r="G9381" i="10"/>
  <c r="G9382" i="10"/>
  <c r="G9383" i="10"/>
  <c r="G9384" i="10"/>
  <c r="G9385" i="10"/>
  <c r="G9386" i="10"/>
  <c r="G9387" i="10"/>
  <c r="G9388" i="10"/>
  <c r="G9389" i="10"/>
  <c r="G9390" i="10"/>
  <c r="G9391" i="10"/>
  <c r="G9392" i="10"/>
  <c r="G9393" i="10"/>
  <c r="G9394" i="10"/>
  <c r="G9395" i="10"/>
  <c r="G9396" i="10"/>
  <c r="G9397" i="10"/>
  <c r="G9398" i="10"/>
  <c r="G9399" i="10"/>
  <c r="G9400" i="10"/>
  <c r="G9401" i="10"/>
  <c r="G9402" i="10"/>
  <c r="G9403" i="10"/>
  <c r="G9404" i="10"/>
  <c r="G9405" i="10"/>
  <c r="G9406" i="10"/>
  <c r="G9407" i="10"/>
  <c r="G9408" i="10"/>
  <c r="G9409" i="10"/>
  <c r="G9410" i="10"/>
  <c r="G9411" i="10"/>
  <c r="G9412" i="10"/>
  <c r="G9413" i="10"/>
  <c r="G9414" i="10"/>
  <c r="G9415" i="10"/>
  <c r="G9416" i="10"/>
  <c r="G9417" i="10"/>
  <c r="G9418" i="10"/>
  <c r="G9419" i="10"/>
  <c r="G9420" i="10"/>
  <c r="G9421" i="10"/>
  <c r="G9422" i="10"/>
  <c r="G9423" i="10"/>
  <c r="G9424" i="10"/>
  <c r="G9425" i="10"/>
  <c r="G9426" i="10"/>
  <c r="G9427" i="10"/>
  <c r="G9428" i="10"/>
  <c r="G9429" i="10"/>
  <c r="G9430" i="10"/>
  <c r="G9431" i="10"/>
  <c r="G9432" i="10"/>
  <c r="G9433" i="10"/>
  <c r="G9434" i="10"/>
  <c r="G9435" i="10"/>
  <c r="G9436" i="10"/>
  <c r="G9437" i="10"/>
  <c r="G9438" i="10"/>
  <c r="G9439" i="10"/>
  <c r="G9440" i="10"/>
  <c r="G9441" i="10"/>
  <c r="G9442" i="10"/>
  <c r="G9443" i="10"/>
  <c r="G9444" i="10"/>
  <c r="G9445" i="10"/>
  <c r="G9446" i="10"/>
  <c r="G9447" i="10"/>
  <c r="G9448" i="10"/>
  <c r="G9449" i="10"/>
  <c r="G9450" i="10"/>
  <c r="G9451" i="10"/>
  <c r="G9452" i="10"/>
  <c r="G9453" i="10"/>
  <c r="G9454" i="10"/>
  <c r="G9455" i="10"/>
  <c r="G9456" i="10"/>
  <c r="G9457" i="10"/>
  <c r="G9458" i="10"/>
  <c r="G9459" i="10"/>
  <c r="G9460" i="10"/>
  <c r="G9461" i="10"/>
  <c r="G9462" i="10"/>
  <c r="G9463" i="10"/>
  <c r="G9464" i="10"/>
  <c r="G9465" i="10"/>
  <c r="G9466" i="10"/>
  <c r="G9467" i="10"/>
  <c r="G9468" i="10"/>
  <c r="G9469" i="10"/>
  <c r="G9470" i="10"/>
  <c r="G9471" i="10"/>
  <c r="G9472" i="10"/>
  <c r="G9473" i="10"/>
  <c r="G9474" i="10"/>
  <c r="G9475" i="10"/>
  <c r="G9476" i="10"/>
  <c r="G9477" i="10"/>
  <c r="G9478" i="10"/>
  <c r="G9479" i="10"/>
  <c r="G9480" i="10"/>
  <c r="G9481" i="10"/>
  <c r="G9482" i="10"/>
  <c r="G9483" i="10"/>
  <c r="G9484" i="10"/>
  <c r="G9485" i="10"/>
  <c r="G9486" i="10"/>
  <c r="G9487" i="10"/>
  <c r="G9488" i="10"/>
  <c r="G9489" i="10"/>
  <c r="G9490" i="10"/>
  <c r="G9491" i="10"/>
  <c r="G9492" i="10"/>
  <c r="G9493" i="10"/>
  <c r="G9494" i="10"/>
  <c r="G9495" i="10"/>
  <c r="G9496" i="10"/>
  <c r="G9497" i="10"/>
  <c r="G9498" i="10"/>
  <c r="G9499" i="10"/>
  <c r="G9500" i="10"/>
  <c r="G9501" i="10"/>
  <c r="G9502" i="10"/>
  <c r="G9503" i="10"/>
  <c r="G9504" i="10"/>
  <c r="G9505" i="10"/>
  <c r="G9506" i="10"/>
  <c r="G9507" i="10"/>
  <c r="G9508" i="10"/>
  <c r="G9509" i="10"/>
  <c r="G9510" i="10"/>
  <c r="G9511" i="10"/>
  <c r="G9512" i="10"/>
  <c r="G9513" i="10"/>
  <c r="G9514" i="10"/>
  <c r="G9515" i="10"/>
  <c r="G9516" i="10"/>
  <c r="G9517" i="10"/>
  <c r="G9518" i="10"/>
  <c r="G9519" i="10"/>
  <c r="G9520" i="10"/>
  <c r="G9521" i="10"/>
  <c r="G9522" i="10"/>
  <c r="G9523" i="10"/>
  <c r="G9524" i="10"/>
  <c r="G9525" i="10"/>
  <c r="G9526" i="10"/>
  <c r="G9527" i="10"/>
  <c r="G9528" i="10"/>
  <c r="G9529" i="10"/>
  <c r="G9530" i="10"/>
  <c r="G9531" i="10"/>
  <c r="G9532" i="10"/>
  <c r="G9533" i="10"/>
  <c r="G9534" i="10"/>
  <c r="G9535" i="10"/>
  <c r="G9536" i="10"/>
  <c r="G9537" i="10"/>
  <c r="G9538" i="10"/>
  <c r="G9539" i="10"/>
  <c r="G9540" i="10"/>
  <c r="G9541" i="10"/>
  <c r="G9542" i="10"/>
  <c r="G9543" i="10"/>
  <c r="G9544" i="10"/>
  <c r="G9545" i="10"/>
  <c r="G9546" i="10"/>
  <c r="G9547" i="10"/>
  <c r="G9548" i="10"/>
  <c r="G9549" i="10"/>
  <c r="G9550" i="10"/>
  <c r="G9551" i="10"/>
  <c r="G9552" i="10"/>
  <c r="G9553" i="10"/>
  <c r="G9554" i="10"/>
  <c r="G9555" i="10"/>
  <c r="G9556" i="10"/>
  <c r="G9557" i="10"/>
  <c r="G9558" i="10"/>
  <c r="G9559" i="10"/>
  <c r="G9560" i="10"/>
  <c r="G9561" i="10"/>
  <c r="G9562" i="10"/>
  <c r="G9563" i="10"/>
  <c r="G9564" i="10"/>
  <c r="G9565" i="10"/>
  <c r="G9566" i="10"/>
  <c r="G9567" i="10"/>
  <c r="G9568" i="10"/>
  <c r="G9569" i="10"/>
  <c r="G9570" i="10"/>
  <c r="G9571" i="10"/>
  <c r="G9572" i="10"/>
  <c r="G9573" i="10"/>
  <c r="G9574" i="10"/>
  <c r="G9575" i="10"/>
  <c r="G9576" i="10"/>
  <c r="G9577" i="10"/>
  <c r="G9578" i="10"/>
  <c r="G9579" i="10"/>
  <c r="G9580" i="10"/>
  <c r="G9581" i="10"/>
  <c r="G9582" i="10"/>
  <c r="G9583" i="10"/>
  <c r="G9584" i="10"/>
  <c r="G9585" i="10"/>
  <c r="G9586" i="10"/>
  <c r="G9587" i="10"/>
  <c r="G9588" i="10"/>
  <c r="G9589" i="10"/>
  <c r="G9590" i="10"/>
  <c r="G9591" i="10"/>
  <c r="G9592" i="10"/>
  <c r="G9593" i="10"/>
  <c r="G9594" i="10"/>
  <c r="G9595" i="10"/>
  <c r="G9596" i="10"/>
  <c r="G9597" i="10"/>
  <c r="G9598" i="10"/>
  <c r="G9599" i="10"/>
  <c r="G9600" i="10"/>
  <c r="G9601" i="10"/>
  <c r="G9602" i="10"/>
  <c r="G9603" i="10"/>
  <c r="G9604" i="10"/>
  <c r="G9605" i="10"/>
  <c r="G9606" i="10"/>
  <c r="G9607" i="10"/>
  <c r="G9608" i="10"/>
  <c r="G9609" i="10"/>
  <c r="G9610" i="10"/>
  <c r="G9611" i="10"/>
  <c r="G9612" i="10"/>
  <c r="G9613" i="10"/>
  <c r="G9614" i="10"/>
  <c r="G9615" i="10"/>
  <c r="G9616" i="10"/>
  <c r="G9617" i="10"/>
  <c r="G9618" i="10"/>
  <c r="G9619" i="10"/>
  <c r="G9620" i="10"/>
  <c r="G9621" i="10"/>
  <c r="G9622" i="10"/>
  <c r="G9623" i="10"/>
  <c r="G9624" i="10"/>
  <c r="G9625" i="10"/>
  <c r="G9626" i="10"/>
  <c r="G9627" i="10"/>
  <c r="G9628" i="10"/>
  <c r="G9629" i="10"/>
  <c r="G9630" i="10"/>
  <c r="G9631" i="10"/>
  <c r="G9632" i="10"/>
  <c r="G9633" i="10"/>
  <c r="G9634" i="10"/>
  <c r="G9635" i="10"/>
  <c r="G9636" i="10"/>
  <c r="G9637" i="10"/>
  <c r="G9638" i="10"/>
  <c r="G9639" i="10"/>
  <c r="G9640" i="10"/>
  <c r="G9641" i="10"/>
  <c r="G9642" i="10"/>
  <c r="G9643" i="10"/>
  <c r="G9644" i="10"/>
  <c r="G9645" i="10"/>
  <c r="G9646" i="10"/>
  <c r="G9647" i="10"/>
  <c r="G9648" i="10"/>
  <c r="G9649" i="10"/>
  <c r="G9650" i="10"/>
  <c r="G9651" i="10"/>
  <c r="G9652" i="10"/>
  <c r="G9653" i="10"/>
  <c r="G9654" i="10"/>
  <c r="G9655" i="10"/>
  <c r="G9656" i="10"/>
  <c r="G9657" i="10"/>
  <c r="G9658" i="10"/>
  <c r="G9659" i="10"/>
  <c r="G9660" i="10"/>
  <c r="G9661" i="10"/>
  <c r="G9662" i="10"/>
  <c r="G9663" i="10"/>
  <c r="G9664" i="10"/>
  <c r="G9665" i="10"/>
  <c r="G9666" i="10"/>
  <c r="G9667" i="10"/>
  <c r="G9668" i="10"/>
  <c r="G9669" i="10"/>
  <c r="G9670" i="10"/>
  <c r="G9671" i="10"/>
  <c r="G9672" i="10"/>
  <c r="G9673" i="10"/>
  <c r="G9674" i="10"/>
  <c r="G9675" i="10"/>
  <c r="G9676" i="10"/>
  <c r="G9677" i="10"/>
  <c r="G9678" i="10"/>
  <c r="G9679" i="10"/>
  <c r="G9680" i="10"/>
  <c r="G9681" i="10"/>
  <c r="G9682" i="10"/>
  <c r="G9683" i="10"/>
  <c r="G9684" i="10"/>
  <c r="G9685" i="10"/>
  <c r="G9686" i="10"/>
  <c r="G9687" i="10"/>
  <c r="G9688" i="10"/>
  <c r="G9689" i="10"/>
  <c r="G9690" i="10"/>
  <c r="G9691" i="10"/>
  <c r="G9692" i="10"/>
  <c r="G9693" i="10"/>
  <c r="G9694" i="10"/>
  <c r="G9695" i="10"/>
  <c r="G9696" i="10"/>
  <c r="G9697" i="10"/>
  <c r="G9698" i="10"/>
  <c r="G9699" i="10"/>
  <c r="G9700" i="10"/>
  <c r="G9701" i="10"/>
  <c r="G9702" i="10"/>
  <c r="G9703" i="10"/>
  <c r="G9704" i="10"/>
  <c r="G9705" i="10"/>
  <c r="G9706" i="10"/>
  <c r="G9707" i="10"/>
  <c r="G9708" i="10"/>
  <c r="G9709" i="10"/>
  <c r="G9710" i="10"/>
  <c r="G9711" i="10"/>
  <c r="G9712" i="10"/>
  <c r="G9713" i="10"/>
  <c r="G9714" i="10"/>
  <c r="G9715" i="10"/>
  <c r="G9716" i="10"/>
  <c r="G9717" i="10"/>
  <c r="G9718" i="10"/>
  <c r="G9719" i="10"/>
  <c r="G9720" i="10"/>
  <c r="G9721" i="10"/>
  <c r="G9722" i="10"/>
  <c r="G9723" i="10"/>
  <c r="G9724" i="10"/>
  <c r="G9725" i="10"/>
  <c r="G9726" i="10"/>
  <c r="G9727" i="10"/>
  <c r="G9728" i="10"/>
  <c r="G9729" i="10"/>
  <c r="G9730" i="10"/>
  <c r="G9731" i="10"/>
  <c r="G9732" i="10"/>
  <c r="G9733" i="10"/>
  <c r="G9734" i="10"/>
  <c r="G9735" i="10"/>
  <c r="G9736" i="10"/>
  <c r="G9737" i="10"/>
  <c r="G9738" i="10"/>
  <c r="G9739" i="10"/>
  <c r="G9740" i="10"/>
  <c r="G9741" i="10"/>
  <c r="G9742" i="10"/>
  <c r="G9743" i="10"/>
  <c r="G9744" i="10"/>
  <c r="G9745" i="10"/>
  <c r="G9746" i="10"/>
  <c r="G9747" i="10"/>
  <c r="G9748" i="10"/>
  <c r="G9749" i="10"/>
  <c r="G9750" i="10"/>
  <c r="G9751" i="10"/>
  <c r="G9752" i="10"/>
  <c r="G9753" i="10"/>
  <c r="G9754" i="10"/>
  <c r="G9755" i="10"/>
  <c r="G9756" i="10"/>
  <c r="G9757" i="10"/>
  <c r="G9758" i="10"/>
  <c r="G9759" i="10"/>
  <c r="G9760" i="10"/>
  <c r="G9761" i="10"/>
  <c r="G9762" i="10"/>
  <c r="G9763" i="10"/>
  <c r="G9764" i="10"/>
  <c r="G9765" i="10"/>
  <c r="G9766" i="10"/>
  <c r="G9767" i="10"/>
  <c r="G9768" i="10"/>
  <c r="G9769" i="10"/>
  <c r="G9770" i="10"/>
  <c r="G9771" i="10"/>
  <c r="G9772" i="10"/>
  <c r="G9773" i="10"/>
  <c r="G9774" i="10"/>
  <c r="G9775" i="10"/>
  <c r="G9776" i="10"/>
  <c r="G9777" i="10"/>
  <c r="G9778" i="10"/>
  <c r="G9779" i="10"/>
  <c r="G9780" i="10"/>
  <c r="G9781" i="10"/>
  <c r="G9782" i="10"/>
  <c r="G9783" i="10"/>
  <c r="G9784" i="10"/>
  <c r="G9785" i="10"/>
  <c r="G9786" i="10"/>
  <c r="G9787" i="10"/>
  <c r="G9788" i="10"/>
  <c r="G9789" i="10"/>
  <c r="G9790" i="10"/>
  <c r="G9791" i="10"/>
  <c r="G9792" i="10"/>
  <c r="G9793" i="10"/>
  <c r="G12" i="10"/>
  <c r="G13" i="10"/>
  <c r="G14" i="10"/>
  <c r="G15" i="10"/>
  <c r="G16" i="10"/>
  <c r="G17" i="10"/>
  <c r="G18" i="10"/>
  <c r="G19" i="10"/>
  <c r="G20" i="10"/>
  <c r="G21" i="10"/>
  <c r="G22" i="10"/>
  <c r="G23" i="10"/>
  <c r="G11" i="10"/>
  <c r="E60" i="2" l="1"/>
  <c r="D60" i="2"/>
  <c r="E59" i="2"/>
  <c r="D59" i="2"/>
  <c r="H9793" i="10"/>
  <c r="H9792" i="10"/>
  <c r="H9791" i="10"/>
  <c r="H9790" i="10"/>
  <c r="H9789" i="10"/>
  <c r="H9788" i="10"/>
  <c r="H9787" i="10"/>
  <c r="H9786" i="10"/>
  <c r="H9785" i="10"/>
  <c r="H9784" i="10"/>
  <c r="H9783" i="10"/>
  <c r="H9782" i="10"/>
  <c r="H9781" i="10"/>
  <c r="H9780" i="10"/>
  <c r="H9779" i="10"/>
  <c r="H9778" i="10"/>
  <c r="H9777" i="10"/>
  <c r="H9776" i="10"/>
  <c r="H9775" i="10"/>
  <c r="H9774" i="10"/>
  <c r="H9773" i="10"/>
  <c r="H9772" i="10"/>
  <c r="H9771" i="10"/>
  <c r="H9770" i="10"/>
  <c r="H9769" i="10"/>
  <c r="H9768" i="10"/>
  <c r="H9767" i="10"/>
  <c r="H9766" i="10"/>
  <c r="H9765" i="10"/>
  <c r="H9764" i="10"/>
  <c r="H9763" i="10"/>
  <c r="H9762" i="10"/>
  <c r="H9761" i="10"/>
  <c r="H9760" i="10"/>
  <c r="H9759" i="10"/>
  <c r="H9758" i="10"/>
  <c r="H9757" i="10"/>
  <c r="H9756" i="10"/>
  <c r="H9755" i="10"/>
  <c r="H9754" i="10"/>
  <c r="H9753" i="10"/>
  <c r="H9752" i="10"/>
  <c r="H9751" i="10"/>
  <c r="H9750" i="10"/>
  <c r="H9749" i="10"/>
  <c r="H9748" i="10"/>
  <c r="H9747" i="10"/>
  <c r="H9746" i="10"/>
  <c r="H9745" i="10"/>
  <c r="H9744" i="10"/>
  <c r="H9743" i="10"/>
  <c r="H9742" i="10"/>
  <c r="H9741" i="10"/>
  <c r="H9740" i="10"/>
  <c r="H9739" i="10"/>
  <c r="H9738" i="10"/>
  <c r="H9737" i="10"/>
  <c r="H9736" i="10"/>
  <c r="H9735" i="10"/>
  <c r="H9734" i="10"/>
  <c r="H9733" i="10"/>
  <c r="H9732" i="10"/>
  <c r="H9731" i="10"/>
  <c r="H9730" i="10"/>
  <c r="H9729" i="10"/>
  <c r="H9728" i="10"/>
  <c r="H9727" i="10"/>
  <c r="H9726" i="10"/>
  <c r="H9725" i="10"/>
  <c r="H9724" i="10"/>
  <c r="H9723" i="10"/>
  <c r="H9722" i="10"/>
  <c r="H9721" i="10"/>
  <c r="H9720" i="10"/>
  <c r="H9719" i="10"/>
  <c r="H9718" i="10"/>
  <c r="H9717" i="10"/>
  <c r="H9716" i="10"/>
  <c r="H9715" i="10"/>
  <c r="H9714" i="10"/>
  <c r="H9713" i="10"/>
  <c r="H9712" i="10"/>
  <c r="H9711" i="10"/>
  <c r="H9710" i="10"/>
  <c r="H9709" i="10"/>
  <c r="H9708" i="10"/>
  <c r="H9707" i="10"/>
  <c r="H9706" i="10"/>
  <c r="H9705" i="10"/>
  <c r="H9704" i="10"/>
  <c r="H9703" i="10"/>
  <c r="H9702" i="10"/>
  <c r="H9701" i="10"/>
  <c r="H9700" i="10"/>
  <c r="H9699" i="10"/>
  <c r="H9698" i="10"/>
  <c r="H9697" i="10"/>
  <c r="H9696" i="10"/>
  <c r="H9695" i="10"/>
  <c r="H9694" i="10"/>
  <c r="H9693" i="10"/>
  <c r="H9692" i="10"/>
  <c r="H9691" i="10"/>
  <c r="H9690" i="10"/>
  <c r="H9689" i="10"/>
  <c r="H9688" i="10"/>
  <c r="H9687" i="10"/>
  <c r="H9686" i="10"/>
  <c r="H9685" i="10"/>
  <c r="H9684" i="10"/>
  <c r="H9683" i="10"/>
  <c r="H9682" i="10"/>
  <c r="H9681" i="10"/>
  <c r="H9680" i="10"/>
  <c r="H9679" i="10"/>
  <c r="H9678" i="10"/>
  <c r="H9677" i="10"/>
  <c r="H9676" i="10"/>
  <c r="H9675" i="10"/>
  <c r="H9674" i="10"/>
  <c r="H9673" i="10"/>
  <c r="H9672" i="10"/>
  <c r="H9671" i="10"/>
  <c r="H9670" i="10"/>
  <c r="H9669" i="10"/>
  <c r="H9668" i="10"/>
  <c r="H9667" i="10"/>
  <c r="H9666" i="10"/>
  <c r="H9665" i="10"/>
  <c r="H9664" i="10"/>
  <c r="H9663" i="10"/>
  <c r="H9662" i="10"/>
  <c r="H9661" i="10"/>
  <c r="H9660" i="10"/>
  <c r="H9659" i="10"/>
  <c r="H9658" i="10"/>
  <c r="H9657" i="10"/>
  <c r="H9656" i="10"/>
  <c r="H9655" i="10"/>
  <c r="H9654" i="10"/>
  <c r="H9653" i="10"/>
  <c r="H9652" i="10"/>
  <c r="H9651" i="10"/>
  <c r="H9650" i="10"/>
  <c r="H9649" i="10"/>
  <c r="H9648" i="10"/>
  <c r="H9647" i="10"/>
  <c r="H9646" i="10"/>
  <c r="H9645" i="10"/>
  <c r="H9644" i="10"/>
  <c r="H9643" i="10"/>
  <c r="H9642" i="10"/>
  <c r="H9641" i="10"/>
  <c r="H9640" i="10"/>
  <c r="H9639" i="10"/>
  <c r="H9638" i="10"/>
  <c r="H9637" i="10"/>
  <c r="H9636" i="10"/>
  <c r="H9635" i="10"/>
  <c r="H9634" i="10"/>
  <c r="H9633" i="10"/>
  <c r="H9632" i="10"/>
  <c r="H9631" i="10"/>
  <c r="H9630" i="10"/>
  <c r="H9629" i="10"/>
  <c r="H9628" i="10"/>
  <c r="H9627" i="10"/>
  <c r="H9626" i="10"/>
  <c r="H9625" i="10"/>
  <c r="H9624" i="10"/>
  <c r="H9623" i="10"/>
  <c r="H9622" i="10"/>
  <c r="H9621" i="10"/>
  <c r="H9620" i="10"/>
  <c r="H9619" i="10"/>
  <c r="H9618" i="10"/>
  <c r="H9617" i="10"/>
  <c r="H9616" i="10"/>
  <c r="H9615" i="10"/>
  <c r="H9614" i="10"/>
  <c r="H9613" i="10"/>
  <c r="H9612" i="10"/>
  <c r="H9611" i="10"/>
  <c r="H9610" i="10"/>
  <c r="H9609" i="10"/>
  <c r="H9608" i="10"/>
  <c r="H9607" i="10"/>
  <c r="H9606" i="10"/>
  <c r="H9605" i="10"/>
  <c r="H9604" i="10"/>
  <c r="H9603" i="10"/>
  <c r="H9602" i="10"/>
  <c r="H9601" i="10"/>
  <c r="H9600" i="10"/>
  <c r="H9599" i="10"/>
  <c r="H9598" i="10"/>
  <c r="H9597" i="10"/>
  <c r="H9596" i="10"/>
  <c r="H9595" i="10"/>
  <c r="H9594" i="10"/>
  <c r="H9593" i="10"/>
  <c r="H9592" i="10"/>
  <c r="H9591" i="10"/>
  <c r="H9590" i="10"/>
  <c r="H9589" i="10"/>
  <c r="H9588" i="10"/>
  <c r="H9587" i="10"/>
  <c r="H9586" i="10"/>
  <c r="H9585" i="10"/>
  <c r="H9584" i="10"/>
  <c r="H9583" i="10"/>
  <c r="H9582" i="10"/>
  <c r="H9581" i="10"/>
  <c r="H9580" i="10"/>
  <c r="H9579" i="10"/>
  <c r="H9578" i="10"/>
  <c r="H9577" i="10"/>
  <c r="H9576" i="10"/>
  <c r="H48" i="2" s="1"/>
  <c r="G48" i="2" s="1"/>
  <c r="H9575" i="10"/>
  <c r="H9574" i="10"/>
  <c r="H9573" i="10"/>
  <c r="H9572" i="10"/>
  <c r="H9571" i="10"/>
  <c r="H9570" i="10"/>
  <c r="H9569" i="10"/>
  <c r="H9568" i="10"/>
  <c r="H9567" i="10"/>
  <c r="H9566" i="10"/>
  <c r="H9565" i="10"/>
  <c r="H9564" i="10"/>
  <c r="H9563" i="10"/>
  <c r="H9562" i="10"/>
  <c r="H9561" i="10"/>
  <c r="H47" i="2" s="1"/>
  <c r="G47" i="2" s="1"/>
  <c r="H9560" i="10"/>
  <c r="H9559" i="10"/>
  <c r="H9558" i="10"/>
  <c r="H9557" i="10"/>
  <c r="H9556" i="10"/>
  <c r="H9555" i="10"/>
  <c r="H9554" i="10"/>
  <c r="H9553" i="10"/>
  <c r="H9552" i="10"/>
  <c r="H9551" i="10"/>
  <c r="H9550" i="10"/>
  <c r="H9549" i="10"/>
  <c r="H9548" i="10"/>
  <c r="H9547" i="10"/>
  <c r="H9546" i="10"/>
  <c r="H9545" i="10"/>
  <c r="H9544" i="10"/>
  <c r="H9543" i="10"/>
  <c r="H9542" i="10"/>
  <c r="H9541" i="10"/>
  <c r="H9540" i="10"/>
  <c r="H9539" i="10"/>
  <c r="H9538" i="10"/>
  <c r="H9537" i="10"/>
  <c r="H9536" i="10"/>
  <c r="H9535" i="10"/>
  <c r="H9534" i="10"/>
  <c r="H9533" i="10"/>
  <c r="H9532" i="10"/>
  <c r="H9531" i="10"/>
  <c r="H9530" i="10"/>
  <c r="H9529" i="10"/>
  <c r="H9528" i="10"/>
  <c r="H9527" i="10"/>
  <c r="H9526" i="10"/>
  <c r="H9525" i="10"/>
  <c r="H9524" i="10"/>
  <c r="H9523" i="10"/>
  <c r="H9522" i="10"/>
  <c r="H9521" i="10"/>
  <c r="H9520" i="10"/>
  <c r="H9519" i="10"/>
  <c r="H9518" i="10"/>
  <c r="H9517" i="10"/>
  <c r="H9516" i="10"/>
  <c r="H9515" i="10"/>
  <c r="H9514" i="10"/>
  <c r="H9513" i="10"/>
  <c r="H9512" i="10"/>
  <c r="H9511" i="10"/>
  <c r="H9510" i="10"/>
  <c r="H9509" i="10"/>
  <c r="H9508" i="10"/>
  <c r="H9507" i="10"/>
  <c r="H9506" i="10"/>
  <c r="H9505" i="10"/>
  <c r="H9504" i="10"/>
  <c r="H9503" i="10"/>
  <c r="H9502" i="10"/>
  <c r="H9501" i="10"/>
  <c r="H9500" i="10"/>
  <c r="H9499" i="10"/>
  <c r="H9498" i="10"/>
  <c r="H9497" i="10"/>
  <c r="H9496" i="10"/>
  <c r="H9495" i="10"/>
  <c r="H9494" i="10"/>
  <c r="H9493" i="10"/>
  <c r="H9492" i="10"/>
  <c r="H9491" i="10"/>
  <c r="H9490" i="10"/>
  <c r="H9489" i="10"/>
  <c r="H9488" i="10"/>
  <c r="H9487" i="10"/>
  <c r="H9486" i="10"/>
  <c r="H9485" i="10"/>
  <c r="H9484" i="10"/>
  <c r="H9483" i="10"/>
  <c r="H9482" i="10"/>
  <c r="H9481" i="10"/>
  <c r="H9480" i="10"/>
  <c r="H9479" i="10"/>
  <c r="H9478" i="10"/>
  <c r="H9477" i="10"/>
  <c r="H9476" i="10"/>
  <c r="H9475" i="10"/>
  <c r="H9474" i="10"/>
  <c r="H9473" i="10"/>
  <c r="H9472" i="10"/>
  <c r="H9471" i="10"/>
  <c r="H9470" i="10"/>
  <c r="H9469" i="10"/>
  <c r="H9468" i="10"/>
  <c r="H9467" i="10"/>
  <c r="H9466" i="10"/>
  <c r="H9465" i="10"/>
  <c r="H9464" i="10"/>
  <c r="H9463" i="10"/>
  <c r="H9462" i="10"/>
  <c r="H9461" i="10"/>
  <c r="H9460" i="10"/>
  <c r="H9459" i="10"/>
  <c r="H9458" i="10"/>
  <c r="H9457" i="10"/>
  <c r="H9456" i="10"/>
  <c r="H9455" i="10"/>
  <c r="H9454" i="10"/>
  <c r="H9453" i="10"/>
  <c r="H9452" i="10"/>
  <c r="H9451" i="10"/>
  <c r="H9450" i="10"/>
  <c r="H9449" i="10"/>
  <c r="H9448" i="10"/>
  <c r="H9447" i="10"/>
  <c r="H9446" i="10"/>
  <c r="H9445" i="10"/>
  <c r="H9444" i="10"/>
  <c r="H9443" i="10"/>
  <c r="H9442" i="10"/>
  <c r="H9441" i="10"/>
  <c r="H9440" i="10"/>
  <c r="H9439" i="10"/>
  <c r="H9438" i="10"/>
  <c r="H9437" i="10"/>
  <c r="H9436" i="10"/>
  <c r="H9435" i="10"/>
  <c r="H9434" i="10"/>
  <c r="H9433" i="10"/>
  <c r="H9432" i="10"/>
  <c r="H9431" i="10"/>
  <c r="H9430" i="10"/>
  <c r="H9429" i="10"/>
  <c r="H9428" i="10"/>
  <c r="H9427" i="10"/>
  <c r="H9426" i="10"/>
  <c r="H9425" i="10"/>
  <c r="H9424" i="10"/>
  <c r="H9423" i="10"/>
  <c r="H9422" i="10"/>
  <c r="H9421" i="10"/>
  <c r="H9420" i="10"/>
  <c r="H9419" i="10"/>
  <c r="H9418" i="10"/>
  <c r="H9417" i="10"/>
  <c r="H9416" i="10"/>
  <c r="H9415" i="10"/>
  <c r="H9414" i="10"/>
  <c r="H9413" i="10"/>
  <c r="H9412" i="10"/>
  <c r="H9411" i="10"/>
  <c r="H9410" i="10"/>
  <c r="H9409" i="10"/>
  <c r="H9408" i="10"/>
  <c r="H9407" i="10"/>
  <c r="H9406" i="10"/>
  <c r="H9405" i="10"/>
  <c r="H9404" i="10"/>
  <c r="H9403" i="10"/>
  <c r="H9402" i="10"/>
  <c r="H9401" i="10"/>
  <c r="H9400" i="10"/>
  <c r="H9399" i="10"/>
  <c r="H9398" i="10"/>
  <c r="H9397" i="10"/>
  <c r="H9396" i="10"/>
  <c r="H9395" i="10"/>
  <c r="H9394" i="10"/>
  <c r="H9393" i="10"/>
  <c r="H9392" i="10"/>
  <c r="H9391" i="10"/>
  <c r="H9390" i="10"/>
  <c r="H9389" i="10"/>
  <c r="H9388" i="10"/>
  <c r="H9387" i="10"/>
  <c r="H9386" i="10"/>
  <c r="H9385" i="10"/>
  <c r="H9384" i="10"/>
  <c r="H9383" i="10"/>
  <c r="H9382" i="10"/>
  <c r="H9381" i="10"/>
  <c r="H9380" i="10"/>
  <c r="H9379" i="10"/>
  <c r="H9378" i="10"/>
  <c r="H9377" i="10"/>
  <c r="H9376" i="10"/>
  <c r="H9375" i="10"/>
  <c r="H9374" i="10"/>
  <c r="H9373" i="10"/>
  <c r="H9372" i="10"/>
  <c r="H9371" i="10"/>
  <c r="H9370" i="10"/>
  <c r="H9369" i="10"/>
  <c r="H9368" i="10"/>
  <c r="H9367" i="10"/>
  <c r="H9366" i="10"/>
  <c r="H9365" i="10"/>
  <c r="H9364" i="10"/>
  <c r="H9363" i="10"/>
  <c r="H9362" i="10"/>
  <c r="H9361" i="10"/>
  <c r="H9360" i="10"/>
  <c r="H9359" i="10"/>
  <c r="H9358" i="10"/>
  <c r="H9357" i="10"/>
  <c r="H9356" i="10"/>
  <c r="H9355" i="10"/>
  <c r="H9354" i="10"/>
  <c r="H9353" i="10"/>
  <c r="H9352" i="10"/>
  <c r="H9351" i="10"/>
  <c r="H9350" i="10"/>
  <c r="H9349" i="10"/>
  <c r="H9348" i="10"/>
  <c r="H9347" i="10"/>
  <c r="H9346" i="10"/>
  <c r="H9345" i="10"/>
  <c r="H9344" i="10"/>
  <c r="H9343" i="10"/>
  <c r="H9342" i="10"/>
  <c r="H9341" i="10"/>
  <c r="H9340" i="10"/>
  <c r="H9339" i="10"/>
  <c r="H9338" i="10"/>
  <c r="H9337" i="10"/>
  <c r="H9336" i="10"/>
  <c r="H9335" i="10"/>
  <c r="H9334" i="10"/>
  <c r="H9333" i="10"/>
  <c r="H9332" i="10"/>
  <c r="H9331" i="10"/>
  <c r="H9330" i="10"/>
  <c r="H9329" i="10"/>
  <c r="H9328" i="10"/>
  <c r="H9327" i="10"/>
  <c r="H9326" i="10"/>
  <c r="H9325" i="10"/>
  <c r="H9324" i="10"/>
  <c r="H9323" i="10"/>
  <c r="H9322" i="10"/>
  <c r="H9321" i="10"/>
  <c r="H9320" i="10"/>
  <c r="H9319" i="10"/>
  <c r="H9318" i="10"/>
  <c r="H9317" i="10"/>
  <c r="H9316" i="10"/>
  <c r="H9315" i="10"/>
  <c r="H9314" i="10"/>
  <c r="H9313" i="10"/>
  <c r="H9312" i="10"/>
  <c r="H9311" i="10"/>
  <c r="H9310" i="10"/>
  <c r="H9309" i="10"/>
  <c r="H9308" i="10"/>
  <c r="H9307" i="10"/>
  <c r="H9306" i="10"/>
  <c r="H9305" i="10"/>
  <c r="H9304" i="10"/>
  <c r="H9303" i="10"/>
  <c r="H9302" i="10"/>
  <c r="H9301" i="10"/>
  <c r="H9300" i="10"/>
  <c r="H9299" i="10"/>
  <c r="H9298" i="10"/>
  <c r="H9297" i="10"/>
  <c r="H9296" i="10"/>
  <c r="H9295" i="10"/>
  <c r="H9294" i="10"/>
  <c r="H9293" i="10"/>
  <c r="H9292" i="10"/>
  <c r="H9291" i="10"/>
  <c r="H9290" i="10"/>
  <c r="H9289" i="10"/>
  <c r="H9288" i="10"/>
  <c r="H9287" i="10"/>
  <c r="H9286" i="10"/>
  <c r="H9285" i="10"/>
  <c r="H9284" i="10"/>
  <c r="H9283" i="10"/>
  <c r="H9282" i="10"/>
  <c r="H9281" i="10"/>
  <c r="H9280" i="10"/>
  <c r="H9279" i="10"/>
  <c r="H9278" i="10"/>
  <c r="H9277" i="10"/>
  <c r="H9276" i="10"/>
  <c r="H9275" i="10"/>
  <c r="H9274" i="10"/>
  <c r="H9273" i="10"/>
  <c r="H9272" i="10"/>
  <c r="H9271" i="10"/>
  <c r="H9270" i="10"/>
  <c r="H9269" i="10"/>
  <c r="H9268" i="10"/>
  <c r="H9267" i="10"/>
  <c r="H9266" i="10"/>
  <c r="H9265" i="10"/>
  <c r="H9264" i="10"/>
  <c r="H9263" i="10"/>
  <c r="H9262" i="10"/>
  <c r="H9261" i="10"/>
  <c r="H9260" i="10"/>
  <c r="H9259" i="10"/>
  <c r="H9258" i="10"/>
  <c r="H9257" i="10"/>
  <c r="H9256" i="10"/>
  <c r="H9255" i="10"/>
  <c r="H9254" i="10"/>
  <c r="H9253" i="10"/>
  <c r="H9252" i="10"/>
  <c r="H9251" i="10"/>
  <c r="H9250" i="10"/>
  <c r="H9249" i="10"/>
  <c r="H9248" i="10"/>
  <c r="H9247" i="10"/>
  <c r="H9246" i="10"/>
  <c r="H9245" i="10"/>
  <c r="H9244" i="10"/>
  <c r="H9243" i="10"/>
  <c r="H9242" i="10"/>
  <c r="H9241" i="10"/>
  <c r="H9240" i="10"/>
  <c r="H9239" i="10"/>
  <c r="H9238" i="10"/>
  <c r="H9237" i="10"/>
  <c r="H9236" i="10"/>
  <c r="H9235" i="10"/>
  <c r="H9234" i="10"/>
  <c r="H9233" i="10"/>
  <c r="H9232" i="10"/>
  <c r="H9231" i="10"/>
  <c r="H9230" i="10"/>
  <c r="H9229" i="10"/>
  <c r="H9228" i="10"/>
  <c r="H9227" i="10"/>
  <c r="H9226" i="10"/>
  <c r="H9225" i="10"/>
  <c r="H9224" i="10"/>
  <c r="H9223" i="10"/>
  <c r="H9222" i="10"/>
  <c r="H9221" i="10"/>
  <c r="H9220" i="10"/>
  <c r="H9219" i="10"/>
  <c r="H9218" i="10"/>
  <c r="H9217" i="10"/>
  <c r="H9216" i="10"/>
  <c r="H9215" i="10"/>
  <c r="H9214" i="10"/>
  <c r="H9213" i="10"/>
  <c r="H9212" i="10"/>
  <c r="H9211" i="10"/>
  <c r="H9210" i="10"/>
  <c r="H9209" i="10"/>
  <c r="H9208" i="10"/>
  <c r="H9207" i="10"/>
  <c r="H9206" i="10"/>
  <c r="H9205" i="10"/>
  <c r="H9204" i="10"/>
  <c r="H9203" i="10"/>
  <c r="H9202" i="10"/>
  <c r="H9201" i="10"/>
  <c r="H9200" i="10"/>
  <c r="H9199" i="10"/>
  <c r="H9198" i="10"/>
  <c r="H9197" i="10"/>
  <c r="H9196" i="10"/>
  <c r="H9195" i="10"/>
  <c r="H9194" i="10"/>
  <c r="H9193" i="10"/>
  <c r="H9192" i="10"/>
  <c r="H9191" i="10"/>
  <c r="H9190" i="10"/>
  <c r="H9189" i="10"/>
  <c r="H9188" i="10"/>
  <c r="H9187" i="10"/>
  <c r="H9186" i="10"/>
  <c r="H9185" i="10"/>
  <c r="H9184" i="10"/>
  <c r="H9183" i="10"/>
  <c r="H9182" i="10"/>
  <c r="H9181" i="10"/>
  <c r="H9180" i="10"/>
  <c r="H9179" i="10"/>
  <c r="H9178" i="10"/>
  <c r="H9177" i="10"/>
  <c r="H9176" i="10"/>
  <c r="H9175" i="10"/>
  <c r="H9174" i="10"/>
  <c r="H9173" i="10"/>
  <c r="H9172" i="10"/>
  <c r="H9171" i="10"/>
  <c r="H9170" i="10"/>
  <c r="H9169" i="10"/>
  <c r="H9168" i="10"/>
  <c r="H9167" i="10"/>
  <c r="H9166" i="10"/>
  <c r="H9165" i="10"/>
  <c r="H9164" i="10"/>
  <c r="H9163" i="10"/>
  <c r="H9162" i="10"/>
  <c r="H9161" i="10"/>
  <c r="H9160" i="10"/>
  <c r="H9159" i="10"/>
  <c r="H9158" i="10"/>
  <c r="H9157" i="10"/>
  <c r="H9156" i="10"/>
  <c r="H9155" i="10"/>
  <c r="H9154" i="10"/>
  <c r="H9153" i="10"/>
  <c r="H9152" i="10"/>
  <c r="H9151" i="10"/>
  <c r="H9150" i="10"/>
  <c r="H9149" i="10"/>
  <c r="H9148" i="10"/>
  <c r="H9147" i="10"/>
  <c r="H9146" i="10"/>
  <c r="H9145" i="10"/>
  <c r="H9144" i="10"/>
  <c r="H9143" i="10"/>
  <c r="H9142" i="10"/>
  <c r="H9141" i="10"/>
  <c r="H9140" i="10"/>
  <c r="H9139" i="10"/>
  <c r="H9138" i="10"/>
  <c r="H9137" i="10"/>
  <c r="H9136" i="10"/>
  <c r="H9135" i="10"/>
  <c r="H9134" i="10"/>
  <c r="H9133" i="10"/>
  <c r="H9132" i="10"/>
  <c r="H9131" i="10"/>
  <c r="H9130" i="10"/>
  <c r="H9129" i="10"/>
  <c r="H9128" i="10"/>
  <c r="H9127" i="10"/>
  <c r="H9126" i="10"/>
  <c r="H9125" i="10"/>
  <c r="H9124" i="10"/>
  <c r="H9123" i="10"/>
  <c r="H9122" i="10"/>
  <c r="H9121" i="10"/>
  <c r="H9120" i="10"/>
  <c r="H9119" i="10"/>
  <c r="H9118" i="10"/>
  <c r="H9117" i="10"/>
  <c r="H9116" i="10"/>
  <c r="H9115" i="10"/>
  <c r="H9114" i="10"/>
  <c r="H9113" i="10"/>
  <c r="H9112" i="10"/>
  <c r="H9111" i="10"/>
  <c r="H9110" i="10"/>
  <c r="H9109" i="10"/>
  <c r="H9108" i="10"/>
  <c r="H9107" i="10"/>
  <c r="H9106" i="10"/>
  <c r="H9105" i="10"/>
  <c r="H9104" i="10"/>
  <c r="H9103" i="10"/>
  <c r="H9102" i="10"/>
  <c r="H9101" i="10"/>
  <c r="H9100" i="10"/>
  <c r="H9099" i="10"/>
  <c r="H9098" i="10"/>
  <c r="H9097" i="10"/>
  <c r="H9096" i="10"/>
  <c r="H9095" i="10"/>
  <c r="H9094" i="10"/>
  <c r="H9093" i="10"/>
  <c r="H9092" i="10"/>
  <c r="H9091" i="10"/>
  <c r="H9090" i="10"/>
  <c r="H9089" i="10"/>
  <c r="H9088" i="10"/>
  <c r="H9087" i="10"/>
  <c r="H9086" i="10"/>
  <c r="H9085" i="10"/>
  <c r="H9084" i="10"/>
  <c r="H9083" i="10"/>
  <c r="H9082" i="10"/>
  <c r="H9081" i="10"/>
  <c r="H9080" i="10"/>
  <c r="H50" i="2" s="1"/>
  <c r="G50" i="2" s="1"/>
  <c r="H9079" i="10"/>
  <c r="H9078" i="10"/>
  <c r="H9077" i="10"/>
  <c r="H9076" i="10"/>
  <c r="H9075" i="10"/>
  <c r="H9074" i="10"/>
  <c r="H9073" i="10"/>
  <c r="H9072" i="10"/>
  <c r="H9071" i="10"/>
  <c r="H9070" i="10"/>
  <c r="H9069" i="10"/>
  <c r="H9068" i="10"/>
  <c r="H9067" i="10"/>
  <c r="H9066" i="10"/>
  <c r="H9065" i="10"/>
  <c r="H9064" i="10"/>
  <c r="H9063" i="10"/>
  <c r="H9062" i="10"/>
  <c r="H9061" i="10"/>
  <c r="H9060" i="10"/>
  <c r="H9059" i="10"/>
  <c r="H9058" i="10"/>
  <c r="H9057" i="10"/>
  <c r="H9056" i="10"/>
  <c r="H9055" i="10"/>
  <c r="H9054" i="10"/>
  <c r="H9053" i="10"/>
  <c r="H9052" i="10"/>
  <c r="H9051" i="10"/>
  <c r="H9050" i="10"/>
  <c r="H9049" i="10"/>
  <c r="H9048" i="10"/>
  <c r="H9047" i="10"/>
  <c r="H9046" i="10"/>
  <c r="H9045" i="10"/>
  <c r="H9044" i="10"/>
  <c r="H9043" i="10"/>
  <c r="H9042" i="10"/>
  <c r="H9041" i="10"/>
  <c r="H9040" i="10"/>
  <c r="H9039" i="10"/>
  <c r="H9038" i="10"/>
  <c r="H9037" i="10"/>
  <c r="H9036" i="10"/>
  <c r="H9035" i="10"/>
  <c r="H9034" i="10"/>
  <c r="H9033" i="10"/>
  <c r="H9032" i="10"/>
  <c r="H9031" i="10"/>
  <c r="H9030" i="10"/>
  <c r="H9029" i="10"/>
  <c r="H9028" i="10"/>
  <c r="H9027" i="10"/>
  <c r="H9026" i="10"/>
  <c r="H9025" i="10"/>
  <c r="H9024" i="10"/>
  <c r="H9023" i="10"/>
  <c r="H9022" i="10"/>
  <c r="H9021" i="10"/>
  <c r="H9020" i="10"/>
  <c r="H9019" i="10"/>
  <c r="H9018" i="10"/>
  <c r="H9017" i="10"/>
  <c r="H9016" i="10"/>
  <c r="H9015" i="10"/>
  <c r="H9014" i="10"/>
  <c r="H9013" i="10"/>
  <c r="H9012" i="10"/>
  <c r="H9011" i="10"/>
  <c r="H9010" i="10"/>
  <c r="H9009" i="10"/>
  <c r="H9008" i="10"/>
  <c r="H9007" i="10"/>
  <c r="H9006" i="10"/>
  <c r="H9005" i="10"/>
  <c r="H9004" i="10"/>
  <c r="H9003" i="10"/>
  <c r="H9002" i="10"/>
  <c r="H9001" i="10"/>
  <c r="H9000" i="10"/>
  <c r="H8999" i="10"/>
  <c r="H8998" i="10"/>
  <c r="H8997" i="10"/>
  <c r="H8996" i="10"/>
  <c r="H8995" i="10"/>
  <c r="H8994" i="10"/>
  <c r="H8993" i="10"/>
  <c r="H8992" i="10"/>
  <c r="H8991" i="10"/>
  <c r="H8990" i="10"/>
  <c r="H8989" i="10"/>
  <c r="H8988" i="10"/>
  <c r="H8987" i="10"/>
  <c r="H8986" i="10"/>
  <c r="H8985" i="10"/>
  <c r="H8984" i="10"/>
  <c r="H8983" i="10"/>
  <c r="H8982" i="10"/>
  <c r="H8981" i="10"/>
  <c r="H8980" i="10"/>
  <c r="H8979" i="10"/>
  <c r="H8978" i="10"/>
  <c r="H8977" i="10"/>
  <c r="H8976" i="10"/>
  <c r="H8975" i="10"/>
  <c r="H8974" i="10"/>
  <c r="H8973" i="10"/>
  <c r="H8972" i="10"/>
  <c r="H8971" i="10"/>
  <c r="H8970" i="10"/>
  <c r="H8969" i="10"/>
  <c r="H8968" i="10"/>
  <c r="H8967" i="10"/>
  <c r="H8966" i="10"/>
  <c r="H8965" i="10"/>
  <c r="H8964" i="10"/>
  <c r="H8963" i="10"/>
  <c r="H8962" i="10"/>
  <c r="H8961" i="10"/>
  <c r="H8960" i="10"/>
  <c r="H8959" i="10"/>
  <c r="H8958" i="10"/>
  <c r="H8957" i="10"/>
  <c r="H8956" i="10"/>
  <c r="H8955" i="10"/>
  <c r="H8954" i="10"/>
  <c r="H8953" i="10"/>
  <c r="H8952" i="10"/>
  <c r="H8951" i="10"/>
  <c r="H8950" i="10"/>
  <c r="H8949" i="10"/>
  <c r="H8948" i="10"/>
  <c r="H8947" i="10"/>
  <c r="H8946" i="10"/>
  <c r="H8945" i="10"/>
  <c r="H8944" i="10"/>
  <c r="H8943" i="10"/>
  <c r="H8942" i="10"/>
  <c r="H8941" i="10"/>
  <c r="H8940" i="10"/>
  <c r="H8939" i="10"/>
  <c r="H8938" i="10"/>
  <c r="H8937" i="10"/>
  <c r="H8936" i="10"/>
  <c r="H8935" i="10"/>
  <c r="H8934" i="10"/>
  <c r="H8933" i="10"/>
  <c r="H8932" i="10"/>
  <c r="H8931" i="10"/>
  <c r="H8930" i="10"/>
  <c r="H8929" i="10"/>
  <c r="H8928" i="10"/>
  <c r="H8927" i="10"/>
  <c r="H8926" i="10"/>
  <c r="H8925" i="10"/>
  <c r="H8924" i="10"/>
  <c r="H8923" i="10"/>
  <c r="H8922" i="10"/>
  <c r="H8921" i="10"/>
  <c r="H8920" i="10"/>
  <c r="H8919" i="10"/>
  <c r="H8918" i="10"/>
  <c r="H8917" i="10"/>
  <c r="H8916" i="10"/>
  <c r="H8915" i="10"/>
  <c r="H8914" i="10"/>
  <c r="H8913" i="10"/>
  <c r="H8912" i="10"/>
  <c r="H8911" i="10"/>
  <c r="H8910" i="10"/>
  <c r="H8909" i="10"/>
  <c r="H8908" i="10"/>
  <c r="H8907" i="10"/>
  <c r="H8906" i="10"/>
  <c r="H8905" i="10"/>
  <c r="H8904" i="10"/>
  <c r="H8903" i="10"/>
  <c r="H8902" i="10"/>
  <c r="H8901" i="10"/>
  <c r="H8900" i="10"/>
  <c r="H8899" i="10"/>
  <c r="H8898" i="10"/>
  <c r="H8897" i="10"/>
  <c r="H8896" i="10"/>
  <c r="H8895" i="10"/>
  <c r="H8894" i="10"/>
  <c r="H8893" i="10"/>
  <c r="H8892" i="10"/>
  <c r="H8891" i="10"/>
  <c r="H8890" i="10"/>
  <c r="H8889" i="10"/>
  <c r="H8888" i="10"/>
  <c r="H8887" i="10"/>
  <c r="H8886" i="10"/>
  <c r="H8885" i="10"/>
  <c r="H8884" i="10"/>
  <c r="H8883" i="10"/>
  <c r="H8882" i="10"/>
  <c r="H8881" i="10"/>
  <c r="H8880" i="10"/>
  <c r="H8879" i="10"/>
  <c r="H8878" i="10"/>
  <c r="H8877" i="10"/>
  <c r="H8876" i="10"/>
  <c r="H8875" i="10"/>
  <c r="H8874" i="10"/>
  <c r="H8873" i="10"/>
  <c r="H8872" i="10"/>
  <c r="H8871" i="10"/>
  <c r="H8870" i="10"/>
  <c r="H8869" i="10"/>
  <c r="H8868" i="10"/>
  <c r="H8867" i="10"/>
  <c r="H8866" i="10"/>
  <c r="H8865" i="10"/>
  <c r="H8864" i="10"/>
  <c r="H8863" i="10"/>
  <c r="H8862" i="10"/>
  <c r="H8861" i="10"/>
  <c r="H8860" i="10"/>
  <c r="H8859" i="10"/>
  <c r="H8858" i="10"/>
  <c r="H8857" i="10"/>
  <c r="H8856" i="10"/>
  <c r="H8855" i="10"/>
  <c r="H8854" i="10"/>
  <c r="H8853" i="10"/>
  <c r="H8852" i="10"/>
  <c r="H8851" i="10"/>
  <c r="H8850" i="10"/>
  <c r="H8849" i="10"/>
  <c r="H8848" i="10"/>
  <c r="H8847" i="10"/>
  <c r="H8846" i="10"/>
  <c r="H8845" i="10"/>
  <c r="H8844" i="10"/>
  <c r="H8843" i="10"/>
  <c r="H8842" i="10"/>
  <c r="H8841" i="10"/>
  <c r="H8840" i="10"/>
  <c r="H8839" i="10"/>
  <c r="H8838" i="10"/>
  <c r="H8837" i="10"/>
  <c r="H8836" i="10"/>
  <c r="H8835" i="10"/>
  <c r="H8834" i="10"/>
  <c r="H8833" i="10"/>
  <c r="H8832" i="10"/>
  <c r="H8831" i="10"/>
  <c r="H8830" i="10"/>
  <c r="H8829" i="10"/>
  <c r="H8828" i="10"/>
  <c r="H8827" i="10"/>
  <c r="H8826" i="10"/>
  <c r="H8825" i="10"/>
  <c r="H8824" i="10"/>
  <c r="H8823" i="10"/>
  <c r="H8822" i="10"/>
  <c r="H8821" i="10"/>
  <c r="H8820" i="10"/>
  <c r="H8819" i="10"/>
  <c r="H8818" i="10"/>
  <c r="H8817" i="10"/>
  <c r="H8816" i="10"/>
  <c r="H8815" i="10"/>
  <c r="H8814" i="10"/>
  <c r="H8813" i="10"/>
  <c r="H8812" i="10"/>
  <c r="H8811" i="10"/>
  <c r="H8810" i="10"/>
  <c r="H8809" i="10"/>
  <c r="H8808" i="10"/>
  <c r="H8807" i="10"/>
  <c r="H8806" i="10"/>
  <c r="H8805" i="10"/>
  <c r="H8804" i="10"/>
  <c r="H8803" i="10"/>
  <c r="H8802" i="10"/>
  <c r="H8801" i="10"/>
  <c r="H8800" i="10"/>
  <c r="H8799" i="10"/>
  <c r="H8798" i="10"/>
  <c r="H8797" i="10"/>
  <c r="H8796" i="10"/>
  <c r="H8795" i="10"/>
  <c r="H8794" i="10"/>
  <c r="H8793" i="10"/>
  <c r="H8792" i="10"/>
  <c r="H8791" i="10"/>
  <c r="H8790" i="10"/>
  <c r="H8789" i="10"/>
  <c r="H8788" i="10"/>
  <c r="H8787" i="10"/>
  <c r="H8786" i="10"/>
  <c r="H8785" i="10"/>
  <c r="H8784" i="10"/>
  <c r="H8783" i="10"/>
  <c r="H8782" i="10"/>
  <c r="H8781" i="10"/>
  <c r="H8780" i="10"/>
  <c r="H8779" i="10"/>
  <c r="H8778" i="10"/>
  <c r="H8777" i="10"/>
  <c r="H8776" i="10"/>
  <c r="H8775" i="10"/>
  <c r="H8774" i="10"/>
  <c r="H8773" i="10"/>
  <c r="H8772" i="10"/>
  <c r="H8771" i="10"/>
  <c r="H8770" i="10"/>
  <c r="H8769" i="10"/>
  <c r="H8768" i="10"/>
  <c r="H8767" i="10"/>
  <c r="H8766" i="10"/>
  <c r="H8765" i="10"/>
  <c r="H8764" i="10"/>
  <c r="H8763" i="10"/>
  <c r="H8762" i="10"/>
  <c r="H8761" i="10"/>
  <c r="H8760" i="10"/>
  <c r="H8759" i="10"/>
  <c r="H8758" i="10"/>
  <c r="H8757" i="10"/>
  <c r="H8756" i="10"/>
  <c r="H8755" i="10"/>
  <c r="H8754" i="10"/>
  <c r="H8753" i="10"/>
  <c r="H8752" i="10"/>
  <c r="H8751" i="10"/>
  <c r="H8750" i="10"/>
  <c r="H8749" i="10"/>
  <c r="H8748" i="10"/>
  <c r="H8747" i="10"/>
  <c r="H8746" i="10"/>
  <c r="H8745" i="10"/>
  <c r="H8744" i="10"/>
  <c r="H8743" i="10"/>
  <c r="H8742" i="10"/>
  <c r="H8741" i="10"/>
  <c r="H8740" i="10"/>
  <c r="H8739" i="10"/>
  <c r="H8738" i="10"/>
  <c r="H8737" i="10"/>
  <c r="H8736" i="10"/>
  <c r="H8735" i="10"/>
  <c r="H8734" i="10"/>
  <c r="H8733" i="10"/>
  <c r="H8732" i="10"/>
  <c r="H8731" i="10"/>
  <c r="H8730" i="10"/>
  <c r="H8729" i="10"/>
  <c r="H8728" i="10"/>
  <c r="H8727" i="10"/>
  <c r="H8726" i="10"/>
  <c r="H8725" i="10"/>
  <c r="H8724" i="10"/>
  <c r="H8723" i="10"/>
  <c r="H8722" i="10"/>
  <c r="H8721" i="10"/>
  <c r="H8720" i="10"/>
  <c r="H8719" i="10"/>
  <c r="H8718" i="10"/>
  <c r="H8717" i="10"/>
  <c r="H8716" i="10"/>
  <c r="H8715" i="10"/>
  <c r="H8714" i="10"/>
  <c r="H8713" i="10"/>
  <c r="H8712" i="10"/>
  <c r="H8711" i="10"/>
  <c r="H8710" i="10"/>
  <c r="H8709" i="10"/>
  <c r="H8708" i="10"/>
  <c r="H8707" i="10"/>
  <c r="H8706" i="10"/>
  <c r="H8705" i="10"/>
  <c r="H8704" i="10"/>
  <c r="H8703" i="10"/>
  <c r="H8702" i="10"/>
  <c r="H8701" i="10"/>
  <c r="H8700" i="10"/>
  <c r="H8699" i="10"/>
  <c r="H8698" i="10"/>
  <c r="H8697" i="10"/>
  <c r="H8696" i="10"/>
  <c r="H8695" i="10"/>
  <c r="H8694" i="10"/>
  <c r="H8693" i="10"/>
  <c r="H8692" i="10"/>
  <c r="H8691" i="10"/>
  <c r="H8690" i="10"/>
  <c r="H8689" i="10"/>
  <c r="H8688" i="10"/>
  <c r="H8687" i="10"/>
  <c r="H8686" i="10"/>
  <c r="H8685" i="10"/>
  <c r="H8684" i="10"/>
  <c r="H8683" i="10"/>
  <c r="H8682" i="10"/>
  <c r="H8681" i="10"/>
  <c r="H8680" i="10"/>
  <c r="H8679" i="10"/>
  <c r="H8678" i="10"/>
  <c r="H8677" i="10"/>
  <c r="H8676" i="10"/>
  <c r="H8675" i="10"/>
  <c r="H8674" i="10"/>
  <c r="H8673" i="10"/>
  <c r="H8672" i="10"/>
  <c r="H8671" i="10"/>
  <c r="H8670" i="10"/>
  <c r="H8669" i="10"/>
  <c r="H8668" i="10"/>
  <c r="H8667" i="10"/>
  <c r="H8666" i="10"/>
  <c r="H8665" i="10"/>
  <c r="H8664" i="10"/>
  <c r="H8663" i="10"/>
  <c r="H8662" i="10"/>
  <c r="H8661" i="10"/>
  <c r="H8660" i="10"/>
  <c r="H8659" i="10"/>
  <c r="H8658" i="10"/>
  <c r="H8657" i="10"/>
  <c r="H8656" i="10"/>
  <c r="H8655" i="10"/>
  <c r="H8654" i="10"/>
  <c r="H8653" i="10"/>
  <c r="H8652" i="10"/>
  <c r="H8651" i="10"/>
  <c r="H8650" i="10"/>
  <c r="H8649" i="10"/>
  <c r="H8648" i="10"/>
  <c r="H8647" i="10"/>
  <c r="H8646" i="10"/>
  <c r="H8645" i="10"/>
  <c r="H8644" i="10"/>
  <c r="H8643" i="10"/>
  <c r="H8642" i="10"/>
  <c r="H8641" i="10"/>
  <c r="H8640" i="10"/>
  <c r="H8639" i="10"/>
  <c r="H8638" i="10"/>
  <c r="H8637" i="10"/>
  <c r="H8636" i="10"/>
  <c r="H8635" i="10"/>
  <c r="H8634" i="10"/>
  <c r="H8633" i="10"/>
  <c r="H8632" i="10"/>
  <c r="H8631" i="10"/>
  <c r="H8630" i="10"/>
  <c r="H8629" i="10"/>
  <c r="H8628" i="10"/>
  <c r="H8627" i="10"/>
  <c r="H8626" i="10"/>
  <c r="H8625" i="10"/>
  <c r="H8624" i="10"/>
  <c r="H8623" i="10"/>
  <c r="H8622" i="10"/>
  <c r="H8621" i="10"/>
  <c r="H8620" i="10"/>
  <c r="H8619" i="10"/>
  <c r="H8618" i="10"/>
  <c r="H8617" i="10"/>
  <c r="H8616" i="10"/>
  <c r="H8615" i="10"/>
  <c r="H8614" i="10"/>
  <c r="H8613" i="10"/>
  <c r="H8612" i="10"/>
  <c r="H8611" i="10"/>
  <c r="H8610" i="10"/>
  <c r="H8609" i="10"/>
  <c r="H8608" i="10"/>
  <c r="H8607" i="10"/>
  <c r="H8606" i="10"/>
  <c r="H8605" i="10"/>
  <c r="H8604" i="10"/>
  <c r="H8603" i="10"/>
  <c r="H8602" i="10"/>
  <c r="H8601" i="10"/>
  <c r="H8600" i="10"/>
  <c r="H8599" i="10"/>
  <c r="H8598" i="10"/>
  <c r="H8597" i="10"/>
  <c r="H8596" i="10"/>
  <c r="H8595" i="10"/>
  <c r="H8594" i="10"/>
  <c r="H8593" i="10"/>
  <c r="H8592" i="10"/>
  <c r="H8591" i="10"/>
  <c r="H8590" i="10"/>
  <c r="H8589" i="10"/>
  <c r="H8588" i="10"/>
  <c r="H8587" i="10"/>
  <c r="H8586" i="10"/>
  <c r="H8585" i="10"/>
  <c r="H8584" i="10"/>
  <c r="H8583" i="10"/>
  <c r="H8582" i="10"/>
  <c r="H8581" i="10"/>
  <c r="H8580" i="10"/>
  <c r="H8579" i="10"/>
  <c r="H8578" i="10"/>
  <c r="H8577" i="10"/>
  <c r="H8576" i="10"/>
  <c r="H8575" i="10"/>
  <c r="H8574" i="10"/>
  <c r="H8573" i="10"/>
  <c r="H8572" i="10"/>
  <c r="H8571" i="10"/>
  <c r="H8570" i="10"/>
  <c r="H8569" i="10"/>
  <c r="H8568" i="10"/>
  <c r="H8567" i="10"/>
  <c r="H8566" i="10"/>
  <c r="H8565" i="10"/>
  <c r="H8564" i="10"/>
  <c r="H8563" i="10"/>
  <c r="H8562" i="10"/>
  <c r="H8561" i="10"/>
  <c r="H8560" i="10"/>
  <c r="H8559" i="10"/>
  <c r="H8558" i="10"/>
  <c r="H8557" i="10"/>
  <c r="H8556" i="10"/>
  <c r="H8555" i="10"/>
  <c r="H8554" i="10"/>
  <c r="H8553" i="10"/>
  <c r="H8552" i="10"/>
  <c r="H8551" i="10"/>
  <c r="H8550" i="10"/>
  <c r="H8549" i="10"/>
  <c r="H8548" i="10"/>
  <c r="H8547" i="10"/>
  <c r="H8546" i="10"/>
  <c r="H8545" i="10"/>
  <c r="H8544" i="10"/>
  <c r="H8543" i="10"/>
  <c r="H8542" i="10"/>
  <c r="H8541" i="10"/>
  <c r="H8540" i="10"/>
  <c r="H8539" i="10"/>
  <c r="H8538" i="10"/>
  <c r="H8537" i="10"/>
  <c r="H8536" i="10"/>
  <c r="H8535" i="10"/>
  <c r="H8534" i="10"/>
  <c r="H8533" i="10"/>
  <c r="H8532" i="10"/>
  <c r="H8531" i="10"/>
  <c r="H8530" i="10"/>
  <c r="H8529" i="10"/>
  <c r="H8528" i="10"/>
  <c r="H8527" i="10"/>
  <c r="H8526" i="10"/>
  <c r="H8525" i="10"/>
  <c r="H8524" i="10"/>
  <c r="H8523" i="10"/>
  <c r="H8522" i="10"/>
  <c r="H8521" i="10"/>
  <c r="H8520" i="10"/>
  <c r="H8519" i="10"/>
  <c r="H8518" i="10"/>
  <c r="H8517" i="10"/>
  <c r="H8516" i="10"/>
  <c r="H8515" i="10"/>
  <c r="H8514" i="10"/>
  <c r="H8513" i="10"/>
  <c r="H8512" i="10"/>
  <c r="H8511" i="10"/>
  <c r="H8510" i="10"/>
  <c r="H8509" i="10"/>
  <c r="H8508" i="10"/>
  <c r="H8507" i="10"/>
  <c r="H8506" i="10"/>
  <c r="H8505" i="10"/>
  <c r="H8504" i="10"/>
  <c r="H8503" i="10"/>
  <c r="H8502" i="10"/>
  <c r="H8501" i="10"/>
  <c r="H8500" i="10"/>
  <c r="H8499" i="10"/>
  <c r="H8498" i="10"/>
  <c r="H8497" i="10"/>
  <c r="H8496" i="10"/>
  <c r="H8495" i="10"/>
  <c r="H8494" i="10"/>
  <c r="H8493" i="10"/>
  <c r="H8492" i="10"/>
  <c r="H8491" i="10"/>
  <c r="H8490" i="10"/>
  <c r="H8489" i="10"/>
  <c r="H8488" i="10"/>
  <c r="H8487" i="10"/>
  <c r="H8486" i="10"/>
  <c r="H8485" i="10"/>
  <c r="H8484" i="10"/>
  <c r="H8483" i="10"/>
  <c r="H8482" i="10"/>
  <c r="H8481" i="10"/>
  <c r="H8480" i="10"/>
  <c r="H8479" i="10"/>
  <c r="H8478" i="10"/>
  <c r="H8477" i="10"/>
  <c r="H8476" i="10"/>
  <c r="H8475" i="10"/>
  <c r="H8474" i="10"/>
  <c r="H8473" i="10"/>
  <c r="H8472" i="10"/>
  <c r="H8471" i="10"/>
  <c r="H8470" i="10"/>
  <c r="H8469" i="10"/>
  <c r="H8468" i="10"/>
  <c r="H8467" i="10"/>
  <c r="H8466" i="10"/>
  <c r="H8465" i="10"/>
  <c r="H8464" i="10"/>
  <c r="H8463" i="10"/>
  <c r="H8462" i="10"/>
  <c r="H8461" i="10"/>
  <c r="H8460" i="10"/>
  <c r="H8459" i="10"/>
  <c r="H8458" i="10"/>
  <c r="H8457" i="10"/>
  <c r="H8456" i="10"/>
  <c r="H8455" i="10"/>
  <c r="H8454" i="10"/>
  <c r="H8453" i="10"/>
  <c r="H8452" i="10"/>
  <c r="H8451" i="10"/>
  <c r="H8450" i="10"/>
  <c r="H8449" i="10"/>
  <c r="H8448" i="10"/>
  <c r="H8447" i="10"/>
  <c r="H8446" i="10"/>
  <c r="H8445" i="10"/>
  <c r="H8444" i="10"/>
  <c r="H8443" i="10"/>
  <c r="H8442" i="10"/>
  <c r="H8441" i="10"/>
  <c r="H8440" i="10"/>
  <c r="H8439" i="10"/>
  <c r="H8438" i="10"/>
  <c r="H8437" i="10"/>
  <c r="H8436" i="10"/>
  <c r="H8435" i="10"/>
  <c r="H8434" i="10"/>
  <c r="H8433" i="10"/>
  <c r="H8432" i="10"/>
  <c r="H8431" i="10"/>
  <c r="H8430" i="10"/>
  <c r="H8429" i="10"/>
  <c r="H8428" i="10"/>
  <c r="H8427" i="10"/>
  <c r="H8426" i="10"/>
  <c r="H8425" i="10"/>
  <c r="H8424" i="10"/>
  <c r="H8423" i="10"/>
  <c r="H8422" i="10"/>
  <c r="H8421" i="10"/>
  <c r="H8420" i="10"/>
  <c r="H8419" i="10"/>
  <c r="H8418" i="10"/>
  <c r="H8417" i="10"/>
  <c r="H8416" i="10"/>
  <c r="H8415" i="10"/>
  <c r="H8414" i="10"/>
  <c r="H8413" i="10"/>
  <c r="H8412" i="10"/>
  <c r="H8411" i="10"/>
  <c r="H8410" i="10"/>
  <c r="H8409" i="10"/>
  <c r="H8408" i="10"/>
  <c r="H8407" i="10"/>
  <c r="H8406" i="10"/>
  <c r="H8405" i="10"/>
  <c r="H8404" i="10"/>
  <c r="H8403" i="10"/>
  <c r="H8402" i="10"/>
  <c r="H8401" i="10"/>
  <c r="H8400" i="10"/>
  <c r="H8399" i="10"/>
  <c r="H8398" i="10"/>
  <c r="H8397" i="10"/>
  <c r="H8396" i="10"/>
  <c r="H8395" i="10"/>
  <c r="H8394" i="10"/>
  <c r="H8393" i="10"/>
  <c r="H8392" i="10"/>
  <c r="H8391" i="10"/>
  <c r="H8390" i="10"/>
  <c r="H8389" i="10"/>
  <c r="H8388" i="10"/>
  <c r="H8387" i="10"/>
  <c r="H8386" i="10"/>
  <c r="H8385" i="10"/>
  <c r="H8384" i="10"/>
  <c r="H8383" i="10"/>
  <c r="H8382" i="10"/>
  <c r="H8381" i="10"/>
  <c r="H8380" i="10"/>
  <c r="H8379" i="10"/>
  <c r="H8378" i="10"/>
  <c r="H8377" i="10"/>
  <c r="H8376" i="10"/>
  <c r="H8375" i="10"/>
  <c r="H8374" i="10"/>
  <c r="H8373" i="10"/>
  <c r="H8372" i="10"/>
  <c r="H8371" i="10"/>
  <c r="H8370" i="10"/>
  <c r="H8369" i="10"/>
  <c r="H8368" i="10"/>
  <c r="H8367" i="10"/>
  <c r="H8366" i="10"/>
  <c r="H8365" i="10"/>
  <c r="H8364" i="10"/>
  <c r="H8363" i="10"/>
  <c r="H8362" i="10"/>
  <c r="H8361" i="10"/>
  <c r="H8360" i="10"/>
  <c r="H8359" i="10"/>
  <c r="H8358" i="10"/>
  <c r="H8357" i="10"/>
  <c r="H8356" i="10"/>
  <c r="H8355" i="10"/>
  <c r="H8354" i="10"/>
  <c r="H8353" i="10"/>
  <c r="H8352" i="10"/>
  <c r="H8351" i="10"/>
  <c r="H8350" i="10"/>
  <c r="H8349" i="10"/>
  <c r="H8348" i="10"/>
  <c r="H8347" i="10"/>
  <c r="H8346" i="10"/>
  <c r="H8345" i="10"/>
  <c r="H8344" i="10"/>
  <c r="H8343" i="10"/>
  <c r="H8342" i="10"/>
  <c r="H8341" i="10"/>
  <c r="H8340" i="10"/>
  <c r="H8339" i="10"/>
  <c r="H8338" i="10"/>
  <c r="H8337" i="10"/>
  <c r="H8336" i="10"/>
  <c r="H8335" i="10"/>
  <c r="H8334" i="10"/>
  <c r="H8333" i="10"/>
  <c r="H8332" i="10"/>
  <c r="H8331" i="10"/>
  <c r="H8330" i="10"/>
  <c r="H8329" i="10"/>
  <c r="H8328" i="10"/>
  <c r="H8327" i="10"/>
  <c r="H8326" i="10"/>
  <c r="H8325" i="10"/>
  <c r="H8324" i="10"/>
  <c r="H8323" i="10"/>
  <c r="H8322" i="10"/>
  <c r="H8321" i="10"/>
  <c r="H8320" i="10"/>
  <c r="H8319" i="10"/>
  <c r="H8318" i="10"/>
  <c r="H8317" i="10"/>
  <c r="H8316" i="10"/>
  <c r="H8315" i="10"/>
  <c r="H8314" i="10"/>
  <c r="H8313" i="10"/>
  <c r="H8312" i="10"/>
  <c r="H8311" i="10"/>
  <c r="H8310" i="10"/>
  <c r="H8309" i="10"/>
  <c r="H8308" i="10"/>
  <c r="H8307" i="10"/>
  <c r="H8306" i="10"/>
  <c r="H8305" i="10"/>
  <c r="H8304" i="10"/>
  <c r="H8303" i="10"/>
  <c r="H8302" i="10"/>
  <c r="H8301" i="10"/>
  <c r="H8300" i="10"/>
  <c r="H8299" i="10"/>
  <c r="H8298" i="10"/>
  <c r="H8297" i="10"/>
  <c r="H8296" i="10"/>
  <c r="H8295" i="10"/>
  <c r="H8294" i="10"/>
  <c r="H8293" i="10"/>
  <c r="H8292" i="10"/>
  <c r="H8291" i="10"/>
  <c r="H8290" i="10"/>
  <c r="H8289" i="10"/>
  <c r="H8288" i="10"/>
  <c r="H8287" i="10"/>
  <c r="H8286" i="10"/>
  <c r="H8285" i="10"/>
  <c r="H8284" i="10"/>
  <c r="H8283" i="10"/>
  <c r="H8282" i="10"/>
  <c r="H8281" i="10"/>
  <c r="H8280" i="10"/>
  <c r="H8279" i="10"/>
  <c r="H8278" i="10"/>
  <c r="H8277" i="10"/>
  <c r="H8276" i="10"/>
  <c r="H8275" i="10"/>
  <c r="H8274" i="10"/>
  <c r="H8273" i="10"/>
  <c r="H8272" i="10"/>
  <c r="H8271" i="10"/>
  <c r="H8270" i="10"/>
  <c r="H8269" i="10"/>
  <c r="H8268" i="10"/>
  <c r="H8267" i="10"/>
  <c r="H8266" i="10"/>
  <c r="H8265" i="10"/>
  <c r="H8264" i="10"/>
  <c r="H8263" i="10"/>
  <c r="H8262" i="10"/>
  <c r="H8261" i="10"/>
  <c r="H8260" i="10"/>
  <c r="H8259" i="10"/>
  <c r="H8258" i="10"/>
  <c r="H8257" i="10"/>
  <c r="H8256" i="10"/>
  <c r="H8255" i="10"/>
  <c r="H8254" i="10"/>
  <c r="H8253" i="10"/>
  <c r="H8252" i="10"/>
  <c r="H8251" i="10"/>
  <c r="H8250" i="10"/>
  <c r="H8249" i="10"/>
  <c r="H8248" i="10"/>
  <c r="H8247" i="10"/>
  <c r="H8246" i="10"/>
  <c r="H8245" i="10"/>
  <c r="H8244" i="10"/>
  <c r="H8243" i="10"/>
  <c r="H8242" i="10"/>
  <c r="H8241" i="10"/>
  <c r="H8240" i="10"/>
  <c r="H8239" i="10"/>
  <c r="H8238" i="10"/>
  <c r="H8237" i="10"/>
  <c r="H8236" i="10"/>
  <c r="H8235" i="10"/>
  <c r="H8234" i="10"/>
  <c r="H8233" i="10"/>
  <c r="H8232" i="10"/>
  <c r="H8231" i="10"/>
  <c r="H8230" i="10"/>
  <c r="H8229" i="10"/>
  <c r="H8228" i="10"/>
  <c r="H8227" i="10"/>
  <c r="H8226" i="10"/>
  <c r="H8225" i="10"/>
  <c r="H8224" i="10"/>
  <c r="H8223" i="10"/>
  <c r="H8222" i="10"/>
  <c r="H8221" i="10"/>
  <c r="H8220" i="10"/>
  <c r="H8219" i="10"/>
  <c r="H8218" i="10"/>
  <c r="H8217" i="10"/>
  <c r="H8216" i="10"/>
  <c r="H8215" i="10"/>
  <c r="H8214" i="10"/>
  <c r="H8213" i="10"/>
  <c r="H8212" i="10"/>
  <c r="H8211" i="10"/>
  <c r="H8210" i="10"/>
  <c r="H8209" i="10"/>
  <c r="H8208" i="10"/>
  <c r="H8207" i="10"/>
  <c r="H8206" i="10"/>
  <c r="H8205" i="10"/>
  <c r="H8204" i="10"/>
  <c r="H8203" i="10"/>
  <c r="H8202" i="10"/>
  <c r="H8201" i="10"/>
  <c r="H8200" i="10"/>
  <c r="H8199" i="10"/>
  <c r="H8198" i="10"/>
  <c r="H8197" i="10"/>
  <c r="H8196" i="10"/>
  <c r="H8195" i="10"/>
  <c r="H8194" i="10"/>
  <c r="H8193" i="10"/>
  <c r="H8192" i="10"/>
  <c r="H8191" i="10"/>
  <c r="H8190" i="10"/>
  <c r="H8189" i="10"/>
  <c r="H8188" i="10"/>
  <c r="H8187" i="10"/>
  <c r="H8186" i="10"/>
  <c r="H8185" i="10"/>
  <c r="H8184" i="10"/>
  <c r="H8183" i="10"/>
  <c r="H8182" i="10"/>
  <c r="H8181" i="10"/>
  <c r="H8180" i="10"/>
  <c r="H8179" i="10"/>
  <c r="H8178" i="10"/>
  <c r="H8177" i="10"/>
  <c r="H8176" i="10"/>
  <c r="H8175" i="10"/>
  <c r="H8174" i="10"/>
  <c r="H8173" i="10"/>
  <c r="H8172" i="10"/>
  <c r="H8171" i="10"/>
  <c r="H8170" i="10"/>
  <c r="H8169" i="10"/>
  <c r="H8168" i="10"/>
  <c r="H8167" i="10"/>
  <c r="H8166" i="10"/>
  <c r="H8165" i="10"/>
  <c r="H8164" i="10"/>
  <c r="H8163" i="10"/>
  <c r="H8162" i="10"/>
  <c r="H8161" i="10"/>
  <c r="H8160" i="10"/>
  <c r="H8159" i="10"/>
  <c r="H8158" i="10"/>
  <c r="H8157" i="10"/>
  <c r="H8156" i="10"/>
  <c r="H8155" i="10"/>
  <c r="H8154" i="10"/>
  <c r="H8153" i="10"/>
  <c r="H8152" i="10"/>
  <c r="H8151" i="10"/>
  <c r="H8150" i="10"/>
  <c r="H8149" i="10"/>
  <c r="H8148" i="10"/>
  <c r="H8147" i="10"/>
  <c r="H8146" i="10"/>
  <c r="H8145" i="10"/>
  <c r="H8144" i="10"/>
  <c r="H8143" i="10"/>
  <c r="H8142" i="10"/>
  <c r="H8141" i="10"/>
  <c r="H8140" i="10"/>
  <c r="H8139" i="10"/>
  <c r="H8138" i="10"/>
  <c r="H8137" i="10"/>
  <c r="H8136" i="10"/>
  <c r="H8135" i="10"/>
  <c r="H8134" i="10"/>
  <c r="H8133" i="10"/>
  <c r="H8132" i="10"/>
  <c r="H8131" i="10"/>
  <c r="H8130" i="10"/>
  <c r="H8129" i="10"/>
  <c r="H8128" i="10"/>
  <c r="H8127" i="10"/>
  <c r="H8126" i="10"/>
  <c r="H8125" i="10"/>
  <c r="H8124" i="10"/>
  <c r="H8123" i="10"/>
  <c r="H8122" i="10"/>
  <c r="H8121" i="10"/>
  <c r="H8120" i="10"/>
  <c r="H8119" i="10"/>
  <c r="H8118" i="10"/>
  <c r="H8117" i="10"/>
  <c r="H8116" i="10"/>
  <c r="H8115" i="10"/>
  <c r="H8114" i="10"/>
  <c r="H8113" i="10"/>
  <c r="H8112" i="10"/>
  <c r="H8111" i="10"/>
  <c r="H8110" i="10"/>
  <c r="H8109" i="10"/>
  <c r="H8108" i="10"/>
  <c r="H8107" i="10"/>
  <c r="H8106" i="10"/>
  <c r="H8105" i="10"/>
  <c r="H8104" i="10"/>
  <c r="H8103" i="10"/>
  <c r="H8102" i="10"/>
  <c r="H8101" i="10"/>
  <c r="H8100" i="10"/>
  <c r="H8099" i="10"/>
  <c r="H8098" i="10"/>
  <c r="H8097" i="10"/>
  <c r="H8096" i="10"/>
  <c r="H8095" i="10"/>
  <c r="H8094" i="10"/>
  <c r="H8093" i="10"/>
  <c r="H8092" i="10"/>
  <c r="H8091" i="10"/>
  <c r="H8090" i="10"/>
  <c r="H8089" i="10"/>
  <c r="H8088" i="10"/>
  <c r="H8087" i="10"/>
  <c r="H8086" i="10"/>
  <c r="H8085" i="10"/>
  <c r="H8084" i="10"/>
  <c r="H8083" i="10"/>
  <c r="H8082" i="10"/>
  <c r="H8081" i="10"/>
  <c r="H8080" i="10"/>
  <c r="H8079" i="10"/>
  <c r="H8078" i="10"/>
  <c r="H8077" i="10"/>
  <c r="H8076" i="10"/>
  <c r="H8075" i="10"/>
  <c r="H8074" i="10"/>
  <c r="H8073" i="10"/>
  <c r="H8072" i="10"/>
  <c r="H8071" i="10"/>
  <c r="H8070" i="10"/>
  <c r="H8069" i="10"/>
  <c r="H8068" i="10"/>
  <c r="H8067" i="10"/>
  <c r="H8066" i="10"/>
  <c r="H8065" i="10"/>
  <c r="H8064" i="10"/>
  <c r="H8063" i="10"/>
  <c r="H8062" i="10"/>
  <c r="H8061" i="10"/>
  <c r="H8060" i="10"/>
  <c r="H8059" i="10"/>
  <c r="H8058" i="10"/>
  <c r="H8057" i="10"/>
  <c r="H8056" i="10"/>
  <c r="H8055" i="10"/>
  <c r="H8054" i="10"/>
  <c r="H8053" i="10"/>
  <c r="H8052" i="10"/>
  <c r="H8051" i="10"/>
  <c r="H8050" i="10"/>
  <c r="H8049" i="10"/>
  <c r="H8048" i="10"/>
  <c r="H8047" i="10"/>
  <c r="H8046" i="10"/>
  <c r="H8045" i="10"/>
  <c r="H8044" i="10"/>
  <c r="H8043" i="10"/>
  <c r="H8042" i="10"/>
  <c r="H8041" i="10"/>
  <c r="H8040" i="10"/>
  <c r="H8039" i="10"/>
  <c r="H8038" i="10"/>
  <c r="H8037" i="10"/>
  <c r="H8036" i="10"/>
  <c r="H8035" i="10"/>
  <c r="H8034" i="10"/>
  <c r="H8033" i="10"/>
  <c r="H8032" i="10"/>
  <c r="H8031" i="10"/>
  <c r="H8030" i="10"/>
  <c r="H8029" i="10"/>
  <c r="H8028" i="10"/>
  <c r="H8027" i="10"/>
  <c r="H8026" i="10"/>
  <c r="H8025" i="10"/>
  <c r="H8024" i="10"/>
  <c r="H8023" i="10"/>
  <c r="H8022" i="10"/>
  <c r="H8021" i="10"/>
  <c r="H8020" i="10"/>
  <c r="H8019" i="10"/>
  <c r="H8018" i="10"/>
  <c r="H8017" i="10"/>
  <c r="H8016" i="10"/>
  <c r="H8015" i="10"/>
  <c r="H8014" i="10"/>
  <c r="H8013" i="10"/>
  <c r="H8012" i="10"/>
  <c r="H8011" i="10"/>
  <c r="H8010" i="10"/>
  <c r="H8009" i="10"/>
  <c r="H8008" i="10"/>
  <c r="H8007" i="10"/>
  <c r="H8006" i="10"/>
  <c r="H8005" i="10"/>
  <c r="H8004" i="10"/>
  <c r="H8003" i="10"/>
  <c r="H8002" i="10"/>
  <c r="H8001" i="10"/>
  <c r="H8000" i="10"/>
  <c r="H7999" i="10"/>
  <c r="H7998" i="10"/>
  <c r="H7997" i="10"/>
  <c r="H7996" i="10"/>
  <c r="H7995" i="10"/>
  <c r="H7994" i="10"/>
  <c r="H7993" i="10"/>
  <c r="H7992" i="10"/>
  <c r="H7991" i="10"/>
  <c r="H7990" i="10"/>
  <c r="H7989" i="10"/>
  <c r="H7988" i="10"/>
  <c r="H7987" i="10"/>
  <c r="H7986" i="10"/>
  <c r="H7985" i="10"/>
  <c r="H7984" i="10"/>
  <c r="H7983" i="10"/>
  <c r="H7982" i="10"/>
  <c r="H7981" i="10"/>
  <c r="H7980" i="10"/>
  <c r="H7979" i="10"/>
  <c r="H7978" i="10"/>
  <c r="H7977" i="10"/>
  <c r="H7976" i="10"/>
  <c r="H7975" i="10"/>
  <c r="H7974" i="10"/>
  <c r="H7973" i="10"/>
  <c r="H7972" i="10"/>
  <c r="H7971" i="10"/>
  <c r="H7970" i="10"/>
  <c r="H7969" i="10"/>
  <c r="H7968" i="10"/>
  <c r="H7967" i="10"/>
  <c r="H7966" i="10"/>
  <c r="H7965" i="10"/>
  <c r="H7964" i="10"/>
  <c r="H7963" i="10"/>
  <c r="H7962" i="10"/>
  <c r="H7961" i="10"/>
  <c r="H7960" i="10"/>
  <c r="H7959" i="10"/>
  <c r="H7958" i="10"/>
  <c r="H7957" i="10"/>
  <c r="H7956" i="10"/>
  <c r="H7955" i="10"/>
  <c r="H7954" i="10"/>
  <c r="H7953" i="10"/>
  <c r="H7952" i="10"/>
  <c r="H7951" i="10"/>
  <c r="H7950" i="10"/>
  <c r="H7949" i="10"/>
  <c r="H7948" i="10"/>
  <c r="H7947" i="10"/>
  <c r="H7946" i="10"/>
  <c r="H7945" i="10"/>
  <c r="H7944" i="10"/>
  <c r="H7943" i="10"/>
  <c r="H7942" i="10"/>
  <c r="H7941" i="10"/>
  <c r="H7940" i="10"/>
  <c r="H7939" i="10"/>
  <c r="H7938" i="10"/>
  <c r="H7937" i="10"/>
  <c r="H7936" i="10"/>
  <c r="H7935" i="10"/>
  <c r="H7934" i="10"/>
  <c r="H7933" i="10"/>
  <c r="H7932" i="10"/>
  <c r="H7931" i="10"/>
  <c r="H7930" i="10"/>
  <c r="H7929" i="10"/>
  <c r="H7928" i="10"/>
  <c r="H7927" i="10"/>
  <c r="H7926" i="10"/>
  <c r="H7925" i="10"/>
  <c r="H7924" i="10"/>
  <c r="H7923" i="10"/>
  <c r="H7922" i="10"/>
  <c r="H7921" i="10"/>
  <c r="H7920" i="10"/>
  <c r="H7919" i="10"/>
  <c r="H7918" i="10"/>
  <c r="H7917" i="10"/>
  <c r="H7916" i="10"/>
  <c r="H7915" i="10"/>
  <c r="H7914" i="10"/>
  <c r="H7913" i="10"/>
  <c r="H7912" i="10"/>
  <c r="H7911" i="10"/>
  <c r="H7910" i="10"/>
  <c r="H7909" i="10"/>
  <c r="H7908" i="10"/>
  <c r="H7907" i="10"/>
  <c r="H7906" i="10"/>
  <c r="H7905" i="10"/>
  <c r="H7904" i="10"/>
  <c r="H7903" i="10"/>
  <c r="H7902" i="10"/>
  <c r="H7901" i="10"/>
  <c r="H7900" i="10"/>
  <c r="H7899" i="10"/>
  <c r="H7898" i="10"/>
  <c r="H7897" i="10"/>
  <c r="H7896" i="10"/>
  <c r="H7895" i="10"/>
  <c r="H7894" i="10"/>
  <c r="H7893" i="10"/>
  <c r="H7892" i="10"/>
  <c r="H7891" i="10"/>
  <c r="H7890" i="10"/>
  <c r="H7889" i="10"/>
  <c r="H7888" i="10"/>
  <c r="H7887" i="10"/>
  <c r="H7886" i="10"/>
  <c r="H7885" i="10"/>
  <c r="H7884" i="10"/>
  <c r="H7883" i="10"/>
  <c r="H7882" i="10"/>
  <c r="H7881" i="10"/>
  <c r="H7880" i="10"/>
  <c r="H7879" i="10"/>
  <c r="H7878" i="10"/>
  <c r="H7877" i="10"/>
  <c r="H7876" i="10"/>
  <c r="H72" i="2" s="1"/>
  <c r="G72" i="2" s="1"/>
  <c r="H7875" i="10"/>
  <c r="H7874" i="10"/>
  <c r="H7873" i="10"/>
  <c r="H7872" i="10"/>
  <c r="H7871" i="10"/>
  <c r="H7870" i="10"/>
  <c r="H7869" i="10"/>
  <c r="H7868" i="10"/>
  <c r="H7867" i="10"/>
  <c r="H7866" i="10"/>
  <c r="H7865" i="10"/>
  <c r="H7864" i="10"/>
  <c r="H7863" i="10"/>
  <c r="H7862" i="10"/>
  <c r="H7861" i="10"/>
  <c r="H7860" i="10"/>
  <c r="H7859" i="10"/>
  <c r="H7858" i="10"/>
  <c r="H7857" i="10"/>
  <c r="H7856" i="10"/>
  <c r="H7855" i="10"/>
  <c r="H7854" i="10"/>
  <c r="H7853" i="10"/>
  <c r="H7852" i="10"/>
  <c r="H7851" i="10"/>
  <c r="H7850" i="10"/>
  <c r="H7849" i="10"/>
  <c r="H7848" i="10"/>
  <c r="H7847" i="10"/>
  <c r="H7846" i="10"/>
  <c r="H7845" i="10"/>
  <c r="H7844" i="10"/>
  <c r="H7843" i="10"/>
  <c r="H7842" i="10"/>
  <c r="H7841" i="10"/>
  <c r="H7840" i="10"/>
  <c r="H7839" i="10"/>
  <c r="H7838" i="10"/>
  <c r="H7837" i="10"/>
  <c r="H7836" i="10"/>
  <c r="H7835" i="10"/>
  <c r="H7834" i="10"/>
  <c r="H7833" i="10"/>
  <c r="H7832" i="10"/>
  <c r="H7831" i="10"/>
  <c r="H7830" i="10"/>
  <c r="H7829" i="10"/>
  <c r="H7828" i="10"/>
  <c r="H7827" i="10"/>
  <c r="H7826" i="10"/>
  <c r="H7825" i="10"/>
  <c r="H7824" i="10"/>
  <c r="H7823" i="10"/>
  <c r="H7822" i="10"/>
  <c r="H7821" i="10"/>
  <c r="H7820" i="10"/>
  <c r="H7819" i="10"/>
  <c r="H7818" i="10"/>
  <c r="H7817" i="10"/>
  <c r="H7816" i="10"/>
  <c r="H7815" i="10"/>
  <c r="H7814" i="10"/>
  <c r="H7813" i="10"/>
  <c r="H7812" i="10"/>
  <c r="H7811" i="10"/>
  <c r="H7810" i="10"/>
  <c r="H7809" i="10"/>
  <c r="H7808" i="10"/>
  <c r="H7807" i="10"/>
  <c r="H7806" i="10"/>
  <c r="H7805" i="10"/>
  <c r="H7804" i="10"/>
  <c r="H7803" i="10"/>
  <c r="H7802" i="10"/>
  <c r="H7801" i="10"/>
  <c r="H7800" i="10"/>
  <c r="H7799" i="10"/>
  <c r="H7798" i="10"/>
  <c r="H7797" i="10"/>
  <c r="H7796" i="10"/>
  <c r="H7795" i="10"/>
  <c r="H7794" i="10"/>
  <c r="H7793" i="10"/>
  <c r="H7792" i="10"/>
  <c r="H7791" i="10"/>
  <c r="H7790" i="10"/>
  <c r="H7789" i="10"/>
  <c r="H7788" i="10"/>
  <c r="H7787" i="10"/>
  <c r="H7786" i="10"/>
  <c r="H7785" i="10"/>
  <c r="H7784" i="10"/>
  <c r="H7783" i="10"/>
  <c r="H7782" i="10"/>
  <c r="H7781" i="10"/>
  <c r="H7780" i="10"/>
  <c r="H7779" i="10"/>
  <c r="H7778" i="10"/>
  <c r="H7777" i="10"/>
  <c r="H7776" i="10"/>
  <c r="H7775" i="10"/>
  <c r="H7774" i="10"/>
  <c r="H7773" i="10"/>
  <c r="H7772" i="10"/>
  <c r="H7771" i="10"/>
  <c r="H7770" i="10"/>
  <c r="H7769" i="10"/>
  <c r="H7768" i="10"/>
  <c r="H7767" i="10"/>
  <c r="H7766" i="10"/>
  <c r="H7765" i="10"/>
  <c r="H7764" i="10"/>
  <c r="H7763" i="10"/>
  <c r="H7762" i="10"/>
  <c r="H7761" i="10"/>
  <c r="H7760" i="10"/>
  <c r="H7759" i="10"/>
  <c r="H7758" i="10"/>
  <c r="H7757" i="10"/>
  <c r="H7756" i="10"/>
  <c r="H7755" i="10"/>
  <c r="H7754" i="10"/>
  <c r="H7753" i="10"/>
  <c r="H7752" i="10"/>
  <c r="H7751" i="10"/>
  <c r="H7750" i="10"/>
  <c r="H7749" i="10"/>
  <c r="H7748" i="10"/>
  <c r="H7747" i="10"/>
  <c r="H7746" i="10"/>
  <c r="H7745" i="10"/>
  <c r="H7744" i="10"/>
  <c r="H7743" i="10"/>
  <c r="H7742" i="10"/>
  <c r="H7741" i="10"/>
  <c r="H7740" i="10"/>
  <c r="H7739" i="10"/>
  <c r="H7738" i="10"/>
  <c r="H7737" i="10"/>
  <c r="H7736" i="10"/>
  <c r="H7735" i="10"/>
  <c r="H7734" i="10"/>
  <c r="H7733" i="10"/>
  <c r="H7732" i="10"/>
  <c r="H7731" i="10"/>
  <c r="H7730" i="10"/>
  <c r="H7729" i="10"/>
  <c r="H7728" i="10"/>
  <c r="H7727" i="10"/>
  <c r="H7726" i="10"/>
  <c r="H7725" i="10"/>
  <c r="H7724" i="10"/>
  <c r="H7723" i="10"/>
  <c r="H7722" i="10"/>
  <c r="H7721" i="10"/>
  <c r="H7720" i="10"/>
  <c r="H7719" i="10"/>
  <c r="H7718" i="10"/>
  <c r="H7717" i="10"/>
  <c r="H7716" i="10"/>
  <c r="H7715" i="10"/>
  <c r="H7714" i="10"/>
  <c r="H7713" i="10"/>
  <c r="H7712" i="10"/>
  <c r="H7711" i="10"/>
  <c r="H7710" i="10"/>
  <c r="H7709" i="10"/>
  <c r="H7708" i="10"/>
  <c r="H7707" i="10"/>
  <c r="H7706" i="10"/>
  <c r="H7705" i="10"/>
  <c r="H7704" i="10"/>
  <c r="H7703" i="10"/>
  <c r="H7702" i="10"/>
  <c r="H7701" i="10"/>
  <c r="H7700" i="10"/>
  <c r="H7699" i="10"/>
  <c r="H7698" i="10"/>
  <c r="H7697" i="10"/>
  <c r="H7696" i="10"/>
  <c r="H7695" i="10"/>
  <c r="H7694" i="10"/>
  <c r="H7693" i="10"/>
  <c r="H7692" i="10"/>
  <c r="H7691" i="10"/>
  <c r="H7690" i="10"/>
  <c r="H7689" i="10"/>
  <c r="H7688" i="10"/>
  <c r="H7687" i="10"/>
  <c r="H7686" i="10"/>
  <c r="H7685" i="10"/>
  <c r="H7684" i="10"/>
  <c r="H7683" i="10"/>
  <c r="H7682" i="10"/>
  <c r="H7681" i="10"/>
  <c r="H7680" i="10"/>
  <c r="H7679" i="10"/>
  <c r="H7678" i="10"/>
  <c r="H7677" i="10"/>
  <c r="H7676" i="10"/>
  <c r="H7675" i="10"/>
  <c r="H7674" i="10"/>
  <c r="H7673" i="10"/>
  <c r="H7672" i="10"/>
  <c r="H7671" i="10"/>
  <c r="H7670" i="10"/>
  <c r="H7669" i="10"/>
  <c r="H7668" i="10"/>
  <c r="H7667" i="10"/>
  <c r="H7666" i="10"/>
  <c r="H7665" i="10"/>
  <c r="H7664" i="10"/>
  <c r="H7663" i="10"/>
  <c r="H7662" i="10"/>
  <c r="H7661" i="10"/>
  <c r="H7660" i="10"/>
  <c r="H7659" i="10"/>
  <c r="H7658" i="10"/>
  <c r="H7657" i="10"/>
  <c r="H7656" i="10"/>
  <c r="H7655" i="10"/>
  <c r="H7654" i="10"/>
  <c r="H7653" i="10"/>
  <c r="H7652" i="10"/>
  <c r="H7651" i="10"/>
  <c r="H7650" i="10"/>
  <c r="H7649" i="10"/>
  <c r="H7648" i="10"/>
  <c r="H7647" i="10"/>
  <c r="H7646" i="10"/>
  <c r="H7645" i="10"/>
  <c r="H7644" i="10"/>
  <c r="H7643" i="10"/>
  <c r="H7642" i="10"/>
  <c r="H7641" i="10"/>
  <c r="H7640" i="10"/>
  <c r="H7639" i="10"/>
  <c r="H7638" i="10"/>
  <c r="H7637" i="10"/>
  <c r="H7636" i="10"/>
  <c r="H7635" i="10"/>
  <c r="H7634" i="10"/>
  <c r="H7633" i="10"/>
  <c r="H7632" i="10"/>
  <c r="H7631" i="10"/>
  <c r="H7630" i="10"/>
  <c r="H7629" i="10"/>
  <c r="H7628" i="10"/>
  <c r="H7627" i="10"/>
  <c r="H7626" i="10"/>
  <c r="H7625" i="10"/>
  <c r="H7624" i="10"/>
  <c r="H7623" i="10"/>
  <c r="H7622" i="10"/>
  <c r="H7621" i="10"/>
  <c r="H7620" i="10"/>
  <c r="H7619" i="10"/>
  <c r="H7618" i="10"/>
  <c r="H7617" i="10"/>
  <c r="H7616" i="10"/>
  <c r="H7615" i="10"/>
  <c r="H7614" i="10"/>
  <c r="H7613" i="10"/>
  <c r="H7612" i="10"/>
  <c r="H7611" i="10"/>
  <c r="H7610" i="10"/>
  <c r="H7609" i="10"/>
  <c r="H7608" i="10"/>
  <c r="H7607" i="10"/>
  <c r="H7606" i="10"/>
  <c r="H7605" i="10"/>
  <c r="H7604" i="10"/>
  <c r="H7603" i="10"/>
  <c r="H7602" i="10"/>
  <c r="H7601" i="10"/>
  <c r="H7600" i="10"/>
  <c r="H7599" i="10"/>
  <c r="H7598" i="10"/>
  <c r="H7597" i="10"/>
  <c r="H7596" i="10"/>
  <c r="H7595" i="10"/>
  <c r="H7594" i="10"/>
  <c r="H7593" i="10"/>
  <c r="H7592" i="10"/>
  <c r="H7591" i="10"/>
  <c r="H7590" i="10"/>
  <c r="H7589" i="10"/>
  <c r="H7588" i="10"/>
  <c r="H7587" i="10"/>
  <c r="H7586" i="10"/>
  <c r="H7585" i="10"/>
  <c r="H7584" i="10"/>
  <c r="H7583" i="10"/>
  <c r="H7582" i="10"/>
  <c r="H7581" i="10"/>
  <c r="H7580" i="10"/>
  <c r="H7579" i="10"/>
  <c r="H7578" i="10"/>
  <c r="H7577" i="10"/>
  <c r="H7576" i="10"/>
  <c r="H7575" i="10"/>
  <c r="H7574" i="10"/>
  <c r="H7573" i="10"/>
  <c r="H7572" i="10"/>
  <c r="H7571" i="10"/>
  <c r="H7570" i="10"/>
  <c r="H7569" i="10"/>
  <c r="H7568" i="10"/>
  <c r="H7567" i="10"/>
  <c r="H7566" i="10"/>
  <c r="H7565" i="10"/>
  <c r="H7564" i="10"/>
  <c r="H7563" i="10"/>
  <c r="H7562" i="10"/>
  <c r="H7561" i="10"/>
  <c r="H7560" i="10"/>
  <c r="H7559" i="10"/>
  <c r="H7558" i="10"/>
  <c r="H7557" i="10"/>
  <c r="H7556" i="10"/>
  <c r="H7555" i="10"/>
  <c r="H7554" i="10"/>
  <c r="H7553" i="10"/>
  <c r="H7552" i="10"/>
  <c r="H7551" i="10"/>
  <c r="H7550" i="10"/>
  <c r="H7549" i="10"/>
  <c r="H7548" i="10"/>
  <c r="H7547" i="10"/>
  <c r="H7546" i="10"/>
  <c r="H7545" i="10"/>
  <c r="H7544" i="10"/>
  <c r="H7543" i="10"/>
  <c r="H7542" i="10"/>
  <c r="H7541" i="10"/>
  <c r="H7540" i="10"/>
  <c r="H7539" i="10"/>
  <c r="H7538" i="10"/>
  <c r="H7537" i="10"/>
  <c r="H7536" i="10"/>
  <c r="H7535" i="10"/>
  <c r="H7534" i="10"/>
  <c r="H7533" i="10"/>
  <c r="H7532" i="10"/>
  <c r="H7531" i="10"/>
  <c r="H7530" i="10"/>
  <c r="H7529" i="10"/>
  <c r="H7528" i="10"/>
  <c r="H7527" i="10"/>
  <c r="H7526" i="10"/>
  <c r="H7525" i="10"/>
  <c r="H7524" i="10"/>
  <c r="H7523" i="10"/>
  <c r="H7522" i="10"/>
  <c r="H7521" i="10"/>
  <c r="H7520" i="10"/>
  <c r="H7519" i="10"/>
  <c r="H7518" i="10"/>
  <c r="H7517" i="10"/>
  <c r="H7516" i="10"/>
  <c r="H7515" i="10"/>
  <c r="H7514" i="10"/>
  <c r="H7513" i="10"/>
  <c r="H7512" i="10"/>
  <c r="H7511" i="10"/>
  <c r="H7510" i="10"/>
  <c r="H7509" i="10"/>
  <c r="H7508" i="10"/>
  <c r="H7507" i="10"/>
  <c r="H7506" i="10"/>
  <c r="H7505" i="10"/>
  <c r="H7504" i="10"/>
  <c r="H7503" i="10"/>
  <c r="H7502" i="10"/>
  <c r="H7501" i="10"/>
  <c r="H7500" i="10"/>
  <c r="H7499" i="10"/>
  <c r="H7498" i="10"/>
  <c r="H7497" i="10"/>
  <c r="H7496" i="10"/>
  <c r="H7495" i="10"/>
  <c r="H7494" i="10"/>
  <c r="H7493" i="10"/>
  <c r="H7492" i="10"/>
  <c r="H7491" i="10"/>
  <c r="H7490" i="10"/>
  <c r="H7489" i="10"/>
  <c r="H7488" i="10"/>
  <c r="H7487" i="10"/>
  <c r="H7486" i="10"/>
  <c r="H7485" i="10"/>
  <c r="H7484" i="10"/>
  <c r="H7483" i="10"/>
  <c r="H7482" i="10"/>
  <c r="H7481" i="10"/>
  <c r="H7480" i="10"/>
  <c r="H7479" i="10"/>
  <c r="H7478" i="10"/>
  <c r="H7477" i="10"/>
  <c r="H7476" i="10"/>
  <c r="H7475" i="10"/>
  <c r="H7474" i="10"/>
  <c r="H7473" i="10"/>
  <c r="H7472" i="10"/>
  <c r="H7471" i="10"/>
  <c r="H7470" i="10"/>
  <c r="H7469" i="10"/>
  <c r="H7468" i="10"/>
  <c r="H7467" i="10"/>
  <c r="H7466" i="10"/>
  <c r="H7465" i="10"/>
  <c r="H7464" i="10"/>
  <c r="H7463" i="10"/>
  <c r="H7462" i="10"/>
  <c r="H7461" i="10"/>
  <c r="H7460" i="10"/>
  <c r="H7459" i="10"/>
  <c r="H7458" i="10"/>
  <c r="H7457" i="10"/>
  <c r="H7456" i="10"/>
  <c r="H7455" i="10"/>
  <c r="H7454" i="10"/>
  <c r="H7453" i="10"/>
  <c r="H7452" i="10"/>
  <c r="H7451" i="10"/>
  <c r="H7450" i="10"/>
  <c r="H7449" i="10"/>
  <c r="H7448" i="10"/>
  <c r="H7447" i="10"/>
  <c r="H7446" i="10"/>
  <c r="H7445" i="10"/>
  <c r="H7444" i="10"/>
  <c r="H7443" i="10"/>
  <c r="H7442" i="10"/>
  <c r="H7441" i="10"/>
  <c r="H7440" i="10"/>
  <c r="H7439" i="10"/>
  <c r="H7438" i="10"/>
  <c r="H7437" i="10"/>
  <c r="H7436" i="10"/>
  <c r="H7435" i="10"/>
  <c r="H7434" i="10"/>
  <c r="H7433" i="10"/>
  <c r="H7432" i="10"/>
  <c r="H7431" i="10"/>
  <c r="H7430" i="10"/>
  <c r="H7429" i="10"/>
  <c r="H7428" i="10"/>
  <c r="H7427" i="10"/>
  <c r="H7426" i="10"/>
  <c r="H7425" i="10"/>
  <c r="H7424" i="10"/>
  <c r="H7423" i="10"/>
  <c r="H7422" i="10"/>
  <c r="H7421" i="10"/>
  <c r="H7420" i="10"/>
  <c r="H7419" i="10"/>
  <c r="H7418" i="10"/>
  <c r="H7417" i="10"/>
  <c r="H7416" i="10"/>
  <c r="H7415" i="10"/>
  <c r="H7414" i="10"/>
  <c r="H7413" i="10"/>
  <c r="H7412" i="10"/>
  <c r="H7411" i="10"/>
  <c r="H7410" i="10"/>
  <c r="H7409" i="10"/>
  <c r="H7408" i="10"/>
  <c r="H7407" i="10"/>
  <c r="H7406" i="10"/>
  <c r="H7405" i="10"/>
  <c r="H7404" i="10"/>
  <c r="H7403" i="10"/>
  <c r="H7402" i="10"/>
  <c r="H7401" i="10"/>
  <c r="H7400" i="10"/>
  <c r="H7399" i="10"/>
  <c r="H7398" i="10"/>
  <c r="H7397" i="10"/>
  <c r="H7396" i="10"/>
  <c r="H7395" i="10"/>
  <c r="H7394" i="10"/>
  <c r="H7393" i="10"/>
  <c r="H7392" i="10"/>
  <c r="H7391" i="10"/>
  <c r="H7390" i="10"/>
  <c r="H7389" i="10"/>
  <c r="H7388" i="10"/>
  <c r="H7387" i="10"/>
  <c r="H7386" i="10"/>
  <c r="H7385" i="10"/>
  <c r="H7384" i="10"/>
  <c r="H7383" i="10"/>
  <c r="H7382" i="10"/>
  <c r="H7381" i="10"/>
  <c r="H7380" i="10"/>
  <c r="H7379" i="10"/>
  <c r="H7378" i="10"/>
  <c r="H7377" i="10"/>
  <c r="H7376" i="10"/>
  <c r="H7375" i="10"/>
  <c r="H7374" i="10"/>
  <c r="H7373" i="10"/>
  <c r="H7372" i="10"/>
  <c r="H7371" i="10"/>
  <c r="H70" i="2" s="1"/>
  <c r="G70" i="2" s="1"/>
  <c r="H7370" i="10"/>
  <c r="H7369" i="10"/>
  <c r="H7368" i="10"/>
  <c r="H7367" i="10"/>
  <c r="H7366" i="10"/>
  <c r="H7365" i="10"/>
  <c r="H7364" i="10"/>
  <c r="H7363" i="10"/>
  <c r="H7362" i="10"/>
  <c r="H7361" i="10"/>
  <c r="H7360" i="10"/>
  <c r="H7359" i="10"/>
  <c r="H7358" i="10"/>
  <c r="H7357" i="10"/>
  <c r="H7356" i="10"/>
  <c r="H7355" i="10"/>
  <c r="H7354" i="10"/>
  <c r="H7353" i="10"/>
  <c r="H7352" i="10"/>
  <c r="H7351" i="10"/>
  <c r="H7350" i="10"/>
  <c r="H7349" i="10"/>
  <c r="H7348" i="10"/>
  <c r="H7347" i="10"/>
  <c r="H7346" i="10"/>
  <c r="H7345" i="10"/>
  <c r="H7344" i="10"/>
  <c r="H7343" i="10"/>
  <c r="H7342" i="10"/>
  <c r="H7341" i="10"/>
  <c r="H7340" i="10"/>
  <c r="H7339" i="10"/>
  <c r="H7338" i="10"/>
  <c r="H7337" i="10"/>
  <c r="H7336" i="10"/>
  <c r="H7335" i="10"/>
  <c r="H7334" i="10"/>
  <c r="H7333" i="10"/>
  <c r="H7332" i="10"/>
  <c r="H7331" i="10"/>
  <c r="H7330" i="10"/>
  <c r="H7329" i="10"/>
  <c r="H7328" i="10"/>
  <c r="H7327" i="10"/>
  <c r="H7326" i="10"/>
  <c r="H7325" i="10"/>
  <c r="H7324" i="10"/>
  <c r="H7323" i="10"/>
  <c r="H7322" i="10"/>
  <c r="H7321" i="10"/>
  <c r="H7320" i="10"/>
  <c r="H7319" i="10"/>
  <c r="H7318" i="10"/>
  <c r="H7317" i="10"/>
  <c r="H7316" i="10"/>
  <c r="H7315" i="10"/>
  <c r="H7314" i="10"/>
  <c r="H7313" i="10"/>
  <c r="H7312" i="10"/>
  <c r="H7311" i="10"/>
  <c r="H7310" i="10"/>
  <c r="H7309" i="10"/>
  <c r="H7308" i="10"/>
  <c r="H7307" i="10"/>
  <c r="H7306" i="10"/>
  <c r="H7305" i="10"/>
  <c r="H7304" i="10"/>
  <c r="H7303" i="10"/>
  <c r="H7302" i="10"/>
  <c r="H7301" i="10"/>
  <c r="H7300" i="10"/>
  <c r="H7299" i="10"/>
  <c r="H7298" i="10"/>
  <c r="H7297" i="10"/>
  <c r="H7296" i="10"/>
  <c r="H7295" i="10"/>
  <c r="H7294" i="10"/>
  <c r="H7293" i="10"/>
  <c r="H7292" i="10"/>
  <c r="H7291" i="10"/>
  <c r="H7290" i="10"/>
  <c r="H7289" i="10"/>
  <c r="H7288" i="10"/>
  <c r="H7287" i="10"/>
  <c r="H7286" i="10"/>
  <c r="H7285" i="10"/>
  <c r="H7284" i="10"/>
  <c r="H7283" i="10"/>
  <c r="H7282" i="10"/>
  <c r="H7281" i="10"/>
  <c r="H7280" i="10"/>
  <c r="H7279" i="10"/>
  <c r="H7278" i="10"/>
  <c r="H7277" i="10"/>
  <c r="H7276" i="10"/>
  <c r="H7275" i="10"/>
  <c r="H7274" i="10"/>
  <c r="H7273" i="10"/>
  <c r="H7272" i="10"/>
  <c r="H7271" i="10"/>
  <c r="H7270" i="10"/>
  <c r="H7269" i="10"/>
  <c r="H7268" i="10"/>
  <c r="H7267" i="10"/>
  <c r="H7266" i="10"/>
  <c r="H7265" i="10"/>
  <c r="H7264" i="10"/>
  <c r="H7263" i="10"/>
  <c r="H7262" i="10"/>
  <c r="H7261" i="10"/>
  <c r="H7260" i="10"/>
  <c r="H7259" i="10"/>
  <c r="H7258" i="10"/>
  <c r="H7257" i="10"/>
  <c r="H7256" i="10"/>
  <c r="H7255" i="10"/>
  <c r="H7254" i="10"/>
  <c r="H7253" i="10"/>
  <c r="H7252" i="10"/>
  <c r="H7251" i="10"/>
  <c r="H7250" i="10"/>
  <c r="H7249" i="10"/>
  <c r="H7248" i="10"/>
  <c r="H7247" i="10"/>
  <c r="H7246" i="10"/>
  <c r="H7245" i="10"/>
  <c r="H7244" i="10"/>
  <c r="H7243" i="10"/>
  <c r="H7242" i="10"/>
  <c r="H7241" i="10"/>
  <c r="H7240" i="10"/>
  <c r="H7239" i="10"/>
  <c r="H7238" i="10"/>
  <c r="H7237" i="10"/>
  <c r="H7236" i="10"/>
  <c r="H7235" i="10"/>
  <c r="H7234" i="10"/>
  <c r="H7233" i="10"/>
  <c r="H7232" i="10"/>
  <c r="H7231" i="10"/>
  <c r="H7230" i="10"/>
  <c r="H7229" i="10"/>
  <c r="H7228" i="10"/>
  <c r="H7227" i="10"/>
  <c r="H7226" i="10"/>
  <c r="H7225" i="10"/>
  <c r="H7224" i="10"/>
  <c r="H7223" i="10"/>
  <c r="H7222" i="10"/>
  <c r="H7221" i="10"/>
  <c r="H7220" i="10"/>
  <c r="H7219" i="10"/>
  <c r="H7218" i="10"/>
  <c r="H7217" i="10"/>
  <c r="H7216" i="10"/>
  <c r="H7215" i="10"/>
  <c r="H7214" i="10"/>
  <c r="H7213" i="10"/>
  <c r="H7212" i="10"/>
  <c r="H7211" i="10"/>
  <c r="H7210" i="10"/>
  <c r="H7209" i="10"/>
  <c r="H7208" i="10"/>
  <c r="H7207" i="10"/>
  <c r="H7206" i="10"/>
  <c r="H7205" i="10"/>
  <c r="H7204" i="10"/>
  <c r="H7203" i="10"/>
  <c r="H7202" i="10"/>
  <c r="H7201" i="10"/>
  <c r="H7200" i="10"/>
  <c r="H7199" i="10"/>
  <c r="H7198" i="10"/>
  <c r="H7197" i="10"/>
  <c r="H7196" i="10"/>
  <c r="H7195" i="10"/>
  <c r="H7194" i="10"/>
  <c r="H7193" i="10"/>
  <c r="H7192" i="10"/>
  <c r="H7191" i="10"/>
  <c r="H7190" i="10"/>
  <c r="H7189" i="10"/>
  <c r="H7188" i="10"/>
  <c r="H7187" i="10"/>
  <c r="H7186" i="10"/>
  <c r="H7185" i="10"/>
  <c r="H7184" i="10"/>
  <c r="H7183" i="10"/>
  <c r="H7182" i="10"/>
  <c r="H7181" i="10"/>
  <c r="H7180" i="10"/>
  <c r="H7179" i="10"/>
  <c r="H7178" i="10"/>
  <c r="H7177" i="10"/>
  <c r="H7176" i="10"/>
  <c r="H7175" i="10"/>
  <c r="H7174" i="10"/>
  <c r="H7173" i="10"/>
  <c r="H7172" i="10"/>
  <c r="H7171" i="10"/>
  <c r="H7170" i="10"/>
  <c r="H7169" i="10"/>
  <c r="H7168" i="10"/>
  <c r="H7167" i="10"/>
  <c r="H7166" i="10"/>
  <c r="H7165" i="10"/>
  <c r="H7164" i="10"/>
  <c r="H7163" i="10"/>
  <c r="H7162" i="10"/>
  <c r="H7161" i="10"/>
  <c r="H7160" i="10"/>
  <c r="H7159" i="10"/>
  <c r="H7158" i="10"/>
  <c r="H7157" i="10"/>
  <c r="H7156" i="10"/>
  <c r="H7155" i="10"/>
  <c r="H7154" i="10"/>
  <c r="H7153" i="10"/>
  <c r="H7152" i="10"/>
  <c r="H7151" i="10"/>
  <c r="H7150" i="10"/>
  <c r="H7149" i="10"/>
  <c r="H7148" i="10"/>
  <c r="H7147" i="10"/>
  <c r="H7146" i="10"/>
  <c r="H7145" i="10"/>
  <c r="H7144" i="10"/>
  <c r="H7143" i="10"/>
  <c r="H7142" i="10"/>
  <c r="H7141" i="10"/>
  <c r="H7140" i="10"/>
  <c r="H7139" i="10"/>
  <c r="H7138" i="10"/>
  <c r="H7137" i="10"/>
  <c r="H7136" i="10"/>
  <c r="H7135" i="10"/>
  <c r="H7134" i="10"/>
  <c r="H7133" i="10"/>
  <c r="H7132" i="10"/>
  <c r="H7131" i="10"/>
  <c r="H7130" i="10"/>
  <c r="H7129" i="10"/>
  <c r="H7128" i="10"/>
  <c r="H7127" i="10"/>
  <c r="H7126" i="10"/>
  <c r="H7125" i="10"/>
  <c r="H7124" i="10"/>
  <c r="H7123" i="10"/>
  <c r="H7122" i="10"/>
  <c r="H7121" i="10"/>
  <c r="H7120" i="10"/>
  <c r="H7119" i="10"/>
  <c r="H7118" i="10"/>
  <c r="H7117" i="10"/>
  <c r="H7116" i="10"/>
  <c r="H7115" i="10"/>
  <c r="H7114" i="10"/>
  <c r="H7113" i="10"/>
  <c r="H7112" i="10"/>
  <c r="H7111" i="10"/>
  <c r="H7110" i="10"/>
  <c r="H7109" i="10"/>
  <c r="H7108" i="10"/>
  <c r="H7107" i="10"/>
  <c r="H7106" i="10"/>
  <c r="H7105" i="10"/>
  <c r="H7104" i="10"/>
  <c r="H7103" i="10"/>
  <c r="H7102" i="10"/>
  <c r="H7101" i="10"/>
  <c r="H7100" i="10"/>
  <c r="H7099" i="10"/>
  <c r="H7098" i="10"/>
  <c r="H7097" i="10"/>
  <c r="H7096" i="10"/>
  <c r="H7095" i="10"/>
  <c r="H7094" i="10"/>
  <c r="H7093" i="10"/>
  <c r="H7092" i="10"/>
  <c r="H7091" i="10"/>
  <c r="H7090" i="10"/>
  <c r="H7089" i="10"/>
  <c r="H7088" i="10"/>
  <c r="H7087" i="10"/>
  <c r="H7086" i="10"/>
  <c r="H7085" i="10"/>
  <c r="H7084" i="10"/>
  <c r="H7083" i="10"/>
  <c r="H7082" i="10"/>
  <c r="H7081" i="10"/>
  <c r="H7080" i="10"/>
  <c r="H7079" i="10"/>
  <c r="H7078" i="10"/>
  <c r="H7077" i="10"/>
  <c r="H7076" i="10"/>
  <c r="H7075" i="10"/>
  <c r="H7074" i="10"/>
  <c r="H7073" i="10"/>
  <c r="H7072" i="10"/>
  <c r="H7071" i="10"/>
  <c r="H7070" i="10"/>
  <c r="H7069" i="10"/>
  <c r="H7068" i="10"/>
  <c r="H7067" i="10"/>
  <c r="H7066" i="10"/>
  <c r="H7065" i="10"/>
  <c r="H7064" i="10"/>
  <c r="H7063" i="10"/>
  <c r="H7062" i="10"/>
  <c r="H7061" i="10"/>
  <c r="H7060" i="10"/>
  <c r="H7059" i="10"/>
  <c r="H7058" i="10"/>
  <c r="H7057" i="10"/>
  <c r="H7056" i="10"/>
  <c r="H7055" i="10"/>
  <c r="H7054" i="10"/>
  <c r="H7053" i="10"/>
  <c r="H7052" i="10"/>
  <c r="H7051" i="10"/>
  <c r="H7050" i="10"/>
  <c r="H7049" i="10"/>
  <c r="H7048" i="10"/>
  <c r="H7047" i="10"/>
  <c r="H7046" i="10"/>
  <c r="H7045" i="10"/>
  <c r="H7044" i="10"/>
  <c r="H7043" i="10"/>
  <c r="H7042" i="10"/>
  <c r="H7041" i="10"/>
  <c r="H7040" i="10"/>
  <c r="H7039" i="10"/>
  <c r="H7038" i="10"/>
  <c r="G23" i="3" s="1"/>
  <c r="H7037" i="10"/>
  <c r="H7036" i="10"/>
  <c r="H7035" i="10"/>
  <c r="H7034" i="10"/>
  <c r="H7033" i="10"/>
  <c r="H7032" i="10"/>
  <c r="H7031" i="10"/>
  <c r="H7030" i="10"/>
  <c r="H7029" i="10"/>
  <c r="H7028" i="10"/>
  <c r="H7027" i="10"/>
  <c r="H7026" i="10"/>
  <c r="H7025" i="10"/>
  <c r="H7024" i="10"/>
  <c r="H7023" i="10"/>
  <c r="H7022" i="10"/>
  <c r="H7021" i="10"/>
  <c r="H7020" i="10"/>
  <c r="H7019" i="10"/>
  <c r="H7018" i="10"/>
  <c r="H7017" i="10"/>
  <c r="H7016" i="10"/>
  <c r="H7015" i="10"/>
  <c r="H7014" i="10"/>
  <c r="H7013" i="10"/>
  <c r="H7012" i="10"/>
  <c r="H7011" i="10"/>
  <c r="H7010" i="10"/>
  <c r="H7009" i="10"/>
  <c r="H7008" i="10"/>
  <c r="H7007" i="10"/>
  <c r="H7006" i="10"/>
  <c r="H7005" i="10"/>
  <c r="H7004" i="10"/>
  <c r="H7003" i="10"/>
  <c r="H7002" i="10"/>
  <c r="H7001" i="10"/>
  <c r="H7000" i="10"/>
  <c r="H6999" i="10"/>
  <c r="H6998" i="10"/>
  <c r="H6997" i="10"/>
  <c r="H6996" i="10"/>
  <c r="H6995" i="10"/>
  <c r="H6994" i="10"/>
  <c r="H6993" i="10"/>
  <c r="H6992" i="10"/>
  <c r="H6991" i="10"/>
  <c r="H6990" i="10"/>
  <c r="H6989" i="10"/>
  <c r="H6988" i="10"/>
  <c r="H6987" i="10"/>
  <c r="H6986" i="10"/>
  <c r="H6985" i="10"/>
  <c r="H6984" i="10"/>
  <c r="H6983" i="10"/>
  <c r="H6982" i="10"/>
  <c r="H6981" i="10"/>
  <c r="H6980" i="10"/>
  <c r="H6979" i="10"/>
  <c r="H6978" i="10"/>
  <c r="H6977" i="10"/>
  <c r="H6976" i="10"/>
  <c r="H6975" i="10"/>
  <c r="H6974" i="10"/>
  <c r="H6973" i="10"/>
  <c r="H6972" i="10"/>
  <c r="H6971" i="10"/>
  <c r="H6970" i="10"/>
  <c r="H6969" i="10"/>
  <c r="H6968" i="10"/>
  <c r="H6967" i="10"/>
  <c r="H6966" i="10"/>
  <c r="H6965" i="10"/>
  <c r="H6964" i="10"/>
  <c r="H6963" i="10"/>
  <c r="H6962" i="10"/>
  <c r="H6961" i="10"/>
  <c r="H6960" i="10"/>
  <c r="H6959" i="10"/>
  <c r="H6958" i="10"/>
  <c r="H6957" i="10"/>
  <c r="H6956" i="10"/>
  <c r="H6955" i="10"/>
  <c r="H6954" i="10"/>
  <c r="H6953" i="10"/>
  <c r="H6952" i="10"/>
  <c r="H6951" i="10"/>
  <c r="H6950" i="10"/>
  <c r="H6949" i="10"/>
  <c r="H6948" i="10"/>
  <c r="H6947" i="10"/>
  <c r="H6946" i="10"/>
  <c r="H6945" i="10"/>
  <c r="H6944" i="10"/>
  <c r="H6943" i="10"/>
  <c r="H6942" i="10"/>
  <c r="H6941" i="10"/>
  <c r="H6940" i="10"/>
  <c r="H6939" i="10"/>
  <c r="H6938" i="10"/>
  <c r="H6937" i="10"/>
  <c r="H6936" i="10"/>
  <c r="H6935" i="10"/>
  <c r="H6934" i="10"/>
  <c r="H6933" i="10"/>
  <c r="H6932" i="10"/>
  <c r="H6931" i="10"/>
  <c r="H6930" i="10"/>
  <c r="H6929" i="10"/>
  <c r="H6928" i="10"/>
  <c r="H6927" i="10"/>
  <c r="H6926" i="10"/>
  <c r="H6925" i="10"/>
  <c r="H6924" i="10"/>
  <c r="H6923" i="10"/>
  <c r="H6922" i="10"/>
  <c r="H6921" i="10"/>
  <c r="H6920" i="10"/>
  <c r="H6919" i="10"/>
  <c r="H6918" i="10"/>
  <c r="H6917" i="10"/>
  <c r="H6916" i="10"/>
  <c r="H6915" i="10"/>
  <c r="H6914" i="10"/>
  <c r="H6913" i="10"/>
  <c r="H6912" i="10"/>
  <c r="H6911" i="10"/>
  <c r="H6910" i="10"/>
  <c r="H6909" i="10"/>
  <c r="H6908" i="10"/>
  <c r="H6907" i="10"/>
  <c r="H6906" i="10"/>
  <c r="H6905" i="10"/>
  <c r="H6904" i="10"/>
  <c r="H6903" i="10"/>
  <c r="H6902" i="10"/>
  <c r="H6901" i="10"/>
  <c r="H6900" i="10"/>
  <c r="H6899" i="10"/>
  <c r="H6898" i="10"/>
  <c r="H6897" i="10"/>
  <c r="H6896" i="10"/>
  <c r="H6895" i="10"/>
  <c r="H6894" i="10"/>
  <c r="H6893" i="10"/>
  <c r="H6892" i="10"/>
  <c r="H6891" i="10"/>
  <c r="H6890" i="10"/>
  <c r="H6889" i="10"/>
  <c r="H6888" i="10"/>
  <c r="H6887" i="10"/>
  <c r="H6886" i="10"/>
  <c r="H6885" i="10"/>
  <c r="H6884" i="10"/>
  <c r="H6883" i="10"/>
  <c r="H6882" i="10"/>
  <c r="H6881" i="10"/>
  <c r="H6880" i="10"/>
  <c r="H6879" i="10"/>
  <c r="H6878" i="10"/>
  <c r="H6877" i="10"/>
  <c r="H6876" i="10"/>
  <c r="H6875" i="10"/>
  <c r="H6874" i="10"/>
  <c r="H6873" i="10"/>
  <c r="H6872" i="10"/>
  <c r="H6871" i="10"/>
  <c r="H6870" i="10"/>
  <c r="H6869" i="10"/>
  <c r="H6868" i="10"/>
  <c r="H6867" i="10"/>
  <c r="H6866" i="10"/>
  <c r="H6865" i="10"/>
  <c r="H6864" i="10"/>
  <c r="H6863" i="10"/>
  <c r="H6862" i="10"/>
  <c r="H6861" i="10"/>
  <c r="H6860" i="10"/>
  <c r="H6859" i="10"/>
  <c r="H6858" i="10"/>
  <c r="H6857" i="10"/>
  <c r="H6856" i="10"/>
  <c r="H6855" i="10"/>
  <c r="H6854" i="10"/>
  <c r="H6853" i="10"/>
  <c r="H6852" i="10"/>
  <c r="H6851" i="10"/>
  <c r="H6850" i="10"/>
  <c r="H6849" i="10"/>
  <c r="H6848" i="10"/>
  <c r="H6847" i="10"/>
  <c r="G59" i="3" s="1"/>
  <c r="F59" i="3" s="1"/>
  <c r="H6846" i="10"/>
  <c r="H6845" i="10"/>
  <c r="H6844" i="10"/>
  <c r="H6843" i="10"/>
  <c r="H6842" i="10"/>
  <c r="H6841" i="10"/>
  <c r="H6840" i="10"/>
  <c r="H6839" i="10"/>
  <c r="H6838" i="10"/>
  <c r="H6837" i="10"/>
  <c r="H6836" i="10"/>
  <c r="H6835" i="10"/>
  <c r="H6834" i="10"/>
  <c r="H6833" i="10"/>
  <c r="H6832" i="10"/>
  <c r="H6831" i="10"/>
  <c r="H6830" i="10"/>
  <c r="H6829" i="10"/>
  <c r="H6828" i="10"/>
  <c r="H6827" i="10"/>
  <c r="H6826" i="10"/>
  <c r="H6825" i="10"/>
  <c r="H6824" i="10"/>
  <c r="H6823" i="10"/>
  <c r="H6822" i="10"/>
  <c r="H6821" i="10"/>
  <c r="H6820" i="10"/>
  <c r="H6819" i="10"/>
  <c r="H6818" i="10"/>
  <c r="H6817" i="10"/>
  <c r="H6816" i="10"/>
  <c r="H6815" i="10"/>
  <c r="H6814" i="10"/>
  <c r="H6813" i="10"/>
  <c r="H6812" i="10"/>
  <c r="H6811" i="10"/>
  <c r="H6810" i="10"/>
  <c r="H6809" i="10"/>
  <c r="H6808" i="10"/>
  <c r="H6807" i="10"/>
  <c r="H6806" i="10"/>
  <c r="H6805" i="10"/>
  <c r="H6804" i="10"/>
  <c r="H6803" i="10"/>
  <c r="H6802" i="10"/>
  <c r="H6801" i="10"/>
  <c r="H6800" i="10"/>
  <c r="H6799" i="10"/>
  <c r="H6798" i="10"/>
  <c r="H6797" i="10"/>
  <c r="H6796" i="10"/>
  <c r="H6795" i="10"/>
  <c r="H6794" i="10"/>
  <c r="H6793" i="10"/>
  <c r="H6792" i="10"/>
  <c r="H6791" i="10"/>
  <c r="H6790" i="10"/>
  <c r="H6789" i="10"/>
  <c r="H6788" i="10"/>
  <c r="H6787" i="10"/>
  <c r="H6786" i="10"/>
  <c r="H6785" i="10"/>
  <c r="H6784" i="10"/>
  <c r="H6783" i="10"/>
  <c r="H6782" i="10"/>
  <c r="H6781" i="10"/>
  <c r="H6780" i="10"/>
  <c r="H6779" i="10"/>
  <c r="H6778" i="10"/>
  <c r="H6777" i="10"/>
  <c r="H6776" i="10"/>
  <c r="H6775" i="10"/>
  <c r="H6774" i="10"/>
  <c r="H6773" i="10"/>
  <c r="H6772" i="10"/>
  <c r="H6771" i="10"/>
  <c r="H6770" i="10"/>
  <c r="H6769" i="10"/>
  <c r="H6768" i="10"/>
  <c r="H6767" i="10"/>
  <c r="H6766" i="10"/>
  <c r="H6765" i="10"/>
  <c r="H6764" i="10"/>
  <c r="H6763" i="10"/>
  <c r="H6762" i="10"/>
  <c r="H6761" i="10"/>
  <c r="H6760" i="10"/>
  <c r="H6759" i="10"/>
  <c r="H6758" i="10"/>
  <c r="H6757" i="10"/>
  <c r="H6756" i="10"/>
  <c r="H6755" i="10"/>
  <c r="H6754" i="10"/>
  <c r="H6753" i="10"/>
  <c r="H6752" i="10"/>
  <c r="H6751" i="10"/>
  <c r="H6750" i="10"/>
  <c r="H6749" i="10"/>
  <c r="H6748" i="10"/>
  <c r="H6747" i="10"/>
  <c r="H6746" i="10"/>
  <c r="H6745" i="10"/>
  <c r="H6744" i="10"/>
  <c r="H6743" i="10"/>
  <c r="H6742" i="10"/>
  <c r="H6741" i="10"/>
  <c r="H6740" i="10"/>
  <c r="H6739" i="10"/>
  <c r="H6738" i="10"/>
  <c r="H6737" i="10"/>
  <c r="H6736" i="10"/>
  <c r="H6735" i="10"/>
  <c r="H6734" i="10"/>
  <c r="H6733" i="10"/>
  <c r="H6732" i="10"/>
  <c r="H6731" i="10"/>
  <c r="H6730" i="10"/>
  <c r="H6729" i="10"/>
  <c r="H6728" i="10"/>
  <c r="H6727" i="10"/>
  <c r="H6726" i="10"/>
  <c r="H6725" i="10"/>
  <c r="H6724" i="10"/>
  <c r="H6723" i="10"/>
  <c r="H6722" i="10"/>
  <c r="H6721" i="10"/>
  <c r="H6720" i="10"/>
  <c r="H6719" i="10"/>
  <c r="H6718" i="10"/>
  <c r="H6717" i="10"/>
  <c r="H6716" i="10"/>
  <c r="H6715" i="10"/>
  <c r="H6714" i="10"/>
  <c r="H6713" i="10"/>
  <c r="H6712" i="10"/>
  <c r="H6711" i="10"/>
  <c r="H6710" i="10"/>
  <c r="H6709" i="10"/>
  <c r="H6708" i="10"/>
  <c r="H6707" i="10"/>
  <c r="H6706" i="10"/>
  <c r="H6705" i="10"/>
  <c r="H6704" i="10"/>
  <c r="H6703" i="10"/>
  <c r="H6702" i="10"/>
  <c r="H6701" i="10"/>
  <c r="H6700" i="10"/>
  <c r="H6699" i="10"/>
  <c r="H6698" i="10"/>
  <c r="H6697" i="10"/>
  <c r="H6696" i="10"/>
  <c r="H6695" i="10"/>
  <c r="H6694" i="10"/>
  <c r="H6693" i="10"/>
  <c r="H6692" i="10"/>
  <c r="H6691" i="10"/>
  <c r="H6690" i="10"/>
  <c r="H6689" i="10"/>
  <c r="H6688" i="10"/>
  <c r="H6687" i="10"/>
  <c r="H6686" i="10"/>
  <c r="H6685" i="10"/>
  <c r="H6684" i="10"/>
  <c r="H6683" i="10"/>
  <c r="H6682" i="10"/>
  <c r="H6681" i="10"/>
  <c r="H6680" i="10"/>
  <c r="H6679" i="10"/>
  <c r="H6678" i="10"/>
  <c r="H6677" i="10"/>
  <c r="H6676" i="10"/>
  <c r="H6675" i="10"/>
  <c r="H6674" i="10"/>
  <c r="H6673" i="10"/>
  <c r="H6672" i="10"/>
  <c r="H6671" i="10"/>
  <c r="H6670" i="10"/>
  <c r="H6669" i="10"/>
  <c r="H6668" i="10"/>
  <c r="H6667" i="10"/>
  <c r="H6666" i="10"/>
  <c r="H6665" i="10"/>
  <c r="H6664" i="10"/>
  <c r="H6663" i="10"/>
  <c r="H6662" i="10"/>
  <c r="H6661" i="10"/>
  <c r="H6660" i="10"/>
  <c r="H6659" i="10"/>
  <c r="H6658" i="10"/>
  <c r="H6657" i="10"/>
  <c r="H6656" i="10"/>
  <c r="H6655" i="10"/>
  <c r="H6654" i="10"/>
  <c r="H6653" i="10"/>
  <c r="H6652" i="10"/>
  <c r="H6651" i="10"/>
  <c r="H6650" i="10"/>
  <c r="H6649" i="10"/>
  <c r="H6648" i="10"/>
  <c r="H6647" i="10"/>
  <c r="H6646" i="10"/>
  <c r="H6645" i="10"/>
  <c r="H6644" i="10"/>
  <c r="H6643" i="10"/>
  <c r="H6642" i="10"/>
  <c r="H6641" i="10"/>
  <c r="H6640" i="10"/>
  <c r="H6639" i="10"/>
  <c r="H6638" i="10"/>
  <c r="H6637" i="10"/>
  <c r="H6636" i="10"/>
  <c r="H6635" i="10"/>
  <c r="H6634" i="10"/>
  <c r="H6633" i="10"/>
  <c r="H6632" i="10"/>
  <c r="H6631" i="10"/>
  <c r="H6630" i="10"/>
  <c r="H6629" i="10"/>
  <c r="H6628" i="10"/>
  <c r="H6627" i="10"/>
  <c r="H6626" i="10"/>
  <c r="H6625" i="10"/>
  <c r="H6624" i="10"/>
  <c r="H6623" i="10"/>
  <c r="H6622" i="10"/>
  <c r="H6621" i="10"/>
  <c r="H6620" i="10"/>
  <c r="H6619" i="10"/>
  <c r="H6618" i="10"/>
  <c r="H6617" i="10"/>
  <c r="H6616" i="10"/>
  <c r="H6615" i="10"/>
  <c r="H6614" i="10"/>
  <c r="H6613" i="10"/>
  <c r="H6612" i="10"/>
  <c r="H6611" i="10"/>
  <c r="H6610" i="10"/>
  <c r="H6609" i="10"/>
  <c r="H6608" i="10"/>
  <c r="H6607" i="10"/>
  <c r="H6606" i="10"/>
  <c r="H6605" i="10"/>
  <c r="H6604" i="10"/>
  <c r="H6603" i="10"/>
  <c r="H6602" i="10"/>
  <c r="H6601" i="10"/>
  <c r="H6600" i="10"/>
  <c r="H6599" i="10"/>
  <c r="H6598" i="10"/>
  <c r="H6597" i="10"/>
  <c r="H6596" i="10"/>
  <c r="H6595" i="10"/>
  <c r="H6594" i="10"/>
  <c r="H6593" i="10"/>
  <c r="H6592" i="10"/>
  <c r="H6591" i="10"/>
  <c r="H6590" i="10"/>
  <c r="H6589" i="10"/>
  <c r="H6588" i="10"/>
  <c r="H6587" i="10"/>
  <c r="H6586" i="10"/>
  <c r="H6585" i="10"/>
  <c r="H6584" i="10"/>
  <c r="H6583" i="10"/>
  <c r="H6582" i="10"/>
  <c r="H6581" i="10"/>
  <c r="H6580" i="10"/>
  <c r="H6579" i="10"/>
  <c r="H6578" i="10"/>
  <c r="H6577" i="10"/>
  <c r="H6576" i="10"/>
  <c r="H6575" i="10"/>
  <c r="H6574" i="10"/>
  <c r="H6573" i="10"/>
  <c r="H6572" i="10"/>
  <c r="H6571" i="10"/>
  <c r="H6570" i="10"/>
  <c r="H6569" i="10"/>
  <c r="H6568" i="10"/>
  <c r="H6567" i="10"/>
  <c r="H6566" i="10"/>
  <c r="H6565" i="10"/>
  <c r="H6564" i="10"/>
  <c r="H6563" i="10"/>
  <c r="H6562" i="10"/>
  <c r="H6561" i="10"/>
  <c r="H6560" i="10"/>
  <c r="H6559" i="10"/>
  <c r="H6558" i="10"/>
  <c r="H6557" i="10"/>
  <c r="H6556" i="10"/>
  <c r="H6555" i="10"/>
  <c r="H6554" i="10"/>
  <c r="H6553" i="10"/>
  <c r="H6552" i="10"/>
  <c r="H6551" i="10"/>
  <c r="H6550" i="10"/>
  <c r="H6549" i="10"/>
  <c r="H6548" i="10"/>
  <c r="H6547" i="10"/>
  <c r="H6546" i="10"/>
  <c r="H6545" i="10"/>
  <c r="H6544" i="10"/>
  <c r="H6543" i="10"/>
  <c r="H6542" i="10"/>
  <c r="H6541" i="10"/>
  <c r="H6540" i="10"/>
  <c r="H6539" i="10"/>
  <c r="H6538" i="10"/>
  <c r="H6537" i="10"/>
  <c r="H6536" i="10"/>
  <c r="H6535" i="10"/>
  <c r="H6534" i="10"/>
  <c r="H6533" i="10"/>
  <c r="H6532" i="10"/>
  <c r="H6531" i="10"/>
  <c r="H6530" i="10"/>
  <c r="H6529" i="10"/>
  <c r="H6528" i="10"/>
  <c r="H6527" i="10"/>
  <c r="H6526" i="10"/>
  <c r="H6525" i="10"/>
  <c r="H6524" i="10"/>
  <c r="H6523" i="10"/>
  <c r="H6522" i="10"/>
  <c r="H6521" i="10"/>
  <c r="H6520" i="10"/>
  <c r="H6519" i="10"/>
  <c r="H6518" i="10"/>
  <c r="H6517" i="10"/>
  <c r="H6516" i="10"/>
  <c r="H6515" i="10"/>
  <c r="H6514" i="10"/>
  <c r="H6513" i="10"/>
  <c r="H6512" i="10"/>
  <c r="H6511" i="10"/>
  <c r="H6510" i="10"/>
  <c r="H6509" i="10"/>
  <c r="H6508" i="10"/>
  <c r="H6507" i="10"/>
  <c r="H6506" i="10"/>
  <c r="H6505" i="10"/>
  <c r="H6504" i="10"/>
  <c r="H6503" i="10"/>
  <c r="H6502" i="10"/>
  <c r="H6501" i="10"/>
  <c r="H6500" i="10"/>
  <c r="H6499" i="10"/>
  <c r="H6498" i="10"/>
  <c r="H6497" i="10"/>
  <c r="H6496" i="10"/>
  <c r="H6495" i="10"/>
  <c r="H6494" i="10"/>
  <c r="H6493" i="10"/>
  <c r="H6492" i="10"/>
  <c r="H6491" i="10"/>
  <c r="H6490" i="10"/>
  <c r="H6489" i="10"/>
  <c r="H6488" i="10"/>
  <c r="H6487" i="10"/>
  <c r="H6486" i="10"/>
  <c r="H6485" i="10"/>
  <c r="H6484" i="10"/>
  <c r="H6483" i="10"/>
  <c r="H6482" i="10"/>
  <c r="H6481" i="10"/>
  <c r="H6480" i="10"/>
  <c r="H6479" i="10"/>
  <c r="H6478" i="10"/>
  <c r="H6477" i="10"/>
  <c r="H6476" i="10"/>
  <c r="H6475" i="10"/>
  <c r="H6474" i="10"/>
  <c r="H6473" i="10"/>
  <c r="H6472" i="10"/>
  <c r="H6471" i="10"/>
  <c r="H6470" i="10"/>
  <c r="H6469" i="10"/>
  <c r="H6468" i="10"/>
  <c r="H6467" i="10"/>
  <c r="H6466" i="10"/>
  <c r="H6465" i="10"/>
  <c r="H6464" i="10"/>
  <c r="H6463" i="10"/>
  <c r="H6462" i="10"/>
  <c r="H6461" i="10"/>
  <c r="H6460" i="10"/>
  <c r="H6459" i="10"/>
  <c r="H6458" i="10"/>
  <c r="H6457" i="10"/>
  <c r="H6456" i="10"/>
  <c r="H6455" i="10"/>
  <c r="H6454" i="10"/>
  <c r="H6453" i="10"/>
  <c r="H6452" i="10"/>
  <c r="H6451" i="10"/>
  <c r="H6450" i="10"/>
  <c r="H6449" i="10"/>
  <c r="H6448" i="10"/>
  <c r="H6447" i="10"/>
  <c r="H6446" i="10"/>
  <c r="H6445" i="10"/>
  <c r="H6444" i="10"/>
  <c r="H6443" i="10"/>
  <c r="H6442" i="10"/>
  <c r="H6441" i="10"/>
  <c r="H6440" i="10"/>
  <c r="H6439" i="10"/>
  <c r="H6438" i="10"/>
  <c r="H6437" i="10"/>
  <c r="H6436" i="10"/>
  <c r="H6435" i="10"/>
  <c r="H6434" i="10"/>
  <c r="H6433" i="10"/>
  <c r="H6432" i="10"/>
  <c r="H6431" i="10"/>
  <c r="H6430" i="10"/>
  <c r="H6429" i="10"/>
  <c r="H6428" i="10"/>
  <c r="H6427" i="10"/>
  <c r="H6426" i="10"/>
  <c r="H6425" i="10"/>
  <c r="H6424" i="10"/>
  <c r="H6423" i="10"/>
  <c r="H6422" i="10"/>
  <c r="H6421" i="10"/>
  <c r="H6420" i="10"/>
  <c r="H6419" i="10"/>
  <c r="H6418" i="10"/>
  <c r="H6417" i="10"/>
  <c r="H6416" i="10"/>
  <c r="H6415" i="10"/>
  <c r="H6414" i="10"/>
  <c r="H6413" i="10"/>
  <c r="H6412" i="10"/>
  <c r="H6411" i="10"/>
  <c r="H6410" i="10"/>
  <c r="H6409" i="10"/>
  <c r="H6408" i="10"/>
  <c r="H6407" i="10"/>
  <c r="H6406" i="10"/>
  <c r="H6405" i="10"/>
  <c r="H6404" i="10"/>
  <c r="H6403" i="10"/>
  <c r="H6402" i="10"/>
  <c r="H6401" i="10"/>
  <c r="H6400" i="10"/>
  <c r="H6399" i="10"/>
  <c r="H6398" i="10"/>
  <c r="H6397" i="10"/>
  <c r="H6396" i="10"/>
  <c r="H6395" i="10"/>
  <c r="H6394" i="10"/>
  <c r="H6393" i="10"/>
  <c r="H6392" i="10"/>
  <c r="H6391" i="10"/>
  <c r="H6390" i="10"/>
  <c r="H6389" i="10"/>
  <c r="H6388" i="10"/>
  <c r="H6387" i="10"/>
  <c r="H6386" i="10"/>
  <c r="H6385" i="10"/>
  <c r="H6384" i="10"/>
  <c r="H6383" i="10"/>
  <c r="H6382" i="10"/>
  <c r="H6381" i="10"/>
  <c r="H6380" i="10"/>
  <c r="H6379" i="10"/>
  <c r="H6378" i="10"/>
  <c r="H6377" i="10"/>
  <c r="H6376" i="10"/>
  <c r="H6375" i="10"/>
  <c r="H6374" i="10"/>
  <c r="H6373" i="10"/>
  <c r="H6372" i="10"/>
  <c r="H6371" i="10"/>
  <c r="H6370" i="10"/>
  <c r="H6369" i="10"/>
  <c r="H6368" i="10"/>
  <c r="H6367" i="10"/>
  <c r="H6366" i="10"/>
  <c r="H6365" i="10"/>
  <c r="H6364" i="10"/>
  <c r="H6363" i="10"/>
  <c r="H6362" i="10"/>
  <c r="H6361" i="10"/>
  <c r="H6360" i="10"/>
  <c r="H6359" i="10"/>
  <c r="H6358" i="10"/>
  <c r="H6357" i="10"/>
  <c r="H6356" i="10"/>
  <c r="H6355" i="10"/>
  <c r="H6354" i="10"/>
  <c r="H6353" i="10"/>
  <c r="H6352" i="10"/>
  <c r="H6351" i="10"/>
  <c r="H6350" i="10"/>
  <c r="H6349" i="10"/>
  <c r="H6348" i="10"/>
  <c r="H6347" i="10"/>
  <c r="H6346" i="10"/>
  <c r="H6345" i="10"/>
  <c r="H6344" i="10"/>
  <c r="H6343" i="10"/>
  <c r="H6342" i="10"/>
  <c r="H6341" i="10"/>
  <c r="H6340" i="10"/>
  <c r="H6339" i="10"/>
  <c r="H6338" i="10"/>
  <c r="H6337" i="10"/>
  <c r="H6336" i="10"/>
  <c r="H6335" i="10"/>
  <c r="H6334" i="10"/>
  <c r="H6333" i="10"/>
  <c r="H6332" i="10"/>
  <c r="H6331" i="10"/>
  <c r="H6330" i="10"/>
  <c r="H6329" i="10"/>
  <c r="H6328" i="10"/>
  <c r="H6327" i="10"/>
  <c r="H6326" i="10"/>
  <c r="H6325" i="10"/>
  <c r="H6324" i="10"/>
  <c r="H6323" i="10"/>
  <c r="H6322" i="10"/>
  <c r="H6321" i="10"/>
  <c r="H6320" i="10"/>
  <c r="H6319" i="10"/>
  <c r="H6318" i="10"/>
  <c r="H6317" i="10"/>
  <c r="H6316" i="10"/>
  <c r="H6315" i="10"/>
  <c r="H6314" i="10"/>
  <c r="H6313" i="10"/>
  <c r="H6312" i="10"/>
  <c r="H6311" i="10"/>
  <c r="H6310" i="10"/>
  <c r="H6309" i="10"/>
  <c r="H6308" i="10"/>
  <c r="H6307" i="10"/>
  <c r="H6306" i="10"/>
  <c r="H6305" i="10"/>
  <c r="H6304" i="10"/>
  <c r="H6303" i="10"/>
  <c r="H6302" i="10"/>
  <c r="H6301" i="10"/>
  <c r="H6300" i="10"/>
  <c r="H6299" i="10"/>
  <c r="H6298" i="10"/>
  <c r="H6297" i="10"/>
  <c r="H6296" i="10"/>
  <c r="H6295" i="10"/>
  <c r="H6294" i="10"/>
  <c r="H6293" i="10"/>
  <c r="H6292" i="10"/>
  <c r="H6291" i="10"/>
  <c r="H6290" i="10"/>
  <c r="H6289" i="10"/>
  <c r="H6288" i="10"/>
  <c r="H6287" i="10"/>
  <c r="H6286" i="10"/>
  <c r="H6285" i="10"/>
  <c r="H6284" i="10"/>
  <c r="H6283" i="10"/>
  <c r="H6282" i="10"/>
  <c r="H6281" i="10"/>
  <c r="H6280" i="10"/>
  <c r="H6279" i="10"/>
  <c r="H6278" i="10"/>
  <c r="H6277" i="10"/>
  <c r="H6276" i="10"/>
  <c r="H6275" i="10"/>
  <c r="H6274" i="10"/>
  <c r="H6273" i="10"/>
  <c r="H6272" i="10"/>
  <c r="H6271" i="10"/>
  <c r="H6270" i="10"/>
  <c r="H6269" i="10"/>
  <c r="H6268" i="10"/>
  <c r="H6267" i="10"/>
  <c r="H6266" i="10"/>
  <c r="H6265" i="10"/>
  <c r="H6264" i="10"/>
  <c r="H6263" i="10"/>
  <c r="H6262" i="10"/>
  <c r="H6261" i="10"/>
  <c r="H6260" i="10"/>
  <c r="H6259" i="10"/>
  <c r="H6258" i="10"/>
  <c r="H6257" i="10"/>
  <c r="H6256" i="10"/>
  <c r="H6255" i="10"/>
  <c r="H6254" i="10"/>
  <c r="H6253" i="10"/>
  <c r="H6252" i="10"/>
  <c r="H6251" i="10"/>
  <c r="H6250" i="10"/>
  <c r="H6249" i="10"/>
  <c r="H6248" i="10"/>
  <c r="H6247" i="10"/>
  <c r="H6246" i="10"/>
  <c r="H6245" i="10"/>
  <c r="H6244" i="10"/>
  <c r="H6243" i="10"/>
  <c r="H6242" i="10"/>
  <c r="H6241" i="10"/>
  <c r="H6240" i="10"/>
  <c r="H6239" i="10"/>
  <c r="H6238" i="10"/>
  <c r="H6237" i="10"/>
  <c r="H6236" i="10"/>
  <c r="H6235" i="10"/>
  <c r="H6234" i="10"/>
  <c r="H6233" i="10"/>
  <c r="H6232" i="10"/>
  <c r="H6231" i="10"/>
  <c r="H6230" i="10"/>
  <c r="H6229" i="10"/>
  <c r="H6228" i="10"/>
  <c r="H6227" i="10"/>
  <c r="H6226" i="10"/>
  <c r="H6225" i="10"/>
  <c r="H6224" i="10"/>
  <c r="H6223" i="10"/>
  <c r="H6222" i="10"/>
  <c r="H6221" i="10"/>
  <c r="H6220" i="10"/>
  <c r="H6219" i="10"/>
  <c r="H6218" i="10"/>
  <c r="H6217" i="10"/>
  <c r="H6216" i="10"/>
  <c r="H6215" i="10"/>
  <c r="H6214" i="10"/>
  <c r="H6213" i="10"/>
  <c r="H6212" i="10"/>
  <c r="H6211" i="10"/>
  <c r="H6210" i="10"/>
  <c r="H6209" i="10"/>
  <c r="H6208" i="10"/>
  <c r="H6207" i="10"/>
  <c r="H6206" i="10"/>
  <c r="H6205" i="10"/>
  <c r="H6204" i="10"/>
  <c r="H6203" i="10"/>
  <c r="H6202" i="10"/>
  <c r="H6201" i="10"/>
  <c r="H6200" i="10"/>
  <c r="H6199" i="10"/>
  <c r="H6198" i="10"/>
  <c r="H6197" i="10"/>
  <c r="H6196" i="10"/>
  <c r="H6195" i="10"/>
  <c r="H6194" i="10"/>
  <c r="H6193" i="10"/>
  <c r="H6192" i="10"/>
  <c r="H6191" i="10"/>
  <c r="H6190" i="10"/>
  <c r="H6189" i="10"/>
  <c r="H6188" i="10"/>
  <c r="H6187" i="10"/>
  <c r="H6186" i="10"/>
  <c r="H6185" i="10"/>
  <c r="H6184" i="10"/>
  <c r="H6183" i="10"/>
  <c r="H6182" i="10"/>
  <c r="H6181" i="10"/>
  <c r="H6180" i="10"/>
  <c r="H6179" i="10"/>
  <c r="H6178" i="10"/>
  <c r="H6177" i="10"/>
  <c r="H6176" i="10"/>
  <c r="H6175" i="10"/>
  <c r="H6174" i="10"/>
  <c r="H6173" i="10"/>
  <c r="H6172" i="10"/>
  <c r="H6171" i="10"/>
  <c r="H6170" i="10"/>
  <c r="H6169" i="10"/>
  <c r="H6168" i="10"/>
  <c r="H6167" i="10"/>
  <c r="H6166" i="10"/>
  <c r="H6165" i="10"/>
  <c r="H6164" i="10"/>
  <c r="H6163" i="10"/>
  <c r="H6162" i="10"/>
  <c r="H6161" i="10"/>
  <c r="H6160" i="10"/>
  <c r="H6159" i="10"/>
  <c r="H6158" i="10"/>
  <c r="H6157" i="10"/>
  <c r="H6156" i="10"/>
  <c r="H6155" i="10"/>
  <c r="H6154" i="10"/>
  <c r="H6153" i="10"/>
  <c r="H6152" i="10"/>
  <c r="H6151" i="10"/>
  <c r="H6150" i="10"/>
  <c r="H6149" i="10"/>
  <c r="H6148" i="10"/>
  <c r="H6147" i="10"/>
  <c r="H6146" i="10"/>
  <c r="H6145" i="10"/>
  <c r="H6144" i="10"/>
  <c r="H6143" i="10"/>
  <c r="H6142" i="10"/>
  <c r="H6141" i="10"/>
  <c r="H6140" i="10"/>
  <c r="H6139" i="10"/>
  <c r="H6138" i="10"/>
  <c r="H6137" i="10"/>
  <c r="H6136" i="10"/>
  <c r="H6135" i="10"/>
  <c r="H6134" i="10"/>
  <c r="H6133" i="10"/>
  <c r="H6132" i="10"/>
  <c r="H6131" i="10"/>
  <c r="H6130" i="10"/>
  <c r="H6129" i="10"/>
  <c r="H6128" i="10"/>
  <c r="H6127" i="10"/>
  <c r="H6126" i="10"/>
  <c r="H6125" i="10"/>
  <c r="H6124" i="10"/>
  <c r="H6123" i="10"/>
  <c r="H6122" i="10"/>
  <c r="H6121" i="10"/>
  <c r="H6120" i="10"/>
  <c r="H6119" i="10"/>
  <c r="H6118" i="10"/>
  <c r="H6117" i="10"/>
  <c r="H6116" i="10"/>
  <c r="H6115" i="10"/>
  <c r="H6114" i="10"/>
  <c r="H6113" i="10"/>
  <c r="H6112" i="10"/>
  <c r="H6111" i="10"/>
  <c r="H6110" i="10"/>
  <c r="H6109" i="10"/>
  <c r="H6108" i="10"/>
  <c r="H6107" i="10"/>
  <c r="H6106" i="10"/>
  <c r="H6105" i="10"/>
  <c r="H6104" i="10"/>
  <c r="H6103" i="10"/>
  <c r="H6102" i="10"/>
  <c r="H6101" i="10"/>
  <c r="H6100" i="10"/>
  <c r="H6099" i="10"/>
  <c r="H6098" i="10"/>
  <c r="H6097" i="10"/>
  <c r="H6096" i="10"/>
  <c r="H6095" i="10"/>
  <c r="H6094" i="10"/>
  <c r="H6093" i="10"/>
  <c r="H6092" i="10"/>
  <c r="H6091" i="10"/>
  <c r="H6090" i="10"/>
  <c r="H6089" i="10"/>
  <c r="H6088" i="10"/>
  <c r="H6087" i="10"/>
  <c r="H6086" i="10"/>
  <c r="H6085" i="10"/>
  <c r="H6084" i="10"/>
  <c r="H6083" i="10"/>
  <c r="H6082" i="10"/>
  <c r="H6081" i="10"/>
  <c r="H6080" i="10"/>
  <c r="H6079" i="10"/>
  <c r="H6078" i="10"/>
  <c r="H6077" i="10"/>
  <c r="H6076" i="10"/>
  <c r="H6075" i="10"/>
  <c r="H6074" i="10"/>
  <c r="H6073" i="10"/>
  <c r="H6072" i="10"/>
  <c r="H6071" i="10"/>
  <c r="H6070" i="10"/>
  <c r="H6069" i="10"/>
  <c r="H6068" i="10"/>
  <c r="H6067" i="10"/>
  <c r="H6066" i="10"/>
  <c r="H6065" i="10"/>
  <c r="H6064" i="10"/>
  <c r="H6063" i="10"/>
  <c r="H6062" i="10"/>
  <c r="H6061" i="10"/>
  <c r="H6060" i="10"/>
  <c r="H6059" i="10"/>
  <c r="H6058" i="10"/>
  <c r="H6057" i="10"/>
  <c r="H6056" i="10"/>
  <c r="H6055" i="10"/>
  <c r="H6054" i="10"/>
  <c r="H6053" i="10"/>
  <c r="H6052" i="10"/>
  <c r="H6051" i="10"/>
  <c r="H6050" i="10"/>
  <c r="H6049" i="10"/>
  <c r="H6048" i="10"/>
  <c r="H6047" i="10"/>
  <c r="H6046" i="10"/>
  <c r="H6045" i="10"/>
  <c r="H6044" i="10"/>
  <c r="H6043" i="10"/>
  <c r="H6042" i="10"/>
  <c r="H6041" i="10"/>
  <c r="H6040" i="10"/>
  <c r="H6039" i="10"/>
  <c r="H6038" i="10"/>
  <c r="H6037" i="10"/>
  <c r="H6036" i="10"/>
  <c r="H6035" i="10"/>
  <c r="H6034" i="10"/>
  <c r="H6033" i="10"/>
  <c r="H6032" i="10"/>
  <c r="H6031" i="10"/>
  <c r="H6030" i="10"/>
  <c r="H6029" i="10"/>
  <c r="H6028" i="10"/>
  <c r="H6027" i="10"/>
  <c r="H6026" i="10"/>
  <c r="H6025" i="10"/>
  <c r="H6024" i="10"/>
  <c r="H6023" i="10"/>
  <c r="H6022" i="10"/>
  <c r="H6021" i="10"/>
  <c r="H6020" i="10"/>
  <c r="H6019" i="10"/>
  <c r="H6018" i="10"/>
  <c r="H6017" i="10"/>
  <c r="H6016" i="10"/>
  <c r="H6015" i="10"/>
  <c r="H6014" i="10"/>
  <c r="H6013" i="10"/>
  <c r="H6012" i="10"/>
  <c r="H6011" i="10"/>
  <c r="H6010" i="10"/>
  <c r="H6009" i="10"/>
  <c r="H6008" i="10"/>
  <c r="H6007" i="10"/>
  <c r="H6006" i="10"/>
  <c r="H6005" i="10"/>
  <c r="H6004" i="10"/>
  <c r="H6003" i="10"/>
  <c r="H6002" i="10"/>
  <c r="H6001" i="10"/>
  <c r="H6000" i="10"/>
  <c r="H5999" i="10"/>
  <c r="H5998" i="10"/>
  <c r="H5997" i="10"/>
  <c r="H5996" i="10"/>
  <c r="H5995" i="10"/>
  <c r="H5994" i="10"/>
  <c r="H5993" i="10"/>
  <c r="H5992" i="10"/>
  <c r="H5991" i="10"/>
  <c r="H5990" i="10"/>
  <c r="H5989" i="10"/>
  <c r="H5988" i="10"/>
  <c r="H5987" i="10"/>
  <c r="H5986" i="10"/>
  <c r="H5985" i="10"/>
  <c r="H5984" i="10"/>
  <c r="H5983" i="10"/>
  <c r="H5982" i="10"/>
  <c r="H5981" i="10"/>
  <c r="H5980" i="10"/>
  <c r="H5979" i="10"/>
  <c r="H5978" i="10"/>
  <c r="H5977" i="10"/>
  <c r="H5976" i="10"/>
  <c r="H5975" i="10"/>
  <c r="H5974" i="10"/>
  <c r="H5973" i="10"/>
  <c r="H5972" i="10"/>
  <c r="H5971" i="10"/>
  <c r="H5970" i="10"/>
  <c r="H5969" i="10"/>
  <c r="H5968" i="10"/>
  <c r="H5967" i="10"/>
  <c r="H5966" i="10"/>
  <c r="H5965" i="10"/>
  <c r="H5964" i="10"/>
  <c r="H5963" i="10"/>
  <c r="H5962" i="10"/>
  <c r="H5961" i="10"/>
  <c r="H5960" i="10"/>
  <c r="H5959" i="10"/>
  <c r="H5958" i="10"/>
  <c r="H5957" i="10"/>
  <c r="H5956" i="10"/>
  <c r="H5955" i="10"/>
  <c r="H5954" i="10"/>
  <c r="H5953" i="10"/>
  <c r="H5952" i="10"/>
  <c r="H5951" i="10"/>
  <c r="H5950" i="10"/>
  <c r="H5949" i="10"/>
  <c r="H5948" i="10"/>
  <c r="H5947" i="10"/>
  <c r="H5946" i="10"/>
  <c r="H5945" i="10"/>
  <c r="H5944" i="10"/>
  <c r="H5943" i="10"/>
  <c r="H5942" i="10"/>
  <c r="H5941" i="10"/>
  <c r="H5940" i="10"/>
  <c r="H5939" i="10"/>
  <c r="H5938" i="10"/>
  <c r="H5937" i="10"/>
  <c r="H5936" i="10"/>
  <c r="H5935" i="10"/>
  <c r="H5934" i="10"/>
  <c r="H5933" i="10"/>
  <c r="H5932" i="10"/>
  <c r="H5931" i="10"/>
  <c r="H5930" i="10"/>
  <c r="H5929" i="10"/>
  <c r="H5928" i="10"/>
  <c r="H5927" i="10"/>
  <c r="H5926" i="10"/>
  <c r="H5925" i="10"/>
  <c r="H5924" i="10"/>
  <c r="H5923" i="10"/>
  <c r="H5922" i="10"/>
  <c r="H5921" i="10"/>
  <c r="H5920" i="10"/>
  <c r="H5919" i="10"/>
  <c r="H5918" i="10"/>
  <c r="H5917" i="10"/>
  <c r="H5916" i="10"/>
  <c r="H5915" i="10"/>
  <c r="H5914" i="10"/>
  <c r="H5913" i="10"/>
  <c r="H5912" i="10"/>
  <c r="H5911" i="10"/>
  <c r="H5910" i="10"/>
  <c r="H5909" i="10"/>
  <c r="H5908" i="10"/>
  <c r="H5907" i="10"/>
  <c r="H5906" i="10"/>
  <c r="H5905" i="10"/>
  <c r="H5904" i="10"/>
  <c r="H5903" i="10"/>
  <c r="H5902" i="10"/>
  <c r="H5901" i="10"/>
  <c r="H5900" i="10"/>
  <c r="H5899" i="10"/>
  <c r="H5898" i="10"/>
  <c r="H5897" i="10"/>
  <c r="H5896" i="10"/>
  <c r="H5895" i="10"/>
  <c r="H5894" i="10"/>
  <c r="H5893" i="10"/>
  <c r="H5892" i="10"/>
  <c r="H5891" i="10"/>
  <c r="H5890" i="10"/>
  <c r="H5889" i="10"/>
  <c r="H5888" i="10"/>
  <c r="H5887" i="10"/>
  <c r="H5886" i="10"/>
  <c r="H5885" i="10"/>
  <c r="H5884" i="10"/>
  <c r="H5883" i="10"/>
  <c r="H5882" i="10"/>
  <c r="H5881" i="10"/>
  <c r="H5880" i="10"/>
  <c r="H5879" i="10"/>
  <c r="H5878" i="10"/>
  <c r="H5877" i="10"/>
  <c r="H5876" i="10"/>
  <c r="H5875" i="10"/>
  <c r="H5874" i="10"/>
  <c r="H5873" i="10"/>
  <c r="H5872" i="10"/>
  <c r="H5871" i="10"/>
  <c r="H5870" i="10"/>
  <c r="H5869" i="10"/>
  <c r="H5868" i="10"/>
  <c r="H5867" i="10"/>
  <c r="H5866" i="10"/>
  <c r="H5865" i="10"/>
  <c r="H5864" i="10"/>
  <c r="H5863" i="10"/>
  <c r="H5862" i="10"/>
  <c r="H5861" i="10"/>
  <c r="H5860" i="10"/>
  <c r="H5859" i="10"/>
  <c r="H5858" i="10"/>
  <c r="H5857" i="10"/>
  <c r="H5856" i="10"/>
  <c r="H5855" i="10"/>
  <c r="H5854" i="10"/>
  <c r="H5853" i="10"/>
  <c r="H5852" i="10"/>
  <c r="H5851" i="10"/>
  <c r="H5850" i="10"/>
  <c r="H5849" i="10"/>
  <c r="H5848" i="10"/>
  <c r="H5847" i="10"/>
  <c r="H5846" i="10"/>
  <c r="H5845" i="10"/>
  <c r="H5844" i="10"/>
  <c r="H5843" i="10"/>
  <c r="H5842" i="10"/>
  <c r="H5841" i="10"/>
  <c r="H5840" i="10"/>
  <c r="H5839" i="10"/>
  <c r="H5838" i="10"/>
  <c r="H5837" i="10"/>
  <c r="H5836" i="10"/>
  <c r="H5835" i="10"/>
  <c r="H5834" i="10"/>
  <c r="H5833" i="10"/>
  <c r="H5832" i="10"/>
  <c r="H5831" i="10"/>
  <c r="H5830" i="10"/>
  <c r="H5829" i="10"/>
  <c r="H5828" i="10"/>
  <c r="H5827" i="10"/>
  <c r="H5826" i="10"/>
  <c r="H5825" i="10"/>
  <c r="H5824" i="10"/>
  <c r="H5823" i="10"/>
  <c r="H5822" i="10"/>
  <c r="H5821" i="10"/>
  <c r="H5820" i="10"/>
  <c r="H5819" i="10"/>
  <c r="H5818" i="10"/>
  <c r="H5817" i="10"/>
  <c r="H5816" i="10"/>
  <c r="H5815" i="10"/>
  <c r="H5814" i="10"/>
  <c r="H5813" i="10"/>
  <c r="H5812" i="10"/>
  <c r="H5811" i="10"/>
  <c r="H5810" i="10"/>
  <c r="H5809" i="10"/>
  <c r="H5808" i="10"/>
  <c r="H5807" i="10"/>
  <c r="H5806" i="10"/>
  <c r="H5805" i="10"/>
  <c r="H5804" i="10"/>
  <c r="H5803" i="10"/>
  <c r="H5802" i="10"/>
  <c r="H5801" i="10"/>
  <c r="H5800" i="10"/>
  <c r="H5799" i="10"/>
  <c r="H5798" i="10"/>
  <c r="H5797" i="10"/>
  <c r="H5796" i="10"/>
  <c r="H5795" i="10"/>
  <c r="H5794" i="10"/>
  <c r="H5793" i="10"/>
  <c r="H5792" i="10"/>
  <c r="H5791" i="10"/>
  <c r="H5790" i="10"/>
  <c r="H5789" i="10"/>
  <c r="H5788" i="10"/>
  <c r="H5787" i="10"/>
  <c r="H5786" i="10"/>
  <c r="H5785" i="10"/>
  <c r="H5784" i="10"/>
  <c r="H5783" i="10"/>
  <c r="H5782" i="10"/>
  <c r="H5781" i="10"/>
  <c r="H5780" i="10"/>
  <c r="H5779" i="10"/>
  <c r="H5778" i="10"/>
  <c r="H5777" i="10"/>
  <c r="H5776" i="10"/>
  <c r="H5775" i="10"/>
  <c r="H5774" i="10"/>
  <c r="H5773" i="10"/>
  <c r="H5772" i="10"/>
  <c r="H5771" i="10"/>
  <c r="H5770" i="10"/>
  <c r="H5769" i="10"/>
  <c r="H5768" i="10"/>
  <c r="H5767" i="10"/>
  <c r="H5766" i="10"/>
  <c r="H5765" i="10"/>
  <c r="H5764" i="10"/>
  <c r="H5763" i="10"/>
  <c r="H5762" i="10"/>
  <c r="H5761" i="10"/>
  <c r="H5760" i="10"/>
  <c r="H5759" i="10"/>
  <c r="H5758" i="10"/>
  <c r="H5757" i="10"/>
  <c r="H5756" i="10"/>
  <c r="H5755" i="10"/>
  <c r="H5754" i="10"/>
  <c r="H5753" i="10"/>
  <c r="H5752" i="10"/>
  <c r="H5751" i="10"/>
  <c r="H5750" i="10"/>
  <c r="H5749" i="10"/>
  <c r="H5748" i="10"/>
  <c r="H5747" i="10"/>
  <c r="H5746" i="10"/>
  <c r="H5745" i="10"/>
  <c r="H5744" i="10"/>
  <c r="H5743" i="10"/>
  <c r="H5742" i="10"/>
  <c r="H5741" i="10"/>
  <c r="H5740" i="10"/>
  <c r="H5739" i="10"/>
  <c r="H5738" i="10"/>
  <c r="H5737" i="10"/>
  <c r="H5736" i="10"/>
  <c r="H5735" i="10"/>
  <c r="H5734" i="10"/>
  <c r="H5733" i="10"/>
  <c r="H5732" i="10"/>
  <c r="H5731" i="10"/>
  <c r="H5730" i="10"/>
  <c r="H5729" i="10"/>
  <c r="H5728" i="10"/>
  <c r="H5727" i="10"/>
  <c r="H5726" i="10"/>
  <c r="H5725" i="10"/>
  <c r="H5724" i="10"/>
  <c r="H5723" i="10"/>
  <c r="H5722" i="10"/>
  <c r="H5721" i="10"/>
  <c r="H5720" i="10"/>
  <c r="H5719" i="10"/>
  <c r="H5718" i="10"/>
  <c r="H5717" i="10"/>
  <c r="H5716" i="10"/>
  <c r="H5715" i="10"/>
  <c r="H5714" i="10"/>
  <c r="H5713" i="10"/>
  <c r="H5712" i="10"/>
  <c r="H5711" i="10"/>
  <c r="H5710" i="10"/>
  <c r="H5709" i="10"/>
  <c r="H5708" i="10"/>
  <c r="H5707" i="10"/>
  <c r="H5706" i="10"/>
  <c r="H5705" i="10"/>
  <c r="H5704" i="10"/>
  <c r="H5703" i="10"/>
  <c r="H5702" i="10"/>
  <c r="H5701" i="10"/>
  <c r="H5700" i="10"/>
  <c r="H5699" i="10"/>
  <c r="H5698" i="10"/>
  <c r="H5697" i="10"/>
  <c r="H5696" i="10"/>
  <c r="H5695" i="10"/>
  <c r="H5694" i="10"/>
  <c r="H5693" i="10"/>
  <c r="H5692" i="10"/>
  <c r="H5691" i="10"/>
  <c r="H5690" i="10"/>
  <c r="H5689" i="10"/>
  <c r="H5688" i="10"/>
  <c r="H5687" i="10"/>
  <c r="H5686" i="10"/>
  <c r="H5685" i="10"/>
  <c r="H5684" i="10"/>
  <c r="H5683" i="10"/>
  <c r="H5682" i="10"/>
  <c r="H5681" i="10"/>
  <c r="H5680" i="10"/>
  <c r="H5679" i="10"/>
  <c r="H5678" i="10"/>
  <c r="H5677" i="10"/>
  <c r="H5676" i="10"/>
  <c r="H5675" i="10"/>
  <c r="H5674" i="10"/>
  <c r="H5673" i="10"/>
  <c r="H5672" i="10"/>
  <c r="H5671" i="10"/>
  <c r="H5670" i="10"/>
  <c r="H5669" i="10"/>
  <c r="H5668" i="10"/>
  <c r="H5667" i="10"/>
  <c r="H5666" i="10"/>
  <c r="H5665" i="10"/>
  <c r="H5664" i="10"/>
  <c r="H5663" i="10"/>
  <c r="H5662" i="10"/>
  <c r="H5661" i="10"/>
  <c r="H5660" i="10"/>
  <c r="H5659" i="10"/>
  <c r="H5658" i="10"/>
  <c r="H5657" i="10"/>
  <c r="H5656" i="10"/>
  <c r="H5655" i="10"/>
  <c r="H5654" i="10"/>
  <c r="H5653" i="10"/>
  <c r="H5652" i="10"/>
  <c r="H5651" i="10"/>
  <c r="H5650" i="10"/>
  <c r="H5649" i="10"/>
  <c r="H5648" i="10"/>
  <c r="H5647" i="10"/>
  <c r="H5646" i="10"/>
  <c r="H5645" i="10"/>
  <c r="H5644" i="10"/>
  <c r="H5643" i="10"/>
  <c r="H5642" i="10"/>
  <c r="H5641" i="10"/>
  <c r="H5640" i="10"/>
  <c r="H5639" i="10"/>
  <c r="H5638" i="10"/>
  <c r="H5637" i="10"/>
  <c r="H5636" i="10"/>
  <c r="H5635" i="10"/>
  <c r="H5634" i="10"/>
  <c r="H5633" i="10"/>
  <c r="H5632" i="10"/>
  <c r="H5631" i="10"/>
  <c r="H5630" i="10"/>
  <c r="H5629" i="10"/>
  <c r="H5628" i="10"/>
  <c r="H5627" i="10"/>
  <c r="H5626" i="10"/>
  <c r="H5625" i="10"/>
  <c r="H5624" i="10"/>
  <c r="H5623" i="10"/>
  <c r="H5622" i="10"/>
  <c r="H5621" i="10"/>
  <c r="H5620" i="10"/>
  <c r="H5619" i="10"/>
  <c r="H5618" i="10"/>
  <c r="H5617" i="10"/>
  <c r="H5616" i="10"/>
  <c r="H5615" i="10"/>
  <c r="H5614" i="10"/>
  <c r="H5613" i="10"/>
  <c r="H5612" i="10"/>
  <c r="H5611" i="10"/>
  <c r="H5610" i="10"/>
  <c r="H5609" i="10"/>
  <c r="H5608" i="10"/>
  <c r="H5607" i="10"/>
  <c r="H5606" i="10"/>
  <c r="H5605" i="10"/>
  <c r="H5604" i="10"/>
  <c r="H5603" i="10"/>
  <c r="H5602" i="10"/>
  <c r="H5601" i="10"/>
  <c r="H5600" i="10"/>
  <c r="H5599" i="10"/>
  <c r="H5598" i="10"/>
  <c r="H5597" i="10"/>
  <c r="H5596" i="10"/>
  <c r="H5595" i="10"/>
  <c r="H5594" i="10"/>
  <c r="H5593" i="10"/>
  <c r="H5592" i="10"/>
  <c r="H5591" i="10"/>
  <c r="H5590" i="10"/>
  <c r="H5589" i="10"/>
  <c r="H5588" i="10"/>
  <c r="H5587" i="10"/>
  <c r="H5586" i="10"/>
  <c r="H5585" i="10"/>
  <c r="H5584" i="10"/>
  <c r="H5583" i="10"/>
  <c r="H5582" i="10"/>
  <c r="H5581" i="10"/>
  <c r="H5580" i="10"/>
  <c r="H5579" i="10"/>
  <c r="H5578" i="10"/>
  <c r="H5577" i="10"/>
  <c r="H5576" i="10"/>
  <c r="H5575" i="10"/>
  <c r="H5574" i="10"/>
  <c r="H5573" i="10"/>
  <c r="H5572" i="10"/>
  <c r="H5571" i="10"/>
  <c r="H5570" i="10"/>
  <c r="H5569" i="10"/>
  <c r="H5568" i="10"/>
  <c r="H5567" i="10"/>
  <c r="H5566" i="10"/>
  <c r="H5565" i="10"/>
  <c r="H5564" i="10"/>
  <c r="H5563" i="10"/>
  <c r="H5562" i="10"/>
  <c r="H5561" i="10"/>
  <c r="H5560" i="10"/>
  <c r="H5559" i="10"/>
  <c r="H5558" i="10"/>
  <c r="H5557" i="10"/>
  <c r="H5556" i="10"/>
  <c r="H5555" i="10"/>
  <c r="H5554" i="10"/>
  <c r="H5553" i="10"/>
  <c r="H5552" i="10"/>
  <c r="H5551" i="10"/>
  <c r="H5550" i="10"/>
  <c r="H5549" i="10"/>
  <c r="H5548" i="10"/>
  <c r="H5547" i="10"/>
  <c r="H5546" i="10"/>
  <c r="H5545" i="10"/>
  <c r="H5544" i="10"/>
  <c r="H5543" i="10"/>
  <c r="H5542" i="10"/>
  <c r="H5541" i="10"/>
  <c r="H5540" i="10"/>
  <c r="H5539" i="10"/>
  <c r="H5538" i="10"/>
  <c r="H5537" i="10"/>
  <c r="H5536" i="10"/>
  <c r="H5535" i="10"/>
  <c r="H5534" i="10"/>
  <c r="H5533" i="10"/>
  <c r="H5532" i="10"/>
  <c r="H5531" i="10"/>
  <c r="H5530" i="10"/>
  <c r="H5529" i="10"/>
  <c r="H5528" i="10"/>
  <c r="H5527" i="10"/>
  <c r="H5526" i="10"/>
  <c r="H5525" i="10"/>
  <c r="H5524" i="10"/>
  <c r="H5523" i="10"/>
  <c r="H5522" i="10"/>
  <c r="H5521" i="10"/>
  <c r="H5520" i="10"/>
  <c r="H5519" i="10"/>
  <c r="H5518" i="10"/>
  <c r="H5517" i="10"/>
  <c r="H5516" i="10"/>
  <c r="H5515" i="10"/>
  <c r="H5514" i="10"/>
  <c r="H5513" i="10"/>
  <c r="H5512" i="10"/>
  <c r="H5511" i="10"/>
  <c r="H5510" i="10"/>
  <c r="H5509" i="10"/>
  <c r="H5508" i="10"/>
  <c r="H5507" i="10"/>
  <c r="H5506" i="10"/>
  <c r="H5505" i="10"/>
  <c r="H5504" i="10"/>
  <c r="H5503" i="10"/>
  <c r="H5502" i="10"/>
  <c r="H5501" i="10"/>
  <c r="H5500" i="10"/>
  <c r="H5499" i="10"/>
  <c r="H5498" i="10"/>
  <c r="H5497" i="10"/>
  <c r="H5496" i="10"/>
  <c r="H5495" i="10"/>
  <c r="H5494" i="10"/>
  <c r="H5493" i="10"/>
  <c r="H5492" i="10"/>
  <c r="H5491" i="10"/>
  <c r="H5490" i="10"/>
  <c r="H5489" i="10"/>
  <c r="H5488" i="10"/>
  <c r="H5487" i="10"/>
  <c r="H5486" i="10"/>
  <c r="H5485" i="10"/>
  <c r="H5484" i="10"/>
  <c r="H5483" i="10"/>
  <c r="H5482" i="10"/>
  <c r="H5481" i="10"/>
  <c r="H5480" i="10"/>
  <c r="H5479" i="10"/>
  <c r="H5478" i="10"/>
  <c r="H5477" i="10"/>
  <c r="H5476" i="10"/>
  <c r="H5475" i="10"/>
  <c r="H5474" i="10"/>
  <c r="H5473" i="10"/>
  <c r="H5472" i="10"/>
  <c r="H5471" i="10"/>
  <c r="H5470" i="10"/>
  <c r="H5469" i="10"/>
  <c r="H5468" i="10"/>
  <c r="H5467" i="10"/>
  <c r="H5466" i="10"/>
  <c r="H5465" i="10"/>
  <c r="H5464" i="10"/>
  <c r="H5463" i="10"/>
  <c r="H5462" i="10"/>
  <c r="H5461" i="10"/>
  <c r="H5460" i="10"/>
  <c r="H5459" i="10"/>
  <c r="H5458" i="10"/>
  <c r="H5457" i="10"/>
  <c r="H5456" i="10"/>
  <c r="H5455" i="10"/>
  <c r="H5454" i="10"/>
  <c r="H5453" i="10"/>
  <c r="H5452" i="10"/>
  <c r="H5451" i="10"/>
  <c r="H5450" i="10"/>
  <c r="H5449" i="10"/>
  <c r="H5448" i="10"/>
  <c r="H5447" i="10"/>
  <c r="H5446" i="10"/>
  <c r="H5445" i="10"/>
  <c r="H5444" i="10"/>
  <c r="H5443" i="10"/>
  <c r="H5442" i="10"/>
  <c r="H5441" i="10"/>
  <c r="H5440" i="10"/>
  <c r="H5439" i="10"/>
  <c r="H5438" i="10"/>
  <c r="H5437" i="10"/>
  <c r="H5436" i="10"/>
  <c r="H5435" i="10"/>
  <c r="H5434" i="10"/>
  <c r="H5433" i="10"/>
  <c r="H5432" i="10"/>
  <c r="H5431" i="10"/>
  <c r="H5430" i="10"/>
  <c r="H5429" i="10"/>
  <c r="H5428" i="10"/>
  <c r="H5427" i="10"/>
  <c r="H5426" i="10"/>
  <c r="H5425" i="10"/>
  <c r="H5424" i="10"/>
  <c r="H5423" i="10"/>
  <c r="H5422" i="10"/>
  <c r="H5421" i="10"/>
  <c r="H5420" i="10"/>
  <c r="H5419" i="10"/>
  <c r="H5418" i="10"/>
  <c r="H5417" i="10"/>
  <c r="H5416" i="10"/>
  <c r="H5415" i="10"/>
  <c r="H5414" i="10"/>
  <c r="H5413" i="10"/>
  <c r="H5412" i="10"/>
  <c r="H5411" i="10"/>
  <c r="H5410" i="10"/>
  <c r="H5409" i="10"/>
  <c r="H5408" i="10"/>
  <c r="H5407" i="10"/>
  <c r="H5406" i="10"/>
  <c r="H5405" i="10"/>
  <c r="H5404" i="10"/>
  <c r="H5403" i="10"/>
  <c r="H5402" i="10"/>
  <c r="H5401" i="10"/>
  <c r="H5400" i="10"/>
  <c r="H5399" i="10"/>
  <c r="H5398" i="10"/>
  <c r="H5397" i="10"/>
  <c r="H5396" i="10"/>
  <c r="H5395" i="10"/>
  <c r="H5394" i="10"/>
  <c r="H5393" i="10"/>
  <c r="H5392" i="10"/>
  <c r="H5391" i="10"/>
  <c r="H5390" i="10"/>
  <c r="H5389" i="10"/>
  <c r="H5388" i="10"/>
  <c r="H5387" i="10"/>
  <c r="H5386" i="10"/>
  <c r="H5385" i="10"/>
  <c r="H5384" i="10"/>
  <c r="H5383" i="10"/>
  <c r="H5382" i="10"/>
  <c r="H5381" i="10"/>
  <c r="H5380" i="10"/>
  <c r="H5379" i="10"/>
  <c r="H5378" i="10"/>
  <c r="H5377" i="10"/>
  <c r="H5376" i="10"/>
  <c r="H5375" i="10"/>
  <c r="H5374" i="10"/>
  <c r="H5373" i="10"/>
  <c r="H5372" i="10"/>
  <c r="H5371" i="10"/>
  <c r="H5370" i="10"/>
  <c r="H5369" i="10"/>
  <c r="H5368" i="10"/>
  <c r="H5367" i="10"/>
  <c r="H5366" i="10"/>
  <c r="H5365" i="10"/>
  <c r="H5364" i="10"/>
  <c r="H5363" i="10"/>
  <c r="H5362" i="10"/>
  <c r="H5361" i="10"/>
  <c r="H5360" i="10"/>
  <c r="H5359" i="10"/>
  <c r="H5358" i="10"/>
  <c r="H5357" i="10"/>
  <c r="H5356" i="10"/>
  <c r="H5355" i="10"/>
  <c r="H5354" i="10"/>
  <c r="H5353" i="10"/>
  <c r="H5352" i="10"/>
  <c r="H5351" i="10"/>
  <c r="H5350" i="10"/>
  <c r="H5349" i="10"/>
  <c r="H5348" i="10"/>
  <c r="H5347" i="10"/>
  <c r="H5346" i="10"/>
  <c r="H5345" i="10"/>
  <c r="H5344" i="10"/>
  <c r="H5343" i="10"/>
  <c r="H5342" i="10"/>
  <c r="H5341" i="10"/>
  <c r="H5340" i="10"/>
  <c r="H5339" i="10"/>
  <c r="H5338" i="10"/>
  <c r="H5337" i="10"/>
  <c r="H5336" i="10"/>
  <c r="H5335" i="10"/>
  <c r="H5334" i="10"/>
  <c r="H5333" i="10"/>
  <c r="H5332" i="10"/>
  <c r="H5331" i="10"/>
  <c r="H5330" i="10"/>
  <c r="H5329" i="10"/>
  <c r="H5328" i="10"/>
  <c r="H5327" i="10"/>
  <c r="H5326" i="10"/>
  <c r="H5325" i="10"/>
  <c r="H5324" i="10"/>
  <c r="H5323" i="10"/>
  <c r="H5322" i="10"/>
  <c r="H5321" i="10"/>
  <c r="H5320" i="10"/>
  <c r="H5319" i="10"/>
  <c r="H5318" i="10"/>
  <c r="H5317" i="10"/>
  <c r="H5316" i="10"/>
  <c r="H5315" i="10"/>
  <c r="H5314" i="10"/>
  <c r="H5313" i="10"/>
  <c r="H5312" i="10"/>
  <c r="H5311" i="10"/>
  <c r="H5310" i="10"/>
  <c r="H5309" i="10"/>
  <c r="H5308" i="10"/>
  <c r="H5307" i="10"/>
  <c r="H5306" i="10"/>
  <c r="H5305" i="10"/>
  <c r="H5304" i="10"/>
  <c r="H5303" i="10"/>
  <c r="H5302" i="10"/>
  <c r="H5301" i="10"/>
  <c r="H5300" i="10"/>
  <c r="H5299" i="10"/>
  <c r="H5298" i="10"/>
  <c r="H5297" i="10"/>
  <c r="H5296" i="10"/>
  <c r="H5295" i="10"/>
  <c r="H5294" i="10"/>
  <c r="H5293" i="10"/>
  <c r="H5292" i="10"/>
  <c r="H5291" i="10"/>
  <c r="H5290" i="10"/>
  <c r="H5289" i="10"/>
  <c r="H5288" i="10"/>
  <c r="H5287" i="10"/>
  <c r="H5286" i="10"/>
  <c r="H5285" i="10"/>
  <c r="H5284" i="10"/>
  <c r="H5283" i="10"/>
  <c r="H5282" i="10"/>
  <c r="H5281" i="10"/>
  <c r="H5280" i="10"/>
  <c r="H5279" i="10"/>
  <c r="H5278" i="10"/>
  <c r="H5277" i="10"/>
  <c r="H5276" i="10"/>
  <c r="H5275" i="10"/>
  <c r="H5274" i="10"/>
  <c r="H5273" i="10"/>
  <c r="H5272" i="10"/>
  <c r="H5271" i="10"/>
  <c r="H5270" i="10"/>
  <c r="H5269" i="10"/>
  <c r="H5268" i="10"/>
  <c r="H5267" i="10"/>
  <c r="H5266" i="10"/>
  <c r="H5265" i="10"/>
  <c r="H5264" i="10"/>
  <c r="H5263" i="10"/>
  <c r="H5262" i="10"/>
  <c r="H5261" i="10"/>
  <c r="H5260" i="10"/>
  <c r="H5259" i="10"/>
  <c r="H5258" i="10"/>
  <c r="H5257" i="10"/>
  <c r="H5256" i="10"/>
  <c r="H5255" i="10"/>
  <c r="H5254" i="10"/>
  <c r="H5253" i="10"/>
  <c r="H5252" i="10"/>
  <c r="H5251" i="10"/>
  <c r="H5250" i="10"/>
  <c r="H5249" i="10"/>
  <c r="H5248" i="10"/>
  <c r="H5247" i="10"/>
  <c r="H5246" i="10"/>
  <c r="H5245" i="10"/>
  <c r="H5244" i="10"/>
  <c r="H5243" i="10"/>
  <c r="H5242" i="10"/>
  <c r="H5241" i="10"/>
  <c r="H5240" i="10"/>
  <c r="H5239" i="10"/>
  <c r="H5238" i="10"/>
  <c r="H5237" i="10"/>
  <c r="H5236" i="10"/>
  <c r="H5235" i="10"/>
  <c r="H5234" i="10"/>
  <c r="H5233" i="10"/>
  <c r="H5232" i="10"/>
  <c r="H5231" i="10"/>
  <c r="H5230" i="10"/>
  <c r="H5229" i="10"/>
  <c r="H5228" i="10"/>
  <c r="H5227" i="10"/>
  <c r="H5226" i="10"/>
  <c r="H5225" i="10"/>
  <c r="H5224" i="10"/>
  <c r="H5223" i="10"/>
  <c r="H5222" i="10"/>
  <c r="H5221" i="10"/>
  <c r="H5220" i="10"/>
  <c r="H5219" i="10"/>
  <c r="H5218" i="10"/>
  <c r="H5217" i="10"/>
  <c r="H5216" i="10"/>
  <c r="H5215" i="10"/>
  <c r="H5214" i="10"/>
  <c r="H5213" i="10"/>
  <c r="H5212" i="10"/>
  <c r="H5211" i="10"/>
  <c r="H5210" i="10"/>
  <c r="H5209" i="10"/>
  <c r="H5208" i="10"/>
  <c r="H5207" i="10"/>
  <c r="H5206" i="10"/>
  <c r="H5205" i="10"/>
  <c r="H5204" i="10"/>
  <c r="H5203" i="10"/>
  <c r="H5202" i="10"/>
  <c r="H5201" i="10"/>
  <c r="H5200" i="10"/>
  <c r="H5199" i="10"/>
  <c r="H5198" i="10"/>
  <c r="H5197" i="10"/>
  <c r="H5196" i="10"/>
  <c r="H5195" i="10"/>
  <c r="H5194" i="10"/>
  <c r="H5193" i="10"/>
  <c r="H5192" i="10"/>
  <c r="H5191" i="10"/>
  <c r="H5190" i="10"/>
  <c r="H5189" i="10"/>
  <c r="H5188" i="10"/>
  <c r="H5187" i="10"/>
  <c r="H5186" i="10"/>
  <c r="H5185" i="10"/>
  <c r="H5184" i="10"/>
  <c r="H5183" i="10"/>
  <c r="H5182" i="10"/>
  <c r="H5181" i="10"/>
  <c r="H5180" i="10"/>
  <c r="H5179" i="10"/>
  <c r="H5178" i="10"/>
  <c r="H5177" i="10"/>
  <c r="H5176" i="10"/>
  <c r="H5175" i="10"/>
  <c r="H5174" i="10"/>
  <c r="H5173" i="10"/>
  <c r="H5172" i="10"/>
  <c r="H5171" i="10"/>
  <c r="H5170" i="10"/>
  <c r="H5169" i="10"/>
  <c r="H5168" i="10"/>
  <c r="H5167" i="10"/>
  <c r="H5166" i="10"/>
  <c r="H5165" i="10"/>
  <c r="H5164" i="10"/>
  <c r="H5163" i="10"/>
  <c r="H5162" i="10"/>
  <c r="H5161" i="10"/>
  <c r="H5160" i="10"/>
  <c r="H5159" i="10"/>
  <c r="H5158" i="10"/>
  <c r="H5157" i="10"/>
  <c r="H5156" i="10"/>
  <c r="H5155" i="10"/>
  <c r="H5154" i="10"/>
  <c r="H5153" i="10"/>
  <c r="H5152" i="10"/>
  <c r="H5151" i="10"/>
  <c r="H5150" i="10"/>
  <c r="H5149" i="10"/>
  <c r="H5148" i="10"/>
  <c r="H5147" i="10"/>
  <c r="H5146" i="10"/>
  <c r="H5145" i="10"/>
  <c r="H5144" i="10"/>
  <c r="H5143" i="10"/>
  <c r="H5142" i="10"/>
  <c r="H5141" i="10"/>
  <c r="H5140" i="10"/>
  <c r="H5139" i="10"/>
  <c r="H5138" i="10"/>
  <c r="H5137" i="10"/>
  <c r="H5136" i="10"/>
  <c r="H5135" i="10"/>
  <c r="H5134" i="10"/>
  <c r="H5133" i="10"/>
  <c r="H5132" i="10"/>
  <c r="H5131" i="10"/>
  <c r="H5130" i="10"/>
  <c r="H5129" i="10"/>
  <c r="H5128" i="10"/>
  <c r="H5127" i="10"/>
  <c r="H5126" i="10"/>
  <c r="H5125" i="10"/>
  <c r="H5124" i="10"/>
  <c r="H5123" i="10"/>
  <c r="H5122" i="10"/>
  <c r="H5121" i="10"/>
  <c r="H5120" i="10"/>
  <c r="H5119" i="10"/>
  <c r="H5118" i="10"/>
  <c r="H5117" i="10"/>
  <c r="H5116" i="10"/>
  <c r="H5115" i="10"/>
  <c r="H5114" i="10"/>
  <c r="H5113" i="10"/>
  <c r="H5112" i="10"/>
  <c r="H5111" i="10"/>
  <c r="H5110" i="10"/>
  <c r="H5109" i="10"/>
  <c r="H5108" i="10"/>
  <c r="H5107" i="10"/>
  <c r="H5106" i="10"/>
  <c r="H5105" i="10"/>
  <c r="H5104" i="10"/>
  <c r="H5103" i="10"/>
  <c r="H5102" i="10"/>
  <c r="H5101" i="10"/>
  <c r="H5100" i="10"/>
  <c r="H5099" i="10"/>
  <c r="H5098" i="10"/>
  <c r="H5097" i="10"/>
  <c r="H5096" i="10"/>
  <c r="H5095" i="10"/>
  <c r="H5094" i="10"/>
  <c r="H5093" i="10"/>
  <c r="H5092" i="10"/>
  <c r="H5091" i="10"/>
  <c r="H5090" i="10"/>
  <c r="H5089" i="10"/>
  <c r="H5088" i="10"/>
  <c r="H5087" i="10"/>
  <c r="H5086" i="10"/>
  <c r="H5085" i="10"/>
  <c r="H5084" i="10"/>
  <c r="H5083" i="10"/>
  <c r="H5082" i="10"/>
  <c r="H5081" i="10"/>
  <c r="H5080" i="10"/>
  <c r="H5079" i="10"/>
  <c r="H5078" i="10"/>
  <c r="H5077" i="10"/>
  <c r="H5076" i="10"/>
  <c r="H5075" i="10"/>
  <c r="H5074" i="10"/>
  <c r="H5073" i="10"/>
  <c r="H5072" i="10"/>
  <c r="H5071" i="10"/>
  <c r="H5070" i="10"/>
  <c r="H5069" i="10"/>
  <c r="H5068" i="10"/>
  <c r="H5067" i="10"/>
  <c r="H5066" i="10"/>
  <c r="H5065" i="10"/>
  <c r="H5064" i="10"/>
  <c r="H5063" i="10"/>
  <c r="H5062" i="10"/>
  <c r="H5061" i="10"/>
  <c r="H5060" i="10"/>
  <c r="H5059" i="10"/>
  <c r="H5058" i="10"/>
  <c r="H5057" i="10"/>
  <c r="H5056" i="10"/>
  <c r="H5055" i="10"/>
  <c r="H5054" i="10"/>
  <c r="H5053" i="10"/>
  <c r="H5052" i="10"/>
  <c r="H5051" i="10"/>
  <c r="H5050" i="10"/>
  <c r="H5049" i="10"/>
  <c r="H5048" i="10"/>
  <c r="H5047" i="10"/>
  <c r="H5046" i="10"/>
  <c r="H5045" i="10"/>
  <c r="H5044" i="10"/>
  <c r="H5043" i="10"/>
  <c r="H5042" i="10"/>
  <c r="H5041" i="10"/>
  <c r="H5040" i="10"/>
  <c r="H5039" i="10"/>
  <c r="H5038" i="10"/>
  <c r="H5037" i="10"/>
  <c r="H5036" i="10"/>
  <c r="H5035" i="10"/>
  <c r="H5034" i="10"/>
  <c r="H5033" i="10"/>
  <c r="H5032" i="10"/>
  <c r="H5031" i="10"/>
  <c r="H5030" i="10"/>
  <c r="H5029" i="10"/>
  <c r="H5028" i="10"/>
  <c r="H5027" i="10"/>
  <c r="H5026" i="10"/>
  <c r="H5025" i="10"/>
  <c r="H5024" i="10"/>
  <c r="H5023" i="10"/>
  <c r="H5022" i="10"/>
  <c r="H5021" i="10"/>
  <c r="H5020" i="10"/>
  <c r="H5019" i="10"/>
  <c r="H5018" i="10"/>
  <c r="H5017" i="10"/>
  <c r="H5016" i="10"/>
  <c r="H5015" i="10"/>
  <c r="H5014" i="10"/>
  <c r="H5013" i="10"/>
  <c r="H5012" i="10"/>
  <c r="H5011" i="10"/>
  <c r="H5010" i="10"/>
  <c r="H5009" i="10"/>
  <c r="H5008" i="10"/>
  <c r="H5007" i="10"/>
  <c r="H5006" i="10"/>
  <c r="H5005" i="10"/>
  <c r="H5004" i="10"/>
  <c r="H5003" i="10"/>
  <c r="H5002" i="10"/>
  <c r="H5001" i="10"/>
  <c r="H5000" i="10"/>
  <c r="H4999" i="10"/>
  <c r="H4998" i="10"/>
  <c r="H4997" i="10"/>
  <c r="H4996" i="10"/>
  <c r="H4995" i="10"/>
  <c r="H4994" i="10"/>
  <c r="H4993" i="10"/>
  <c r="H4992" i="10"/>
  <c r="H4991" i="10"/>
  <c r="H4990" i="10"/>
  <c r="H4989" i="10"/>
  <c r="H4988" i="10"/>
  <c r="H4987" i="10"/>
  <c r="H4986" i="10"/>
  <c r="H4985" i="10"/>
  <c r="H4984" i="10"/>
  <c r="H4983" i="10"/>
  <c r="H4982" i="10"/>
  <c r="H4981" i="10"/>
  <c r="H4980" i="10"/>
  <c r="H4979" i="10"/>
  <c r="H4978" i="10"/>
  <c r="H4977" i="10"/>
  <c r="H4976" i="10"/>
  <c r="H4975" i="10"/>
  <c r="H4974" i="10"/>
  <c r="H4973" i="10"/>
  <c r="H4972" i="10"/>
  <c r="H4971" i="10"/>
  <c r="H4970" i="10"/>
  <c r="H4969" i="10"/>
  <c r="H4968" i="10"/>
  <c r="H4967" i="10"/>
  <c r="H4966" i="10"/>
  <c r="H4965" i="10"/>
  <c r="H4964" i="10"/>
  <c r="H4963" i="10"/>
  <c r="H4962" i="10"/>
  <c r="H4961" i="10"/>
  <c r="H4960" i="10"/>
  <c r="H4959" i="10"/>
  <c r="H4958" i="10"/>
  <c r="H4957" i="10"/>
  <c r="H4956" i="10"/>
  <c r="H4955" i="10"/>
  <c r="H4954" i="10"/>
  <c r="H4953" i="10"/>
  <c r="H4952" i="10"/>
  <c r="H4951" i="10"/>
  <c r="H4950" i="10"/>
  <c r="H4949" i="10"/>
  <c r="H4948" i="10"/>
  <c r="H4947" i="10"/>
  <c r="H4946" i="10"/>
  <c r="H4945" i="10"/>
  <c r="H4944" i="10"/>
  <c r="H4943" i="10"/>
  <c r="H4942" i="10"/>
  <c r="H4941" i="10"/>
  <c r="H4940" i="10"/>
  <c r="H4939" i="10"/>
  <c r="H4938" i="10"/>
  <c r="H4937" i="10"/>
  <c r="H4936" i="10"/>
  <c r="H4935" i="10"/>
  <c r="H4934" i="10"/>
  <c r="H4933" i="10"/>
  <c r="H4932" i="10"/>
  <c r="H4931" i="10"/>
  <c r="H4930" i="10"/>
  <c r="H4929" i="10"/>
  <c r="H4928" i="10"/>
  <c r="H4927" i="10"/>
  <c r="H4926" i="10"/>
  <c r="H4925" i="10"/>
  <c r="H4924" i="10"/>
  <c r="H4923" i="10"/>
  <c r="H4922" i="10"/>
  <c r="H4921" i="10"/>
  <c r="H4920" i="10"/>
  <c r="H4919" i="10"/>
  <c r="H4918" i="10"/>
  <c r="H4917" i="10"/>
  <c r="H4916" i="10"/>
  <c r="H4915" i="10"/>
  <c r="H4914" i="10"/>
  <c r="H4913" i="10"/>
  <c r="H4912" i="10"/>
  <c r="H4911" i="10"/>
  <c r="H4910" i="10"/>
  <c r="H4909" i="10"/>
  <c r="H4908" i="10"/>
  <c r="H4907" i="10"/>
  <c r="H4906" i="10"/>
  <c r="H4905" i="10"/>
  <c r="H4904" i="10"/>
  <c r="H4903" i="10"/>
  <c r="H4902" i="10"/>
  <c r="H4901" i="10"/>
  <c r="H4900" i="10"/>
  <c r="H4899" i="10"/>
  <c r="H4898" i="10"/>
  <c r="H4897" i="10"/>
  <c r="H4896" i="10"/>
  <c r="H4895" i="10"/>
  <c r="H4894" i="10"/>
  <c r="H4893" i="10"/>
  <c r="H4892" i="10"/>
  <c r="H4891" i="10"/>
  <c r="H4890" i="10"/>
  <c r="H4889" i="10"/>
  <c r="H4888" i="10"/>
  <c r="H4887" i="10"/>
  <c r="H4886" i="10"/>
  <c r="H4885" i="10"/>
  <c r="H4884" i="10"/>
  <c r="H4883" i="10"/>
  <c r="H4882" i="10"/>
  <c r="H4881" i="10"/>
  <c r="H4880" i="10"/>
  <c r="H4879" i="10"/>
  <c r="H4878" i="10"/>
  <c r="H4877" i="10"/>
  <c r="H4876" i="10"/>
  <c r="H4875" i="10"/>
  <c r="H4874" i="10"/>
  <c r="H4873" i="10"/>
  <c r="H4872" i="10"/>
  <c r="H4871" i="10"/>
  <c r="H4870" i="10"/>
  <c r="H4869" i="10"/>
  <c r="H4868" i="10"/>
  <c r="H4867" i="10"/>
  <c r="H4866" i="10"/>
  <c r="H4865" i="10"/>
  <c r="H4864" i="10"/>
  <c r="H4863" i="10"/>
  <c r="H4862" i="10"/>
  <c r="H4861" i="10"/>
  <c r="H4860" i="10"/>
  <c r="H4859" i="10"/>
  <c r="H4858" i="10"/>
  <c r="H4857" i="10"/>
  <c r="H4856" i="10"/>
  <c r="H4855" i="10"/>
  <c r="H4854" i="10"/>
  <c r="H4853" i="10"/>
  <c r="H4852" i="10"/>
  <c r="H4851" i="10"/>
  <c r="H4850" i="10"/>
  <c r="H4849" i="10"/>
  <c r="H4848" i="10"/>
  <c r="H4847" i="10"/>
  <c r="H4846" i="10"/>
  <c r="H4845" i="10"/>
  <c r="H4844" i="10"/>
  <c r="H4843" i="10"/>
  <c r="H4842" i="10"/>
  <c r="H4841" i="10"/>
  <c r="H4840" i="10"/>
  <c r="H4839" i="10"/>
  <c r="H4838" i="10"/>
  <c r="H4837" i="10"/>
  <c r="H4836" i="10"/>
  <c r="H4835" i="10"/>
  <c r="H4834" i="10"/>
  <c r="H4833" i="10"/>
  <c r="H4832" i="10"/>
  <c r="H4831" i="10"/>
  <c r="H4830" i="10"/>
  <c r="H4829" i="10"/>
  <c r="H4828" i="10"/>
  <c r="H4827" i="10"/>
  <c r="H4826" i="10"/>
  <c r="H4825" i="10"/>
  <c r="H4824" i="10"/>
  <c r="H4823" i="10"/>
  <c r="H4822" i="10"/>
  <c r="H4821" i="10"/>
  <c r="H4820" i="10"/>
  <c r="H4819" i="10"/>
  <c r="H4818" i="10"/>
  <c r="H4817" i="10"/>
  <c r="H4816" i="10"/>
  <c r="H4815" i="10"/>
  <c r="H4814" i="10"/>
  <c r="H4813" i="10"/>
  <c r="H4812" i="10"/>
  <c r="H4811" i="10"/>
  <c r="H4810" i="10"/>
  <c r="H4809" i="10"/>
  <c r="H4808" i="10"/>
  <c r="H4807" i="10"/>
  <c r="H4806" i="10"/>
  <c r="H4805" i="10"/>
  <c r="H4804" i="10"/>
  <c r="H4803" i="10"/>
  <c r="H4802" i="10"/>
  <c r="H4801" i="10"/>
  <c r="H4800" i="10"/>
  <c r="H4799" i="10"/>
  <c r="H4798" i="10"/>
  <c r="H4797" i="10"/>
  <c r="H4796" i="10"/>
  <c r="H4795" i="10"/>
  <c r="H4794" i="10"/>
  <c r="H4793" i="10"/>
  <c r="H4792" i="10"/>
  <c r="H4791" i="10"/>
  <c r="H4790" i="10"/>
  <c r="H4789" i="10"/>
  <c r="H4788" i="10"/>
  <c r="H4787" i="10"/>
  <c r="H4786" i="10"/>
  <c r="H4785" i="10"/>
  <c r="H4784" i="10"/>
  <c r="H4783" i="10"/>
  <c r="H4782" i="10"/>
  <c r="H4781" i="10"/>
  <c r="H4780" i="10"/>
  <c r="H4779" i="10"/>
  <c r="H4778" i="10"/>
  <c r="H4777" i="10"/>
  <c r="H4776" i="10"/>
  <c r="H4775" i="10"/>
  <c r="H4774" i="10"/>
  <c r="H4773" i="10"/>
  <c r="H4772" i="10"/>
  <c r="H4771" i="10"/>
  <c r="H4770" i="10"/>
  <c r="H4769" i="10"/>
  <c r="H4768" i="10"/>
  <c r="H4767" i="10"/>
  <c r="H4766" i="10"/>
  <c r="H4765" i="10"/>
  <c r="H4764" i="10"/>
  <c r="H4763" i="10"/>
  <c r="H4762" i="10"/>
  <c r="H4761" i="10"/>
  <c r="H4760" i="10"/>
  <c r="H4759" i="10"/>
  <c r="H4758" i="10"/>
  <c r="H4757" i="10"/>
  <c r="H4756" i="10"/>
  <c r="H4755" i="10"/>
  <c r="H4754" i="10"/>
  <c r="H4753" i="10"/>
  <c r="H4752" i="10"/>
  <c r="H4751" i="10"/>
  <c r="H4750" i="10"/>
  <c r="H4749" i="10"/>
  <c r="H4748" i="10"/>
  <c r="H4747" i="10"/>
  <c r="H4746" i="10"/>
  <c r="H4745" i="10"/>
  <c r="H4744" i="10"/>
  <c r="H4743" i="10"/>
  <c r="H4742" i="10"/>
  <c r="H4741" i="10"/>
  <c r="H4740" i="10"/>
  <c r="H4739" i="10"/>
  <c r="H4738" i="10"/>
  <c r="H4737" i="10"/>
  <c r="H4736" i="10"/>
  <c r="H4735" i="10"/>
  <c r="H4734" i="10"/>
  <c r="H4733" i="10"/>
  <c r="H4732" i="10"/>
  <c r="H4731" i="10"/>
  <c r="H4730" i="10"/>
  <c r="H4729" i="10"/>
  <c r="H4728" i="10"/>
  <c r="H4727" i="10"/>
  <c r="H4726" i="10"/>
  <c r="H4725" i="10"/>
  <c r="H4724" i="10"/>
  <c r="H4723" i="10"/>
  <c r="H4722" i="10"/>
  <c r="H4721" i="10"/>
  <c r="H4720" i="10"/>
  <c r="H4719" i="10"/>
  <c r="H4718" i="10"/>
  <c r="H4717" i="10"/>
  <c r="H4716" i="10"/>
  <c r="H4715" i="10"/>
  <c r="H4714" i="10"/>
  <c r="H4713" i="10"/>
  <c r="H4712" i="10"/>
  <c r="H4711" i="10"/>
  <c r="H4710" i="10"/>
  <c r="H4709" i="10"/>
  <c r="H4708" i="10"/>
  <c r="H4707" i="10"/>
  <c r="H4706" i="10"/>
  <c r="H4705" i="10"/>
  <c r="H4704" i="10"/>
  <c r="H4703" i="10"/>
  <c r="H4702" i="10"/>
  <c r="H4701" i="10"/>
  <c r="H4700" i="10"/>
  <c r="H4699" i="10"/>
  <c r="H4698" i="10"/>
  <c r="H4697" i="10"/>
  <c r="H4696" i="10"/>
  <c r="H4695" i="10"/>
  <c r="H4694" i="10"/>
  <c r="H4693" i="10"/>
  <c r="H4692" i="10"/>
  <c r="H4691" i="10"/>
  <c r="H4690" i="10"/>
  <c r="H4689" i="10"/>
  <c r="H4688" i="10"/>
  <c r="H4687" i="10"/>
  <c r="H4686" i="10"/>
  <c r="H4685" i="10"/>
  <c r="H4684" i="10"/>
  <c r="H4683" i="10"/>
  <c r="H4682" i="10"/>
  <c r="H4681" i="10"/>
  <c r="H4680" i="10"/>
  <c r="H4679" i="10"/>
  <c r="H4678" i="10"/>
  <c r="H4677" i="10"/>
  <c r="H4676" i="10"/>
  <c r="H4675" i="10"/>
  <c r="H4674" i="10"/>
  <c r="H4673" i="10"/>
  <c r="H4672" i="10"/>
  <c r="H4671" i="10"/>
  <c r="H4670" i="10"/>
  <c r="H4669" i="10"/>
  <c r="H4668" i="10"/>
  <c r="H4667" i="10"/>
  <c r="H4666" i="10"/>
  <c r="H4665" i="10"/>
  <c r="H4664" i="10"/>
  <c r="H4663" i="10"/>
  <c r="H4662" i="10"/>
  <c r="H4661" i="10"/>
  <c r="H4660" i="10"/>
  <c r="H4659" i="10"/>
  <c r="H4658" i="10"/>
  <c r="H4657" i="10"/>
  <c r="H4656" i="10"/>
  <c r="H4655" i="10"/>
  <c r="H4654" i="10"/>
  <c r="H4653" i="10"/>
  <c r="H4652" i="10"/>
  <c r="H4651" i="10"/>
  <c r="H4650" i="10"/>
  <c r="H4649" i="10"/>
  <c r="H4648" i="10"/>
  <c r="H4647" i="10"/>
  <c r="H4646" i="10"/>
  <c r="H4645" i="10"/>
  <c r="H4644" i="10"/>
  <c r="H4643" i="10"/>
  <c r="H4642" i="10"/>
  <c r="H4641" i="10"/>
  <c r="H4640" i="10"/>
  <c r="H4639" i="10"/>
  <c r="H4638" i="10"/>
  <c r="H4637" i="10"/>
  <c r="H4636" i="10"/>
  <c r="H4635" i="10"/>
  <c r="H4634" i="10"/>
  <c r="H4633" i="10"/>
  <c r="H4632" i="10"/>
  <c r="H4631" i="10"/>
  <c r="H4630" i="10"/>
  <c r="H4629" i="10"/>
  <c r="H4628" i="10"/>
  <c r="H4627" i="10"/>
  <c r="H4626" i="10"/>
  <c r="H4625" i="10"/>
  <c r="H4624" i="10"/>
  <c r="H4623" i="10"/>
  <c r="H4622" i="10"/>
  <c r="H4621" i="10"/>
  <c r="H4620" i="10"/>
  <c r="H4619" i="10"/>
  <c r="H4618" i="10"/>
  <c r="H4617" i="10"/>
  <c r="H4616" i="10"/>
  <c r="H4615" i="10"/>
  <c r="H4614" i="10"/>
  <c r="H4613" i="10"/>
  <c r="H4612" i="10"/>
  <c r="H4611" i="10"/>
  <c r="H4610" i="10"/>
  <c r="H4609" i="10"/>
  <c r="H4608" i="10"/>
  <c r="H4607" i="10"/>
  <c r="H4606" i="10"/>
  <c r="H4605" i="10"/>
  <c r="H4604" i="10"/>
  <c r="H4603" i="10"/>
  <c r="H4602" i="10"/>
  <c r="H4601" i="10"/>
  <c r="H4600" i="10"/>
  <c r="H4599" i="10"/>
  <c r="H4598" i="10"/>
  <c r="H4597" i="10"/>
  <c r="H4596" i="10"/>
  <c r="H4595" i="10"/>
  <c r="H4594" i="10"/>
  <c r="H4593" i="10"/>
  <c r="H4592" i="10"/>
  <c r="H4591" i="10"/>
  <c r="H4590" i="10"/>
  <c r="H4589" i="10"/>
  <c r="H4588" i="10"/>
  <c r="H4587" i="10"/>
  <c r="H4586" i="10"/>
  <c r="H4585" i="10"/>
  <c r="H4584" i="10"/>
  <c r="H4583" i="10"/>
  <c r="H4582" i="10"/>
  <c r="H4581" i="10"/>
  <c r="H4580" i="10"/>
  <c r="H4579" i="10"/>
  <c r="H4578" i="10"/>
  <c r="H4577" i="10"/>
  <c r="H4576" i="10"/>
  <c r="H4575" i="10"/>
  <c r="H4574" i="10"/>
  <c r="H4573" i="10"/>
  <c r="H4572" i="10"/>
  <c r="H4571" i="10"/>
  <c r="H4570" i="10"/>
  <c r="H4569" i="10"/>
  <c r="H4568" i="10"/>
  <c r="H4567" i="10"/>
  <c r="H4566" i="10"/>
  <c r="H4565" i="10"/>
  <c r="H4564" i="10"/>
  <c r="H4563" i="10"/>
  <c r="H4562" i="10"/>
  <c r="H4561" i="10"/>
  <c r="H4560" i="10"/>
  <c r="H4559" i="10"/>
  <c r="H4558" i="10"/>
  <c r="H4557" i="10"/>
  <c r="H4556" i="10"/>
  <c r="H4555" i="10"/>
  <c r="H4554" i="10"/>
  <c r="H4553" i="10"/>
  <c r="H4552" i="10"/>
  <c r="H4551" i="10"/>
  <c r="H4550" i="10"/>
  <c r="H4549" i="10"/>
  <c r="H4548" i="10"/>
  <c r="H4547" i="10"/>
  <c r="H4546" i="10"/>
  <c r="H4545" i="10"/>
  <c r="H4544" i="10"/>
  <c r="H4543" i="10"/>
  <c r="H4542" i="10"/>
  <c r="H4541" i="10"/>
  <c r="H4540" i="10"/>
  <c r="H4539" i="10"/>
  <c r="H4538" i="10"/>
  <c r="H4537" i="10"/>
  <c r="H4536" i="10"/>
  <c r="H4535" i="10"/>
  <c r="H4534" i="10"/>
  <c r="H4533" i="10"/>
  <c r="H4532" i="10"/>
  <c r="H4531" i="10"/>
  <c r="H4530" i="10"/>
  <c r="H4529" i="10"/>
  <c r="H4528" i="10"/>
  <c r="H4527" i="10"/>
  <c r="H4526" i="10"/>
  <c r="H4525" i="10"/>
  <c r="H4524" i="10"/>
  <c r="H4523" i="10"/>
  <c r="H4522" i="10"/>
  <c r="H4521" i="10"/>
  <c r="H4520" i="10"/>
  <c r="H4519" i="10"/>
  <c r="H4518" i="10"/>
  <c r="H4517" i="10"/>
  <c r="H4516" i="10"/>
  <c r="H4515" i="10"/>
  <c r="H4514" i="10"/>
  <c r="H4513" i="10"/>
  <c r="H4512" i="10"/>
  <c r="H4511" i="10"/>
  <c r="H4510" i="10"/>
  <c r="H4509" i="10"/>
  <c r="H4508" i="10"/>
  <c r="H4507" i="10"/>
  <c r="H4506" i="10"/>
  <c r="H4505" i="10"/>
  <c r="H4504" i="10"/>
  <c r="H4503" i="10"/>
  <c r="H4502" i="10"/>
  <c r="H4501" i="10"/>
  <c r="H4500" i="10"/>
  <c r="H4499" i="10"/>
  <c r="H4498" i="10"/>
  <c r="H4497" i="10"/>
  <c r="H4496" i="10"/>
  <c r="H4495" i="10"/>
  <c r="H4494" i="10"/>
  <c r="H4493" i="10"/>
  <c r="H4492" i="10"/>
  <c r="H4491" i="10"/>
  <c r="H4490" i="10"/>
  <c r="H4489" i="10"/>
  <c r="H4488" i="10"/>
  <c r="H4487" i="10"/>
  <c r="H4486" i="10"/>
  <c r="H4485" i="10"/>
  <c r="H4484" i="10"/>
  <c r="H4483" i="10"/>
  <c r="H4482" i="10"/>
  <c r="H4481" i="10"/>
  <c r="H4480" i="10"/>
  <c r="H4479" i="10"/>
  <c r="H4478" i="10"/>
  <c r="H4477" i="10"/>
  <c r="H4476" i="10"/>
  <c r="H4475" i="10"/>
  <c r="H4474" i="10"/>
  <c r="H4473" i="10"/>
  <c r="H4472" i="10"/>
  <c r="H4471" i="10"/>
  <c r="H4470" i="10"/>
  <c r="H4469" i="10"/>
  <c r="H4468" i="10"/>
  <c r="H4467" i="10"/>
  <c r="H4466" i="10"/>
  <c r="H4465" i="10"/>
  <c r="H4464" i="10"/>
  <c r="H4463" i="10"/>
  <c r="H4462" i="10"/>
  <c r="H4461" i="10"/>
  <c r="H4460" i="10"/>
  <c r="H4459" i="10"/>
  <c r="H4458" i="10"/>
  <c r="H4457" i="10"/>
  <c r="H4456" i="10"/>
  <c r="H4455" i="10"/>
  <c r="H4454" i="10"/>
  <c r="H4453" i="10"/>
  <c r="H4452" i="10"/>
  <c r="H4451" i="10"/>
  <c r="H4450" i="10"/>
  <c r="H4449" i="10"/>
  <c r="H4448" i="10"/>
  <c r="H4447" i="10"/>
  <c r="H4446" i="10"/>
  <c r="H4445" i="10"/>
  <c r="H4444" i="10"/>
  <c r="H4443" i="10"/>
  <c r="H4442" i="10"/>
  <c r="H4441" i="10"/>
  <c r="H4440" i="10"/>
  <c r="H4439" i="10"/>
  <c r="H4438" i="10"/>
  <c r="H4437" i="10"/>
  <c r="H4436" i="10"/>
  <c r="H4435" i="10"/>
  <c r="H4434" i="10"/>
  <c r="H4433" i="10"/>
  <c r="H4432" i="10"/>
  <c r="H4431" i="10"/>
  <c r="H4430" i="10"/>
  <c r="H4429" i="10"/>
  <c r="H4428" i="10"/>
  <c r="H4427" i="10"/>
  <c r="H4426" i="10"/>
  <c r="H4425" i="10"/>
  <c r="H4424" i="10"/>
  <c r="H4423" i="10"/>
  <c r="H4422" i="10"/>
  <c r="H4421" i="10"/>
  <c r="H4420" i="10"/>
  <c r="H4419" i="10"/>
  <c r="H4418" i="10"/>
  <c r="H4417" i="10"/>
  <c r="H4416" i="10"/>
  <c r="H4415" i="10"/>
  <c r="H4414" i="10"/>
  <c r="H4413" i="10"/>
  <c r="H4412" i="10"/>
  <c r="H4411" i="10"/>
  <c r="H4410" i="10"/>
  <c r="H4409" i="10"/>
  <c r="H4408" i="10"/>
  <c r="H4407" i="10"/>
  <c r="H4406" i="10"/>
  <c r="H4405" i="10"/>
  <c r="H4404" i="10"/>
  <c r="H4403" i="10"/>
  <c r="H4402" i="10"/>
  <c r="H4401" i="10"/>
  <c r="H4400" i="10"/>
  <c r="H4399" i="10"/>
  <c r="H4398" i="10"/>
  <c r="H4397" i="10"/>
  <c r="H4396" i="10"/>
  <c r="H4395" i="10"/>
  <c r="H4394" i="10"/>
  <c r="H4393" i="10"/>
  <c r="H4392" i="10"/>
  <c r="H4391" i="10"/>
  <c r="H4390" i="10"/>
  <c r="H4389" i="10"/>
  <c r="H4388" i="10"/>
  <c r="H4387" i="10"/>
  <c r="H4386" i="10"/>
  <c r="H4385" i="10"/>
  <c r="H4384" i="10"/>
  <c r="H4383" i="10"/>
  <c r="H4382" i="10"/>
  <c r="H4381" i="10"/>
  <c r="H4380" i="10"/>
  <c r="H4379" i="10"/>
  <c r="H4378" i="10"/>
  <c r="H4377" i="10"/>
  <c r="H4376" i="10"/>
  <c r="H4375" i="10"/>
  <c r="H4374" i="10"/>
  <c r="H4373" i="10"/>
  <c r="H4372" i="10"/>
  <c r="H4371" i="10"/>
  <c r="H4370" i="10"/>
  <c r="H4369" i="10"/>
  <c r="H4368" i="10"/>
  <c r="H4367" i="10"/>
  <c r="H4366" i="10"/>
  <c r="H4365" i="10"/>
  <c r="H4364" i="10"/>
  <c r="H4363" i="10"/>
  <c r="H4362" i="10"/>
  <c r="H4361" i="10"/>
  <c r="H4360" i="10"/>
  <c r="H4359" i="10"/>
  <c r="H4358" i="10"/>
  <c r="H4357" i="10"/>
  <c r="H4356" i="10"/>
  <c r="H4355" i="10"/>
  <c r="H4354" i="10"/>
  <c r="H4353" i="10"/>
  <c r="H4352" i="10"/>
  <c r="H4351" i="10"/>
  <c r="H4350" i="10"/>
  <c r="H4349" i="10"/>
  <c r="H4348" i="10"/>
  <c r="H4347" i="10"/>
  <c r="H4346" i="10"/>
  <c r="H4345" i="10"/>
  <c r="H4344" i="10"/>
  <c r="H4343" i="10"/>
  <c r="H4342" i="10"/>
  <c r="H4341" i="10"/>
  <c r="H4340" i="10"/>
  <c r="H4339" i="10"/>
  <c r="H4338" i="10"/>
  <c r="H4337" i="10"/>
  <c r="H4336" i="10"/>
  <c r="H4335" i="10"/>
  <c r="H4334" i="10"/>
  <c r="H4333" i="10"/>
  <c r="H4332" i="10"/>
  <c r="H4331" i="10"/>
  <c r="H4330" i="10"/>
  <c r="H4329" i="10"/>
  <c r="H4328" i="10"/>
  <c r="H4327" i="10"/>
  <c r="H4326" i="10"/>
  <c r="H4325" i="10"/>
  <c r="H4324" i="10"/>
  <c r="H4323" i="10"/>
  <c r="H4322" i="10"/>
  <c r="H4321" i="10"/>
  <c r="H4320" i="10"/>
  <c r="H4319" i="10"/>
  <c r="H4318" i="10"/>
  <c r="H4317" i="10"/>
  <c r="H4316" i="10"/>
  <c r="H4315" i="10"/>
  <c r="H4314" i="10"/>
  <c r="H4313" i="10"/>
  <c r="H4312" i="10"/>
  <c r="H4311" i="10"/>
  <c r="H4310" i="10"/>
  <c r="H4309" i="10"/>
  <c r="H4308" i="10"/>
  <c r="H4307" i="10"/>
  <c r="H4306" i="10"/>
  <c r="H4305" i="10"/>
  <c r="H4304" i="10"/>
  <c r="H4303" i="10"/>
  <c r="H4302" i="10"/>
  <c r="H4301" i="10"/>
  <c r="H4300" i="10"/>
  <c r="H4299" i="10"/>
  <c r="H4298" i="10"/>
  <c r="H4297" i="10"/>
  <c r="H4296" i="10"/>
  <c r="H4295" i="10"/>
  <c r="H4294" i="10"/>
  <c r="H4293" i="10"/>
  <c r="H4292" i="10"/>
  <c r="H4291" i="10"/>
  <c r="H4290" i="10"/>
  <c r="H4289" i="10"/>
  <c r="H4288" i="10"/>
  <c r="H4287" i="10"/>
  <c r="H4286" i="10"/>
  <c r="H4285" i="10"/>
  <c r="H4284" i="10"/>
  <c r="H4283" i="10"/>
  <c r="H4282" i="10"/>
  <c r="H4281" i="10"/>
  <c r="H4280" i="10"/>
  <c r="H4279" i="10"/>
  <c r="H4278" i="10"/>
  <c r="H4277" i="10"/>
  <c r="H4276" i="10"/>
  <c r="H4275" i="10"/>
  <c r="H4274" i="10"/>
  <c r="H4273" i="10"/>
  <c r="H4272" i="10"/>
  <c r="H4271" i="10"/>
  <c r="H4270" i="10"/>
  <c r="H4269" i="10"/>
  <c r="H4268" i="10"/>
  <c r="H4267" i="10"/>
  <c r="H4266" i="10"/>
  <c r="H4265" i="10"/>
  <c r="H4264" i="10"/>
  <c r="H4263" i="10"/>
  <c r="H4262" i="10"/>
  <c r="H4261" i="10"/>
  <c r="H4260" i="10"/>
  <c r="H4259" i="10"/>
  <c r="H4258" i="10"/>
  <c r="H4257" i="10"/>
  <c r="H4256" i="10"/>
  <c r="H4255" i="10"/>
  <c r="H4254" i="10"/>
  <c r="H4253" i="10"/>
  <c r="H4252" i="10"/>
  <c r="H4251" i="10"/>
  <c r="H4250" i="10"/>
  <c r="H4249" i="10"/>
  <c r="H4248" i="10"/>
  <c r="H4247" i="10"/>
  <c r="H4246" i="10"/>
  <c r="H4245" i="10"/>
  <c r="H4244" i="10"/>
  <c r="H4243" i="10"/>
  <c r="H4242" i="10"/>
  <c r="H4241" i="10"/>
  <c r="H4240" i="10"/>
  <c r="H4239" i="10"/>
  <c r="H4238" i="10"/>
  <c r="H4237" i="10"/>
  <c r="H4236" i="10"/>
  <c r="H4235" i="10"/>
  <c r="H4234" i="10"/>
  <c r="H4233" i="10"/>
  <c r="H4232" i="10"/>
  <c r="H4231" i="10"/>
  <c r="H4230" i="10"/>
  <c r="H4229" i="10"/>
  <c r="H4228" i="10"/>
  <c r="H4227" i="10"/>
  <c r="H4226" i="10"/>
  <c r="H4225" i="10"/>
  <c r="H4224" i="10"/>
  <c r="H4223" i="10"/>
  <c r="H4222" i="10"/>
  <c r="H4221" i="10"/>
  <c r="H4220" i="10"/>
  <c r="H4219" i="10"/>
  <c r="H4218" i="10"/>
  <c r="H4217" i="10"/>
  <c r="H4216" i="10"/>
  <c r="H4215" i="10"/>
  <c r="H4214" i="10"/>
  <c r="H4213" i="10"/>
  <c r="H4212" i="10"/>
  <c r="H4211" i="10"/>
  <c r="H4210" i="10"/>
  <c r="H4209" i="10"/>
  <c r="H4208" i="10"/>
  <c r="H4207" i="10"/>
  <c r="H4206" i="10"/>
  <c r="H4205" i="10"/>
  <c r="H4204" i="10"/>
  <c r="H4203" i="10"/>
  <c r="H4202" i="10"/>
  <c r="H4201" i="10"/>
  <c r="H4200" i="10"/>
  <c r="H4199" i="10"/>
  <c r="H4198" i="10"/>
  <c r="H4197" i="10"/>
  <c r="H4196" i="10"/>
  <c r="H4195" i="10"/>
  <c r="H4194" i="10"/>
  <c r="H4193" i="10"/>
  <c r="H4192" i="10"/>
  <c r="H4191" i="10"/>
  <c r="H4190" i="10"/>
  <c r="H4189" i="10"/>
  <c r="H4188" i="10"/>
  <c r="H4187" i="10"/>
  <c r="H4186" i="10"/>
  <c r="H4185" i="10"/>
  <c r="H4184" i="10"/>
  <c r="H4183" i="10"/>
  <c r="H4182" i="10"/>
  <c r="H4181" i="10"/>
  <c r="H4180" i="10"/>
  <c r="H4179" i="10"/>
  <c r="H4178" i="10"/>
  <c r="H4177" i="10"/>
  <c r="H4176" i="10"/>
  <c r="H4175" i="10"/>
  <c r="H4174" i="10"/>
  <c r="H4173" i="10"/>
  <c r="H4172" i="10"/>
  <c r="H4171" i="10"/>
  <c r="H4170" i="10"/>
  <c r="H4169" i="10"/>
  <c r="H4168" i="10"/>
  <c r="H4167" i="10"/>
  <c r="H4166" i="10"/>
  <c r="H4165" i="10"/>
  <c r="H4164" i="10"/>
  <c r="H4163" i="10"/>
  <c r="H4162" i="10"/>
  <c r="H4161" i="10"/>
  <c r="H4160" i="10"/>
  <c r="H4159" i="10"/>
  <c r="H4158" i="10"/>
  <c r="H4157" i="10"/>
  <c r="H4156" i="10"/>
  <c r="H4155" i="10"/>
  <c r="H4154" i="10"/>
  <c r="H4153" i="10"/>
  <c r="H4152" i="10"/>
  <c r="H4151" i="10"/>
  <c r="H4150" i="10"/>
  <c r="H4149" i="10"/>
  <c r="H4148" i="10"/>
  <c r="H4147" i="10"/>
  <c r="H4146" i="10"/>
  <c r="H4145" i="10"/>
  <c r="H4144" i="10"/>
  <c r="H4143" i="10"/>
  <c r="H4142" i="10"/>
  <c r="H4141" i="10"/>
  <c r="H4140" i="10"/>
  <c r="H4139" i="10"/>
  <c r="H4138" i="10"/>
  <c r="H4137" i="10"/>
  <c r="H4136" i="10"/>
  <c r="H4135" i="10"/>
  <c r="H4134" i="10"/>
  <c r="H4133" i="10"/>
  <c r="H4132" i="10"/>
  <c r="H4131" i="10"/>
  <c r="H4130" i="10"/>
  <c r="H4129" i="10"/>
  <c r="H4128" i="10"/>
  <c r="H4127" i="10"/>
  <c r="H4126" i="10"/>
  <c r="H4125" i="10"/>
  <c r="H4124" i="10"/>
  <c r="H4123" i="10"/>
  <c r="H4122" i="10"/>
  <c r="H4121" i="10"/>
  <c r="H4120" i="10"/>
  <c r="H4119" i="10"/>
  <c r="H4118" i="10"/>
  <c r="H4117" i="10"/>
  <c r="H4116" i="10"/>
  <c r="H4115" i="10"/>
  <c r="H4114" i="10"/>
  <c r="H4113" i="10"/>
  <c r="H4112" i="10"/>
  <c r="H4111" i="10"/>
  <c r="H4110" i="10"/>
  <c r="H4109" i="10"/>
  <c r="H4108" i="10"/>
  <c r="H4107" i="10"/>
  <c r="H4106" i="10"/>
  <c r="H4105" i="10"/>
  <c r="H4104" i="10"/>
  <c r="H4103" i="10"/>
  <c r="H4102" i="10"/>
  <c r="H4101" i="10"/>
  <c r="H4100" i="10"/>
  <c r="H4099" i="10"/>
  <c r="H4098" i="10"/>
  <c r="H4097" i="10"/>
  <c r="H4096" i="10"/>
  <c r="H4095" i="10"/>
  <c r="H4094" i="10"/>
  <c r="H4093" i="10"/>
  <c r="H4092" i="10"/>
  <c r="H4091" i="10"/>
  <c r="H4090" i="10"/>
  <c r="H4089" i="10"/>
  <c r="H4088" i="10"/>
  <c r="H4087" i="10"/>
  <c r="H4086" i="10"/>
  <c r="H4085" i="10"/>
  <c r="H4084" i="10"/>
  <c r="H4083" i="10"/>
  <c r="H4082" i="10"/>
  <c r="H4081" i="10"/>
  <c r="H4080" i="10"/>
  <c r="H4079" i="10"/>
  <c r="H4078" i="10"/>
  <c r="H4077" i="10"/>
  <c r="H4076" i="10"/>
  <c r="H4075" i="10"/>
  <c r="H4074" i="10"/>
  <c r="H4073" i="10"/>
  <c r="H4072" i="10"/>
  <c r="H4071" i="10"/>
  <c r="H4070" i="10"/>
  <c r="H4069" i="10"/>
  <c r="H4068" i="10"/>
  <c r="H4067" i="10"/>
  <c r="H4066" i="10"/>
  <c r="H4065" i="10"/>
  <c r="H4064" i="10"/>
  <c r="H4063" i="10"/>
  <c r="H4062" i="10"/>
  <c r="H4061" i="10"/>
  <c r="H4060" i="10"/>
  <c r="H4059" i="10"/>
  <c r="H4058" i="10"/>
  <c r="H4057" i="10"/>
  <c r="H4056" i="10"/>
  <c r="H4055" i="10"/>
  <c r="H4054" i="10"/>
  <c r="H4053" i="10"/>
  <c r="H4052" i="10"/>
  <c r="H4051" i="10"/>
  <c r="H4050" i="10"/>
  <c r="H4049" i="10"/>
  <c r="H4048" i="10"/>
  <c r="H4047" i="10"/>
  <c r="H4046" i="10"/>
  <c r="H4045" i="10"/>
  <c r="H4044" i="10"/>
  <c r="H4043" i="10"/>
  <c r="H4042" i="10"/>
  <c r="H4041" i="10"/>
  <c r="H4040" i="10"/>
  <c r="H4039" i="10"/>
  <c r="H4038" i="10"/>
  <c r="H4037" i="10"/>
  <c r="H4036" i="10"/>
  <c r="H4035" i="10"/>
  <c r="H4034" i="10"/>
  <c r="H4033" i="10"/>
  <c r="H4032" i="10"/>
  <c r="H4031" i="10"/>
  <c r="H4030" i="10"/>
  <c r="H4029" i="10"/>
  <c r="H4028" i="10"/>
  <c r="H4027" i="10"/>
  <c r="H4026" i="10"/>
  <c r="H4025" i="10"/>
  <c r="H4024" i="10"/>
  <c r="H4023" i="10"/>
  <c r="H4022" i="10"/>
  <c r="H4021" i="10"/>
  <c r="H4020" i="10"/>
  <c r="H4019" i="10"/>
  <c r="H4018" i="10"/>
  <c r="H4017" i="10"/>
  <c r="H4016" i="10"/>
  <c r="H4015" i="10"/>
  <c r="H4014" i="10"/>
  <c r="H4013" i="10"/>
  <c r="H4012" i="10"/>
  <c r="H4011" i="10"/>
  <c r="H4010" i="10"/>
  <c r="H4009" i="10"/>
  <c r="H4008" i="10"/>
  <c r="H4007" i="10"/>
  <c r="H4006" i="10"/>
  <c r="H4005" i="10"/>
  <c r="H4004" i="10"/>
  <c r="H4003" i="10"/>
  <c r="H4002" i="10"/>
  <c r="H4001" i="10"/>
  <c r="H4000" i="10"/>
  <c r="H3999" i="10"/>
  <c r="H3998" i="10"/>
  <c r="H3997" i="10"/>
  <c r="H3996" i="10"/>
  <c r="H3995" i="10"/>
  <c r="H3994" i="10"/>
  <c r="H3993" i="10"/>
  <c r="H3992" i="10"/>
  <c r="H3991" i="10"/>
  <c r="H3990" i="10"/>
  <c r="H3989" i="10"/>
  <c r="H3988" i="10"/>
  <c r="H63" i="2" s="1"/>
  <c r="G63" i="2" s="1"/>
  <c r="H3987" i="10"/>
  <c r="H3986" i="10"/>
  <c r="H3985" i="10"/>
  <c r="H3984" i="10"/>
  <c r="H3983" i="10"/>
  <c r="H3982" i="10"/>
  <c r="H3981" i="10"/>
  <c r="H3980" i="10"/>
  <c r="H3979" i="10"/>
  <c r="H3978" i="10"/>
  <c r="H3977" i="10"/>
  <c r="H3976" i="10"/>
  <c r="H3975" i="10"/>
  <c r="H3974" i="10"/>
  <c r="H3973" i="10"/>
  <c r="H3972" i="10"/>
  <c r="H3971" i="10"/>
  <c r="H3970" i="10"/>
  <c r="H3969" i="10"/>
  <c r="H3968" i="10"/>
  <c r="H3967" i="10"/>
  <c r="H3966" i="10"/>
  <c r="H3965" i="10"/>
  <c r="H3964" i="10"/>
  <c r="H3963" i="10"/>
  <c r="H3962" i="10"/>
  <c r="H3961" i="10"/>
  <c r="H3960" i="10"/>
  <c r="H3959" i="10"/>
  <c r="H3958" i="10"/>
  <c r="H3957" i="10"/>
  <c r="H3956" i="10"/>
  <c r="H3955" i="10"/>
  <c r="H3954" i="10"/>
  <c r="H3953" i="10"/>
  <c r="H3952" i="10"/>
  <c r="H3951" i="10"/>
  <c r="H3950" i="10"/>
  <c r="H3949" i="10"/>
  <c r="H3948" i="10"/>
  <c r="H3947" i="10"/>
  <c r="H3946" i="10"/>
  <c r="H3945" i="10"/>
  <c r="H3944" i="10"/>
  <c r="H3943" i="10"/>
  <c r="H3942" i="10"/>
  <c r="H3941" i="10"/>
  <c r="H3940" i="10"/>
  <c r="H3939" i="10"/>
  <c r="H3938" i="10"/>
  <c r="H3937" i="10"/>
  <c r="H3936" i="10"/>
  <c r="H3935" i="10"/>
  <c r="H3934" i="10"/>
  <c r="H3933" i="10"/>
  <c r="H3932" i="10"/>
  <c r="H3931" i="10"/>
  <c r="H3930" i="10"/>
  <c r="H3929" i="10"/>
  <c r="H3928" i="10"/>
  <c r="H3927" i="10"/>
  <c r="H3926" i="10"/>
  <c r="H3925" i="10"/>
  <c r="H3924" i="10"/>
  <c r="H3923" i="10"/>
  <c r="H3922" i="10"/>
  <c r="H3921" i="10"/>
  <c r="H3920" i="10"/>
  <c r="H3919" i="10"/>
  <c r="H3918" i="10"/>
  <c r="H3917" i="10"/>
  <c r="H3916" i="10"/>
  <c r="H3915" i="10"/>
  <c r="H3914" i="10"/>
  <c r="H3913" i="10"/>
  <c r="H3912" i="10"/>
  <c r="H3911" i="10"/>
  <c r="H3910" i="10"/>
  <c r="H3909" i="10"/>
  <c r="H3908" i="10"/>
  <c r="H3907" i="10"/>
  <c r="H3906" i="10"/>
  <c r="H3905" i="10"/>
  <c r="H3904" i="10"/>
  <c r="H3903" i="10"/>
  <c r="H3902" i="10"/>
  <c r="H3901" i="10"/>
  <c r="H3900" i="10"/>
  <c r="H3899" i="10"/>
  <c r="H3898" i="10"/>
  <c r="H3897" i="10"/>
  <c r="H3896" i="10"/>
  <c r="H3895" i="10"/>
  <c r="H3894" i="10"/>
  <c r="H3893" i="10"/>
  <c r="H3892" i="10"/>
  <c r="H3891" i="10"/>
  <c r="H3890" i="10"/>
  <c r="H3889" i="10"/>
  <c r="H3888" i="10"/>
  <c r="H3887" i="10"/>
  <c r="H3886" i="10"/>
  <c r="H3885" i="10"/>
  <c r="H3884" i="10"/>
  <c r="H3883" i="10"/>
  <c r="H3882" i="10"/>
  <c r="H3881" i="10"/>
  <c r="H3880" i="10"/>
  <c r="H3879" i="10"/>
  <c r="H3878" i="10"/>
  <c r="H3877" i="10"/>
  <c r="H3876" i="10"/>
  <c r="H3875" i="10"/>
  <c r="H3874" i="10"/>
  <c r="H3873" i="10"/>
  <c r="H3872" i="10"/>
  <c r="H3871" i="10"/>
  <c r="H3870" i="10"/>
  <c r="H3869" i="10"/>
  <c r="H3868" i="10"/>
  <c r="H3867" i="10"/>
  <c r="H3866" i="10"/>
  <c r="H3865" i="10"/>
  <c r="H3864" i="10"/>
  <c r="H3863" i="10"/>
  <c r="H3862" i="10"/>
  <c r="H3861" i="10"/>
  <c r="H3860" i="10"/>
  <c r="H3859" i="10"/>
  <c r="H3858" i="10"/>
  <c r="H3857" i="10"/>
  <c r="H3856" i="10"/>
  <c r="H3855" i="10"/>
  <c r="H3854" i="10"/>
  <c r="H3853" i="10"/>
  <c r="H3852" i="10"/>
  <c r="H3851" i="10"/>
  <c r="H3850" i="10"/>
  <c r="H3849" i="10"/>
  <c r="H3848" i="10"/>
  <c r="H3847" i="10"/>
  <c r="H3846" i="10"/>
  <c r="H3845" i="10"/>
  <c r="H3844" i="10"/>
  <c r="H3843" i="10"/>
  <c r="H3842" i="10"/>
  <c r="H3841" i="10"/>
  <c r="H3840" i="10"/>
  <c r="H3839" i="10"/>
  <c r="H3838" i="10"/>
  <c r="H3837" i="10"/>
  <c r="H3836" i="10"/>
  <c r="H3835" i="10"/>
  <c r="H3834" i="10"/>
  <c r="H3833" i="10"/>
  <c r="H3832" i="10"/>
  <c r="H3831" i="10"/>
  <c r="H3830" i="10"/>
  <c r="H3829" i="10"/>
  <c r="H3828" i="10"/>
  <c r="H3827" i="10"/>
  <c r="H3826" i="10"/>
  <c r="H3825" i="10"/>
  <c r="H3824" i="10"/>
  <c r="H3823" i="10"/>
  <c r="H3822" i="10"/>
  <c r="H3821" i="10"/>
  <c r="H3820" i="10"/>
  <c r="H3819" i="10"/>
  <c r="H3818" i="10"/>
  <c r="H3817" i="10"/>
  <c r="H3816" i="10"/>
  <c r="H3815" i="10"/>
  <c r="H3814" i="10"/>
  <c r="H3813" i="10"/>
  <c r="H3812" i="10"/>
  <c r="H3811" i="10"/>
  <c r="H3810" i="10"/>
  <c r="H3809" i="10"/>
  <c r="H3808" i="10"/>
  <c r="H3807" i="10"/>
  <c r="H3806" i="10"/>
  <c r="H3805" i="10"/>
  <c r="H3804" i="10"/>
  <c r="H3803" i="10"/>
  <c r="H3802" i="10"/>
  <c r="H3801" i="10"/>
  <c r="H3800" i="10"/>
  <c r="H3799" i="10"/>
  <c r="H3798" i="10"/>
  <c r="H3797" i="10"/>
  <c r="H3796" i="10"/>
  <c r="H3795" i="10"/>
  <c r="H3794" i="10"/>
  <c r="H3793" i="10"/>
  <c r="H3792" i="10"/>
  <c r="H3791" i="10"/>
  <c r="H3790" i="10"/>
  <c r="H3789" i="10"/>
  <c r="H3788" i="10"/>
  <c r="H3787" i="10"/>
  <c r="H3786" i="10"/>
  <c r="H3785" i="10"/>
  <c r="H3784" i="10"/>
  <c r="H3783" i="10"/>
  <c r="H3782" i="10"/>
  <c r="H3781" i="10"/>
  <c r="H3780" i="10"/>
  <c r="H3779" i="10"/>
  <c r="H3778" i="10"/>
  <c r="H3777" i="10"/>
  <c r="H3776" i="10"/>
  <c r="H3775" i="10"/>
  <c r="H3774" i="10"/>
  <c r="H3773" i="10"/>
  <c r="H3772" i="10"/>
  <c r="H3771" i="10"/>
  <c r="H3770" i="10"/>
  <c r="H3769" i="10"/>
  <c r="H3768" i="10"/>
  <c r="H3767" i="10"/>
  <c r="H3766" i="10"/>
  <c r="H3765" i="10"/>
  <c r="H3764" i="10"/>
  <c r="H3763" i="10"/>
  <c r="H3762" i="10"/>
  <c r="H3761" i="10"/>
  <c r="H3760" i="10"/>
  <c r="H3759" i="10"/>
  <c r="H3758" i="10"/>
  <c r="H3757" i="10"/>
  <c r="H3756" i="10"/>
  <c r="H3755" i="10"/>
  <c r="H3754" i="10"/>
  <c r="H3753" i="10"/>
  <c r="H3752" i="10"/>
  <c r="H3751" i="10"/>
  <c r="H3750" i="10"/>
  <c r="H3749" i="10"/>
  <c r="H3748" i="10"/>
  <c r="H3747" i="10"/>
  <c r="H3746" i="10"/>
  <c r="H3745" i="10"/>
  <c r="H3744" i="10"/>
  <c r="H3743" i="10"/>
  <c r="H3742" i="10"/>
  <c r="H3741" i="10"/>
  <c r="H3740" i="10"/>
  <c r="H3739" i="10"/>
  <c r="H3738" i="10"/>
  <c r="H3737" i="10"/>
  <c r="H3736" i="10"/>
  <c r="H3735" i="10"/>
  <c r="H3734" i="10"/>
  <c r="H3733" i="10"/>
  <c r="H3732" i="10"/>
  <c r="H3731" i="10"/>
  <c r="H3730" i="10"/>
  <c r="H3729" i="10"/>
  <c r="H3728" i="10"/>
  <c r="H3727" i="10"/>
  <c r="H3726" i="10"/>
  <c r="H3725" i="10"/>
  <c r="H3724" i="10"/>
  <c r="H3723" i="10"/>
  <c r="H3722" i="10"/>
  <c r="H3721" i="10"/>
  <c r="H3720" i="10"/>
  <c r="H3719" i="10"/>
  <c r="H3718" i="10"/>
  <c r="H3717" i="10"/>
  <c r="H3716" i="10"/>
  <c r="H3715" i="10"/>
  <c r="H3714" i="10"/>
  <c r="H3713" i="10"/>
  <c r="H3712" i="10"/>
  <c r="H3711" i="10"/>
  <c r="H3710" i="10"/>
  <c r="H3709" i="10"/>
  <c r="H3708" i="10"/>
  <c r="H3707" i="10"/>
  <c r="H3706" i="10"/>
  <c r="H3705" i="10"/>
  <c r="H3704" i="10"/>
  <c r="H3703" i="10"/>
  <c r="H3702" i="10"/>
  <c r="H3701" i="10"/>
  <c r="H3700" i="10"/>
  <c r="H3699" i="10"/>
  <c r="H3698" i="10"/>
  <c r="H3697" i="10"/>
  <c r="H3696" i="10"/>
  <c r="H3695" i="10"/>
  <c r="H3694" i="10"/>
  <c r="H3693" i="10"/>
  <c r="H3692" i="10"/>
  <c r="H3691" i="10"/>
  <c r="H3690" i="10"/>
  <c r="H3689" i="10"/>
  <c r="H3688" i="10"/>
  <c r="H3687" i="10"/>
  <c r="H3686" i="10"/>
  <c r="H3685" i="10"/>
  <c r="H3684" i="10"/>
  <c r="H3683" i="10"/>
  <c r="H3682" i="10"/>
  <c r="H3681" i="10"/>
  <c r="H3680" i="10"/>
  <c r="H3679" i="10"/>
  <c r="H3678" i="10"/>
  <c r="H3677" i="10"/>
  <c r="H3676" i="10"/>
  <c r="H3675" i="10"/>
  <c r="H3674" i="10"/>
  <c r="H3673" i="10"/>
  <c r="H3672" i="10"/>
  <c r="H3671" i="10"/>
  <c r="H3670" i="10"/>
  <c r="H3669" i="10"/>
  <c r="H3668" i="10"/>
  <c r="H3667" i="10"/>
  <c r="H3666" i="10"/>
  <c r="H3665" i="10"/>
  <c r="H3664" i="10"/>
  <c r="H3663" i="10"/>
  <c r="H3662" i="10"/>
  <c r="H3661" i="10"/>
  <c r="H3660" i="10"/>
  <c r="H3659" i="10"/>
  <c r="H3658" i="10"/>
  <c r="H3657" i="10"/>
  <c r="H3656" i="10"/>
  <c r="H3655" i="10"/>
  <c r="H3654" i="10"/>
  <c r="H3653" i="10"/>
  <c r="H3652" i="10"/>
  <c r="H3651" i="10"/>
  <c r="H3650" i="10"/>
  <c r="H3649" i="10"/>
  <c r="H3648" i="10"/>
  <c r="H3647" i="10"/>
  <c r="H3646" i="10"/>
  <c r="H3645" i="10"/>
  <c r="H3644" i="10"/>
  <c r="H3643" i="10"/>
  <c r="H3642" i="10"/>
  <c r="H3641" i="10"/>
  <c r="H3640" i="10"/>
  <c r="H3639" i="10"/>
  <c r="H3638" i="10"/>
  <c r="H3637" i="10"/>
  <c r="H3636" i="10"/>
  <c r="H3635" i="10"/>
  <c r="H3634" i="10"/>
  <c r="H3633" i="10"/>
  <c r="H3632" i="10"/>
  <c r="H3631" i="10"/>
  <c r="H3630" i="10"/>
  <c r="H3629" i="10"/>
  <c r="H3628" i="10"/>
  <c r="H3627" i="10"/>
  <c r="H3626" i="10"/>
  <c r="H3625" i="10"/>
  <c r="H3624" i="10"/>
  <c r="H3623" i="10"/>
  <c r="H3622" i="10"/>
  <c r="H3621" i="10"/>
  <c r="H3620" i="10"/>
  <c r="H3619" i="10"/>
  <c r="H3618" i="10"/>
  <c r="H3617" i="10"/>
  <c r="H3616" i="10"/>
  <c r="H3615" i="10"/>
  <c r="H3614" i="10"/>
  <c r="H3613" i="10"/>
  <c r="H3612" i="10"/>
  <c r="H3611" i="10"/>
  <c r="H3610" i="10"/>
  <c r="H3609" i="10"/>
  <c r="H3608" i="10"/>
  <c r="H3607" i="10"/>
  <c r="H3606" i="10"/>
  <c r="H3605" i="10"/>
  <c r="H3604" i="10"/>
  <c r="H3603" i="10"/>
  <c r="H3602" i="10"/>
  <c r="H3601" i="10"/>
  <c r="H3600" i="10"/>
  <c r="H3599" i="10"/>
  <c r="H3598" i="10"/>
  <c r="H3597" i="10"/>
  <c r="H3596" i="10"/>
  <c r="H3595" i="10"/>
  <c r="H3594" i="10"/>
  <c r="H3593" i="10"/>
  <c r="H3592" i="10"/>
  <c r="H3591" i="10"/>
  <c r="H3590" i="10"/>
  <c r="H3589" i="10"/>
  <c r="H3588" i="10"/>
  <c r="H3587" i="10"/>
  <c r="H3586" i="10"/>
  <c r="H3585" i="10"/>
  <c r="H3584" i="10"/>
  <c r="H3583" i="10"/>
  <c r="H3582" i="10"/>
  <c r="H3581" i="10"/>
  <c r="H3580" i="10"/>
  <c r="H3579" i="10"/>
  <c r="H3578" i="10"/>
  <c r="H3577" i="10"/>
  <c r="H3576" i="10"/>
  <c r="H3575" i="10"/>
  <c r="H3574" i="10"/>
  <c r="H3573" i="10"/>
  <c r="H3572" i="10"/>
  <c r="H3571" i="10"/>
  <c r="H3570" i="10"/>
  <c r="H3569" i="10"/>
  <c r="H3568" i="10"/>
  <c r="H3567" i="10"/>
  <c r="H3566" i="10"/>
  <c r="H3565" i="10"/>
  <c r="H3564" i="10"/>
  <c r="H3563" i="10"/>
  <c r="H3562" i="10"/>
  <c r="H3561" i="10"/>
  <c r="H3560" i="10"/>
  <c r="H3559" i="10"/>
  <c r="H3558" i="10"/>
  <c r="H3557" i="10"/>
  <c r="H3556" i="10"/>
  <c r="H3555" i="10"/>
  <c r="H3554" i="10"/>
  <c r="H3553" i="10"/>
  <c r="H3552" i="10"/>
  <c r="H3551" i="10"/>
  <c r="H3550" i="10"/>
  <c r="H3549" i="10"/>
  <c r="H3548" i="10"/>
  <c r="H3547" i="10"/>
  <c r="H3546" i="10"/>
  <c r="H3545" i="10"/>
  <c r="H3544" i="10"/>
  <c r="H3543" i="10"/>
  <c r="H3542" i="10"/>
  <c r="H3541" i="10"/>
  <c r="H3540" i="10"/>
  <c r="H3539" i="10"/>
  <c r="H3538" i="10"/>
  <c r="H3537" i="10"/>
  <c r="H3536" i="10"/>
  <c r="H3535" i="10"/>
  <c r="H3534" i="10"/>
  <c r="H3533" i="10"/>
  <c r="H3532" i="10"/>
  <c r="H3531" i="10"/>
  <c r="H3530" i="10"/>
  <c r="H3529" i="10"/>
  <c r="H3528" i="10"/>
  <c r="H3527" i="10"/>
  <c r="H3526" i="10"/>
  <c r="H3525" i="10"/>
  <c r="H3524" i="10"/>
  <c r="H3523" i="10"/>
  <c r="H3522" i="10"/>
  <c r="H3521" i="10"/>
  <c r="H3520" i="10"/>
  <c r="H3519" i="10"/>
  <c r="H3518" i="10"/>
  <c r="H3517" i="10"/>
  <c r="H3516" i="10"/>
  <c r="H3515" i="10"/>
  <c r="H3514" i="10"/>
  <c r="H3513" i="10"/>
  <c r="H3512" i="10"/>
  <c r="H3511" i="10"/>
  <c r="H3510" i="10"/>
  <c r="H3509" i="10"/>
  <c r="H3508" i="10"/>
  <c r="H3507" i="10"/>
  <c r="H3506" i="10"/>
  <c r="H3505" i="10"/>
  <c r="H3504" i="10"/>
  <c r="H3503" i="10"/>
  <c r="H3502" i="10"/>
  <c r="H3501" i="10"/>
  <c r="H3500" i="10"/>
  <c r="H3499" i="10"/>
  <c r="H3498" i="10"/>
  <c r="H3497" i="10"/>
  <c r="H3496" i="10"/>
  <c r="H3495" i="10"/>
  <c r="H3494" i="10"/>
  <c r="H3493" i="10"/>
  <c r="H3492" i="10"/>
  <c r="H3491" i="10"/>
  <c r="H3490" i="10"/>
  <c r="H3489" i="10"/>
  <c r="H3488" i="10"/>
  <c r="H3487" i="10"/>
  <c r="H3486" i="10"/>
  <c r="H3485" i="10"/>
  <c r="H3484" i="10"/>
  <c r="H3483" i="10"/>
  <c r="H3482" i="10"/>
  <c r="H3481" i="10"/>
  <c r="H3480" i="10"/>
  <c r="H3479" i="10"/>
  <c r="H3478" i="10"/>
  <c r="H3477" i="10"/>
  <c r="H3476" i="10"/>
  <c r="H3475" i="10"/>
  <c r="H3474" i="10"/>
  <c r="H3473" i="10"/>
  <c r="H3472" i="10"/>
  <c r="H3471" i="10"/>
  <c r="H3470" i="10"/>
  <c r="H3469" i="10"/>
  <c r="H3468" i="10"/>
  <c r="H3467" i="10"/>
  <c r="H3466" i="10"/>
  <c r="H3465" i="10"/>
  <c r="H3464" i="10"/>
  <c r="H3463" i="10"/>
  <c r="H3462" i="10"/>
  <c r="H3461" i="10"/>
  <c r="H3460" i="10"/>
  <c r="H3459" i="10"/>
  <c r="H3458" i="10"/>
  <c r="H3457" i="10"/>
  <c r="H3456" i="10"/>
  <c r="H3455" i="10"/>
  <c r="H3454" i="10"/>
  <c r="H3453" i="10"/>
  <c r="H3452" i="10"/>
  <c r="H3451" i="10"/>
  <c r="H3450" i="10"/>
  <c r="H3449" i="10"/>
  <c r="H3448" i="10"/>
  <c r="H3447" i="10"/>
  <c r="H3446" i="10"/>
  <c r="H3445" i="10"/>
  <c r="H3444" i="10"/>
  <c r="H3443" i="10"/>
  <c r="H3442" i="10"/>
  <c r="H3441" i="10"/>
  <c r="H3440" i="10"/>
  <c r="H3439" i="10"/>
  <c r="H3438" i="10"/>
  <c r="H3437" i="10"/>
  <c r="H3436" i="10"/>
  <c r="H3435" i="10"/>
  <c r="H3434" i="10"/>
  <c r="H3433" i="10"/>
  <c r="H3432" i="10"/>
  <c r="H3431" i="10"/>
  <c r="H3430" i="10"/>
  <c r="H3429" i="10"/>
  <c r="H3428" i="10"/>
  <c r="H3427" i="10"/>
  <c r="H3426" i="10"/>
  <c r="H3425" i="10"/>
  <c r="H3424" i="10"/>
  <c r="H3423" i="10"/>
  <c r="H3422" i="10"/>
  <c r="H3421" i="10"/>
  <c r="H3420" i="10"/>
  <c r="H3419" i="10"/>
  <c r="H3418" i="10"/>
  <c r="H3417" i="10"/>
  <c r="H3416" i="10"/>
  <c r="H3415" i="10"/>
  <c r="H3414" i="10"/>
  <c r="H3413" i="10"/>
  <c r="H3412" i="10"/>
  <c r="H3411" i="10"/>
  <c r="H3410" i="10"/>
  <c r="H3409" i="10"/>
  <c r="H3408" i="10"/>
  <c r="H3407" i="10"/>
  <c r="H3406" i="10"/>
  <c r="H3405" i="10"/>
  <c r="H3404" i="10"/>
  <c r="H3403" i="10"/>
  <c r="H3402" i="10"/>
  <c r="H3401" i="10"/>
  <c r="H3400" i="10"/>
  <c r="H3399" i="10"/>
  <c r="H3398" i="10"/>
  <c r="H3397" i="10"/>
  <c r="H3396" i="10"/>
  <c r="H3395" i="10"/>
  <c r="H3394" i="10"/>
  <c r="H3393" i="10"/>
  <c r="H3392" i="10"/>
  <c r="H3391" i="10"/>
  <c r="H3390" i="10"/>
  <c r="H3389" i="10"/>
  <c r="H3388" i="10"/>
  <c r="H3387" i="10"/>
  <c r="H3386" i="10"/>
  <c r="H3385" i="10"/>
  <c r="H3384" i="10"/>
  <c r="H3383" i="10"/>
  <c r="H3382" i="10"/>
  <c r="H3381" i="10"/>
  <c r="H3380" i="10"/>
  <c r="H3379" i="10"/>
  <c r="H3378" i="10"/>
  <c r="H3377" i="10"/>
  <c r="H3376" i="10"/>
  <c r="H3375" i="10"/>
  <c r="H3374" i="10"/>
  <c r="H3373" i="10"/>
  <c r="H3372" i="10"/>
  <c r="H3371" i="10"/>
  <c r="H3370" i="10"/>
  <c r="H3369" i="10"/>
  <c r="H3368" i="10"/>
  <c r="H3367" i="10"/>
  <c r="H3366" i="10"/>
  <c r="H3365" i="10"/>
  <c r="H3364" i="10"/>
  <c r="H3363" i="10"/>
  <c r="H3362" i="10"/>
  <c r="H3361" i="10"/>
  <c r="H3360" i="10"/>
  <c r="H3359" i="10"/>
  <c r="H3358" i="10"/>
  <c r="H3357" i="10"/>
  <c r="H3356" i="10"/>
  <c r="H3355" i="10"/>
  <c r="H3354" i="10"/>
  <c r="H3353" i="10"/>
  <c r="H3352" i="10"/>
  <c r="H3351" i="10"/>
  <c r="H3350" i="10"/>
  <c r="H3349" i="10"/>
  <c r="H3348" i="10"/>
  <c r="H3347" i="10"/>
  <c r="H3346" i="10"/>
  <c r="H3345" i="10"/>
  <c r="H3344" i="10"/>
  <c r="H3343" i="10"/>
  <c r="H3342" i="10"/>
  <c r="H3341" i="10"/>
  <c r="H3340" i="10"/>
  <c r="H3339" i="10"/>
  <c r="H3338" i="10"/>
  <c r="H3337" i="10"/>
  <c r="H3336" i="10"/>
  <c r="H3335" i="10"/>
  <c r="H3334" i="10"/>
  <c r="H3333" i="10"/>
  <c r="H3332" i="10"/>
  <c r="H3331" i="10"/>
  <c r="H3330" i="10"/>
  <c r="H3329" i="10"/>
  <c r="H3328" i="10"/>
  <c r="H3327" i="10"/>
  <c r="H3326" i="10"/>
  <c r="H3325" i="10"/>
  <c r="H3324" i="10"/>
  <c r="H3323" i="10"/>
  <c r="H3322" i="10"/>
  <c r="H3321" i="10"/>
  <c r="H3320" i="10"/>
  <c r="H3319" i="10"/>
  <c r="H3318" i="10"/>
  <c r="H3317" i="10"/>
  <c r="H3316" i="10"/>
  <c r="H3315" i="10"/>
  <c r="H3314" i="10"/>
  <c r="H3313" i="10"/>
  <c r="H3312" i="10"/>
  <c r="H3311" i="10"/>
  <c r="H3310" i="10"/>
  <c r="H3309" i="10"/>
  <c r="H3308" i="10"/>
  <c r="H3307" i="10"/>
  <c r="H3306" i="10"/>
  <c r="H3305" i="10"/>
  <c r="H3304" i="10"/>
  <c r="H3303" i="10"/>
  <c r="H3302" i="10"/>
  <c r="H3301" i="10"/>
  <c r="H3300" i="10"/>
  <c r="H3299" i="10"/>
  <c r="H3298" i="10"/>
  <c r="H3297" i="10"/>
  <c r="H3296" i="10"/>
  <c r="H3295" i="10"/>
  <c r="H3294" i="10"/>
  <c r="H3293" i="10"/>
  <c r="H3292" i="10"/>
  <c r="H3291" i="10"/>
  <c r="H3290" i="10"/>
  <c r="H3289" i="10"/>
  <c r="H3288" i="10"/>
  <c r="H3287" i="10"/>
  <c r="H3286" i="10"/>
  <c r="H3285" i="10"/>
  <c r="H3284" i="10"/>
  <c r="H3283" i="10"/>
  <c r="H3282" i="10"/>
  <c r="H3281" i="10"/>
  <c r="H3280" i="10"/>
  <c r="H3279" i="10"/>
  <c r="H3278" i="10"/>
  <c r="H3277" i="10"/>
  <c r="H3276" i="10"/>
  <c r="H3275" i="10"/>
  <c r="H3274" i="10"/>
  <c r="H3273" i="10"/>
  <c r="H3272" i="10"/>
  <c r="H3271" i="10"/>
  <c r="H3270" i="10"/>
  <c r="H3269" i="10"/>
  <c r="H3268" i="10"/>
  <c r="H3267" i="10"/>
  <c r="H3266" i="10"/>
  <c r="H3265" i="10"/>
  <c r="H3264" i="10"/>
  <c r="H3263" i="10"/>
  <c r="H3262" i="10"/>
  <c r="H3261" i="10"/>
  <c r="H3260" i="10"/>
  <c r="H3259" i="10"/>
  <c r="H3258" i="10"/>
  <c r="H3257" i="10"/>
  <c r="H3256" i="10"/>
  <c r="H3255" i="10"/>
  <c r="H3254" i="10"/>
  <c r="H3253" i="10"/>
  <c r="H3252" i="10"/>
  <c r="H3251" i="10"/>
  <c r="H3250" i="10"/>
  <c r="H3249" i="10"/>
  <c r="H3248" i="10"/>
  <c r="H3247" i="10"/>
  <c r="H3246" i="10"/>
  <c r="H3245" i="10"/>
  <c r="H3244" i="10"/>
  <c r="H3243" i="10"/>
  <c r="H3242" i="10"/>
  <c r="H3241" i="10"/>
  <c r="H3240" i="10"/>
  <c r="H3239" i="10"/>
  <c r="H3238" i="10"/>
  <c r="H3237" i="10"/>
  <c r="H3236" i="10"/>
  <c r="H3235" i="10"/>
  <c r="H3234" i="10"/>
  <c r="H3233" i="10"/>
  <c r="H3232" i="10"/>
  <c r="H3231" i="10"/>
  <c r="H3230" i="10"/>
  <c r="H3229" i="10"/>
  <c r="H3228" i="10"/>
  <c r="H3227" i="10"/>
  <c r="H3226" i="10"/>
  <c r="H3225" i="10"/>
  <c r="H3224" i="10"/>
  <c r="H3223" i="10"/>
  <c r="H3222" i="10"/>
  <c r="H3221" i="10"/>
  <c r="H3220" i="10"/>
  <c r="H3219" i="10"/>
  <c r="H3218" i="10"/>
  <c r="H3217" i="10"/>
  <c r="H3216" i="10"/>
  <c r="H3215" i="10"/>
  <c r="H3214" i="10"/>
  <c r="H3213" i="10"/>
  <c r="H3212" i="10"/>
  <c r="H3211" i="10"/>
  <c r="H3210" i="10"/>
  <c r="H3209" i="10"/>
  <c r="H3208" i="10"/>
  <c r="H3207" i="10"/>
  <c r="H3206" i="10"/>
  <c r="H3205" i="10"/>
  <c r="H3204" i="10"/>
  <c r="H3203" i="10"/>
  <c r="H3202" i="10"/>
  <c r="H3201" i="10"/>
  <c r="H3200" i="10"/>
  <c r="H3199" i="10"/>
  <c r="H3198" i="10"/>
  <c r="H3197" i="10"/>
  <c r="H3196" i="10"/>
  <c r="H3195" i="10"/>
  <c r="H3194" i="10"/>
  <c r="H3193" i="10"/>
  <c r="H3192" i="10"/>
  <c r="H3191" i="10"/>
  <c r="H3190" i="10"/>
  <c r="H3189" i="10"/>
  <c r="H3188" i="10"/>
  <c r="H3187" i="10"/>
  <c r="H3186" i="10"/>
  <c r="H3185" i="10"/>
  <c r="H3184" i="10"/>
  <c r="H3183" i="10"/>
  <c r="H3182" i="10"/>
  <c r="H3181" i="10"/>
  <c r="H3180" i="10"/>
  <c r="H3179" i="10"/>
  <c r="H3178" i="10"/>
  <c r="H3177" i="10"/>
  <c r="H3176" i="10"/>
  <c r="H3175" i="10"/>
  <c r="H3174" i="10"/>
  <c r="H3173" i="10"/>
  <c r="H3172" i="10"/>
  <c r="H3171" i="10"/>
  <c r="H3170" i="10"/>
  <c r="H3169" i="10"/>
  <c r="H3168" i="10"/>
  <c r="H3167" i="10"/>
  <c r="H3166" i="10"/>
  <c r="H3165" i="10"/>
  <c r="H3164" i="10"/>
  <c r="H3163" i="10"/>
  <c r="H3162" i="10"/>
  <c r="H3161" i="10"/>
  <c r="H3160" i="10"/>
  <c r="H3159" i="10"/>
  <c r="H3158" i="10"/>
  <c r="H3157" i="10"/>
  <c r="H3156" i="10"/>
  <c r="H3155" i="10"/>
  <c r="H3154" i="10"/>
  <c r="H3153" i="10"/>
  <c r="H3152" i="10"/>
  <c r="H3151" i="10"/>
  <c r="H3150" i="10"/>
  <c r="H3149" i="10"/>
  <c r="H3148" i="10"/>
  <c r="H3147" i="10"/>
  <c r="H3146" i="10"/>
  <c r="H3145" i="10"/>
  <c r="H3144" i="10"/>
  <c r="H3143" i="10"/>
  <c r="H3142" i="10"/>
  <c r="H3141" i="10"/>
  <c r="H3140" i="10"/>
  <c r="H3139" i="10"/>
  <c r="H3138" i="10"/>
  <c r="H3137" i="10"/>
  <c r="H3136" i="10"/>
  <c r="H3135" i="10"/>
  <c r="H3134" i="10"/>
  <c r="H3133" i="10"/>
  <c r="H3132" i="10"/>
  <c r="H3131" i="10"/>
  <c r="H3130" i="10"/>
  <c r="H3129" i="10"/>
  <c r="H3128" i="10"/>
  <c r="H3127" i="10"/>
  <c r="H3126" i="10"/>
  <c r="H3125" i="10"/>
  <c r="H3124" i="10"/>
  <c r="H3123" i="10"/>
  <c r="H3122" i="10"/>
  <c r="H3121" i="10"/>
  <c r="H3120" i="10"/>
  <c r="H3119" i="10"/>
  <c r="H3118" i="10"/>
  <c r="H3117" i="10"/>
  <c r="H3116" i="10"/>
  <c r="H3115" i="10"/>
  <c r="H3114" i="10"/>
  <c r="H3113" i="10"/>
  <c r="H3112" i="10"/>
  <c r="H3111" i="10"/>
  <c r="H3110" i="10"/>
  <c r="H3109" i="10"/>
  <c r="H3108" i="10"/>
  <c r="H3107" i="10"/>
  <c r="H3106" i="10"/>
  <c r="H3105" i="10"/>
  <c r="H3104" i="10"/>
  <c r="H3103" i="10"/>
  <c r="H3102" i="10"/>
  <c r="H3101" i="10"/>
  <c r="H3100" i="10"/>
  <c r="H3099" i="10"/>
  <c r="H3098" i="10"/>
  <c r="H3097" i="10"/>
  <c r="H3096" i="10"/>
  <c r="H3095" i="10"/>
  <c r="H3094" i="10"/>
  <c r="H3093" i="10"/>
  <c r="H3092" i="10"/>
  <c r="H3091" i="10"/>
  <c r="H3090" i="10"/>
  <c r="H3089" i="10"/>
  <c r="H3088" i="10"/>
  <c r="H3087" i="10"/>
  <c r="H3086" i="10"/>
  <c r="H3085" i="10"/>
  <c r="H3084" i="10"/>
  <c r="H3083" i="10"/>
  <c r="H3082" i="10"/>
  <c r="H3081" i="10"/>
  <c r="H3080" i="10"/>
  <c r="H3079" i="10"/>
  <c r="H3078" i="10"/>
  <c r="H3077" i="10"/>
  <c r="H3076" i="10"/>
  <c r="H3075" i="10"/>
  <c r="H3074" i="10"/>
  <c r="H3073" i="10"/>
  <c r="H3072" i="10"/>
  <c r="H3071" i="10"/>
  <c r="H3070" i="10"/>
  <c r="H3069" i="10"/>
  <c r="H3068" i="10"/>
  <c r="H3067" i="10"/>
  <c r="H3066" i="10"/>
  <c r="H3065" i="10"/>
  <c r="H3064" i="10"/>
  <c r="H3063" i="10"/>
  <c r="H3062" i="10"/>
  <c r="H3061" i="10"/>
  <c r="H3060" i="10"/>
  <c r="H3059" i="10"/>
  <c r="H3058" i="10"/>
  <c r="H3057" i="10"/>
  <c r="H3056" i="10"/>
  <c r="H3055" i="10"/>
  <c r="H3054" i="10"/>
  <c r="H3053" i="10"/>
  <c r="H3052" i="10"/>
  <c r="H3051" i="10"/>
  <c r="H3050" i="10"/>
  <c r="H3049" i="10"/>
  <c r="H3048" i="10"/>
  <c r="H3047" i="10"/>
  <c r="H3046" i="10"/>
  <c r="H3045" i="10"/>
  <c r="H3044" i="10"/>
  <c r="H3043" i="10"/>
  <c r="H3042" i="10"/>
  <c r="H3041" i="10"/>
  <c r="H3040" i="10"/>
  <c r="H3039" i="10"/>
  <c r="H3038" i="10"/>
  <c r="H3037" i="10"/>
  <c r="H3036" i="10"/>
  <c r="H3035" i="10"/>
  <c r="H3034" i="10"/>
  <c r="H3033" i="10"/>
  <c r="H3032" i="10"/>
  <c r="H3031" i="10"/>
  <c r="H3030" i="10"/>
  <c r="H3029" i="10"/>
  <c r="H3028" i="10"/>
  <c r="H3027" i="10"/>
  <c r="H3026" i="10"/>
  <c r="H3025" i="10"/>
  <c r="H3024" i="10"/>
  <c r="H3023" i="10"/>
  <c r="H3022" i="10"/>
  <c r="H3021" i="10"/>
  <c r="H3020" i="10"/>
  <c r="H3019" i="10"/>
  <c r="H3018" i="10"/>
  <c r="H3017" i="10"/>
  <c r="H3016" i="10"/>
  <c r="H3015" i="10"/>
  <c r="H3014" i="10"/>
  <c r="H3013" i="10"/>
  <c r="H3012" i="10"/>
  <c r="H3011" i="10"/>
  <c r="H3010" i="10"/>
  <c r="H3009" i="10"/>
  <c r="H3008" i="10"/>
  <c r="H3007" i="10"/>
  <c r="H3006" i="10"/>
  <c r="H3005" i="10"/>
  <c r="H3004" i="10"/>
  <c r="H3003" i="10"/>
  <c r="H3002" i="10"/>
  <c r="H3001" i="10"/>
  <c r="H3000" i="10"/>
  <c r="H2999" i="10"/>
  <c r="H2998" i="10"/>
  <c r="H2997" i="10"/>
  <c r="H2996" i="10"/>
  <c r="H2995" i="10"/>
  <c r="H2994" i="10"/>
  <c r="H2993" i="10"/>
  <c r="H2992" i="10"/>
  <c r="H2991" i="10"/>
  <c r="H2990" i="10"/>
  <c r="H2989" i="10"/>
  <c r="H2988" i="10"/>
  <c r="H2987" i="10"/>
  <c r="H2986" i="10"/>
  <c r="H2985" i="10"/>
  <c r="H2984" i="10"/>
  <c r="H2983" i="10"/>
  <c r="H2982" i="10"/>
  <c r="H2981" i="10"/>
  <c r="H2980" i="10"/>
  <c r="H2979" i="10"/>
  <c r="H2978" i="10"/>
  <c r="H2977" i="10"/>
  <c r="H2976" i="10"/>
  <c r="H2975" i="10"/>
  <c r="H2974" i="10"/>
  <c r="H2973" i="10"/>
  <c r="H2972" i="10"/>
  <c r="H2971" i="10"/>
  <c r="H2970" i="10"/>
  <c r="H2969" i="10"/>
  <c r="H2968" i="10"/>
  <c r="H2967" i="10"/>
  <c r="H2966" i="10"/>
  <c r="H2965" i="10"/>
  <c r="H2964" i="10"/>
  <c r="H2963" i="10"/>
  <c r="H2962" i="10"/>
  <c r="H2961" i="10"/>
  <c r="H2960" i="10"/>
  <c r="H2959" i="10"/>
  <c r="H2958" i="10"/>
  <c r="H2957" i="10"/>
  <c r="H2956" i="10"/>
  <c r="H2955" i="10"/>
  <c r="H2954" i="10"/>
  <c r="H2953" i="10"/>
  <c r="H2952" i="10"/>
  <c r="H2951" i="10"/>
  <c r="H2950" i="10"/>
  <c r="H2949" i="10"/>
  <c r="H2948" i="10"/>
  <c r="H2947" i="10"/>
  <c r="H2946" i="10"/>
  <c r="H2945" i="10"/>
  <c r="H2944" i="10"/>
  <c r="H2943" i="10"/>
  <c r="H2942" i="10"/>
  <c r="H2941" i="10"/>
  <c r="H2940" i="10"/>
  <c r="H2939" i="10"/>
  <c r="H2938" i="10"/>
  <c r="H2937" i="10"/>
  <c r="H2936" i="10"/>
  <c r="H2935" i="10"/>
  <c r="H2934" i="10"/>
  <c r="H2933" i="10"/>
  <c r="H2932" i="10"/>
  <c r="H2931" i="10"/>
  <c r="H2930" i="10"/>
  <c r="H2929" i="10"/>
  <c r="H2928" i="10"/>
  <c r="H2927" i="10"/>
  <c r="H2926" i="10"/>
  <c r="H2925" i="10"/>
  <c r="H2924" i="10"/>
  <c r="H2923" i="10"/>
  <c r="H2922" i="10"/>
  <c r="H2921" i="10"/>
  <c r="H2920" i="10"/>
  <c r="H2919" i="10"/>
  <c r="H2918" i="10"/>
  <c r="H2917" i="10"/>
  <c r="H2916" i="10"/>
  <c r="H2915" i="10"/>
  <c r="H2914" i="10"/>
  <c r="H2913" i="10"/>
  <c r="H2912" i="10"/>
  <c r="H2911" i="10"/>
  <c r="H2910" i="10"/>
  <c r="H2909" i="10"/>
  <c r="H2908" i="10"/>
  <c r="H2907" i="10"/>
  <c r="H2906" i="10"/>
  <c r="H2905" i="10"/>
  <c r="H2904" i="10"/>
  <c r="H2903" i="10"/>
  <c r="H2902" i="10"/>
  <c r="H2901" i="10"/>
  <c r="H2900" i="10"/>
  <c r="H2899" i="10"/>
  <c r="H2898" i="10"/>
  <c r="H2897" i="10"/>
  <c r="H2896" i="10"/>
  <c r="H2895" i="10"/>
  <c r="H2894" i="10"/>
  <c r="H2893" i="10"/>
  <c r="H2892" i="10"/>
  <c r="H2891" i="10"/>
  <c r="H2890" i="10"/>
  <c r="H2889" i="10"/>
  <c r="H2888" i="10"/>
  <c r="H2887" i="10"/>
  <c r="H2886" i="10"/>
  <c r="H2885" i="10"/>
  <c r="H2884" i="10"/>
  <c r="H2883" i="10"/>
  <c r="H2882" i="10"/>
  <c r="H2881" i="10"/>
  <c r="H2880" i="10"/>
  <c r="H2879" i="10"/>
  <c r="H2878" i="10"/>
  <c r="H2877" i="10"/>
  <c r="H2876" i="10"/>
  <c r="H2875" i="10"/>
  <c r="H2874" i="10"/>
  <c r="H2873" i="10"/>
  <c r="H2872" i="10"/>
  <c r="H2871" i="10"/>
  <c r="H2870" i="10"/>
  <c r="H2869" i="10"/>
  <c r="H2868" i="10"/>
  <c r="H2867" i="10"/>
  <c r="H2866" i="10"/>
  <c r="H2865" i="10"/>
  <c r="H2864" i="10"/>
  <c r="H2863" i="10"/>
  <c r="H2862" i="10"/>
  <c r="H2861" i="10"/>
  <c r="H2860" i="10"/>
  <c r="H2859" i="10"/>
  <c r="H2858" i="10"/>
  <c r="H2857" i="10"/>
  <c r="H2856" i="10"/>
  <c r="H2855" i="10"/>
  <c r="H2854" i="10"/>
  <c r="H2853" i="10"/>
  <c r="H2852" i="10"/>
  <c r="H2851" i="10"/>
  <c r="H2850" i="10"/>
  <c r="H2849" i="10"/>
  <c r="H2848" i="10"/>
  <c r="H2847" i="10"/>
  <c r="H2846" i="10"/>
  <c r="H2845" i="10"/>
  <c r="H2844" i="10"/>
  <c r="H2843" i="10"/>
  <c r="H2842" i="10"/>
  <c r="H2841" i="10"/>
  <c r="H2840" i="10"/>
  <c r="H2839" i="10"/>
  <c r="H2838" i="10"/>
  <c r="H2837" i="10"/>
  <c r="H2836" i="10"/>
  <c r="H2835" i="10"/>
  <c r="H2834" i="10"/>
  <c r="H2833" i="10"/>
  <c r="H2832" i="10"/>
  <c r="H2831" i="10"/>
  <c r="H2830" i="10"/>
  <c r="H2829" i="10"/>
  <c r="H2828" i="10"/>
  <c r="H2827" i="10"/>
  <c r="H2826" i="10"/>
  <c r="H2825" i="10"/>
  <c r="H2824" i="10"/>
  <c r="H2823" i="10"/>
  <c r="H2822" i="10"/>
  <c r="H2821" i="10"/>
  <c r="H2820" i="10"/>
  <c r="H2819" i="10"/>
  <c r="H2818" i="10"/>
  <c r="H2817" i="10"/>
  <c r="H2816" i="10"/>
  <c r="H2815" i="10"/>
  <c r="H2814" i="10"/>
  <c r="H2813" i="10"/>
  <c r="H2812" i="10"/>
  <c r="H2811" i="10"/>
  <c r="H2810" i="10"/>
  <c r="H2809" i="10"/>
  <c r="H2808" i="10"/>
  <c r="H2807" i="10"/>
  <c r="H2806" i="10"/>
  <c r="H2805" i="10"/>
  <c r="H2804" i="10"/>
  <c r="H2803" i="10"/>
  <c r="H2802" i="10"/>
  <c r="H2801" i="10"/>
  <c r="H2800" i="10"/>
  <c r="H2799" i="10"/>
  <c r="H2798" i="10"/>
  <c r="H2797" i="10"/>
  <c r="H2796" i="10"/>
  <c r="H2795" i="10"/>
  <c r="H2794" i="10"/>
  <c r="H2793" i="10"/>
  <c r="H2792" i="10"/>
  <c r="H2791" i="10"/>
  <c r="H2790" i="10"/>
  <c r="H2789" i="10"/>
  <c r="H2788" i="10"/>
  <c r="H2787" i="10"/>
  <c r="H2786" i="10"/>
  <c r="H2785" i="10"/>
  <c r="H2784" i="10"/>
  <c r="H2783" i="10"/>
  <c r="H2782" i="10"/>
  <c r="H2781" i="10"/>
  <c r="H2780" i="10"/>
  <c r="H2779" i="10"/>
  <c r="H2778" i="10"/>
  <c r="H2777" i="10"/>
  <c r="H2776" i="10"/>
  <c r="H2775" i="10"/>
  <c r="H2774" i="10"/>
  <c r="H2773" i="10"/>
  <c r="H2772" i="10"/>
  <c r="H2771" i="10"/>
  <c r="H2770" i="10"/>
  <c r="H2769" i="10"/>
  <c r="H2768" i="10"/>
  <c r="H2767" i="10"/>
  <c r="H2766" i="10"/>
  <c r="H2765" i="10"/>
  <c r="H2764" i="10"/>
  <c r="H2763" i="10"/>
  <c r="H2762" i="10"/>
  <c r="H2761" i="10"/>
  <c r="H2760" i="10"/>
  <c r="H2759" i="10"/>
  <c r="H2758" i="10"/>
  <c r="H2757" i="10"/>
  <c r="H2756" i="10"/>
  <c r="H2755" i="10"/>
  <c r="H2754" i="10"/>
  <c r="H2753" i="10"/>
  <c r="H2752" i="10"/>
  <c r="H2751" i="10"/>
  <c r="H2750" i="10"/>
  <c r="H2749" i="10"/>
  <c r="H2748" i="10"/>
  <c r="H2747" i="10"/>
  <c r="H2746" i="10"/>
  <c r="H2745" i="10"/>
  <c r="H2744" i="10"/>
  <c r="H2743" i="10"/>
  <c r="H2742" i="10"/>
  <c r="H2741" i="10"/>
  <c r="H2740" i="10"/>
  <c r="H2739" i="10"/>
  <c r="H2738" i="10"/>
  <c r="H2737" i="10"/>
  <c r="H2736" i="10"/>
  <c r="H2735" i="10"/>
  <c r="H2734" i="10"/>
  <c r="H2733" i="10"/>
  <c r="H2732" i="10"/>
  <c r="H2731" i="10"/>
  <c r="H2730" i="10"/>
  <c r="H2729" i="10"/>
  <c r="H2728" i="10"/>
  <c r="H2727" i="10"/>
  <c r="H2726" i="10"/>
  <c r="H2725" i="10"/>
  <c r="H2724" i="10"/>
  <c r="H2723" i="10"/>
  <c r="H2722" i="10"/>
  <c r="H2721" i="10"/>
  <c r="H2720" i="10"/>
  <c r="H2719" i="10"/>
  <c r="H2718" i="10"/>
  <c r="H2717" i="10"/>
  <c r="H2716" i="10"/>
  <c r="H2715" i="10"/>
  <c r="H2714" i="10"/>
  <c r="H2713" i="10"/>
  <c r="H2712" i="10"/>
  <c r="H2711" i="10"/>
  <c r="H2710" i="10"/>
  <c r="H2709" i="10"/>
  <c r="H2708" i="10"/>
  <c r="H2707" i="10"/>
  <c r="H2706" i="10"/>
  <c r="H2705" i="10"/>
  <c r="H2704" i="10"/>
  <c r="H2703" i="10"/>
  <c r="H2702" i="10"/>
  <c r="H2701" i="10"/>
  <c r="H2700" i="10"/>
  <c r="H2699" i="10"/>
  <c r="H2698" i="10"/>
  <c r="H2697" i="10"/>
  <c r="H2696" i="10"/>
  <c r="H2695" i="10"/>
  <c r="H2694" i="10"/>
  <c r="H2693" i="10"/>
  <c r="H2692" i="10"/>
  <c r="H2691" i="10"/>
  <c r="H2690" i="10"/>
  <c r="H2689" i="10"/>
  <c r="H2688" i="10"/>
  <c r="H2687" i="10"/>
  <c r="H2686" i="10"/>
  <c r="H2685" i="10"/>
  <c r="H2684" i="10"/>
  <c r="H2683" i="10"/>
  <c r="H2682" i="10"/>
  <c r="H2681" i="10"/>
  <c r="H2680" i="10"/>
  <c r="H2679" i="10"/>
  <c r="H2678" i="10"/>
  <c r="H2677" i="10"/>
  <c r="H2676" i="10"/>
  <c r="H2675" i="10"/>
  <c r="H2674" i="10"/>
  <c r="H2673" i="10"/>
  <c r="H2672" i="10"/>
  <c r="H2671" i="10"/>
  <c r="H2670" i="10"/>
  <c r="H2669" i="10"/>
  <c r="H2668" i="10"/>
  <c r="H2667" i="10"/>
  <c r="H2666" i="10"/>
  <c r="H2665" i="10"/>
  <c r="H2664" i="10"/>
  <c r="H2663" i="10"/>
  <c r="H2662" i="10"/>
  <c r="H2661" i="10"/>
  <c r="H2660" i="10"/>
  <c r="H2659" i="10"/>
  <c r="H2658" i="10"/>
  <c r="H2657" i="10"/>
  <c r="H2656" i="10"/>
  <c r="H2655" i="10"/>
  <c r="H2654" i="10"/>
  <c r="H2653" i="10"/>
  <c r="H2652" i="10"/>
  <c r="H2651" i="10"/>
  <c r="H2650" i="10"/>
  <c r="H2649" i="10"/>
  <c r="H2648" i="10"/>
  <c r="H2647" i="10"/>
  <c r="H2646" i="10"/>
  <c r="H2645" i="10"/>
  <c r="H2644" i="10"/>
  <c r="H2643" i="10"/>
  <c r="H2642" i="10"/>
  <c r="H2641" i="10"/>
  <c r="H2640" i="10"/>
  <c r="H2639" i="10"/>
  <c r="H2638" i="10"/>
  <c r="H2637" i="10"/>
  <c r="H2636" i="10"/>
  <c r="H2635" i="10"/>
  <c r="H2634" i="10"/>
  <c r="H2633" i="10"/>
  <c r="H2632" i="10"/>
  <c r="H2631" i="10"/>
  <c r="H2630" i="10"/>
  <c r="H2629" i="10"/>
  <c r="H2628" i="10"/>
  <c r="H2627" i="10"/>
  <c r="H2626" i="10"/>
  <c r="H2625" i="10"/>
  <c r="H2624" i="10"/>
  <c r="H2623" i="10"/>
  <c r="H2622" i="10"/>
  <c r="H2621" i="10"/>
  <c r="H2620" i="10"/>
  <c r="H2619" i="10"/>
  <c r="H2618" i="10"/>
  <c r="H2617" i="10"/>
  <c r="H2616" i="10"/>
  <c r="H2615" i="10"/>
  <c r="H2614" i="10"/>
  <c r="H2613" i="10"/>
  <c r="H2612" i="10"/>
  <c r="H2611" i="10"/>
  <c r="H2610" i="10"/>
  <c r="H2609" i="10"/>
  <c r="H2608" i="10"/>
  <c r="H2607" i="10"/>
  <c r="H2606" i="10"/>
  <c r="H2605" i="10"/>
  <c r="H2604" i="10"/>
  <c r="H2603" i="10"/>
  <c r="H2602" i="10"/>
  <c r="H2601" i="10"/>
  <c r="H2600" i="10"/>
  <c r="H2599" i="10"/>
  <c r="H2598" i="10"/>
  <c r="H2597" i="10"/>
  <c r="H2596" i="10"/>
  <c r="H2595" i="10"/>
  <c r="H2594" i="10"/>
  <c r="H2593" i="10"/>
  <c r="H2592" i="10"/>
  <c r="H2591" i="10"/>
  <c r="H2590" i="10"/>
  <c r="H2589" i="10"/>
  <c r="H2588" i="10"/>
  <c r="H2587" i="10"/>
  <c r="H2586" i="10"/>
  <c r="H2585" i="10"/>
  <c r="H2584" i="10"/>
  <c r="H2583" i="10"/>
  <c r="H2582" i="10"/>
  <c r="H2581" i="10"/>
  <c r="H2580" i="10"/>
  <c r="H2579" i="10"/>
  <c r="H2578" i="10"/>
  <c r="H2577" i="10"/>
  <c r="H2576" i="10"/>
  <c r="H2575" i="10"/>
  <c r="H2574" i="10"/>
  <c r="H2573" i="10"/>
  <c r="H2572" i="10"/>
  <c r="H2571" i="10"/>
  <c r="H2570" i="10"/>
  <c r="H2569" i="10"/>
  <c r="H2568" i="10"/>
  <c r="H2567" i="10"/>
  <c r="H2566" i="10"/>
  <c r="H2565" i="10"/>
  <c r="H2564" i="10"/>
  <c r="H2563" i="10"/>
  <c r="H2562" i="10"/>
  <c r="H2561" i="10"/>
  <c r="H2560" i="10"/>
  <c r="H2559" i="10"/>
  <c r="H2558" i="10"/>
  <c r="H2557" i="10"/>
  <c r="H2556" i="10"/>
  <c r="H2555" i="10"/>
  <c r="H2554" i="10"/>
  <c r="H2553" i="10"/>
  <c r="H2552" i="10"/>
  <c r="H2551" i="10"/>
  <c r="H2550" i="10"/>
  <c r="H2549" i="10"/>
  <c r="H2548" i="10"/>
  <c r="H2547" i="10"/>
  <c r="H2546" i="10"/>
  <c r="H2545" i="10"/>
  <c r="H2544" i="10"/>
  <c r="H2543" i="10"/>
  <c r="H2542" i="10"/>
  <c r="H2541" i="10"/>
  <c r="H2540" i="10"/>
  <c r="H2539" i="10"/>
  <c r="H2538" i="10"/>
  <c r="H2537" i="10"/>
  <c r="H2536" i="10"/>
  <c r="H2535" i="10"/>
  <c r="H2534" i="10"/>
  <c r="H2533" i="10"/>
  <c r="H2532" i="10"/>
  <c r="H2531" i="10"/>
  <c r="H2530" i="10"/>
  <c r="H2529" i="10"/>
  <c r="H2528" i="10"/>
  <c r="H2527" i="10"/>
  <c r="H2526" i="10"/>
  <c r="H2525" i="10"/>
  <c r="H2524" i="10"/>
  <c r="H2523" i="10"/>
  <c r="H2522" i="10"/>
  <c r="H2521" i="10"/>
  <c r="H2520" i="10"/>
  <c r="H2519" i="10"/>
  <c r="H2518" i="10"/>
  <c r="H2517" i="10"/>
  <c r="H2516" i="10"/>
  <c r="H2515" i="10"/>
  <c r="H2514" i="10"/>
  <c r="H2513" i="10"/>
  <c r="H2512" i="10"/>
  <c r="H2511" i="10"/>
  <c r="H2510" i="10"/>
  <c r="H2509" i="10"/>
  <c r="H2508" i="10"/>
  <c r="H2507" i="10"/>
  <c r="H2506" i="10"/>
  <c r="H2505" i="10"/>
  <c r="H2504" i="10"/>
  <c r="H2503" i="10"/>
  <c r="H2502" i="10"/>
  <c r="H2501" i="10"/>
  <c r="H2500" i="10"/>
  <c r="H2499" i="10"/>
  <c r="H2498" i="10"/>
  <c r="H2497" i="10"/>
  <c r="H2496" i="10"/>
  <c r="H2495" i="10"/>
  <c r="H2494" i="10"/>
  <c r="H2493" i="10"/>
  <c r="H2492" i="10"/>
  <c r="H2491" i="10"/>
  <c r="H2490" i="10"/>
  <c r="H2489" i="10"/>
  <c r="H2488" i="10"/>
  <c r="H2487" i="10"/>
  <c r="H2486" i="10"/>
  <c r="H2485" i="10"/>
  <c r="H2484" i="10"/>
  <c r="H2483" i="10"/>
  <c r="H2482" i="10"/>
  <c r="H2481" i="10"/>
  <c r="H2480" i="10"/>
  <c r="H2479" i="10"/>
  <c r="H2478" i="10"/>
  <c r="H2477" i="10"/>
  <c r="H2476" i="10"/>
  <c r="H2475" i="10"/>
  <c r="H2474" i="10"/>
  <c r="H2473" i="10"/>
  <c r="H2472" i="10"/>
  <c r="H2471" i="10"/>
  <c r="H2470" i="10"/>
  <c r="H2469" i="10"/>
  <c r="H2468" i="10"/>
  <c r="H2467" i="10"/>
  <c r="H2466" i="10"/>
  <c r="H2465" i="10"/>
  <c r="H2464" i="10"/>
  <c r="H2463" i="10"/>
  <c r="H2462" i="10"/>
  <c r="H2461" i="10"/>
  <c r="H2460" i="10"/>
  <c r="H2459" i="10"/>
  <c r="H2458" i="10"/>
  <c r="H2457" i="10"/>
  <c r="H2456" i="10"/>
  <c r="H2455" i="10"/>
  <c r="H2454" i="10"/>
  <c r="H2453" i="10"/>
  <c r="H2452" i="10"/>
  <c r="H2451" i="10"/>
  <c r="H2450" i="10"/>
  <c r="H2449" i="10"/>
  <c r="H2448" i="10"/>
  <c r="H2447" i="10"/>
  <c r="H2446" i="10"/>
  <c r="H2445" i="10"/>
  <c r="H2444" i="10"/>
  <c r="H2443" i="10"/>
  <c r="H2442" i="10"/>
  <c r="H2441" i="10"/>
  <c r="H2440" i="10"/>
  <c r="H2439" i="10"/>
  <c r="H2438" i="10"/>
  <c r="H2437" i="10"/>
  <c r="H2436" i="10"/>
  <c r="H2435" i="10"/>
  <c r="H2434" i="10"/>
  <c r="H2433" i="10"/>
  <c r="H2432" i="10"/>
  <c r="H2431" i="10"/>
  <c r="H2430" i="10"/>
  <c r="H2429" i="10"/>
  <c r="H2428" i="10"/>
  <c r="H2427" i="10"/>
  <c r="H2426" i="10"/>
  <c r="H2425" i="10"/>
  <c r="H2424" i="10"/>
  <c r="H2423" i="10"/>
  <c r="H2422" i="10"/>
  <c r="H2421" i="10"/>
  <c r="H2420" i="10"/>
  <c r="H2419" i="10"/>
  <c r="H2418" i="10"/>
  <c r="H2417" i="10"/>
  <c r="H2416" i="10"/>
  <c r="H2415" i="10"/>
  <c r="H2414" i="10"/>
  <c r="H2413" i="10"/>
  <c r="H2412" i="10"/>
  <c r="H2411" i="10"/>
  <c r="H2410" i="10"/>
  <c r="H2409" i="10"/>
  <c r="H2408" i="10"/>
  <c r="H2407" i="10"/>
  <c r="H2406" i="10"/>
  <c r="H2405" i="10"/>
  <c r="H2404" i="10"/>
  <c r="H2403" i="10"/>
  <c r="H2402" i="10"/>
  <c r="H2401" i="10"/>
  <c r="H2400" i="10"/>
  <c r="H2399" i="10"/>
  <c r="H2398" i="10"/>
  <c r="H2397" i="10"/>
  <c r="H2396" i="10"/>
  <c r="H2395" i="10"/>
  <c r="H2394" i="10"/>
  <c r="H2393" i="10"/>
  <c r="H2392" i="10"/>
  <c r="H2391" i="10"/>
  <c r="H2390" i="10"/>
  <c r="H2389" i="10"/>
  <c r="H2388" i="10"/>
  <c r="H2387" i="10"/>
  <c r="H2386" i="10"/>
  <c r="H2385" i="10"/>
  <c r="H2384" i="10"/>
  <c r="H2383" i="10"/>
  <c r="H2382" i="10"/>
  <c r="H2381" i="10"/>
  <c r="H2380" i="10"/>
  <c r="H2379" i="10"/>
  <c r="H2378" i="10"/>
  <c r="H2377" i="10"/>
  <c r="H2376" i="10"/>
  <c r="H2375" i="10"/>
  <c r="H2374" i="10"/>
  <c r="H2373" i="10"/>
  <c r="H2372" i="10"/>
  <c r="H2371" i="10"/>
  <c r="H2370" i="10"/>
  <c r="H2369" i="10"/>
  <c r="H2368" i="10"/>
  <c r="H2367" i="10"/>
  <c r="H2366" i="10"/>
  <c r="H2365" i="10"/>
  <c r="H2364" i="10"/>
  <c r="H2363" i="10"/>
  <c r="H2362" i="10"/>
  <c r="H2361" i="10"/>
  <c r="H2360" i="10"/>
  <c r="H2359" i="10"/>
  <c r="H2358" i="10"/>
  <c r="H2357" i="10"/>
  <c r="H2356" i="10"/>
  <c r="H2355" i="10"/>
  <c r="H2354" i="10"/>
  <c r="H2353" i="10"/>
  <c r="H2352" i="10"/>
  <c r="H2351" i="10"/>
  <c r="H2350" i="10"/>
  <c r="H2349" i="10"/>
  <c r="H2348" i="10"/>
  <c r="H2347" i="10"/>
  <c r="H2346" i="10"/>
  <c r="H2345" i="10"/>
  <c r="H2344" i="10"/>
  <c r="H2343" i="10"/>
  <c r="H2342" i="10"/>
  <c r="H2341" i="10"/>
  <c r="H2340" i="10"/>
  <c r="H2339" i="10"/>
  <c r="H2338" i="10"/>
  <c r="H2337" i="10"/>
  <c r="H2336" i="10"/>
  <c r="H2335" i="10"/>
  <c r="H2334" i="10"/>
  <c r="H2333" i="10"/>
  <c r="H2332" i="10"/>
  <c r="H2331" i="10"/>
  <c r="H2330" i="10"/>
  <c r="H2329" i="10"/>
  <c r="H2328" i="10"/>
  <c r="H2327" i="10"/>
  <c r="H2326" i="10"/>
  <c r="H2325" i="10"/>
  <c r="H2324" i="10"/>
  <c r="H2323" i="10"/>
  <c r="H2322" i="10"/>
  <c r="H2321" i="10"/>
  <c r="H2320" i="10"/>
  <c r="H2319" i="10"/>
  <c r="H2318" i="10"/>
  <c r="H2317" i="10"/>
  <c r="H2316" i="10"/>
  <c r="H2315" i="10"/>
  <c r="H2314" i="10"/>
  <c r="H2313" i="10"/>
  <c r="H2312" i="10"/>
  <c r="H2311" i="10"/>
  <c r="H2310" i="10"/>
  <c r="H2309" i="10"/>
  <c r="H2308" i="10"/>
  <c r="H2307" i="10"/>
  <c r="H2306" i="10"/>
  <c r="H2305" i="10"/>
  <c r="H2304" i="10"/>
  <c r="H2303" i="10"/>
  <c r="H2302" i="10"/>
  <c r="H2301" i="10"/>
  <c r="H2300" i="10"/>
  <c r="H2299" i="10"/>
  <c r="H2298" i="10"/>
  <c r="H2297" i="10"/>
  <c r="H2296" i="10"/>
  <c r="H2295" i="10"/>
  <c r="H2294" i="10"/>
  <c r="H2293" i="10"/>
  <c r="H2292" i="10"/>
  <c r="H2291" i="10"/>
  <c r="H2290" i="10"/>
  <c r="H2289" i="10"/>
  <c r="H2288" i="10"/>
  <c r="H2287" i="10"/>
  <c r="H2286" i="10"/>
  <c r="H2285" i="10"/>
  <c r="H2284" i="10"/>
  <c r="H2283" i="10"/>
  <c r="H2282" i="10"/>
  <c r="H2281" i="10"/>
  <c r="H2280" i="10"/>
  <c r="H2279" i="10"/>
  <c r="H2278" i="10"/>
  <c r="H2277" i="10"/>
  <c r="H2276" i="10"/>
  <c r="H2275" i="10"/>
  <c r="H2274" i="10"/>
  <c r="H2273" i="10"/>
  <c r="H2272" i="10"/>
  <c r="H2271" i="10"/>
  <c r="H2270" i="10"/>
  <c r="H2269" i="10"/>
  <c r="H2268" i="10"/>
  <c r="H2267" i="10"/>
  <c r="H2266" i="10"/>
  <c r="H2265" i="10"/>
  <c r="H2264" i="10"/>
  <c r="H2263" i="10"/>
  <c r="H2262" i="10"/>
  <c r="H2261" i="10"/>
  <c r="H2260" i="10"/>
  <c r="H2259" i="10"/>
  <c r="H2258" i="10"/>
  <c r="H2257" i="10"/>
  <c r="H2256" i="10"/>
  <c r="H2255" i="10"/>
  <c r="H2254" i="10"/>
  <c r="H2253" i="10"/>
  <c r="H2252" i="10"/>
  <c r="H2251" i="10"/>
  <c r="H2250" i="10"/>
  <c r="H2249" i="10"/>
  <c r="H2248" i="10"/>
  <c r="H2247" i="10"/>
  <c r="H2246" i="10"/>
  <c r="H2245" i="10"/>
  <c r="H2244" i="10"/>
  <c r="H2243" i="10"/>
  <c r="H2242" i="10"/>
  <c r="H2241" i="10"/>
  <c r="H2240" i="10"/>
  <c r="H2239" i="10"/>
  <c r="H2238" i="10"/>
  <c r="H2237" i="10"/>
  <c r="H2236" i="10"/>
  <c r="H2235" i="10"/>
  <c r="H2234" i="10"/>
  <c r="H2233" i="10"/>
  <c r="H2232" i="10"/>
  <c r="H2231" i="10"/>
  <c r="H2230" i="10"/>
  <c r="H2229" i="10"/>
  <c r="H2228" i="10"/>
  <c r="H2227" i="10"/>
  <c r="H2226" i="10"/>
  <c r="H2225" i="10"/>
  <c r="H2224" i="10"/>
  <c r="H2223" i="10"/>
  <c r="H2222" i="10"/>
  <c r="H2221" i="10"/>
  <c r="H2220" i="10"/>
  <c r="H2219" i="10"/>
  <c r="H2218" i="10"/>
  <c r="H2217" i="10"/>
  <c r="H2216" i="10"/>
  <c r="H2215" i="10"/>
  <c r="H2214" i="10"/>
  <c r="H2213" i="10"/>
  <c r="H2212" i="10"/>
  <c r="H2211" i="10"/>
  <c r="H2210" i="10"/>
  <c r="H2209" i="10"/>
  <c r="H2208" i="10"/>
  <c r="H2207" i="10"/>
  <c r="H2206" i="10"/>
  <c r="H2205" i="10"/>
  <c r="H2204" i="10"/>
  <c r="H2203" i="10"/>
  <c r="H2202" i="10"/>
  <c r="H2201" i="10"/>
  <c r="H2200" i="10"/>
  <c r="H2199" i="10"/>
  <c r="H2198" i="10"/>
  <c r="H2197" i="10"/>
  <c r="H2196" i="10"/>
  <c r="H2195" i="10"/>
  <c r="H2194" i="10"/>
  <c r="H2193" i="10"/>
  <c r="H2192" i="10"/>
  <c r="H2191" i="10"/>
  <c r="H2190" i="10"/>
  <c r="H2189" i="10"/>
  <c r="H2188" i="10"/>
  <c r="H2187" i="10"/>
  <c r="H2186" i="10"/>
  <c r="H2185" i="10"/>
  <c r="H2184" i="10"/>
  <c r="H2183" i="10"/>
  <c r="H2182" i="10"/>
  <c r="H2181" i="10"/>
  <c r="H2180" i="10"/>
  <c r="H2179" i="10"/>
  <c r="H2178" i="10"/>
  <c r="H2177" i="10"/>
  <c r="H2176" i="10"/>
  <c r="H2175" i="10"/>
  <c r="H2174" i="10"/>
  <c r="H2173" i="10"/>
  <c r="H2172" i="10"/>
  <c r="H2171" i="10"/>
  <c r="H2170" i="10"/>
  <c r="H2169" i="10"/>
  <c r="H2168" i="10"/>
  <c r="H2167" i="10"/>
  <c r="H2166" i="10"/>
  <c r="H2165" i="10"/>
  <c r="H2164" i="10"/>
  <c r="H2163" i="10"/>
  <c r="H2162" i="10"/>
  <c r="H2161" i="10"/>
  <c r="H2160" i="10"/>
  <c r="H2159" i="10"/>
  <c r="H2158" i="10"/>
  <c r="H2157" i="10"/>
  <c r="H2156" i="10"/>
  <c r="H2155" i="10"/>
  <c r="H2154" i="10"/>
  <c r="H2153" i="10"/>
  <c r="H2152" i="10"/>
  <c r="H2151" i="10"/>
  <c r="H2150" i="10"/>
  <c r="H2149" i="10"/>
  <c r="H2148" i="10"/>
  <c r="H2147" i="10"/>
  <c r="H2146" i="10"/>
  <c r="H2145" i="10"/>
  <c r="H2144" i="10"/>
  <c r="H2143" i="10"/>
  <c r="H2142" i="10"/>
  <c r="H2141" i="10"/>
  <c r="H2140" i="10"/>
  <c r="H2139" i="10"/>
  <c r="H2138" i="10"/>
  <c r="H2137" i="10"/>
  <c r="H2136" i="10"/>
  <c r="H2135" i="10"/>
  <c r="H2134" i="10"/>
  <c r="H2133" i="10"/>
  <c r="H2132" i="10"/>
  <c r="H2131" i="10"/>
  <c r="H2130" i="10"/>
  <c r="H2129" i="10"/>
  <c r="H2128" i="10"/>
  <c r="H2127" i="10"/>
  <c r="H2126" i="10"/>
  <c r="H2125" i="10"/>
  <c r="H2124" i="10"/>
  <c r="H2123" i="10"/>
  <c r="H2122" i="10"/>
  <c r="H2121" i="10"/>
  <c r="H2120" i="10"/>
  <c r="H2119" i="10"/>
  <c r="H2118" i="10"/>
  <c r="H2117" i="10"/>
  <c r="H2116" i="10"/>
  <c r="H2115" i="10"/>
  <c r="H2114" i="10"/>
  <c r="H2113" i="10"/>
  <c r="H2112" i="10"/>
  <c r="H2111" i="10"/>
  <c r="H2110" i="10"/>
  <c r="H2109" i="10"/>
  <c r="H2108" i="10"/>
  <c r="H2107" i="10"/>
  <c r="H2106" i="10"/>
  <c r="H2105" i="10"/>
  <c r="H2104" i="10"/>
  <c r="H2103" i="10"/>
  <c r="H2102" i="10"/>
  <c r="H2101" i="10"/>
  <c r="H2100" i="10"/>
  <c r="H2099" i="10"/>
  <c r="H2098" i="10"/>
  <c r="H2097" i="10"/>
  <c r="H2096" i="10"/>
  <c r="H2095" i="10"/>
  <c r="H2094" i="10"/>
  <c r="H2093" i="10"/>
  <c r="H2092" i="10"/>
  <c r="H2091" i="10"/>
  <c r="H2090" i="10"/>
  <c r="H2089" i="10"/>
  <c r="H2088" i="10"/>
  <c r="H2087" i="10"/>
  <c r="H2086" i="10"/>
  <c r="H2085" i="10"/>
  <c r="H2084" i="10"/>
  <c r="H2083" i="10"/>
  <c r="H2082" i="10"/>
  <c r="H2081" i="10"/>
  <c r="H2080" i="10"/>
  <c r="H2079" i="10"/>
  <c r="H2078" i="10"/>
  <c r="H2077" i="10"/>
  <c r="H2076" i="10"/>
  <c r="H2075" i="10"/>
  <c r="H2074" i="10"/>
  <c r="H2073" i="10"/>
  <c r="H2072" i="10"/>
  <c r="H2071" i="10"/>
  <c r="H2070" i="10"/>
  <c r="H2069" i="10"/>
  <c r="H2068" i="10"/>
  <c r="H2067" i="10"/>
  <c r="H2066" i="10"/>
  <c r="H2065" i="10"/>
  <c r="H2064" i="10"/>
  <c r="H2063" i="10"/>
  <c r="H2062" i="10"/>
  <c r="H2061" i="10"/>
  <c r="H2060" i="10"/>
  <c r="H2059" i="10"/>
  <c r="H2058" i="10"/>
  <c r="H2057" i="10"/>
  <c r="H2056" i="10"/>
  <c r="H2055" i="10"/>
  <c r="H2054" i="10"/>
  <c r="H2053" i="10"/>
  <c r="H2052" i="10"/>
  <c r="H2051" i="10"/>
  <c r="H2050" i="10"/>
  <c r="H2049" i="10"/>
  <c r="H2048" i="10"/>
  <c r="H2047" i="10"/>
  <c r="H2046" i="10"/>
  <c r="H2045" i="10"/>
  <c r="H2044" i="10"/>
  <c r="H2043" i="10"/>
  <c r="H2042" i="10"/>
  <c r="H2041" i="10"/>
  <c r="H2040" i="10"/>
  <c r="H2039" i="10"/>
  <c r="H2038" i="10"/>
  <c r="H2037" i="10"/>
  <c r="H2036" i="10"/>
  <c r="H2035" i="10"/>
  <c r="H2034" i="10"/>
  <c r="H2033" i="10"/>
  <c r="H2032" i="10"/>
  <c r="H2031" i="10"/>
  <c r="H2030" i="10"/>
  <c r="H2029" i="10"/>
  <c r="H2028" i="10"/>
  <c r="H2027" i="10"/>
  <c r="H2026" i="10"/>
  <c r="H2025" i="10"/>
  <c r="H2024" i="10"/>
  <c r="H2023" i="10"/>
  <c r="H2022" i="10"/>
  <c r="H2021" i="10"/>
  <c r="H2020" i="10"/>
  <c r="H2019" i="10"/>
  <c r="H2018" i="10"/>
  <c r="H2017" i="10"/>
  <c r="H2016" i="10"/>
  <c r="H2015" i="10"/>
  <c r="H2014" i="10"/>
  <c r="H2013" i="10"/>
  <c r="H2012" i="10"/>
  <c r="H2011" i="10"/>
  <c r="H2010" i="10"/>
  <c r="H2009" i="10"/>
  <c r="H2008" i="10"/>
  <c r="H2007" i="10"/>
  <c r="H2006" i="10"/>
  <c r="H2005" i="10"/>
  <c r="H2004" i="10"/>
  <c r="H2003" i="10"/>
  <c r="H2002" i="10"/>
  <c r="H2001" i="10"/>
  <c r="H2000" i="10"/>
  <c r="H1999" i="10"/>
  <c r="H1998" i="10"/>
  <c r="H1997" i="10"/>
  <c r="H1996" i="10"/>
  <c r="H1995" i="10"/>
  <c r="H1994" i="10"/>
  <c r="H1993" i="10"/>
  <c r="H1992" i="10"/>
  <c r="H1991" i="10"/>
  <c r="H1990" i="10"/>
  <c r="H1989" i="10"/>
  <c r="H1988" i="10"/>
  <c r="H1987" i="10"/>
  <c r="H1986" i="10"/>
  <c r="H1985" i="10"/>
  <c r="H1984" i="10"/>
  <c r="H1983" i="10"/>
  <c r="H1982" i="10"/>
  <c r="H1981" i="10"/>
  <c r="H1980" i="10"/>
  <c r="H1979" i="10"/>
  <c r="H1978" i="10"/>
  <c r="H1977" i="10"/>
  <c r="H1976" i="10"/>
  <c r="H1975" i="10"/>
  <c r="H1974" i="10"/>
  <c r="H1973" i="10"/>
  <c r="H1972" i="10"/>
  <c r="H1971" i="10"/>
  <c r="H1970" i="10"/>
  <c r="H1969" i="10"/>
  <c r="H1968" i="10"/>
  <c r="H1967" i="10"/>
  <c r="H1966" i="10"/>
  <c r="H1965" i="10"/>
  <c r="H1964" i="10"/>
  <c r="H1963" i="10"/>
  <c r="H1962" i="10"/>
  <c r="H1961" i="10"/>
  <c r="H1960" i="10"/>
  <c r="H1959" i="10"/>
  <c r="H1958" i="10"/>
  <c r="H1957" i="10"/>
  <c r="H1956" i="10"/>
  <c r="H1955" i="10"/>
  <c r="H1954" i="10"/>
  <c r="H1953" i="10"/>
  <c r="H1952" i="10"/>
  <c r="H1951" i="10"/>
  <c r="H1950" i="10"/>
  <c r="H1949" i="10"/>
  <c r="H1948" i="10"/>
  <c r="H1947" i="10"/>
  <c r="H1946" i="10"/>
  <c r="H1945" i="10"/>
  <c r="H1944" i="10"/>
  <c r="H1943" i="10"/>
  <c r="H1942" i="10"/>
  <c r="H1941" i="10"/>
  <c r="H1940" i="10"/>
  <c r="H1939" i="10"/>
  <c r="H1938" i="10"/>
  <c r="H1937" i="10"/>
  <c r="H1936" i="10"/>
  <c r="H1935" i="10"/>
  <c r="H1934" i="10"/>
  <c r="H1933" i="10"/>
  <c r="H1932" i="10"/>
  <c r="H1931" i="10"/>
  <c r="H1930" i="10"/>
  <c r="H1929" i="10"/>
  <c r="H1928" i="10"/>
  <c r="H1927" i="10"/>
  <c r="H1926" i="10"/>
  <c r="H1925" i="10"/>
  <c r="H1924" i="10"/>
  <c r="H1923" i="10"/>
  <c r="H1922" i="10"/>
  <c r="H1921" i="10"/>
  <c r="H1920" i="10"/>
  <c r="H1919" i="10"/>
  <c r="H1918" i="10"/>
  <c r="H1917" i="10"/>
  <c r="H1916" i="10"/>
  <c r="H1915" i="10"/>
  <c r="H1914" i="10"/>
  <c r="H1913" i="10"/>
  <c r="H1912" i="10"/>
  <c r="H1911" i="10"/>
  <c r="H1910" i="10"/>
  <c r="H1909" i="10"/>
  <c r="H1908" i="10"/>
  <c r="H1907" i="10"/>
  <c r="H1906" i="10"/>
  <c r="H1905" i="10"/>
  <c r="H1904" i="10"/>
  <c r="H1903" i="10"/>
  <c r="H1902" i="10"/>
  <c r="H1901" i="10"/>
  <c r="H1900" i="10"/>
  <c r="H1899" i="10"/>
  <c r="H1898" i="10"/>
  <c r="H51" i="2" s="1"/>
  <c r="G51" i="2" s="1"/>
  <c r="H1897" i="10"/>
  <c r="H1896" i="10"/>
  <c r="H1895" i="10"/>
  <c r="H1894" i="10"/>
  <c r="H1893" i="10"/>
  <c r="H1892" i="10"/>
  <c r="H1891" i="10"/>
  <c r="H1890" i="10"/>
  <c r="H1889" i="10"/>
  <c r="H1888" i="10"/>
  <c r="H1887" i="10"/>
  <c r="H1886" i="10"/>
  <c r="H1885" i="10"/>
  <c r="H1884" i="10"/>
  <c r="H1883" i="10"/>
  <c r="H1882" i="10"/>
  <c r="H1881" i="10"/>
  <c r="H1880" i="10"/>
  <c r="H1879" i="10"/>
  <c r="H1878" i="10"/>
  <c r="H1877" i="10"/>
  <c r="H1876" i="10"/>
  <c r="H1875" i="10"/>
  <c r="H1874" i="10"/>
  <c r="H1873" i="10"/>
  <c r="H1872" i="10"/>
  <c r="H1871" i="10"/>
  <c r="H1870" i="10"/>
  <c r="H1869" i="10"/>
  <c r="H1868" i="10"/>
  <c r="H1867" i="10"/>
  <c r="H1866" i="10"/>
  <c r="H1865" i="10"/>
  <c r="H1864" i="10"/>
  <c r="H1863" i="10"/>
  <c r="H1862" i="10"/>
  <c r="H1861" i="10"/>
  <c r="H1860" i="10"/>
  <c r="H1859" i="10"/>
  <c r="H1858" i="10"/>
  <c r="H1857" i="10"/>
  <c r="H1856" i="10"/>
  <c r="H1855" i="10"/>
  <c r="H1854" i="10"/>
  <c r="H1853" i="10"/>
  <c r="H1852" i="10"/>
  <c r="H1851" i="10"/>
  <c r="H1850" i="10"/>
  <c r="H1849" i="10"/>
  <c r="H1848" i="10"/>
  <c r="H1847" i="10"/>
  <c r="H1846" i="10"/>
  <c r="H1845" i="10"/>
  <c r="H1844" i="10"/>
  <c r="H1843" i="10"/>
  <c r="H1842" i="10"/>
  <c r="H1841" i="10"/>
  <c r="H1840" i="10"/>
  <c r="H1839" i="10"/>
  <c r="H1838" i="10"/>
  <c r="H1837" i="10"/>
  <c r="H1836" i="10"/>
  <c r="H1835" i="10"/>
  <c r="H1834" i="10"/>
  <c r="H1833" i="10"/>
  <c r="H1832" i="10"/>
  <c r="H1831" i="10"/>
  <c r="H1830" i="10"/>
  <c r="H1829" i="10"/>
  <c r="H1828" i="10"/>
  <c r="H1827" i="10"/>
  <c r="H1826" i="10"/>
  <c r="H1825" i="10"/>
  <c r="H1824" i="10"/>
  <c r="H1823" i="10"/>
  <c r="H1822" i="10"/>
  <c r="H1821" i="10"/>
  <c r="H1820" i="10"/>
  <c r="H1819" i="10"/>
  <c r="H1818" i="10"/>
  <c r="H1817" i="10"/>
  <c r="H1816" i="10"/>
  <c r="H1815" i="10"/>
  <c r="H1814" i="10"/>
  <c r="H1813" i="10"/>
  <c r="H1812" i="10"/>
  <c r="H1811" i="10"/>
  <c r="H1810" i="10"/>
  <c r="H1809" i="10"/>
  <c r="H1808" i="10"/>
  <c r="H1807" i="10"/>
  <c r="H1806" i="10"/>
  <c r="H1805" i="10"/>
  <c r="H1804" i="10"/>
  <c r="H1803" i="10"/>
  <c r="H1802" i="10"/>
  <c r="H1801" i="10"/>
  <c r="H1800" i="10"/>
  <c r="H1799" i="10"/>
  <c r="H1798" i="10"/>
  <c r="H1797" i="10"/>
  <c r="H1796" i="10"/>
  <c r="H1795" i="10"/>
  <c r="H1794" i="10"/>
  <c r="H1793" i="10"/>
  <c r="H1792" i="10"/>
  <c r="H1791" i="10"/>
  <c r="H1790" i="10"/>
  <c r="H1789" i="10"/>
  <c r="H1788" i="10"/>
  <c r="H1787" i="10"/>
  <c r="H1786" i="10"/>
  <c r="H1785" i="10"/>
  <c r="H1784" i="10"/>
  <c r="H1783" i="10"/>
  <c r="H1782" i="10"/>
  <c r="H1781" i="10"/>
  <c r="H1780" i="10"/>
  <c r="H1779" i="10"/>
  <c r="H1778" i="10"/>
  <c r="H1777" i="10"/>
  <c r="H1776" i="10"/>
  <c r="H1775" i="10"/>
  <c r="H1774" i="10"/>
  <c r="H1773" i="10"/>
  <c r="H1772" i="10"/>
  <c r="H1771" i="10"/>
  <c r="H1770" i="10"/>
  <c r="H1769" i="10"/>
  <c r="H1768" i="10"/>
  <c r="H1767" i="10"/>
  <c r="H1766" i="10"/>
  <c r="H1765" i="10"/>
  <c r="H1764" i="10"/>
  <c r="H1763" i="10"/>
  <c r="H1762" i="10"/>
  <c r="H1761" i="10"/>
  <c r="H1760" i="10"/>
  <c r="H1759" i="10"/>
  <c r="H1758" i="10"/>
  <c r="H1757" i="10"/>
  <c r="H1756" i="10"/>
  <c r="H1755" i="10"/>
  <c r="H1754" i="10"/>
  <c r="H1753" i="10"/>
  <c r="H1752" i="10"/>
  <c r="H1751" i="10"/>
  <c r="H1750" i="10"/>
  <c r="H1749" i="10"/>
  <c r="H1748" i="10"/>
  <c r="H1747" i="10"/>
  <c r="H1746" i="10"/>
  <c r="H1745" i="10"/>
  <c r="H1744" i="10"/>
  <c r="H1743" i="10"/>
  <c r="H1742" i="10"/>
  <c r="H1741" i="10"/>
  <c r="H1740" i="10"/>
  <c r="H1739" i="10"/>
  <c r="H1738" i="10"/>
  <c r="H1737" i="10"/>
  <c r="H1736" i="10"/>
  <c r="H1735" i="10"/>
  <c r="H1734" i="10"/>
  <c r="H1733" i="10"/>
  <c r="H1732" i="10"/>
  <c r="H1731" i="10"/>
  <c r="H1730" i="10"/>
  <c r="H1729" i="10"/>
  <c r="H1728" i="10"/>
  <c r="H1727" i="10"/>
  <c r="H1726" i="10"/>
  <c r="H1725" i="10"/>
  <c r="H1724" i="10"/>
  <c r="H1723" i="10"/>
  <c r="H1722" i="10"/>
  <c r="H1721" i="10"/>
  <c r="H1720" i="10"/>
  <c r="H1719" i="10"/>
  <c r="H1718" i="10"/>
  <c r="H1717" i="10"/>
  <c r="H1716" i="10"/>
  <c r="H1715" i="10"/>
  <c r="H1714" i="10"/>
  <c r="H1713" i="10"/>
  <c r="H1712" i="10"/>
  <c r="H1711" i="10"/>
  <c r="H1710" i="10"/>
  <c r="H1709" i="10"/>
  <c r="H1708" i="10"/>
  <c r="H1707" i="10"/>
  <c r="H1706" i="10"/>
  <c r="H1705" i="10"/>
  <c r="H1704" i="10"/>
  <c r="H1703" i="10"/>
  <c r="H1702" i="10"/>
  <c r="H1701" i="10"/>
  <c r="H1700" i="10"/>
  <c r="H1699" i="10"/>
  <c r="H1698" i="10"/>
  <c r="H1697" i="10"/>
  <c r="H1696" i="10"/>
  <c r="H1695" i="10"/>
  <c r="H1694" i="10"/>
  <c r="H1693" i="10"/>
  <c r="H1692" i="10"/>
  <c r="H1691" i="10"/>
  <c r="H1690" i="10"/>
  <c r="H1689" i="10"/>
  <c r="H1688" i="10"/>
  <c r="H1687" i="10"/>
  <c r="H1686" i="10"/>
  <c r="H1685" i="10"/>
  <c r="H1684" i="10"/>
  <c r="H1683" i="10"/>
  <c r="H1682" i="10"/>
  <c r="H1681" i="10"/>
  <c r="H1680" i="10"/>
  <c r="H1679" i="10"/>
  <c r="H1678" i="10"/>
  <c r="H1677" i="10"/>
  <c r="H1676" i="10"/>
  <c r="H1675" i="10"/>
  <c r="H1674" i="10"/>
  <c r="H1673" i="10"/>
  <c r="H1672" i="10"/>
  <c r="H1671" i="10"/>
  <c r="H1670" i="10"/>
  <c r="H1669" i="10"/>
  <c r="H1668" i="10"/>
  <c r="H1667" i="10"/>
  <c r="H1666" i="10"/>
  <c r="H1665" i="10"/>
  <c r="H1664" i="10"/>
  <c r="H1663" i="10"/>
  <c r="H1662" i="10"/>
  <c r="H1661" i="10"/>
  <c r="H1660" i="10"/>
  <c r="H1659" i="10"/>
  <c r="H1658" i="10"/>
  <c r="H1657" i="10"/>
  <c r="H1656" i="10"/>
  <c r="H1655" i="10"/>
  <c r="H1654" i="10"/>
  <c r="H1653" i="10"/>
  <c r="H1652" i="10"/>
  <c r="H1651" i="10"/>
  <c r="H1650" i="10"/>
  <c r="H1649" i="10"/>
  <c r="H1648" i="10"/>
  <c r="H1647" i="10"/>
  <c r="H1646" i="10"/>
  <c r="H1645" i="10"/>
  <c r="H1644" i="10"/>
  <c r="H1643" i="10"/>
  <c r="H1642" i="10"/>
  <c r="H1641" i="10"/>
  <c r="H1640" i="10"/>
  <c r="H1639" i="10"/>
  <c r="H1638" i="10"/>
  <c r="H1637" i="10"/>
  <c r="H1636" i="10"/>
  <c r="H1635" i="10"/>
  <c r="H1634" i="10"/>
  <c r="H1633" i="10"/>
  <c r="H1632" i="10"/>
  <c r="H1631" i="10"/>
  <c r="H1630" i="10"/>
  <c r="H1629" i="10"/>
  <c r="H1628" i="10"/>
  <c r="H1627" i="10"/>
  <c r="H1626" i="10"/>
  <c r="H1625" i="10"/>
  <c r="H1624" i="10"/>
  <c r="H1623" i="10"/>
  <c r="H1622" i="10"/>
  <c r="H1621" i="10"/>
  <c r="H1620" i="10"/>
  <c r="H1619" i="10"/>
  <c r="H1618" i="10"/>
  <c r="H1617" i="10"/>
  <c r="H1616" i="10"/>
  <c r="H1615" i="10"/>
  <c r="H1614" i="10"/>
  <c r="H1613" i="10"/>
  <c r="H1612" i="10"/>
  <c r="H1611" i="10"/>
  <c r="H1610" i="10"/>
  <c r="H1609" i="10"/>
  <c r="H1608" i="10"/>
  <c r="H1607" i="10"/>
  <c r="H1606" i="10"/>
  <c r="H1605" i="10"/>
  <c r="H1604" i="10"/>
  <c r="H1603" i="10"/>
  <c r="H1602" i="10"/>
  <c r="H1601" i="10"/>
  <c r="H1600" i="10"/>
  <c r="H1599" i="10"/>
  <c r="H1598" i="10"/>
  <c r="H1597" i="10"/>
  <c r="H1596" i="10"/>
  <c r="H1595" i="10"/>
  <c r="H1594" i="10"/>
  <c r="H1593" i="10"/>
  <c r="H1592" i="10"/>
  <c r="H1591" i="10"/>
  <c r="H1590" i="10"/>
  <c r="H1589" i="10"/>
  <c r="H1588" i="10"/>
  <c r="H1587" i="10"/>
  <c r="H1586" i="10"/>
  <c r="H1585" i="10"/>
  <c r="H1584" i="10"/>
  <c r="H1583" i="10"/>
  <c r="H1582" i="10"/>
  <c r="H1581" i="10"/>
  <c r="H1580" i="10"/>
  <c r="H1579" i="10"/>
  <c r="H1578" i="10"/>
  <c r="H1577" i="10"/>
  <c r="H1576" i="10"/>
  <c r="H1575" i="10"/>
  <c r="H1574" i="10"/>
  <c r="H1573" i="10"/>
  <c r="H1572" i="10"/>
  <c r="H1571" i="10"/>
  <c r="H1570" i="10"/>
  <c r="H1569" i="10"/>
  <c r="H1568" i="10"/>
  <c r="H1567" i="10"/>
  <c r="H1566" i="10"/>
  <c r="H1565" i="10"/>
  <c r="H1564" i="10"/>
  <c r="H1563" i="10"/>
  <c r="H1562" i="10"/>
  <c r="H1561" i="10"/>
  <c r="H1560" i="10"/>
  <c r="H1559" i="10"/>
  <c r="H1558" i="10"/>
  <c r="H1557" i="10"/>
  <c r="H1556" i="10"/>
  <c r="H1555" i="10"/>
  <c r="H1554" i="10"/>
  <c r="H1553" i="10"/>
  <c r="H1552" i="10"/>
  <c r="H1551" i="10"/>
  <c r="H1550" i="10"/>
  <c r="H1549" i="10"/>
  <c r="H1548" i="10"/>
  <c r="H1547" i="10"/>
  <c r="H1546" i="10"/>
  <c r="H1545" i="10"/>
  <c r="H1544" i="10"/>
  <c r="H1543" i="10"/>
  <c r="H1542" i="10"/>
  <c r="H1541" i="10"/>
  <c r="H1540" i="10"/>
  <c r="H1539" i="10"/>
  <c r="H1538" i="10"/>
  <c r="H1537" i="10"/>
  <c r="H1536" i="10"/>
  <c r="H1535" i="10"/>
  <c r="H1534" i="10"/>
  <c r="H1533" i="10"/>
  <c r="H1532" i="10"/>
  <c r="H1531" i="10"/>
  <c r="H1530" i="10"/>
  <c r="H1529" i="10"/>
  <c r="H1528" i="10"/>
  <c r="H1527" i="10"/>
  <c r="H1526" i="10"/>
  <c r="H1525" i="10"/>
  <c r="H1524" i="10"/>
  <c r="H1523" i="10"/>
  <c r="H1522" i="10"/>
  <c r="H1521" i="10"/>
  <c r="H1520" i="10"/>
  <c r="H1519" i="10"/>
  <c r="H1518" i="10"/>
  <c r="H1517" i="10"/>
  <c r="H1516" i="10"/>
  <c r="H1515" i="10"/>
  <c r="H1514" i="10"/>
  <c r="H1513" i="10"/>
  <c r="H1512" i="10"/>
  <c r="H1511" i="10"/>
  <c r="H1510" i="10"/>
  <c r="H1509" i="10"/>
  <c r="H1508" i="10"/>
  <c r="H1507" i="10"/>
  <c r="H1506" i="10"/>
  <c r="H1505" i="10"/>
  <c r="H1504" i="10"/>
  <c r="H1503" i="10"/>
  <c r="H1502" i="10"/>
  <c r="H1501" i="10"/>
  <c r="H1500" i="10"/>
  <c r="H1499" i="10"/>
  <c r="H1498" i="10"/>
  <c r="H1497" i="10"/>
  <c r="H1496" i="10"/>
  <c r="H1495" i="10"/>
  <c r="H1494" i="10"/>
  <c r="H1493" i="10"/>
  <c r="H1492" i="10"/>
  <c r="H1491" i="10"/>
  <c r="H1490" i="10"/>
  <c r="H1489" i="10"/>
  <c r="H1488" i="10"/>
  <c r="H1487" i="10"/>
  <c r="H1486" i="10"/>
  <c r="H1485" i="10"/>
  <c r="H1484" i="10"/>
  <c r="H1483" i="10"/>
  <c r="H1482" i="10"/>
  <c r="H1481" i="10"/>
  <c r="H1480" i="10"/>
  <c r="H1479" i="10"/>
  <c r="H1478" i="10"/>
  <c r="H1477" i="10"/>
  <c r="H1476" i="10"/>
  <c r="H1475" i="10"/>
  <c r="H1474" i="10"/>
  <c r="H1473" i="10"/>
  <c r="H1472" i="10"/>
  <c r="H1471" i="10"/>
  <c r="H1470" i="10"/>
  <c r="H1469" i="10"/>
  <c r="H1468" i="10"/>
  <c r="H1467" i="10"/>
  <c r="H1466" i="10"/>
  <c r="H1465" i="10"/>
  <c r="H1464" i="10"/>
  <c r="H1463" i="10"/>
  <c r="H1462" i="10"/>
  <c r="H1461" i="10"/>
  <c r="H1460" i="10"/>
  <c r="H1459" i="10"/>
  <c r="H1458" i="10"/>
  <c r="H1457" i="10"/>
  <c r="H1456" i="10"/>
  <c r="H1455" i="10"/>
  <c r="H1454" i="10"/>
  <c r="H1453" i="10"/>
  <c r="H1452" i="10"/>
  <c r="H1451" i="10"/>
  <c r="H1450" i="10"/>
  <c r="H1449" i="10"/>
  <c r="H1448" i="10"/>
  <c r="H1447" i="10"/>
  <c r="H1446" i="10"/>
  <c r="H1445" i="10"/>
  <c r="H1444" i="10"/>
  <c r="H1443" i="10"/>
  <c r="H1442" i="10"/>
  <c r="H1441" i="10"/>
  <c r="H1440" i="10"/>
  <c r="H1439" i="10"/>
  <c r="H1438" i="10"/>
  <c r="H1437" i="10"/>
  <c r="H1436" i="10"/>
  <c r="H1435" i="10"/>
  <c r="H1434" i="10"/>
  <c r="H1433" i="10"/>
  <c r="H1432" i="10"/>
  <c r="H1431" i="10"/>
  <c r="H1430" i="10"/>
  <c r="H1429" i="10"/>
  <c r="H1428" i="10"/>
  <c r="H1427" i="10"/>
  <c r="H1426" i="10"/>
  <c r="H1425" i="10"/>
  <c r="H1424" i="10"/>
  <c r="H1423" i="10"/>
  <c r="H1422" i="10"/>
  <c r="H1421" i="10"/>
  <c r="H1420" i="10"/>
  <c r="H1419" i="10"/>
  <c r="H1418" i="10"/>
  <c r="H1417" i="10"/>
  <c r="H1416" i="10"/>
  <c r="H1415" i="10"/>
  <c r="H1414" i="10"/>
  <c r="H1413" i="10"/>
  <c r="H1412" i="10"/>
  <c r="H1411" i="10"/>
  <c r="H1410" i="10"/>
  <c r="H1409" i="10"/>
  <c r="H1408" i="10"/>
  <c r="H1407" i="10"/>
  <c r="H1406" i="10"/>
  <c r="H1405" i="10"/>
  <c r="H1404" i="10"/>
  <c r="H1403" i="10"/>
  <c r="H1402" i="10"/>
  <c r="H1401" i="10"/>
  <c r="H1400" i="10"/>
  <c r="H1399" i="10"/>
  <c r="H1398" i="10"/>
  <c r="H1397" i="10"/>
  <c r="H1396" i="10"/>
  <c r="H1395" i="10"/>
  <c r="H1394" i="10"/>
  <c r="H1393" i="10"/>
  <c r="H1392" i="10"/>
  <c r="H1391" i="10"/>
  <c r="H1390" i="10"/>
  <c r="H1389" i="10"/>
  <c r="H1388" i="10"/>
  <c r="H1387" i="10"/>
  <c r="H1386" i="10"/>
  <c r="H1385" i="10"/>
  <c r="H1384" i="10"/>
  <c r="H1383" i="10"/>
  <c r="H1382" i="10"/>
  <c r="H1381" i="10"/>
  <c r="H1380" i="10"/>
  <c r="H1379" i="10"/>
  <c r="H1378" i="10"/>
  <c r="H1377" i="10"/>
  <c r="H1376" i="10"/>
  <c r="H1375" i="10"/>
  <c r="H1374" i="10"/>
  <c r="H1373" i="10"/>
  <c r="H1372" i="10"/>
  <c r="H1371" i="10"/>
  <c r="H1370" i="10"/>
  <c r="H1369" i="10"/>
  <c r="H1368" i="10"/>
  <c r="H1367" i="10"/>
  <c r="H1366" i="10"/>
  <c r="H1365" i="10"/>
  <c r="H1364" i="10"/>
  <c r="H1363" i="10"/>
  <c r="H1362" i="10"/>
  <c r="H1361" i="10"/>
  <c r="H1360" i="10"/>
  <c r="H1359" i="10"/>
  <c r="H1358" i="10"/>
  <c r="H1357" i="10"/>
  <c r="H1356" i="10"/>
  <c r="H1355" i="10"/>
  <c r="H1354" i="10"/>
  <c r="H1353" i="10"/>
  <c r="H1352" i="10"/>
  <c r="H1351" i="10"/>
  <c r="H1350" i="10"/>
  <c r="H1349" i="10"/>
  <c r="H1348" i="10"/>
  <c r="H1347" i="10"/>
  <c r="H1346" i="10"/>
  <c r="H1345" i="10"/>
  <c r="H1344" i="10"/>
  <c r="H1343" i="10"/>
  <c r="H1342" i="10"/>
  <c r="H1341" i="10"/>
  <c r="H1340" i="10"/>
  <c r="H1339" i="10"/>
  <c r="H1338" i="10"/>
  <c r="H1337" i="10"/>
  <c r="H1336" i="10"/>
  <c r="H1335" i="10"/>
  <c r="H1334" i="10"/>
  <c r="H1333" i="10"/>
  <c r="H1332" i="10"/>
  <c r="H1331" i="10"/>
  <c r="H1330" i="10"/>
  <c r="H1329" i="10"/>
  <c r="H1328" i="10"/>
  <c r="H1327" i="10"/>
  <c r="H1326" i="10"/>
  <c r="H1325" i="10"/>
  <c r="H1324" i="10"/>
  <c r="H1323" i="10"/>
  <c r="H1322" i="10"/>
  <c r="H1321" i="10"/>
  <c r="H1320" i="10"/>
  <c r="H1319" i="10"/>
  <c r="H1318" i="10"/>
  <c r="H1317" i="10"/>
  <c r="H1316" i="10"/>
  <c r="H1315" i="10"/>
  <c r="H1314" i="10"/>
  <c r="H1313" i="10"/>
  <c r="H1312" i="10"/>
  <c r="H1311" i="10"/>
  <c r="H1310" i="10"/>
  <c r="H1309" i="10"/>
  <c r="H1308" i="10"/>
  <c r="H1307" i="10"/>
  <c r="H1306" i="10"/>
  <c r="H1305" i="10"/>
  <c r="H1304" i="10"/>
  <c r="H1303" i="10"/>
  <c r="H1302" i="10"/>
  <c r="H1301" i="10"/>
  <c r="H1300" i="10"/>
  <c r="H66" i="2" s="1"/>
  <c r="G66" i="2" s="1"/>
  <c r="H1299" i="10"/>
  <c r="H1298" i="10"/>
  <c r="H1297" i="10"/>
  <c r="H1296" i="10"/>
  <c r="H1295" i="10"/>
  <c r="H1294" i="10"/>
  <c r="H1293" i="10"/>
  <c r="H1292" i="10"/>
  <c r="H1291" i="10"/>
  <c r="H1290" i="10"/>
  <c r="H1289" i="10"/>
  <c r="H1288" i="10"/>
  <c r="H1287" i="10"/>
  <c r="H1286" i="10"/>
  <c r="H1285" i="10"/>
  <c r="H1284" i="10"/>
  <c r="H1283" i="10"/>
  <c r="H1282" i="10"/>
  <c r="H1281" i="10"/>
  <c r="H1280" i="10"/>
  <c r="H1279" i="10"/>
  <c r="H1278" i="10"/>
  <c r="H1277" i="10"/>
  <c r="H1276" i="10"/>
  <c r="H1275" i="10"/>
  <c r="H1274" i="10"/>
  <c r="H1273" i="10"/>
  <c r="H1272" i="10"/>
  <c r="H1271" i="10"/>
  <c r="H1270" i="10"/>
  <c r="H1269" i="10"/>
  <c r="H1268" i="10"/>
  <c r="H1267" i="10"/>
  <c r="H1266" i="10"/>
  <c r="H1265" i="10"/>
  <c r="H1264" i="10"/>
  <c r="H1263" i="10"/>
  <c r="H1262" i="10"/>
  <c r="H1261" i="10"/>
  <c r="H1260" i="10"/>
  <c r="H1259" i="10"/>
  <c r="H1258" i="10"/>
  <c r="H1257" i="10"/>
  <c r="H1256" i="10"/>
  <c r="H1255" i="10"/>
  <c r="H1254" i="10"/>
  <c r="H1253" i="10"/>
  <c r="H1252" i="10"/>
  <c r="H1251" i="10"/>
  <c r="H1250" i="10"/>
  <c r="H1249" i="10"/>
  <c r="H1248" i="10"/>
  <c r="H1247" i="10"/>
  <c r="H1246" i="10"/>
  <c r="H1245" i="10"/>
  <c r="H1244" i="10"/>
  <c r="H1243" i="10"/>
  <c r="H1242" i="10"/>
  <c r="H1241" i="10"/>
  <c r="H1240" i="10"/>
  <c r="H1239" i="10"/>
  <c r="H1238" i="10"/>
  <c r="H1237" i="10"/>
  <c r="H1236" i="10"/>
  <c r="H1235" i="10"/>
  <c r="H1234" i="10"/>
  <c r="H1233" i="10"/>
  <c r="H1232" i="10"/>
  <c r="H1231" i="10"/>
  <c r="H1230" i="10"/>
  <c r="H1229" i="10"/>
  <c r="H1228" i="10"/>
  <c r="H1227" i="10"/>
  <c r="H1226" i="10"/>
  <c r="H1225" i="10"/>
  <c r="H1224" i="10"/>
  <c r="H1223" i="10"/>
  <c r="H1222" i="10"/>
  <c r="H1221" i="10"/>
  <c r="H1220" i="10"/>
  <c r="H1219" i="10"/>
  <c r="H1218" i="10"/>
  <c r="H1217" i="10"/>
  <c r="H1216" i="10"/>
  <c r="H1215" i="10"/>
  <c r="H1214" i="10"/>
  <c r="H1213" i="10"/>
  <c r="H1212" i="10"/>
  <c r="H1211" i="10"/>
  <c r="H1210" i="10"/>
  <c r="H1209" i="10"/>
  <c r="H1208" i="10"/>
  <c r="H1207" i="10"/>
  <c r="H1206" i="10"/>
  <c r="H1205" i="10"/>
  <c r="H1204" i="10"/>
  <c r="H1203" i="10"/>
  <c r="H1202" i="10"/>
  <c r="H1201" i="10"/>
  <c r="H1200" i="10"/>
  <c r="H1199" i="10"/>
  <c r="H1198" i="10"/>
  <c r="H1197" i="10"/>
  <c r="H1196" i="10"/>
  <c r="H1195" i="10"/>
  <c r="H1194" i="10"/>
  <c r="H1193" i="10"/>
  <c r="H1192" i="10"/>
  <c r="H1191" i="10"/>
  <c r="H1190" i="10"/>
  <c r="H1189" i="10"/>
  <c r="H1188" i="10"/>
  <c r="H1187" i="10"/>
  <c r="H1186" i="10"/>
  <c r="H1185" i="10"/>
  <c r="H1184" i="10"/>
  <c r="H1183" i="10"/>
  <c r="H1182" i="10"/>
  <c r="H1181" i="10"/>
  <c r="H1180" i="10"/>
  <c r="H1179" i="10"/>
  <c r="H1178" i="10"/>
  <c r="H1177" i="10"/>
  <c r="H1176" i="10"/>
  <c r="H1175" i="10"/>
  <c r="H1174" i="10"/>
  <c r="H1173" i="10"/>
  <c r="H1172" i="10"/>
  <c r="H1171" i="10"/>
  <c r="H1170" i="10"/>
  <c r="H1169" i="10"/>
  <c r="H1168" i="10"/>
  <c r="H1167" i="10"/>
  <c r="H1166" i="10"/>
  <c r="H1165" i="10"/>
  <c r="H1164" i="10"/>
  <c r="H1163" i="10"/>
  <c r="H1162" i="10"/>
  <c r="H1161" i="10"/>
  <c r="H1160" i="10"/>
  <c r="H1159" i="10"/>
  <c r="H1158" i="10"/>
  <c r="H1157" i="10"/>
  <c r="H1156" i="10"/>
  <c r="H1155" i="10"/>
  <c r="H1154" i="10"/>
  <c r="H1153" i="10"/>
  <c r="H1152" i="10"/>
  <c r="H1151" i="10"/>
  <c r="H1150" i="10"/>
  <c r="H1149" i="10"/>
  <c r="H1148" i="10"/>
  <c r="H1147" i="10"/>
  <c r="H1146" i="10"/>
  <c r="H1145" i="10"/>
  <c r="H1144" i="10"/>
  <c r="H1143" i="10"/>
  <c r="H1142" i="10"/>
  <c r="H1141" i="10"/>
  <c r="H1140" i="10"/>
  <c r="H1139" i="10"/>
  <c r="H1138" i="10"/>
  <c r="H1137" i="10"/>
  <c r="H1136" i="10"/>
  <c r="H1135" i="10"/>
  <c r="H1134" i="10"/>
  <c r="H1133" i="10"/>
  <c r="H1132" i="10"/>
  <c r="H1131" i="10"/>
  <c r="H1130" i="10"/>
  <c r="H1129" i="10"/>
  <c r="H1128" i="10"/>
  <c r="H1127" i="10"/>
  <c r="H1126" i="10"/>
  <c r="H1125" i="10"/>
  <c r="H1124" i="10"/>
  <c r="H1123" i="10"/>
  <c r="H1122" i="10"/>
  <c r="H1121" i="10"/>
  <c r="H1120" i="10"/>
  <c r="H1119" i="10"/>
  <c r="H1118" i="10"/>
  <c r="H1117" i="10"/>
  <c r="H1116" i="10"/>
  <c r="H1115" i="10"/>
  <c r="H1114" i="10"/>
  <c r="H1113" i="10"/>
  <c r="H1112" i="10"/>
  <c r="H1111" i="10"/>
  <c r="H1110" i="10"/>
  <c r="H1109" i="10"/>
  <c r="H1108" i="10"/>
  <c r="H1107" i="10"/>
  <c r="H1106" i="10"/>
  <c r="H1105" i="10"/>
  <c r="H1104" i="10"/>
  <c r="H1103" i="10"/>
  <c r="H1102" i="10"/>
  <c r="H1101" i="10"/>
  <c r="H1100" i="10"/>
  <c r="H1099" i="10"/>
  <c r="H1098" i="10"/>
  <c r="H1097" i="10"/>
  <c r="H1096" i="10"/>
  <c r="H1095" i="10"/>
  <c r="H1094" i="10"/>
  <c r="H1093" i="10"/>
  <c r="H1092" i="10"/>
  <c r="H1091" i="10"/>
  <c r="H1090" i="10"/>
  <c r="H1089" i="10"/>
  <c r="H1088" i="10"/>
  <c r="H1087" i="10"/>
  <c r="H1086" i="10"/>
  <c r="H1085" i="10"/>
  <c r="H1084" i="10"/>
  <c r="H1083" i="10"/>
  <c r="H1082" i="10"/>
  <c r="H1081" i="10"/>
  <c r="H1080" i="10"/>
  <c r="H1079" i="10"/>
  <c r="H1078" i="10"/>
  <c r="H1077" i="10"/>
  <c r="H1076" i="10"/>
  <c r="H1075" i="10"/>
  <c r="H1074" i="10"/>
  <c r="H1073" i="10"/>
  <c r="H1072" i="10"/>
  <c r="H1071" i="10"/>
  <c r="H1070" i="10"/>
  <c r="H1069" i="10"/>
  <c r="H1068" i="10"/>
  <c r="H1067" i="10"/>
  <c r="H1066" i="10"/>
  <c r="H1065" i="10"/>
  <c r="H1064" i="10"/>
  <c r="H1063" i="10"/>
  <c r="H1062" i="10"/>
  <c r="H1061" i="10"/>
  <c r="H1060" i="10"/>
  <c r="H1059" i="10"/>
  <c r="H1058" i="10"/>
  <c r="H1057" i="10"/>
  <c r="H1056" i="10"/>
  <c r="H1055" i="10"/>
  <c r="H1054" i="10"/>
  <c r="H1053" i="10"/>
  <c r="H1052" i="10"/>
  <c r="H1051" i="10"/>
  <c r="H1050" i="10"/>
  <c r="H1049" i="10"/>
  <c r="H1048" i="10"/>
  <c r="H1047" i="10"/>
  <c r="H1046" i="10"/>
  <c r="H1045" i="10"/>
  <c r="H1044" i="10"/>
  <c r="H1043" i="10"/>
  <c r="H1042" i="10"/>
  <c r="H1041" i="10"/>
  <c r="H1040" i="10"/>
  <c r="H1039" i="10"/>
  <c r="H1038" i="10"/>
  <c r="H1037" i="10"/>
  <c r="H1036" i="10"/>
  <c r="H1035" i="10"/>
  <c r="H1034" i="10"/>
  <c r="H1033" i="10"/>
  <c r="H1032" i="10"/>
  <c r="H1031" i="10"/>
  <c r="H1030" i="10"/>
  <c r="H1029" i="10"/>
  <c r="H1028" i="10"/>
  <c r="H1027" i="10"/>
  <c r="H1026" i="10"/>
  <c r="H1025" i="10"/>
  <c r="H1024" i="10"/>
  <c r="H1023" i="10"/>
  <c r="H1022" i="10"/>
  <c r="H1021" i="10"/>
  <c r="H1020" i="10"/>
  <c r="H1019" i="10"/>
  <c r="H1018" i="10"/>
  <c r="H1017" i="10"/>
  <c r="H1016" i="10"/>
  <c r="H1015" i="10"/>
  <c r="H1014" i="10"/>
  <c r="H1013" i="10"/>
  <c r="H1012" i="10"/>
  <c r="H1011" i="10"/>
  <c r="H1010" i="10"/>
  <c r="H1009" i="10"/>
  <c r="H1008" i="10"/>
  <c r="H1007" i="10"/>
  <c r="H1006" i="10"/>
  <c r="H1005" i="10"/>
  <c r="H1004" i="10"/>
  <c r="H1003" i="10"/>
  <c r="H1002" i="10"/>
  <c r="H1001" i="10"/>
  <c r="H1000" i="10"/>
  <c r="H999" i="10"/>
  <c r="H998" i="10"/>
  <c r="H997" i="10"/>
  <c r="H996" i="10"/>
  <c r="H995" i="10"/>
  <c r="H994" i="10"/>
  <c r="H993" i="10"/>
  <c r="H992" i="10"/>
  <c r="H991" i="10"/>
  <c r="H990" i="10"/>
  <c r="H989" i="10"/>
  <c r="H988" i="10"/>
  <c r="H987" i="10"/>
  <c r="H986" i="10"/>
  <c r="H985" i="10"/>
  <c r="H984" i="10"/>
  <c r="H983" i="10"/>
  <c r="H982" i="10"/>
  <c r="H981" i="10"/>
  <c r="H980" i="10"/>
  <c r="H979" i="10"/>
  <c r="H978" i="10"/>
  <c r="H977" i="10"/>
  <c r="H976" i="10"/>
  <c r="H975" i="10"/>
  <c r="H974" i="10"/>
  <c r="H973" i="10"/>
  <c r="H972" i="10"/>
  <c r="H971" i="10"/>
  <c r="H970" i="10"/>
  <c r="H969" i="10"/>
  <c r="H968" i="10"/>
  <c r="H967" i="10"/>
  <c r="H966" i="10"/>
  <c r="H965" i="10"/>
  <c r="H964" i="10"/>
  <c r="H963" i="10"/>
  <c r="H962" i="10"/>
  <c r="H961" i="10"/>
  <c r="H960" i="10"/>
  <c r="H959" i="10"/>
  <c r="H958" i="10"/>
  <c r="H957" i="10"/>
  <c r="H956" i="10"/>
  <c r="H955" i="10"/>
  <c r="H954" i="10"/>
  <c r="H953" i="10"/>
  <c r="H952" i="10"/>
  <c r="H951" i="10"/>
  <c r="H950" i="10"/>
  <c r="H949" i="10"/>
  <c r="H948" i="10"/>
  <c r="H947" i="10"/>
  <c r="H946" i="10"/>
  <c r="H945" i="10"/>
  <c r="H944" i="10"/>
  <c r="H943" i="10"/>
  <c r="H942" i="10"/>
  <c r="H941" i="10"/>
  <c r="H940" i="10"/>
  <c r="H939" i="10"/>
  <c r="H938" i="10"/>
  <c r="H937" i="10"/>
  <c r="H936" i="10"/>
  <c r="H935" i="10"/>
  <c r="H934" i="10"/>
  <c r="H933" i="10"/>
  <c r="H932" i="10"/>
  <c r="H931" i="10"/>
  <c r="H930" i="10"/>
  <c r="H929" i="10"/>
  <c r="H928" i="10"/>
  <c r="H927" i="10"/>
  <c r="H926" i="10"/>
  <c r="H925" i="10"/>
  <c r="H924" i="10"/>
  <c r="H923" i="10"/>
  <c r="H922" i="10"/>
  <c r="H921" i="10"/>
  <c r="H920" i="10"/>
  <c r="H919" i="10"/>
  <c r="H918" i="10"/>
  <c r="H917" i="10"/>
  <c r="H916" i="10"/>
  <c r="H915" i="10"/>
  <c r="H914" i="10"/>
  <c r="H913" i="10"/>
  <c r="H912" i="10"/>
  <c r="H911" i="10"/>
  <c r="H910" i="10"/>
  <c r="H909" i="10"/>
  <c r="H908" i="10"/>
  <c r="H907" i="10"/>
  <c r="H906" i="10"/>
  <c r="H905" i="10"/>
  <c r="H904" i="10"/>
  <c r="H903" i="10"/>
  <c r="H902" i="10"/>
  <c r="H901" i="10"/>
  <c r="H900" i="10"/>
  <c r="H899" i="10"/>
  <c r="H898" i="10"/>
  <c r="H897" i="10"/>
  <c r="H896" i="10"/>
  <c r="H895" i="10"/>
  <c r="H894" i="10"/>
  <c r="H893" i="10"/>
  <c r="H892" i="10"/>
  <c r="H891" i="10"/>
  <c r="H890" i="10"/>
  <c r="H889" i="10"/>
  <c r="H888" i="10"/>
  <c r="H887" i="10"/>
  <c r="H886" i="10"/>
  <c r="H885" i="10"/>
  <c r="H884" i="10"/>
  <c r="H883" i="10"/>
  <c r="H882" i="10"/>
  <c r="H881" i="10"/>
  <c r="H880" i="10"/>
  <c r="H879" i="10"/>
  <c r="H878" i="10"/>
  <c r="H877" i="10"/>
  <c r="H876" i="10"/>
  <c r="H875" i="10"/>
  <c r="H874" i="10"/>
  <c r="H873" i="10"/>
  <c r="H872" i="10"/>
  <c r="H871" i="10"/>
  <c r="H870" i="10"/>
  <c r="H869" i="10"/>
  <c r="H868" i="10"/>
  <c r="H867" i="10"/>
  <c r="H866" i="10"/>
  <c r="H865" i="10"/>
  <c r="H864" i="10"/>
  <c r="H863" i="10"/>
  <c r="H862" i="10"/>
  <c r="H861" i="10"/>
  <c r="H860" i="10"/>
  <c r="H859" i="10"/>
  <c r="H858" i="10"/>
  <c r="H857" i="10"/>
  <c r="H856" i="10"/>
  <c r="H855" i="10"/>
  <c r="H854" i="10"/>
  <c r="H853" i="10"/>
  <c r="H852" i="10"/>
  <c r="H851" i="10"/>
  <c r="H850" i="10"/>
  <c r="H849" i="10"/>
  <c r="H848" i="10"/>
  <c r="H847" i="10"/>
  <c r="H846" i="10"/>
  <c r="H845" i="10"/>
  <c r="H844" i="10"/>
  <c r="H843" i="10"/>
  <c r="H842" i="10"/>
  <c r="H841" i="10"/>
  <c r="H840" i="10"/>
  <c r="H839" i="10"/>
  <c r="H838" i="10"/>
  <c r="H837" i="10"/>
  <c r="H836" i="10"/>
  <c r="H835" i="10"/>
  <c r="H834" i="10"/>
  <c r="H833" i="10"/>
  <c r="H832" i="10"/>
  <c r="H831" i="10"/>
  <c r="H830" i="10"/>
  <c r="H829" i="10"/>
  <c r="H828" i="10"/>
  <c r="H827" i="10"/>
  <c r="H826" i="10"/>
  <c r="H825" i="10"/>
  <c r="H824" i="10"/>
  <c r="H823" i="10"/>
  <c r="H822" i="10"/>
  <c r="H821" i="10"/>
  <c r="H820" i="10"/>
  <c r="H819" i="10"/>
  <c r="H818" i="10"/>
  <c r="H817" i="10"/>
  <c r="H816" i="10"/>
  <c r="H815" i="10"/>
  <c r="H814" i="10"/>
  <c r="H813" i="10"/>
  <c r="H812" i="10"/>
  <c r="H811" i="10"/>
  <c r="H810" i="10"/>
  <c r="H809" i="10"/>
  <c r="H808" i="10"/>
  <c r="H807" i="10"/>
  <c r="H806" i="10"/>
  <c r="H805" i="10"/>
  <c r="H804" i="10"/>
  <c r="H803" i="10"/>
  <c r="H802" i="10"/>
  <c r="H801" i="10"/>
  <c r="H800" i="10"/>
  <c r="H799" i="10"/>
  <c r="H798" i="10"/>
  <c r="H797" i="10"/>
  <c r="H796" i="10"/>
  <c r="H795" i="10"/>
  <c r="H794" i="10"/>
  <c r="H793" i="10"/>
  <c r="H792" i="10"/>
  <c r="H791" i="10"/>
  <c r="H790" i="10"/>
  <c r="H789" i="10"/>
  <c r="H788" i="10"/>
  <c r="H787" i="10"/>
  <c r="H786" i="10"/>
  <c r="H785" i="10"/>
  <c r="H784" i="10"/>
  <c r="H783" i="10"/>
  <c r="H782" i="10"/>
  <c r="H781" i="10"/>
  <c r="H780" i="10"/>
  <c r="H779" i="10"/>
  <c r="H778" i="10"/>
  <c r="H777" i="10"/>
  <c r="H776" i="10"/>
  <c r="H775" i="10"/>
  <c r="H774" i="10"/>
  <c r="H773" i="10"/>
  <c r="H772" i="10"/>
  <c r="H771" i="10"/>
  <c r="H770" i="10"/>
  <c r="H769" i="10"/>
  <c r="H768" i="10"/>
  <c r="H767" i="10"/>
  <c r="H766" i="10"/>
  <c r="H765" i="10"/>
  <c r="H764" i="10"/>
  <c r="H763" i="10"/>
  <c r="H762" i="10"/>
  <c r="H761" i="10"/>
  <c r="H760" i="10"/>
  <c r="H759" i="10"/>
  <c r="H758" i="10"/>
  <c r="H757" i="10"/>
  <c r="H756" i="10"/>
  <c r="H755" i="10"/>
  <c r="H754" i="10"/>
  <c r="H753" i="10"/>
  <c r="H752" i="10"/>
  <c r="H751" i="10"/>
  <c r="H750" i="10"/>
  <c r="H749" i="10"/>
  <c r="H748" i="10"/>
  <c r="H747" i="10"/>
  <c r="H746" i="10"/>
  <c r="H745" i="10"/>
  <c r="H744" i="10"/>
  <c r="H743" i="10"/>
  <c r="H742" i="10"/>
  <c r="H741" i="10"/>
  <c r="H76" i="2" s="1"/>
  <c r="G76" i="2" s="1"/>
  <c r="H740" i="10"/>
  <c r="H739" i="10"/>
  <c r="H738" i="10"/>
  <c r="H737" i="10"/>
  <c r="H736" i="10"/>
  <c r="H735" i="10"/>
  <c r="H734" i="10"/>
  <c r="H733" i="10"/>
  <c r="H732" i="10"/>
  <c r="H731" i="10"/>
  <c r="H730" i="10"/>
  <c r="H729" i="10"/>
  <c r="H728" i="10"/>
  <c r="H727" i="10"/>
  <c r="H726" i="10"/>
  <c r="H725" i="10"/>
  <c r="H724" i="10"/>
  <c r="H723" i="10"/>
  <c r="H722" i="10"/>
  <c r="H721" i="10"/>
  <c r="H720" i="10"/>
  <c r="H719" i="10"/>
  <c r="H718" i="10"/>
  <c r="H717" i="10"/>
  <c r="H716" i="10"/>
  <c r="H715" i="10"/>
  <c r="H714" i="10"/>
  <c r="H713" i="10"/>
  <c r="H712" i="10"/>
  <c r="H711" i="10"/>
  <c r="H710" i="10"/>
  <c r="H709" i="10"/>
  <c r="H708" i="10"/>
  <c r="H707" i="10"/>
  <c r="H706" i="10"/>
  <c r="H705" i="10"/>
  <c r="H704" i="10"/>
  <c r="H703" i="10"/>
  <c r="H702" i="10"/>
  <c r="H701" i="10"/>
  <c r="H700" i="10"/>
  <c r="H699" i="10"/>
  <c r="H698" i="10"/>
  <c r="H697" i="10"/>
  <c r="H696" i="10"/>
  <c r="H695" i="10"/>
  <c r="H694" i="10"/>
  <c r="H693" i="10"/>
  <c r="H692" i="10"/>
  <c r="H691" i="10"/>
  <c r="H690" i="10"/>
  <c r="H689" i="10"/>
  <c r="H688" i="10"/>
  <c r="H687" i="10"/>
  <c r="H686" i="10"/>
  <c r="H685" i="10"/>
  <c r="H684" i="10"/>
  <c r="H683" i="10"/>
  <c r="H682" i="10"/>
  <c r="H681" i="10"/>
  <c r="H680" i="10"/>
  <c r="H679" i="10"/>
  <c r="H678" i="10"/>
  <c r="H677" i="10"/>
  <c r="H676" i="10"/>
  <c r="H675" i="10"/>
  <c r="H674" i="10"/>
  <c r="H673" i="10"/>
  <c r="H672" i="10"/>
  <c r="H671" i="10"/>
  <c r="H670" i="10"/>
  <c r="H669" i="10"/>
  <c r="H668" i="10"/>
  <c r="H667" i="10"/>
  <c r="H666" i="10"/>
  <c r="H665" i="10"/>
  <c r="H664" i="10"/>
  <c r="H663" i="10"/>
  <c r="H662" i="10"/>
  <c r="H661" i="10"/>
  <c r="H660" i="10"/>
  <c r="H659" i="10"/>
  <c r="H658" i="10"/>
  <c r="H657" i="10"/>
  <c r="H656" i="10"/>
  <c r="H655" i="10"/>
  <c r="H654" i="10"/>
  <c r="H653" i="10"/>
  <c r="H652" i="10"/>
  <c r="H651" i="10"/>
  <c r="H650" i="10"/>
  <c r="H649" i="10"/>
  <c r="H648" i="10"/>
  <c r="H647" i="10"/>
  <c r="H646" i="10"/>
  <c r="H645" i="10"/>
  <c r="H644" i="10"/>
  <c r="H643" i="10"/>
  <c r="H642" i="10"/>
  <c r="H641" i="10"/>
  <c r="H640" i="10"/>
  <c r="H639" i="10"/>
  <c r="H638" i="10"/>
  <c r="H637" i="10"/>
  <c r="H636" i="10"/>
  <c r="H635" i="10"/>
  <c r="H634" i="10"/>
  <c r="H633" i="10"/>
  <c r="H632" i="10"/>
  <c r="H631" i="10"/>
  <c r="H630" i="10"/>
  <c r="H629" i="10"/>
  <c r="H628" i="10"/>
  <c r="H627" i="10"/>
  <c r="H626" i="10"/>
  <c r="H625" i="10"/>
  <c r="H624" i="10"/>
  <c r="H623" i="10"/>
  <c r="H622" i="10"/>
  <c r="H621" i="10"/>
  <c r="H620" i="10"/>
  <c r="H619" i="10"/>
  <c r="H618" i="10"/>
  <c r="H617" i="10"/>
  <c r="H616" i="10"/>
  <c r="H615" i="10"/>
  <c r="H614" i="10"/>
  <c r="H613" i="10"/>
  <c r="H612" i="10"/>
  <c r="H611" i="10"/>
  <c r="H610" i="10"/>
  <c r="H609" i="10"/>
  <c r="H608" i="10"/>
  <c r="H607" i="10"/>
  <c r="H606" i="10"/>
  <c r="H605" i="10"/>
  <c r="H604" i="10"/>
  <c r="H603" i="10"/>
  <c r="H602" i="10"/>
  <c r="H601" i="10"/>
  <c r="H600" i="10"/>
  <c r="H599" i="10"/>
  <c r="H598" i="10"/>
  <c r="H597" i="10"/>
  <c r="H596" i="10"/>
  <c r="H595" i="10"/>
  <c r="H594" i="10"/>
  <c r="H593" i="10"/>
  <c r="H592" i="10"/>
  <c r="H591" i="10"/>
  <c r="H590" i="10"/>
  <c r="H589" i="10"/>
  <c r="H588" i="10"/>
  <c r="H587" i="10"/>
  <c r="H586" i="10"/>
  <c r="H585" i="10"/>
  <c r="H584" i="10"/>
  <c r="H583" i="10"/>
  <c r="H582" i="10"/>
  <c r="H581" i="10"/>
  <c r="H580" i="10"/>
  <c r="H579" i="10"/>
  <c r="H578" i="10"/>
  <c r="H577" i="10"/>
  <c r="H576" i="10"/>
  <c r="H575" i="10"/>
  <c r="H574" i="10"/>
  <c r="H573" i="10"/>
  <c r="H572" i="10"/>
  <c r="H571" i="10"/>
  <c r="H570" i="10"/>
  <c r="H569" i="10"/>
  <c r="H568" i="10"/>
  <c r="H567" i="10"/>
  <c r="H566" i="10"/>
  <c r="H565" i="10"/>
  <c r="H564" i="10"/>
  <c r="H563" i="10"/>
  <c r="H562" i="10"/>
  <c r="H561" i="10"/>
  <c r="H560" i="10"/>
  <c r="H559" i="10"/>
  <c r="H558" i="10"/>
  <c r="H557" i="10"/>
  <c r="H556" i="10"/>
  <c r="H555" i="10"/>
  <c r="H554" i="10"/>
  <c r="H553" i="10"/>
  <c r="H552" i="10"/>
  <c r="H551" i="10"/>
  <c r="H550" i="10"/>
  <c r="H549" i="10"/>
  <c r="H548" i="10"/>
  <c r="H547" i="10"/>
  <c r="H546" i="10"/>
  <c r="H545" i="10"/>
  <c r="H544" i="10"/>
  <c r="H543" i="10"/>
  <c r="H542" i="10"/>
  <c r="H541" i="10"/>
  <c r="H540" i="10"/>
  <c r="H539" i="10"/>
  <c r="H538" i="10"/>
  <c r="H537" i="10"/>
  <c r="H536" i="10"/>
  <c r="H535" i="10"/>
  <c r="H534" i="10"/>
  <c r="H533" i="10"/>
  <c r="H532" i="10"/>
  <c r="H531" i="10"/>
  <c r="H530" i="10"/>
  <c r="H529" i="10"/>
  <c r="H528" i="10"/>
  <c r="H527" i="10"/>
  <c r="H526" i="10"/>
  <c r="H525" i="10"/>
  <c r="H524" i="10"/>
  <c r="H523" i="10"/>
  <c r="H522" i="10"/>
  <c r="H521" i="10"/>
  <c r="H520" i="10"/>
  <c r="H519" i="10"/>
  <c r="H518" i="10"/>
  <c r="H517" i="10"/>
  <c r="H516" i="10"/>
  <c r="H515" i="10"/>
  <c r="H514" i="10"/>
  <c r="H513" i="10"/>
  <c r="H512" i="10"/>
  <c r="H511" i="10"/>
  <c r="H510" i="10"/>
  <c r="H509" i="10"/>
  <c r="H508" i="10"/>
  <c r="H507" i="10"/>
  <c r="H506" i="10"/>
  <c r="H505" i="10"/>
  <c r="H504" i="10"/>
  <c r="H503" i="10"/>
  <c r="H502" i="10"/>
  <c r="H501" i="10"/>
  <c r="H500" i="10"/>
  <c r="H499" i="10"/>
  <c r="H498" i="10"/>
  <c r="H497" i="10"/>
  <c r="H496" i="10"/>
  <c r="H495" i="10"/>
  <c r="H494" i="10"/>
  <c r="H493" i="10"/>
  <c r="H492" i="10"/>
  <c r="H491" i="10"/>
  <c r="H490" i="10"/>
  <c r="H489" i="10"/>
  <c r="H488" i="10"/>
  <c r="H487" i="10"/>
  <c r="H486" i="10"/>
  <c r="H485" i="10"/>
  <c r="H484" i="10"/>
  <c r="H483" i="10"/>
  <c r="H482" i="10"/>
  <c r="H481" i="10"/>
  <c r="H480" i="10"/>
  <c r="H479" i="10"/>
  <c r="H478" i="10"/>
  <c r="H477" i="10"/>
  <c r="H476" i="10"/>
  <c r="H475" i="10"/>
  <c r="H474" i="10"/>
  <c r="H473" i="10"/>
  <c r="H472" i="10"/>
  <c r="H471" i="10"/>
  <c r="H470" i="10"/>
  <c r="H469" i="10"/>
  <c r="H468" i="10"/>
  <c r="H467" i="10"/>
  <c r="H466" i="10"/>
  <c r="H465" i="10"/>
  <c r="H464" i="10"/>
  <c r="H463" i="10"/>
  <c r="H462" i="10"/>
  <c r="H461" i="10"/>
  <c r="H460" i="10"/>
  <c r="H459" i="10"/>
  <c r="H458" i="10"/>
  <c r="H457" i="10"/>
  <c r="H456" i="10"/>
  <c r="H455" i="10"/>
  <c r="H454" i="10"/>
  <c r="H453" i="10"/>
  <c r="H452" i="10"/>
  <c r="H451" i="10"/>
  <c r="H450" i="10"/>
  <c r="H449" i="10"/>
  <c r="H448" i="10"/>
  <c r="H447" i="10"/>
  <c r="H446" i="10"/>
  <c r="H445" i="10"/>
  <c r="H444" i="10"/>
  <c r="H443" i="10"/>
  <c r="H442" i="10"/>
  <c r="H441" i="10"/>
  <c r="H440" i="10"/>
  <c r="H439" i="10"/>
  <c r="H438" i="10"/>
  <c r="H437" i="10"/>
  <c r="H436" i="10"/>
  <c r="H435" i="10"/>
  <c r="H434" i="10"/>
  <c r="H433" i="10"/>
  <c r="H432" i="10"/>
  <c r="H431" i="10"/>
  <c r="H430" i="10"/>
  <c r="H429" i="10"/>
  <c r="H428" i="10"/>
  <c r="H427" i="10"/>
  <c r="H426" i="10"/>
  <c r="H425" i="10"/>
  <c r="H424" i="10"/>
  <c r="H423" i="10"/>
  <c r="H422" i="10"/>
  <c r="H421" i="10"/>
  <c r="H420" i="10"/>
  <c r="H419" i="10"/>
  <c r="H418" i="10"/>
  <c r="H417" i="10"/>
  <c r="H416" i="10"/>
  <c r="H415" i="10"/>
  <c r="H414" i="10"/>
  <c r="H413" i="10"/>
  <c r="H412" i="10"/>
  <c r="H411" i="10"/>
  <c r="H410" i="10"/>
  <c r="H409" i="10"/>
  <c r="H408" i="10"/>
  <c r="H407" i="10"/>
  <c r="H406" i="10"/>
  <c r="H405" i="10"/>
  <c r="H404" i="10"/>
  <c r="H403" i="10"/>
  <c r="H402" i="10"/>
  <c r="H401" i="10"/>
  <c r="H400" i="10"/>
  <c r="H399" i="10"/>
  <c r="H398" i="10"/>
  <c r="H397" i="10"/>
  <c r="H396" i="10"/>
  <c r="H395" i="10"/>
  <c r="H394" i="10"/>
  <c r="H393" i="10"/>
  <c r="H392" i="10"/>
  <c r="H391" i="10"/>
  <c r="H390" i="10"/>
  <c r="H389" i="10"/>
  <c r="H388" i="10"/>
  <c r="H387" i="10"/>
  <c r="H386" i="10"/>
  <c r="H385" i="10"/>
  <c r="H384" i="10"/>
  <c r="H383" i="10"/>
  <c r="H382" i="10"/>
  <c r="H381" i="10"/>
  <c r="H380" i="10"/>
  <c r="H379" i="10"/>
  <c r="H378" i="10"/>
  <c r="H377" i="10"/>
  <c r="H376" i="10"/>
  <c r="H375" i="10"/>
  <c r="H374" i="10"/>
  <c r="H373" i="10"/>
  <c r="H372" i="10"/>
  <c r="H371" i="10"/>
  <c r="H370" i="10"/>
  <c r="H369" i="10"/>
  <c r="H368" i="10"/>
  <c r="H367" i="10"/>
  <c r="H366" i="10"/>
  <c r="H365" i="10"/>
  <c r="H364" i="10"/>
  <c r="H363" i="10"/>
  <c r="H362" i="10"/>
  <c r="H361" i="10"/>
  <c r="H360" i="10"/>
  <c r="H359" i="10"/>
  <c r="H358" i="10"/>
  <c r="H357" i="10"/>
  <c r="H356" i="10"/>
  <c r="H355" i="10"/>
  <c r="H354" i="10"/>
  <c r="H353" i="10"/>
  <c r="H352" i="10"/>
  <c r="H351" i="10"/>
  <c r="H350" i="10"/>
  <c r="H349" i="10"/>
  <c r="H348" i="10"/>
  <c r="H347" i="10"/>
  <c r="H346" i="10"/>
  <c r="H345" i="10"/>
  <c r="H344" i="10"/>
  <c r="H343" i="10"/>
  <c r="H342" i="10"/>
  <c r="H341" i="10"/>
  <c r="H340" i="10"/>
  <c r="H339" i="10"/>
  <c r="H338" i="10"/>
  <c r="H337" i="10"/>
  <c r="H336" i="10"/>
  <c r="H335" i="10"/>
  <c r="H334" i="10"/>
  <c r="H333" i="10"/>
  <c r="H332" i="10"/>
  <c r="H331" i="10"/>
  <c r="H330" i="10"/>
  <c r="H329" i="10"/>
  <c r="H328" i="10"/>
  <c r="H327" i="10"/>
  <c r="H326" i="10"/>
  <c r="H325" i="10"/>
  <c r="H324" i="10"/>
  <c r="H323" i="10"/>
  <c r="H322" i="10"/>
  <c r="H321" i="10"/>
  <c r="H320" i="10"/>
  <c r="H319" i="10"/>
  <c r="H318" i="10"/>
  <c r="H317" i="10"/>
  <c r="H316" i="10"/>
  <c r="H315" i="10"/>
  <c r="H314" i="10"/>
  <c r="H313" i="10"/>
  <c r="H312" i="10"/>
  <c r="H311" i="10"/>
  <c r="H310" i="10"/>
  <c r="H309" i="10"/>
  <c r="H308" i="10"/>
  <c r="H307" i="10"/>
  <c r="H306" i="10"/>
  <c r="H305" i="10"/>
  <c r="H304" i="10"/>
  <c r="H303" i="10"/>
  <c r="H302" i="10"/>
  <c r="H301" i="10"/>
  <c r="H300" i="10"/>
  <c r="H299" i="10"/>
  <c r="H298" i="10"/>
  <c r="H297" i="10"/>
  <c r="H296" i="10"/>
  <c r="H295" i="10"/>
  <c r="H294" i="10"/>
  <c r="H293" i="10"/>
  <c r="H292" i="10"/>
  <c r="H291" i="10"/>
  <c r="H290" i="10"/>
  <c r="H289" i="10"/>
  <c r="H288" i="10"/>
  <c r="H287" i="10"/>
  <c r="H286" i="10"/>
  <c r="H285" i="10"/>
  <c r="H284" i="10"/>
  <c r="H283" i="10"/>
  <c r="H282" i="10"/>
  <c r="H281" i="10"/>
  <c r="H280" i="10"/>
  <c r="H279" i="10"/>
  <c r="H278" i="10"/>
  <c r="H277" i="10"/>
  <c r="H276" i="10"/>
  <c r="H275" i="10"/>
  <c r="H274" i="10"/>
  <c r="H273" i="10"/>
  <c r="H272" i="10"/>
  <c r="H271" i="10"/>
  <c r="H270" i="10"/>
  <c r="H269" i="10"/>
  <c r="H268" i="10"/>
  <c r="H267" i="10"/>
  <c r="H266" i="10"/>
  <c r="H265" i="10"/>
  <c r="H264" i="10"/>
  <c r="H263" i="10"/>
  <c r="H262" i="10"/>
  <c r="H261" i="10"/>
  <c r="H260" i="10"/>
  <c r="H259" i="10"/>
  <c r="H258" i="10"/>
  <c r="H257" i="10"/>
  <c r="H256" i="10"/>
  <c r="H255" i="10"/>
  <c r="H254" i="10"/>
  <c r="H253" i="10"/>
  <c r="H252" i="10"/>
  <c r="H251" i="10"/>
  <c r="H250" i="10"/>
  <c r="H249" i="10"/>
  <c r="H248" i="10"/>
  <c r="H247" i="10"/>
  <c r="H246" i="10"/>
  <c r="H245" i="10"/>
  <c r="H244" i="10"/>
  <c r="H243" i="10"/>
  <c r="H242" i="10"/>
  <c r="H241" i="10"/>
  <c r="H240" i="10"/>
  <c r="H239" i="10"/>
  <c r="H238" i="10"/>
  <c r="H237" i="10"/>
  <c r="H236" i="10"/>
  <c r="H235" i="10"/>
  <c r="H234" i="10"/>
  <c r="H233" i="10"/>
  <c r="H232" i="10"/>
  <c r="H231" i="10"/>
  <c r="H230" i="10"/>
  <c r="H229" i="10"/>
  <c r="H228" i="10"/>
  <c r="H227" i="10"/>
  <c r="H226" i="10"/>
  <c r="H225" i="10"/>
  <c r="H224" i="10"/>
  <c r="H223" i="10"/>
  <c r="H222" i="10"/>
  <c r="H221" i="10"/>
  <c r="H220" i="10"/>
  <c r="H219" i="10"/>
  <c r="H218" i="10"/>
  <c r="H217" i="10"/>
  <c r="H216" i="10"/>
  <c r="H215" i="10"/>
  <c r="H214" i="10"/>
  <c r="H213" i="10"/>
  <c r="H212" i="10"/>
  <c r="H211" i="10"/>
  <c r="H210" i="10"/>
  <c r="H209" i="10"/>
  <c r="H208" i="10"/>
  <c r="H207" i="10"/>
  <c r="H206" i="10"/>
  <c r="H205" i="10"/>
  <c r="H204" i="10"/>
  <c r="H203" i="10"/>
  <c r="H202" i="10"/>
  <c r="H201" i="10"/>
  <c r="H200" i="10"/>
  <c r="H199" i="10"/>
  <c r="H198" i="10"/>
  <c r="H197" i="10"/>
  <c r="H196" i="10"/>
  <c r="H195" i="10"/>
  <c r="H194" i="10"/>
  <c r="H193" i="10"/>
  <c r="H192" i="10"/>
  <c r="H191" i="10"/>
  <c r="H190" i="10"/>
  <c r="H189" i="10"/>
  <c r="H188" i="10"/>
  <c r="H187" i="10"/>
  <c r="H186" i="10"/>
  <c r="H185" i="10"/>
  <c r="H184" i="10"/>
  <c r="H183" i="10"/>
  <c r="H182" i="10"/>
  <c r="H181" i="10"/>
  <c r="H180" i="10"/>
  <c r="H179" i="10"/>
  <c r="H178" i="10"/>
  <c r="H177" i="10"/>
  <c r="H176" i="10"/>
  <c r="H175" i="10"/>
  <c r="H174" i="10"/>
  <c r="H173" i="10"/>
  <c r="H172" i="10"/>
  <c r="H171" i="10"/>
  <c r="H170" i="10"/>
  <c r="H169" i="10"/>
  <c r="H168" i="10"/>
  <c r="H167" i="10"/>
  <c r="H166" i="10"/>
  <c r="H165" i="10"/>
  <c r="H164" i="10"/>
  <c r="H163" i="10"/>
  <c r="H162" i="10"/>
  <c r="H161" i="10"/>
  <c r="H160" i="10"/>
  <c r="H159" i="10"/>
  <c r="H158" i="10"/>
  <c r="H157" i="10"/>
  <c r="H156" i="10"/>
  <c r="H155" i="10"/>
  <c r="H154" i="10"/>
  <c r="H153" i="10"/>
  <c r="H152" i="10"/>
  <c r="H151" i="10"/>
  <c r="H150" i="10"/>
  <c r="H149" i="10"/>
  <c r="H148" i="10"/>
  <c r="H147" i="10"/>
  <c r="H146" i="10"/>
  <c r="H145" i="10"/>
  <c r="H144" i="10"/>
  <c r="H143" i="10"/>
  <c r="H142" i="10"/>
  <c r="H141" i="10"/>
  <c r="H140" i="10"/>
  <c r="H139" i="10"/>
  <c r="H138" i="10"/>
  <c r="H137" i="10"/>
  <c r="H136" i="10"/>
  <c r="H135" i="10"/>
  <c r="H134" i="10"/>
  <c r="H133" i="10"/>
  <c r="H132" i="10"/>
  <c r="H131" i="10"/>
  <c r="H130" i="10"/>
  <c r="H129" i="10"/>
  <c r="H128" i="10"/>
  <c r="H127" i="10"/>
  <c r="H126" i="10"/>
  <c r="H125" i="10"/>
  <c r="H124" i="10"/>
  <c r="H123" i="10"/>
  <c r="H122" i="10"/>
  <c r="H121" i="10"/>
  <c r="H120" i="10"/>
  <c r="H119" i="10"/>
  <c r="H118" i="10"/>
  <c r="H117" i="10"/>
  <c r="H116" i="10"/>
  <c r="H115" i="10"/>
  <c r="H114" i="10"/>
  <c r="H113" i="10"/>
  <c r="H112" i="10"/>
  <c r="H111" i="10"/>
  <c r="H110" i="10"/>
  <c r="H109" i="10"/>
  <c r="H108" i="10"/>
  <c r="H107" i="10"/>
  <c r="H106" i="10"/>
  <c r="H105" i="10"/>
  <c r="H104" i="10"/>
  <c r="H103" i="10"/>
  <c r="H67" i="2" s="1"/>
  <c r="G67" i="2" s="1"/>
  <c r="H102" i="10"/>
  <c r="H101" i="10"/>
  <c r="H100" i="10"/>
  <c r="H99" i="10"/>
  <c r="H98" i="10"/>
  <c r="H97" i="10"/>
  <c r="H96" i="10"/>
  <c r="H95" i="10"/>
  <c r="H94" i="10"/>
  <c r="H93" i="10"/>
  <c r="H92" i="10"/>
  <c r="H91" i="10"/>
  <c r="H90" i="10"/>
  <c r="H89" i="10"/>
  <c r="H88" i="10"/>
  <c r="H87" i="10"/>
  <c r="H86" i="10"/>
  <c r="H85" i="10"/>
  <c r="H84" i="10"/>
  <c r="H83" i="10"/>
  <c r="H82" i="10"/>
  <c r="H81" i="10"/>
  <c r="H80" i="10"/>
  <c r="H79" i="10"/>
  <c r="H78" i="10"/>
  <c r="H77" i="10"/>
  <c r="H76" i="10"/>
  <c r="H75" i="10"/>
  <c r="H74" i="10"/>
  <c r="H73" i="10"/>
  <c r="H72" i="10"/>
  <c r="H71" i="10"/>
  <c r="H70" i="10"/>
  <c r="H69" i="10"/>
  <c r="H68" i="10"/>
  <c r="H67" i="10"/>
  <c r="H66" i="10"/>
  <c r="H65" i="10"/>
  <c r="H64" i="10"/>
  <c r="H63" i="10"/>
  <c r="H62" i="10"/>
  <c r="H61" i="10"/>
  <c r="H60" i="10"/>
  <c r="H59" i="10"/>
  <c r="H58" i="10"/>
  <c r="H57" i="10"/>
  <c r="H56" i="10"/>
  <c r="H55" i="10"/>
  <c r="H54" i="10"/>
  <c r="H53" i="10"/>
  <c r="H52" i="10"/>
  <c r="H51" i="10"/>
  <c r="H50" i="10"/>
  <c r="H49" i="10"/>
  <c r="H48" i="10"/>
  <c r="H47" i="10"/>
  <c r="H46" i="10"/>
  <c r="H45" i="10"/>
  <c r="H44" i="10"/>
  <c r="H43" i="10"/>
  <c r="H42" i="10"/>
  <c r="H41" i="10"/>
  <c r="H40" i="10"/>
  <c r="H39" i="10"/>
  <c r="H38" i="10"/>
  <c r="H37" i="10"/>
  <c r="H36" i="10"/>
  <c r="H35" i="10"/>
  <c r="H34" i="10"/>
  <c r="H33" i="10"/>
  <c r="H32" i="10"/>
  <c r="H31" i="10"/>
  <c r="H30" i="10"/>
  <c r="H29" i="10"/>
  <c r="H28" i="10"/>
  <c r="H27" i="10"/>
  <c r="H26" i="10"/>
  <c r="H25" i="10"/>
  <c r="H24" i="10"/>
  <c r="H23" i="10"/>
  <c r="H22" i="10"/>
  <c r="H21" i="10"/>
  <c r="H20" i="10"/>
  <c r="H19" i="10"/>
  <c r="H18" i="10"/>
  <c r="H17" i="10"/>
  <c r="H16" i="10"/>
  <c r="H15" i="10"/>
  <c r="H14" i="10"/>
  <c r="H13" i="10"/>
  <c r="H12" i="10"/>
  <c r="H11" i="10"/>
  <c r="H4861" i="16"/>
  <c r="F22" i="3" s="1"/>
  <c r="J22" i="3" s="1"/>
  <c r="H4860" i="16"/>
  <c r="H4859" i="16"/>
  <c r="H4858" i="16"/>
  <c r="H4857" i="16"/>
  <c r="H4856" i="16"/>
  <c r="H4855" i="16"/>
  <c r="H4854" i="16"/>
  <c r="H4853" i="16"/>
  <c r="H4852" i="16"/>
  <c r="H4851" i="16"/>
  <c r="H4850" i="16"/>
  <c r="H4849" i="16"/>
  <c r="H4848" i="16"/>
  <c r="H4847" i="16"/>
  <c r="H4846" i="16"/>
  <c r="H4845" i="16"/>
  <c r="H4844" i="16"/>
  <c r="H4843" i="16"/>
  <c r="H4842" i="16"/>
  <c r="H4841" i="16"/>
  <c r="H4840" i="16"/>
  <c r="H4839" i="16"/>
  <c r="H4838" i="16"/>
  <c r="H4837" i="16"/>
  <c r="H4836" i="16"/>
  <c r="H4835" i="16"/>
  <c r="H4834" i="16"/>
  <c r="H4833" i="16"/>
  <c r="H4832" i="16"/>
  <c r="H4831" i="16"/>
  <c r="H4830" i="16"/>
  <c r="H4829" i="16"/>
  <c r="H4828" i="16"/>
  <c r="H4827" i="16"/>
  <c r="H4826" i="16"/>
  <c r="H4825" i="16"/>
  <c r="H4824" i="16"/>
  <c r="H4823" i="16"/>
  <c r="H4822" i="16"/>
  <c r="H4821" i="16"/>
  <c r="H4820" i="16"/>
  <c r="H4819" i="16"/>
  <c r="H4818" i="16"/>
  <c r="H4817" i="16"/>
  <c r="H4816" i="16"/>
  <c r="H4815" i="16"/>
  <c r="H4814" i="16"/>
  <c r="H4813" i="16"/>
  <c r="H4812" i="16"/>
  <c r="H4811" i="16"/>
  <c r="H4810" i="16"/>
  <c r="H4809" i="16"/>
  <c r="H4808" i="16"/>
  <c r="H4807" i="16"/>
  <c r="H4806" i="16"/>
  <c r="H4805" i="16"/>
  <c r="H4804" i="16"/>
  <c r="H4803" i="16"/>
  <c r="H4802" i="16"/>
  <c r="H4801" i="16"/>
  <c r="H4800" i="16"/>
  <c r="H4799" i="16"/>
  <c r="H4798" i="16"/>
  <c r="H4797" i="16"/>
  <c r="H4796" i="16"/>
  <c r="H4795" i="16"/>
  <c r="H4794" i="16"/>
  <c r="H4793" i="16"/>
  <c r="H4792" i="16"/>
  <c r="H4791" i="16"/>
  <c r="H4790" i="16"/>
  <c r="H4789" i="16"/>
  <c r="H4788" i="16"/>
  <c r="H4787" i="16"/>
  <c r="H4786" i="16"/>
  <c r="H4785" i="16"/>
  <c r="H4784" i="16"/>
  <c r="H4783" i="16"/>
  <c r="H4782" i="16"/>
  <c r="H4781" i="16"/>
  <c r="H4780" i="16"/>
  <c r="H4779" i="16"/>
  <c r="H4778" i="16"/>
  <c r="H4777" i="16"/>
  <c r="H4776" i="16"/>
  <c r="H4775" i="16"/>
  <c r="H4774" i="16"/>
  <c r="H4773" i="16"/>
  <c r="H4772" i="16"/>
  <c r="H4771" i="16"/>
  <c r="H4770" i="16"/>
  <c r="H4769" i="16"/>
  <c r="H4768" i="16"/>
  <c r="H4767" i="16"/>
  <c r="H4766" i="16"/>
  <c r="H4765" i="16"/>
  <c r="H4764" i="16"/>
  <c r="H4763" i="16"/>
  <c r="H4762" i="16"/>
  <c r="H4761" i="16"/>
  <c r="H4760" i="16"/>
  <c r="H4759" i="16"/>
  <c r="H4758" i="16"/>
  <c r="H4757" i="16"/>
  <c r="H4756" i="16"/>
  <c r="H4755" i="16"/>
  <c r="H4754" i="16"/>
  <c r="H4753" i="16"/>
  <c r="H4752" i="16"/>
  <c r="H4751" i="16"/>
  <c r="H4750" i="16"/>
  <c r="H4749" i="16"/>
  <c r="H4748" i="16"/>
  <c r="H4747" i="16"/>
  <c r="H4746" i="16"/>
  <c r="H4745" i="16"/>
  <c r="H4744" i="16"/>
  <c r="H4743" i="16"/>
  <c r="H4742" i="16"/>
  <c r="H4741" i="16"/>
  <c r="H4740" i="16"/>
  <c r="H4739" i="16"/>
  <c r="H4738" i="16"/>
  <c r="H4737" i="16"/>
  <c r="H4736" i="16"/>
  <c r="H4735" i="16"/>
  <c r="H4734" i="16"/>
  <c r="H4733" i="16"/>
  <c r="H4732" i="16"/>
  <c r="H4731" i="16"/>
  <c r="H4730" i="16"/>
  <c r="H4729" i="16"/>
  <c r="H4728" i="16"/>
  <c r="H4727" i="16"/>
  <c r="H4726" i="16"/>
  <c r="H4725" i="16"/>
  <c r="H4724" i="16"/>
  <c r="H4723" i="16"/>
  <c r="H4722" i="16"/>
  <c r="H4721" i="16"/>
  <c r="H4720" i="16"/>
  <c r="H4719" i="16"/>
  <c r="H4718" i="16"/>
  <c r="H4717" i="16"/>
  <c r="H4716" i="16"/>
  <c r="H4715" i="16"/>
  <c r="H4714" i="16"/>
  <c r="H4713" i="16"/>
  <c r="H4712" i="16"/>
  <c r="H4711" i="16"/>
  <c r="H4710" i="16"/>
  <c r="H4709" i="16"/>
  <c r="H4708" i="16"/>
  <c r="H4707" i="16"/>
  <c r="H4706" i="16"/>
  <c r="H4705" i="16"/>
  <c r="H4704" i="16"/>
  <c r="H4703" i="16"/>
  <c r="H4702" i="16"/>
  <c r="H4701" i="16"/>
  <c r="H4700" i="16"/>
  <c r="H4699" i="16"/>
  <c r="H4698" i="16"/>
  <c r="H4697" i="16"/>
  <c r="H4696" i="16"/>
  <c r="H4695" i="16"/>
  <c r="H4694" i="16"/>
  <c r="H4693" i="16"/>
  <c r="H4692" i="16"/>
  <c r="H4691" i="16"/>
  <c r="H4690" i="16"/>
  <c r="H4689" i="16"/>
  <c r="H4688" i="16"/>
  <c r="H4687" i="16"/>
  <c r="H4686" i="16"/>
  <c r="H4685" i="16"/>
  <c r="H4684" i="16"/>
  <c r="H4683" i="16"/>
  <c r="H4682" i="16"/>
  <c r="H4681" i="16"/>
  <c r="H4680" i="16"/>
  <c r="H4679" i="16"/>
  <c r="H4678" i="16"/>
  <c r="H4677" i="16"/>
  <c r="H4676" i="16"/>
  <c r="H4675" i="16"/>
  <c r="H4674" i="16"/>
  <c r="H4673" i="16"/>
  <c r="H4672" i="16"/>
  <c r="H4671" i="16"/>
  <c r="H4670" i="16"/>
  <c r="H4669" i="16"/>
  <c r="H4668" i="16"/>
  <c r="H4667" i="16"/>
  <c r="H4666" i="16"/>
  <c r="H4665" i="16"/>
  <c r="H4664" i="16"/>
  <c r="H4663" i="16"/>
  <c r="H4662" i="16"/>
  <c r="H4661" i="16"/>
  <c r="H4660" i="16"/>
  <c r="H4659" i="16"/>
  <c r="H4658" i="16"/>
  <c r="H4657" i="16"/>
  <c r="H4656" i="16"/>
  <c r="H4655" i="16"/>
  <c r="H4654" i="16"/>
  <c r="H4653" i="16"/>
  <c r="H4652" i="16"/>
  <c r="H4651" i="16"/>
  <c r="H4650" i="16"/>
  <c r="H4649" i="16"/>
  <c r="H4648" i="16"/>
  <c r="H4647" i="16"/>
  <c r="H4646" i="16"/>
  <c r="H4645" i="16"/>
  <c r="H4644" i="16"/>
  <c r="H4643" i="16"/>
  <c r="H4642" i="16"/>
  <c r="H4641" i="16"/>
  <c r="H4640" i="16"/>
  <c r="H4639" i="16"/>
  <c r="H4638" i="16"/>
  <c r="H4637" i="16"/>
  <c r="H4636" i="16"/>
  <c r="H4635" i="16"/>
  <c r="H4634" i="16"/>
  <c r="H4633" i="16"/>
  <c r="H4632" i="16"/>
  <c r="H4631" i="16"/>
  <c r="H4630" i="16"/>
  <c r="H4629" i="16"/>
  <c r="H4628" i="16"/>
  <c r="H4627" i="16"/>
  <c r="H4626" i="16"/>
  <c r="H4625" i="16"/>
  <c r="H4624" i="16"/>
  <c r="H4623" i="16"/>
  <c r="H4622" i="16"/>
  <c r="H4621" i="16"/>
  <c r="H4620" i="16"/>
  <c r="H4619" i="16"/>
  <c r="H4618" i="16"/>
  <c r="H4617" i="16"/>
  <c r="H4616" i="16"/>
  <c r="H4615" i="16"/>
  <c r="H4614" i="16"/>
  <c r="H4613" i="16"/>
  <c r="H4612" i="16"/>
  <c r="H4611" i="16"/>
  <c r="H4610" i="16"/>
  <c r="H4609" i="16"/>
  <c r="H4608" i="16"/>
  <c r="H4607" i="16"/>
  <c r="H4606" i="16"/>
  <c r="H4605" i="16"/>
  <c r="H4604" i="16"/>
  <c r="H4603" i="16"/>
  <c r="H4602" i="16"/>
  <c r="H4601" i="16"/>
  <c r="H4600" i="16"/>
  <c r="H4599" i="16"/>
  <c r="H4598" i="16"/>
  <c r="H4597" i="16"/>
  <c r="H4596" i="16"/>
  <c r="H4595" i="16"/>
  <c r="H4594" i="16"/>
  <c r="H4593" i="16"/>
  <c r="H4592" i="16"/>
  <c r="H4591" i="16"/>
  <c r="H4590" i="16"/>
  <c r="H4589" i="16"/>
  <c r="H4588" i="16"/>
  <c r="H4587" i="16"/>
  <c r="H4586" i="16"/>
  <c r="H4585" i="16"/>
  <c r="H4584" i="16"/>
  <c r="H4583" i="16"/>
  <c r="H4582" i="16"/>
  <c r="H4581" i="16"/>
  <c r="H4580" i="16"/>
  <c r="H4579" i="16"/>
  <c r="H4578" i="16"/>
  <c r="H4577" i="16"/>
  <c r="H4576" i="16"/>
  <c r="H4575" i="16"/>
  <c r="H4574" i="16"/>
  <c r="H4573" i="16"/>
  <c r="H4572" i="16"/>
  <c r="H4571" i="16"/>
  <c r="H4570" i="16"/>
  <c r="H4569" i="16"/>
  <c r="H4568" i="16"/>
  <c r="H4567" i="16"/>
  <c r="H4566" i="16"/>
  <c r="H4565" i="16"/>
  <c r="H4564" i="16"/>
  <c r="H4563" i="16"/>
  <c r="H4562" i="16"/>
  <c r="H4561" i="16"/>
  <c r="H4560" i="16"/>
  <c r="H4559" i="16"/>
  <c r="H4558" i="16"/>
  <c r="H4557" i="16"/>
  <c r="H4556" i="16"/>
  <c r="H4555" i="16"/>
  <c r="H4554" i="16"/>
  <c r="H4553" i="16"/>
  <c r="H4552" i="16"/>
  <c r="H4551" i="16"/>
  <c r="H4550" i="16"/>
  <c r="H4549" i="16"/>
  <c r="H4548" i="16"/>
  <c r="H4547" i="16"/>
  <c r="H4546" i="16"/>
  <c r="H4545" i="16"/>
  <c r="H4544" i="16"/>
  <c r="H4543" i="16"/>
  <c r="H4542" i="16"/>
  <c r="H4541" i="16"/>
  <c r="H4540" i="16"/>
  <c r="H4539" i="16"/>
  <c r="H4538" i="16"/>
  <c r="H4537" i="16"/>
  <c r="H4536" i="16"/>
  <c r="H4535" i="16"/>
  <c r="H4534" i="16"/>
  <c r="H4533" i="16"/>
  <c r="H4532" i="16"/>
  <c r="H4531" i="16"/>
  <c r="H4530" i="16"/>
  <c r="H4529" i="16"/>
  <c r="H4528" i="16"/>
  <c r="H4527" i="16"/>
  <c r="H4526" i="16"/>
  <c r="H4525" i="16"/>
  <c r="H4524" i="16"/>
  <c r="H4523" i="16"/>
  <c r="H4522" i="16"/>
  <c r="H4521" i="16"/>
  <c r="H4520" i="16"/>
  <c r="H4519" i="16"/>
  <c r="H4518" i="16"/>
  <c r="H4517" i="16"/>
  <c r="H4516" i="16"/>
  <c r="H4515" i="16"/>
  <c r="H4514" i="16"/>
  <c r="H4513" i="16"/>
  <c r="H4512" i="16"/>
  <c r="H4511" i="16"/>
  <c r="H4510" i="16"/>
  <c r="H4509" i="16"/>
  <c r="H4508" i="16"/>
  <c r="H4507" i="16"/>
  <c r="H4506" i="16"/>
  <c r="H4505" i="16"/>
  <c r="H4504" i="16"/>
  <c r="H4503" i="16"/>
  <c r="H4502" i="16"/>
  <c r="H4501" i="16"/>
  <c r="H4500" i="16"/>
  <c r="H4499" i="16"/>
  <c r="H4498" i="16"/>
  <c r="H4497" i="16"/>
  <c r="H4496" i="16"/>
  <c r="H4495" i="16"/>
  <c r="H4494" i="16"/>
  <c r="H4493" i="16"/>
  <c r="H4492" i="16"/>
  <c r="H4491" i="16"/>
  <c r="H4490" i="16"/>
  <c r="H4489" i="16"/>
  <c r="H4488" i="16"/>
  <c r="H4487" i="16"/>
  <c r="H4486" i="16"/>
  <c r="H4485" i="16"/>
  <c r="H4484" i="16"/>
  <c r="H4483" i="16"/>
  <c r="H4482" i="16"/>
  <c r="H4481" i="16"/>
  <c r="H4480" i="16"/>
  <c r="H4479" i="16"/>
  <c r="H4478" i="16"/>
  <c r="H4477" i="16"/>
  <c r="H4476" i="16"/>
  <c r="H4475" i="16"/>
  <c r="H4474" i="16"/>
  <c r="H4473" i="16"/>
  <c r="H4472" i="16"/>
  <c r="H4471" i="16"/>
  <c r="H4470" i="16"/>
  <c r="H4469" i="16"/>
  <c r="H4468" i="16"/>
  <c r="H4467" i="16"/>
  <c r="H4466" i="16"/>
  <c r="H4465" i="16"/>
  <c r="H4464" i="16"/>
  <c r="H4463" i="16"/>
  <c r="H4462" i="16"/>
  <c r="H4461" i="16"/>
  <c r="H4460" i="16"/>
  <c r="H4459" i="16"/>
  <c r="H4458" i="16"/>
  <c r="H4457" i="16"/>
  <c r="H4456" i="16"/>
  <c r="H4455" i="16"/>
  <c r="H4454" i="16"/>
  <c r="H4453" i="16"/>
  <c r="H4452" i="16"/>
  <c r="H4451" i="16"/>
  <c r="H4450" i="16"/>
  <c r="H4449" i="16"/>
  <c r="H4448" i="16"/>
  <c r="H4447" i="16"/>
  <c r="H4446" i="16"/>
  <c r="H4445" i="16"/>
  <c r="H4444" i="16"/>
  <c r="H4443" i="16"/>
  <c r="H4442" i="16"/>
  <c r="H4441" i="16"/>
  <c r="H4440" i="16"/>
  <c r="H4439" i="16"/>
  <c r="H4438" i="16"/>
  <c r="H4437" i="16"/>
  <c r="H4436" i="16"/>
  <c r="H4435" i="16"/>
  <c r="H4434" i="16"/>
  <c r="H4433" i="16"/>
  <c r="H4432" i="16"/>
  <c r="H4431" i="16"/>
  <c r="H4430" i="16"/>
  <c r="H4429" i="16"/>
  <c r="H4428" i="16"/>
  <c r="H4427" i="16"/>
  <c r="H4426" i="16"/>
  <c r="H4425" i="16"/>
  <c r="H4424" i="16"/>
  <c r="H4423" i="16"/>
  <c r="H4422" i="16"/>
  <c r="H4421" i="16"/>
  <c r="H4420" i="16"/>
  <c r="H4419" i="16"/>
  <c r="H4418" i="16"/>
  <c r="H4417" i="16"/>
  <c r="H4416" i="16"/>
  <c r="H4415" i="16"/>
  <c r="H4414" i="16"/>
  <c r="H4413" i="16"/>
  <c r="H4412" i="16"/>
  <c r="H4411" i="16"/>
  <c r="H4410" i="16"/>
  <c r="H4409" i="16"/>
  <c r="H4408" i="16"/>
  <c r="H4407" i="16"/>
  <c r="H4406" i="16"/>
  <c r="H4405" i="16"/>
  <c r="H4404" i="16"/>
  <c r="H4403" i="16"/>
  <c r="H4402" i="16"/>
  <c r="H4401" i="16"/>
  <c r="H4400" i="16"/>
  <c r="H4399" i="16"/>
  <c r="H4398" i="16"/>
  <c r="H4397" i="16"/>
  <c r="H4396" i="16"/>
  <c r="H4395" i="16"/>
  <c r="H4394" i="16"/>
  <c r="H4393" i="16"/>
  <c r="H4392" i="16"/>
  <c r="H4391" i="16"/>
  <c r="H4390" i="16"/>
  <c r="H4389" i="16"/>
  <c r="H4388" i="16"/>
  <c r="H4387" i="16"/>
  <c r="H4386" i="16"/>
  <c r="H4385" i="16"/>
  <c r="H4384" i="16"/>
  <c r="H4383" i="16"/>
  <c r="H4382" i="16"/>
  <c r="H4381" i="16"/>
  <c r="H4380" i="16"/>
  <c r="H4379" i="16"/>
  <c r="H4378" i="16"/>
  <c r="H4377" i="16"/>
  <c r="H4376" i="16"/>
  <c r="H4375" i="16"/>
  <c r="H4374" i="16"/>
  <c r="H4373" i="16"/>
  <c r="H4372" i="16"/>
  <c r="H4371" i="16"/>
  <c r="H4370" i="16"/>
  <c r="G29" i="3" s="1"/>
  <c r="H4369" i="16"/>
  <c r="H4368" i="16"/>
  <c r="H4367" i="16"/>
  <c r="H4366" i="16"/>
  <c r="H4365" i="16"/>
  <c r="H4364" i="16"/>
  <c r="H4363" i="16"/>
  <c r="H4362" i="16"/>
  <c r="H4361" i="16"/>
  <c r="H4360" i="16"/>
  <c r="H4359" i="16"/>
  <c r="H4358" i="16"/>
  <c r="H4357" i="16"/>
  <c r="H4356" i="16"/>
  <c r="H4355" i="16"/>
  <c r="H4354" i="16"/>
  <c r="H4353" i="16"/>
  <c r="H4352" i="16"/>
  <c r="H4351" i="16"/>
  <c r="H4350" i="16"/>
  <c r="H4349" i="16"/>
  <c r="H4348" i="16"/>
  <c r="H4347" i="16"/>
  <c r="H4346" i="16"/>
  <c r="H4345" i="16"/>
  <c r="H4344" i="16"/>
  <c r="H4343" i="16"/>
  <c r="H4342" i="16"/>
  <c r="H4341" i="16"/>
  <c r="H4340" i="16"/>
  <c r="H4339" i="16"/>
  <c r="H4338" i="16"/>
  <c r="H4337" i="16"/>
  <c r="H4336" i="16"/>
  <c r="H4335" i="16"/>
  <c r="H4334" i="16"/>
  <c r="H4333" i="16"/>
  <c r="H4332" i="16"/>
  <c r="H4331" i="16"/>
  <c r="H4330" i="16"/>
  <c r="H4329" i="16"/>
  <c r="H4328" i="16"/>
  <c r="H4327" i="16"/>
  <c r="H4326" i="16"/>
  <c r="H4325" i="16"/>
  <c r="H4324" i="16"/>
  <c r="H4323" i="16"/>
  <c r="H4322" i="16"/>
  <c r="H4321" i="16"/>
  <c r="H4320" i="16"/>
  <c r="H4319" i="16"/>
  <c r="H4318" i="16"/>
  <c r="H4317" i="16"/>
  <c r="H4316" i="16"/>
  <c r="H4315" i="16"/>
  <c r="H4314" i="16"/>
  <c r="H4313" i="16"/>
  <c r="H4312" i="16"/>
  <c r="H4311" i="16"/>
  <c r="H4310" i="16"/>
  <c r="H4309" i="16"/>
  <c r="H4308" i="16"/>
  <c r="H4307" i="16"/>
  <c r="H4306" i="16"/>
  <c r="H4305" i="16"/>
  <c r="H4304" i="16"/>
  <c r="H4303" i="16"/>
  <c r="H4302" i="16"/>
  <c r="H4301" i="16"/>
  <c r="H4300" i="16"/>
  <c r="H4299" i="16"/>
  <c r="H4298" i="16"/>
  <c r="H4297" i="16"/>
  <c r="H4296" i="16"/>
  <c r="H4295" i="16"/>
  <c r="H4294" i="16"/>
  <c r="H4293" i="16"/>
  <c r="H4292" i="16"/>
  <c r="H4291" i="16"/>
  <c r="H4290" i="16"/>
  <c r="H4289" i="16"/>
  <c r="H4288" i="16"/>
  <c r="H4287" i="16"/>
  <c r="H4286" i="16"/>
  <c r="H4285" i="16"/>
  <c r="H4284" i="16"/>
  <c r="H4283" i="16"/>
  <c r="H4282" i="16"/>
  <c r="H4281" i="16"/>
  <c r="H4280" i="16"/>
  <c r="H4279" i="16"/>
  <c r="H4278" i="16"/>
  <c r="H4277" i="16"/>
  <c r="H4276" i="16"/>
  <c r="H4275" i="16"/>
  <c r="H4274" i="16"/>
  <c r="H4273" i="16"/>
  <c r="H4272" i="16"/>
  <c r="H4271" i="16"/>
  <c r="H4270" i="16"/>
  <c r="H4269" i="16"/>
  <c r="H4268" i="16"/>
  <c r="H4267" i="16"/>
  <c r="H4266" i="16"/>
  <c r="H4265" i="16"/>
  <c r="H4264" i="16"/>
  <c r="H4263" i="16"/>
  <c r="H4262" i="16"/>
  <c r="H4261" i="16"/>
  <c r="H4260" i="16"/>
  <c r="H4259" i="16"/>
  <c r="H4258" i="16"/>
  <c r="H4257" i="16"/>
  <c r="H4256" i="16"/>
  <c r="H4255" i="16"/>
  <c r="H4254" i="16"/>
  <c r="H4253" i="16"/>
  <c r="H4252" i="16"/>
  <c r="H4251" i="16"/>
  <c r="H4250" i="16"/>
  <c r="H4249" i="16"/>
  <c r="H4248" i="16"/>
  <c r="H4247" i="16"/>
  <c r="H4246" i="16"/>
  <c r="H4245" i="16"/>
  <c r="H4244" i="16"/>
  <c r="H4243" i="16"/>
  <c r="H4242" i="16"/>
  <c r="H4241" i="16"/>
  <c r="H4240" i="16"/>
  <c r="H4239" i="16"/>
  <c r="H4238" i="16"/>
  <c r="H4237" i="16"/>
  <c r="H4236" i="16"/>
  <c r="H4235" i="16"/>
  <c r="H4234" i="16"/>
  <c r="H4233" i="16"/>
  <c r="H4232" i="16"/>
  <c r="H4231" i="16"/>
  <c r="H4230" i="16"/>
  <c r="H4229" i="16"/>
  <c r="H4228" i="16"/>
  <c r="H4227" i="16"/>
  <c r="H4226" i="16"/>
  <c r="H4225" i="16"/>
  <c r="H4224" i="16"/>
  <c r="H4223" i="16"/>
  <c r="H4222" i="16"/>
  <c r="H4221" i="16"/>
  <c r="H4220" i="16"/>
  <c r="H4219" i="16"/>
  <c r="H4218" i="16"/>
  <c r="H4217" i="16"/>
  <c r="H4216" i="16"/>
  <c r="H4215" i="16"/>
  <c r="H4214" i="16"/>
  <c r="H4213" i="16"/>
  <c r="H4212" i="16"/>
  <c r="H4211" i="16"/>
  <c r="H4210" i="16"/>
  <c r="H4209" i="16"/>
  <c r="H4208" i="16"/>
  <c r="H4207" i="16"/>
  <c r="H4206" i="16"/>
  <c r="H4205" i="16"/>
  <c r="H4204" i="16"/>
  <c r="H4203" i="16"/>
  <c r="H4202" i="16"/>
  <c r="H4201" i="16"/>
  <c r="H4200" i="16"/>
  <c r="H4199" i="16"/>
  <c r="H4198" i="16"/>
  <c r="H4197" i="16"/>
  <c r="H4196" i="16"/>
  <c r="H4195" i="16"/>
  <c r="H4194" i="16"/>
  <c r="H4193" i="16"/>
  <c r="H4192" i="16"/>
  <c r="H4191" i="16"/>
  <c r="H4190" i="16"/>
  <c r="H4189" i="16"/>
  <c r="H4188" i="16"/>
  <c r="H4187" i="16"/>
  <c r="H4186" i="16"/>
  <c r="H4185" i="16"/>
  <c r="H4184" i="16"/>
  <c r="G68" i="3" s="1"/>
  <c r="F68" i="3" s="1"/>
  <c r="H4183" i="16"/>
  <c r="H4182" i="16"/>
  <c r="H4181" i="16"/>
  <c r="H4180" i="16"/>
  <c r="G120" i="3" s="1"/>
  <c r="F120" i="3" s="1"/>
  <c r="H4179" i="16"/>
  <c r="H4178" i="16"/>
  <c r="H4177" i="16"/>
  <c r="H4176" i="16"/>
  <c r="H4175" i="16"/>
  <c r="H4174" i="16"/>
  <c r="H4173" i="16"/>
  <c r="H4172" i="16"/>
  <c r="H4171" i="16"/>
  <c r="H4170" i="16"/>
  <c r="H4169" i="16"/>
  <c r="H4168" i="16"/>
  <c r="H4167" i="16"/>
  <c r="H4166" i="16"/>
  <c r="H4165" i="16"/>
  <c r="H4164" i="16"/>
  <c r="H4163" i="16"/>
  <c r="H4162" i="16"/>
  <c r="H4161" i="16"/>
  <c r="H4160" i="16"/>
  <c r="H4159" i="16"/>
  <c r="H4158" i="16"/>
  <c r="H4157" i="16"/>
  <c r="H4156" i="16"/>
  <c r="H4155" i="16"/>
  <c r="H4154" i="16"/>
  <c r="H4153" i="16"/>
  <c r="H4152" i="16"/>
  <c r="H4151" i="16"/>
  <c r="H4150" i="16"/>
  <c r="H4149" i="16"/>
  <c r="H4148" i="16"/>
  <c r="H4147" i="16"/>
  <c r="H4146" i="16"/>
  <c r="H4145" i="16"/>
  <c r="H4144" i="16"/>
  <c r="H4143" i="16"/>
  <c r="H4142" i="16"/>
  <c r="H4141" i="16"/>
  <c r="H4140" i="16"/>
  <c r="H4139" i="16"/>
  <c r="H4138" i="16"/>
  <c r="H4137" i="16"/>
  <c r="H4136" i="16"/>
  <c r="H4135" i="16"/>
  <c r="H4134" i="16"/>
  <c r="H4133" i="16"/>
  <c r="H4132" i="16"/>
  <c r="H4131" i="16"/>
  <c r="H4130" i="16"/>
  <c r="H4129" i="16"/>
  <c r="H4128" i="16"/>
  <c r="H4127" i="16"/>
  <c r="H4126" i="16"/>
  <c r="H4125" i="16"/>
  <c r="H4124" i="16"/>
  <c r="H4123" i="16"/>
  <c r="H4122" i="16"/>
  <c r="H4121" i="16"/>
  <c r="H4120" i="16"/>
  <c r="H4119" i="16"/>
  <c r="H4118" i="16"/>
  <c r="H4117" i="16"/>
  <c r="H4116" i="16"/>
  <c r="H4115" i="16"/>
  <c r="H4114" i="16"/>
  <c r="H4113" i="16"/>
  <c r="H4112" i="16"/>
  <c r="H4111" i="16"/>
  <c r="H4110" i="16"/>
  <c r="H4109" i="16"/>
  <c r="H4108" i="16"/>
  <c r="H4107" i="16"/>
  <c r="H4106" i="16"/>
  <c r="H4105" i="16"/>
  <c r="H4104" i="16"/>
  <c r="H4103" i="16"/>
  <c r="H4102" i="16"/>
  <c r="H4101" i="16"/>
  <c r="H4100" i="16"/>
  <c r="H4099" i="16"/>
  <c r="H4098" i="16"/>
  <c r="H4097" i="16"/>
  <c r="H4096" i="16"/>
  <c r="H4095" i="16"/>
  <c r="H4094" i="16"/>
  <c r="H4093" i="16"/>
  <c r="H4092" i="16"/>
  <c r="H4091" i="16"/>
  <c r="H4090" i="16"/>
  <c r="H4089" i="16"/>
  <c r="H4088" i="16"/>
  <c r="H4087" i="16"/>
  <c r="H4086" i="16"/>
  <c r="H4085" i="16"/>
  <c r="H4084" i="16"/>
  <c r="H4083" i="16"/>
  <c r="H4082" i="16"/>
  <c r="H4081" i="16"/>
  <c r="H4080" i="16"/>
  <c r="H4079" i="16"/>
  <c r="H4078" i="16"/>
  <c r="H4077" i="16"/>
  <c r="H4076" i="16"/>
  <c r="H4075" i="16"/>
  <c r="H4074" i="16"/>
  <c r="H4073" i="16"/>
  <c r="H4072" i="16"/>
  <c r="H4071" i="16"/>
  <c r="H4070" i="16"/>
  <c r="H4069" i="16"/>
  <c r="H4068" i="16"/>
  <c r="H4067" i="16"/>
  <c r="H4066" i="16"/>
  <c r="H4065" i="16"/>
  <c r="H4064" i="16"/>
  <c r="H4063" i="16"/>
  <c r="H4062" i="16"/>
  <c r="H4061" i="16"/>
  <c r="H4060" i="16"/>
  <c r="H4059" i="16"/>
  <c r="H4058" i="16"/>
  <c r="H4057" i="16"/>
  <c r="H4056" i="16"/>
  <c r="H4055" i="16"/>
  <c r="H4054" i="16"/>
  <c r="H4053" i="16"/>
  <c r="H4052" i="16"/>
  <c r="H4051" i="16"/>
  <c r="H4050" i="16"/>
  <c r="H4049" i="16"/>
  <c r="H4048" i="16"/>
  <c r="H4047" i="16"/>
  <c r="H4046" i="16"/>
  <c r="H4045" i="16"/>
  <c r="H4044" i="16"/>
  <c r="H4043" i="16"/>
  <c r="H4042" i="16"/>
  <c r="H4041" i="16"/>
  <c r="H4040" i="16"/>
  <c r="H4039" i="16"/>
  <c r="H4038" i="16"/>
  <c r="H4037" i="16"/>
  <c r="H4036" i="16"/>
  <c r="H4035" i="16"/>
  <c r="H4034" i="16"/>
  <c r="H4033" i="16"/>
  <c r="H4032" i="16"/>
  <c r="H4031" i="16"/>
  <c r="H4030" i="16"/>
  <c r="H4029" i="16"/>
  <c r="H4028" i="16"/>
  <c r="H4027" i="16"/>
  <c r="H4026" i="16"/>
  <c r="H4025" i="16"/>
  <c r="H4024" i="16"/>
  <c r="H4023" i="16"/>
  <c r="H4022" i="16"/>
  <c r="H4021" i="16"/>
  <c r="H4020" i="16"/>
  <c r="H4019" i="16"/>
  <c r="H4018" i="16"/>
  <c r="H4017" i="16"/>
  <c r="H4016" i="16"/>
  <c r="H4015" i="16"/>
  <c r="H4014" i="16"/>
  <c r="H4013" i="16"/>
  <c r="H4012" i="16"/>
  <c r="H4011" i="16"/>
  <c r="H4010" i="16"/>
  <c r="H4009" i="16"/>
  <c r="H4008" i="16"/>
  <c r="H4007" i="16"/>
  <c r="H4006" i="16"/>
  <c r="H4005" i="16"/>
  <c r="H4004" i="16"/>
  <c r="H4003" i="16"/>
  <c r="H4002" i="16"/>
  <c r="H4001" i="16"/>
  <c r="H4000" i="16"/>
  <c r="H3999" i="16"/>
  <c r="H3998" i="16"/>
  <c r="H3997" i="16"/>
  <c r="H3996" i="16"/>
  <c r="H3995" i="16"/>
  <c r="H3994" i="16"/>
  <c r="H3993" i="16"/>
  <c r="H3992" i="16"/>
  <c r="H3991" i="16"/>
  <c r="H3990" i="16"/>
  <c r="H3989" i="16"/>
  <c r="H3988" i="16"/>
  <c r="H3987" i="16"/>
  <c r="H3986" i="16"/>
  <c r="H3985" i="16"/>
  <c r="H3984" i="16"/>
  <c r="H3983" i="16"/>
  <c r="H3982" i="16"/>
  <c r="H3981" i="16"/>
  <c r="H3980" i="16"/>
  <c r="H3979" i="16"/>
  <c r="H3978" i="16"/>
  <c r="H3977" i="16"/>
  <c r="H3976" i="16"/>
  <c r="H3975" i="16"/>
  <c r="H3974" i="16"/>
  <c r="H3973" i="16"/>
  <c r="H3972" i="16"/>
  <c r="H3971" i="16"/>
  <c r="H3970" i="16"/>
  <c r="H3969" i="16"/>
  <c r="H3968" i="16"/>
  <c r="H3967" i="16"/>
  <c r="H3966" i="16"/>
  <c r="H3965" i="16"/>
  <c r="H3964" i="16"/>
  <c r="H3963" i="16"/>
  <c r="H3962" i="16"/>
  <c r="H3961" i="16"/>
  <c r="H3960" i="16"/>
  <c r="H3959" i="16"/>
  <c r="H3958" i="16"/>
  <c r="H3957" i="16"/>
  <c r="H3956" i="16"/>
  <c r="H3955" i="16"/>
  <c r="H3954" i="16"/>
  <c r="H3953" i="16"/>
  <c r="H3952" i="16"/>
  <c r="H3951" i="16"/>
  <c r="H3950" i="16"/>
  <c r="H3949" i="16"/>
  <c r="H3948" i="16"/>
  <c r="H3947" i="16"/>
  <c r="H3946" i="16"/>
  <c r="H3945" i="16"/>
  <c r="H3944" i="16"/>
  <c r="H3943" i="16"/>
  <c r="H3942" i="16"/>
  <c r="H3941" i="16"/>
  <c r="H3940" i="16"/>
  <c r="H3939" i="16"/>
  <c r="H3938" i="16"/>
  <c r="H3937" i="16"/>
  <c r="H3936" i="16"/>
  <c r="H3935" i="16"/>
  <c r="H3934" i="16"/>
  <c r="H3933" i="16"/>
  <c r="H3932" i="16"/>
  <c r="H3931" i="16"/>
  <c r="H3930" i="16"/>
  <c r="H3929" i="16"/>
  <c r="H3928" i="16"/>
  <c r="H3927" i="16"/>
  <c r="H3926" i="16"/>
  <c r="H3925" i="16"/>
  <c r="H3924" i="16"/>
  <c r="H3923" i="16"/>
  <c r="H3922" i="16"/>
  <c r="H3921" i="16"/>
  <c r="H3920" i="16"/>
  <c r="H3919" i="16"/>
  <c r="H3918" i="16"/>
  <c r="H3917" i="16"/>
  <c r="H3916" i="16"/>
  <c r="H3915" i="16"/>
  <c r="H3914" i="16"/>
  <c r="H3913" i="16"/>
  <c r="H3912" i="16"/>
  <c r="H3911" i="16"/>
  <c r="H3910" i="16"/>
  <c r="H3909" i="16"/>
  <c r="H3908" i="16"/>
  <c r="H3907" i="16"/>
  <c r="H3906" i="16"/>
  <c r="H3905" i="16"/>
  <c r="H3904" i="16"/>
  <c r="H3903" i="16"/>
  <c r="H3902" i="16"/>
  <c r="H3901" i="16"/>
  <c r="H3900" i="16"/>
  <c r="H3899" i="16"/>
  <c r="H3898" i="16"/>
  <c r="H3897" i="16"/>
  <c r="H3896" i="16"/>
  <c r="H3895" i="16"/>
  <c r="H3894" i="16"/>
  <c r="H3893" i="16"/>
  <c r="H3892" i="16"/>
  <c r="H3891" i="16"/>
  <c r="H3890" i="16"/>
  <c r="H3889" i="16"/>
  <c r="H3888" i="16"/>
  <c r="H3887" i="16"/>
  <c r="H3886" i="16"/>
  <c r="H3885" i="16"/>
  <c r="H3884" i="16"/>
  <c r="H3883" i="16"/>
  <c r="H3882" i="16"/>
  <c r="H3881" i="16"/>
  <c r="H3880" i="16"/>
  <c r="H3879" i="16"/>
  <c r="H3878" i="16"/>
  <c r="H3877" i="16"/>
  <c r="H3876" i="16"/>
  <c r="H3875" i="16"/>
  <c r="H3874" i="16"/>
  <c r="H3873" i="16"/>
  <c r="H3872" i="16"/>
  <c r="H3871" i="16"/>
  <c r="H3870" i="16"/>
  <c r="H3869" i="16"/>
  <c r="H3868" i="16"/>
  <c r="H3867" i="16"/>
  <c r="H3866" i="16"/>
  <c r="H3865" i="16"/>
  <c r="H3864" i="16"/>
  <c r="H3863" i="16"/>
  <c r="H3862" i="16"/>
  <c r="H3861" i="16"/>
  <c r="H3860" i="16"/>
  <c r="H3859" i="16"/>
  <c r="H3858" i="16"/>
  <c r="H3857" i="16"/>
  <c r="H3856" i="16"/>
  <c r="H3855" i="16"/>
  <c r="H3854" i="16"/>
  <c r="H3853" i="16"/>
  <c r="H3852" i="16"/>
  <c r="H3851" i="16"/>
  <c r="H3850" i="16"/>
  <c r="H3849" i="16"/>
  <c r="H3848" i="16"/>
  <c r="H3847" i="16"/>
  <c r="H3846" i="16"/>
  <c r="H3845" i="16"/>
  <c r="H3844" i="16"/>
  <c r="H3843" i="16"/>
  <c r="H3842" i="16"/>
  <c r="H3841" i="16"/>
  <c r="H3840" i="16"/>
  <c r="H3839" i="16"/>
  <c r="H3838" i="16"/>
  <c r="H3837" i="16"/>
  <c r="H3836" i="16"/>
  <c r="H3835" i="16"/>
  <c r="H3834" i="16"/>
  <c r="H3833" i="16"/>
  <c r="H3832" i="16"/>
  <c r="H3831" i="16"/>
  <c r="H3830" i="16"/>
  <c r="H3829" i="16"/>
  <c r="H3828" i="16"/>
  <c r="H3827" i="16"/>
  <c r="H3826" i="16"/>
  <c r="H3825" i="16"/>
  <c r="H3824" i="16"/>
  <c r="H3823" i="16"/>
  <c r="H3822" i="16"/>
  <c r="H3821" i="16"/>
  <c r="H3820" i="16"/>
  <c r="H3819" i="16"/>
  <c r="H3818" i="16"/>
  <c r="H3817" i="16"/>
  <c r="H3816" i="16"/>
  <c r="H3815" i="16"/>
  <c r="H3814" i="16"/>
  <c r="H3813" i="16"/>
  <c r="H3812" i="16"/>
  <c r="H3811" i="16"/>
  <c r="H3810" i="16"/>
  <c r="H3809" i="16"/>
  <c r="H3808" i="16"/>
  <c r="H3807" i="16"/>
  <c r="H3806" i="16"/>
  <c r="H3805" i="16"/>
  <c r="G28" i="3" s="1"/>
  <c r="H3804" i="16"/>
  <c r="H3803" i="16"/>
  <c r="G55" i="3" s="1"/>
  <c r="F55" i="3" s="1"/>
  <c r="H3802" i="16"/>
  <c r="H3801" i="16"/>
  <c r="H3800" i="16"/>
  <c r="H3799" i="16"/>
  <c r="H3798" i="16"/>
  <c r="H3797" i="16"/>
  <c r="H3796" i="16"/>
  <c r="H3795" i="16"/>
  <c r="H3794" i="16"/>
  <c r="H3793" i="16"/>
  <c r="H3792" i="16"/>
  <c r="H3791" i="16"/>
  <c r="H3790" i="16"/>
  <c r="H3789" i="16"/>
  <c r="H3788" i="16"/>
  <c r="H3787" i="16"/>
  <c r="H3786" i="16"/>
  <c r="H3785" i="16"/>
  <c r="H3784" i="16"/>
  <c r="H3783" i="16"/>
  <c r="H3782" i="16"/>
  <c r="H3781" i="16"/>
  <c r="H3780" i="16"/>
  <c r="H3779" i="16"/>
  <c r="H3778" i="16"/>
  <c r="H3777" i="16"/>
  <c r="H3776" i="16"/>
  <c r="H3775" i="16"/>
  <c r="H3774" i="16"/>
  <c r="H3773" i="16"/>
  <c r="H3772" i="16"/>
  <c r="H3771" i="16"/>
  <c r="H3770" i="16"/>
  <c r="H3769" i="16"/>
  <c r="H3768" i="16"/>
  <c r="H3767" i="16"/>
  <c r="H3766" i="16"/>
  <c r="H3765" i="16"/>
  <c r="H3764" i="16"/>
  <c r="H3763" i="16"/>
  <c r="H3762" i="16"/>
  <c r="H3761" i="16"/>
  <c r="H3760" i="16"/>
  <c r="H3759" i="16"/>
  <c r="H3758" i="16"/>
  <c r="H3757" i="16"/>
  <c r="H3756" i="16"/>
  <c r="H3755" i="16"/>
  <c r="H3754" i="16"/>
  <c r="H3753" i="16"/>
  <c r="H3752" i="16"/>
  <c r="H3751" i="16"/>
  <c r="H3750" i="16"/>
  <c r="H3749" i="16"/>
  <c r="H3748" i="16"/>
  <c r="H3747" i="16"/>
  <c r="H3746" i="16"/>
  <c r="H3745" i="16"/>
  <c r="H3744" i="16"/>
  <c r="H3743" i="16"/>
  <c r="H3742" i="16"/>
  <c r="H3741" i="16"/>
  <c r="H3740" i="16"/>
  <c r="H3739" i="16"/>
  <c r="H3738" i="16"/>
  <c r="H3737" i="16"/>
  <c r="H3736" i="16"/>
  <c r="H3735" i="16"/>
  <c r="H3734" i="16"/>
  <c r="H3733" i="16"/>
  <c r="H3732" i="16"/>
  <c r="H3731" i="16"/>
  <c r="H3730" i="16"/>
  <c r="H3729" i="16"/>
  <c r="H3728" i="16"/>
  <c r="H3727" i="16"/>
  <c r="H3726" i="16"/>
  <c r="H3725" i="16"/>
  <c r="H3724" i="16"/>
  <c r="H3723" i="16"/>
  <c r="H3722" i="16"/>
  <c r="H3721" i="16"/>
  <c r="H3720" i="16"/>
  <c r="H3719" i="16"/>
  <c r="H3718" i="16"/>
  <c r="H3717" i="16"/>
  <c r="H3716" i="16"/>
  <c r="H3715" i="16"/>
  <c r="H3714" i="16"/>
  <c r="H3713" i="16"/>
  <c r="H3712" i="16"/>
  <c r="H3711" i="16"/>
  <c r="H3710" i="16"/>
  <c r="H3709" i="16"/>
  <c r="H3708" i="16"/>
  <c r="H3707" i="16"/>
  <c r="H3706" i="16"/>
  <c r="H3705" i="16"/>
  <c r="H3704" i="16"/>
  <c r="H3703" i="16"/>
  <c r="H3702" i="16"/>
  <c r="H3701" i="16"/>
  <c r="H3700" i="16"/>
  <c r="H3699" i="16"/>
  <c r="H3698" i="16"/>
  <c r="H3697" i="16"/>
  <c r="H3696" i="16"/>
  <c r="H3695" i="16"/>
  <c r="H3694" i="16"/>
  <c r="H3693" i="16"/>
  <c r="H3692" i="16"/>
  <c r="H3691" i="16"/>
  <c r="H3690" i="16"/>
  <c r="H3689" i="16"/>
  <c r="H3688" i="16"/>
  <c r="H3687" i="16"/>
  <c r="H3686" i="16"/>
  <c r="H3685" i="16"/>
  <c r="H3684" i="16"/>
  <c r="H3683" i="16"/>
  <c r="H3682" i="16"/>
  <c r="H3681" i="16"/>
  <c r="H3680" i="16"/>
  <c r="H3679" i="16"/>
  <c r="H3678" i="16"/>
  <c r="H3677" i="16"/>
  <c r="H3676" i="16"/>
  <c r="H3675" i="16"/>
  <c r="H3674" i="16"/>
  <c r="H3673" i="16"/>
  <c r="H3672" i="16"/>
  <c r="H3671" i="16"/>
  <c r="H3670" i="16"/>
  <c r="H3669" i="16"/>
  <c r="H3668" i="16"/>
  <c r="H3667" i="16"/>
  <c r="H3666" i="16"/>
  <c r="H3665" i="16"/>
  <c r="H3664" i="16"/>
  <c r="H3663" i="16"/>
  <c r="H3662" i="16"/>
  <c r="H3661" i="16"/>
  <c r="H3660" i="16"/>
  <c r="H3659" i="16"/>
  <c r="H3658" i="16"/>
  <c r="H3657" i="16"/>
  <c r="H3656" i="16"/>
  <c r="H3655" i="16"/>
  <c r="H3654" i="16"/>
  <c r="H3653" i="16"/>
  <c r="H3652" i="16"/>
  <c r="H3651" i="16"/>
  <c r="H3650" i="16"/>
  <c r="H3649" i="16"/>
  <c r="H3648" i="16"/>
  <c r="H3647" i="16"/>
  <c r="H3646" i="16"/>
  <c r="H3645" i="16"/>
  <c r="H3644" i="16"/>
  <c r="H3643" i="16"/>
  <c r="H3642" i="16"/>
  <c r="H3641" i="16"/>
  <c r="H3640" i="16"/>
  <c r="H3639" i="16"/>
  <c r="H3638" i="16"/>
  <c r="H3637" i="16"/>
  <c r="H3636" i="16"/>
  <c r="H3635" i="16"/>
  <c r="H3634" i="16"/>
  <c r="H3633" i="16"/>
  <c r="H3632" i="16"/>
  <c r="H3631" i="16"/>
  <c r="H3630" i="16"/>
  <c r="H3629" i="16"/>
  <c r="H3628" i="16"/>
  <c r="H3627" i="16"/>
  <c r="H3626" i="16"/>
  <c r="H3625" i="16"/>
  <c r="H3624" i="16"/>
  <c r="H3623" i="16"/>
  <c r="H3622" i="16"/>
  <c r="H3621" i="16"/>
  <c r="H3620" i="16"/>
  <c r="H3619" i="16"/>
  <c r="H3618" i="16"/>
  <c r="H3617" i="16"/>
  <c r="H3616" i="16"/>
  <c r="H3615" i="16"/>
  <c r="H3614" i="16"/>
  <c r="H3613" i="16"/>
  <c r="H3612" i="16"/>
  <c r="H3611" i="16"/>
  <c r="H3610" i="16"/>
  <c r="H3609" i="16"/>
  <c r="H3608" i="16"/>
  <c r="H3607" i="16"/>
  <c r="H3606" i="16"/>
  <c r="H3605" i="16"/>
  <c r="H3604" i="16"/>
  <c r="H3603" i="16"/>
  <c r="H3602" i="16"/>
  <c r="H3601" i="16"/>
  <c r="H3600" i="16"/>
  <c r="H3599" i="16"/>
  <c r="H3598" i="16"/>
  <c r="H3597" i="16"/>
  <c r="H3596" i="16"/>
  <c r="H3595" i="16"/>
  <c r="H3594" i="16"/>
  <c r="H3593" i="16"/>
  <c r="H3592" i="16"/>
  <c r="H3591" i="16"/>
  <c r="H3590" i="16"/>
  <c r="H3589" i="16"/>
  <c r="H3588" i="16"/>
  <c r="H3587" i="16"/>
  <c r="H3586" i="16"/>
  <c r="H3585" i="16"/>
  <c r="H3584" i="16"/>
  <c r="H3583" i="16"/>
  <c r="H3582" i="16"/>
  <c r="H3581" i="16"/>
  <c r="H3580" i="16"/>
  <c r="H3579" i="16"/>
  <c r="H3578" i="16"/>
  <c r="G58" i="3" s="1"/>
  <c r="F58" i="3" s="1"/>
  <c r="H3577" i="16"/>
  <c r="H3576" i="16"/>
  <c r="H3575" i="16"/>
  <c r="H3574" i="16"/>
  <c r="H3573" i="16"/>
  <c r="H3572" i="16"/>
  <c r="H3571" i="16"/>
  <c r="H3570" i="16"/>
  <c r="H3569" i="16"/>
  <c r="H3568" i="16"/>
  <c r="H3567" i="16"/>
  <c r="H3566" i="16"/>
  <c r="H3565" i="16"/>
  <c r="H3564" i="16"/>
  <c r="H3563" i="16"/>
  <c r="H3562" i="16"/>
  <c r="H3561" i="16"/>
  <c r="H3560" i="16"/>
  <c r="H3559" i="16"/>
  <c r="H3558" i="16"/>
  <c r="H3557" i="16"/>
  <c r="H3556" i="16"/>
  <c r="H3555" i="16"/>
  <c r="H3554" i="16"/>
  <c r="H3553" i="16"/>
  <c r="H3552" i="16"/>
  <c r="H3551" i="16"/>
  <c r="H3550" i="16"/>
  <c r="H3549" i="16"/>
  <c r="H3548" i="16"/>
  <c r="H3547" i="16"/>
  <c r="H3546" i="16"/>
  <c r="H3545" i="16"/>
  <c r="H3544" i="16"/>
  <c r="H3543" i="16"/>
  <c r="H3542" i="16"/>
  <c r="H3541" i="16"/>
  <c r="H3540" i="16"/>
  <c r="H3539" i="16"/>
  <c r="H3538" i="16"/>
  <c r="H3537" i="16"/>
  <c r="H3536" i="16"/>
  <c r="H3535" i="16"/>
  <c r="H3534" i="16"/>
  <c r="H3533" i="16"/>
  <c r="H3532" i="16"/>
  <c r="H3531" i="16"/>
  <c r="H3530" i="16"/>
  <c r="H3529" i="16"/>
  <c r="H3528" i="16"/>
  <c r="H3527" i="16"/>
  <c r="H3526" i="16"/>
  <c r="H3525" i="16"/>
  <c r="H3524" i="16"/>
  <c r="H3523" i="16"/>
  <c r="H3522" i="16"/>
  <c r="H3521" i="16"/>
  <c r="H3520" i="16"/>
  <c r="H3519" i="16"/>
  <c r="H3518" i="16"/>
  <c r="H3517" i="16"/>
  <c r="H3516" i="16"/>
  <c r="H3515" i="16"/>
  <c r="H3514" i="16"/>
  <c r="H3513" i="16"/>
  <c r="H3512" i="16"/>
  <c r="H3511" i="16"/>
  <c r="H3510" i="16"/>
  <c r="H3509" i="16"/>
  <c r="H3508" i="16"/>
  <c r="H3507" i="16"/>
  <c r="H3506" i="16"/>
  <c r="H3505" i="16"/>
  <c r="H3504" i="16"/>
  <c r="H3503" i="16"/>
  <c r="H3502" i="16"/>
  <c r="H3501" i="16"/>
  <c r="H3500" i="16"/>
  <c r="H3499" i="16"/>
  <c r="H3498" i="16"/>
  <c r="H3497" i="16"/>
  <c r="H3496" i="16"/>
  <c r="H3495" i="16"/>
  <c r="H3494" i="16"/>
  <c r="H3493" i="16"/>
  <c r="H3492" i="16"/>
  <c r="H3491" i="16"/>
  <c r="H3490" i="16"/>
  <c r="H3489" i="16"/>
  <c r="H3488" i="16"/>
  <c r="H3487" i="16"/>
  <c r="H3486" i="16"/>
  <c r="H3485" i="16"/>
  <c r="H3484" i="16"/>
  <c r="H3483" i="16"/>
  <c r="H3482" i="16"/>
  <c r="H3481" i="16"/>
  <c r="H3480" i="16"/>
  <c r="H3479" i="16"/>
  <c r="H3478" i="16"/>
  <c r="H3477" i="16"/>
  <c r="H3476" i="16"/>
  <c r="H3475" i="16"/>
  <c r="H3474" i="16"/>
  <c r="H3473" i="16"/>
  <c r="H3472" i="16"/>
  <c r="H3471" i="16"/>
  <c r="H3470" i="16"/>
  <c r="H3469" i="16"/>
  <c r="H3468" i="16"/>
  <c r="H3467" i="16"/>
  <c r="H3466" i="16"/>
  <c r="H3465" i="16"/>
  <c r="H3464" i="16"/>
  <c r="H3463" i="16"/>
  <c r="H3462" i="16"/>
  <c r="H3461" i="16"/>
  <c r="H3460" i="16"/>
  <c r="H3459" i="16"/>
  <c r="H3458" i="16"/>
  <c r="H3457" i="16"/>
  <c r="H3456" i="16"/>
  <c r="H3455" i="16"/>
  <c r="H3454" i="16"/>
  <c r="H3453" i="16"/>
  <c r="H3452" i="16"/>
  <c r="H3451" i="16"/>
  <c r="H3450" i="16"/>
  <c r="H3449" i="16"/>
  <c r="H3448" i="16"/>
  <c r="H3447" i="16"/>
  <c r="H3446" i="16"/>
  <c r="H3445" i="16"/>
  <c r="H3444" i="16"/>
  <c r="H3443" i="16"/>
  <c r="H3442" i="16"/>
  <c r="H3441" i="16"/>
  <c r="H3440" i="16"/>
  <c r="H3439" i="16"/>
  <c r="H3438" i="16"/>
  <c r="H3437" i="16"/>
  <c r="H3436" i="16"/>
  <c r="H3435" i="16"/>
  <c r="H3434" i="16"/>
  <c r="H3433" i="16"/>
  <c r="H3432" i="16"/>
  <c r="H3431" i="16"/>
  <c r="H3430" i="16"/>
  <c r="H3429" i="16"/>
  <c r="H3428" i="16"/>
  <c r="H3427" i="16"/>
  <c r="H3426" i="16"/>
  <c r="G56" i="3" s="1"/>
  <c r="F56" i="3" s="1"/>
  <c r="H3425" i="16"/>
  <c r="H3424" i="16"/>
  <c r="H3423" i="16"/>
  <c r="H3422" i="16"/>
  <c r="H3421" i="16"/>
  <c r="H3420" i="16"/>
  <c r="H3419" i="16"/>
  <c r="H3418" i="16"/>
  <c r="H3417" i="16"/>
  <c r="H3416" i="16"/>
  <c r="H3415" i="16"/>
  <c r="H3414" i="16"/>
  <c r="H3413" i="16"/>
  <c r="H3412" i="16"/>
  <c r="H3411" i="16"/>
  <c r="H3410" i="16"/>
  <c r="H3409" i="16"/>
  <c r="H3408" i="16"/>
  <c r="H3407" i="16"/>
  <c r="H3406" i="16"/>
  <c r="H3405" i="16"/>
  <c r="H3404" i="16"/>
  <c r="H3403" i="16"/>
  <c r="H3402" i="16"/>
  <c r="H3401" i="16"/>
  <c r="H3400" i="16"/>
  <c r="H3399" i="16"/>
  <c r="H3398" i="16"/>
  <c r="H3397" i="16"/>
  <c r="H3396" i="16"/>
  <c r="H3395" i="16"/>
  <c r="H3394" i="16"/>
  <c r="H3393" i="16"/>
  <c r="H3392" i="16"/>
  <c r="H3391" i="16"/>
  <c r="H3390" i="16"/>
  <c r="H3389" i="16"/>
  <c r="H3388" i="16"/>
  <c r="G57" i="3" s="1"/>
  <c r="F57" i="3" s="1"/>
  <c r="H3387" i="16"/>
  <c r="H3386" i="16"/>
  <c r="H3385" i="16"/>
  <c r="H3384" i="16"/>
  <c r="H3383" i="16"/>
  <c r="H3382" i="16"/>
  <c r="H3381" i="16"/>
  <c r="H3380" i="16"/>
  <c r="H3379" i="16"/>
  <c r="H3378" i="16"/>
  <c r="H3377" i="16"/>
  <c r="H3376" i="16"/>
  <c r="H3375" i="16"/>
  <c r="H3374" i="16"/>
  <c r="H3373" i="16"/>
  <c r="H3372" i="16"/>
  <c r="H3371" i="16"/>
  <c r="H3370" i="16"/>
  <c r="H3369" i="16"/>
  <c r="H3368" i="16"/>
  <c r="H3367" i="16"/>
  <c r="H3366" i="16"/>
  <c r="H3365" i="16"/>
  <c r="H3364" i="16"/>
  <c r="H3363" i="16"/>
  <c r="H3362" i="16"/>
  <c r="H3361" i="16"/>
  <c r="H3360" i="16"/>
  <c r="H3359" i="16"/>
  <c r="H3358" i="16"/>
  <c r="H3357" i="16"/>
  <c r="H3356" i="16"/>
  <c r="H3355" i="16"/>
  <c r="H3354" i="16"/>
  <c r="H3353" i="16"/>
  <c r="H3352" i="16"/>
  <c r="H3351" i="16"/>
  <c r="H3350" i="16"/>
  <c r="H3349" i="16"/>
  <c r="H3348" i="16"/>
  <c r="H3347" i="16"/>
  <c r="H3346" i="16"/>
  <c r="H3345" i="16"/>
  <c r="H3344" i="16"/>
  <c r="H3343" i="16"/>
  <c r="H3342" i="16"/>
  <c r="H3341" i="16"/>
  <c r="H3340" i="16"/>
  <c r="H3339" i="16"/>
  <c r="H3338" i="16"/>
  <c r="H3337" i="16"/>
  <c r="H3336" i="16"/>
  <c r="H3335" i="16"/>
  <c r="H3334" i="16"/>
  <c r="H3333" i="16"/>
  <c r="H3332" i="16"/>
  <c r="H3331" i="16"/>
  <c r="H3330" i="16"/>
  <c r="H3329" i="16"/>
  <c r="H3328" i="16"/>
  <c r="H3327" i="16"/>
  <c r="H3326" i="16"/>
  <c r="H3325" i="16"/>
  <c r="H3324" i="16"/>
  <c r="H3323" i="16"/>
  <c r="H3322" i="16"/>
  <c r="H3321" i="16"/>
  <c r="H3320" i="16"/>
  <c r="H3319" i="16"/>
  <c r="H3318" i="16"/>
  <c r="H3317" i="16"/>
  <c r="H3316" i="16"/>
  <c r="H3315" i="16"/>
  <c r="H3314" i="16"/>
  <c r="H3313" i="16"/>
  <c r="H3312" i="16"/>
  <c r="H3311" i="16"/>
  <c r="H3310" i="16"/>
  <c r="H3309" i="16"/>
  <c r="H3308" i="16"/>
  <c r="H3307" i="16"/>
  <c r="H3306" i="16"/>
  <c r="H3305" i="16"/>
  <c r="H3304" i="16"/>
  <c r="H3303" i="16"/>
  <c r="H3302" i="16"/>
  <c r="H3301" i="16"/>
  <c r="H3300" i="16"/>
  <c r="H3299" i="16"/>
  <c r="H3298" i="16"/>
  <c r="H3297" i="16"/>
  <c r="H3296" i="16"/>
  <c r="H3295" i="16"/>
  <c r="H3294" i="16"/>
  <c r="H3293" i="16"/>
  <c r="H3292" i="16"/>
  <c r="H3291" i="16"/>
  <c r="H3290" i="16"/>
  <c r="H3289" i="16"/>
  <c r="H3288" i="16"/>
  <c r="H3287" i="16"/>
  <c r="H3286" i="16"/>
  <c r="H3285" i="16"/>
  <c r="H3284" i="16"/>
  <c r="H3283" i="16"/>
  <c r="H3282" i="16"/>
  <c r="H3281" i="16"/>
  <c r="H3280" i="16"/>
  <c r="H3279" i="16"/>
  <c r="H3278" i="16"/>
  <c r="H3277" i="16"/>
  <c r="H3276" i="16"/>
  <c r="H3275" i="16"/>
  <c r="H3274" i="16"/>
  <c r="H3273" i="16"/>
  <c r="H3272" i="16"/>
  <c r="H3271" i="16"/>
  <c r="H3270" i="16"/>
  <c r="H3269" i="16"/>
  <c r="H3268" i="16"/>
  <c r="H3267" i="16"/>
  <c r="H3266" i="16"/>
  <c r="H3265" i="16"/>
  <c r="H3264" i="16"/>
  <c r="H3263" i="16"/>
  <c r="H3262" i="16"/>
  <c r="H3261" i="16"/>
  <c r="H3260" i="16"/>
  <c r="H3259" i="16"/>
  <c r="H3258" i="16"/>
  <c r="H3257" i="16"/>
  <c r="H3256" i="16"/>
  <c r="H3255" i="16"/>
  <c r="H3254" i="16"/>
  <c r="H3253" i="16"/>
  <c r="H3252" i="16"/>
  <c r="H3251" i="16"/>
  <c r="H3250" i="16"/>
  <c r="H3249" i="16"/>
  <c r="H3248" i="16"/>
  <c r="H3247" i="16"/>
  <c r="H3246" i="16"/>
  <c r="H3245" i="16"/>
  <c r="H3244" i="16"/>
  <c r="H3243" i="16"/>
  <c r="H3242" i="16"/>
  <c r="H3241" i="16"/>
  <c r="H3240" i="16"/>
  <c r="H3239" i="16"/>
  <c r="H3238" i="16"/>
  <c r="H3237" i="16"/>
  <c r="H3236" i="16"/>
  <c r="H3235" i="16"/>
  <c r="H3234" i="16"/>
  <c r="H3233" i="16"/>
  <c r="H3232" i="16"/>
  <c r="H3231" i="16"/>
  <c r="H3230" i="16"/>
  <c r="H3229" i="16"/>
  <c r="H3228" i="16"/>
  <c r="H3227" i="16"/>
  <c r="H3226" i="16"/>
  <c r="H3225" i="16"/>
  <c r="H3224" i="16"/>
  <c r="H3223" i="16"/>
  <c r="H3222" i="16"/>
  <c r="H3221" i="16"/>
  <c r="H3220" i="16"/>
  <c r="H3219" i="16"/>
  <c r="H3218" i="16"/>
  <c r="H3217" i="16"/>
  <c r="H3216" i="16"/>
  <c r="H3215" i="16"/>
  <c r="H3214" i="16"/>
  <c r="H3213" i="16"/>
  <c r="H3212" i="16"/>
  <c r="H3211" i="16"/>
  <c r="H3210" i="16"/>
  <c r="H3209" i="16"/>
  <c r="H3208" i="16"/>
  <c r="H3207" i="16"/>
  <c r="H3206" i="16"/>
  <c r="H3205" i="16"/>
  <c r="H3204" i="16"/>
  <c r="H3203" i="16"/>
  <c r="H3202" i="16"/>
  <c r="H3201" i="16"/>
  <c r="H3200" i="16"/>
  <c r="H3199" i="16"/>
  <c r="H3198" i="16"/>
  <c r="H3197" i="16"/>
  <c r="H3196" i="16"/>
  <c r="H3195" i="16"/>
  <c r="H3194" i="16"/>
  <c r="H3193" i="16"/>
  <c r="H3192" i="16"/>
  <c r="H3191" i="16"/>
  <c r="H3190" i="16"/>
  <c r="H3189" i="16"/>
  <c r="H3188" i="16"/>
  <c r="H3187" i="16"/>
  <c r="H3186" i="16"/>
  <c r="H3185" i="16"/>
  <c r="H3184" i="16"/>
  <c r="H3183" i="16"/>
  <c r="H3182" i="16"/>
  <c r="H3181" i="16"/>
  <c r="H3180" i="16"/>
  <c r="H3179" i="16"/>
  <c r="H3178" i="16"/>
  <c r="H3177" i="16"/>
  <c r="H3176" i="16"/>
  <c r="H3175" i="16"/>
  <c r="H3174" i="16"/>
  <c r="H3173" i="16"/>
  <c r="H3172" i="16"/>
  <c r="H3171" i="16"/>
  <c r="H3170" i="16"/>
  <c r="H3169" i="16"/>
  <c r="H3168" i="16"/>
  <c r="H3167" i="16"/>
  <c r="H3166" i="16"/>
  <c r="H3165" i="16"/>
  <c r="H3164" i="16"/>
  <c r="H3163" i="16"/>
  <c r="H3162" i="16"/>
  <c r="H3161" i="16"/>
  <c r="H3160" i="16"/>
  <c r="H3159" i="16"/>
  <c r="H3158" i="16"/>
  <c r="H3157" i="16"/>
  <c r="H3156" i="16"/>
  <c r="H3155" i="16"/>
  <c r="H3154" i="16"/>
  <c r="H3153" i="16"/>
  <c r="H3152" i="16"/>
  <c r="H3151" i="16"/>
  <c r="H3150" i="16"/>
  <c r="H3149" i="16"/>
  <c r="H3148" i="16"/>
  <c r="H3147" i="16"/>
  <c r="H3146" i="16"/>
  <c r="H3145" i="16"/>
  <c r="H3144" i="16"/>
  <c r="H3143" i="16"/>
  <c r="H3142" i="16"/>
  <c r="H3141" i="16"/>
  <c r="H3140" i="16"/>
  <c r="H3139" i="16"/>
  <c r="H3138" i="16"/>
  <c r="H3137" i="16"/>
  <c r="H3136" i="16"/>
  <c r="H3135" i="16"/>
  <c r="H3134" i="16"/>
  <c r="H3133" i="16"/>
  <c r="H3132" i="16"/>
  <c r="H3131" i="16"/>
  <c r="H3130" i="16"/>
  <c r="H3129" i="16"/>
  <c r="H3128" i="16"/>
  <c r="H3127" i="16"/>
  <c r="H3126" i="16"/>
  <c r="H3125" i="16"/>
  <c r="H3124" i="16"/>
  <c r="H3123" i="16"/>
  <c r="H3122" i="16"/>
  <c r="H3121" i="16"/>
  <c r="H3120" i="16"/>
  <c r="H3119" i="16"/>
  <c r="H3118" i="16"/>
  <c r="H3117" i="16"/>
  <c r="H3116" i="16"/>
  <c r="H3115" i="16"/>
  <c r="H3114" i="16"/>
  <c r="H3113" i="16"/>
  <c r="H3112" i="16"/>
  <c r="H3111" i="16"/>
  <c r="H3110" i="16"/>
  <c r="H3109" i="16"/>
  <c r="H3108" i="16"/>
  <c r="H3107" i="16"/>
  <c r="H3106" i="16"/>
  <c r="H3105" i="16"/>
  <c r="H3104" i="16"/>
  <c r="H3103" i="16"/>
  <c r="H3102" i="16"/>
  <c r="H3101" i="16"/>
  <c r="H3100" i="16"/>
  <c r="H3099" i="16"/>
  <c r="H3098" i="16"/>
  <c r="H3097" i="16"/>
  <c r="H3096" i="16"/>
  <c r="H3095" i="16"/>
  <c r="H3094" i="16"/>
  <c r="H3093" i="16"/>
  <c r="H3092" i="16"/>
  <c r="H3091" i="16"/>
  <c r="H3090" i="16"/>
  <c r="H3089" i="16"/>
  <c r="H3088" i="16"/>
  <c r="H3087" i="16"/>
  <c r="H3086" i="16"/>
  <c r="H3085" i="16"/>
  <c r="H3084" i="16"/>
  <c r="H3083" i="16"/>
  <c r="H3082" i="16"/>
  <c r="H3081" i="16"/>
  <c r="H3080" i="16"/>
  <c r="H3079" i="16"/>
  <c r="H3078" i="16"/>
  <c r="H3077" i="16"/>
  <c r="H3076" i="16"/>
  <c r="H3075" i="16"/>
  <c r="H3074" i="16"/>
  <c r="H3073" i="16"/>
  <c r="H3072" i="16"/>
  <c r="H3071" i="16"/>
  <c r="H3070" i="16"/>
  <c r="H3069" i="16"/>
  <c r="H3068" i="16"/>
  <c r="H3067" i="16"/>
  <c r="H3066" i="16"/>
  <c r="H3065" i="16"/>
  <c r="H3064" i="16"/>
  <c r="H3063" i="16"/>
  <c r="H3062" i="16"/>
  <c r="H3061" i="16"/>
  <c r="H3060" i="16"/>
  <c r="H3059" i="16"/>
  <c r="H3058" i="16"/>
  <c r="H3057" i="16"/>
  <c r="H3056" i="16"/>
  <c r="H3055" i="16"/>
  <c r="H3054" i="16"/>
  <c r="H3053" i="16"/>
  <c r="H3052" i="16"/>
  <c r="H3051" i="16"/>
  <c r="H3050" i="16"/>
  <c r="H3049" i="16"/>
  <c r="H3048" i="16"/>
  <c r="H3047" i="16"/>
  <c r="H3046" i="16"/>
  <c r="H3045" i="16"/>
  <c r="H3044" i="16"/>
  <c r="H3043" i="16"/>
  <c r="H3042" i="16"/>
  <c r="H3041" i="16"/>
  <c r="H3040" i="16"/>
  <c r="H3039" i="16"/>
  <c r="H3038" i="16"/>
  <c r="H3037" i="16"/>
  <c r="H3036" i="16"/>
  <c r="H3035" i="16"/>
  <c r="H3034" i="16"/>
  <c r="H3033" i="16"/>
  <c r="H3032" i="16"/>
  <c r="H3031" i="16"/>
  <c r="H3030" i="16"/>
  <c r="H3029" i="16"/>
  <c r="H3028" i="16"/>
  <c r="H3027" i="16"/>
  <c r="H3026" i="16"/>
  <c r="H3025" i="16"/>
  <c r="H3024" i="16"/>
  <c r="H3023" i="16"/>
  <c r="H3022" i="16"/>
  <c r="H3021" i="16"/>
  <c r="H3020" i="16"/>
  <c r="H3019" i="16"/>
  <c r="H3018" i="16"/>
  <c r="H3017" i="16"/>
  <c r="H3016" i="16"/>
  <c r="H3015" i="16"/>
  <c r="H3014" i="16"/>
  <c r="H3013" i="16"/>
  <c r="H3012" i="16"/>
  <c r="H3011" i="16"/>
  <c r="H3010" i="16"/>
  <c r="H3009" i="16"/>
  <c r="H3008" i="16"/>
  <c r="H3007" i="16"/>
  <c r="H3006" i="16"/>
  <c r="H3005" i="16"/>
  <c r="H3004" i="16"/>
  <c r="H3003" i="16"/>
  <c r="H3002" i="16"/>
  <c r="H3001" i="16"/>
  <c r="H3000" i="16"/>
  <c r="H2999" i="16"/>
  <c r="H2998" i="16"/>
  <c r="H2997" i="16"/>
  <c r="H2996" i="16"/>
  <c r="H2995" i="16"/>
  <c r="H2994" i="16"/>
  <c r="H2993" i="16"/>
  <c r="H2992" i="16"/>
  <c r="H2991" i="16"/>
  <c r="H2990" i="16"/>
  <c r="H2989" i="16"/>
  <c r="H2988" i="16"/>
  <c r="H2987" i="16"/>
  <c r="H2986" i="16"/>
  <c r="H2985" i="16"/>
  <c r="H2984" i="16"/>
  <c r="H2983" i="16"/>
  <c r="H2982" i="16"/>
  <c r="H2981" i="16"/>
  <c r="H2980" i="16"/>
  <c r="H2979" i="16"/>
  <c r="H2978" i="16"/>
  <c r="H2977" i="16"/>
  <c r="H2976" i="16"/>
  <c r="H2975" i="16"/>
  <c r="H2974" i="16"/>
  <c r="H2973" i="16"/>
  <c r="H2972" i="16"/>
  <c r="H2971" i="16"/>
  <c r="H2970" i="16"/>
  <c r="H2969" i="16"/>
  <c r="H2968" i="16"/>
  <c r="H2967" i="16"/>
  <c r="H2966" i="16"/>
  <c r="H2965" i="16"/>
  <c r="H2964" i="16"/>
  <c r="H2963" i="16"/>
  <c r="H2962" i="16"/>
  <c r="H2961" i="16"/>
  <c r="H2960" i="16"/>
  <c r="H2959" i="16"/>
  <c r="H2958" i="16"/>
  <c r="H2957" i="16"/>
  <c r="H2956" i="16"/>
  <c r="H2955" i="16"/>
  <c r="H2954" i="16"/>
  <c r="H2953" i="16"/>
  <c r="H2952" i="16"/>
  <c r="H2951" i="16"/>
  <c r="H2950" i="16"/>
  <c r="H2949" i="16"/>
  <c r="H2948" i="16"/>
  <c r="H2947" i="16"/>
  <c r="H2946" i="16"/>
  <c r="H2945" i="16"/>
  <c r="H2944" i="16"/>
  <c r="H2943" i="16"/>
  <c r="H2942" i="16"/>
  <c r="H2941" i="16"/>
  <c r="H2940" i="16"/>
  <c r="H2939" i="16"/>
  <c r="H2938" i="16"/>
  <c r="H2937" i="16"/>
  <c r="H2936" i="16"/>
  <c r="H2935" i="16"/>
  <c r="H2934" i="16"/>
  <c r="H2933" i="16"/>
  <c r="H2932" i="16"/>
  <c r="H2931" i="16"/>
  <c r="H2930" i="16"/>
  <c r="H2929" i="16"/>
  <c r="H2928" i="16"/>
  <c r="H2927" i="16"/>
  <c r="H2926" i="16"/>
  <c r="H2925" i="16"/>
  <c r="H2924" i="16"/>
  <c r="H2923" i="16"/>
  <c r="H2922" i="16"/>
  <c r="H2921" i="16"/>
  <c r="H2920" i="16"/>
  <c r="H2919" i="16"/>
  <c r="H2918" i="16"/>
  <c r="H2917" i="16"/>
  <c r="H2916" i="16"/>
  <c r="H2915" i="16"/>
  <c r="H2914" i="16"/>
  <c r="H2913" i="16"/>
  <c r="H2912" i="16"/>
  <c r="H2911" i="16"/>
  <c r="H2910" i="16"/>
  <c r="H2909" i="16"/>
  <c r="H2908" i="16"/>
  <c r="H2907" i="16"/>
  <c r="H2906" i="16"/>
  <c r="H2905" i="16"/>
  <c r="H2904" i="16"/>
  <c r="H2903" i="16"/>
  <c r="H2902" i="16"/>
  <c r="H2901" i="16"/>
  <c r="H2900" i="16"/>
  <c r="H2899" i="16"/>
  <c r="H2898" i="16"/>
  <c r="H2897" i="16"/>
  <c r="H2896" i="16"/>
  <c r="H2895" i="16"/>
  <c r="H2894" i="16"/>
  <c r="H2893" i="16"/>
  <c r="H2892" i="16"/>
  <c r="H2891" i="16"/>
  <c r="H2890" i="16"/>
  <c r="H2889" i="16"/>
  <c r="H2888" i="16"/>
  <c r="H2887" i="16"/>
  <c r="H2886" i="16"/>
  <c r="H2885" i="16"/>
  <c r="H2884" i="16"/>
  <c r="H2883" i="16"/>
  <c r="H2882" i="16"/>
  <c r="H2881" i="16"/>
  <c r="H2880" i="16"/>
  <c r="H2879" i="16"/>
  <c r="H2878" i="16"/>
  <c r="H2877" i="16"/>
  <c r="H2876" i="16"/>
  <c r="H2875" i="16"/>
  <c r="H2874" i="16"/>
  <c r="H2873" i="16"/>
  <c r="H2872" i="16"/>
  <c r="H2871" i="16"/>
  <c r="H2870" i="16"/>
  <c r="H2869" i="16"/>
  <c r="H2868" i="16"/>
  <c r="H2867" i="16"/>
  <c r="H2866" i="16"/>
  <c r="H2865" i="16"/>
  <c r="H2864" i="16"/>
  <c r="H2863" i="16"/>
  <c r="H2862" i="16"/>
  <c r="H2861" i="16"/>
  <c r="H2860" i="16"/>
  <c r="H2859" i="16"/>
  <c r="H2858" i="16"/>
  <c r="H2857" i="16"/>
  <c r="H2856" i="16"/>
  <c r="H2855" i="16"/>
  <c r="H2854" i="16"/>
  <c r="H37" i="2" s="1"/>
  <c r="G37" i="2" s="1"/>
  <c r="H2853" i="16"/>
  <c r="H2852" i="16"/>
  <c r="H2851" i="16"/>
  <c r="H2850" i="16"/>
  <c r="H2849" i="16"/>
  <c r="H2848" i="16"/>
  <c r="H2847" i="16"/>
  <c r="H2846" i="16"/>
  <c r="H2845" i="16"/>
  <c r="H2844" i="16"/>
  <c r="H2843" i="16"/>
  <c r="H2842" i="16"/>
  <c r="H2841" i="16"/>
  <c r="H2840" i="16"/>
  <c r="H2839" i="16"/>
  <c r="H2838" i="16"/>
  <c r="H2837" i="16"/>
  <c r="H2836" i="16"/>
  <c r="H2835" i="16"/>
  <c r="H2834" i="16"/>
  <c r="H2833" i="16"/>
  <c r="H2832" i="16"/>
  <c r="H2831" i="16"/>
  <c r="H2830" i="16"/>
  <c r="H2829" i="16"/>
  <c r="H2828" i="16"/>
  <c r="H2827" i="16"/>
  <c r="H2826" i="16"/>
  <c r="H2825" i="16"/>
  <c r="H2824" i="16"/>
  <c r="H2823" i="16"/>
  <c r="H2822" i="16"/>
  <c r="H2821" i="16"/>
  <c r="H2820" i="16"/>
  <c r="H2819" i="16"/>
  <c r="H2818" i="16"/>
  <c r="H2817" i="16"/>
  <c r="H2816" i="16"/>
  <c r="H2815" i="16"/>
  <c r="H2814" i="16"/>
  <c r="H2813" i="16"/>
  <c r="H2812" i="16"/>
  <c r="H2811" i="16"/>
  <c r="H2810" i="16"/>
  <c r="H2809" i="16"/>
  <c r="H2808" i="16"/>
  <c r="H2807" i="16"/>
  <c r="H2806" i="16"/>
  <c r="H2805" i="16"/>
  <c r="H2804" i="16"/>
  <c r="H2803" i="16"/>
  <c r="H2802" i="16"/>
  <c r="H2801" i="16"/>
  <c r="H2800" i="16"/>
  <c r="H2799" i="16"/>
  <c r="H2798" i="16"/>
  <c r="H2797" i="16"/>
  <c r="H2796" i="16"/>
  <c r="H2795" i="16"/>
  <c r="H2794" i="16"/>
  <c r="H2793" i="16"/>
  <c r="H2792" i="16"/>
  <c r="H2791" i="16"/>
  <c r="H2790" i="16"/>
  <c r="H2789" i="16"/>
  <c r="H2788" i="16"/>
  <c r="H2787" i="16"/>
  <c r="H2786" i="16"/>
  <c r="H2785" i="16"/>
  <c r="H2784" i="16"/>
  <c r="H2783" i="16"/>
  <c r="H2782" i="16"/>
  <c r="H2781" i="16"/>
  <c r="H2780" i="16"/>
  <c r="H2779" i="16"/>
  <c r="H2778" i="16"/>
  <c r="H2777" i="16"/>
  <c r="H2776" i="16"/>
  <c r="H2775" i="16"/>
  <c r="H2774" i="16"/>
  <c r="H2773" i="16"/>
  <c r="H2772" i="16"/>
  <c r="H2771" i="16"/>
  <c r="H2770" i="16"/>
  <c r="H2769" i="16"/>
  <c r="H2768" i="16"/>
  <c r="H2767" i="16"/>
  <c r="H2766" i="16"/>
  <c r="H2765" i="16"/>
  <c r="H2764" i="16"/>
  <c r="H2763" i="16"/>
  <c r="H2762" i="16"/>
  <c r="H2761" i="16"/>
  <c r="H2760" i="16"/>
  <c r="H2759" i="16"/>
  <c r="H2758" i="16"/>
  <c r="H2757" i="16"/>
  <c r="H2756" i="16"/>
  <c r="H2755" i="16"/>
  <c r="H2754" i="16"/>
  <c r="H2753" i="16"/>
  <c r="H2752" i="16"/>
  <c r="H2751" i="16"/>
  <c r="H2750" i="16"/>
  <c r="H2749" i="16"/>
  <c r="H2748" i="16"/>
  <c r="H2747" i="16"/>
  <c r="H2746" i="16"/>
  <c r="H2745" i="16"/>
  <c r="H2744" i="16"/>
  <c r="H2743" i="16"/>
  <c r="H2742" i="16"/>
  <c r="H2741" i="16"/>
  <c r="H2740" i="16"/>
  <c r="H2739" i="16"/>
  <c r="H2738" i="16"/>
  <c r="H2737" i="16"/>
  <c r="H2736" i="16"/>
  <c r="H2735" i="16"/>
  <c r="H2734" i="16"/>
  <c r="H2733" i="16"/>
  <c r="H2732" i="16"/>
  <c r="H2731" i="16"/>
  <c r="H2730" i="16"/>
  <c r="H2729" i="16"/>
  <c r="H2728" i="16"/>
  <c r="H2727" i="16"/>
  <c r="H2726" i="16"/>
  <c r="H2725" i="16"/>
  <c r="H2724" i="16"/>
  <c r="H2723" i="16"/>
  <c r="H2722" i="16"/>
  <c r="H2721" i="16"/>
  <c r="H2720" i="16"/>
  <c r="H2719" i="16"/>
  <c r="H2718" i="16"/>
  <c r="H2717" i="16"/>
  <c r="H2716" i="16"/>
  <c r="H2715" i="16"/>
  <c r="H2714" i="16"/>
  <c r="H2713" i="16"/>
  <c r="H2712" i="16"/>
  <c r="H2711" i="16"/>
  <c r="H2710" i="16"/>
  <c r="H2709" i="16"/>
  <c r="H2708" i="16"/>
  <c r="H2707" i="16"/>
  <c r="H2706" i="16"/>
  <c r="H2705" i="16"/>
  <c r="H2704" i="16"/>
  <c r="H2703" i="16"/>
  <c r="H2702" i="16"/>
  <c r="H2701" i="16"/>
  <c r="H2700" i="16"/>
  <c r="H2699" i="16"/>
  <c r="H2698" i="16"/>
  <c r="H2697" i="16"/>
  <c r="H2696" i="16"/>
  <c r="H2695" i="16"/>
  <c r="H2694" i="16"/>
  <c r="H2693" i="16"/>
  <c r="H2692" i="16"/>
  <c r="H2691" i="16"/>
  <c r="H2690" i="16"/>
  <c r="H2689" i="16"/>
  <c r="H2688" i="16"/>
  <c r="H2687" i="16"/>
  <c r="H2686" i="16"/>
  <c r="H2685" i="16"/>
  <c r="H2684" i="16"/>
  <c r="H2683" i="16"/>
  <c r="H2682" i="16"/>
  <c r="H2681" i="16"/>
  <c r="H2680" i="16"/>
  <c r="H2679" i="16"/>
  <c r="H2678" i="16"/>
  <c r="H2677" i="16"/>
  <c r="H2676" i="16"/>
  <c r="H2675" i="16"/>
  <c r="H2674" i="16"/>
  <c r="H2673" i="16"/>
  <c r="H2672" i="16"/>
  <c r="H2671" i="16"/>
  <c r="H2670" i="16"/>
  <c r="H2669" i="16"/>
  <c r="H2668" i="16"/>
  <c r="H2667" i="16"/>
  <c r="H2666" i="16"/>
  <c r="H2665" i="16"/>
  <c r="H2664" i="16"/>
  <c r="H2663" i="16"/>
  <c r="H2662" i="16"/>
  <c r="H2661" i="16"/>
  <c r="H2660" i="16"/>
  <c r="H2659" i="16"/>
  <c r="H2658" i="16"/>
  <c r="H2657" i="16"/>
  <c r="H2656" i="16"/>
  <c r="H2655" i="16"/>
  <c r="H2654" i="16"/>
  <c r="H2653" i="16"/>
  <c r="H2652" i="16"/>
  <c r="H2651" i="16"/>
  <c r="H2650" i="16"/>
  <c r="H2649" i="16"/>
  <c r="H2648" i="16"/>
  <c r="H2647" i="16"/>
  <c r="H2646" i="16"/>
  <c r="H2645" i="16"/>
  <c r="H2644" i="16"/>
  <c r="H2643" i="16"/>
  <c r="H2642" i="16"/>
  <c r="H2641" i="16"/>
  <c r="H2640" i="16"/>
  <c r="H2639" i="16"/>
  <c r="H2638" i="16"/>
  <c r="H2637" i="16"/>
  <c r="H2636" i="16"/>
  <c r="H2635" i="16"/>
  <c r="H2634" i="16"/>
  <c r="H2633" i="16"/>
  <c r="H2632" i="16"/>
  <c r="H2631" i="16"/>
  <c r="H2630" i="16"/>
  <c r="H2629" i="16"/>
  <c r="H2628" i="16"/>
  <c r="H2627" i="16"/>
  <c r="H2626" i="16"/>
  <c r="H2625" i="16"/>
  <c r="H2624" i="16"/>
  <c r="H2623" i="16"/>
  <c r="H2622" i="16"/>
  <c r="H2621" i="16"/>
  <c r="H2620" i="16"/>
  <c r="H2619" i="16"/>
  <c r="H2618" i="16"/>
  <c r="H2617" i="16"/>
  <c r="H2616" i="16"/>
  <c r="H2615" i="16"/>
  <c r="H2614" i="16"/>
  <c r="H2613" i="16"/>
  <c r="H2612" i="16"/>
  <c r="H2611" i="16"/>
  <c r="H2610" i="16"/>
  <c r="H2609" i="16"/>
  <c r="H2608" i="16"/>
  <c r="H2607" i="16"/>
  <c r="H2606" i="16"/>
  <c r="H2605" i="16"/>
  <c r="H2604" i="16"/>
  <c r="H2603" i="16"/>
  <c r="H2602" i="16"/>
  <c r="H2601" i="16"/>
  <c r="H2600" i="16"/>
  <c r="H2599" i="16"/>
  <c r="H2598" i="16"/>
  <c r="H2597" i="16"/>
  <c r="H2596" i="16"/>
  <c r="H2595" i="16"/>
  <c r="H2594" i="16"/>
  <c r="H2593" i="16"/>
  <c r="H2592" i="16"/>
  <c r="H2591" i="16"/>
  <c r="H2590" i="16"/>
  <c r="H2589" i="16"/>
  <c r="H2588" i="16"/>
  <c r="H21" i="2" s="1"/>
  <c r="G21" i="2" s="1"/>
  <c r="H2587" i="16"/>
  <c r="H2586" i="16"/>
  <c r="H22" i="2" s="1"/>
  <c r="G22" i="2" s="1"/>
  <c r="H2585" i="16"/>
  <c r="H2584" i="16"/>
  <c r="H2583" i="16"/>
  <c r="H2582" i="16"/>
  <c r="H2581" i="16"/>
  <c r="H2580" i="16"/>
  <c r="H2579" i="16"/>
  <c r="H2578" i="16"/>
  <c r="H2577" i="16"/>
  <c r="H2576" i="16"/>
  <c r="H2575" i="16"/>
  <c r="H2574" i="16"/>
  <c r="H2573" i="16"/>
  <c r="H2572" i="16"/>
  <c r="H2571" i="16"/>
  <c r="H2570" i="16"/>
  <c r="H2569" i="16"/>
  <c r="H2568" i="16"/>
  <c r="H2567" i="16"/>
  <c r="H2566" i="16"/>
  <c r="H2565" i="16"/>
  <c r="H2564" i="16"/>
  <c r="H2563" i="16"/>
  <c r="H2562" i="16"/>
  <c r="H2561" i="16"/>
  <c r="H2560" i="16"/>
  <c r="H2559" i="16"/>
  <c r="H2558" i="16"/>
  <c r="H2557" i="16"/>
  <c r="H2556" i="16"/>
  <c r="H2555" i="16"/>
  <c r="H2554" i="16"/>
  <c r="H2553" i="16"/>
  <c r="H2552" i="16"/>
  <c r="H2551" i="16"/>
  <c r="H2550" i="16"/>
  <c r="H2549" i="16"/>
  <c r="H2548" i="16"/>
  <c r="H2547" i="16"/>
  <c r="H2546" i="16"/>
  <c r="H2545" i="16"/>
  <c r="H2544" i="16"/>
  <c r="H2543" i="16"/>
  <c r="H2542" i="16"/>
  <c r="H2541" i="16"/>
  <c r="H2540" i="16"/>
  <c r="H2539" i="16"/>
  <c r="H2538" i="16"/>
  <c r="H2537" i="16"/>
  <c r="H2536" i="16"/>
  <c r="H2535" i="16"/>
  <c r="H2534" i="16"/>
  <c r="H2533" i="16"/>
  <c r="H2532" i="16"/>
  <c r="H2531" i="16"/>
  <c r="H2530" i="16"/>
  <c r="H2529" i="16"/>
  <c r="H2528" i="16"/>
  <c r="H2527" i="16"/>
  <c r="H2526" i="16"/>
  <c r="H2525" i="16"/>
  <c r="H2524" i="16"/>
  <c r="H2523" i="16"/>
  <c r="H2522" i="16"/>
  <c r="H2521" i="16"/>
  <c r="H2520" i="16"/>
  <c r="H2519" i="16"/>
  <c r="H2518" i="16"/>
  <c r="H2517" i="16"/>
  <c r="H2516" i="16"/>
  <c r="H2515" i="16"/>
  <c r="H2514" i="16"/>
  <c r="H2513" i="16"/>
  <c r="H2512" i="16"/>
  <c r="H2511" i="16"/>
  <c r="H2510" i="16"/>
  <c r="H2509" i="16"/>
  <c r="H2508" i="16"/>
  <c r="H2507" i="16"/>
  <c r="H2506" i="16"/>
  <c r="H2505" i="16"/>
  <c r="H2504" i="16"/>
  <c r="H2503" i="16"/>
  <c r="H2502" i="16"/>
  <c r="H2501" i="16"/>
  <c r="H2500" i="16"/>
  <c r="H2499" i="16"/>
  <c r="H2498" i="16"/>
  <c r="H2497" i="16"/>
  <c r="H2496" i="16"/>
  <c r="H2495" i="16"/>
  <c r="H2494" i="16"/>
  <c r="H2493" i="16"/>
  <c r="H2492" i="16"/>
  <c r="H2491" i="16"/>
  <c r="H2490" i="16"/>
  <c r="H2489" i="16"/>
  <c r="H2488" i="16"/>
  <c r="H2487" i="16"/>
  <c r="H2486" i="16"/>
  <c r="H2485" i="16"/>
  <c r="H2484" i="16"/>
  <c r="H2483" i="16"/>
  <c r="H2482" i="16"/>
  <c r="H2481" i="16"/>
  <c r="H2480" i="16"/>
  <c r="H2479" i="16"/>
  <c r="H2478" i="16"/>
  <c r="H2477" i="16"/>
  <c r="H2476" i="16"/>
  <c r="H2475" i="16"/>
  <c r="H2474" i="16"/>
  <c r="H2473" i="16"/>
  <c r="H2472" i="16"/>
  <c r="H2471" i="16"/>
  <c r="H2470" i="16"/>
  <c r="H2469" i="16"/>
  <c r="H2468" i="16"/>
  <c r="H2467" i="16"/>
  <c r="H2466" i="16"/>
  <c r="H2465" i="16"/>
  <c r="H2464" i="16"/>
  <c r="H2463" i="16"/>
  <c r="H2462" i="16"/>
  <c r="H2461" i="16"/>
  <c r="H2460" i="16"/>
  <c r="H2459" i="16"/>
  <c r="H2458" i="16"/>
  <c r="H2457" i="16"/>
  <c r="H2456" i="16"/>
  <c r="H2455" i="16"/>
  <c r="H2454" i="16"/>
  <c r="H2453" i="16"/>
  <c r="H2452" i="16"/>
  <c r="H2451" i="16"/>
  <c r="H2450" i="16"/>
  <c r="H2449" i="16"/>
  <c r="H2448" i="16"/>
  <c r="H2447" i="16"/>
  <c r="H2446" i="16"/>
  <c r="H2445" i="16"/>
  <c r="H2444" i="16"/>
  <c r="H2443" i="16"/>
  <c r="H2442" i="16"/>
  <c r="H2441" i="16"/>
  <c r="H2440" i="16"/>
  <c r="H2439" i="16"/>
  <c r="H2438" i="16"/>
  <c r="H2437" i="16"/>
  <c r="H2436" i="16"/>
  <c r="H2435" i="16"/>
  <c r="H2434" i="16"/>
  <c r="H2433" i="16"/>
  <c r="H2432" i="16"/>
  <c r="H2431" i="16"/>
  <c r="H2430" i="16"/>
  <c r="H2429" i="16"/>
  <c r="H2428" i="16"/>
  <c r="H2427" i="16"/>
  <c r="H2426" i="16"/>
  <c r="H2425" i="16"/>
  <c r="H2424" i="16"/>
  <c r="H2423" i="16"/>
  <c r="H2422" i="16"/>
  <c r="H2421" i="16"/>
  <c r="H2420" i="16"/>
  <c r="H2419" i="16"/>
  <c r="H2418" i="16"/>
  <c r="H2417" i="16"/>
  <c r="H2416" i="16"/>
  <c r="H2415" i="16"/>
  <c r="H2414" i="16"/>
  <c r="H2413" i="16"/>
  <c r="H2412" i="16"/>
  <c r="H2411" i="16"/>
  <c r="H2410" i="16"/>
  <c r="H2409" i="16"/>
  <c r="H2408" i="16"/>
  <c r="H2407" i="16"/>
  <c r="H2406" i="16"/>
  <c r="H2405" i="16"/>
  <c r="H2404" i="16"/>
  <c r="H2403" i="16"/>
  <c r="H2402" i="16"/>
  <c r="H2401" i="16"/>
  <c r="H2400" i="16"/>
  <c r="H2399" i="16"/>
  <c r="H2398" i="16"/>
  <c r="H2397" i="16"/>
  <c r="H2396" i="16"/>
  <c r="H2395" i="16"/>
  <c r="H2394" i="16"/>
  <c r="H2393" i="16"/>
  <c r="H2392" i="16"/>
  <c r="H2391" i="16"/>
  <c r="H2390" i="16"/>
  <c r="H2389" i="16"/>
  <c r="H2388" i="16"/>
  <c r="H2387" i="16"/>
  <c r="H2386" i="16"/>
  <c r="H2385" i="16"/>
  <c r="H2384" i="16"/>
  <c r="H2383" i="16"/>
  <c r="H2382" i="16"/>
  <c r="H2381" i="16"/>
  <c r="H2380" i="16"/>
  <c r="H2379" i="16"/>
  <c r="H2378" i="16"/>
  <c r="H2377" i="16"/>
  <c r="H2376" i="16"/>
  <c r="H2375" i="16"/>
  <c r="H2374" i="16"/>
  <c r="H2373" i="16"/>
  <c r="H2372" i="16"/>
  <c r="H2371" i="16"/>
  <c r="H2370" i="16"/>
  <c r="H2369" i="16"/>
  <c r="H2368" i="16"/>
  <c r="H2367" i="16"/>
  <c r="H2366" i="16"/>
  <c r="H2365" i="16"/>
  <c r="H2364" i="16"/>
  <c r="H2363" i="16"/>
  <c r="H2362" i="16"/>
  <c r="H2361" i="16"/>
  <c r="H2360" i="16"/>
  <c r="H2359" i="16"/>
  <c r="H2358" i="16"/>
  <c r="H2357" i="16"/>
  <c r="H2356" i="16"/>
  <c r="H2355" i="16"/>
  <c r="H2354" i="16"/>
  <c r="H2353" i="16"/>
  <c r="H2352" i="16"/>
  <c r="H2351" i="16"/>
  <c r="H2350" i="16"/>
  <c r="H2349" i="16"/>
  <c r="H2348" i="16"/>
  <c r="H2347" i="16"/>
  <c r="H2346" i="16"/>
  <c r="H2345" i="16"/>
  <c r="H2344" i="16"/>
  <c r="H2343" i="16"/>
  <c r="H2342" i="16"/>
  <c r="H2341" i="16"/>
  <c r="H2340" i="16"/>
  <c r="H2339" i="16"/>
  <c r="H2338" i="16"/>
  <c r="H2337" i="16"/>
  <c r="H2336" i="16"/>
  <c r="H2335" i="16"/>
  <c r="H2334" i="16"/>
  <c r="H2333" i="16"/>
  <c r="H2332" i="16"/>
  <c r="H2331" i="16"/>
  <c r="H2330" i="16"/>
  <c r="H2329" i="16"/>
  <c r="H2328" i="16"/>
  <c r="H2327" i="16"/>
  <c r="H2326" i="16"/>
  <c r="H2325" i="16"/>
  <c r="H2324" i="16"/>
  <c r="H2323" i="16"/>
  <c r="H2322" i="16"/>
  <c r="H2321" i="16"/>
  <c r="H2320" i="16"/>
  <c r="H2319" i="16"/>
  <c r="H2318" i="16"/>
  <c r="H2317" i="16"/>
  <c r="H2316" i="16"/>
  <c r="H2315" i="16"/>
  <c r="H2314" i="16"/>
  <c r="H2313" i="16"/>
  <c r="H2312" i="16"/>
  <c r="H2311" i="16"/>
  <c r="H2310" i="16"/>
  <c r="H2309" i="16"/>
  <c r="H2308" i="16"/>
  <c r="H2307" i="16"/>
  <c r="H2306" i="16"/>
  <c r="H2305" i="16"/>
  <c r="H2304" i="16"/>
  <c r="H2303" i="16"/>
  <c r="H2302" i="16"/>
  <c r="H2301" i="16"/>
  <c r="H2300" i="16"/>
  <c r="H2299" i="16"/>
  <c r="H2298" i="16"/>
  <c r="H2297" i="16"/>
  <c r="H2296" i="16"/>
  <c r="H2295" i="16"/>
  <c r="H2294" i="16"/>
  <c r="H2293" i="16"/>
  <c r="H2292" i="16"/>
  <c r="H2291" i="16"/>
  <c r="H2290" i="16"/>
  <c r="H2289" i="16"/>
  <c r="H2288" i="16"/>
  <c r="H2287" i="16"/>
  <c r="H2286" i="16"/>
  <c r="H2285" i="16"/>
  <c r="H2284" i="16"/>
  <c r="H2283" i="16"/>
  <c r="H2282" i="16"/>
  <c r="H2281" i="16"/>
  <c r="H2280" i="16"/>
  <c r="H2279" i="16"/>
  <c r="H2278" i="16"/>
  <c r="H2277" i="16"/>
  <c r="H2276" i="16"/>
  <c r="H2275" i="16"/>
  <c r="H2274" i="16"/>
  <c r="H2273" i="16"/>
  <c r="H2272" i="16"/>
  <c r="H2271" i="16"/>
  <c r="H2270" i="16"/>
  <c r="H2269" i="16"/>
  <c r="H2268" i="16"/>
  <c r="H2267" i="16"/>
  <c r="H2266" i="16"/>
  <c r="H2265" i="16"/>
  <c r="H2264" i="16"/>
  <c r="H2263" i="16"/>
  <c r="H2262" i="16"/>
  <c r="H2261" i="16"/>
  <c r="H2260" i="16"/>
  <c r="H2259" i="16"/>
  <c r="H2258" i="16"/>
  <c r="H2257" i="16"/>
  <c r="H2256" i="16"/>
  <c r="H2255" i="16"/>
  <c r="H2254" i="16"/>
  <c r="H2253" i="16"/>
  <c r="H2252" i="16"/>
  <c r="H2251" i="16"/>
  <c r="H2250" i="16"/>
  <c r="H2249" i="16"/>
  <c r="H2248" i="16"/>
  <c r="H2247" i="16"/>
  <c r="H2246" i="16"/>
  <c r="H2245" i="16"/>
  <c r="H2244" i="16"/>
  <c r="H2243" i="16"/>
  <c r="H2242" i="16"/>
  <c r="H2241" i="16"/>
  <c r="H2240" i="16"/>
  <c r="H2239" i="16"/>
  <c r="H2238" i="16"/>
  <c r="H2237" i="16"/>
  <c r="H2236" i="16"/>
  <c r="H2235" i="16"/>
  <c r="H2234" i="16"/>
  <c r="H2233" i="16"/>
  <c r="H2232" i="16"/>
  <c r="H2231" i="16"/>
  <c r="H2230" i="16"/>
  <c r="H2229" i="16"/>
  <c r="H2228" i="16"/>
  <c r="H2227" i="16"/>
  <c r="H2226" i="16"/>
  <c r="H2225" i="16"/>
  <c r="H2224" i="16"/>
  <c r="H2223" i="16"/>
  <c r="H2222" i="16"/>
  <c r="H2221" i="16"/>
  <c r="H2220" i="16"/>
  <c r="H2219" i="16"/>
  <c r="H2218" i="16"/>
  <c r="H2217" i="16"/>
  <c r="H2216" i="16"/>
  <c r="H2215" i="16"/>
  <c r="H2214" i="16"/>
  <c r="H2213" i="16"/>
  <c r="H2212" i="16"/>
  <c r="H2211" i="16"/>
  <c r="H2210" i="16"/>
  <c r="H2209" i="16"/>
  <c r="H2208" i="16"/>
  <c r="H2207" i="16"/>
  <c r="H2206" i="16"/>
  <c r="H2205" i="16"/>
  <c r="H2204" i="16"/>
  <c r="H2203" i="16"/>
  <c r="H2202" i="16"/>
  <c r="H2201" i="16"/>
  <c r="H2200" i="16"/>
  <c r="H2199" i="16"/>
  <c r="H2198" i="16"/>
  <c r="H2197" i="16"/>
  <c r="H2196" i="16"/>
  <c r="H2195" i="16"/>
  <c r="H2194" i="16"/>
  <c r="H2193" i="16"/>
  <c r="H2192" i="16"/>
  <c r="H2191" i="16"/>
  <c r="H2190" i="16"/>
  <c r="H2189" i="16"/>
  <c r="H2188" i="16"/>
  <c r="H2187" i="16"/>
  <c r="H2186" i="16"/>
  <c r="H2185" i="16"/>
  <c r="H2184" i="16"/>
  <c r="H2183" i="16"/>
  <c r="H2182" i="16"/>
  <c r="H2181" i="16"/>
  <c r="H2180" i="16"/>
  <c r="H2179" i="16"/>
  <c r="H2178" i="16"/>
  <c r="H2177" i="16"/>
  <c r="H2176" i="16"/>
  <c r="H2175" i="16"/>
  <c r="H2174" i="16"/>
  <c r="H2173" i="16"/>
  <c r="H2172" i="16"/>
  <c r="H2171" i="16"/>
  <c r="H2170" i="16"/>
  <c r="H2169" i="16"/>
  <c r="H2168" i="16"/>
  <c r="H2167" i="16"/>
  <c r="H2166" i="16"/>
  <c r="H2165" i="16"/>
  <c r="H2164" i="16"/>
  <c r="H2163" i="16"/>
  <c r="H2162" i="16"/>
  <c r="H2161" i="16"/>
  <c r="H2160" i="16"/>
  <c r="H2159" i="16"/>
  <c r="H2158" i="16"/>
  <c r="H2157" i="16"/>
  <c r="H2156" i="16"/>
  <c r="H2155" i="16"/>
  <c r="H2154" i="16"/>
  <c r="H2153" i="16"/>
  <c r="H2152" i="16"/>
  <c r="H2151" i="16"/>
  <c r="H2150" i="16"/>
  <c r="H2149" i="16"/>
  <c r="H2148" i="16"/>
  <c r="H2147" i="16"/>
  <c r="H2146" i="16"/>
  <c r="H2145" i="16"/>
  <c r="H2144" i="16"/>
  <c r="H2143" i="16"/>
  <c r="H2142" i="16"/>
  <c r="H2141" i="16"/>
  <c r="H2140" i="16"/>
  <c r="H2139" i="16"/>
  <c r="H2138" i="16"/>
  <c r="H2137" i="16"/>
  <c r="H2136" i="16"/>
  <c r="H2135" i="16"/>
  <c r="H2134" i="16"/>
  <c r="H2133" i="16"/>
  <c r="H2132" i="16"/>
  <c r="H2131" i="16"/>
  <c r="H2130" i="16"/>
  <c r="H2129" i="16"/>
  <c r="H2128" i="16"/>
  <c r="H2127" i="16"/>
  <c r="H2126" i="16"/>
  <c r="H2125" i="16"/>
  <c r="H2124" i="16"/>
  <c r="H2123" i="16"/>
  <c r="H2122" i="16"/>
  <c r="H2121" i="16"/>
  <c r="H2120" i="16"/>
  <c r="H2119" i="16"/>
  <c r="H2118" i="16"/>
  <c r="H2117" i="16"/>
  <c r="H2116" i="16"/>
  <c r="H2115" i="16"/>
  <c r="H2114" i="16"/>
  <c r="H2113" i="16"/>
  <c r="H2112" i="16"/>
  <c r="H2111" i="16"/>
  <c r="H2110" i="16"/>
  <c r="H2109" i="16"/>
  <c r="H2108" i="16"/>
  <c r="H2107" i="16"/>
  <c r="H2106" i="16"/>
  <c r="H2105" i="16"/>
  <c r="H2104" i="16"/>
  <c r="H2103" i="16"/>
  <c r="H2102" i="16"/>
  <c r="H2101" i="16"/>
  <c r="H2100" i="16"/>
  <c r="H2099" i="16"/>
  <c r="H2098" i="16"/>
  <c r="H2097" i="16"/>
  <c r="H2096" i="16"/>
  <c r="H2095" i="16"/>
  <c r="H2094" i="16"/>
  <c r="H2093" i="16"/>
  <c r="H2092" i="16"/>
  <c r="H2091" i="16"/>
  <c r="H2090" i="16"/>
  <c r="H2089" i="16"/>
  <c r="H2088" i="16"/>
  <c r="H2087" i="16"/>
  <c r="H2086" i="16"/>
  <c r="H2085" i="16"/>
  <c r="H2084" i="16"/>
  <c r="H2083" i="16"/>
  <c r="H2082" i="16"/>
  <c r="H2081" i="16"/>
  <c r="H2080" i="16"/>
  <c r="H2079" i="16"/>
  <c r="H2078" i="16"/>
  <c r="H2077" i="16"/>
  <c r="H2076" i="16"/>
  <c r="H2075" i="16"/>
  <c r="H2074" i="16"/>
  <c r="H2073" i="16"/>
  <c r="H2072" i="16"/>
  <c r="H2071" i="16"/>
  <c r="H2070" i="16"/>
  <c r="H2069" i="16"/>
  <c r="H2068" i="16"/>
  <c r="H2067" i="16"/>
  <c r="H2066" i="16"/>
  <c r="H2065" i="16"/>
  <c r="H2064" i="16"/>
  <c r="H2063" i="16"/>
  <c r="H2062" i="16"/>
  <c r="H2061" i="16"/>
  <c r="H2060" i="16"/>
  <c r="H2059" i="16"/>
  <c r="H2058" i="16"/>
  <c r="H2057" i="16"/>
  <c r="G27" i="3" s="1"/>
  <c r="H2056" i="16"/>
  <c r="H2055" i="16"/>
  <c r="H2054" i="16"/>
  <c r="H2053" i="16"/>
  <c r="H2052" i="16"/>
  <c r="H2051" i="16"/>
  <c r="H2050" i="16"/>
  <c r="H2049" i="16"/>
  <c r="H2048" i="16"/>
  <c r="H2047" i="16"/>
  <c r="H2046" i="16"/>
  <c r="H2045" i="16"/>
  <c r="H2044" i="16"/>
  <c r="H2043" i="16"/>
  <c r="H2042" i="16"/>
  <c r="H2041" i="16"/>
  <c r="H2040" i="16"/>
  <c r="H2039" i="16"/>
  <c r="H2038" i="16"/>
  <c r="H2037" i="16"/>
  <c r="H2036" i="16"/>
  <c r="H2035" i="16"/>
  <c r="H2034" i="16"/>
  <c r="H2033" i="16"/>
  <c r="H2032" i="16"/>
  <c r="H2031" i="16"/>
  <c r="H2030" i="16"/>
  <c r="H2029" i="16"/>
  <c r="H2028" i="16"/>
  <c r="H2027" i="16"/>
  <c r="H2026" i="16"/>
  <c r="H2025" i="16"/>
  <c r="H2024" i="16"/>
  <c r="H2023" i="16"/>
  <c r="H2022" i="16"/>
  <c r="H2021" i="16"/>
  <c r="H2020" i="16"/>
  <c r="H2019" i="16"/>
  <c r="H2018" i="16"/>
  <c r="H2017" i="16"/>
  <c r="H2016" i="16"/>
  <c r="H2015" i="16"/>
  <c r="H2014" i="16"/>
  <c r="H2013" i="16"/>
  <c r="H2012" i="16"/>
  <c r="H2011" i="16"/>
  <c r="H2010" i="16"/>
  <c r="H2009" i="16"/>
  <c r="H2008" i="16"/>
  <c r="H2007" i="16"/>
  <c r="H2006" i="16"/>
  <c r="H2005" i="16"/>
  <c r="H2004" i="16"/>
  <c r="H2003" i="16"/>
  <c r="H2002" i="16"/>
  <c r="H2001" i="16"/>
  <c r="H2000" i="16"/>
  <c r="H1999" i="16"/>
  <c r="H1998" i="16"/>
  <c r="H1997" i="16"/>
  <c r="H1996" i="16"/>
  <c r="H1995" i="16"/>
  <c r="H1994" i="16"/>
  <c r="G26" i="3" s="1"/>
  <c r="H1993" i="16"/>
  <c r="H1992" i="16"/>
  <c r="H1991" i="16"/>
  <c r="H1990" i="16"/>
  <c r="H1989" i="16"/>
  <c r="H1988" i="16"/>
  <c r="H1987" i="16"/>
  <c r="H1986" i="16"/>
  <c r="H1985" i="16"/>
  <c r="H1984" i="16"/>
  <c r="H1983" i="16"/>
  <c r="H1982" i="16"/>
  <c r="H1981" i="16"/>
  <c r="H1980" i="16"/>
  <c r="H1979" i="16"/>
  <c r="H1978" i="16"/>
  <c r="H1977" i="16"/>
  <c r="H1976" i="16"/>
  <c r="H1975" i="16"/>
  <c r="H1974" i="16"/>
  <c r="H1973" i="16"/>
  <c r="H1972" i="16"/>
  <c r="H1971" i="16"/>
  <c r="H1970" i="16"/>
  <c r="H1969" i="16"/>
  <c r="H1968" i="16"/>
  <c r="H1967" i="16"/>
  <c r="H1966" i="16"/>
  <c r="H1965" i="16"/>
  <c r="H1964" i="16"/>
  <c r="H1963" i="16"/>
  <c r="H1962" i="16"/>
  <c r="H1961" i="16"/>
  <c r="H1960" i="16"/>
  <c r="H1959" i="16"/>
  <c r="H1958" i="16"/>
  <c r="H1957" i="16"/>
  <c r="H1956" i="16"/>
  <c r="H1955" i="16"/>
  <c r="H1954" i="16"/>
  <c r="H1953" i="16"/>
  <c r="H1952" i="16"/>
  <c r="H1951" i="16"/>
  <c r="H1950" i="16"/>
  <c r="H1949" i="16"/>
  <c r="H1948" i="16"/>
  <c r="H1947" i="16"/>
  <c r="H1946" i="16"/>
  <c r="H1945" i="16"/>
  <c r="H1944" i="16"/>
  <c r="H1943" i="16"/>
  <c r="H1942" i="16"/>
  <c r="H1941" i="16"/>
  <c r="H1940" i="16"/>
  <c r="H1939" i="16"/>
  <c r="H1938" i="16"/>
  <c r="H1937" i="16"/>
  <c r="G25" i="3" s="1"/>
  <c r="H1936" i="16"/>
  <c r="H1935" i="16"/>
  <c r="H1934" i="16"/>
  <c r="H1933" i="16"/>
  <c r="H1932" i="16"/>
  <c r="H1931" i="16"/>
  <c r="H1930" i="16"/>
  <c r="H1929" i="16"/>
  <c r="H1928" i="16"/>
  <c r="H1927" i="16"/>
  <c r="H1926" i="16"/>
  <c r="H1925" i="16"/>
  <c r="H1924" i="16"/>
  <c r="H1923" i="16"/>
  <c r="H1922" i="16"/>
  <c r="H1921" i="16"/>
  <c r="H1920" i="16"/>
  <c r="H1919" i="16"/>
  <c r="H1918" i="16"/>
  <c r="H1917" i="16"/>
  <c r="H1916" i="16"/>
  <c r="H1915" i="16"/>
  <c r="H1914" i="16"/>
  <c r="H1913" i="16"/>
  <c r="H1912" i="16"/>
  <c r="H1911" i="16"/>
  <c r="H1910" i="16"/>
  <c r="H1909" i="16"/>
  <c r="H1908" i="16"/>
  <c r="H1907" i="16"/>
  <c r="H1906" i="16"/>
  <c r="H1905" i="16"/>
  <c r="H1904" i="16"/>
  <c r="H1903" i="16"/>
  <c r="H1902" i="16"/>
  <c r="H1901" i="16"/>
  <c r="H1900" i="16"/>
  <c r="H1899" i="16"/>
  <c r="H1898" i="16"/>
  <c r="H1897" i="16"/>
  <c r="H1896" i="16"/>
  <c r="H1895" i="16"/>
  <c r="H1894" i="16"/>
  <c r="H1893" i="16"/>
  <c r="H1892" i="16"/>
  <c r="H1891" i="16"/>
  <c r="H1890" i="16"/>
  <c r="H1889" i="16"/>
  <c r="H1888" i="16"/>
  <c r="H1887" i="16"/>
  <c r="H1886" i="16"/>
  <c r="H1885" i="16"/>
  <c r="H1884" i="16"/>
  <c r="H1883" i="16"/>
  <c r="H1882" i="16"/>
  <c r="H1881" i="16"/>
  <c r="H1880" i="16"/>
  <c r="H1879" i="16"/>
  <c r="H1878" i="16"/>
  <c r="H1877" i="16"/>
  <c r="H1876" i="16"/>
  <c r="H1875" i="16"/>
  <c r="H1874" i="16"/>
  <c r="H1873" i="16"/>
  <c r="H1872" i="16"/>
  <c r="H1871" i="16"/>
  <c r="H1870" i="16"/>
  <c r="H1869" i="16"/>
  <c r="H1868" i="16"/>
  <c r="H1867" i="16"/>
  <c r="H1866" i="16"/>
  <c r="H1865" i="16"/>
  <c r="H1864" i="16"/>
  <c r="H1863" i="16"/>
  <c r="H1862" i="16"/>
  <c r="H1861" i="16"/>
  <c r="H1860" i="16"/>
  <c r="H1859" i="16"/>
  <c r="H1858" i="16"/>
  <c r="H1857" i="16"/>
  <c r="H1856" i="16"/>
  <c r="H1855" i="16"/>
  <c r="H1854" i="16"/>
  <c r="H1853" i="16"/>
  <c r="H1852" i="16"/>
  <c r="H1851" i="16"/>
  <c r="H1850" i="16"/>
  <c r="H1849" i="16"/>
  <c r="H1848" i="16"/>
  <c r="H1847" i="16"/>
  <c r="H1846" i="16"/>
  <c r="H1845" i="16"/>
  <c r="H1844" i="16"/>
  <c r="H1843" i="16"/>
  <c r="H1842" i="16"/>
  <c r="H1841" i="16"/>
  <c r="H1840" i="16"/>
  <c r="H1839" i="16"/>
  <c r="H1838" i="16"/>
  <c r="H1837" i="16"/>
  <c r="H1836" i="16"/>
  <c r="H1835" i="16"/>
  <c r="H1834" i="16"/>
  <c r="H1833" i="16"/>
  <c r="H1832" i="16"/>
  <c r="H1831" i="16"/>
  <c r="H1830" i="16"/>
  <c r="H1829" i="16"/>
  <c r="H1828" i="16"/>
  <c r="H1827" i="16"/>
  <c r="H1826" i="16"/>
  <c r="H1825" i="16"/>
  <c r="H1824" i="16"/>
  <c r="H1823" i="16"/>
  <c r="H1822" i="16"/>
  <c r="H1821" i="16"/>
  <c r="H1820" i="16"/>
  <c r="H1819" i="16"/>
  <c r="H1818" i="16"/>
  <c r="H1817" i="16"/>
  <c r="H1816" i="16"/>
  <c r="H1815" i="16"/>
  <c r="H1814" i="16"/>
  <c r="H1813" i="16"/>
  <c r="H1812" i="16"/>
  <c r="H1811" i="16"/>
  <c r="H1810" i="16"/>
  <c r="H1809" i="16"/>
  <c r="H1808" i="16"/>
  <c r="H1807" i="16"/>
  <c r="H1806" i="16"/>
  <c r="H1805" i="16"/>
  <c r="H1804" i="16"/>
  <c r="H1803" i="16"/>
  <c r="H1802" i="16"/>
  <c r="H1801" i="16"/>
  <c r="H1800" i="16"/>
  <c r="H1799" i="16"/>
  <c r="H1798" i="16"/>
  <c r="H1797" i="16"/>
  <c r="H1796" i="16"/>
  <c r="H1795" i="16"/>
  <c r="H1794" i="16"/>
  <c r="H1793" i="16"/>
  <c r="H1792" i="16"/>
  <c r="H1791" i="16"/>
  <c r="H1790" i="16"/>
  <c r="H1789" i="16"/>
  <c r="H1788" i="16"/>
  <c r="H1787" i="16"/>
  <c r="H1786" i="16"/>
  <c r="H1785" i="16"/>
  <c r="H1784" i="16"/>
  <c r="H1783" i="16"/>
  <c r="H1782" i="16"/>
  <c r="H1781" i="16"/>
  <c r="H1780" i="16"/>
  <c r="H1779" i="16"/>
  <c r="H1778" i="16"/>
  <c r="H1777" i="16"/>
  <c r="H1776" i="16"/>
  <c r="H1775" i="16"/>
  <c r="H1774" i="16"/>
  <c r="H1773" i="16"/>
  <c r="H1772" i="16"/>
  <c r="H1771" i="16"/>
  <c r="H1770" i="16"/>
  <c r="H1769" i="16"/>
  <c r="H1768" i="16"/>
  <c r="H1767" i="16"/>
  <c r="H1766" i="16"/>
  <c r="H1765" i="16"/>
  <c r="H1764" i="16"/>
  <c r="H1763" i="16"/>
  <c r="H1762" i="16"/>
  <c r="H1761" i="16"/>
  <c r="H1760" i="16"/>
  <c r="H1759" i="16"/>
  <c r="H1758" i="16"/>
  <c r="H1757" i="16"/>
  <c r="H1756" i="16"/>
  <c r="H1755" i="16"/>
  <c r="H1754" i="16"/>
  <c r="H1753" i="16"/>
  <c r="H1752" i="16"/>
  <c r="H1751" i="16"/>
  <c r="H1750" i="16"/>
  <c r="H1749" i="16"/>
  <c r="H1748" i="16"/>
  <c r="H1747" i="16"/>
  <c r="H1746" i="16"/>
  <c r="H1745" i="16"/>
  <c r="H1744" i="16"/>
  <c r="H1743" i="16"/>
  <c r="H1742" i="16"/>
  <c r="H1741" i="16"/>
  <c r="H1740" i="16"/>
  <c r="H1739" i="16"/>
  <c r="H1738" i="16"/>
  <c r="H1737" i="16"/>
  <c r="H1736" i="16"/>
  <c r="H1735" i="16"/>
  <c r="H1734" i="16"/>
  <c r="H1733" i="16"/>
  <c r="H1732" i="16"/>
  <c r="H1731" i="16"/>
  <c r="H1730" i="16"/>
  <c r="H1729" i="16"/>
  <c r="H1728" i="16"/>
  <c r="H1727" i="16"/>
  <c r="H1726" i="16"/>
  <c r="H1725" i="16"/>
  <c r="H1724" i="16"/>
  <c r="H1723" i="16"/>
  <c r="H1722" i="16"/>
  <c r="H1721" i="16"/>
  <c r="H1720" i="16"/>
  <c r="H1719" i="16"/>
  <c r="H1718" i="16"/>
  <c r="H1717" i="16"/>
  <c r="H1716" i="16"/>
  <c r="H1715" i="16"/>
  <c r="H1714" i="16"/>
  <c r="H1713" i="16"/>
  <c r="H1712" i="16"/>
  <c r="H1711" i="16"/>
  <c r="H1710" i="16"/>
  <c r="H1709" i="16"/>
  <c r="H1708" i="16"/>
  <c r="H1707" i="16"/>
  <c r="H1706" i="16"/>
  <c r="H1705" i="16"/>
  <c r="H1704" i="16"/>
  <c r="H1703" i="16"/>
  <c r="H1702" i="16"/>
  <c r="H1701" i="16"/>
  <c r="H1700" i="16"/>
  <c r="H1699" i="16"/>
  <c r="H1698" i="16"/>
  <c r="H1697" i="16"/>
  <c r="H1696" i="16"/>
  <c r="H1695" i="16"/>
  <c r="H1694" i="16"/>
  <c r="H1693" i="16"/>
  <c r="H1692" i="16"/>
  <c r="H1691" i="16"/>
  <c r="H1690" i="16"/>
  <c r="H1689" i="16"/>
  <c r="H1688" i="16"/>
  <c r="H1687" i="16"/>
  <c r="H1686" i="16"/>
  <c r="H1685" i="16"/>
  <c r="H1684" i="16"/>
  <c r="H1683" i="16"/>
  <c r="H1682" i="16"/>
  <c r="H1681" i="16"/>
  <c r="H1680" i="16"/>
  <c r="H1679" i="16"/>
  <c r="H1678" i="16"/>
  <c r="H1677" i="16"/>
  <c r="H1676" i="16"/>
  <c r="H1675" i="16"/>
  <c r="H1674" i="16"/>
  <c r="H1673" i="16"/>
  <c r="H1672" i="16"/>
  <c r="H1671" i="16"/>
  <c r="H1670" i="16"/>
  <c r="H1669" i="16"/>
  <c r="H1668" i="16"/>
  <c r="H1667" i="16"/>
  <c r="H1666" i="16"/>
  <c r="H1665" i="16"/>
  <c r="H1664" i="16"/>
  <c r="H1663" i="16"/>
  <c r="H1662" i="16"/>
  <c r="H1661" i="16"/>
  <c r="H1660" i="16"/>
  <c r="H1659" i="16"/>
  <c r="H1658" i="16"/>
  <c r="H1657" i="16"/>
  <c r="H1656" i="16"/>
  <c r="H1655" i="16"/>
  <c r="H1654" i="16"/>
  <c r="H1653" i="16"/>
  <c r="H1652" i="16"/>
  <c r="H1651" i="16"/>
  <c r="H1650" i="16"/>
  <c r="H1649" i="16"/>
  <c r="H1648" i="16"/>
  <c r="H1647" i="16"/>
  <c r="H1646" i="16"/>
  <c r="H1645" i="16"/>
  <c r="H1644" i="16"/>
  <c r="H1643" i="16"/>
  <c r="H1642" i="16"/>
  <c r="H1641" i="16"/>
  <c r="H1640" i="16"/>
  <c r="H1639" i="16"/>
  <c r="H1638" i="16"/>
  <c r="H1637" i="16"/>
  <c r="H1636" i="16"/>
  <c r="H1635" i="16"/>
  <c r="H1634" i="16"/>
  <c r="H1633" i="16"/>
  <c r="H1632" i="16"/>
  <c r="H1631" i="16"/>
  <c r="H1630" i="16"/>
  <c r="H1629" i="16"/>
  <c r="H1628" i="16"/>
  <c r="H1627" i="16"/>
  <c r="H1626" i="16"/>
  <c r="H1625" i="16"/>
  <c r="H1624" i="16"/>
  <c r="H1623" i="16"/>
  <c r="H1622" i="16"/>
  <c r="H1621" i="16"/>
  <c r="H1620" i="16"/>
  <c r="H1619" i="16"/>
  <c r="H1618" i="16"/>
  <c r="H1617" i="16"/>
  <c r="H1616" i="16"/>
  <c r="H1615" i="16"/>
  <c r="H1614" i="16"/>
  <c r="H1613" i="16"/>
  <c r="H1612" i="16"/>
  <c r="H1611" i="16"/>
  <c r="H1610" i="16"/>
  <c r="H1609" i="16"/>
  <c r="H1608" i="16"/>
  <c r="H1607" i="16"/>
  <c r="H1606" i="16"/>
  <c r="H1605" i="16"/>
  <c r="H1604" i="16"/>
  <c r="H1603" i="16"/>
  <c r="H1602" i="16"/>
  <c r="H1601" i="16"/>
  <c r="H1600" i="16"/>
  <c r="H1599" i="16"/>
  <c r="H1598" i="16"/>
  <c r="H1597" i="16"/>
  <c r="H1596" i="16"/>
  <c r="H1595" i="16"/>
  <c r="H1594" i="16"/>
  <c r="H1593" i="16"/>
  <c r="H1592" i="16"/>
  <c r="H1591" i="16"/>
  <c r="H1590" i="16"/>
  <c r="H1589" i="16"/>
  <c r="H1588" i="16"/>
  <c r="H1587" i="16"/>
  <c r="H1586" i="16"/>
  <c r="H1585" i="16"/>
  <c r="H1584" i="16"/>
  <c r="H1583" i="16"/>
  <c r="H1582" i="16"/>
  <c r="H1581" i="16"/>
  <c r="H1580" i="16"/>
  <c r="H1579" i="16"/>
  <c r="H1578" i="16"/>
  <c r="H1577" i="16"/>
  <c r="H1576" i="16"/>
  <c r="H1575" i="16"/>
  <c r="H1574" i="16"/>
  <c r="H1573" i="16"/>
  <c r="H1572" i="16"/>
  <c r="H1571" i="16"/>
  <c r="H1570" i="16"/>
  <c r="H1569" i="16"/>
  <c r="H1568" i="16"/>
  <c r="H1567" i="16"/>
  <c r="H1566" i="16"/>
  <c r="H1565" i="16"/>
  <c r="H1564" i="16"/>
  <c r="H1563" i="16"/>
  <c r="H1562" i="16"/>
  <c r="H1561" i="16"/>
  <c r="H1560" i="16"/>
  <c r="H1559" i="16"/>
  <c r="H1558" i="16"/>
  <c r="H1557" i="16"/>
  <c r="H1556" i="16"/>
  <c r="H1555" i="16"/>
  <c r="H1554" i="16"/>
  <c r="H1553" i="16"/>
  <c r="H1552" i="16"/>
  <c r="H1551" i="16"/>
  <c r="H1550" i="16"/>
  <c r="H1549" i="16"/>
  <c r="H1548" i="16"/>
  <c r="H1547" i="16"/>
  <c r="H1546" i="16"/>
  <c r="H1545" i="16"/>
  <c r="H1544" i="16"/>
  <c r="H1543" i="16"/>
  <c r="H1542" i="16"/>
  <c r="H1541" i="16"/>
  <c r="H1540" i="16"/>
  <c r="H1539" i="16"/>
  <c r="H1538" i="16"/>
  <c r="H1537" i="16"/>
  <c r="H1536" i="16"/>
  <c r="H1535" i="16"/>
  <c r="H1534" i="16"/>
  <c r="H1533" i="16"/>
  <c r="H1532" i="16"/>
  <c r="H1531" i="16"/>
  <c r="H1530" i="16"/>
  <c r="H1529" i="16"/>
  <c r="H1528" i="16"/>
  <c r="H1527" i="16"/>
  <c r="H1526" i="16"/>
  <c r="H1525" i="16"/>
  <c r="H1524" i="16"/>
  <c r="H1523" i="16"/>
  <c r="H1522" i="16"/>
  <c r="H1521" i="16"/>
  <c r="H1520" i="16"/>
  <c r="H1519" i="16"/>
  <c r="H1518" i="16"/>
  <c r="H1517" i="16"/>
  <c r="H1516" i="16"/>
  <c r="H1515" i="16"/>
  <c r="H1514" i="16"/>
  <c r="H1513" i="16"/>
  <c r="H1512" i="16"/>
  <c r="H1511" i="16"/>
  <c r="H1510" i="16"/>
  <c r="H1509" i="16"/>
  <c r="H1508" i="16"/>
  <c r="H1507" i="16"/>
  <c r="H1506" i="16"/>
  <c r="H1505" i="16"/>
  <c r="H1504" i="16"/>
  <c r="H1503" i="16"/>
  <c r="H1502" i="16"/>
  <c r="H1501" i="16"/>
  <c r="H1500" i="16"/>
  <c r="H1499" i="16"/>
  <c r="H1498" i="16"/>
  <c r="H1497" i="16"/>
  <c r="H1496" i="16"/>
  <c r="H1495" i="16"/>
  <c r="H1494" i="16"/>
  <c r="H1493" i="16"/>
  <c r="H1492" i="16"/>
  <c r="H1491" i="16"/>
  <c r="H1490" i="16"/>
  <c r="H1489" i="16"/>
  <c r="H1488" i="16"/>
  <c r="H1487" i="16"/>
  <c r="H1486" i="16"/>
  <c r="H1485" i="16"/>
  <c r="H1484" i="16"/>
  <c r="H1483" i="16"/>
  <c r="H1482" i="16"/>
  <c r="H1481" i="16"/>
  <c r="H1480" i="16"/>
  <c r="H1479" i="16"/>
  <c r="H1478" i="16"/>
  <c r="H1477" i="16"/>
  <c r="H1476" i="16"/>
  <c r="H1475" i="16"/>
  <c r="H1474" i="16"/>
  <c r="H1473" i="16"/>
  <c r="H1472" i="16"/>
  <c r="H1471" i="16"/>
  <c r="H1470" i="16"/>
  <c r="H1469" i="16"/>
  <c r="H1468" i="16"/>
  <c r="H1467" i="16"/>
  <c r="H1466" i="16"/>
  <c r="H1465" i="16"/>
  <c r="H1464" i="16"/>
  <c r="H1463" i="16"/>
  <c r="H1462" i="16"/>
  <c r="H1461" i="16"/>
  <c r="H1460" i="16"/>
  <c r="H1459" i="16"/>
  <c r="H1458" i="16"/>
  <c r="H1457" i="16"/>
  <c r="H1456" i="16"/>
  <c r="H1455" i="16"/>
  <c r="H1454" i="16"/>
  <c r="H1453" i="16"/>
  <c r="H1452" i="16"/>
  <c r="H1451" i="16"/>
  <c r="H1450" i="16"/>
  <c r="H1449" i="16"/>
  <c r="H1448" i="16"/>
  <c r="H1447" i="16"/>
  <c r="H1446" i="16"/>
  <c r="H1445" i="16"/>
  <c r="H1444" i="16"/>
  <c r="H1443" i="16"/>
  <c r="H1442" i="16"/>
  <c r="H1441" i="16"/>
  <c r="H1440" i="16"/>
  <c r="H1439" i="16"/>
  <c r="H1438" i="16"/>
  <c r="H1437" i="16"/>
  <c r="H1436" i="16"/>
  <c r="H1435" i="16"/>
  <c r="H1434" i="16"/>
  <c r="H1433" i="16"/>
  <c r="H1432" i="16"/>
  <c r="H1431" i="16"/>
  <c r="H1430" i="16"/>
  <c r="H1429" i="16"/>
  <c r="H1428" i="16"/>
  <c r="H1427" i="16"/>
  <c r="H1426" i="16"/>
  <c r="H1425" i="16"/>
  <c r="H1424" i="16"/>
  <c r="H1423" i="16"/>
  <c r="H1422" i="16"/>
  <c r="H1421" i="16"/>
  <c r="H1420" i="16"/>
  <c r="H1419" i="16"/>
  <c r="H1418" i="16"/>
  <c r="H1417" i="16"/>
  <c r="H1416" i="16"/>
  <c r="H1415" i="16"/>
  <c r="H1414" i="16"/>
  <c r="H1413" i="16"/>
  <c r="H1412" i="16"/>
  <c r="H1411" i="16"/>
  <c r="H1410" i="16"/>
  <c r="H1409" i="16"/>
  <c r="H1408" i="16"/>
  <c r="H1407" i="16"/>
  <c r="H1406" i="16"/>
  <c r="H1405" i="16"/>
  <c r="H1404" i="16"/>
  <c r="H1403" i="16"/>
  <c r="H1402" i="16"/>
  <c r="H1401" i="16"/>
  <c r="H1400" i="16"/>
  <c r="H1399" i="16"/>
  <c r="H1398" i="16"/>
  <c r="H1397" i="16"/>
  <c r="H1396" i="16"/>
  <c r="H1395" i="16"/>
  <c r="H1394" i="16"/>
  <c r="H1393" i="16"/>
  <c r="H1392" i="16"/>
  <c r="H1391" i="16"/>
  <c r="H1390" i="16"/>
  <c r="H1389" i="16"/>
  <c r="H1388" i="16"/>
  <c r="H1387" i="16"/>
  <c r="H1386" i="16"/>
  <c r="H1385" i="16"/>
  <c r="H1384" i="16"/>
  <c r="H1383" i="16"/>
  <c r="H1382" i="16"/>
  <c r="H1381" i="16"/>
  <c r="H1380" i="16"/>
  <c r="H1379" i="16"/>
  <c r="H1378" i="16"/>
  <c r="H1377" i="16"/>
  <c r="H1376" i="16"/>
  <c r="H1375" i="16"/>
  <c r="H1374" i="16"/>
  <c r="H1373" i="16"/>
  <c r="H1372" i="16"/>
  <c r="H1371" i="16"/>
  <c r="H1370" i="16"/>
  <c r="H1369" i="16"/>
  <c r="H1368" i="16"/>
  <c r="H1367" i="16"/>
  <c r="H1366" i="16"/>
  <c r="H1365" i="16"/>
  <c r="H1364" i="16"/>
  <c r="H1363" i="16"/>
  <c r="H1362" i="16"/>
  <c r="H1361" i="16"/>
  <c r="H1360" i="16"/>
  <c r="H1359" i="16"/>
  <c r="H1358" i="16"/>
  <c r="H1357" i="16"/>
  <c r="H1356" i="16"/>
  <c r="H1355" i="16"/>
  <c r="H1354" i="16"/>
  <c r="H1353" i="16"/>
  <c r="H1352" i="16"/>
  <c r="H1351" i="16"/>
  <c r="H1350" i="16"/>
  <c r="H1349" i="16"/>
  <c r="H1348" i="16"/>
  <c r="H1347" i="16"/>
  <c r="H1346" i="16"/>
  <c r="H1345" i="16"/>
  <c r="H1344" i="16"/>
  <c r="H1343" i="16"/>
  <c r="H1342" i="16"/>
  <c r="H1341" i="16"/>
  <c r="H1340" i="16"/>
  <c r="H1339" i="16"/>
  <c r="H1338" i="16"/>
  <c r="H1337" i="16"/>
  <c r="H1336" i="16"/>
  <c r="H1335" i="16"/>
  <c r="H1334" i="16"/>
  <c r="H1333" i="16"/>
  <c r="H1332" i="16"/>
  <c r="H1331" i="16"/>
  <c r="H1330" i="16"/>
  <c r="H1329" i="16"/>
  <c r="H1328" i="16"/>
  <c r="H1327" i="16"/>
  <c r="H1326" i="16"/>
  <c r="H1325" i="16"/>
  <c r="H1324" i="16"/>
  <c r="H1323" i="16"/>
  <c r="H1322" i="16"/>
  <c r="H1321" i="16"/>
  <c r="H1320" i="16"/>
  <c r="H1319" i="16"/>
  <c r="H1318" i="16"/>
  <c r="H1317" i="16"/>
  <c r="H1316" i="16"/>
  <c r="H1315" i="16"/>
  <c r="H1314" i="16"/>
  <c r="H1313" i="16"/>
  <c r="H1312" i="16"/>
  <c r="H1311" i="16"/>
  <c r="H1310" i="16"/>
  <c r="H1309" i="16"/>
  <c r="H1308" i="16"/>
  <c r="H1307" i="16"/>
  <c r="H1306" i="16"/>
  <c r="H1305" i="16"/>
  <c r="H1304" i="16"/>
  <c r="H1303" i="16"/>
  <c r="H1302" i="16"/>
  <c r="H1301" i="16"/>
  <c r="H1300" i="16"/>
  <c r="H1299" i="16"/>
  <c r="H1298" i="16"/>
  <c r="H1297" i="16"/>
  <c r="H1296" i="16"/>
  <c r="H1295" i="16"/>
  <c r="H1294" i="16"/>
  <c r="H1293" i="16"/>
  <c r="H1292" i="16"/>
  <c r="H1291" i="16"/>
  <c r="H1290" i="16"/>
  <c r="H1289" i="16"/>
  <c r="H1288" i="16"/>
  <c r="H1287" i="16"/>
  <c r="H1286" i="16"/>
  <c r="H1285" i="16"/>
  <c r="H1284" i="16"/>
  <c r="H1283" i="16"/>
  <c r="H1282" i="16"/>
  <c r="H1281" i="16"/>
  <c r="H1280" i="16"/>
  <c r="H1279" i="16"/>
  <c r="H1278" i="16"/>
  <c r="H1277" i="16"/>
  <c r="H1276" i="16"/>
  <c r="H1275" i="16"/>
  <c r="H1274" i="16"/>
  <c r="H1273" i="16"/>
  <c r="H1272" i="16"/>
  <c r="H1271" i="16"/>
  <c r="H1270" i="16"/>
  <c r="H1269" i="16"/>
  <c r="H1268" i="16"/>
  <c r="H1267" i="16"/>
  <c r="H1266" i="16"/>
  <c r="H1265" i="16"/>
  <c r="H1264" i="16"/>
  <c r="H1263" i="16"/>
  <c r="H1262" i="16"/>
  <c r="H1261" i="16"/>
  <c r="H1260" i="16"/>
  <c r="H1259" i="16"/>
  <c r="H1258" i="16"/>
  <c r="H1257" i="16"/>
  <c r="H1256" i="16"/>
  <c r="H1255" i="16"/>
  <c r="H1254" i="16"/>
  <c r="H1253" i="16"/>
  <c r="H1252" i="16"/>
  <c r="H1251" i="16"/>
  <c r="H1250" i="16"/>
  <c r="H1249" i="16"/>
  <c r="H1248" i="16"/>
  <c r="H1247" i="16"/>
  <c r="H1246" i="16"/>
  <c r="H1245" i="16"/>
  <c r="H1244" i="16"/>
  <c r="H1243" i="16"/>
  <c r="H1242" i="16"/>
  <c r="H1241" i="16"/>
  <c r="H1240" i="16"/>
  <c r="H1239" i="16"/>
  <c r="H1238" i="16"/>
  <c r="H1237" i="16"/>
  <c r="H1236" i="16"/>
  <c r="H1235" i="16"/>
  <c r="H1234" i="16"/>
  <c r="H1233" i="16"/>
  <c r="H1232" i="16"/>
  <c r="H1231" i="16"/>
  <c r="H1230" i="16"/>
  <c r="H1229" i="16"/>
  <c r="H1228" i="16"/>
  <c r="H1227" i="16"/>
  <c r="H1226" i="16"/>
  <c r="H1225" i="16"/>
  <c r="H1224" i="16"/>
  <c r="H1223" i="16"/>
  <c r="H1222" i="16"/>
  <c r="H1221" i="16"/>
  <c r="H1220" i="16"/>
  <c r="H1219" i="16"/>
  <c r="H1218" i="16"/>
  <c r="H1217" i="16"/>
  <c r="H1216" i="16"/>
  <c r="H1215" i="16"/>
  <c r="H1214" i="16"/>
  <c r="H1213" i="16"/>
  <c r="H1212" i="16"/>
  <c r="H1211" i="16"/>
  <c r="H1210" i="16"/>
  <c r="H1209" i="16"/>
  <c r="H1208" i="16"/>
  <c r="H1207" i="16"/>
  <c r="H1206" i="16"/>
  <c r="H1205" i="16"/>
  <c r="H1204" i="16"/>
  <c r="H1203" i="16"/>
  <c r="H1202" i="16"/>
  <c r="H1201" i="16"/>
  <c r="H1200" i="16"/>
  <c r="H1199" i="16"/>
  <c r="H1198" i="16"/>
  <c r="H1197" i="16"/>
  <c r="H1196" i="16"/>
  <c r="H1195" i="16"/>
  <c r="H1194" i="16"/>
  <c r="H1193" i="16"/>
  <c r="H1192" i="16"/>
  <c r="H1191" i="16"/>
  <c r="H1190" i="16"/>
  <c r="H1189" i="16"/>
  <c r="H1188" i="16"/>
  <c r="H1187" i="16"/>
  <c r="H1186" i="16"/>
  <c r="H1185" i="16"/>
  <c r="H1184" i="16"/>
  <c r="H1183" i="16"/>
  <c r="H1182" i="16"/>
  <c r="H1181" i="16"/>
  <c r="H1180" i="16"/>
  <c r="H1179" i="16"/>
  <c r="H1178" i="16"/>
  <c r="H1177" i="16"/>
  <c r="H1176" i="16"/>
  <c r="H1175" i="16"/>
  <c r="H1174" i="16"/>
  <c r="H1173" i="16"/>
  <c r="H1172" i="16"/>
  <c r="H1171" i="16"/>
  <c r="H1170" i="16"/>
  <c r="H1169" i="16"/>
  <c r="H1168" i="16"/>
  <c r="H1167" i="16"/>
  <c r="H1166" i="16"/>
  <c r="H1165" i="16"/>
  <c r="H1164" i="16"/>
  <c r="H1163" i="16"/>
  <c r="H1162" i="16"/>
  <c r="H1161" i="16"/>
  <c r="H1160" i="16"/>
  <c r="H1159" i="16"/>
  <c r="H1158" i="16"/>
  <c r="H1157" i="16"/>
  <c r="H1156" i="16"/>
  <c r="H1155" i="16"/>
  <c r="H1154" i="16"/>
  <c r="H1153" i="16"/>
  <c r="H1152" i="16"/>
  <c r="H1151" i="16"/>
  <c r="H1150" i="16"/>
  <c r="H1149" i="16"/>
  <c r="H1148" i="16"/>
  <c r="H1147" i="16"/>
  <c r="H1146" i="16"/>
  <c r="H1145" i="16"/>
  <c r="H1144" i="16"/>
  <c r="H1143" i="16"/>
  <c r="H1142" i="16"/>
  <c r="H1141" i="16"/>
  <c r="H1140" i="16"/>
  <c r="H1139" i="16"/>
  <c r="H1138" i="16"/>
  <c r="H1137" i="16"/>
  <c r="H1136" i="16"/>
  <c r="H1135" i="16"/>
  <c r="H1134" i="16"/>
  <c r="H1133" i="16"/>
  <c r="H1132" i="16"/>
  <c r="H1131" i="16"/>
  <c r="H1130" i="16"/>
  <c r="H1129" i="16"/>
  <c r="H1128" i="16"/>
  <c r="H1127" i="16"/>
  <c r="H1126" i="16"/>
  <c r="H1125" i="16"/>
  <c r="H1124" i="16"/>
  <c r="H1123" i="16"/>
  <c r="H1122" i="16"/>
  <c r="H1121" i="16"/>
  <c r="H1120" i="16"/>
  <c r="H1119" i="16"/>
  <c r="H1118" i="16"/>
  <c r="H1117" i="16"/>
  <c r="H1116" i="16"/>
  <c r="H1115" i="16"/>
  <c r="H1114" i="16"/>
  <c r="H1113" i="16"/>
  <c r="H1112" i="16"/>
  <c r="H1111" i="16"/>
  <c r="H1110" i="16"/>
  <c r="H1109" i="16"/>
  <c r="H1108" i="16"/>
  <c r="H1107" i="16"/>
  <c r="H1106" i="16"/>
  <c r="H1105" i="16"/>
  <c r="H1104" i="16"/>
  <c r="H1103" i="16"/>
  <c r="H1102" i="16"/>
  <c r="H1101" i="16"/>
  <c r="H1100" i="16"/>
  <c r="H1099" i="16"/>
  <c r="H1098" i="16"/>
  <c r="H1097" i="16"/>
  <c r="H1096" i="16"/>
  <c r="H1095" i="16"/>
  <c r="H1094" i="16"/>
  <c r="H1093" i="16"/>
  <c r="H1092" i="16"/>
  <c r="H1091" i="16"/>
  <c r="H1090" i="16"/>
  <c r="H1089" i="16"/>
  <c r="H1088" i="16"/>
  <c r="H1087" i="16"/>
  <c r="H1086" i="16"/>
  <c r="H1085" i="16"/>
  <c r="H1084" i="16"/>
  <c r="H1083" i="16"/>
  <c r="H1082" i="16"/>
  <c r="H1081" i="16"/>
  <c r="H1080" i="16"/>
  <c r="H1079" i="16"/>
  <c r="H1078" i="16"/>
  <c r="H1077" i="16"/>
  <c r="H1076" i="16"/>
  <c r="H1075" i="16"/>
  <c r="H1074" i="16"/>
  <c r="H1073" i="16"/>
  <c r="H1072" i="16"/>
  <c r="H1071" i="16"/>
  <c r="H1070" i="16"/>
  <c r="H1069" i="16"/>
  <c r="H1068" i="16"/>
  <c r="H1067" i="16"/>
  <c r="H1066" i="16"/>
  <c r="H1065" i="16"/>
  <c r="H1064" i="16"/>
  <c r="H1063" i="16"/>
  <c r="H1062" i="16"/>
  <c r="H1061" i="16"/>
  <c r="H1060" i="16"/>
  <c r="H1059" i="16"/>
  <c r="H1058" i="16"/>
  <c r="H1057" i="16"/>
  <c r="H1056" i="16"/>
  <c r="H1055" i="16"/>
  <c r="H1054" i="16"/>
  <c r="H1053" i="16"/>
  <c r="H1052" i="16"/>
  <c r="H1051" i="16"/>
  <c r="H1050" i="16"/>
  <c r="H1049" i="16"/>
  <c r="H1048" i="16"/>
  <c r="H1047" i="16"/>
  <c r="H1046" i="16"/>
  <c r="H1045" i="16"/>
  <c r="H1044" i="16"/>
  <c r="H1043" i="16"/>
  <c r="H1042" i="16"/>
  <c r="H1041" i="16"/>
  <c r="H1040" i="16"/>
  <c r="H1039" i="16"/>
  <c r="H1038" i="16"/>
  <c r="H1037" i="16"/>
  <c r="H1036" i="16"/>
  <c r="H1035" i="16"/>
  <c r="H1034" i="16"/>
  <c r="H1033" i="16"/>
  <c r="H1032" i="16"/>
  <c r="H1031" i="16"/>
  <c r="H1030" i="16"/>
  <c r="H1029" i="16"/>
  <c r="H1028" i="16"/>
  <c r="H1027" i="16"/>
  <c r="H1026" i="16"/>
  <c r="H1025" i="16"/>
  <c r="H1024" i="16"/>
  <c r="H1023" i="16"/>
  <c r="H1022" i="16"/>
  <c r="H1021" i="16"/>
  <c r="H1020" i="16"/>
  <c r="H1019" i="16"/>
  <c r="H1018" i="16"/>
  <c r="H1017" i="16"/>
  <c r="H1016" i="16"/>
  <c r="H1015" i="16"/>
  <c r="H1014" i="16"/>
  <c r="H1013" i="16"/>
  <c r="H1012" i="16"/>
  <c r="H1011" i="16"/>
  <c r="H1010" i="16"/>
  <c r="H1009" i="16"/>
  <c r="H1008" i="16"/>
  <c r="H1007" i="16"/>
  <c r="H1006" i="16"/>
  <c r="H1005" i="16"/>
  <c r="H1004" i="16"/>
  <c r="H1003" i="16"/>
  <c r="H1002" i="16"/>
  <c r="H1001" i="16"/>
  <c r="H1000" i="16"/>
  <c r="H999" i="16"/>
  <c r="H998" i="16"/>
  <c r="H997" i="16"/>
  <c r="H996" i="16"/>
  <c r="H995" i="16"/>
  <c r="H994" i="16"/>
  <c r="H993" i="16"/>
  <c r="H992" i="16"/>
  <c r="H991" i="16"/>
  <c r="H990" i="16"/>
  <c r="H989" i="16"/>
  <c r="H988" i="16"/>
  <c r="H987" i="16"/>
  <c r="H986" i="16"/>
  <c r="H985" i="16"/>
  <c r="H984" i="16"/>
  <c r="H983" i="16"/>
  <c r="H982" i="16"/>
  <c r="H981" i="16"/>
  <c r="H980" i="16"/>
  <c r="H979" i="16"/>
  <c r="H978" i="16"/>
  <c r="H977" i="16"/>
  <c r="H976" i="16"/>
  <c r="H975" i="16"/>
  <c r="H974" i="16"/>
  <c r="H973" i="16"/>
  <c r="H972" i="16"/>
  <c r="H971" i="16"/>
  <c r="H970" i="16"/>
  <c r="H969" i="16"/>
  <c r="H968" i="16"/>
  <c r="H967" i="16"/>
  <c r="H966" i="16"/>
  <c r="H965" i="16"/>
  <c r="H964" i="16"/>
  <c r="H963" i="16"/>
  <c r="H962" i="16"/>
  <c r="H961" i="16"/>
  <c r="H960" i="16"/>
  <c r="H959" i="16"/>
  <c r="H958" i="16"/>
  <c r="H957" i="16"/>
  <c r="H956" i="16"/>
  <c r="H955" i="16"/>
  <c r="H954" i="16"/>
  <c r="H953" i="16"/>
  <c r="H952" i="16"/>
  <c r="H951" i="16"/>
  <c r="H950" i="16"/>
  <c r="H949" i="16"/>
  <c r="H948" i="16"/>
  <c r="H947" i="16"/>
  <c r="H946" i="16"/>
  <c r="H945" i="16"/>
  <c r="H944" i="16"/>
  <c r="H943" i="16"/>
  <c r="H942" i="16"/>
  <c r="H941" i="16"/>
  <c r="H940" i="16"/>
  <c r="H939" i="16"/>
  <c r="H938" i="16"/>
  <c r="H937" i="16"/>
  <c r="H936" i="16"/>
  <c r="H935" i="16"/>
  <c r="H934" i="16"/>
  <c r="H933" i="16"/>
  <c r="H932" i="16"/>
  <c r="H931" i="16"/>
  <c r="H930" i="16"/>
  <c r="H929" i="16"/>
  <c r="H928" i="16"/>
  <c r="H927" i="16"/>
  <c r="H926" i="16"/>
  <c r="H925" i="16"/>
  <c r="H924" i="16"/>
  <c r="H923" i="16"/>
  <c r="H922" i="16"/>
  <c r="H921" i="16"/>
  <c r="H920" i="16"/>
  <c r="H919" i="16"/>
  <c r="H918" i="16"/>
  <c r="H917" i="16"/>
  <c r="H916" i="16"/>
  <c r="H915" i="16"/>
  <c r="H914" i="16"/>
  <c r="H913" i="16"/>
  <c r="H912" i="16"/>
  <c r="H911" i="16"/>
  <c r="H910" i="16"/>
  <c r="H909" i="16"/>
  <c r="H908" i="16"/>
  <c r="H907" i="16"/>
  <c r="H906" i="16"/>
  <c r="H905" i="16"/>
  <c r="H904" i="16"/>
  <c r="H903" i="16"/>
  <c r="H902" i="16"/>
  <c r="H901" i="16"/>
  <c r="H900" i="16"/>
  <c r="H899" i="16"/>
  <c r="H898" i="16"/>
  <c r="H897" i="16"/>
  <c r="H896" i="16"/>
  <c r="H895" i="16"/>
  <c r="H894" i="16"/>
  <c r="H893" i="16"/>
  <c r="H892" i="16"/>
  <c r="H891" i="16"/>
  <c r="H890" i="16"/>
  <c r="H889" i="16"/>
  <c r="H888" i="16"/>
  <c r="H887" i="16"/>
  <c r="H886" i="16"/>
  <c r="H885" i="16"/>
  <c r="H884" i="16"/>
  <c r="H883" i="16"/>
  <c r="H882" i="16"/>
  <c r="H881" i="16"/>
  <c r="H880" i="16"/>
  <c r="H879" i="16"/>
  <c r="H878" i="16"/>
  <c r="H877" i="16"/>
  <c r="H876" i="16"/>
  <c r="H875" i="16"/>
  <c r="H874" i="16"/>
  <c r="H873" i="16"/>
  <c r="H872" i="16"/>
  <c r="H871" i="16"/>
  <c r="H870" i="16"/>
  <c r="H869" i="16"/>
  <c r="H868" i="16"/>
  <c r="H867" i="16"/>
  <c r="H866" i="16"/>
  <c r="H865" i="16"/>
  <c r="H864" i="16"/>
  <c r="H863" i="16"/>
  <c r="H862" i="16"/>
  <c r="H861" i="16"/>
  <c r="H860" i="16"/>
  <c r="H859" i="16"/>
  <c r="H858" i="16"/>
  <c r="H857" i="16"/>
  <c r="H856" i="16"/>
  <c r="H855" i="16"/>
  <c r="H854" i="16"/>
  <c r="H853" i="16"/>
  <c r="H852" i="16"/>
  <c r="H851" i="16"/>
  <c r="H850" i="16"/>
  <c r="H849" i="16"/>
  <c r="H848" i="16"/>
  <c r="H847" i="16"/>
  <c r="H846" i="16"/>
  <c r="H845" i="16"/>
  <c r="H844" i="16"/>
  <c r="H843" i="16"/>
  <c r="H842" i="16"/>
  <c r="H841" i="16"/>
  <c r="H840" i="16"/>
  <c r="H839" i="16"/>
  <c r="H838" i="16"/>
  <c r="H837" i="16"/>
  <c r="H836" i="16"/>
  <c r="H835" i="16"/>
  <c r="H834" i="16"/>
  <c r="H833" i="16"/>
  <c r="H832" i="16"/>
  <c r="H831" i="16"/>
  <c r="H830" i="16"/>
  <c r="H829" i="16"/>
  <c r="H828" i="16"/>
  <c r="H827" i="16"/>
  <c r="H826" i="16"/>
  <c r="G85" i="3" s="1"/>
  <c r="F85" i="3" s="1"/>
  <c r="H825" i="16"/>
  <c r="H824" i="16"/>
  <c r="H823" i="16"/>
  <c r="H822" i="16"/>
  <c r="H821" i="16"/>
  <c r="H820" i="16"/>
  <c r="H819" i="16"/>
  <c r="H818" i="16"/>
  <c r="G69" i="3" s="1"/>
  <c r="F69" i="3" s="1"/>
  <c r="H817" i="16"/>
  <c r="H816" i="16"/>
  <c r="H815" i="16"/>
  <c r="H814" i="16"/>
  <c r="H813" i="16"/>
  <c r="H812" i="16"/>
  <c r="H811" i="16"/>
  <c r="H810" i="16"/>
  <c r="H809" i="16"/>
  <c r="H808" i="16"/>
  <c r="H807" i="16"/>
  <c r="H806" i="16"/>
  <c r="H805" i="16"/>
  <c r="H804" i="16"/>
  <c r="H803" i="16"/>
  <c r="H802" i="16"/>
  <c r="H801" i="16"/>
  <c r="H800" i="16"/>
  <c r="H799" i="16"/>
  <c r="H798" i="16"/>
  <c r="H797" i="16"/>
  <c r="H796" i="16"/>
  <c r="H795" i="16"/>
  <c r="H794" i="16"/>
  <c r="H793" i="16"/>
  <c r="H792" i="16"/>
  <c r="H791" i="16"/>
  <c r="H790" i="16"/>
  <c r="H789" i="16"/>
  <c r="H788" i="16"/>
  <c r="H787" i="16"/>
  <c r="H786" i="16"/>
  <c r="H785" i="16"/>
  <c r="H784" i="16"/>
  <c r="H783" i="16"/>
  <c r="H782" i="16"/>
  <c r="H781" i="16"/>
  <c r="H780" i="16"/>
  <c r="H779" i="16"/>
  <c r="H778" i="16"/>
  <c r="H777" i="16"/>
  <c r="H776" i="16"/>
  <c r="H775" i="16"/>
  <c r="H774" i="16"/>
  <c r="H773" i="16"/>
  <c r="H772" i="16"/>
  <c r="H771" i="16"/>
  <c r="H770" i="16"/>
  <c r="H769" i="16"/>
  <c r="H768" i="16"/>
  <c r="H767" i="16"/>
  <c r="H766" i="16"/>
  <c r="H765" i="16"/>
  <c r="H764" i="16"/>
  <c r="H763" i="16"/>
  <c r="H762" i="16"/>
  <c r="H761" i="16"/>
  <c r="H760" i="16"/>
  <c r="H759" i="16"/>
  <c r="H758" i="16"/>
  <c r="H757" i="16"/>
  <c r="H756" i="16"/>
  <c r="H755" i="16"/>
  <c r="H754" i="16"/>
  <c r="H753" i="16"/>
  <c r="H752" i="16"/>
  <c r="H751" i="16"/>
  <c r="H750" i="16"/>
  <c r="H749" i="16"/>
  <c r="H748" i="16"/>
  <c r="H747" i="16"/>
  <c r="H746" i="16"/>
  <c r="H745" i="16"/>
  <c r="H744" i="16"/>
  <c r="H743" i="16"/>
  <c r="H742" i="16"/>
  <c r="H741" i="16"/>
  <c r="H740" i="16"/>
  <c r="H739" i="16"/>
  <c r="H738" i="16"/>
  <c r="H737" i="16"/>
  <c r="H736" i="16"/>
  <c r="H735" i="16"/>
  <c r="H734" i="16"/>
  <c r="H733" i="16"/>
  <c r="H732" i="16"/>
  <c r="H731" i="16"/>
  <c r="H730" i="16"/>
  <c r="H729" i="16"/>
  <c r="H728" i="16"/>
  <c r="H727" i="16"/>
  <c r="H726" i="16"/>
  <c r="H725" i="16"/>
  <c r="H724" i="16"/>
  <c r="H723" i="16"/>
  <c r="H722" i="16"/>
  <c r="H721" i="16"/>
  <c r="H720" i="16"/>
  <c r="H719" i="16"/>
  <c r="H718" i="16"/>
  <c r="H717" i="16"/>
  <c r="H716" i="16"/>
  <c r="H715" i="16"/>
  <c r="H714" i="16"/>
  <c r="H713" i="16"/>
  <c r="H712" i="16"/>
  <c r="H711" i="16"/>
  <c r="H710" i="16"/>
  <c r="H709" i="16"/>
  <c r="H708" i="16"/>
  <c r="H707" i="16"/>
  <c r="H706" i="16"/>
  <c r="H705" i="16"/>
  <c r="H704" i="16"/>
  <c r="H703" i="16"/>
  <c r="H702" i="16"/>
  <c r="H701" i="16"/>
  <c r="H700" i="16"/>
  <c r="H699" i="16"/>
  <c r="H698" i="16"/>
  <c r="H697" i="16"/>
  <c r="H696" i="16"/>
  <c r="H695" i="16"/>
  <c r="H694" i="16"/>
  <c r="H693" i="16"/>
  <c r="H692" i="16"/>
  <c r="H691" i="16"/>
  <c r="H690" i="16"/>
  <c r="H689" i="16"/>
  <c r="H688" i="16"/>
  <c r="H687" i="16"/>
  <c r="H686" i="16"/>
  <c r="H685" i="16"/>
  <c r="H684" i="16"/>
  <c r="H683" i="16"/>
  <c r="H682" i="16"/>
  <c r="H681" i="16"/>
  <c r="H680" i="16"/>
  <c r="H679" i="16"/>
  <c r="H678" i="16"/>
  <c r="H677" i="16"/>
  <c r="H676" i="16"/>
  <c r="H675" i="16"/>
  <c r="H674" i="16"/>
  <c r="H673" i="16"/>
  <c r="H672" i="16"/>
  <c r="H671" i="16"/>
  <c r="H670" i="16"/>
  <c r="H669" i="16"/>
  <c r="H668" i="16"/>
  <c r="H667" i="16"/>
  <c r="H666" i="16"/>
  <c r="H665" i="16"/>
  <c r="H664" i="16"/>
  <c r="H663" i="16"/>
  <c r="H662" i="16"/>
  <c r="H661" i="16"/>
  <c r="H660" i="16"/>
  <c r="H659" i="16"/>
  <c r="H658" i="16"/>
  <c r="H657" i="16"/>
  <c r="H656" i="16"/>
  <c r="H655" i="16"/>
  <c r="H654" i="16"/>
  <c r="H653" i="16"/>
  <c r="H652" i="16"/>
  <c r="H651" i="16"/>
  <c r="H650" i="16"/>
  <c r="H649" i="16"/>
  <c r="H648" i="16"/>
  <c r="H647" i="16"/>
  <c r="H646" i="16"/>
  <c r="H645" i="16"/>
  <c r="H644" i="16"/>
  <c r="H643" i="16"/>
  <c r="H642" i="16"/>
  <c r="H641" i="16"/>
  <c r="H640" i="16"/>
  <c r="H639" i="16"/>
  <c r="H638" i="16"/>
  <c r="H637" i="16"/>
  <c r="H636" i="16"/>
  <c r="H635" i="16"/>
  <c r="H634" i="16"/>
  <c r="H633" i="16"/>
  <c r="H632" i="16"/>
  <c r="H631" i="16"/>
  <c r="H630" i="16"/>
  <c r="H629" i="16"/>
  <c r="H628" i="16"/>
  <c r="H627" i="16"/>
  <c r="H626" i="16"/>
  <c r="H625" i="16"/>
  <c r="H624" i="16"/>
  <c r="H623" i="16"/>
  <c r="H622" i="16"/>
  <c r="H621" i="16"/>
  <c r="H620" i="16"/>
  <c r="H619" i="16"/>
  <c r="H618" i="16"/>
  <c r="H617" i="16"/>
  <c r="H616" i="16"/>
  <c r="H615" i="16"/>
  <c r="H614" i="16"/>
  <c r="H613" i="16"/>
  <c r="H612" i="16"/>
  <c r="H611" i="16"/>
  <c r="H610" i="16"/>
  <c r="H609" i="16"/>
  <c r="H608" i="16"/>
  <c r="H607" i="16"/>
  <c r="H606" i="16"/>
  <c r="H605" i="16"/>
  <c r="H604" i="16"/>
  <c r="H603" i="16"/>
  <c r="H602" i="16"/>
  <c r="H601" i="16"/>
  <c r="H600" i="16"/>
  <c r="H599" i="16"/>
  <c r="H598" i="16"/>
  <c r="H597" i="16"/>
  <c r="H596" i="16"/>
  <c r="H595" i="16"/>
  <c r="H594" i="16"/>
  <c r="H593" i="16"/>
  <c r="H592" i="16"/>
  <c r="H591" i="16"/>
  <c r="H590" i="16"/>
  <c r="H589" i="16"/>
  <c r="H588" i="16"/>
  <c r="H587" i="16"/>
  <c r="H586" i="16"/>
  <c r="H585" i="16"/>
  <c r="H584" i="16"/>
  <c r="H583" i="16"/>
  <c r="H582" i="16"/>
  <c r="H581" i="16"/>
  <c r="H580" i="16"/>
  <c r="H579" i="16"/>
  <c r="H578" i="16"/>
  <c r="H577" i="16"/>
  <c r="H576" i="16"/>
  <c r="H575" i="16"/>
  <c r="H574" i="16"/>
  <c r="H573" i="16"/>
  <c r="H572" i="16"/>
  <c r="H571" i="16"/>
  <c r="H570" i="16"/>
  <c r="H569" i="16"/>
  <c r="H568" i="16"/>
  <c r="H567" i="16"/>
  <c r="H566" i="16"/>
  <c r="H565" i="16"/>
  <c r="H564" i="16"/>
  <c r="H563" i="16"/>
  <c r="H562" i="16"/>
  <c r="H561" i="16"/>
  <c r="H560" i="16"/>
  <c r="H559" i="16"/>
  <c r="H558" i="16"/>
  <c r="H557" i="16"/>
  <c r="H556" i="16"/>
  <c r="H555" i="16"/>
  <c r="H554" i="16"/>
  <c r="H553" i="16"/>
  <c r="H552" i="16"/>
  <c r="H551" i="16"/>
  <c r="H550" i="16"/>
  <c r="H549" i="16"/>
  <c r="H548" i="16"/>
  <c r="H547" i="16"/>
  <c r="H546" i="16"/>
  <c r="H545" i="16"/>
  <c r="H544" i="16"/>
  <c r="H543" i="16"/>
  <c r="H542" i="16"/>
  <c r="H541" i="16"/>
  <c r="H540" i="16"/>
  <c r="H539" i="16"/>
  <c r="H538" i="16"/>
  <c r="H537" i="16"/>
  <c r="H536" i="16"/>
  <c r="H535" i="16"/>
  <c r="H534" i="16"/>
  <c r="H533" i="16"/>
  <c r="H532" i="16"/>
  <c r="H531" i="16"/>
  <c r="H530" i="16"/>
  <c r="H529" i="16"/>
  <c r="H528" i="16"/>
  <c r="H527" i="16"/>
  <c r="H526" i="16"/>
  <c r="H525" i="16"/>
  <c r="H524" i="16"/>
  <c r="H523" i="16"/>
  <c r="H522" i="16"/>
  <c r="H521" i="16"/>
  <c r="H520" i="16"/>
  <c r="H519" i="16"/>
  <c r="H518" i="16"/>
  <c r="H517" i="16"/>
  <c r="H516" i="16"/>
  <c r="H515" i="16"/>
  <c r="H514" i="16"/>
  <c r="H513" i="16"/>
  <c r="H512" i="16"/>
  <c r="H511" i="16"/>
  <c r="H510" i="16"/>
  <c r="H509" i="16"/>
  <c r="H508" i="16"/>
  <c r="H507" i="16"/>
  <c r="H506" i="16"/>
  <c r="H505" i="16"/>
  <c r="H504" i="16"/>
  <c r="H503" i="16"/>
  <c r="H502" i="16"/>
  <c r="H501" i="16"/>
  <c r="H500" i="16"/>
  <c r="H499" i="16"/>
  <c r="H498" i="16"/>
  <c r="H497" i="16"/>
  <c r="H496" i="16"/>
  <c r="H495" i="16"/>
  <c r="H494" i="16"/>
  <c r="H493" i="16"/>
  <c r="H492" i="16"/>
  <c r="H491" i="16"/>
  <c r="H490" i="16"/>
  <c r="H489" i="16"/>
  <c r="H488" i="16"/>
  <c r="H487" i="16"/>
  <c r="H486" i="16"/>
  <c r="H485" i="16"/>
  <c r="H484" i="16"/>
  <c r="H483" i="16"/>
  <c r="H482" i="16"/>
  <c r="H481" i="16"/>
  <c r="H480" i="16"/>
  <c r="H479" i="16"/>
  <c r="H478" i="16"/>
  <c r="H477" i="16"/>
  <c r="H476" i="16"/>
  <c r="H475" i="16"/>
  <c r="H474" i="16"/>
  <c r="H473" i="16"/>
  <c r="H472" i="16"/>
  <c r="H471" i="16"/>
  <c r="H470" i="16"/>
  <c r="H469" i="16"/>
  <c r="H468" i="16"/>
  <c r="H467" i="16"/>
  <c r="H466" i="16"/>
  <c r="H465" i="16"/>
  <c r="H464" i="16"/>
  <c r="H463" i="16"/>
  <c r="H462" i="16"/>
  <c r="H461" i="16"/>
  <c r="H460" i="16"/>
  <c r="H459" i="16"/>
  <c r="H458" i="16"/>
  <c r="H457" i="16"/>
  <c r="H456" i="16"/>
  <c r="H455" i="16"/>
  <c r="H454" i="16"/>
  <c r="H453" i="16"/>
  <c r="H452" i="16"/>
  <c r="H451" i="16"/>
  <c r="H450" i="16"/>
  <c r="H449" i="16"/>
  <c r="H448" i="16"/>
  <c r="H447" i="16"/>
  <c r="H446" i="16"/>
  <c r="H445" i="16"/>
  <c r="H444" i="16"/>
  <c r="H443" i="16"/>
  <c r="H442" i="16"/>
  <c r="H441" i="16"/>
  <c r="H440" i="16"/>
  <c r="H439" i="16"/>
  <c r="H438" i="16"/>
  <c r="H437" i="16"/>
  <c r="H436" i="16"/>
  <c r="H435" i="16"/>
  <c r="H434" i="16"/>
  <c r="H433" i="16"/>
  <c r="H432" i="16"/>
  <c r="H431" i="16"/>
  <c r="H430" i="16"/>
  <c r="H429" i="16"/>
  <c r="H428" i="16"/>
  <c r="H427" i="16"/>
  <c r="H426" i="16"/>
  <c r="H425" i="16"/>
  <c r="H424" i="16"/>
  <c r="H423" i="16"/>
  <c r="H422" i="16"/>
  <c r="H421" i="16"/>
  <c r="H420" i="16"/>
  <c r="H419" i="16"/>
  <c r="H418" i="16"/>
  <c r="H417" i="16"/>
  <c r="H416" i="16"/>
  <c r="H415" i="16"/>
  <c r="H414" i="16"/>
  <c r="H413" i="16"/>
  <c r="H412" i="16"/>
  <c r="H411" i="16"/>
  <c r="H410" i="16"/>
  <c r="H409" i="16"/>
  <c r="H408" i="16"/>
  <c r="H407" i="16"/>
  <c r="H406" i="16"/>
  <c r="H405" i="16"/>
  <c r="H404" i="16"/>
  <c r="H403" i="16"/>
  <c r="H402" i="16"/>
  <c r="H401" i="16"/>
  <c r="H400" i="16"/>
  <c r="H399" i="16"/>
  <c r="H398" i="16"/>
  <c r="H397" i="16"/>
  <c r="H396" i="16"/>
  <c r="H395" i="16"/>
  <c r="H394" i="16"/>
  <c r="H393" i="16"/>
  <c r="H392" i="16"/>
  <c r="H391" i="16"/>
  <c r="H390" i="16"/>
  <c r="H389" i="16"/>
  <c r="H388" i="16"/>
  <c r="H387" i="16"/>
  <c r="H386" i="16"/>
  <c r="H385" i="16"/>
  <c r="H384" i="16"/>
  <c r="H383" i="16"/>
  <c r="H382" i="16"/>
  <c r="H381" i="16"/>
  <c r="H380" i="16"/>
  <c r="H379" i="16"/>
  <c r="H378" i="16"/>
  <c r="H377" i="16"/>
  <c r="H376" i="16"/>
  <c r="H375" i="16"/>
  <c r="H374" i="16"/>
  <c r="H373" i="16"/>
  <c r="H372" i="16"/>
  <c r="H371" i="16"/>
  <c r="H370" i="16"/>
  <c r="H369" i="16"/>
  <c r="H368" i="16"/>
  <c r="H367" i="16"/>
  <c r="H366" i="16"/>
  <c r="H365" i="16"/>
  <c r="H364" i="16"/>
  <c r="H363" i="16"/>
  <c r="H362" i="16"/>
  <c r="H361" i="16"/>
  <c r="H360" i="16"/>
  <c r="H359" i="16"/>
  <c r="H358" i="16"/>
  <c r="H357" i="16"/>
  <c r="H356" i="16"/>
  <c r="H355" i="16"/>
  <c r="H354" i="16"/>
  <c r="H353" i="16"/>
  <c r="H352" i="16"/>
  <c r="H351" i="16"/>
  <c r="H350" i="16"/>
  <c r="H349" i="16"/>
  <c r="H348" i="16"/>
  <c r="H347" i="16"/>
  <c r="H346" i="16"/>
  <c r="H345" i="16"/>
  <c r="H344" i="16"/>
  <c r="H343" i="16"/>
  <c r="H342" i="16"/>
  <c r="H341" i="16"/>
  <c r="H340" i="16"/>
  <c r="H339" i="16"/>
  <c r="H338" i="16"/>
  <c r="H337" i="16"/>
  <c r="H336" i="16"/>
  <c r="H335" i="16"/>
  <c r="H334" i="16"/>
  <c r="H333" i="16"/>
  <c r="H332" i="16"/>
  <c r="H331" i="16"/>
  <c r="H330" i="16"/>
  <c r="H329" i="16"/>
  <c r="H328" i="16"/>
  <c r="H327" i="16"/>
  <c r="H326" i="16"/>
  <c r="H325" i="16"/>
  <c r="H324" i="16"/>
  <c r="H323" i="16"/>
  <c r="H322" i="16"/>
  <c r="H321" i="16"/>
  <c r="H320" i="16"/>
  <c r="H319" i="16"/>
  <c r="H318" i="16"/>
  <c r="H317" i="16"/>
  <c r="H316" i="16"/>
  <c r="H315" i="16"/>
  <c r="H314" i="16"/>
  <c r="H313" i="16"/>
  <c r="H312" i="16"/>
  <c r="H311" i="16"/>
  <c r="H310" i="16"/>
  <c r="H309" i="16"/>
  <c r="H308" i="16"/>
  <c r="H307" i="16"/>
  <c r="H306" i="16"/>
  <c r="H305" i="16"/>
  <c r="H304" i="16"/>
  <c r="H303" i="16"/>
  <c r="H302" i="16"/>
  <c r="H301" i="16"/>
  <c r="H300" i="16"/>
  <c r="H299" i="16"/>
  <c r="H298" i="16"/>
  <c r="H297" i="16"/>
  <c r="H296" i="16"/>
  <c r="H295" i="16"/>
  <c r="H294" i="16"/>
  <c r="H293" i="16"/>
  <c r="H292" i="16"/>
  <c r="H291" i="16"/>
  <c r="H290" i="16"/>
  <c r="H289" i="16"/>
  <c r="H288" i="16"/>
  <c r="H287" i="16"/>
  <c r="H286" i="16"/>
  <c r="H285" i="16"/>
  <c r="H284" i="16"/>
  <c r="H283" i="16"/>
  <c r="H282" i="16"/>
  <c r="H281" i="16"/>
  <c r="H280" i="16"/>
  <c r="H279" i="16"/>
  <c r="H278" i="16"/>
  <c r="H277" i="16"/>
  <c r="H276" i="16"/>
  <c r="H275" i="16"/>
  <c r="H274" i="16"/>
  <c r="H273" i="16"/>
  <c r="H272" i="16"/>
  <c r="H271" i="16"/>
  <c r="H270" i="16"/>
  <c r="H269" i="16"/>
  <c r="H268" i="16"/>
  <c r="H267" i="16"/>
  <c r="H266" i="16"/>
  <c r="H265" i="16"/>
  <c r="H264" i="16"/>
  <c r="H263" i="16"/>
  <c r="H262" i="16"/>
  <c r="H261" i="16"/>
  <c r="H260" i="16"/>
  <c r="H259" i="16"/>
  <c r="H258" i="16"/>
  <c r="H257" i="16"/>
  <c r="H256" i="16"/>
  <c r="H255" i="16"/>
  <c r="H254" i="16"/>
  <c r="H253" i="16"/>
  <c r="H252" i="16"/>
  <c r="H251" i="16"/>
  <c r="H250" i="16"/>
  <c r="H249" i="16"/>
  <c r="H248" i="16"/>
  <c r="H247" i="16"/>
  <c r="H246" i="16"/>
  <c r="H245" i="16"/>
  <c r="H244" i="16"/>
  <c r="H243" i="16"/>
  <c r="H242" i="16"/>
  <c r="H241" i="16"/>
  <c r="H240" i="16"/>
  <c r="H239" i="16"/>
  <c r="H238" i="16"/>
  <c r="H237" i="16"/>
  <c r="H236" i="16"/>
  <c r="H235" i="16"/>
  <c r="H234" i="16"/>
  <c r="H233" i="16"/>
  <c r="H232" i="16"/>
  <c r="H231" i="16"/>
  <c r="H230" i="16"/>
  <c r="H229" i="16"/>
  <c r="H228" i="16"/>
  <c r="H227" i="16"/>
  <c r="H226" i="16"/>
  <c r="H225" i="16"/>
  <c r="H224" i="16"/>
  <c r="H223" i="16"/>
  <c r="H222" i="16"/>
  <c r="H221" i="16"/>
  <c r="H220" i="16"/>
  <c r="H219" i="16"/>
  <c r="H218" i="16"/>
  <c r="H217" i="16"/>
  <c r="H216" i="16"/>
  <c r="H215" i="16"/>
  <c r="H214" i="16"/>
  <c r="H213" i="16"/>
  <c r="H212" i="16"/>
  <c r="H211" i="16"/>
  <c r="H210" i="16"/>
  <c r="H209" i="16"/>
  <c r="H208" i="16"/>
  <c r="H207" i="16"/>
  <c r="H206" i="16"/>
  <c r="H205" i="16"/>
  <c r="H204" i="16"/>
  <c r="H203" i="16"/>
  <c r="H202" i="16"/>
  <c r="H201" i="16"/>
  <c r="H200" i="16"/>
  <c r="H199" i="16"/>
  <c r="H198" i="16"/>
  <c r="H197" i="16"/>
  <c r="H196" i="16"/>
  <c r="H195" i="16"/>
  <c r="H194" i="16"/>
  <c r="H193" i="16"/>
  <c r="H192" i="16"/>
  <c r="H191" i="16"/>
  <c r="H190" i="16"/>
  <c r="H189" i="16"/>
  <c r="H188" i="16"/>
  <c r="H187" i="16"/>
  <c r="H186" i="16"/>
  <c r="H185" i="16"/>
  <c r="G24" i="3" s="1"/>
  <c r="H184" i="16"/>
  <c r="H183" i="16"/>
  <c r="H182" i="16"/>
  <c r="H181" i="16"/>
  <c r="H180" i="16"/>
  <c r="H179" i="16"/>
  <c r="H178" i="16"/>
  <c r="H177" i="16"/>
  <c r="H176" i="16"/>
  <c r="H175" i="16"/>
  <c r="H174" i="16"/>
  <c r="H173" i="16"/>
  <c r="H172" i="16"/>
  <c r="H171" i="16"/>
  <c r="H170" i="16"/>
  <c r="H169" i="16"/>
  <c r="H168" i="16"/>
  <c r="H167" i="16"/>
  <c r="H166" i="16"/>
  <c r="H165" i="16"/>
  <c r="H164" i="16"/>
  <c r="H163" i="16"/>
  <c r="H162" i="16"/>
  <c r="H161" i="16"/>
  <c r="H160" i="16"/>
  <c r="H159" i="16"/>
  <c r="H158" i="16"/>
  <c r="H157" i="16"/>
  <c r="H156" i="16"/>
  <c r="H155" i="16"/>
  <c r="H154" i="16"/>
  <c r="H153" i="16"/>
  <c r="H152" i="16"/>
  <c r="H151" i="16"/>
  <c r="H150" i="16"/>
  <c r="H149" i="16"/>
  <c r="H148" i="16"/>
  <c r="H147" i="16"/>
  <c r="H146" i="16"/>
  <c r="H145" i="16"/>
  <c r="H144" i="16"/>
  <c r="H143" i="16"/>
  <c r="H142" i="16"/>
  <c r="H141" i="16"/>
  <c r="H140" i="16"/>
  <c r="H139" i="16"/>
  <c r="H138" i="16"/>
  <c r="H137" i="16"/>
  <c r="H136" i="16"/>
  <c r="H135" i="16"/>
  <c r="H134" i="16"/>
  <c r="H133" i="16"/>
  <c r="G123" i="3" s="1"/>
  <c r="F123" i="3" s="1"/>
  <c r="H132" i="16"/>
  <c r="H131" i="16"/>
  <c r="H130" i="16"/>
  <c r="H129" i="16"/>
  <c r="H128" i="16"/>
  <c r="H127" i="16"/>
  <c r="H126" i="16"/>
  <c r="H125" i="16"/>
  <c r="H124" i="16"/>
  <c r="H123" i="16"/>
  <c r="H122" i="16"/>
  <c r="H121" i="16"/>
  <c r="H120" i="16"/>
  <c r="H119" i="16"/>
  <c r="H118" i="16"/>
  <c r="H117" i="16"/>
  <c r="H116" i="16"/>
  <c r="H115" i="16"/>
  <c r="H114" i="16"/>
  <c r="H113" i="16"/>
  <c r="H112" i="16"/>
  <c r="H111" i="16"/>
  <c r="H110" i="16"/>
  <c r="H109" i="16"/>
  <c r="H108" i="16"/>
  <c r="H107" i="16"/>
  <c r="H106" i="16"/>
  <c r="H105" i="16"/>
  <c r="H104" i="16"/>
  <c r="H103" i="16"/>
  <c r="H102" i="16"/>
  <c r="H101" i="16"/>
  <c r="H100" i="16"/>
  <c r="H99" i="16"/>
  <c r="H98" i="16"/>
  <c r="H97" i="16"/>
  <c r="H96" i="16"/>
  <c r="H95" i="16"/>
  <c r="H94" i="16"/>
  <c r="H93" i="16"/>
  <c r="H92" i="16"/>
  <c r="H91" i="16"/>
  <c r="H90" i="16"/>
  <c r="H89" i="16"/>
  <c r="H88" i="16"/>
  <c r="H87" i="16"/>
  <c r="H86" i="16"/>
  <c r="H85" i="16"/>
  <c r="H84" i="16"/>
  <c r="H83" i="16"/>
  <c r="H82" i="16"/>
  <c r="H81" i="16"/>
  <c r="H80" i="16"/>
  <c r="H79" i="16"/>
  <c r="H78" i="16"/>
  <c r="H77" i="16"/>
  <c r="H76" i="16"/>
  <c r="H75" i="16"/>
  <c r="H74" i="16"/>
  <c r="H73" i="16"/>
  <c r="H72" i="16"/>
  <c r="H71" i="16"/>
  <c r="H70" i="16"/>
  <c r="H69" i="16"/>
  <c r="H68" i="16"/>
  <c r="H67" i="16"/>
  <c r="H66" i="16"/>
  <c r="H65" i="16"/>
  <c r="H64" i="16"/>
  <c r="H63" i="16"/>
  <c r="H62" i="16"/>
  <c r="H61" i="16"/>
  <c r="H60" i="16"/>
  <c r="H59" i="16"/>
  <c r="H58" i="16"/>
  <c r="H57" i="16"/>
  <c r="H56" i="16"/>
  <c r="H55" i="16"/>
  <c r="H54" i="16"/>
  <c r="H53" i="16"/>
  <c r="H52" i="16"/>
  <c r="H51" i="16"/>
  <c r="H50" i="16"/>
  <c r="H49" i="16"/>
  <c r="H48" i="16"/>
  <c r="H47" i="16"/>
  <c r="H46" i="16"/>
  <c r="H45" i="16"/>
  <c r="H44" i="16"/>
  <c r="H43" i="16"/>
  <c r="H42" i="16"/>
  <c r="H41" i="16"/>
  <c r="H40" i="16"/>
  <c r="H39" i="16"/>
  <c r="H38" i="16"/>
  <c r="H37" i="16"/>
  <c r="H36" i="16"/>
  <c r="H35" i="16"/>
  <c r="H34" i="16"/>
  <c r="H33" i="16"/>
  <c r="H32" i="16"/>
  <c r="H31" i="16"/>
  <c r="H30" i="16"/>
  <c r="H29" i="16"/>
  <c r="H28" i="16"/>
  <c r="H27" i="16"/>
  <c r="H26" i="16"/>
  <c r="H25" i="16"/>
  <c r="H24" i="16"/>
  <c r="H23" i="16"/>
  <c r="H22" i="16"/>
  <c r="H21" i="16"/>
  <c r="H20" i="16"/>
  <c r="H19" i="16"/>
  <c r="H18" i="16"/>
  <c r="H17" i="16"/>
  <c r="H16" i="16"/>
  <c r="H15" i="16"/>
  <c r="H14" i="16"/>
  <c r="H13" i="16"/>
  <c r="H12" i="16"/>
  <c r="H11" i="16"/>
  <c r="G13" i="3" l="1"/>
  <c r="F13" i="3" s="1"/>
  <c r="G60" i="12"/>
  <c r="D60" i="13" s="1"/>
  <c r="F60" i="13"/>
  <c r="I60" i="12"/>
  <c r="G61" i="12"/>
  <c r="D61" i="13" s="1"/>
  <c r="I61" i="12"/>
  <c r="F61" i="13" s="1"/>
  <c r="G83" i="3"/>
  <c r="F83" i="3" s="1"/>
  <c r="H55" i="2"/>
  <c r="G55" i="2" s="1"/>
  <c r="G77" i="3"/>
  <c r="F77" i="3" s="1"/>
  <c r="G143" i="3"/>
  <c r="K143" i="3" s="1"/>
  <c r="H65" i="2"/>
  <c r="G65" i="2" s="1"/>
  <c r="I65" i="2" s="1"/>
  <c r="K65" i="2" s="1"/>
  <c r="J66" i="12" s="1"/>
  <c r="K66" i="12" s="1"/>
  <c r="H62" i="2"/>
  <c r="G62" i="2" s="1"/>
  <c r="I62" i="2" s="1"/>
  <c r="K62" i="2" s="1"/>
  <c r="J63" i="12" s="1"/>
  <c r="K63" i="12" s="1"/>
  <c r="H73" i="2"/>
  <c r="G73" i="2" s="1"/>
  <c r="I73" i="2" s="1"/>
  <c r="K73" i="2" s="1"/>
  <c r="J74" i="12" s="1"/>
  <c r="K74" i="12" s="1"/>
  <c r="H64" i="2"/>
  <c r="G64" i="2" s="1"/>
  <c r="L64" i="2" s="1"/>
  <c r="M65" i="13" s="1"/>
  <c r="G84" i="3"/>
  <c r="F84" i="3" s="1"/>
  <c r="G21" i="3"/>
  <c r="F21" i="3" s="1"/>
  <c r="J21" i="3" s="1"/>
  <c r="G144" i="3"/>
  <c r="K144" i="3" s="1"/>
  <c r="H69" i="2"/>
  <c r="G69" i="2" s="1"/>
  <c r="G14" i="3"/>
  <c r="G98" i="3"/>
  <c r="K98" i="3" s="1"/>
  <c r="H42" i="2"/>
  <c r="G42" i="2" s="1"/>
  <c r="H68" i="2"/>
  <c r="G68" i="2" s="1"/>
  <c r="L68" i="2" s="1"/>
  <c r="M69" i="13" s="1"/>
  <c r="F29" i="3"/>
  <c r="J29" i="3" s="1"/>
  <c r="K29" i="3"/>
  <c r="F28" i="3"/>
  <c r="J28" i="3" s="1"/>
  <c r="K28" i="3"/>
  <c r="F25" i="3"/>
  <c r="J25" i="3" s="1"/>
  <c r="K25" i="3"/>
  <c r="F27" i="3"/>
  <c r="J27" i="3" s="1"/>
  <c r="K27" i="3"/>
  <c r="F26" i="3"/>
  <c r="J26" i="3" s="1"/>
  <c r="K26" i="3"/>
  <c r="G107" i="3"/>
  <c r="F107" i="3" s="1"/>
  <c r="G111" i="3"/>
  <c r="F111" i="3" s="1"/>
  <c r="F24" i="3"/>
  <c r="J24" i="3" s="1"/>
  <c r="K24" i="3"/>
  <c r="H59" i="2"/>
  <c r="G59" i="2" s="1"/>
  <c r="I59" i="2" s="1"/>
  <c r="F23" i="3"/>
  <c r="J23" i="3" s="1"/>
  <c r="K23" i="3"/>
  <c r="G36" i="3"/>
  <c r="G12" i="3"/>
  <c r="F12" i="3" s="1"/>
  <c r="G49" i="3"/>
  <c r="F49" i="3" s="1"/>
  <c r="G70" i="3"/>
  <c r="F70" i="3" s="1"/>
  <c r="G61" i="3"/>
  <c r="F61" i="3" s="1"/>
  <c r="L66" i="2"/>
  <c r="M67" i="13" s="1"/>
  <c r="I66" i="2"/>
  <c r="K66" i="2" s="1"/>
  <c r="J67" i="12" s="1"/>
  <c r="K67" i="12" s="1"/>
  <c r="L76" i="2"/>
  <c r="M77" i="13" s="1"/>
  <c r="I76" i="2"/>
  <c r="K76" i="2" s="1"/>
  <c r="J77" i="12" s="1"/>
  <c r="K77" i="12" s="1"/>
  <c r="G134" i="3"/>
  <c r="G141" i="3"/>
  <c r="I67" i="2"/>
  <c r="K67" i="2" s="1"/>
  <c r="J68" i="12" s="1"/>
  <c r="K68" i="12" s="1"/>
  <c r="L67" i="2"/>
  <c r="H41" i="2"/>
  <c r="G41" i="2" s="1"/>
  <c r="H61" i="2"/>
  <c r="G61" i="2" s="1"/>
  <c r="G97" i="3"/>
  <c r="G150" i="3"/>
  <c r="G76" i="3"/>
  <c r="F76" i="3" s="1"/>
  <c r="G67" i="3"/>
  <c r="F67" i="3" s="1"/>
  <c r="G110" i="3"/>
  <c r="F110" i="3" s="1"/>
  <c r="G91" i="3"/>
  <c r="F91" i="3" s="1"/>
  <c r="G126" i="3"/>
  <c r="F126" i="3" s="1"/>
  <c r="G60" i="3"/>
  <c r="F60" i="3" s="1"/>
  <c r="G117" i="3"/>
  <c r="F117" i="3" s="1"/>
  <c r="F115" i="3" s="1"/>
  <c r="J115" i="3" s="1"/>
  <c r="G114" i="3"/>
  <c r="G106" i="3"/>
  <c r="F106" i="3" s="1"/>
  <c r="H60" i="2"/>
  <c r="G60" i="2" s="1"/>
  <c r="I60" i="2" s="1"/>
  <c r="L63" i="2"/>
  <c r="M64" i="13" s="1"/>
  <c r="I63" i="2"/>
  <c r="K63" i="2" s="1"/>
  <c r="J64" i="12" s="1"/>
  <c r="K64" i="12" s="1"/>
  <c r="L69" i="2"/>
  <c r="M70" i="13" s="1"/>
  <c r="I69" i="2"/>
  <c r="K69" i="2" s="1"/>
  <c r="J70" i="12" s="1"/>
  <c r="K70" i="12" s="1"/>
  <c r="G142" i="3"/>
  <c r="G135" i="3"/>
  <c r="G48" i="3"/>
  <c r="F48" i="3" s="1"/>
  <c r="G11" i="3"/>
  <c r="F11" i="3" s="1"/>
  <c r="G42" i="3"/>
  <c r="F42" i="3" s="1"/>
  <c r="G35" i="3"/>
  <c r="F35" i="3" s="1"/>
  <c r="G119" i="3"/>
  <c r="G122" i="3"/>
  <c r="F122" i="3" s="1"/>
  <c r="L70" i="2"/>
  <c r="M71" i="13" s="1"/>
  <c r="I70" i="2"/>
  <c r="K70" i="2" s="1"/>
  <c r="J71" i="12" s="1"/>
  <c r="K71" i="12" s="1"/>
  <c r="H75" i="2"/>
  <c r="G75" i="2" s="1"/>
  <c r="H43" i="2"/>
  <c r="G43" i="2" s="1"/>
  <c r="F14" i="3"/>
  <c r="J14" i="3" s="1"/>
  <c r="K14" i="3"/>
  <c r="L72" i="2"/>
  <c r="M73" i="13" s="1"/>
  <c r="I72" i="2"/>
  <c r="K72" i="2" s="1"/>
  <c r="J73" i="12" s="1"/>
  <c r="K73" i="12" s="1"/>
  <c r="I48" i="2"/>
  <c r="K48" i="2" s="1"/>
  <c r="J49" i="12" s="1"/>
  <c r="K49" i="12" s="1"/>
  <c r="L48" i="2"/>
  <c r="B59" i="6"/>
  <c r="D59" i="6"/>
  <c r="B60" i="6"/>
  <c r="D60" i="6"/>
  <c r="L62" i="2" l="1"/>
  <c r="M63" i="13" s="1"/>
  <c r="L65" i="2"/>
  <c r="M66" i="13" s="1"/>
  <c r="F144" i="3"/>
  <c r="J144" i="3" s="1"/>
  <c r="I64" i="2"/>
  <c r="K64" i="2" s="1"/>
  <c r="J65" i="12" s="1"/>
  <c r="K65" i="12" s="1"/>
  <c r="K21" i="3"/>
  <c r="K19" i="3" s="1"/>
  <c r="F143" i="3"/>
  <c r="J143" i="3" s="1"/>
  <c r="I68" i="2"/>
  <c r="K68" i="2" s="1"/>
  <c r="J69" i="12" s="1"/>
  <c r="K69" i="12" s="1"/>
  <c r="F98" i="3"/>
  <c r="J98" i="3" s="1"/>
  <c r="L73" i="2"/>
  <c r="M74" i="13" s="1"/>
  <c r="F109" i="3"/>
  <c r="J109" i="3" s="1"/>
  <c r="F105" i="3"/>
  <c r="J105" i="3" s="1"/>
  <c r="M49" i="13"/>
  <c r="G49" i="13"/>
  <c r="H49" i="13" s="1"/>
  <c r="N48" i="2"/>
  <c r="M48" i="2" s="1"/>
  <c r="L49" i="13" s="1"/>
  <c r="E48" i="6"/>
  <c r="N48" i="6" s="1"/>
  <c r="V48" i="6" s="1"/>
  <c r="G70" i="13"/>
  <c r="H70" i="13" s="1"/>
  <c r="N69" i="2"/>
  <c r="M69" i="2" s="1"/>
  <c r="L70" i="13" s="1"/>
  <c r="E69" i="6"/>
  <c r="L69" i="6" s="1"/>
  <c r="V69" i="6" s="1"/>
  <c r="K97" i="3"/>
  <c r="F97" i="3"/>
  <c r="J97" i="3" s="1"/>
  <c r="G63" i="13"/>
  <c r="H63" i="13" s="1"/>
  <c r="N62" i="2"/>
  <c r="M62" i="2" s="1"/>
  <c r="L63" i="13" s="1"/>
  <c r="E62" i="6"/>
  <c r="H62" i="6" s="1"/>
  <c r="V62" i="6" s="1"/>
  <c r="G66" i="13"/>
  <c r="H66" i="13" s="1"/>
  <c r="N65" i="2"/>
  <c r="M65" i="2" s="1"/>
  <c r="L66" i="13" s="1"/>
  <c r="E65" i="6"/>
  <c r="H65" i="6" s="1"/>
  <c r="V65" i="6" s="1"/>
  <c r="I75" i="2"/>
  <c r="K75" i="2" s="1"/>
  <c r="J76" i="12" s="1"/>
  <c r="K76" i="12" s="1"/>
  <c r="L75" i="2"/>
  <c r="M76" i="13" s="1"/>
  <c r="F150" i="3"/>
  <c r="J150" i="3" s="1"/>
  <c r="J148" i="3" s="1"/>
  <c r="K150" i="3"/>
  <c r="K148" i="3" s="1"/>
  <c r="G64" i="13"/>
  <c r="H64" i="13" s="1"/>
  <c r="N63" i="2"/>
  <c r="M63" i="2" s="1"/>
  <c r="L64" i="13" s="1"/>
  <c r="E63" i="6"/>
  <c r="H63" i="6" s="1"/>
  <c r="V63" i="6" s="1"/>
  <c r="I61" i="2"/>
  <c r="K61" i="2" s="1"/>
  <c r="J62" i="12" s="1"/>
  <c r="K62" i="12" s="1"/>
  <c r="L61" i="2"/>
  <c r="M62" i="13" s="1"/>
  <c r="J19" i="3"/>
  <c r="M68" i="13"/>
  <c r="G65" i="13"/>
  <c r="H65" i="13" s="1"/>
  <c r="E64" i="6"/>
  <c r="H64" i="6" s="1"/>
  <c r="V64" i="6" s="1"/>
  <c r="G68" i="13"/>
  <c r="H68" i="13" s="1"/>
  <c r="N67" i="2"/>
  <c r="M67" i="2" s="1"/>
  <c r="L68" i="13" s="1"/>
  <c r="E67" i="6"/>
  <c r="L67" i="6" s="1"/>
  <c r="V67" i="6" s="1"/>
  <c r="I43" i="2"/>
  <c r="K43" i="2" s="1"/>
  <c r="J44" i="12" s="1"/>
  <c r="K44" i="12" s="1"/>
  <c r="L43" i="2"/>
  <c r="M44" i="13" s="1"/>
  <c r="G71" i="13"/>
  <c r="H71" i="13" s="1"/>
  <c r="N70" i="2"/>
  <c r="M70" i="2" s="1"/>
  <c r="L71" i="13" s="1"/>
  <c r="E70" i="6"/>
  <c r="L70" i="6" s="1"/>
  <c r="V70" i="6" s="1"/>
  <c r="F141" i="3"/>
  <c r="J141" i="3" s="1"/>
  <c r="K141" i="3"/>
  <c r="K134" i="3"/>
  <c r="F134" i="3"/>
  <c r="J134" i="3" s="1"/>
  <c r="G74" i="13"/>
  <c r="H74" i="13" s="1"/>
  <c r="E73" i="6"/>
  <c r="N73" i="6" s="1"/>
  <c r="V73" i="6" s="1"/>
  <c r="N73" i="2"/>
  <c r="M73" i="2" s="1"/>
  <c r="L74" i="13" s="1"/>
  <c r="G77" i="13"/>
  <c r="H77" i="13" s="1"/>
  <c r="N76" i="2"/>
  <c r="M76" i="2" s="1"/>
  <c r="L77" i="13" s="1"/>
  <c r="E76" i="6"/>
  <c r="L76" i="6" s="1"/>
  <c r="V76" i="6" s="1"/>
  <c r="F119" i="3"/>
  <c r="F118" i="3" s="1"/>
  <c r="J118" i="3" s="1"/>
  <c r="G118" i="3"/>
  <c r="K118" i="3" s="1"/>
  <c r="F114" i="3"/>
  <c r="F113" i="3" s="1"/>
  <c r="J113" i="3" s="1"/>
  <c r="G113" i="3"/>
  <c r="K113" i="3" s="1"/>
  <c r="G67" i="13"/>
  <c r="H67" i="13" s="1"/>
  <c r="E66" i="6"/>
  <c r="L66" i="6" s="1"/>
  <c r="V66" i="6" s="1"/>
  <c r="N66" i="2"/>
  <c r="M66" i="2" s="1"/>
  <c r="L67" i="13" s="1"/>
  <c r="G73" i="13"/>
  <c r="H73" i="13" s="1"/>
  <c r="E72" i="6"/>
  <c r="N72" i="6" s="1"/>
  <c r="V72" i="6" s="1"/>
  <c r="N72" i="2"/>
  <c r="M72" i="2" s="1"/>
  <c r="L73" i="13" s="1"/>
  <c r="K142" i="3"/>
  <c r="F142" i="3"/>
  <c r="J142" i="3" s="1"/>
  <c r="K36" i="3"/>
  <c r="F36" i="3"/>
  <c r="J36" i="3" s="1"/>
  <c r="K135" i="3"/>
  <c r="F135" i="3"/>
  <c r="J135" i="3" s="1"/>
  <c r="K59" i="2"/>
  <c r="J60" i="12" s="1"/>
  <c r="K60" i="12" s="1"/>
  <c r="K60" i="2"/>
  <c r="J61" i="12" s="1"/>
  <c r="K61" i="12" s="1"/>
  <c r="C2" i="15"/>
  <c r="J95" i="3" l="1"/>
  <c r="G49" i="2" s="1"/>
  <c r="N64" i="2"/>
  <c r="M64" i="2" s="1"/>
  <c r="L65" i="13" s="1"/>
  <c r="N68" i="2"/>
  <c r="M68" i="2" s="1"/>
  <c r="L69" i="13" s="1"/>
  <c r="E68" i="6"/>
  <c r="L68" i="6" s="1"/>
  <c r="V68" i="6" s="1"/>
  <c r="G69" i="13"/>
  <c r="H69" i="13" s="1"/>
  <c r="J139" i="3"/>
  <c r="G71" i="2" s="1"/>
  <c r="L71" i="2" s="1"/>
  <c r="M72" i="13" s="1"/>
  <c r="K139" i="3"/>
  <c r="H71" i="2" s="1"/>
  <c r="E60" i="6"/>
  <c r="F60" i="6" s="1"/>
  <c r="V60" i="6" s="1"/>
  <c r="G61" i="13"/>
  <c r="H61" i="13" s="1"/>
  <c r="E59" i="6"/>
  <c r="F59" i="6" s="1"/>
  <c r="V59" i="6" s="1"/>
  <c r="G60" i="13"/>
  <c r="H60" i="13" s="1"/>
  <c r="G44" i="13"/>
  <c r="H44" i="13" s="1"/>
  <c r="E43" i="6"/>
  <c r="F43" i="6" s="1"/>
  <c r="V43" i="6" s="1"/>
  <c r="N43" i="2"/>
  <c r="M43" i="2" s="1"/>
  <c r="L44" i="13" s="1"/>
  <c r="G76" i="13"/>
  <c r="H76" i="13" s="1"/>
  <c r="E75" i="6"/>
  <c r="F75" i="6" s="1"/>
  <c r="V75" i="6" s="1"/>
  <c r="N75" i="2"/>
  <c r="M75" i="2" s="1"/>
  <c r="L76" i="13" s="1"/>
  <c r="K132" i="3"/>
  <c r="H44" i="2" s="1"/>
  <c r="J132" i="3"/>
  <c r="G44" i="2" s="1"/>
  <c r="G62" i="13"/>
  <c r="H62" i="13" s="1"/>
  <c r="N61" i="2"/>
  <c r="M61" i="2" s="1"/>
  <c r="L62" i="13" s="1"/>
  <c r="E61" i="6"/>
  <c r="F61" i="6" s="1"/>
  <c r="V61" i="6" s="1"/>
  <c r="H38" i="2"/>
  <c r="G38" i="2" s="1"/>
  <c r="L37" i="2"/>
  <c r="M38" i="13" s="1"/>
  <c r="H35" i="2"/>
  <c r="G35" i="2" s="1"/>
  <c r="I35" i="2" s="1"/>
  <c r="H30" i="2"/>
  <c r="G30" i="2" s="1"/>
  <c r="I30" i="2" s="1"/>
  <c r="H27" i="2"/>
  <c r="G27" i="2" s="1"/>
  <c r="L27" i="2" s="1"/>
  <c r="M28" i="13" s="1"/>
  <c r="H26" i="2"/>
  <c r="G26" i="2" s="1"/>
  <c r="H18" i="2"/>
  <c r="G18" i="2" s="1"/>
  <c r="I18" i="2" s="1"/>
  <c r="E80" i="2"/>
  <c r="D80" i="2"/>
  <c r="E58" i="2"/>
  <c r="D58" i="2"/>
  <c r="E39" i="2"/>
  <c r="I40" i="12" s="1"/>
  <c r="D39" i="2"/>
  <c r="G40" i="12" s="1"/>
  <c r="E38" i="2"/>
  <c r="I39" i="12" s="1"/>
  <c r="D38" i="2"/>
  <c r="G39" i="12" s="1"/>
  <c r="E35" i="2"/>
  <c r="I36" i="12" s="1"/>
  <c r="D35" i="2"/>
  <c r="G36" i="12" s="1"/>
  <c r="E34" i="2"/>
  <c r="I35" i="12" s="1"/>
  <c r="D34" i="2"/>
  <c r="G35" i="12" s="1"/>
  <c r="E33" i="2"/>
  <c r="I34" i="12" s="1"/>
  <c r="D33" i="2"/>
  <c r="G34" i="12" s="1"/>
  <c r="E32" i="2"/>
  <c r="I33" i="12" s="1"/>
  <c r="D32" i="2"/>
  <c r="G33" i="12" s="1"/>
  <c r="E31" i="2"/>
  <c r="I32" i="12" s="1"/>
  <c r="D31" i="2"/>
  <c r="G32" i="12" s="1"/>
  <c r="E30" i="2"/>
  <c r="I31" i="12" s="1"/>
  <c r="D30" i="2"/>
  <c r="G31" i="12" s="1"/>
  <c r="E29" i="2"/>
  <c r="I30" i="12" s="1"/>
  <c r="D29" i="2"/>
  <c r="G30" i="12" s="1"/>
  <c r="E28" i="2"/>
  <c r="I29" i="12" s="1"/>
  <c r="D28" i="2"/>
  <c r="G29" i="12" s="1"/>
  <c r="E27" i="2"/>
  <c r="I28" i="12" s="1"/>
  <c r="D27" i="2"/>
  <c r="G28" i="12" s="1"/>
  <c r="E26" i="2"/>
  <c r="I27" i="12" s="1"/>
  <c r="D26" i="2"/>
  <c r="G27" i="12" s="1"/>
  <c r="E25" i="2"/>
  <c r="I26" i="12" s="1"/>
  <c r="D25" i="2"/>
  <c r="G26" i="12" s="1"/>
  <c r="E24" i="2"/>
  <c r="I25" i="12" s="1"/>
  <c r="D24" i="2"/>
  <c r="G25" i="12" s="1"/>
  <c r="E18" i="2"/>
  <c r="D18" i="2"/>
  <c r="E82" i="2"/>
  <c r="D82" i="2"/>
  <c r="E81" i="2"/>
  <c r="D81" i="2"/>
  <c r="E45" i="2"/>
  <c r="E36" i="2"/>
  <c r="I37" i="12" s="1"/>
  <c r="D36" i="2"/>
  <c r="G37" i="12" s="1"/>
  <c r="E20" i="2"/>
  <c r="I21" i="12" s="1"/>
  <c r="D20" i="2"/>
  <c r="G21" i="12" s="1"/>
  <c r="E19" i="2"/>
  <c r="I20" i="12" s="1"/>
  <c r="D19" i="2"/>
  <c r="G20" i="12" s="1"/>
  <c r="E23" i="2"/>
  <c r="D23" i="2"/>
  <c r="E12" i="2"/>
  <c r="D12" i="2"/>
  <c r="E11" i="2"/>
  <c r="D11" i="2"/>
  <c r="C13" i="8"/>
  <c r="D32" i="15"/>
  <c r="C32" i="15"/>
  <c r="D25" i="15"/>
  <c r="C25" i="15"/>
  <c r="D13" i="15"/>
  <c r="D34" i="15" s="1"/>
  <c r="C13" i="15"/>
  <c r="C35" i="15" s="1"/>
  <c r="H28" i="2"/>
  <c r="G28" i="2" s="1"/>
  <c r="I28" i="2" s="1"/>
  <c r="H29" i="2"/>
  <c r="G29" i="2" s="1"/>
  <c r="H33" i="2"/>
  <c r="G33" i="2" s="1"/>
  <c r="I33" i="2" s="1"/>
  <c r="H34" i="2"/>
  <c r="G34" i="2" s="1"/>
  <c r="L34" i="2" s="1"/>
  <c r="M35" i="13" s="1"/>
  <c r="H25" i="2"/>
  <c r="G25" i="2" s="1"/>
  <c r="L25" i="2" s="1"/>
  <c r="M26" i="13" s="1"/>
  <c r="H80" i="2"/>
  <c r="G80" i="2" s="1"/>
  <c r="H24" i="2"/>
  <c r="G24" i="2" s="1"/>
  <c r="I24" i="2" s="1"/>
  <c r="K24" i="2" s="1"/>
  <c r="J25" i="12" s="1"/>
  <c r="K25" i="12" s="1"/>
  <c r="H31" i="2"/>
  <c r="G31" i="2" s="1"/>
  <c r="I31" i="2" s="1"/>
  <c r="H32" i="2"/>
  <c r="G32" i="2" s="1"/>
  <c r="L32" i="2" s="1"/>
  <c r="M33" i="13" s="1"/>
  <c r="H58" i="2"/>
  <c r="G58" i="2" s="1"/>
  <c r="H39" i="2"/>
  <c r="G39" i="2" s="1"/>
  <c r="I59" i="12" l="1"/>
  <c r="F59" i="13" s="1"/>
  <c r="F81" i="13"/>
  <c r="I81" i="12"/>
  <c r="D59" i="13"/>
  <c r="G59" i="12"/>
  <c r="G81" i="12"/>
  <c r="D81" i="13" s="1"/>
  <c r="G19" i="12"/>
  <c r="D19" i="13" s="1"/>
  <c r="I19" i="12"/>
  <c r="F19" i="13" s="1"/>
  <c r="G24" i="12"/>
  <c r="D24" i="13" s="1"/>
  <c r="I13" i="12"/>
  <c r="F13" i="13" s="1"/>
  <c r="I46" i="12"/>
  <c r="F46" i="13" s="1"/>
  <c r="G13" i="12"/>
  <c r="D13" i="13" s="1"/>
  <c r="I24" i="12"/>
  <c r="F24" i="13" s="1"/>
  <c r="G82" i="12"/>
  <c r="D82" i="13" s="1"/>
  <c r="I83" i="12"/>
  <c r="F83" i="13" s="1"/>
  <c r="I82" i="12"/>
  <c r="F82" i="13" s="1"/>
  <c r="G83" i="12"/>
  <c r="D83" i="13" s="1"/>
  <c r="C34" i="15"/>
  <c r="C36" i="15" s="1"/>
  <c r="C37" i="15" s="1"/>
  <c r="I71" i="2"/>
  <c r="K71" i="2" s="1"/>
  <c r="J72" i="12" s="1"/>
  <c r="K72" i="12" s="1"/>
  <c r="B25" i="6"/>
  <c r="D26" i="13"/>
  <c r="B35" i="6"/>
  <c r="D36" i="13"/>
  <c r="D25" i="6"/>
  <c r="F26" i="13"/>
  <c r="D35" i="6"/>
  <c r="F36" i="13"/>
  <c r="B26" i="6"/>
  <c r="D27" i="13"/>
  <c r="B38" i="6"/>
  <c r="D39" i="13"/>
  <c r="E24" i="6"/>
  <c r="F24" i="6" s="1"/>
  <c r="V24" i="6" s="1"/>
  <c r="G25" i="13"/>
  <c r="H25" i="13" s="1"/>
  <c r="D26" i="6"/>
  <c r="F27" i="13"/>
  <c r="D38" i="6"/>
  <c r="F39" i="13"/>
  <c r="L44" i="2"/>
  <c r="M45" i="13" s="1"/>
  <c r="I44" i="2"/>
  <c r="K44" i="2" s="1"/>
  <c r="J45" i="12" s="1"/>
  <c r="K45" i="12" s="1"/>
  <c r="B27" i="6"/>
  <c r="D28" i="13"/>
  <c r="B39" i="6"/>
  <c r="D40" i="13"/>
  <c r="D27" i="6"/>
  <c r="F28" i="13"/>
  <c r="D39" i="6"/>
  <c r="F40" i="13"/>
  <c r="B28" i="6"/>
  <c r="D29" i="13"/>
  <c r="D28" i="6"/>
  <c r="F29" i="13"/>
  <c r="B29" i="6"/>
  <c r="D30" i="13"/>
  <c r="D29" i="6"/>
  <c r="F30" i="13"/>
  <c r="D24" i="6"/>
  <c r="F25" i="13"/>
  <c r="B31" i="6"/>
  <c r="D32" i="13"/>
  <c r="D31" i="6"/>
  <c r="F32" i="13"/>
  <c r="B30" i="6"/>
  <c r="D31" i="13"/>
  <c r="B32" i="6"/>
  <c r="D33" i="13"/>
  <c r="D32" i="6"/>
  <c r="F33" i="13"/>
  <c r="D34" i="6"/>
  <c r="F35" i="13"/>
  <c r="D30" i="6"/>
  <c r="F31" i="13"/>
  <c r="B33" i="6"/>
  <c r="D34" i="13"/>
  <c r="D33" i="6"/>
  <c r="F34" i="13"/>
  <c r="B24" i="6"/>
  <c r="D25" i="13"/>
  <c r="B34" i="6"/>
  <c r="D35" i="13"/>
  <c r="B36" i="6"/>
  <c r="D37" i="13"/>
  <c r="D20" i="6"/>
  <c r="F21" i="13"/>
  <c r="D19" i="6"/>
  <c r="F20" i="13"/>
  <c r="D36" i="6"/>
  <c r="F37" i="13"/>
  <c r="B20" i="6"/>
  <c r="D21" i="13"/>
  <c r="B19" i="6"/>
  <c r="D20" i="13"/>
  <c r="B18" i="6"/>
  <c r="D18" i="6"/>
  <c r="B58" i="6"/>
  <c r="D58" i="6"/>
  <c r="D23" i="6"/>
  <c r="B80" i="6"/>
  <c r="D80" i="6"/>
  <c r="B23" i="6"/>
  <c r="B81" i="6"/>
  <c r="D81" i="6"/>
  <c r="B82" i="6"/>
  <c r="D45" i="6"/>
  <c r="D82" i="6"/>
  <c r="K30" i="2"/>
  <c r="J31" i="12" s="1"/>
  <c r="K31" i="12" s="1"/>
  <c r="K33" i="2"/>
  <c r="J34" i="12" s="1"/>
  <c r="K34" i="12" s="1"/>
  <c r="K35" i="2"/>
  <c r="J36" i="12" s="1"/>
  <c r="K36" i="12" s="1"/>
  <c r="K28" i="2"/>
  <c r="J29" i="12" s="1"/>
  <c r="K29" i="12" s="1"/>
  <c r="K31" i="2"/>
  <c r="J32" i="12" s="1"/>
  <c r="K32" i="12" s="1"/>
  <c r="K18" i="2"/>
  <c r="J19" i="12" s="1"/>
  <c r="K19" i="12" s="1"/>
  <c r="L22" i="2"/>
  <c r="M23" i="13" s="1"/>
  <c r="I22" i="2"/>
  <c r="L21" i="2"/>
  <c r="M22" i="13" s="1"/>
  <c r="I21" i="2"/>
  <c r="I32" i="2"/>
  <c r="L35" i="2"/>
  <c r="M36" i="13" s="1"/>
  <c r="L26" i="2"/>
  <c r="M27" i="13" s="1"/>
  <c r="I26" i="2"/>
  <c r="I58" i="2"/>
  <c r="K58" i="2" s="1"/>
  <c r="J59" i="12" s="1"/>
  <c r="K59" i="12" s="1"/>
  <c r="L29" i="2"/>
  <c r="M30" i="13" s="1"/>
  <c r="I29" i="2"/>
  <c r="I27" i="2"/>
  <c r="L33" i="2"/>
  <c r="M34" i="13" s="1"/>
  <c r="I38" i="2"/>
  <c r="K38" i="2" s="1"/>
  <c r="J39" i="12" s="1"/>
  <c r="K39" i="12" s="1"/>
  <c r="L30" i="2"/>
  <c r="M31" i="13" s="1"/>
  <c r="I25" i="2"/>
  <c r="L28" i="2"/>
  <c r="M29" i="13" s="1"/>
  <c r="I34" i="2"/>
  <c r="I80" i="2"/>
  <c r="K80" i="2" s="1"/>
  <c r="J81" i="12" s="1"/>
  <c r="K81" i="12" s="1"/>
  <c r="I39" i="2"/>
  <c r="K39" i="2" s="1"/>
  <c r="J40" i="12" s="1"/>
  <c r="K40" i="12" s="1"/>
  <c r="L31" i="2"/>
  <c r="M32" i="13" s="1"/>
  <c r="I55" i="2"/>
  <c r="K55" i="2" s="1"/>
  <c r="J56" i="12" s="1"/>
  <c r="K56" i="12" s="1"/>
  <c r="I37" i="2"/>
  <c r="L18" i="2"/>
  <c r="M19" i="13" s="1"/>
  <c r="D35" i="15"/>
  <c r="D36" i="15" s="1"/>
  <c r="D37" i="15" s="1"/>
  <c r="G72" i="13" l="1"/>
  <c r="H72" i="13" s="1"/>
  <c r="E71" i="6"/>
  <c r="N71" i="6" s="1"/>
  <c r="V71" i="6" s="1"/>
  <c r="N71" i="2"/>
  <c r="M71" i="2" s="1"/>
  <c r="L72" i="13" s="1"/>
  <c r="E55" i="6"/>
  <c r="R55" i="6" s="1"/>
  <c r="V55" i="6" s="1"/>
  <c r="G56" i="13"/>
  <c r="H56" i="13" s="1"/>
  <c r="E80" i="6"/>
  <c r="T80" i="6" s="1"/>
  <c r="V80" i="6" s="1"/>
  <c r="G81" i="13"/>
  <c r="H81" i="13" s="1"/>
  <c r="E30" i="6"/>
  <c r="F30" i="6" s="1"/>
  <c r="V30" i="6" s="1"/>
  <c r="G31" i="13"/>
  <c r="H31" i="13" s="1"/>
  <c r="E35" i="6"/>
  <c r="F35" i="6" s="1"/>
  <c r="V35" i="6" s="1"/>
  <c r="G36" i="13"/>
  <c r="H36" i="13" s="1"/>
  <c r="E33" i="6"/>
  <c r="F33" i="6" s="1"/>
  <c r="V33" i="6" s="1"/>
  <c r="G34" i="13"/>
  <c r="H34" i="13" s="1"/>
  <c r="E38" i="6"/>
  <c r="F38" i="6" s="1"/>
  <c r="V38" i="6" s="1"/>
  <c r="G39" i="13"/>
  <c r="H39" i="13" s="1"/>
  <c r="E18" i="6"/>
  <c r="F18" i="6" s="1"/>
  <c r="V18" i="6" s="1"/>
  <c r="G19" i="13"/>
  <c r="H19" i="13" s="1"/>
  <c r="E28" i="6"/>
  <c r="F28" i="6" s="1"/>
  <c r="V28" i="6" s="1"/>
  <c r="G29" i="13"/>
  <c r="H29" i="13" s="1"/>
  <c r="E31" i="6"/>
  <c r="F31" i="6" s="1"/>
  <c r="V31" i="6" s="1"/>
  <c r="G32" i="13"/>
  <c r="H32" i="13" s="1"/>
  <c r="E39" i="6"/>
  <c r="F39" i="6" s="1"/>
  <c r="V39" i="6" s="1"/>
  <c r="G40" i="13"/>
  <c r="H40" i="13" s="1"/>
  <c r="E58" i="6"/>
  <c r="F58" i="6" s="1"/>
  <c r="V58" i="6" s="1"/>
  <c r="G59" i="13"/>
  <c r="H59" i="13" s="1"/>
  <c r="E44" i="6"/>
  <c r="F44" i="6" s="1"/>
  <c r="V44" i="6" s="1"/>
  <c r="G45" i="13"/>
  <c r="H45" i="13" s="1"/>
  <c r="N44" i="2"/>
  <c r="M44" i="2" s="1"/>
  <c r="L45" i="13" s="1"/>
  <c r="N31" i="2"/>
  <c r="M31" i="2" s="1"/>
  <c r="L32" i="13" s="1"/>
  <c r="N33" i="2"/>
  <c r="M33" i="2" s="1"/>
  <c r="L34" i="13" s="1"/>
  <c r="N35" i="2"/>
  <c r="M35" i="2" s="1"/>
  <c r="L36" i="13" s="1"/>
  <c r="N28" i="2"/>
  <c r="M28" i="2" s="1"/>
  <c r="L29" i="13" s="1"/>
  <c r="N30" i="2"/>
  <c r="M30" i="2" s="1"/>
  <c r="L31" i="13" s="1"/>
  <c r="N18" i="2"/>
  <c r="M18" i="2" s="1"/>
  <c r="L19" i="13" s="1"/>
  <c r="K29" i="2"/>
  <c r="J30" i="12" s="1"/>
  <c r="K30" i="12" s="1"/>
  <c r="K26" i="2"/>
  <c r="J27" i="12" s="1"/>
  <c r="K27" i="12" s="1"/>
  <c r="K34" i="2"/>
  <c r="J35" i="12" s="1"/>
  <c r="K35" i="12" s="1"/>
  <c r="K32" i="2"/>
  <c r="J33" i="12" s="1"/>
  <c r="K33" i="12" s="1"/>
  <c r="K27" i="2"/>
  <c r="J28" i="12" s="1"/>
  <c r="K28" i="12" s="1"/>
  <c r="K25" i="2"/>
  <c r="J26" i="12" s="1"/>
  <c r="K26" i="12" s="1"/>
  <c r="K37" i="2"/>
  <c r="J38" i="12" s="1"/>
  <c r="K38" i="12" s="1"/>
  <c r="K21" i="2"/>
  <c r="J22" i="12" s="1"/>
  <c r="K22" i="12" s="1"/>
  <c r="K22" i="2"/>
  <c r="J23" i="12" s="1"/>
  <c r="K23" i="12" s="1"/>
  <c r="E21" i="6" l="1"/>
  <c r="R21" i="6" s="1"/>
  <c r="G22" i="13"/>
  <c r="H22" i="13" s="1"/>
  <c r="E37" i="6"/>
  <c r="F37" i="6" s="1"/>
  <c r="V37" i="6" s="1"/>
  <c r="G38" i="13"/>
  <c r="H38" i="13" s="1"/>
  <c r="E25" i="6"/>
  <c r="F25" i="6" s="1"/>
  <c r="V25" i="6" s="1"/>
  <c r="G26" i="13"/>
  <c r="H26" i="13" s="1"/>
  <c r="E27" i="6"/>
  <c r="F27" i="6" s="1"/>
  <c r="V27" i="6" s="1"/>
  <c r="G28" i="13"/>
  <c r="H28" i="13" s="1"/>
  <c r="E34" i="6"/>
  <c r="F34" i="6" s="1"/>
  <c r="V34" i="6" s="1"/>
  <c r="G35" i="13"/>
  <c r="H35" i="13" s="1"/>
  <c r="E22" i="6"/>
  <c r="T22" i="6" s="1"/>
  <c r="G23" i="13"/>
  <c r="H23" i="13" s="1"/>
  <c r="E32" i="6"/>
  <c r="F32" i="6" s="1"/>
  <c r="V32" i="6" s="1"/>
  <c r="G33" i="13"/>
  <c r="H33" i="13" s="1"/>
  <c r="E26" i="6"/>
  <c r="F26" i="6" s="1"/>
  <c r="V26" i="6" s="1"/>
  <c r="G27" i="13"/>
  <c r="H27" i="13" s="1"/>
  <c r="E29" i="6"/>
  <c r="F29" i="6" s="1"/>
  <c r="V29" i="6" s="1"/>
  <c r="G30" i="13"/>
  <c r="H30" i="13" s="1"/>
  <c r="N27" i="2"/>
  <c r="M27" i="2" s="1"/>
  <c r="L28" i="13" s="1"/>
  <c r="N32" i="2"/>
  <c r="M32" i="2" s="1"/>
  <c r="L33" i="13" s="1"/>
  <c r="N29" i="2"/>
  <c r="M29" i="2" s="1"/>
  <c r="L30" i="13" s="1"/>
  <c r="N34" i="2"/>
  <c r="M34" i="2" s="1"/>
  <c r="L35" i="13" s="1"/>
  <c r="N26" i="2"/>
  <c r="M26" i="2" s="1"/>
  <c r="L27" i="13" s="1"/>
  <c r="N25" i="2"/>
  <c r="M25" i="2" s="1"/>
  <c r="L26" i="13" s="1"/>
  <c r="N21" i="2"/>
  <c r="M21" i="2" s="1"/>
  <c r="L22" i="13" s="1"/>
  <c r="N22" i="2"/>
  <c r="M22" i="2" s="1"/>
  <c r="L23" i="13" s="1"/>
  <c r="N37" i="2"/>
  <c r="M37" i="2" s="1"/>
  <c r="L38" i="13" s="1"/>
  <c r="H21" i="6" l="1"/>
  <c r="J21" i="6"/>
  <c r="T21" i="6"/>
  <c r="F21" i="6"/>
  <c r="P21" i="6"/>
  <c r="L21" i="6"/>
  <c r="N21" i="6"/>
  <c r="L22" i="6"/>
  <c r="N22" i="6"/>
  <c r="H22" i="6"/>
  <c r="J22" i="6"/>
  <c r="P22" i="6"/>
  <c r="F22" i="6"/>
  <c r="R22" i="6"/>
  <c r="V21" i="6" l="1"/>
  <c r="V22" i="6"/>
  <c r="D79" i="2"/>
  <c r="G80" i="12" s="1"/>
  <c r="E79" i="2"/>
  <c r="I80" i="12" s="1"/>
  <c r="D79" i="6" l="1"/>
  <c r="F80" i="13"/>
  <c r="B79" i="6"/>
  <c r="D80" i="13"/>
  <c r="H79" i="2"/>
  <c r="I79" i="2" s="1"/>
  <c r="K79" i="2" s="1"/>
  <c r="J80" i="12" s="1"/>
  <c r="K80" i="12" s="1"/>
  <c r="E79" i="6" l="1"/>
  <c r="G80" i="13"/>
  <c r="H80" i="13" s="1"/>
  <c r="L79" i="6"/>
  <c r="N79" i="6"/>
  <c r="J79" i="6"/>
  <c r="H79" i="6"/>
  <c r="R79" i="6"/>
  <c r="P79" i="6"/>
  <c r="F79" i="6"/>
  <c r="T79" i="6"/>
  <c r="G127" i="3"/>
  <c r="D126" i="3"/>
  <c r="B127" i="3"/>
  <c r="C127" i="3"/>
  <c r="D127" i="3"/>
  <c r="B128" i="3"/>
  <c r="C128" i="3"/>
  <c r="G128" i="3"/>
  <c r="V79" i="6" l="1"/>
  <c r="F125" i="3"/>
  <c r="J125" i="3" s="1"/>
  <c r="G125" i="3"/>
  <c r="K125" i="3" s="1"/>
  <c r="L59" i="2" l="1"/>
  <c r="M60" i="13" s="1"/>
  <c r="L58" i="2"/>
  <c r="M59" i="13" s="1"/>
  <c r="N58" i="2"/>
  <c r="N59" i="2" l="1"/>
  <c r="M59" i="2" s="1"/>
  <c r="L60" i="13" s="1"/>
  <c r="N60" i="2"/>
  <c r="L60" i="2"/>
  <c r="M61" i="13" s="1"/>
  <c r="M58" i="2"/>
  <c r="L59" i="13" s="1"/>
  <c r="M60" i="2" l="1"/>
  <c r="L61" i="13" s="1"/>
  <c r="L13" i="5" l="1"/>
  <c r="G15" i="3" s="1"/>
  <c r="N24" i="2" l="1"/>
  <c r="L24" i="2"/>
  <c r="M25" i="13" s="1"/>
  <c r="L39" i="2"/>
  <c r="M40" i="13" s="1"/>
  <c r="N39" i="2"/>
  <c r="L38" i="2"/>
  <c r="M39" i="13" s="1"/>
  <c r="N38" i="2"/>
  <c r="M24" i="2" l="1"/>
  <c r="L25" i="13" s="1"/>
  <c r="M38" i="2"/>
  <c r="L39" i="13" s="1"/>
  <c r="M39" i="2"/>
  <c r="L40" i="13" s="1"/>
  <c r="A12" i="6" l="1"/>
  <c r="C12" i="6"/>
  <c r="K42" i="3" l="1"/>
  <c r="J42" i="3"/>
  <c r="J40" i="3" l="1"/>
  <c r="G15" i="2" s="1"/>
  <c r="L15" i="2" l="1"/>
  <c r="M16" i="13" s="1"/>
  <c r="K85" i="3" l="1"/>
  <c r="J85" i="3"/>
  <c r="K84" i="3"/>
  <c r="J84" i="3"/>
  <c r="K83" i="3"/>
  <c r="J83" i="3"/>
  <c r="K81" i="3" l="1"/>
  <c r="H36" i="2" s="1"/>
  <c r="J81" i="3"/>
  <c r="G36" i="2" s="1"/>
  <c r="L36" i="2" l="1"/>
  <c r="M37" i="13" s="1"/>
  <c r="I36" i="2"/>
  <c r="K36" i="2" l="1"/>
  <c r="J37" i="12" s="1"/>
  <c r="K37" i="12" s="1"/>
  <c r="E36" i="6" l="1"/>
  <c r="F36" i="6" s="1"/>
  <c r="V36" i="6" s="1"/>
  <c r="G37" i="13"/>
  <c r="H37" i="13" s="1"/>
  <c r="N36" i="2"/>
  <c r="M36" i="2" s="1"/>
  <c r="L37" i="13" s="1"/>
  <c r="D69" i="3"/>
  <c r="D70" i="3"/>
  <c r="K69" i="3"/>
  <c r="J69" i="3"/>
  <c r="J70" i="3" l="1"/>
  <c r="K70" i="3"/>
  <c r="L80" i="2" l="1"/>
  <c r="M81" i="13" s="1"/>
  <c r="N80" i="2"/>
  <c r="M80" i="2" l="1"/>
  <c r="L81" i="13" s="1"/>
  <c r="B12" i="6" l="1"/>
  <c r="I12" i="13"/>
  <c r="A12" i="13"/>
  <c r="C5" i="13"/>
  <c r="H2" i="13"/>
  <c r="F2" i="13"/>
  <c r="C2" i="13"/>
  <c r="L12" i="12"/>
  <c r="H12" i="12"/>
  <c r="G12" i="12"/>
  <c r="E12" i="12"/>
  <c r="D12" i="12"/>
  <c r="C12" i="12"/>
  <c r="C12" i="13" s="1"/>
  <c r="C5" i="12"/>
  <c r="K4" i="12"/>
  <c r="K2" i="12"/>
  <c r="I2" i="12"/>
  <c r="C2" i="12"/>
  <c r="C13" i="11"/>
  <c r="C11" i="6"/>
  <c r="B11" i="6"/>
  <c r="A11" i="6"/>
  <c r="B10" i="6"/>
  <c r="A10" i="6"/>
  <c r="L19" i="5"/>
  <c r="G99" i="3" s="1"/>
  <c r="K99" i="3" s="1"/>
  <c r="K95" i="3" s="1"/>
  <c r="H49" i="2" s="1"/>
  <c r="G116" i="3"/>
  <c r="G115" i="3" s="1"/>
  <c r="K115" i="3" s="1"/>
  <c r="G112" i="3"/>
  <c r="G109" i="3" s="1"/>
  <c r="K109" i="3" s="1"/>
  <c r="L10" i="5"/>
  <c r="H13" i="2" s="1"/>
  <c r="I13" i="2" s="1"/>
  <c r="K13" i="2" s="1"/>
  <c r="J14" i="12" s="1"/>
  <c r="K14" i="12" s="1"/>
  <c r="J8" i="5"/>
  <c r="F11" i="5" s="1"/>
  <c r="B4" i="5"/>
  <c r="B3" i="5"/>
  <c r="B2" i="5"/>
  <c r="F8" i="4"/>
  <c r="H74" i="2" s="1"/>
  <c r="I74" i="2" s="1"/>
  <c r="K74" i="2" s="1"/>
  <c r="J75" i="12" s="1"/>
  <c r="K75" i="12" s="1"/>
  <c r="K35" i="3"/>
  <c r="J35" i="3"/>
  <c r="J33" i="3" s="1"/>
  <c r="K91" i="3"/>
  <c r="K89" i="3" s="1"/>
  <c r="H77" i="2" s="1"/>
  <c r="J91" i="3"/>
  <c r="J89" i="3" s="1"/>
  <c r="G77" i="2" s="1"/>
  <c r="C124" i="3"/>
  <c r="B124" i="3"/>
  <c r="D122" i="3"/>
  <c r="F121" i="3" s="1"/>
  <c r="J121" i="3" s="1"/>
  <c r="J103" i="3" s="1"/>
  <c r="C116" i="3"/>
  <c r="B116" i="3"/>
  <c r="C108" i="3"/>
  <c r="B108" i="3"/>
  <c r="K77" i="3"/>
  <c r="J77" i="3"/>
  <c r="K76" i="3"/>
  <c r="J76" i="3"/>
  <c r="K68" i="3"/>
  <c r="J68" i="3"/>
  <c r="K67" i="3"/>
  <c r="J67" i="3"/>
  <c r="K61" i="3"/>
  <c r="J61" i="3"/>
  <c r="K60" i="3"/>
  <c r="J60" i="3"/>
  <c r="K59" i="3"/>
  <c r="J59" i="3"/>
  <c r="K58" i="3"/>
  <c r="J58" i="3"/>
  <c r="K57" i="3"/>
  <c r="J57" i="3"/>
  <c r="K56" i="3"/>
  <c r="J56" i="3"/>
  <c r="K55" i="3"/>
  <c r="J55" i="3"/>
  <c r="K48" i="3"/>
  <c r="J48" i="3"/>
  <c r="D13" i="3"/>
  <c r="D6" i="2"/>
  <c r="D4" i="2"/>
  <c r="B4" i="6" s="1"/>
  <c r="D3" i="2"/>
  <c r="B3" i="6" s="1"/>
  <c r="D2" i="2"/>
  <c r="B4" i="11" s="1"/>
  <c r="C4" i="12" s="1"/>
  <c r="G14" i="13" l="1"/>
  <c r="H14" i="13" s="1"/>
  <c r="G75" i="13"/>
  <c r="H75" i="13" s="1"/>
  <c r="N13" i="2"/>
  <c r="M13" i="2" s="1"/>
  <c r="L14" i="13" s="1"/>
  <c r="E13" i="6"/>
  <c r="F13" i="6" s="1"/>
  <c r="V13" i="6" s="1"/>
  <c r="N74" i="2"/>
  <c r="M74" i="2" s="1"/>
  <c r="L75" i="13" s="1"/>
  <c r="E74" i="6"/>
  <c r="I77" i="2"/>
  <c r="K77" i="2" s="1"/>
  <c r="J78" i="12" s="1"/>
  <c r="K78" i="12" s="1"/>
  <c r="L77" i="2"/>
  <c r="M78" i="13" s="1"/>
  <c r="G56" i="2"/>
  <c r="G52" i="2"/>
  <c r="H56" i="2"/>
  <c r="H52" i="2"/>
  <c r="G12" i="2"/>
  <c r="L12" i="2" s="1"/>
  <c r="M13" i="13" s="1"/>
  <c r="G14" i="2"/>
  <c r="G108" i="3"/>
  <c r="G105" i="3" s="1"/>
  <c r="K105" i="3" s="1"/>
  <c r="K53" i="3"/>
  <c r="H23" i="2" s="1"/>
  <c r="L55" i="2"/>
  <c r="M56" i="13" s="1"/>
  <c r="N55" i="2"/>
  <c r="K65" i="3"/>
  <c r="H19" i="2" s="1"/>
  <c r="K74" i="3"/>
  <c r="H45" i="2"/>
  <c r="K40" i="3"/>
  <c r="H15" i="2" s="1"/>
  <c r="I15" i="2" s="1"/>
  <c r="K15" i="2" s="1"/>
  <c r="J16" i="12" s="1"/>
  <c r="K16" i="12" s="1"/>
  <c r="K33" i="3"/>
  <c r="D12" i="6"/>
  <c r="J74" i="3"/>
  <c r="G45" i="2"/>
  <c r="K15" i="3"/>
  <c r="J15" i="3"/>
  <c r="J11" i="3"/>
  <c r="K11" i="3"/>
  <c r="J49" i="3"/>
  <c r="J46" i="3" s="1"/>
  <c r="G16" i="2" s="1"/>
  <c r="J65" i="3"/>
  <c r="G19" i="2" s="1"/>
  <c r="J53" i="3"/>
  <c r="G23" i="2" s="1"/>
  <c r="K13" i="3"/>
  <c r="A4" i="7"/>
  <c r="B4" i="4"/>
  <c r="B4" i="3"/>
  <c r="I12" i="12"/>
  <c r="F12" i="13" s="1"/>
  <c r="D11" i="6"/>
  <c r="C58" i="7"/>
  <c r="C48" i="7"/>
  <c r="C38" i="7"/>
  <c r="C28" i="7"/>
  <c r="C18" i="7"/>
  <c r="C55" i="7"/>
  <c r="C34" i="7"/>
  <c r="C13" i="7"/>
  <c r="C65" i="7"/>
  <c r="C44" i="7"/>
  <c r="C23" i="7"/>
  <c r="C51" i="7"/>
  <c r="C30" i="7"/>
  <c r="C9" i="7"/>
  <c r="D9" i="7" s="1"/>
  <c r="C50" i="7"/>
  <c r="C62" i="7"/>
  <c r="C37" i="7"/>
  <c r="C25" i="7"/>
  <c r="C12" i="7"/>
  <c r="C61" i="7"/>
  <c r="C49" i="7"/>
  <c r="C36" i="7"/>
  <c r="C24" i="7"/>
  <c r="C11" i="7"/>
  <c r="C43" i="7"/>
  <c r="C10" i="7"/>
  <c r="C59" i="7"/>
  <c r="C27" i="7"/>
  <c r="C42" i="7"/>
  <c r="C57" i="7"/>
  <c r="C26" i="7"/>
  <c r="C41" i="7"/>
  <c r="C56" i="7"/>
  <c r="C40" i="7"/>
  <c r="C22" i="7"/>
  <c r="C54" i="7"/>
  <c r="C39" i="7"/>
  <c r="C21" i="7"/>
  <c r="C20" i="7"/>
  <c r="C64" i="7"/>
  <c r="C15" i="7"/>
  <c r="C46" i="7"/>
  <c r="C35" i="7"/>
  <c r="C33" i="7"/>
  <c r="C32" i="7"/>
  <c r="C63" i="7"/>
  <c r="C19" i="7"/>
  <c r="C60" i="7"/>
  <c r="C47" i="7"/>
  <c r="C53" i="7"/>
  <c r="C52" i="7"/>
  <c r="C16" i="7"/>
  <c r="C45" i="7"/>
  <c r="C17" i="7"/>
  <c r="C14" i="7"/>
  <c r="C31" i="7"/>
  <c r="C29" i="7"/>
  <c r="J13" i="3"/>
  <c r="G124" i="3"/>
  <c r="G121" i="3" s="1"/>
  <c r="K121" i="3" s="1"/>
  <c r="J12" i="3"/>
  <c r="K12" i="3"/>
  <c r="K49" i="3"/>
  <c r="K46" i="3" s="1"/>
  <c r="H16" i="2" s="1"/>
  <c r="D12" i="13"/>
  <c r="A3" i="7"/>
  <c r="B3" i="4"/>
  <c r="B3" i="11"/>
  <c r="B3" i="3"/>
  <c r="G82" i="2"/>
  <c r="E12" i="13"/>
  <c r="G16" i="13" l="1"/>
  <c r="H16" i="13" s="1"/>
  <c r="G78" i="13"/>
  <c r="H78" i="13" s="1"/>
  <c r="K103" i="3"/>
  <c r="H74" i="6"/>
  <c r="J74" i="6"/>
  <c r="N77" i="2"/>
  <c r="M77" i="2" s="1"/>
  <c r="L78" i="13" s="1"/>
  <c r="E77" i="6"/>
  <c r="F77" i="6" s="1"/>
  <c r="V77" i="6" s="1"/>
  <c r="N15" i="2"/>
  <c r="M15" i="2" s="1"/>
  <c r="L16" i="13" s="1"/>
  <c r="E15" i="6"/>
  <c r="F15" i="6" s="1"/>
  <c r="V15" i="6" s="1"/>
  <c r="I52" i="2"/>
  <c r="K52" i="2" s="1"/>
  <c r="J53" i="12" s="1"/>
  <c r="K53" i="12" s="1"/>
  <c r="L52" i="2"/>
  <c r="M53" i="13" s="1"/>
  <c r="L56" i="2"/>
  <c r="M57" i="13" s="1"/>
  <c r="I56" i="2"/>
  <c r="K56" i="2" s="1"/>
  <c r="J57" i="12" s="1"/>
  <c r="K57" i="12" s="1"/>
  <c r="L16" i="2"/>
  <c r="M17" i="13" s="1"/>
  <c r="I16" i="2"/>
  <c r="K16" i="2" s="1"/>
  <c r="J17" i="12" s="1"/>
  <c r="K17" i="12" s="1"/>
  <c r="H12" i="2"/>
  <c r="I12" i="2" s="1"/>
  <c r="K12" i="2" s="1"/>
  <c r="J13" i="12" s="1"/>
  <c r="K13" i="12" s="1"/>
  <c r="H14" i="2"/>
  <c r="I14" i="2" s="1"/>
  <c r="K14" i="2" s="1"/>
  <c r="J15" i="12" s="1"/>
  <c r="K15" i="12" s="1"/>
  <c r="L14" i="2"/>
  <c r="M15" i="13" s="1"/>
  <c r="M55" i="2"/>
  <c r="L56" i="13" s="1"/>
  <c r="I23" i="2"/>
  <c r="L23" i="2"/>
  <c r="M24" i="13" s="1"/>
  <c r="L41" i="2"/>
  <c r="M42" i="13" s="1"/>
  <c r="I41" i="2"/>
  <c r="L82" i="2"/>
  <c r="M83" i="13" s="1"/>
  <c r="L45" i="2"/>
  <c r="M46" i="13" s="1"/>
  <c r="I45" i="2"/>
  <c r="H54" i="2"/>
  <c r="I49" i="2"/>
  <c r="L49" i="2"/>
  <c r="M50" i="13" s="1"/>
  <c r="G54" i="2"/>
  <c r="L42" i="2"/>
  <c r="M43" i="13" s="1"/>
  <c r="I42" i="2"/>
  <c r="L19" i="2"/>
  <c r="M20" i="13" s="1"/>
  <c r="I19" i="2"/>
  <c r="H20" i="2"/>
  <c r="H81" i="2"/>
  <c r="L51" i="2"/>
  <c r="M52" i="13" s="1"/>
  <c r="G20" i="2"/>
  <c r="G81" i="2"/>
  <c r="H82" i="2"/>
  <c r="I82" i="2" s="1"/>
  <c r="K9" i="3"/>
  <c r="J9" i="3"/>
  <c r="C3" i="13"/>
  <c r="C3" i="12"/>
  <c r="B13" i="11"/>
  <c r="D10" i="7"/>
  <c r="D11" i="7" s="1"/>
  <c r="D12" i="7" s="1"/>
  <c r="D13" i="7" s="1"/>
  <c r="D14" i="7" s="1"/>
  <c r="D15" i="7" s="1"/>
  <c r="D16" i="7" s="1"/>
  <c r="D17" i="7" s="1"/>
  <c r="D18" i="7" s="1"/>
  <c r="D19" i="7" s="1"/>
  <c r="D20" i="7" s="1"/>
  <c r="D21" i="7" s="1"/>
  <c r="D22" i="7" s="1"/>
  <c r="D23" i="7" s="1"/>
  <c r="D24" i="7" s="1"/>
  <c r="D25" i="7" s="1"/>
  <c r="D26" i="7" s="1"/>
  <c r="D27" i="7" s="1"/>
  <c r="D28" i="7" s="1"/>
  <c r="D29" i="7" s="1"/>
  <c r="D30" i="7" s="1"/>
  <c r="D31" i="7" s="1"/>
  <c r="D32" i="7" s="1"/>
  <c r="D33" i="7" s="1"/>
  <c r="D34" i="7" s="1"/>
  <c r="D35" i="7" s="1"/>
  <c r="D36" i="7" s="1"/>
  <c r="D37" i="7" s="1"/>
  <c r="D38" i="7" s="1"/>
  <c r="D39" i="7" s="1"/>
  <c r="D40" i="7" s="1"/>
  <c r="D41" i="7" s="1"/>
  <c r="D42" i="7" s="1"/>
  <c r="D43" i="7" s="1"/>
  <c r="D44" i="7" s="1"/>
  <c r="D45" i="7" s="1"/>
  <c r="D46" i="7" s="1"/>
  <c r="D47" i="7" s="1"/>
  <c r="D48" i="7" s="1"/>
  <c r="D49" i="7" s="1"/>
  <c r="D50" i="7" s="1"/>
  <c r="D51" i="7" s="1"/>
  <c r="D52" i="7" s="1"/>
  <c r="D53" i="7" s="1"/>
  <c r="D54" i="7" s="1"/>
  <c r="D55" i="7" s="1"/>
  <c r="D56" i="7" s="1"/>
  <c r="D57" i="7" s="1"/>
  <c r="D58" i="7" s="1"/>
  <c r="D59" i="7" s="1"/>
  <c r="D60" i="7" s="1"/>
  <c r="D61" i="7" s="1"/>
  <c r="D62" i="7" s="1"/>
  <c r="D63" i="7" s="1"/>
  <c r="D64" i="7" s="1"/>
  <c r="D65" i="7" s="1"/>
  <c r="G15" i="13" l="1"/>
  <c r="H15" i="13" s="1"/>
  <c r="G17" i="13"/>
  <c r="H17" i="13" s="1"/>
  <c r="G13" i="13"/>
  <c r="H13" i="13" s="1"/>
  <c r="G53" i="13"/>
  <c r="H53" i="13" s="1"/>
  <c r="G57" i="13"/>
  <c r="H57" i="13" s="1"/>
  <c r="V74" i="6"/>
  <c r="N16" i="2"/>
  <c r="M16" i="2" s="1"/>
  <c r="L17" i="13" s="1"/>
  <c r="E16" i="6"/>
  <c r="F16" i="6" s="1"/>
  <c r="V16" i="6" s="1"/>
  <c r="N14" i="2"/>
  <c r="M14" i="2" s="1"/>
  <c r="L15" i="13" s="1"/>
  <c r="E14" i="6"/>
  <c r="N56" i="2"/>
  <c r="M56" i="2" s="1"/>
  <c r="L57" i="13" s="1"/>
  <c r="E56" i="6"/>
  <c r="R56" i="6" s="1"/>
  <c r="V56" i="6" s="1"/>
  <c r="N52" i="2"/>
  <c r="M52" i="2" s="1"/>
  <c r="L53" i="13" s="1"/>
  <c r="E52" i="6"/>
  <c r="N52" i="6" s="1"/>
  <c r="V52" i="6" s="1"/>
  <c r="I51" i="2"/>
  <c r="K51" i="2" s="1"/>
  <c r="J52" i="12" s="1"/>
  <c r="K52" i="12" s="1"/>
  <c r="G11" i="2"/>
  <c r="L11" i="2" s="1"/>
  <c r="M12" i="13" s="1"/>
  <c r="H11" i="2"/>
  <c r="N12" i="2"/>
  <c r="M12" i="2" s="1"/>
  <c r="L13" i="13" s="1"/>
  <c r="K23" i="2"/>
  <c r="J24" i="12" s="1"/>
  <c r="K24" i="12" s="1"/>
  <c r="K82" i="2"/>
  <c r="J83" i="12" s="1"/>
  <c r="K83" i="12" s="1"/>
  <c r="K49" i="2"/>
  <c r="J50" i="12" s="1"/>
  <c r="K50" i="12" s="1"/>
  <c r="K42" i="2"/>
  <c r="J43" i="12" s="1"/>
  <c r="K43" i="12" s="1"/>
  <c r="K41" i="2"/>
  <c r="J42" i="12" s="1"/>
  <c r="K42" i="12" s="1"/>
  <c r="K19" i="2"/>
  <c r="J20" i="12" s="1"/>
  <c r="K20" i="12" s="1"/>
  <c r="K45" i="2"/>
  <c r="J46" i="12" s="1"/>
  <c r="K46" i="12" s="1"/>
  <c r="I81" i="2"/>
  <c r="L81" i="2"/>
  <c r="M82" i="13" s="1"/>
  <c r="L20" i="2"/>
  <c r="M21" i="13" s="1"/>
  <c r="I20" i="2"/>
  <c r="L54" i="2"/>
  <c r="M55" i="13" s="1"/>
  <c r="I54" i="2"/>
  <c r="I50" i="2"/>
  <c r="L50" i="2"/>
  <c r="M51" i="13" s="1"/>
  <c r="L79" i="2"/>
  <c r="M80" i="13" s="1"/>
  <c r="N79" i="2"/>
  <c r="E51" i="6" l="1"/>
  <c r="N51" i="6" s="1"/>
  <c r="V51" i="6" s="1"/>
  <c r="G52" i="13"/>
  <c r="H52" i="13" s="1"/>
  <c r="E41" i="6"/>
  <c r="F41" i="6" s="1"/>
  <c r="V41" i="6" s="1"/>
  <c r="G42" i="13"/>
  <c r="H42" i="13" s="1"/>
  <c r="E42" i="6"/>
  <c r="F42" i="6" s="1"/>
  <c r="V42" i="6" s="1"/>
  <c r="G43" i="13"/>
  <c r="H43" i="13" s="1"/>
  <c r="E45" i="6"/>
  <c r="F45" i="6" s="1"/>
  <c r="V45" i="6" s="1"/>
  <c r="G46" i="13"/>
  <c r="H46" i="13" s="1"/>
  <c r="E23" i="6"/>
  <c r="F23" i="6" s="1"/>
  <c r="V23" i="6" s="1"/>
  <c r="G24" i="13"/>
  <c r="H24" i="13" s="1"/>
  <c r="E19" i="6"/>
  <c r="F19" i="6" s="1"/>
  <c r="V19" i="6" s="1"/>
  <c r="G20" i="13"/>
  <c r="H20" i="13" s="1"/>
  <c r="E82" i="6"/>
  <c r="T82" i="6" s="1"/>
  <c r="V82" i="6" s="1"/>
  <c r="G83" i="13"/>
  <c r="H83" i="13" s="1"/>
  <c r="G50" i="13"/>
  <c r="H50" i="13" s="1"/>
  <c r="F14" i="6"/>
  <c r="V14" i="6" s="1"/>
  <c r="N49" i="2"/>
  <c r="M49" i="2" s="1"/>
  <c r="L50" i="13" s="1"/>
  <c r="E49" i="6"/>
  <c r="P49" i="6" s="1"/>
  <c r="V49" i="6" s="1"/>
  <c r="I11" i="2"/>
  <c r="K11" i="2" s="1"/>
  <c r="N11" i="2" s="1"/>
  <c r="M11" i="2" s="1"/>
  <c r="L12" i="13" s="1"/>
  <c r="N41" i="2"/>
  <c r="M41" i="2" s="1"/>
  <c r="L42" i="13" s="1"/>
  <c r="N42" i="2"/>
  <c r="M42" i="2" s="1"/>
  <c r="L43" i="13" s="1"/>
  <c r="N51" i="2"/>
  <c r="M51" i="2" s="1"/>
  <c r="L52" i="13" s="1"/>
  <c r="N45" i="2"/>
  <c r="M45" i="2" s="1"/>
  <c r="L46" i="13" s="1"/>
  <c r="N23" i="2"/>
  <c r="M23" i="2" s="1"/>
  <c r="L24" i="13" s="1"/>
  <c r="N82" i="2"/>
  <c r="M82" i="2" s="1"/>
  <c r="L83" i="13" s="1"/>
  <c r="K50" i="2"/>
  <c r="J51" i="12" s="1"/>
  <c r="K51" i="12" s="1"/>
  <c r="K54" i="2"/>
  <c r="J55" i="12" s="1"/>
  <c r="K55" i="12" s="1"/>
  <c r="K20" i="2"/>
  <c r="J21" i="12" s="1"/>
  <c r="K21" i="12" s="1"/>
  <c r="N19" i="2"/>
  <c r="M19" i="2" s="1"/>
  <c r="L20" i="13" s="1"/>
  <c r="K81" i="2"/>
  <c r="J82" i="12" s="1"/>
  <c r="K82" i="12" s="1"/>
  <c r="M79" i="2"/>
  <c r="L80" i="13" s="1"/>
  <c r="L47" i="2"/>
  <c r="M48" i="13" s="1"/>
  <c r="I47" i="2"/>
  <c r="E50" i="6" l="1"/>
  <c r="P50" i="6" s="1"/>
  <c r="V50" i="6" s="1"/>
  <c r="G51" i="13"/>
  <c r="H51" i="13" s="1"/>
  <c r="E81" i="6"/>
  <c r="T81" i="6" s="1"/>
  <c r="V81" i="6" s="1"/>
  <c r="G82" i="13"/>
  <c r="H82" i="13" s="1"/>
  <c r="E20" i="6"/>
  <c r="F20" i="6" s="1"/>
  <c r="V20" i="6" s="1"/>
  <c r="G21" i="13"/>
  <c r="H21" i="13" s="1"/>
  <c r="G55" i="13"/>
  <c r="H55" i="13" s="1"/>
  <c r="N54" i="2"/>
  <c r="M54" i="2" s="1"/>
  <c r="L55" i="13" s="1"/>
  <c r="E54" i="6"/>
  <c r="R54" i="6" s="1"/>
  <c r="V54" i="6" s="1"/>
  <c r="N50" i="2"/>
  <c r="M50" i="2" s="1"/>
  <c r="L51" i="13" s="1"/>
  <c r="N81" i="2"/>
  <c r="M81" i="2" s="1"/>
  <c r="L82" i="13" s="1"/>
  <c r="J12" i="12"/>
  <c r="K12" i="12" s="1"/>
  <c r="B12" i="12" s="1"/>
  <c r="K47" i="2"/>
  <c r="J48" i="12" s="1"/>
  <c r="K48" i="12" s="1"/>
  <c r="N20" i="2"/>
  <c r="M20" i="2" s="1"/>
  <c r="L21" i="13" s="1"/>
  <c r="E12" i="6"/>
  <c r="E11" i="6"/>
  <c r="G12" i="13"/>
  <c r="H12" i="13" s="1"/>
  <c r="B13" i="12" l="1"/>
  <c r="B14" i="12" s="1"/>
  <c r="E47" i="6"/>
  <c r="N47" i="6" s="1"/>
  <c r="V47" i="6" s="1"/>
  <c r="G48" i="13"/>
  <c r="H48" i="13" s="1"/>
  <c r="S11" i="6"/>
  <c r="Q11" i="6"/>
  <c r="O11" i="6"/>
  <c r="K11" i="6"/>
  <c r="I11" i="6"/>
  <c r="M11" i="6"/>
  <c r="L12" i="6"/>
  <c r="R12" i="6"/>
  <c r="J12" i="6"/>
  <c r="P12" i="6"/>
  <c r="N12" i="6"/>
  <c r="N47" i="2"/>
  <c r="M47" i="2" s="1"/>
  <c r="L48" i="13" s="1"/>
  <c r="B12" i="13"/>
  <c r="B13" i="13" l="1"/>
  <c r="B15" i="12"/>
  <c r="B16" i="12" s="1"/>
  <c r="B14" i="13"/>
  <c r="L11" i="6"/>
  <c r="L83" i="6" s="1"/>
  <c r="N11" i="6"/>
  <c r="N83" i="6" s="1"/>
  <c r="R11" i="6"/>
  <c r="R83" i="6" s="1"/>
  <c r="P11" i="6"/>
  <c r="P83" i="6" s="1"/>
  <c r="B17" i="12" l="1"/>
  <c r="B19" i="12" s="1"/>
  <c r="B15" i="13"/>
  <c r="B20" i="12" l="1"/>
  <c r="B21" i="12" s="1"/>
  <c r="B22" i="12" s="1"/>
  <c r="B23" i="12" s="1"/>
  <c r="B24" i="12" s="1"/>
  <c r="B16" i="13"/>
  <c r="B19" i="13"/>
  <c r="B25" i="12" l="1"/>
  <c r="B26" i="12" s="1"/>
  <c r="B27" i="12" s="1"/>
  <c r="B28" i="12" s="1"/>
  <c r="B29" i="12" s="1"/>
  <c r="B30" i="12" s="1"/>
  <c r="B31" i="12" s="1"/>
  <c r="B32" i="12" s="1"/>
  <c r="B33" i="12" s="1"/>
  <c r="B34" i="12" s="1"/>
  <c r="B35" i="12" s="1"/>
  <c r="B36" i="12" s="1"/>
  <c r="B37" i="12" s="1"/>
  <c r="B38" i="12" s="1"/>
  <c r="B39" i="12" s="1"/>
  <c r="B40" i="12" s="1"/>
  <c r="B42" i="12" s="1"/>
  <c r="B43" i="12" s="1"/>
  <c r="B44" i="12" s="1"/>
  <c r="B45" i="12" s="1"/>
  <c r="B46" i="12" s="1"/>
  <c r="B48" i="12" s="1"/>
  <c r="B49" i="12" s="1"/>
  <c r="B50" i="12" s="1"/>
  <c r="B51" i="12" s="1"/>
  <c r="B52" i="12" s="1"/>
  <c r="B53" i="12" s="1"/>
  <c r="B55" i="12" s="1"/>
  <c r="B56" i="12" s="1"/>
  <c r="B57" i="12" s="1"/>
  <c r="B59" i="12" s="1"/>
  <c r="B60" i="12" s="1"/>
  <c r="B61" i="12" s="1"/>
  <c r="B62" i="12" s="1"/>
  <c r="B63" i="12" s="1"/>
  <c r="B64" i="12" s="1"/>
  <c r="B65" i="12" s="1"/>
  <c r="B66" i="12" s="1"/>
  <c r="B67" i="12" s="1"/>
  <c r="B68" i="12" s="1"/>
  <c r="B69" i="12" s="1"/>
  <c r="B70" i="12" s="1"/>
  <c r="B71" i="12" s="1"/>
  <c r="B72" i="12" s="1"/>
  <c r="B73" i="12" s="1"/>
  <c r="B74" i="12" s="1"/>
  <c r="B75" i="12" s="1"/>
  <c r="B76" i="12" s="1"/>
  <c r="B77" i="12" s="1"/>
  <c r="B78" i="12" s="1"/>
  <c r="B80" i="12" s="1"/>
  <c r="B81" i="12" s="1"/>
  <c r="B82" i="12" s="1"/>
  <c r="B83" i="12" s="1"/>
  <c r="B17" i="13"/>
  <c r="B20" i="13"/>
  <c r="B22" i="13"/>
  <c r="G13" i="11"/>
  <c r="N83" i="2"/>
  <c r="B21" i="13" l="1"/>
  <c r="C11" i="1"/>
  <c r="B23" i="13" l="1"/>
  <c r="J11" i="6"/>
  <c r="B24" i="13" l="1"/>
  <c r="J83" i="6"/>
  <c r="B25" i="13" l="1"/>
  <c r="H11" i="6"/>
  <c r="H12" i="6"/>
  <c r="B26" i="13" l="1"/>
  <c r="H83" i="6"/>
  <c r="F12" i="6"/>
  <c r="G11" i="6"/>
  <c r="U11" i="6" s="1"/>
  <c r="B27" i="13" l="1"/>
  <c r="T12" i="6"/>
  <c r="V12" i="6" s="1"/>
  <c r="W12" i="6"/>
  <c r="F11" i="6"/>
  <c r="W11" i="6"/>
  <c r="B28" i="13" l="1"/>
  <c r="F83" i="6"/>
  <c r="T11" i="6"/>
  <c r="T83" i="6" s="1"/>
  <c r="B29" i="13" l="1"/>
  <c r="V11" i="6"/>
  <c r="F85" i="6"/>
  <c r="B30" i="13" l="1"/>
  <c r="V83" i="6"/>
  <c r="J84" i="6" s="1"/>
  <c r="H85" i="6"/>
  <c r="B31" i="13" l="1"/>
  <c r="L84" i="6"/>
  <c r="F86" i="6"/>
  <c r="N84" i="6"/>
  <c r="P84" i="6"/>
  <c r="H84" i="6"/>
  <c r="R84" i="6"/>
  <c r="T84" i="6"/>
  <c r="F84" i="6"/>
  <c r="H86" i="6"/>
  <c r="J85" i="6"/>
  <c r="B32" i="13" l="1"/>
  <c r="J86" i="6"/>
  <c r="L85" i="6"/>
  <c r="B33" i="13" l="1"/>
  <c r="L86" i="6"/>
  <c r="N85" i="6"/>
  <c r="B34" i="13" l="1"/>
  <c r="N86" i="6"/>
  <c r="P85" i="6"/>
  <c r="B35" i="13" l="1"/>
  <c r="P86" i="6"/>
  <c r="R85" i="6"/>
  <c r="B36" i="13" l="1"/>
  <c r="R86" i="6"/>
  <c r="T85" i="6"/>
  <c r="T86" i="6" s="1"/>
  <c r="B37" i="13" l="1"/>
  <c r="B38" i="13" l="1"/>
  <c r="B39" i="13" l="1"/>
  <c r="B40" i="13" l="1"/>
  <c r="B42" i="13" l="1"/>
  <c r="B43" i="13" l="1"/>
  <c r="B44" i="13" l="1"/>
  <c r="B45" i="13" l="1"/>
  <c r="B46" i="13" l="1"/>
  <c r="B48" i="13" l="1"/>
  <c r="B49" i="13" l="1"/>
  <c r="B50" i="13" l="1"/>
  <c r="B51" i="13" l="1"/>
  <c r="B52" i="13" l="1"/>
  <c r="B53" i="13" l="1"/>
  <c r="B55" i="13" l="1"/>
  <c r="B56" i="13" l="1"/>
  <c r="B57" i="13" l="1"/>
  <c r="B59" i="13" l="1"/>
  <c r="B60" i="13" l="1"/>
  <c r="B61" i="13" l="1"/>
  <c r="B62" i="13" l="1"/>
  <c r="B63" i="13" l="1"/>
  <c r="B64" i="13" l="1"/>
  <c r="B65" i="13" l="1"/>
  <c r="B66" i="13" l="1"/>
  <c r="B67" i="13" l="1"/>
  <c r="B68" i="13" l="1"/>
  <c r="B69" i="13" l="1"/>
  <c r="B70" i="13" l="1"/>
  <c r="B71" i="13" l="1"/>
  <c r="B72" i="13" l="1"/>
  <c r="B73" i="13" l="1"/>
  <c r="B74" i="13" l="1"/>
  <c r="B75" i="13" l="1"/>
  <c r="B76" i="13" l="1"/>
  <c r="B77" i="13" l="1"/>
  <c r="B78" i="13" l="1"/>
  <c r="B80" i="13" l="1"/>
  <c r="B81" i="13" l="1"/>
  <c r="B82" i="13" l="1"/>
  <c r="B83" i="13" l="1"/>
  <c r="C6" i="13" s="1"/>
  <c r="B7" i="11" s="1"/>
  <c r="B8" i="11"/>
  <c r="C6" i="12"/>
</calcChain>
</file>

<file path=xl/sharedStrings.xml><?xml version="1.0" encoding="utf-8"?>
<sst xmlns="http://schemas.openxmlformats.org/spreadsheetml/2006/main" count="52575" uniqueCount="15529">
  <si>
    <t>DADOS DO ORÇAMENTO</t>
  </si>
  <si>
    <t>SECRETARIA:</t>
  </si>
  <si>
    <t>SECRETARIA MUNICIPAL DE OBRAS E INFRAESTRUTURA</t>
  </si>
  <si>
    <t>OBJETO:</t>
  </si>
  <si>
    <t>ENDEREÇO:</t>
  </si>
  <si>
    <t>AUTOR:</t>
  </si>
  <si>
    <t>TÍTULO:</t>
  </si>
  <si>
    <t>CONSELHO:</t>
  </si>
  <si>
    <t>REVISÃO:</t>
  </si>
  <si>
    <t>DATA BASE:</t>
  </si>
  <si>
    <t>ENCARGOS SOCIAIS:</t>
  </si>
  <si>
    <t>Desonerado</t>
  </si>
  <si>
    <t>PERCENTUAL DE MÃO DE OBRA EM RELAÇÃO AO VALOR TOTAL DO ORÇAMENTO:</t>
  </si>
  <si>
    <t>PREFEITURA MUNICIPAL DE PORTO ALEGRE</t>
  </si>
  <si>
    <t>ITEM</t>
  </si>
  <si>
    <t>CÓDIGO</t>
  </si>
  <si>
    <t>FONTE</t>
  </si>
  <si>
    <t>DESCRIÇÃO</t>
  </si>
  <si>
    <t>UNID.</t>
  </si>
  <si>
    <t>QUANT.</t>
  </si>
  <si>
    <t>BDI</t>
  </si>
  <si>
    <t>PREÇO TOTAL</t>
  </si>
  <si>
    <t>Mão de obra</t>
  </si>
  <si>
    <t>Total</t>
  </si>
  <si>
    <t>1.1</t>
  </si>
  <si>
    <t>COMPOSICAO_PROPRIA</t>
  </si>
  <si>
    <t>TAB 01</t>
  </si>
  <si>
    <t>COTACAO</t>
  </si>
  <si>
    <t>1.2</t>
  </si>
  <si>
    <t>SINAPI</t>
  </si>
  <si>
    <t>CCU 03</t>
  </si>
  <si>
    <t>CCU 04</t>
  </si>
  <si>
    <t xml:space="preserve">PLACA DE OBRA EM CHAPA GALVANIZADA *N. 22*, ADESIVADA, INCLUSO MADEIRAMENTO E INSTALAÇÃO </t>
  </si>
  <si>
    <t>TELA TAPUME LARANJA - FORNECIMENTO E INSTALAÇÃO COM MADEIRA</t>
  </si>
  <si>
    <t>CCU 07</t>
  </si>
  <si>
    <t>CCU 08</t>
  </si>
  <si>
    <t>2.1</t>
  </si>
  <si>
    <t>CORTE SUPERFICIAL DE CONCRETO DE FORMA MECANICA</t>
  </si>
  <si>
    <t>CCU 12</t>
  </si>
  <si>
    <t>APICOAMENTO MANUAL DE ESTRUTURA DE CONCRETO</t>
  </si>
  <si>
    <t>CCU 14</t>
  </si>
  <si>
    <t>LIMPEZA EM SUPERFÍCIE DE CONCRETO COM ESCOVA DE AÇO</t>
  </si>
  <si>
    <t>CARGA E TRANSPORTE DE ENTULHO DENTRO DO CANTEIRO</t>
  </si>
  <si>
    <t>2.2</t>
  </si>
  <si>
    <t>CCU 11</t>
  </si>
  <si>
    <t>CCU 13</t>
  </si>
  <si>
    <t>LIXAMENTO MECANIZADO EM SUPERFÍCIE DE CONCRETO</t>
  </si>
  <si>
    <t>SERVIÇOS FINAIS</t>
  </si>
  <si>
    <t>3.1</t>
  </si>
  <si>
    <t>3.2</t>
  </si>
  <si>
    <t>3.3</t>
  </si>
  <si>
    <t>3.4</t>
  </si>
  <si>
    <t>TOTAL</t>
  </si>
  <si>
    <t>COMPOSIÇÕES DE CUSTOS UNITÁRIAS</t>
  </si>
  <si>
    <t>CÓDIGO:</t>
  </si>
  <si>
    <t>DESCRIÇÃO:</t>
  </si>
  <si>
    <t>UNIDADE:</t>
  </si>
  <si>
    <t>PRAZO (mês):</t>
  </si>
  <si>
    <t>CUSTO TOTAL (MO):</t>
  </si>
  <si>
    <t>CUSTO TOTAL (MAT):</t>
  </si>
  <si>
    <t>UN</t>
  </si>
  <si>
    <t>COEF.</t>
  </si>
  <si>
    <t>REFERENCIAL COEF.</t>
  </si>
  <si>
    <t>CUSTO UNITARIO (MO)</t>
  </si>
  <si>
    <t>CUSTO UNITARIO (MAT)</t>
  </si>
  <si>
    <t>REFERENCIAL CUSTO</t>
  </si>
  <si>
    <t>CUSTO TOTAL
(MO)</t>
  </si>
  <si>
    <t>CUSTO TOTAL
(MAT)</t>
  </si>
  <si>
    <t>TAB 03.01</t>
  </si>
  <si>
    <t>H</t>
  </si>
  <si>
    <t>1.3</t>
  </si>
  <si>
    <t>M2</t>
  </si>
  <si>
    <t>SINAPI 74209/1</t>
  </si>
  <si>
    <t>M</t>
  </si>
  <si>
    <t>SINAPI 97010</t>
  </si>
  <si>
    <t>TCPO 03.930.8.1.1</t>
  </si>
  <si>
    <t>TAB 03.02</t>
  </si>
  <si>
    <t>TCPO 03.930.8.1.1 (formar 'V')</t>
  </si>
  <si>
    <t>TCPO 03.910.8.11.1</t>
  </si>
  <si>
    <t>TCPO 03.910.8.5.1</t>
  </si>
  <si>
    <t>TAB 04.01</t>
  </si>
  <si>
    <t>KG</t>
  </si>
  <si>
    <t>SICRO 4915645</t>
  </si>
  <si>
    <t>TAB 05.01</t>
  </si>
  <si>
    <t>M3</t>
  </si>
  <si>
    <t>ORSE 0026</t>
  </si>
  <si>
    <t>SERVENTE COM ENCARGOS COMPLEMENTARES</t>
  </si>
  <si>
    <t>COMPACTADOR DE SOLOS DE PERCUSSÃO (SOQUETE) COM MOTOR A GASOLINA 4 TEMPOS, POTÊNCIA 4 CV - CHP DIURNO. AF_08/2015</t>
  </si>
  <si>
    <t>COMPACTADOR DE SOLOS DE PERCUSSÃO (SOQUETE) COM MOTOR A GASOLINA 4 TEMPOS, POTÊNCIA 4 CV - CHI DIURNO. AF_08/2015</t>
  </si>
  <si>
    <t>SICRO 4915654</t>
  </si>
  <si>
    <t>ARMADOR COM ENCARGOS COMPLEMENTARES</t>
  </si>
  <si>
    <t>AJUDANTE DE ARMADOR COM ENCARGOS COMPLEMENTARES</t>
  </si>
  <si>
    <t>CHP</t>
  </si>
  <si>
    <t>CHI</t>
  </si>
  <si>
    <t>L</t>
  </si>
  <si>
    <t>8h; 4 func; 2 dias</t>
  </si>
  <si>
    <t>AJUDANTE ESPECIALIZADO COM ENCARGOS COMPLEMENTARES</t>
  </si>
  <si>
    <t>IMPERMEABILIZADOR COM ENCARGOS COMPLEMENTARES</t>
  </si>
  <si>
    <t>COTAÇÕES DE MERCADO</t>
  </si>
  <si>
    <t>Valor adotado:</t>
  </si>
  <si>
    <t>Fornecedor</t>
  </si>
  <si>
    <t>CNPJ</t>
  </si>
  <si>
    <t>Contato/Site</t>
  </si>
  <si>
    <t>Telefone</t>
  </si>
  <si>
    <t>Data da cotação</t>
  </si>
  <si>
    <t>Valor da cotação</t>
  </si>
  <si>
    <t>a)</t>
  </si>
  <si>
    <t>b)</t>
  </si>
  <si>
    <t>c)</t>
  </si>
  <si>
    <t>MES</t>
  </si>
  <si>
    <t>TABELAS PÚBLICAS</t>
  </si>
  <si>
    <t>DATA ORIGEM</t>
  </si>
  <si>
    <t>CUSTO ORIGEM</t>
  </si>
  <si>
    <t>REAJUSTE PARA:</t>
  </si>
  <si>
    <t>CUSTO ATUAL</t>
  </si>
  <si>
    <t>Índice</t>
  </si>
  <si>
    <t>i0</t>
  </si>
  <si>
    <t>i1</t>
  </si>
  <si>
    <t>%</t>
  </si>
  <si>
    <t>CREA RS</t>
  </si>
  <si>
    <t>acima de R$15mil</t>
  </si>
  <si>
    <t>DOCUMENTO DE RESPONSABILIDADE TÉCNICA</t>
  </si>
  <si>
    <t>TAB 02</t>
  </si>
  <si>
    <t>SINAPI RS (*)</t>
  </si>
  <si>
    <t>SICRO RS</t>
  </si>
  <si>
    <t>E9093</t>
  </si>
  <si>
    <t>E9587</t>
  </si>
  <si>
    <t>SERRA PARA CORTE DE CONCRETO - 4 KW</t>
  </si>
  <si>
    <t>E9061</t>
  </si>
  <si>
    <t>LIXADEIRA ELÉTRICA MANUAL ANGULAR - 2 KW</t>
  </si>
  <si>
    <t>M0719</t>
  </si>
  <si>
    <t>DILUENTE EPÓXI</t>
  </si>
  <si>
    <t>M1405</t>
  </si>
  <si>
    <t>DISCO DIAMANTADO PARA DESBASTE - D = 180 MM</t>
  </si>
  <si>
    <t>SIURB SP</t>
  </si>
  <si>
    <t>ESCOVA RETANGULAR COM CERDAS DE AÇO:ALTURA DAS CERDAS 30 MM COMPRIMENTO: 192 MM; LARGURA 57 MM - SEM CABO</t>
  </si>
  <si>
    <t>ORSE SE</t>
  </si>
  <si>
    <t>(*) conforme tabela anexa (aba oculta)</t>
  </si>
  <si>
    <t>CRONOGRAMA FISICO-FINANCEIRO</t>
  </si>
  <si>
    <t>PREÇO UNITARIO</t>
  </si>
  <si>
    <t>R$</t>
  </si>
  <si>
    <t xml:space="preserve">QUANT. </t>
  </si>
  <si>
    <t>Total por Mês</t>
  </si>
  <si>
    <t>Total Acumulado</t>
  </si>
  <si>
    <t>CURVA ABC</t>
  </si>
  <si>
    <t>DESCRIÇÃO SERVIÇO</t>
  </si>
  <si>
    <t>% SOBRE TOTAL</t>
  </si>
  <si>
    <t>% ACUMULADO</t>
  </si>
  <si>
    <t>PARCELAS</t>
  </si>
  <si>
    <t xml:space="preserve">(AC) - Administraçã o Central </t>
  </si>
  <si>
    <t>(S) + (G) - Seguro e Garantia</t>
  </si>
  <si>
    <t>(R) - Risco</t>
  </si>
  <si>
    <t>(DF) - Despesas Financeiras</t>
  </si>
  <si>
    <t>(L) - Lucro</t>
  </si>
  <si>
    <t>Impostos (I= I1+I2+I3):</t>
  </si>
  <si>
    <t>(I1) - PIS</t>
  </si>
  <si>
    <t>(I2 ) - COFINS</t>
  </si>
  <si>
    <t>(I3 ) - ISSQN</t>
  </si>
  <si>
    <t>(I4 ) - Contribuição Previdenciária (CPRB)</t>
  </si>
  <si>
    <t xml:space="preserve">BDI </t>
  </si>
  <si>
    <r>
      <rPr>
        <sz val="11"/>
        <rFont val="Calibri"/>
        <family val="2"/>
        <charset val="1"/>
      </rPr>
      <t xml:space="preserve">BDI = </t>
    </r>
    <r>
      <rPr>
        <u/>
        <sz val="11"/>
        <rFont val="Calibri"/>
        <family val="2"/>
        <charset val="1"/>
      </rPr>
      <t>( 1 + ( AC + S + G + R ) )  (1 + DF) ( 1+ L)</t>
    </r>
    <r>
      <rPr>
        <sz val="11"/>
        <rFont val="Calibri"/>
        <family val="2"/>
        <charset val="1"/>
      </rPr>
      <t xml:space="preserve">  -  1</t>
    </r>
  </si>
  <si>
    <t>( 1 - l1 + l2 + l3 + l4 )</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</si>
  <si>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</si>
  <si>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</si>
  <si>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</si>
  <si>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</si>
  <si>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</si>
  <si>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</si>
  <si>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</si>
  <si>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</si>
  <si>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</si>
  <si>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</si>
  <si>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</si>
  <si>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</si>
  <si>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</si>
  <si>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</si>
  <si>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</si>
  <si>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</si>
  <si>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</si>
  <si>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</si>
  <si>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</si>
  <si>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</si>
  <si>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</si>
  <si>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</si>
  <si>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</si>
  <si>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</si>
  <si>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</si>
  <si>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</si>
  <si>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</si>
  <si>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</si>
  <si>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</si>
  <si>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</si>
  <si>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</si>
  <si>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</si>
  <si>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</si>
  <si>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</si>
  <si>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</si>
  <si>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</si>
  <si>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</si>
  <si>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</si>
  <si>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</si>
  <si>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</si>
  <si>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</si>
  <si>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</si>
  <si>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</si>
  <si>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</si>
  <si>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</si>
  <si>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</si>
  <si>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</si>
  <si>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</si>
  <si>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</si>
  <si>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</si>
  <si>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</si>
  <si>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</si>
  <si>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</si>
  <si>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</si>
  <si>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</si>
  <si>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</si>
  <si>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</si>
  <si>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</si>
  <si>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</si>
  <si>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</si>
  <si>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</si>
  <si>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</si>
  <si>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</si>
  <si>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</si>
  <si>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</si>
  <si>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</si>
  <si>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</si>
  <si>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</si>
  <si>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</si>
  <si>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</si>
  <si>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</si>
  <si>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</si>
  <si>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</si>
  <si>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</si>
  <si>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</si>
  <si>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</si>
  <si>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</si>
  <si>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</si>
  <si>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</si>
  <si>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</si>
  <si>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</si>
  <si>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</si>
  <si>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</si>
  <si>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</si>
  <si>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</si>
  <si>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</si>
  <si>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</si>
  <si>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</si>
  <si>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</si>
  <si>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</si>
  <si>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</si>
  <si>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</si>
  <si>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</si>
  <si>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</si>
  <si>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</si>
  <si>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</si>
  <si>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</si>
  <si>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</si>
  <si>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</si>
  <si>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</si>
  <si>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</si>
  <si>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</si>
  <si>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</si>
  <si>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</si>
  <si>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</si>
  <si>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</si>
  <si>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</si>
  <si>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</si>
  <si>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</si>
  <si>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</si>
  <si>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</si>
  <si>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</si>
  <si>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</si>
  <si>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</si>
  <si>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</si>
  <si>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</si>
  <si>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</si>
  <si>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</si>
  <si>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</si>
  <si>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</si>
  <si>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</si>
  <si>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</si>
  <si>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</si>
  <si>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</si>
  <si>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</si>
  <si>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</si>
  <si>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</si>
  <si>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</si>
  <si>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</si>
  <si>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</si>
  <si>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</si>
  <si>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</si>
  <si>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</si>
  <si>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</si>
  <si>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</si>
  <si>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</si>
  <si>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</si>
  <si>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</si>
  <si>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</si>
  <si>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</si>
  <si>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</si>
  <si>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</si>
  <si>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</si>
  <si>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</si>
  <si>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</si>
  <si>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</si>
  <si>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</si>
  <si>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</si>
  <si>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</si>
  <si>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</si>
  <si>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</si>
  <si>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</si>
  <si>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</si>
  <si>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</si>
  <si>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</si>
  <si>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</si>
  <si>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</si>
  <si>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</si>
  <si>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</si>
  <si>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</si>
  <si>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</si>
  <si>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</si>
  <si>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</si>
  <si>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</si>
  <si>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</si>
  <si>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</si>
  <si>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</si>
  <si>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</si>
  <si>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</si>
  <si>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</si>
  <si>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</si>
  <si>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</si>
  <si>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</si>
  <si>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</si>
  <si>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</si>
  <si>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</si>
  <si>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</si>
  <si>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</si>
  <si>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</si>
  <si>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</si>
  <si>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</si>
  <si>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</si>
  <si>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</si>
  <si>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</si>
  <si>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</si>
  <si>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</si>
  <si>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</si>
  <si>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</si>
  <si>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</si>
  <si>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</si>
  <si>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</si>
  <si>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</si>
  <si>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</si>
  <si>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</si>
  <si>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</si>
  <si>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</si>
  <si>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</si>
  <si>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</si>
  <si>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</si>
  <si>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</si>
  <si>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</si>
  <si>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</si>
  <si>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</si>
  <si>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</si>
  <si>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</si>
  <si>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</si>
  <si>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</si>
  <si>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</si>
  <si>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</si>
  <si>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</si>
  <si>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</si>
  <si>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</si>
  <si>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</si>
  <si>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</si>
  <si>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</si>
  <si>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</si>
  <si>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</si>
  <si>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</si>
  <si>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</si>
  <si>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</si>
  <si>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</si>
  <si>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</si>
  <si>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</si>
  <si>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</si>
  <si>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</si>
  <si>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</si>
  <si>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</si>
  <si>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</si>
  <si>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</si>
  <si>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</si>
  <si>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</si>
  <si>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</si>
  <si>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</si>
  <si>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</si>
  <si>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</si>
  <si>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</si>
  <si>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</si>
  <si>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</si>
  <si>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</si>
  <si>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</si>
  <si>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</si>
  <si>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</si>
  <si>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</si>
  <si>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</si>
  <si>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</si>
  <si>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</si>
  <si>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</si>
  <si>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</si>
  <si>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</si>
  <si>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</si>
  <si>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</si>
  <si>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</si>
  <si>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</si>
  <si>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</si>
  <si>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</si>
  <si>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</si>
  <si>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</si>
  <si>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</si>
  <si>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</si>
  <si>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</si>
  <si>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</si>
  <si>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</si>
  <si>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</si>
  <si>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</si>
  <si>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</si>
  <si>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</si>
  <si>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</si>
  <si>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</si>
  <si>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</si>
  <si>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</si>
  <si>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</si>
  <si>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</si>
  <si>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</si>
  <si>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</si>
  <si>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</si>
  <si>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</si>
  <si>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</si>
  <si>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</si>
  <si>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</si>
  <si>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</si>
  <si>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</si>
  <si>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</si>
  <si>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</si>
  <si>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</si>
  <si>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</si>
  <si>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</si>
  <si>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</si>
  <si>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</si>
  <si>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</si>
  <si>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</si>
  <si>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</si>
  <si>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</si>
  <si>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</si>
  <si>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</si>
  <si>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</si>
  <si>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</si>
  <si>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</si>
  <si>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</si>
  <si>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</si>
  <si>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</si>
  <si>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</si>
  <si>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</si>
  <si>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</si>
  <si>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</si>
  <si>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</si>
  <si>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</si>
  <si>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</si>
  <si>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</si>
  <si>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</si>
  <si>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</si>
  <si>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</si>
  <si>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</si>
  <si>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</si>
  <si>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</si>
  <si>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</si>
  <si>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</si>
  <si>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</si>
  <si>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</si>
  <si>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</si>
  <si>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</si>
  <si>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</si>
  <si>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</si>
  <si>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</si>
  <si>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</si>
  <si>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</si>
  <si>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</si>
  <si>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</si>
  <si>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</si>
  <si>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</si>
  <si>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</si>
  <si>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</si>
  <si>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</si>
  <si>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</si>
  <si>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</si>
  <si>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</si>
  <si>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</si>
  <si>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</si>
  <si>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</si>
  <si>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ROLO COMPACTADOR VIBRATORIO TANDEM, ACO LISO, POTENCIA 125 HP, PESO SEM/COM LASTRO 10,20/11,65 T, LARGURA DE TRABALHO 1,73 M - CHP DIURNO. AF_11/2016</t>
  </si>
  <si>
    <t>PERFURATRIZ SOBRE ESTEIRA, TORQUE MÁXIMO 600 KGF, POTÊNCIA ENTRE 50 E 60 HP, DIÂMETRO MÁXIMO 10"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</si>
  <si>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</si>
  <si>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</si>
  <si>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</si>
  <si>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</si>
  <si>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</si>
  <si>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</si>
  <si>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</si>
  <si>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</si>
  <si>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</si>
  <si>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</si>
  <si>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</si>
  <si>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</si>
  <si>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</si>
  <si>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</si>
  <si>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</si>
  <si>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</si>
  <si>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</si>
  <si>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</si>
  <si>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</si>
  <si>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</si>
  <si>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</si>
  <si>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</si>
  <si>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</si>
  <si>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</si>
  <si>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</si>
  <si>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</si>
  <si>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</si>
  <si>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</si>
  <si>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</si>
  <si>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</si>
  <si>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</si>
  <si>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</si>
  <si>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</si>
  <si>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</si>
  <si>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</si>
  <si>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</si>
  <si>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</si>
  <si>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</si>
  <si>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</si>
  <si>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</si>
  <si>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</si>
  <si>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</si>
  <si>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</si>
  <si>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</si>
  <si>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</si>
  <si>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</si>
  <si>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</si>
  <si>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</si>
  <si>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</si>
  <si>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</si>
  <si>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</si>
  <si>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</si>
  <si>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</si>
  <si>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</si>
  <si>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</si>
  <si>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</si>
  <si>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</si>
  <si>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</si>
  <si>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</si>
  <si>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</si>
  <si>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</si>
  <si>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</si>
  <si>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</si>
  <si>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</si>
  <si>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</si>
  <si>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</si>
  <si>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</si>
  <si>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</si>
  <si>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</si>
  <si>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</si>
  <si>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</si>
  <si>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</si>
  <si>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</si>
  <si>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</si>
  <si>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</si>
  <si>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</si>
  <si>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</si>
  <si>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</si>
  <si>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</si>
  <si>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</si>
  <si>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</si>
  <si>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</si>
  <si>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</si>
  <si>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</si>
  <si>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</si>
  <si>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</si>
  <si>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</si>
  <si>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</si>
  <si>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</si>
  <si>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</si>
  <si>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</si>
  <si>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</si>
  <si>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</si>
  <si>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</si>
  <si>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</si>
  <si>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</si>
  <si>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</si>
  <si>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</si>
  <si>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</si>
  <si>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</si>
  <si>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</si>
  <si>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</si>
  <si>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</si>
  <si>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</si>
  <si>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</si>
  <si>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</si>
  <si>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</si>
  <si>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</si>
  <si>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</si>
  <si>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</si>
  <si>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</si>
  <si>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</si>
  <si>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</si>
  <si>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</si>
  <si>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</si>
  <si>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</si>
  <si>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</si>
  <si>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</si>
  <si>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</si>
  <si>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</si>
  <si>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</si>
  <si>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</si>
  <si>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</si>
  <si>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</si>
  <si>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</si>
  <si>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</si>
  <si>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</si>
  <si>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</si>
  <si>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</si>
  <si>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</si>
  <si>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ROLO COMPACTADOR VIBRATORIO TANDEM, ACO LISO, POTENCIA 125 HP, PESO SEM/COM LASTRO 10,20/11,65 T, LARGURA DE TRABALHO 1,73 M - CHI DIURNO. AF_11/2016</t>
  </si>
  <si>
    <t>PERFURATRIZ SOBRE ESTEIRA, TORQUE MÁXIMO 600 KGF, POTÊNCIA ENTRE 50 E 60 HP, DIÂMETRO MÁXIMO 10"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</si>
  <si>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</si>
  <si>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</si>
  <si>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</si>
  <si>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</si>
  <si>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</si>
  <si>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</si>
  <si>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</si>
  <si>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</si>
  <si>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</si>
  <si>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</si>
  <si>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</si>
  <si>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</si>
  <si>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</si>
  <si>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</si>
  <si>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</si>
  <si>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</si>
  <si>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</si>
  <si>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</si>
  <si>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</si>
  <si>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</si>
  <si>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</si>
  <si>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</si>
  <si>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</si>
  <si>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</si>
  <si>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</si>
  <si>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</si>
  <si>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</si>
  <si>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</si>
  <si>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</si>
  <si>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</si>
  <si>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</si>
  <si>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</si>
  <si>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</si>
  <si>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</si>
  <si>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</si>
  <si>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</si>
  <si>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</si>
  <si>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</si>
  <si>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</si>
  <si>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</si>
  <si>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</si>
  <si>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</si>
  <si>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</si>
  <si>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</si>
  <si>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</si>
  <si>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</si>
  <si>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</si>
  <si>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</si>
  <si>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</si>
  <si>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</si>
  <si>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</si>
  <si>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</si>
  <si>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</si>
  <si>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</si>
  <si>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</si>
  <si>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</si>
  <si>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</si>
  <si>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</si>
  <si>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</si>
  <si>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</si>
  <si>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</si>
  <si>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</si>
  <si>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</si>
  <si>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</si>
  <si>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</si>
  <si>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</si>
  <si>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</si>
  <si>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</si>
  <si>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</si>
  <si>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</si>
  <si>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</si>
  <si>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</si>
  <si>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</si>
  <si>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</si>
  <si>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</si>
  <si>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</si>
  <si>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</si>
  <si>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</si>
  <si>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</si>
  <si>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</si>
  <si>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</si>
  <si>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</si>
  <si>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</si>
  <si>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</si>
  <si>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</si>
  <si>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</si>
  <si>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</si>
  <si>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</si>
  <si>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</si>
  <si>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</si>
  <si>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</si>
  <si>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</si>
  <si>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</si>
  <si>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</si>
  <si>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</si>
  <si>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</si>
  <si>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</si>
  <si>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</si>
  <si>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</si>
  <si>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</si>
  <si>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</si>
  <si>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</si>
  <si>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</si>
  <si>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</si>
  <si>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</si>
  <si>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</si>
  <si>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</si>
  <si>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</si>
  <si>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</si>
  <si>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</si>
  <si>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</si>
  <si>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</si>
  <si>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</si>
  <si>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</si>
  <si>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</si>
  <si>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</si>
  <si>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</si>
  <si>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</si>
  <si>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</si>
  <si>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</si>
  <si>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</si>
  <si>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</si>
  <si>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</si>
  <si>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</si>
  <si>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</si>
  <si>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</si>
  <si>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</si>
  <si>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</si>
  <si>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</si>
  <si>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</si>
  <si>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</si>
  <si>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</si>
  <si>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</si>
  <si>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</si>
  <si>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</si>
  <si>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</si>
  <si>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</si>
  <si>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</si>
  <si>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</si>
  <si>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</si>
  <si>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</si>
  <si>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</si>
  <si>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</si>
  <si>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</si>
  <si>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</si>
  <si>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</si>
  <si>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</si>
  <si>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</si>
  <si>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</si>
  <si>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</si>
  <si>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</si>
  <si>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</si>
  <si>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</si>
  <si>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</si>
  <si>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</si>
  <si>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</si>
  <si>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</si>
  <si>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</si>
  <si>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</si>
  <si>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</si>
  <si>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</si>
  <si>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</si>
  <si>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</si>
  <si>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</si>
  <si>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</si>
  <si>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</si>
  <si>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</si>
  <si>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</si>
  <si>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</si>
  <si>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</si>
  <si>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</si>
  <si>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</si>
  <si>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</si>
  <si>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</si>
  <si>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</si>
  <si>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</si>
  <si>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</si>
  <si>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</si>
  <si>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</si>
  <si>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</si>
  <si>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</si>
  <si>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</si>
  <si>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</si>
  <si>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</si>
  <si>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</si>
  <si>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</si>
  <si>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</si>
  <si>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</si>
  <si>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</si>
  <si>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</si>
  <si>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</si>
  <si>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</si>
  <si>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</si>
  <si>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</si>
  <si>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</si>
  <si>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</si>
  <si>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</si>
  <si>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</si>
  <si>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</si>
  <si>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</si>
  <si>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</si>
  <si>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</si>
  <si>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</si>
  <si>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</si>
  <si>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</si>
  <si>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</si>
  <si>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</si>
  <si>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</si>
  <si>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</si>
  <si>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</si>
  <si>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</si>
  <si>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</si>
  <si>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</si>
  <si>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</si>
  <si>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</si>
  <si>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</si>
  <si>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</si>
  <si>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</si>
  <si>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</si>
  <si>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</si>
  <si>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</si>
  <si>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</si>
  <si>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</si>
  <si>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</si>
  <si>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</si>
  <si>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</si>
  <si>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</si>
  <si>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</si>
  <si>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</si>
  <si>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</si>
  <si>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</si>
  <si>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</si>
  <si>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</si>
  <si>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</si>
  <si>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</si>
  <si>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</si>
  <si>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</si>
  <si>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</si>
  <si>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</si>
  <si>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</si>
  <si>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</si>
  <si>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</si>
  <si>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</si>
  <si>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</si>
  <si>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</si>
  <si>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</si>
  <si>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</si>
  <si>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</si>
  <si>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</si>
  <si>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</si>
  <si>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</si>
  <si>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</si>
  <si>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</si>
  <si>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</si>
  <si>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</si>
  <si>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</si>
  <si>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</si>
  <si>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</si>
  <si>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</si>
  <si>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</si>
  <si>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</si>
  <si>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</si>
  <si>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</si>
  <si>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</si>
  <si>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</si>
  <si>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</si>
  <si>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</si>
  <si>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</si>
  <si>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</si>
  <si>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</si>
  <si>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</si>
  <si>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</si>
  <si>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</si>
  <si>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</si>
  <si>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</si>
  <si>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</si>
  <si>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</si>
  <si>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</si>
  <si>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</si>
  <si>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</si>
  <si>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</si>
  <si>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</si>
  <si>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</si>
  <si>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</si>
  <si>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</si>
  <si>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</si>
  <si>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</si>
  <si>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</si>
  <si>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</si>
  <si>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</si>
  <si>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</si>
  <si>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</si>
  <si>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</si>
  <si>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</si>
  <si>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</si>
  <si>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</si>
  <si>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</si>
  <si>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</si>
  <si>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</si>
  <si>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</si>
  <si>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</si>
  <si>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</si>
  <si>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</si>
  <si>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</si>
  <si>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</si>
  <si>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</si>
  <si>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</si>
  <si>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</si>
  <si>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</si>
  <si>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</si>
  <si>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</si>
  <si>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</si>
  <si>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</si>
  <si>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</si>
  <si>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</si>
  <si>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</si>
  <si>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</si>
  <si>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</si>
  <si>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</si>
  <si>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</si>
  <si>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</si>
  <si>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</si>
  <si>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</si>
  <si>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</si>
  <si>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</si>
  <si>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</si>
  <si>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</si>
  <si>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</si>
  <si>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</si>
  <si>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</si>
  <si>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</si>
  <si>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</si>
  <si>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</si>
  <si>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</si>
  <si>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</si>
  <si>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</si>
  <si>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</si>
  <si>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</si>
  <si>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</si>
  <si>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</si>
  <si>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</si>
  <si>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</si>
  <si>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</si>
  <si>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</si>
  <si>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</si>
  <si>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</si>
  <si>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</si>
  <si>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</si>
  <si>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</si>
  <si>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</si>
  <si>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</si>
  <si>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</si>
  <si>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</si>
  <si>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</si>
  <si>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</si>
  <si>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</si>
  <si>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</si>
  <si>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</si>
  <si>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</si>
  <si>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</si>
  <si>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</si>
  <si>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</si>
  <si>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</si>
  <si>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</si>
  <si>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</si>
  <si>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</si>
  <si>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</si>
  <si>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</si>
  <si>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</si>
  <si>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</si>
  <si>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</si>
  <si>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</si>
  <si>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</si>
  <si>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</si>
  <si>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</si>
  <si>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</si>
  <si>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</si>
  <si>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</si>
  <si>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</si>
  <si>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</si>
  <si>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</si>
  <si>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</si>
  <si>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</si>
  <si>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</si>
  <si>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</si>
  <si>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</si>
  <si>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</si>
  <si>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</si>
  <si>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</si>
  <si>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</si>
  <si>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</si>
  <si>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</si>
  <si>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</si>
  <si>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</si>
  <si>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</si>
  <si>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</si>
  <si>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</si>
  <si>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</si>
  <si>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</si>
  <si>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</si>
  <si>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</si>
  <si>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</si>
  <si>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</si>
  <si>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</si>
  <si>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</si>
  <si>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</si>
  <si>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</si>
  <si>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</si>
  <si>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</si>
  <si>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</si>
  <si>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</si>
  <si>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</si>
  <si>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</si>
  <si>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</si>
  <si>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</si>
  <si>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</si>
  <si>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</si>
  <si>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</si>
  <si>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</si>
  <si>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</si>
  <si>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</si>
  <si>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</si>
  <si>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</si>
  <si>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</si>
  <si>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</si>
  <si>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</si>
  <si>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</si>
  <si>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</si>
  <si>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</si>
  <si>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</si>
  <si>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</si>
  <si>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</si>
  <si>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</si>
  <si>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</si>
  <si>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</si>
  <si>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</si>
  <si>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</si>
  <si>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</si>
  <si>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</si>
  <si>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</si>
  <si>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</si>
  <si>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</si>
  <si>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</si>
  <si>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</si>
  <si>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</si>
  <si>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</si>
  <si>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</si>
  <si>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</si>
  <si>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</si>
  <si>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</si>
  <si>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</si>
  <si>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</si>
  <si>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</si>
  <si>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</si>
  <si>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</si>
  <si>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</si>
  <si>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</si>
  <si>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</si>
  <si>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</si>
  <si>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</si>
  <si>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</si>
  <si>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</si>
  <si>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</si>
  <si>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</si>
  <si>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</si>
  <si>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</si>
  <si>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</si>
  <si>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</si>
  <si>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</si>
  <si>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</si>
  <si>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</si>
  <si>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</si>
  <si>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</si>
  <si>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</si>
  <si>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</si>
  <si>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</si>
  <si>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</si>
  <si>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</si>
  <si>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</si>
  <si>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</si>
  <si>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</si>
  <si>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</si>
  <si>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</si>
  <si>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</si>
  <si>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</si>
  <si>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</si>
  <si>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</si>
  <si>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</si>
  <si>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</si>
  <si>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</si>
  <si>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</si>
  <si>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</si>
  <si>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</si>
  <si>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</si>
  <si>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</si>
  <si>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</si>
  <si>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</si>
  <si>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</si>
  <si>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</si>
  <si>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</si>
  <si>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</si>
  <si>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</si>
  <si>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</si>
  <si>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</si>
  <si>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</si>
  <si>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</si>
  <si>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</si>
  <si>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</si>
  <si>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</si>
  <si>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</si>
  <si>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</si>
  <si>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</si>
  <si>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</si>
  <si>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</si>
  <si>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</si>
  <si>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</si>
  <si>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</si>
  <si>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</si>
  <si>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</si>
  <si>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</si>
  <si>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</si>
  <si>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</si>
  <si>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</si>
  <si>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</si>
  <si>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</si>
  <si>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</si>
  <si>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</si>
  <si>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</si>
  <si>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</si>
  <si>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</si>
  <si>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</si>
  <si>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</si>
  <si>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</si>
  <si>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</si>
  <si>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</si>
  <si>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</si>
  <si>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</si>
  <si>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</si>
  <si>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</si>
  <si>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</si>
  <si>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</si>
  <si>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</si>
  <si>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</si>
  <si>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</si>
  <si>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</si>
  <si>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</si>
  <si>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</si>
  <si>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</si>
  <si>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</si>
  <si>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</si>
  <si>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</si>
  <si>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</si>
  <si>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</si>
  <si>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</si>
  <si>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</si>
  <si>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</si>
  <si>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</si>
  <si>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</si>
  <si>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</si>
  <si>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</si>
  <si>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</si>
  <si>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</si>
  <si>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</si>
  <si>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</si>
  <si>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</si>
  <si>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</si>
  <si>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</si>
  <si>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</si>
  <si>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</si>
  <si>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</si>
  <si>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</si>
  <si>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</si>
  <si>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</si>
  <si>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</si>
  <si>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</si>
  <si>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</si>
  <si>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</si>
  <si>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</si>
  <si>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</si>
  <si>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</si>
  <si>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</si>
  <si>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</si>
  <si>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</si>
  <si>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 MATERIAIS NA OPERAÇÃO. AF_03/2022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</si>
  <si>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</si>
  <si>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</si>
  <si>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</si>
  <si>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</si>
  <si>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</si>
  <si>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</si>
  <si>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</si>
  <si>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</si>
  <si>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</si>
  <si>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</si>
  <si>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</si>
  <si>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</si>
  <si>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</si>
  <si>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</si>
  <si>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</si>
  <si>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</si>
  <si>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</si>
  <si>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</si>
  <si>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</si>
  <si>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</si>
  <si>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</si>
  <si>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</si>
  <si>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</si>
  <si>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</si>
  <si>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</si>
  <si>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</si>
  <si>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</si>
  <si>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</si>
  <si>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</si>
  <si>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</si>
  <si>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</si>
  <si>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</si>
  <si>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</si>
  <si>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</si>
  <si>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</si>
  <si>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</si>
  <si>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</si>
  <si>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</si>
  <si>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</si>
  <si>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</si>
  <si>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</si>
  <si>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</si>
  <si>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</si>
  <si>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</si>
  <si>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</si>
  <si>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</si>
  <si>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</si>
  <si>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</si>
  <si>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</si>
  <si>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</si>
  <si>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</si>
  <si>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</si>
  <si>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</si>
  <si>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</si>
  <si>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</si>
  <si>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</si>
  <si>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</si>
  <si>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</si>
  <si>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</si>
  <si>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</si>
  <si>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</si>
  <si>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</si>
  <si>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</si>
  <si>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</si>
  <si>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</si>
  <si>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</si>
  <si>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</si>
  <si>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</si>
  <si>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</si>
  <si>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</si>
  <si>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</si>
  <si>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</si>
  <si>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</si>
  <si>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</si>
  <si>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</si>
  <si>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</si>
  <si>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</si>
  <si>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</si>
  <si>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</si>
  <si>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</si>
  <si>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</si>
  <si>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</si>
  <si>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</si>
  <si>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</si>
  <si>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</si>
  <si>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</si>
  <si>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</si>
  <si>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</si>
  <si>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</si>
  <si>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</si>
  <si>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</si>
  <si>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</si>
  <si>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</si>
  <si>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</si>
  <si>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</si>
  <si>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</si>
  <si>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</si>
  <si>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</si>
  <si>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</si>
  <si>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</si>
  <si>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</si>
  <si>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</si>
  <si>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</si>
  <si>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</si>
  <si>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</si>
  <si>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</si>
  <si>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</si>
  <si>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</si>
  <si>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</si>
  <si>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</si>
  <si>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</si>
  <si>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</si>
  <si>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</si>
  <si>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</si>
  <si>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</si>
  <si>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</si>
  <si>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</si>
  <si>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</si>
  <si>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</si>
  <si>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</si>
  <si>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</si>
  <si>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</si>
  <si>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</si>
  <si>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</si>
  <si>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</si>
  <si>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</si>
  <si>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</si>
  <si>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</si>
  <si>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</si>
  <si>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</si>
  <si>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</si>
  <si>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</si>
  <si>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</si>
  <si>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</si>
  <si>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</si>
  <si>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</si>
  <si>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</si>
  <si>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</si>
  <si>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</si>
  <si>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</si>
  <si>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</si>
  <si>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</si>
  <si>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</si>
  <si>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</si>
  <si>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</si>
  <si>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</si>
  <si>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</si>
  <si>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</si>
  <si>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</si>
  <si>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</si>
  <si>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</si>
  <si>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</si>
  <si>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</si>
  <si>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</si>
  <si>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</si>
  <si>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</si>
  <si>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</si>
  <si>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</si>
  <si>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</si>
  <si>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</si>
  <si>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</si>
  <si>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</si>
  <si>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</si>
  <si>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</si>
  <si>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</si>
  <si>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</si>
  <si>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</si>
  <si>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</si>
  <si>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</si>
  <si>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</si>
  <si>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</si>
  <si>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</si>
  <si>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</si>
  <si>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</si>
  <si>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</si>
  <si>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</si>
  <si>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</si>
  <si>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</si>
  <si>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</si>
  <si>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</si>
  <si>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</si>
  <si>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</si>
  <si>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</si>
  <si>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</si>
  <si>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</si>
  <si>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</si>
  <si>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</si>
  <si>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</si>
  <si>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</si>
  <si>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</si>
  <si>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</si>
  <si>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</si>
  <si>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</si>
  <si>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</si>
  <si>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</si>
  <si>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</si>
  <si>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</si>
  <si>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</si>
  <si>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</si>
  <si>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</si>
  <si>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</si>
  <si>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</si>
  <si>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</si>
  <si>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</si>
  <si>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</si>
  <si>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</si>
  <si>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</si>
  <si>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</si>
  <si>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</si>
  <si>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</si>
  <si>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</si>
  <si>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</si>
  <si>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</si>
  <si>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</si>
  <si>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</si>
  <si>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</si>
  <si>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</si>
  <si>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</si>
  <si>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</si>
  <si>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</si>
  <si>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</si>
  <si>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</si>
  <si>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</si>
  <si>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</si>
  <si>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</si>
  <si>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</si>
  <si>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</si>
  <si>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</si>
  <si>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</si>
  <si>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</si>
  <si>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</si>
  <si>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</si>
  <si>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</si>
  <si>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</si>
  <si>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</si>
  <si>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</si>
  <si>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</si>
  <si>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</si>
  <si>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</si>
  <si>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</si>
  <si>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</si>
  <si>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</si>
  <si>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</si>
  <si>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</si>
  <si>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</si>
  <si>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</si>
  <si>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</si>
  <si>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</si>
  <si>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</si>
  <si>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</si>
  <si>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</si>
  <si>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</si>
  <si>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</si>
  <si>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</si>
  <si>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</si>
  <si>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</si>
  <si>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</si>
  <si>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</si>
  <si>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</si>
  <si>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</si>
  <si>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</si>
  <si>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</si>
  <si>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</si>
  <si>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</si>
  <si>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</si>
  <si>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</si>
  <si>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</si>
  <si>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</si>
  <si>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</si>
  <si>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</si>
  <si>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</si>
  <si>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</si>
  <si>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</si>
  <si>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</si>
  <si>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</si>
  <si>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</si>
  <si>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</si>
  <si>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</si>
  <si>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</si>
  <si>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</si>
  <si>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</si>
  <si>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</si>
  <si>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</si>
  <si>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</si>
  <si>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</si>
  <si>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</si>
  <si>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</si>
  <si>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</si>
  <si>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</si>
  <si>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</si>
  <si>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</si>
  <si>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</si>
  <si>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</si>
  <si>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</si>
  <si>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</si>
  <si>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</si>
  <si>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</si>
  <si>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</si>
  <si>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</si>
  <si>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</si>
  <si>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</si>
  <si>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</si>
  <si>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</si>
  <si>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</si>
  <si>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</si>
  <si>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</si>
  <si>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</si>
  <si>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</si>
  <si>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</si>
  <si>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</si>
  <si>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</si>
  <si>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</si>
  <si>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</si>
  <si>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</si>
  <si>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</si>
  <si>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</si>
  <si>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</si>
  <si>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</si>
  <si>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</si>
  <si>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</si>
  <si>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</si>
  <si>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</si>
  <si>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</si>
  <si>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</si>
  <si>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</si>
  <si>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</si>
  <si>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</si>
  <si>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</si>
  <si>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</si>
  <si>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</si>
  <si>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</si>
  <si>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</si>
  <si>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</si>
  <si>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</si>
  <si>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</si>
  <si>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</si>
  <si>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</si>
  <si>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</si>
  <si>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</si>
  <si>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</si>
  <si>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</si>
  <si>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</si>
  <si>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</si>
  <si>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</si>
  <si>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</si>
  <si>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</si>
  <si>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</si>
  <si>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</si>
  <si>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</si>
  <si>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</si>
  <si>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</si>
  <si>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</si>
  <si>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</si>
  <si>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</si>
  <si>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</si>
  <si>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</si>
  <si>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</si>
  <si>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</si>
  <si>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</si>
  <si>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</si>
  <si>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</si>
  <si>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</si>
  <si>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</si>
  <si>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</si>
  <si>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</si>
  <si>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</si>
  <si>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</si>
  <si>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</si>
  <si>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</si>
  <si>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</si>
  <si>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</si>
  <si>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</si>
  <si>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</si>
  <si>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</si>
  <si>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</si>
  <si>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</si>
  <si>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</si>
  <si>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</si>
  <si>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</si>
  <si>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</si>
  <si>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</si>
  <si>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</si>
  <si>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</si>
  <si>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</si>
  <si>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</si>
  <si>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</si>
  <si>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</si>
  <si>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</si>
  <si>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</si>
  <si>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</si>
  <si>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</si>
  <si>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</si>
  <si>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</si>
  <si>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</si>
  <si>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</si>
  <si>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</si>
  <si>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</si>
  <si>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</si>
  <si>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</si>
  <si>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</si>
  <si>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</si>
  <si>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</si>
  <si>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</si>
  <si>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</si>
  <si>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</si>
  <si>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</si>
  <si>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</si>
  <si>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</si>
  <si>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</si>
  <si>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</si>
  <si>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</si>
  <si>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</si>
  <si>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</si>
  <si>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</si>
  <si>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</si>
  <si>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</si>
  <si>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</si>
  <si>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</si>
  <si>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</si>
  <si>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</si>
  <si>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</si>
  <si>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</si>
  <si>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</si>
  <si>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</si>
  <si>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</si>
  <si>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</si>
  <si>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</si>
  <si>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</si>
  <si>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</si>
  <si>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</si>
  <si>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</si>
  <si>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</si>
  <si>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</si>
  <si>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</si>
  <si>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</si>
  <si>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</si>
  <si>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</si>
  <si>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</si>
  <si>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</si>
  <si>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</si>
  <si>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</si>
  <si>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</si>
  <si>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</si>
  <si>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</si>
  <si>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</si>
  <si>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</si>
  <si>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</si>
  <si>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</si>
  <si>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</si>
  <si>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</si>
  <si>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</si>
  <si>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</si>
  <si>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</si>
  <si>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</si>
  <si>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</si>
  <si>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</si>
  <si>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</si>
  <si>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</si>
  <si>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</si>
  <si>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</si>
  <si>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</si>
  <si>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</si>
  <si>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</si>
  <si>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</si>
  <si>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</si>
  <si>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</si>
  <si>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</si>
  <si>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</si>
  <si>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</si>
  <si>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</si>
  <si>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</si>
  <si>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</si>
  <si>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</si>
  <si>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</si>
  <si>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</si>
  <si>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</si>
  <si>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</si>
  <si>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</si>
  <si>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</si>
  <si>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</si>
  <si>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</si>
  <si>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</si>
  <si>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</si>
  <si>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</si>
  <si>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</si>
  <si>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</si>
  <si>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</si>
  <si>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</si>
  <si>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</si>
  <si>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</si>
  <si>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</si>
  <si>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</si>
  <si>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</si>
  <si>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</si>
  <si>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</si>
  <si>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</si>
  <si>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</si>
  <si>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</si>
  <si>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</si>
  <si>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</si>
  <si>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</si>
  <si>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</si>
  <si>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</si>
  <si>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</si>
  <si>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</si>
  <si>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</si>
  <si>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</si>
  <si>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</si>
  <si>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</si>
  <si>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</si>
  <si>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</si>
  <si>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</si>
  <si>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</si>
  <si>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</si>
  <si>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</si>
  <si>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</si>
  <si>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</si>
  <si>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</si>
  <si>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</si>
  <si>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</si>
  <si>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</si>
  <si>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</si>
  <si>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</si>
  <si>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</si>
  <si>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</si>
  <si>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</si>
  <si>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</si>
  <si>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</si>
  <si>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</si>
  <si>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</si>
  <si>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</si>
  <si>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</si>
  <si>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</si>
  <si>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</si>
  <si>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</si>
  <si>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</si>
  <si>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</si>
  <si>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</si>
  <si>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</si>
  <si>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</si>
  <si>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</si>
  <si>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</si>
  <si>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</si>
  <si>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</si>
  <si>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</si>
  <si>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</si>
  <si>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</si>
  <si>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</si>
  <si>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</si>
  <si>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</si>
  <si>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</si>
  <si>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</si>
  <si>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</si>
  <si>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</si>
  <si>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</si>
  <si>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</si>
  <si>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</si>
  <si>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</si>
  <si>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</si>
  <si>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</si>
  <si>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</si>
  <si>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</si>
  <si>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</si>
  <si>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</si>
  <si>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</si>
  <si>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</si>
  <si>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</si>
  <si>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</si>
  <si>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</si>
  <si>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</si>
  <si>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</si>
  <si>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</si>
  <si>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</si>
  <si>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</si>
  <si>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</si>
  <si>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</si>
  <si>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</si>
  <si>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</si>
  <si>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</si>
  <si>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</si>
  <si>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</si>
  <si>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</si>
  <si>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</si>
  <si>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</si>
  <si>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</si>
  <si>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</si>
  <si>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</si>
  <si>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</si>
  <si>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</si>
  <si>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</si>
  <si>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</si>
  <si>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</si>
  <si>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</si>
  <si>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</si>
  <si>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</si>
  <si>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</si>
  <si>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</si>
  <si>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</si>
  <si>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</si>
  <si>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</si>
  <si>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</si>
  <si>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</si>
  <si>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</si>
  <si>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</si>
  <si>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</si>
  <si>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</si>
  <si>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</si>
  <si>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</si>
  <si>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</si>
  <si>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</si>
  <si>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</si>
  <si>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</si>
  <si>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</si>
  <si>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</si>
  <si>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</si>
  <si>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</si>
  <si>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</si>
  <si>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</si>
  <si>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</si>
  <si>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</si>
  <si>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</si>
  <si>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</si>
  <si>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</si>
  <si>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</si>
  <si>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</si>
  <si>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</si>
  <si>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</si>
  <si>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</si>
  <si>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</si>
  <si>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</si>
  <si>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</si>
  <si>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</si>
  <si>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</si>
  <si>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</si>
  <si>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</si>
  <si>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</si>
  <si>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</si>
  <si>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</si>
  <si>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</si>
  <si>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</si>
  <si>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</si>
  <si>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</si>
  <si>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</si>
  <si>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</si>
  <si>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</si>
  <si>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</si>
  <si>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</si>
  <si>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</si>
  <si>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</si>
  <si>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</si>
  <si>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</si>
  <si>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</si>
  <si>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</si>
  <si>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</si>
  <si>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</si>
  <si>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</si>
  <si>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</si>
  <si>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UTILIZANDO AÇO CA-50 DE 6,3 MM - MONTAGEM. AF_01/2024</t>
  </si>
  <si>
    <t>ARMAÇÃO DE BLOCO UTILIZANDO AÇO CA-50 DE 8 MM - MONTAGEM. AF_01/2024</t>
  </si>
  <si>
    <t>ARMAÇÃO DE BLOCO UTILIZANDO AÇO CA-50 DE 10 MM - MONTAGEM. AF_01/2024</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</si>
  <si>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</si>
  <si>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</si>
  <si>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</si>
  <si>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</si>
  <si>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</si>
  <si>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</si>
  <si>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</si>
  <si>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</si>
  <si>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</si>
  <si>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</si>
  <si>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</si>
  <si>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</si>
  <si>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</si>
  <si>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</si>
  <si>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</si>
  <si>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</si>
  <si>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</si>
  <si>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</si>
  <si>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</si>
  <si>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</si>
  <si>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</si>
  <si>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</si>
  <si>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</si>
  <si>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</si>
  <si>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</si>
  <si>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</si>
  <si>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</si>
  <si>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</si>
  <si>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</si>
  <si>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</si>
  <si>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</si>
  <si>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</si>
  <si>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</si>
  <si>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</si>
  <si>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</si>
  <si>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</si>
  <si>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</si>
  <si>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</si>
  <si>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</si>
  <si>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</si>
  <si>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</si>
  <si>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</si>
  <si>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</si>
  <si>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</si>
  <si>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</si>
  <si>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</si>
  <si>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</si>
  <si>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</si>
  <si>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</si>
  <si>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</si>
  <si>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</si>
  <si>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</si>
  <si>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</si>
  <si>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</si>
  <si>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</si>
  <si>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</si>
  <si>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</si>
  <si>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</si>
  <si>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</si>
  <si>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</si>
  <si>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</si>
  <si>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</si>
  <si>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</si>
  <si>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</si>
  <si>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</si>
  <si>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</si>
  <si>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</si>
  <si>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</si>
  <si>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</si>
  <si>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</si>
  <si>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</si>
  <si>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</si>
  <si>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</si>
  <si>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</si>
  <si>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</si>
  <si>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</si>
  <si>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</si>
  <si>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</si>
  <si>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</si>
  <si>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</si>
  <si>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</si>
  <si>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</si>
  <si>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</si>
  <si>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</si>
  <si>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</si>
  <si>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</si>
  <si>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</si>
  <si>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</si>
  <si>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</si>
  <si>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</si>
  <si>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</si>
  <si>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</si>
  <si>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</si>
  <si>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</si>
  <si>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</si>
  <si>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</si>
  <si>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</si>
  <si>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</si>
  <si>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</si>
  <si>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</si>
  <si>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</si>
  <si>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</si>
  <si>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</si>
  <si>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</si>
  <si>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</si>
  <si>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</si>
  <si>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</si>
  <si>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</si>
  <si>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</si>
  <si>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</si>
  <si>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</si>
  <si>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</si>
  <si>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</si>
  <si>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</si>
  <si>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</si>
  <si>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</si>
  <si>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</si>
  <si>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</si>
  <si>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</si>
  <si>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</si>
  <si>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</si>
  <si>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</si>
  <si>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</si>
  <si>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</si>
  <si>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</si>
  <si>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</si>
  <si>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</si>
  <si>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</si>
  <si>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</si>
  <si>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</si>
  <si>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</si>
  <si>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</si>
  <si>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</si>
  <si>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</si>
  <si>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</si>
  <si>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</si>
  <si>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</si>
  <si>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</si>
  <si>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</si>
  <si>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</si>
  <si>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</si>
  <si>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</si>
  <si>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</si>
  <si>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</si>
  <si>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</si>
  <si>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</si>
  <si>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</si>
  <si>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</si>
  <si>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</si>
  <si>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</si>
  <si>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</si>
  <si>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</si>
  <si>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</si>
  <si>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</si>
  <si>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</si>
  <si>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</si>
  <si>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</si>
  <si>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</si>
  <si>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</si>
  <si>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</si>
  <si>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</si>
  <si>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</si>
  <si>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</si>
  <si>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</si>
  <si>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</si>
  <si>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</si>
  <si>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</si>
  <si>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</si>
  <si>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</si>
  <si>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</si>
  <si>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</si>
  <si>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</si>
  <si>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</si>
  <si>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</si>
  <si>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</si>
  <si>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</si>
  <si>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</si>
  <si>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</si>
  <si>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</si>
  <si>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</si>
  <si>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</si>
  <si>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</si>
  <si>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</si>
  <si>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</si>
  <si>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</si>
  <si>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</si>
  <si>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</si>
  <si>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</si>
  <si>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</si>
  <si>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</si>
  <si>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</si>
  <si>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</si>
  <si>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</si>
  <si>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</si>
  <si>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</si>
  <si>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</si>
  <si>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</si>
  <si>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</si>
  <si>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</si>
  <si>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</si>
  <si>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</si>
  <si>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</si>
  <si>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</si>
  <si>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</si>
  <si>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</si>
  <si>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</si>
  <si>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</si>
  <si>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</si>
  <si>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</si>
  <si>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</si>
  <si>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</si>
  <si>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</si>
  <si>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</si>
  <si>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</si>
  <si>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</si>
  <si>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</si>
  <si>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</si>
  <si>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</si>
  <si>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</si>
  <si>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</si>
  <si>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</si>
  <si>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</si>
  <si>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</si>
  <si>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</si>
  <si>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</si>
  <si>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</si>
  <si>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</si>
  <si>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</si>
  <si>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</si>
  <si>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</si>
  <si>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</si>
  <si>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</si>
  <si>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</si>
  <si>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</si>
  <si>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</si>
  <si>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</si>
  <si>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</si>
  <si>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</si>
  <si>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</si>
  <si>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</si>
  <si>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</si>
  <si>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</si>
  <si>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</si>
  <si>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</si>
  <si>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</si>
  <si>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</si>
  <si>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</si>
  <si>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</si>
  <si>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</si>
  <si>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</si>
  <si>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</si>
  <si>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</si>
  <si>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</si>
  <si>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</si>
  <si>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</si>
  <si>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</si>
  <si>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</si>
  <si>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</si>
  <si>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</si>
  <si>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</si>
  <si>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</si>
  <si>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</si>
  <si>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</si>
  <si>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</si>
  <si>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</si>
  <si>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</si>
  <si>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</si>
  <si>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</si>
  <si>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</si>
  <si>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</si>
  <si>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</si>
  <si>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</si>
  <si>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</si>
  <si>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</si>
  <si>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</si>
  <si>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</si>
  <si>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</si>
  <si>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</si>
  <si>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</si>
  <si>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</si>
  <si>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</si>
  <si>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</si>
  <si>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</si>
  <si>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</si>
  <si>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</si>
  <si>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</si>
  <si>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</si>
  <si>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</si>
  <si>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</si>
  <si>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</si>
  <si>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</si>
  <si>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</si>
  <si>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</si>
  <si>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</si>
  <si>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</si>
  <si>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</si>
  <si>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</si>
  <si>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</si>
  <si>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</si>
  <si>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</si>
  <si>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</si>
  <si>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</si>
  <si>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</si>
  <si>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</si>
  <si>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</si>
  <si>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</si>
  <si>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</si>
  <si>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</si>
  <si>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</si>
  <si>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</si>
  <si>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</si>
  <si>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</si>
  <si>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</si>
  <si>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</si>
  <si>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</si>
  <si>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</si>
  <si>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</si>
  <si>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</si>
  <si>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</si>
  <si>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</si>
  <si>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</si>
  <si>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</si>
  <si>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</si>
  <si>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</si>
  <si>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</si>
  <si>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</si>
  <si>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</si>
  <si>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</si>
  <si>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</si>
  <si>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</si>
  <si>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</si>
  <si>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</si>
  <si>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</si>
  <si>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</si>
  <si>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</si>
  <si>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</si>
  <si>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</si>
  <si>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</si>
  <si>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</si>
  <si>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</si>
  <si>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</si>
  <si>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</si>
  <si>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</si>
  <si>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</si>
  <si>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</si>
  <si>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</si>
  <si>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</si>
  <si>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</si>
  <si>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</si>
  <si>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</si>
  <si>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</si>
  <si>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</si>
  <si>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</si>
  <si>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</si>
  <si>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</si>
  <si>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</si>
  <si>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</si>
  <si>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</si>
  <si>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</si>
  <si>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</si>
  <si>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</si>
  <si>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</si>
  <si>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</si>
  <si>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</si>
  <si>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</si>
  <si>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</si>
  <si>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</si>
  <si>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</si>
  <si>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</si>
  <si>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</si>
  <si>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</si>
  <si>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</si>
  <si>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</si>
  <si>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</si>
  <si>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</si>
  <si>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</si>
  <si>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</si>
  <si>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</si>
  <si>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</si>
  <si>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</si>
  <si>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</si>
  <si>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</si>
  <si>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</si>
  <si>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</si>
  <si>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</si>
  <si>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</si>
  <si>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</si>
  <si>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</si>
  <si>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</si>
  <si>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</si>
  <si>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</si>
  <si>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</si>
  <si>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</si>
  <si>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</si>
  <si>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</si>
  <si>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</si>
  <si>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</si>
  <si>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</si>
  <si>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</si>
  <si>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</si>
  <si>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</si>
  <si>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</si>
  <si>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</si>
  <si>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</si>
  <si>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</si>
  <si>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</si>
  <si>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</si>
  <si>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</si>
  <si>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</si>
  <si>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</si>
  <si>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</si>
  <si>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</si>
  <si>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</si>
  <si>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</si>
  <si>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</si>
  <si>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</si>
  <si>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</si>
  <si>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</si>
  <si>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</si>
  <si>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</si>
  <si>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</si>
  <si>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</si>
  <si>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</si>
  <si>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</si>
  <si>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</si>
  <si>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</si>
  <si>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</si>
  <si>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</si>
  <si>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</si>
  <si>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</si>
  <si>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</si>
  <si>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</si>
  <si>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</si>
  <si>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</si>
  <si>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</si>
  <si>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</si>
  <si>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</si>
  <si>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</si>
  <si>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</si>
  <si>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</si>
  <si>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</si>
  <si>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</si>
  <si>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</si>
  <si>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</si>
  <si>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</si>
  <si>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</si>
  <si>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</si>
  <si>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</si>
  <si>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</si>
  <si>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</si>
  <si>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</si>
  <si>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</si>
  <si>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</si>
  <si>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</si>
  <si>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</si>
  <si>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</si>
  <si>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</si>
  <si>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</si>
  <si>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</si>
  <si>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</si>
  <si>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</si>
  <si>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</si>
  <si>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</si>
  <si>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</si>
  <si>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</si>
  <si>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</si>
  <si>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</si>
  <si>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</si>
  <si>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</si>
  <si>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</si>
  <si>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</si>
  <si>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</si>
  <si>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</si>
  <si>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</si>
  <si>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</si>
  <si>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</si>
  <si>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</si>
  <si>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</si>
  <si>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</si>
  <si>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</si>
  <si>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</si>
  <si>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</si>
  <si>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AF_03/2024</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</si>
  <si>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</si>
  <si>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</si>
  <si>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</si>
  <si>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</si>
  <si>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</si>
  <si>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</si>
  <si>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</si>
  <si>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</si>
  <si>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</si>
  <si>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</si>
  <si>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</si>
  <si>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</si>
  <si>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</si>
  <si>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</si>
  <si>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</si>
  <si>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</si>
  <si>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</si>
  <si>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</si>
  <si>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</si>
  <si>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</si>
  <si>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</si>
  <si>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</si>
  <si>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</si>
  <si>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</si>
  <si>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</si>
  <si>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</si>
  <si>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</si>
  <si>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</si>
  <si>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</si>
  <si>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</si>
  <si>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</si>
  <si>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</si>
  <si>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</si>
  <si>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</si>
  <si>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</si>
  <si>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</si>
  <si>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</si>
  <si>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</si>
  <si>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</si>
  <si>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</si>
  <si>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</si>
  <si>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</si>
  <si>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</si>
  <si>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</si>
  <si>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</si>
  <si>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</si>
  <si>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</si>
  <si>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</si>
  <si>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</si>
  <si>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</si>
  <si>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</si>
  <si>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</si>
  <si>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</si>
  <si>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</si>
  <si>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</si>
  <si>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</si>
  <si>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</si>
  <si>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</si>
  <si>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</si>
  <si>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</si>
  <si>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</si>
  <si>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</si>
  <si>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</si>
  <si>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</si>
  <si>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</si>
  <si>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</si>
  <si>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</si>
  <si>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</si>
  <si>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</si>
  <si>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</si>
  <si>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</si>
  <si>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</si>
  <si>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</si>
  <si>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</si>
  <si>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</si>
  <si>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</si>
  <si>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</si>
  <si>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</si>
  <si>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</si>
  <si>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</si>
  <si>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</si>
  <si>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</si>
  <si>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</si>
  <si>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</si>
  <si>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</si>
  <si>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</si>
  <si>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</si>
  <si>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</si>
  <si>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</si>
  <si>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</si>
  <si>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</si>
  <si>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</si>
  <si>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</si>
  <si>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</si>
  <si>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</si>
  <si>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</si>
  <si>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</si>
  <si>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</si>
  <si>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</si>
  <si>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</si>
  <si>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</si>
  <si>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</si>
  <si>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</si>
  <si>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</si>
  <si>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</si>
  <si>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</si>
  <si>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</si>
  <si>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</si>
  <si>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</si>
  <si>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</si>
  <si>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</si>
  <si>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</si>
  <si>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</si>
  <si>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</si>
  <si>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</si>
  <si>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</si>
  <si>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</si>
  <si>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</si>
  <si>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</si>
  <si>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</si>
  <si>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</si>
  <si>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</si>
  <si>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</si>
  <si>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</si>
  <si>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</si>
  <si>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</si>
  <si>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</si>
  <si>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</si>
  <si>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</si>
  <si>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</si>
  <si>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</si>
  <si>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</si>
  <si>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</si>
  <si>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</si>
  <si>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</si>
  <si>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</si>
  <si>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</si>
  <si>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</si>
  <si>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</si>
  <si>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</si>
  <si>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</si>
  <si>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</si>
  <si>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</si>
  <si>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</si>
  <si>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</si>
  <si>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</si>
  <si>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</si>
  <si>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</si>
  <si>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</si>
  <si>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</si>
  <si>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</si>
  <si>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</si>
  <si>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</si>
  <si>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</si>
  <si>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</si>
  <si>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</si>
  <si>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</si>
  <si>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</si>
  <si>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</si>
  <si>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</si>
  <si>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</si>
  <si>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</si>
  <si>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</si>
  <si>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</si>
  <si>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</si>
  <si>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</si>
  <si>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</si>
  <si>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</si>
  <si>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</si>
  <si>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</si>
  <si>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</si>
  <si>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</si>
  <si>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</si>
  <si>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</si>
  <si>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</si>
  <si>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</si>
  <si>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</si>
  <si>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</si>
  <si>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</si>
  <si>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</si>
  <si>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</si>
  <si>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</si>
  <si>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</si>
  <si>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</si>
  <si>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</si>
  <si>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</si>
  <si>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</si>
  <si>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</si>
  <si>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</si>
  <si>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</si>
  <si>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</si>
  <si>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</si>
  <si>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</si>
  <si>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</si>
  <si>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</si>
  <si>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</si>
  <si>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</si>
  <si>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</si>
  <si>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</si>
  <si>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</si>
  <si>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</si>
  <si>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</si>
  <si>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</si>
  <si>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</si>
  <si>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</si>
  <si>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</si>
  <si>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</si>
  <si>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</si>
  <si>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</si>
  <si>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</si>
  <si>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</si>
  <si>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</si>
  <si>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</si>
  <si>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</si>
  <si>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</si>
  <si>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</si>
  <si>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</si>
  <si>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</si>
  <si>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</si>
  <si>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</si>
  <si>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</si>
  <si>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</si>
  <si>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</si>
  <si>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</si>
  <si>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</si>
  <si>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</si>
  <si>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</si>
  <si>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</si>
  <si>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</si>
  <si>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</si>
  <si>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</si>
  <si>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</si>
  <si>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</si>
  <si>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</si>
  <si>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</si>
  <si>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</si>
  <si>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</si>
  <si>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</si>
  <si>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</si>
  <si>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</si>
  <si>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</si>
  <si>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</si>
  <si>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</si>
  <si>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</si>
  <si>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</si>
  <si>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</si>
  <si>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</si>
  <si>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</si>
  <si>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</si>
  <si>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</si>
  <si>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</si>
  <si>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</si>
  <si>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</si>
  <si>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</si>
  <si>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</si>
  <si>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</si>
  <si>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</si>
  <si>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</si>
  <si>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</si>
  <si>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</si>
  <si>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</si>
  <si>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</si>
  <si>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</si>
  <si>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</si>
  <si>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</si>
  <si>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</si>
  <si>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</si>
  <si>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</si>
  <si>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</si>
  <si>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</si>
  <si>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</si>
  <si>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</si>
  <si>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</si>
  <si>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</si>
  <si>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</si>
  <si>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</si>
  <si>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</si>
  <si>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</si>
  <si>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</si>
  <si>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</si>
  <si>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</si>
  <si>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</si>
  <si>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</si>
  <si>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</si>
  <si>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</si>
  <si>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</si>
  <si>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</si>
  <si>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</si>
  <si>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</si>
  <si>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</si>
  <si>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</si>
  <si>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</si>
  <si>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</si>
  <si>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</si>
  <si>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</si>
  <si>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</si>
  <si>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</si>
  <si>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</si>
  <si>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</si>
  <si>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</si>
  <si>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</si>
  <si>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</si>
  <si>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</si>
  <si>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</si>
  <si>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</si>
  <si>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</si>
  <si>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</si>
  <si>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</si>
  <si>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</si>
  <si>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</si>
  <si>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</si>
  <si>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</si>
  <si>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</si>
  <si>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</si>
  <si>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</si>
  <si>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</si>
  <si>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</si>
  <si>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</si>
  <si>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</si>
  <si>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</si>
  <si>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</si>
  <si>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</si>
  <si>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</si>
  <si>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</si>
  <si>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</si>
  <si>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</si>
  <si>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</si>
  <si>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</si>
  <si>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</si>
  <si>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</si>
  <si>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</si>
  <si>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</si>
  <si>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</si>
  <si>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</si>
  <si>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</si>
  <si>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</si>
  <si>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</si>
  <si>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</si>
  <si>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</si>
  <si>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</si>
  <si>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</si>
  <si>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</si>
  <si>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</si>
  <si>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</si>
  <si>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</si>
  <si>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</si>
  <si>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</si>
  <si>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</si>
  <si>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</si>
  <si>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</si>
  <si>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</si>
  <si>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</si>
  <si>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</si>
  <si>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</si>
  <si>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</si>
  <si>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</si>
  <si>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</si>
  <si>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</si>
  <si>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</si>
  <si>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</si>
  <si>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</si>
  <si>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</si>
  <si>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</si>
  <si>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</si>
  <si>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</si>
  <si>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</si>
  <si>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</si>
  <si>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</si>
  <si>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</si>
  <si>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</si>
  <si>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</si>
  <si>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</si>
  <si>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</si>
  <si>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</si>
  <si>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</si>
  <si>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</si>
  <si>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</si>
  <si>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</si>
  <si>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</si>
  <si>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</si>
  <si>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</si>
  <si>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</si>
  <si>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</si>
  <si>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</si>
  <si>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</si>
  <si>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</si>
  <si>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</si>
  <si>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</si>
  <si>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</si>
  <si>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</si>
  <si>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</si>
  <si>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</si>
  <si>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</si>
  <si>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</si>
  <si>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</si>
  <si>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</si>
  <si>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</si>
  <si>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</si>
  <si>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</si>
  <si>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</si>
  <si>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</si>
  <si>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</si>
  <si>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</si>
  <si>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</si>
  <si>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</si>
  <si>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</si>
  <si>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</si>
  <si>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</si>
  <si>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</si>
  <si>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</si>
  <si>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</si>
  <si>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</si>
  <si>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</si>
  <si>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</si>
  <si>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</si>
  <si>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</si>
  <si>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</si>
  <si>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</si>
  <si>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</si>
  <si>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</si>
  <si>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</si>
  <si>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</si>
  <si>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</si>
  <si>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</si>
  <si>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</si>
  <si>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</si>
  <si>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</si>
  <si>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</si>
  <si>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</si>
  <si>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</si>
  <si>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</si>
  <si>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</si>
  <si>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</si>
  <si>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</si>
  <si>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</si>
  <si>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</si>
  <si>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</si>
  <si>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</si>
  <si>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</si>
  <si>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</si>
  <si>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</si>
  <si>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</si>
  <si>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</si>
  <si>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</si>
  <si>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</si>
  <si>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</si>
  <si>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</si>
  <si>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</si>
  <si>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</si>
  <si>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</si>
  <si>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</si>
  <si>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</si>
  <si>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</si>
  <si>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</si>
  <si>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</si>
  <si>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</si>
  <si>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</si>
  <si>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</si>
  <si>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</si>
  <si>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</si>
  <si>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</si>
  <si>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</si>
  <si>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</si>
  <si>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</si>
  <si>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</si>
  <si>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</si>
  <si>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</si>
  <si>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</si>
  <si>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</si>
  <si>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</si>
  <si>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</si>
  <si>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</si>
  <si>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</si>
  <si>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</si>
  <si>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</si>
  <si>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</si>
  <si>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</si>
  <si>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</si>
  <si>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</si>
  <si>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</si>
  <si>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</si>
  <si>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</si>
  <si>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</si>
  <si>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</si>
  <si>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</si>
  <si>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</si>
  <si>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</si>
  <si>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</si>
  <si>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</si>
  <si>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</si>
  <si>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</si>
  <si>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</si>
  <si>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</si>
  <si>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</si>
  <si>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</si>
  <si>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</si>
  <si>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</si>
  <si>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</si>
  <si>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</si>
  <si>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</si>
  <si>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</si>
  <si>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</si>
  <si>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</si>
  <si>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</si>
  <si>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</si>
  <si>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</si>
  <si>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</si>
  <si>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</si>
  <si>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</si>
  <si>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</si>
  <si>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</si>
  <si>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</si>
  <si>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</si>
  <si>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</si>
  <si>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</si>
  <si>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</si>
  <si>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</si>
  <si>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</si>
  <si>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</si>
  <si>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</si>
  <si>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</si>
  <si>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</si>
  <si>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</si>
  <si>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</si>
  <si>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</si>
  <si>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</si>
  <si>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</si>
  <si>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</si>
  <si>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</si>
  <si>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</si>
  <si>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</si>
  <si>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</si>
  <si>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</si>
  <si>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</si>
  <si>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</si>
  <si>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</si>
  <si>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</si>
  <si>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</si>
  <si>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</si>
  <si>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</si>
  <si>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</si>
  <si>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</si>
  <si>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</si>
  <si>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</si>
  <si>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</si>
  <si>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</si>
  <si>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</si>
  <si>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</si>
  <si>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</si>
  <si>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</si>
  <si>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</si>
  <si>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</si>
  <si>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</si>
  <si>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</si>
  <si>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</si>
  <si>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</si>
  <si>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</si>
  <si>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</si>
  <si>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</si>
  <si>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</si>
  <si>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</si>
  <si>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</si>
  <si>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</si>
  <si>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</si>
  <si>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</si>
  <si>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</si>
  <si>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</si>
  <si>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</si>
  <si>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</si>
  <si>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</si>
  <si>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</si>
  <si>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</si>
  <si>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</si>
  <si>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</si>
  <si>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</si>
  <si>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</si>
  <si>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</si>
  <si>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</si>
  <si>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</si>
  <si>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</si>
  <si>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</si>
  <si>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</si>
  <si>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</si>
  <si>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</si>
  <si>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</si>
  <si>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</si>
  <si>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</si>
  <si>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</si>
  <si>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</si>
  <si>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</si>
  <si>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</si>
  <si>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</si>
  <si>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</si>
  <si>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</si>
  <si>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</si>
  <si>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</si>
  <si>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</si>
  <si>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</si>
  <si>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</si>
  <si>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</si>
  <si>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</si>
  <si>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</si>
  <si>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</si>
  <si>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</si>
  <si>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</si>
  <si>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</si>
  <si>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</si>
  <si>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</si>
  <si>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</si>
  <si>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</si>
  <si>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</si>
  <si>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</si>
  <si>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</si>
  <si>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</si>
  <si>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</si>
  <si>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</si>
  <si>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</si>
  <si>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</si>
  <si>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</si>
  <si>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</si>
  <si>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</si>
  <si>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</si>
  <si>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</si>
  <si>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</si>
  <si>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</si>
  <si>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</si>
  <si>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</si>
  <si>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</si>
  <si>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</si>
  <si>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</si>
  <si>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</si>
  <si>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</si>
  <si>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</si>
  <si>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</si>
  <si>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</si>
  <si>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</si>
  <si>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</si>
  <si>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</si>
  <si>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</si>
  <si>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</si>
  <si>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</si>
  <si>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</si>
  <si>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</si>
  <si>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</si>
  <si>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</si>
  <si>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</si>
  <si>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</si>
  <si>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</si>
  <si>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</si>
  <si>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</si>
  <si>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</si>
  <si>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</si>
  <si>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</si>
  <si>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</si>
  <si>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</si>
  <si>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</si>
  <si>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</si>
  <si>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</si>
  <si>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</si>
  <si>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</si>
  <si>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</si>
  <si>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</si>
  <si>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</si>
  <si>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</si>
  <si>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</si>
  <si>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</si>
  <si>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</si>
  <si>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</si>
  <si>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</si>
  <si>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</si>
  <si>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</si>
  <si>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</si>
  <si>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</si>
  <si>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</si>
  <si>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</si>
  <si>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</si>
  <si>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</si>
  <si>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</si>
  <si>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</si>
  <si>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</si>
  <si>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</si>
  <si>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</si>
  <si>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</si>
  <si>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</si>
  <si>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</si>
  <si>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</si>
  <si>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</si>
  <si>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</si>
  <si>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</si>
  <si>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</si>
  <si>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</si>
  <si>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</si>
  <si>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</si>
  <si>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</si>
  <si>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</si>
  <si>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</si>
  <si>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</si>
  <si>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</si>
  <si>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</si>
  <si>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</si>
  <si>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</si>
  <si>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</si>
  <si>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</si>
  <si>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</si>
  <si>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</si>
  <si>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</si>
  <si>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</si>
  <si>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</si>
  <si>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</si>
  <si>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</si>
  <si>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</si>
  <si>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</si>
  <si>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</si>
  <si>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</si>
  <si>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</si>
  <si>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</si>
  <si>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</si>
  <si>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</si>
  <si>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</si>
  <si>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</si>
  <si>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</si>
  <si>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</si>
  <si>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</si>
  <si>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</si>
  <si>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</si>
  <si>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</si>
  <si>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</si>
  <si>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</si>
  <si>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</si>
  <si>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</si>
  <si>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</si>
  <si>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</si>
  <si>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</si>
  <si>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</si>
  <si>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</si>
  <si>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</si>
  <si>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</si>
  <si>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</si>
  <si>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</si>
  <si>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</si>
  <si>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</si>
  <si>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</si>
  <si>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</si>
  <si>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</si>
  <si>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</si>
  <si>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</si>
  <si>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</si>
  <si>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</si>
  <si>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</si>
  <si>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</si>
  <si>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</si>
  <si>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</si>
  <si>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</si>
  <si>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</si>
  <si>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</si>
  <si>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</si>
  <si>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</si>
  <si>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</si>
  <si>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</si>
  <si>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</si>
  <si>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</si>
  <si>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</si>
  <si>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</si>
  <si>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</si>
  <si>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</si>
  <si>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</si>
  <si>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</si>
  <si>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</si>
  <si>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</si>
  <si>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</si>
  <si>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</si>
  <si>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</si>
  <si>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</si>
  <si>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</si>
  <si>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</si>
  <si>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</si>
  <si>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</si>
  <si>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</si>
  <si>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</si>
  <si>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</si>
  <si>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</si>
  <si>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</si>
  <si>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</si>
  <si>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</si>
  <si>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</si>
  <si>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</si>
  <si>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</si>
  <si>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</si>
  <si>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</si>
  <si>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</si>
  <si>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</si>
  <si>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</si>
  <si>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</si>
  <si>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</si>
  <si>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</si>
  <si>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</si>
  <si>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</si>
  <si>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</si>
  <si>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</si>
  <si>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</si>
  <si>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</si>
  <si>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</si>
  <si>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</si>
  <si>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</si>
  <si>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</si>
  <si>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</si>
  <si>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</si>
  <si>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</si>
  <si>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</si>
  <si>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</si>
  <si>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</si>
  <si>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</si>
  <si>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</si>
  <si>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</si>
  <si>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</si>
  <si>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</si>
  <si>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</si>
  <si>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</si>
  <si>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</si>
  <si>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</si>
  <si>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</si>
  <si>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</si>
  <si>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</si>
  <si>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</si>
  <si>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</si>
  <si>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</si>
  <si>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</si>
  <si>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</si>
  <si>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</si>
  <si>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</si>
  <si>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</si>
  <si>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</si>
  <si>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</si>
  <si>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</si>
  <si>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</si>
  <si>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</si>
  <si>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</si>
  <si>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</si>
  <si>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</si>
  <si>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</si>
  <si>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</si>
  <si>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</si>
  <si>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</si>
  <si>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</si>
  <si>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</si>
  <si>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</si>
  <si>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</si>
  <si>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</si>
  <si>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</si>
  <si>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</si>
  <si>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</si>
  <si>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</si>
  <si>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</si>
  <si>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</si>
  <si>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</si>
  <si>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</si>
  <si>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</si>
  <si>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</si>
  <si>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</si>
  <si>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</si>
  <si>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</si>
  <si>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</si>
  <si>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</si>
  <si>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</si>
  <si>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</si>
  <si>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</si>
  <si>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</si>
  <si>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</si>
  <si>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</si>
  <si>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</si>
  <si>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</si>
  <si>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</si>
  <si>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</si>
  <si>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</si>
  <si>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</si>
  <si>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</si>
  <si>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</si>
  <si>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</si>
  <si>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</si>
  <si>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</si>
  <si>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</si>
  <si>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</si>
  <si>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</si>
  <si>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</si>
  <si>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</si>
  <si>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</si>
  <si>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</si>
  <si>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</si>
  <si>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</si>
  <si>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</si>
  <si>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</si>
  <si>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</si>
  <si>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</si>
  <si>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</si>
  <si>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</si>
  <si>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</si>
  <si>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</si>
  <si>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</si>
  <si>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</si>
  <si>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</si>
  <si>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</si>
  <si>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</si>
  <si>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</si>
  <si>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</si>
  <si>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</si>
  <si>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</si>
  <si>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</si>
  <si>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</si>
  <si>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</si>
  <si>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</si>
  <si>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</si>
  <si>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</si>
  <si>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</si>
  <si>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</si>
  <si>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</si>
  <si>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</si>
  <si>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</si>
  <si>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</si>
  <si>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</si>
  <si>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</si>
  <si>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</si>
  <si>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</si>
  <si>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</si>
  <si>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</si>
  <si>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</si>
  <si>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</si>
  <si>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</si>
  <si>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</si>
  <si>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</si>
  <si>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</si>
  <si>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</si>
  <si>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</si>
  <si>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</si>
  <si>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</si>
  <si>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</si>
  <si>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</si>
  <si>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</si>
  <si>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</si>
  <si>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</si>
  <si>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</si>
  <si>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</si>
  <si>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</si>
  <si>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</si>
  <si>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</si>
  <si>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</si>
  <si>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</si>
  <si>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</si>
  <si>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</si>
  <si>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</si>
  <si>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</si>
  <si>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</si>
  <si>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</si>
  <si>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</si>
  <si>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</si>
  <si>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</si>
  <si>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</si>
  <si>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</si>
  <si>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</si>
  <si>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</si>
  <si>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</si>
  <si>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</si>
  <si>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</si>
  <si>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</si>
  <si>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</si>
  <si>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</si>
  <si>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</si>
  <si>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</si>
  <si>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</si>
  <si>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</si>
  <si>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</si>
  <si>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</si>
  <si>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</si>
  <si>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</si>
  <si>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</si>
  <si>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</si>
  <si>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</si>
  <si>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</si>
  <si>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</si>
  <si>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</si>
  <si>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</si>
  <si>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</si>
  <si>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</si>
  <si>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</si>
  <si>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</si>
  <si>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</si>
  <si>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</si>
  <si>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</si>
  <si>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</si>
  <si>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</si>
  <si>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</si>
  <si>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</si>
  <si>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</si>
  <si>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</si>
  <si>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</si>
  <si>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</si>
  <si>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</si>
  <si>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</si>
  <si>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</si>
  <si>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</si>
  <si>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</si>
  <si>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</si>
  <si>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</si>
  <si>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</si>
  <si>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</si>
  <si>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</si>
  <si>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</si>
  <si>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</si>
  <si>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</si>
  <si>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</si>
  <si>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</si>
  <si>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</si>
  <si>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</si>
  <si>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</si>
  <si>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</si>
  <si>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</si>
  <si>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</si>
  <si>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</si>
  <si>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</si>
  <si>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</si>
  <si>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</si>
  <si>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</si>
  <si>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</si>
  <si>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</si>
  <si>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</si>
  <si>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</si>
  <si>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</si>
  <si>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</si>
  <si>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</si>
  <si>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</si>
  <si>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</si>
  <si>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</si>
  <si>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</si>
  <si>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</si>
  <si>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</si>
  <si>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</si>
  <si>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</si>
  <si>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</si>
  <si>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</si>
  <si>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</si>
  <si>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</si>
  <si>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</si>
  <si>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</si>
  <si>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</si>
  <si>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</si>
  <si>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</si>
  <si>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</si>
  <si>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</si>
  <si>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</si>
  <si>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</si>
  <si>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</si>
  <si>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</si>
  <si>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</si>
  <si>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</si>
  <si>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</si>
  <si>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</si>
  <si>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</si>
  <si>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</si>
  <si>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</si>
  <si>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</si>
  <si>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</si>
  <si>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</si>
  <si>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</si>
  <si>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</si>
  <si>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</si>
  <si>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</si>
  <si>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</si>
  <si>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</si>
  <si>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</si>
  <si>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</si>
  <si>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</si>
  <si>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</si>
  <si>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</si>
  <si>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</si>
  <si>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</si>
  <si>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</si>
  <si>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</si>
  <si>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</si>
  <si>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</si>
  <si>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</si>
  <si>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</si>
  <si>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</si>
  <si>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</si>
  <si>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</si>
  <si>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</si>
  <si>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</si>
  <si>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</si>
  <si>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</si>
  <si>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</si>
  <si>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</si>
  <si>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</si>
  <si>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</si>
  <si>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</si>
  <si>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</si>
  <si>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</si>
  <si>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</si>
  <si>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</si>
  <si>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</si>
  <si>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</si>
  <si>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</si>
  <si>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</si>
  <si>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</si>
  <si>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</si>
  <si>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</si>
  <si>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</si>
  <si>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</si>
  <si>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</si>
  <si>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</si>
  <si>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</si>
  <si>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</si>
  <si>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</si>
  <si>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</si>
  <si>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</si>
  <si>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</si>
  <si>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</si>
  <si>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</si>
  <si>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</si>
  <si>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</si>
  <si>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</si>
  <si>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</si>
  <si>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</si>
  <si>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</si>
  <si>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</si>
  <si>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</si>
  <si>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</si>
  <si>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</si>
  <si>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</si>
  <si>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</si>
  <si>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</si>
  <si>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</si>
  <si>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</si>
  <si>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</si>
  <si>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</si>
  <si>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</si>
  <si>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</si>
  <si>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</si>
  <si>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</si>
  <si>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</si>
  <si>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</si>
  <si>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</si>
  <si>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</si>
  <si>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</si>
  <si>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</si>
  <si>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</si>
  <si>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</si>
  <si>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</si>
  <si>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</si>
  <si>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</si>
  <si>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</si>
  <si>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</si>
  <si>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</si>
  <si>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</si>
  <si>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</si>
  <si>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</si>
  <si>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</si>
  <si>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</si>
  <si>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</si>
  <si>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</si>
  <si>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</si>
  <si>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</si>
  <si>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</si>
  <si>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</si>
  <si>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</si>
  <si>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</si>
  <si>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</si>
  <si>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</si>
  <si>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</si>
  <si>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</si>
  <si>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</si>
  <si>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</si>
  <si>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</si>
  <si>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</si>
  <si>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</si>
  <si>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</si>
  <si>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</si>
  <si>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</si>
  <si>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</si>
  <si>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</si>
  <si>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</si>
  <si>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</si>
  <si>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</si>
  <si>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</si>
  <si>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</si>
  <si>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</si>
  <si>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</si>
  <si>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</si>
  <si>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</si>
  <si>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</si>
  <si>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</si>
  <si>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</si>
  <si>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</si>
  <si>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</si>
  <si>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</si>
  <si>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</si>
  <si>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</si>
  <si>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</si>
  <si>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</si>
  <si>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</si>
  <si>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</si>
  <si>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</si>
  <si>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</si>
  <si>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</si>
  <si>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</si>
  <si>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</si>
  <si>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</si>
  <si>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</si>
  <si>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</si>
  <si>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</si>
  <si>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</si>
  <si>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</si>
  <si>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</si>
  <si>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</si>
  <si>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</si>
  <si>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</si>
  <si>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</si>
  <si>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</si>
  <si>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</si>
  <si>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</si>
  <si>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</si>
  <si>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</si>
  <si>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</si>
  <si>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</si>
  <si>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</si>
  <si>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</si>
  <si>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</si>
  <si>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</si>
  <si>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</si>
  <si>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</si>
  <si>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</si>
  <si>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</si>
  <si>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</si>
  <si>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</si>
  <si>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</si>
  <si>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</si>
  <si>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</si>
  <si>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</si>
  <si>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</si>
  <si>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</si>
  <si>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</si>
  <si>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</si>
  <si>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</si>
  <si>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</si>
  <si>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</si>
  <si>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</si>
  <si>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</si>
  <si>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</si>
  <si>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</si>
  <si>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</si>
  <si>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</si>
  <si>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</si>
  <si>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</si>
  <si>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</si>
  <si>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</si>
  <si>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</si>
  <si>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</si>
  <si>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</si>
  <si>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</si>
  <si>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</si>
  <si>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</si>
  <si>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</si>
  <si>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</si>
  <si>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</si>
  <si>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</si>
  <si>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</si>
  <si>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</si>
  <si>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</si>
  <si>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</si>
  <si>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</si>
  <si>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</si>
  <si>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</si>
  <si>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</si>
  <si>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</si>
  <si>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</si>
  <si>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</si>
  <si>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</si>
  <si>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</si>
  <si>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</si>
  <si>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</si>
  <si>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</si>
  <si>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</si>
  <si>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</si>
  <si>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</si>
  <si>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</si>
  <si>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</si>
  <si>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</si>
  <si>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</si>
  <si>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</si>
  <si>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</si>
  <si>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</si>
  <si>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</si>
  <si>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</si>
  <si>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</si>
  <si>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</si>
  <si>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</si>
  <si>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</si>
  <si>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</si>
  <si>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</si>
  <si>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</si>
  <si>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</si>
  <si>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</si>
  <si>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</si>
  <si>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</si>
  <si>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</si>
  <si>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</si>
  <si>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</si>
  <si>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</si>
  <si>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</si>
  <si>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</si>
  <si>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</si>
  <si>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</si>
  <si>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</si>
  <si>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</si>
  <si>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</si>
  <si>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</si>
  <si>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</si>
  <si>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</si>
  <si>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</si>
  <si>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</si>
  <si>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</si>
  <si>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</si>
  <si>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</si>
  <si>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</si>
  <si>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</si>
  <si>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</si>
  <si>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</si>
  <si>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</si>
  <si>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</si>
  <si>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</si>
  <si>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</si>
  <si>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</si>
  <si>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</si>
  <si>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</si>
  <si>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</si>
  <si>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</si>
  <si>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</si>
  <si>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</si>
  <si>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</si>
  <si>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</si>
  <si>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</si>
  <si>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</si>
  <si>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</si>
  <si>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</si>
  <si>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</si>
  <si>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</si>
  <si>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</si>
  <si>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</si>
  <si>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</si>
  <si>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</si>
  <si>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</si>
  <si>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</si>
  <si>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</si>
  <si>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</si>
  <si>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</si>
  <si>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</si>
  <si>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</si>
  <si>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</si>
  <si>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</si>
  <si>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</si>
  <si>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</si>
  <si>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</si>
  <si>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</si>
  <si>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</si>
  <si>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</si>
  <si>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</si>
  <si>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</si>
  <si>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</si>
  <si>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</si>
  <si>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</si>
  <si>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</si>
  <si>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</si>
  <si>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</si>
  <si>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</si>
  <si>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</si>
  <si>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</si>
  <si>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</si>
  <si>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</si>
  <si>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</si>
  <si>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</si>
  <si>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</si>
  <si>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</si>
  <si>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</si>
  <si>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</si>
  <si>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</si>
  <si>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</si>
  <si>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</si>
  <si>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</si>
  <si>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</si>
  <si>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</si>
  <si>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</si>
  <si>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</si>
  <si>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</si>
  <si>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</si>
  <si>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</si>
  <si>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</si>
  <si>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</si>
  <si>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</si>
  <si>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</si>
  <si>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</si>
  <si>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</si>
  <si>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</si>
  <si>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</si>
  <si>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</si>
  <si>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</si>
  <si>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</si>
  <si>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</si>
  <si>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</si>
  <si>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</si>
  <si>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</si>
  <si>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</si>
  <si>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</si>
  <si>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</si>
  <si>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</si>
  <si>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</si>
  <si>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</si>
  <si>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</si>
  <si>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</si>
  <si>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</si>
  <si>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</si>
  <si>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</si>
  <si>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</si>
  <si>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</si>
  <si>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</si>
  <si>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</si>
  <si>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</si>
  <si>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</si>
  <si>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</si>
  <si>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</si>
  <si>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</si>
  <si>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</si>
  <si>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</si>
  <si>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</si>
  <si>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</si>
  <si>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</si>
  <si>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</si>
  <si>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</si>
  <si>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</si>
  <si>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</si>
  <si>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</si>
  <si>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</si>
  <si>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</si>
  <si>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</si>
  <si>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</si>
  <si>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</si>
  <si>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</si>
  <si>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</si>
  <si>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</si>
  <si>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</si>
  <si>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</si>
  <si>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</si>
  <si>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</si>
  <si>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</si>
  <si>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</si>
  <si>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</si>
  <si>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</si>
  <si>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</si>
  <si>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</si>
  <si>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</si>
  <si>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</si>
  <si>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</si>
  <si>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</si>
  <si>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</si>
  <si>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</si>
  <si>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</si>
  <si>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</si>
  <si>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</si>
  <si>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</si>
  <si>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</si>
  <si>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</si>
  <si>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</si>
  <si>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</si>
  <si>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</si>
  <si>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</si>
  <si>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</si>
  <si>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</si>
  <si>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</si>
  <si>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</si>
  <si>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</si>
  <si>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</si>
  <si>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</si>
  <si>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</si>
  <si>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</si>
  <si>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</si>
  <si>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</si>
  <si>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</si>
  <si>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</si>
  <si>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</si>
  <si>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</si>
  <si>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</si>
  <si>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</si>
  <si>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</si>
  <si>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</si>
  <si>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</si>
  <si>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</si>
  <si>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</si>
  <si>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</si>
  <si>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</si>
  <si>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</si>
  <si>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</si>
  <si>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</si>
  <si>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</si>
  <si>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</si>
  <si>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</si>
  <si>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</si>
  <si>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</si>
  <si>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</si>
  <si>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</si>
  <si>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</si>
  <si>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</si>
  <si>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</si>
  <si>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</si>
  <si>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</si>
  <si>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</si>
  <si>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</si>
  <si>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</si>
  <si>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</si>
  <si>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</si>
  <si>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</si>
  <si>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</si>
  <si>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</si>
  <si>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</si>
  <si>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</si>
  <si>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</si>
  <si>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</si>
  <si>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</si>
  <si>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</si>
  <si>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</si>
  <si>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</si>
  <si>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</si>
  <si>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</si>
  <si>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</si>
  <si>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</si>
  <si>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</si>
  <si>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</si>
  <si>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</si>
  <si>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</si>
  <si>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</si>
  <si>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</si>
  <si>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</si>
  <si>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</si>
  <si>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</si>
  <si>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</si>
  <si>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</si>
  <si>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</si>
  <si>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</si>
  <si>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</si>
  <si>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</si>
  <si>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</si>
  <si>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</si>
  <si>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</si>
  <si>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</si>
  <si>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</si>
  <si>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</si>
  <si>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</si>
  <si>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</si>
  <si>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</si>
  <si>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</si>
  <si>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</si>
  <si>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</si>
  <si>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</si>
  <si>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</si>
  <si>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</si>
  <si>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</si>
  <si>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</si>
  <si>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</si>
  <si>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</si>
  <si>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</si>
  <si>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</si>
  <si>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</si>
  <si>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</si>
  <si>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</si>
  <si>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</si>
  <si>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</si>
  <si>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</si>
  <si>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</si>
  <si>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</si>
  <si>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</si>
  <si>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</si>
  <si>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</si>
  <si>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</si>
  <si>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</si>
  <si>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</si>
  <si>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</si>
  <si>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</si>
  <si>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</si>
  <si>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</si>
  <si>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</si>
  <si>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</si>
  <si>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</si>
  <si>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</si>
  <si>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</si>
  <si>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</si>
  <si>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</si>
  <si>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</si>
  <si>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</si>
  <si>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</si>
  <si>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</si>
  <si>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</si>
  <si>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</si>
  <si>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</si>
  <si>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</si>
  <si>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</si>
  <si>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</si>
  <si>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</si>
  <si>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</si>
  <si>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</si>
  <si>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</si>
  <si>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</si>
  <si>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</si>
  <si>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</si>
  <si>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</si>
  <si>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</si>
  <si>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</si>
  <si>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</si>
  <si>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</si>
  <si>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</si>
  <si>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</si>
  <si>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</si>
  <si>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</si>
  <si>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</si>
  <si>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</si>
  <si>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</si>
  <si>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</si>
  <si>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</si>
  <si>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</si>
  <si>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</si>
  <si>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</si>
  <si>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</si>
  <si>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</si>
  <si>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</si>
  <si>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</si>
  <si>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</si>
  <si>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</si>
  <si>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</si>
  <si>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</si>
  <si>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</si>
  <si>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</si>
  <si>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</si>
  <si>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</si>
  <si>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</si>
  <si>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</si>
  <si>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</si>
  <si>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</si>
  <si>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</si>
  <si>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</si>
  <si>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</si>
  <si>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</si>
  <si>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</si>
  <si>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</si>
  <si>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</si>
  <si>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</si>
  <si>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</si>
  <si>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</si>
  <si>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</si>
  <si>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</si>
  <si>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</si>
  <si>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</si>
  <si>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</si>
  <si>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</si>
  <si>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</si>
  <si>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</si>
  <si>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</si>
  <si>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</si>
  <si>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</si>
  <si>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</si>
  <si>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</si>
  <si>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</si>
  <si>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</si>
  <si>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</si>
  <si>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</si>
  <si>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</si>
  <si>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</si>
  <si>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</si>
  <si>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</si>
  <si>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</si>
  <si>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</si>
  <si>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</si>
  <si>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</si>
  <si>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</si>
  <si>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</si>
  <si>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</si>
  <si>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</si>
  <si>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</si>
  <si>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</si>
  <si>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</si>
  <si>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</si>
  <si>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</si>
  <si>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</si>
  <si>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</si>
  <si>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</si>
  <si>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</si>
  <si>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</si>
  <si>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</si>
  <si>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</si>
  <si>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</si>
  <si>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</si>
  <si>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</si>
  <si>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</si>
  <si>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</si>
  <si>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</si>
  <si>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</si>
  <si>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</si>
  <si>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</si>
  <si>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</si>
  <si>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</si>
  <si>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</si>
  <si>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</si>
  <si>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</si>
  <si>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</si>
  <si>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</si>
  <si>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</si>
  <si>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</si>
  <si>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</si>
  <si>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</si>
  <si>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</si>
  <si>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</si>
  <si>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</si>
  <si>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</si>
  <si>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</si>
  <si>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</si>
  <si>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</si>
  <si>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</si>
  <si>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</si>
  <si>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</si>
  <si>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</si>
  <si>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</si>
  <si>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</si>
  <si>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</si>
  <si>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</si>
  <si>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</si>
  <si>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</si>
  <si>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</si>
  <si>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</si>
  <si>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</si>
  <si>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</si>
  <si>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</si>
  <si>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</si>
  <si>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</si>
  <si>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</si>
  <si>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</si>
  <si>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</si>
  <si>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</si>
  <si>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</si>
  <si>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</si>
  <si>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</si>
  <si>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</si>
  <si>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</si>
  <si>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</si>
  <si>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</si>
  <si>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</si>
  <si>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</si>
  <si>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</si>
  <si>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</si>
  <si>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</si>
  <si>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</si>
  <si>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</si>
  <si>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</si>
  <si>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</si>
  <si>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</si>
  <si>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</si>
  <si>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</si>
  <si>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</si>
  <si>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</si>
  <si>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</si>
  <si>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</si>
  <si>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</si>
  <si>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</si>
  <si>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</si>
  <si>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</si>
  <si>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</si>
  <si>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</si>
  <si>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</si>
  <si>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</si>
  <si>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</si>
  <si>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</si>
  <si>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</si>
  <si>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</si>
  <si>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</si>
  <si>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</si>
  <si>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</si>
  <si>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</si>
  <si>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</si>
  <si>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</si>
  <si>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</si>
  <si>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</si>
  <si>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</si>
  <si>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</si>
  <si>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</si>
  <si>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</si>
  <si>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</si>
  <si>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</si>
  <si>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</si>
  <si>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</si>
  <si>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</si>
  <si>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</si>
  <si>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</si>
  <si>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</si>
  <si>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</si>
  <si>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</si>
  <si>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</si>
  <si>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</si>
  <si>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</si>
  <si>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</si>
  <si>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</si>
  <si>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</si>
  <si>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</si>
  <si>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</si>
  <si>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</si>
  <si>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</si>
  <si>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</si>
  <si>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</si>
  <si>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</si>
  <si>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</si>
  <si>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</si>
  <si>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</si>
  <si>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</si>
  <si>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</si>
  <si>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</si>
  <si>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</si>
  <si>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</si>
  <si>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</si>
  <si>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</si>
  <si>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</si>
  <si>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</si>
  <si>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</si>
  <si>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</si>
  <si>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</si>
  <si>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</si>
  <si>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</si>
  <si>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</si>
  <si>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</si>
  <si>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</si>
  <si>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</si>
  <si>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</si>
  <si>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</si>
  <si>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</si>
  <si>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</si>
  <si>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</si>
  <si>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</si>
  <si>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</si>
  <si>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</si>
  <si>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</si>
  <si>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</si>
  <si>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</si>
  <si>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</si>
  <si>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</si>
  <si>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</si>
  <si>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</si>
  <si>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</si>
  <si>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</si>
  <si>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</si>
  <si>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</si>
  <si>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</si>
  <si>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</si>
  <si>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</si>
  <si>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</si>
  <si>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</si>
  <si>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</si>
  <si>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</si>
  <si>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</si>
  <si>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</si>
  <si>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</si>
  <si>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</si>
  <si>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</si>
  <si>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</si>
  <si>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</si>
  <si>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</si>
  <si>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</si>
  <si>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</si>
  <si>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</si>
  <si>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</si>
  <si>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</si>
  <si>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</si>
  <si>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</si>
  <si>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</si>
  <si>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</si>
  <si>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</si>
  <si>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</si>
  <si>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</si>
  <si>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</si>
  <si>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</si>
  <si>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</si>
  <si>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</si>
  <si>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</si>
  <si>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</si>
  <si>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</si>
  <si>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</si>
  <si>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</si>
  <si>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</si>
  <si>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</si>
  <si>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</si>
  <si>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</si>
  <si>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</si>
  <si>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</si>
  <si>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</si>
  <si>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</si>
  <si>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</si>
  <si>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</si>
  <si>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</si>
  <si>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</si>
  <si>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</si>
  <si>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</si>
  <si>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</si>
  <si>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</si>
  <si>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</si>
  <si>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</si>
  <si>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</si>
  <si>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</si>
  <si>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</si>
  <si>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</si>
  <si>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</si>
  <si>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</si>
  <si>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</si>
  <si>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</si>
  <si>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</si>
  <si>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</si>
  <si>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</si>
  <si>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</si>
  <si>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</si>
  <si>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</si>
  <si>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</si>
  <si>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</si>
  <si>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</si>
  <si>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</si>
  <si>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</si>
  <si>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AF_03/2024</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</si>
  <si>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</si>
  <si>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</si>
  <si>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</si>
  <si>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</si>
  <si>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</si>
  <si>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</si>
  <si>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</si>
  <si>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</si>
  <si>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</si>
  <si>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</si>
  <si>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</si>
  <si>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</si>
  <si>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</si>
  <si>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</si>
  <si>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</si>
  <si>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</si>
  <si>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</si>
  <si>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</si>
  <si>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</si>
  <si>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</si>
  <si>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</si>
  <si>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</si>
  <si>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</si>
  <si>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</si>
  <si>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</si>
  <si>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</si>
  <si>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</si>
  <si>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</si>
  <si>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</si>
  <si>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</si>
  <si>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</si>
  <si>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</si>
  <si>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</si>
  <si>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</si>
  <si>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</si>
  <si>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</si>
  <si>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</si>
  <si>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</si>
  <si>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</si>
  <si>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</si>
  <si>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</si>
  <si>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</si>
  <si>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</si>
  <si>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</si>
  <si>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</si>
  <si>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</si>
  <si>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</si>
  <si>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</si>
  <si>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</si>
  <si>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</si>
  <si>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</si>
  <si>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</si>
  <si>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</si>
  <si>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</si>
  <si>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</si>
  <si>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</si>
  <si>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</si>
  <si>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</si>
  <si>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</si>
  <si>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</si>
  <si>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</si>
  <si>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</si>
  <si>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</si>
  <si>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</si>
  <si>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</si>
  <si>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</si>
  <si>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</si>
  <si>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</si>
  <si>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</si>
  <si>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</si>
  <si>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</si>
  <si>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</si>
  <si>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</si>
  <si>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</si>
  <si>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</si>
  <si>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</si>
  <si>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</si>
  <si>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</si>
  <si>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</si>
  <si>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</si>
  <si>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</si>
  <si>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</si>
  <si>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</si>
  <si>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</si>
  <si>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</si>
  <si>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</si>
  <si>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</si>
  <si>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</si>
  <si>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</si>
  <si>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</si>
  <si>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</si>
  <si>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</si>
  <si>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</si>
  <si>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</si>
  <si>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</si>
  <si>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</si>
  <si>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</si>
  <si>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</si>
  <si>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</si>
  <si>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</si>
  <si>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</si>
  <si>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</si>
  <si>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</si>
  <si>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</si>
  <si>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</si>
  <si>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</si>
  <si>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</si>
  <si>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</si>
  <si>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</si>
  <si>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</si>
  <si>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</si>
  <si>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</si>
  <si>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</si>
  <si>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</si>
  <si>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</si>
  <si>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</si>
  <si>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</si>
  <si>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</si>
  <si>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</si>
  <si>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</si>
  <si>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</si>
  <si>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</si>
  <si>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</si>
  <si>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</si>
  <si>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</si>
  <si>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</si>
  <si>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</si>
  <si>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</si>
  <si>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</si>
  <si>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</si>
  <si>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</si>
  <si>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</si>
  <si>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</si>
  <si>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</si>
  <si>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</si>
  <si>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</si>
  <si>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</si>
  <si>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</si>
  <si>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</si>
  <si>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</si>
  <si>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</si>
  <si>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</si>
  <si>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</si>
  <si>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</si>
  <si>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</si>
  <si>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</si>
  <si>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</si>
  <si>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</si>
  <si>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</si>
  <si>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</si>
  <si>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</si>
  <si>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</si>
  <si>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</si>
  <si>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</si>
  <si>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</si>
  <si>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</si>
  <si>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</si>
  <si>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</si>
  <si>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</si>
  <si>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</si>
  <si>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</si>
  <si>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</si>
  <si>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</si>
  <si>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</si>
  <si>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</si>
  <si>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</si>
  <si>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</si>
  <si>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</si>
  <si>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</si>
  <si>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</si>
  <si>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</si>
  <si>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</si>
  <si>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</si>
  <si>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</si>
  <si>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</si>
  <si>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</si>
  <si>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</si>
  <si>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</si>
  <si>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</si>
  <si>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</si>
  <si>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</si>
  <si>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</si>
  <si>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</si>
  <si>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</si>
  <si>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</si>
  <si>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</si>
  <si>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</si>
  <si>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</si>
  <si>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</si>
  <si>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</si>
  <si>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</si>
  <si>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</si>
  <si>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</si>
  <si>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</si>
  <si>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</si>
  <si>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</si>
  <si>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</si>
  <si>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</si>
  <si>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</si>
  <si>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</si>
  <si>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</si>
  <si>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</si>
  <si>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</si>
  <si>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</si>
  <si>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</si>
  <si>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</si>
  <si>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</si>
  <si>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</si>
  <si>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</si>
  <si>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</si>
  <si>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</si>
  <si>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</si>
  <si>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</si>
  <si>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</si>
  <si>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</si>
  <si>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</si>
  <si>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</si>
  <si>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</si>
  <si>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</si>
  <si>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</si>
  <si>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</si>
  <si>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</si>
  <si>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</si>
  <si>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</si>
  <si>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</si>
  <si>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</si>
  <si>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</si>
  <si>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</si>
  <si>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</si>
  <si>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</si>
  <si>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</si>
  <si>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</si>
  <si>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</si>
  <si>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</si>
  <si>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</si>
  <si>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</si>
  <si>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</si>
  <si>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</si>
  <si>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</si>
  <si>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</si>
  <si>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</si>
  <si>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</si>
  <si>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</si>
  <si>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</si>
  <si>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</si>
  <si>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</si>
  <si>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</si>
  <si>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</si>
  <si>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</si>
  <si>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</si>
  <si>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</si>
  <si>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</si>
  <si>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</si>
  <si>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</si>
  <si>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</si>
  <si>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</si>
  <si>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</si>
  <si>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</si>
  <si>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</si>
  <si>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</si>
  <si>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</si>
  <si>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</si>
  <si>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</si>
  <si>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</si>
  <si>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</si>
  <si>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</si>
  <si>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</si>
  <si>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</si>
  <si>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</si>
  <si>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</si>
  <si>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</si>
  <si>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</si>
  <si>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</si>
  <si>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</si>
  <si>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</si>
  <si>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</si>
  <si>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</si>
  <si>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</si>
  <si>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</si>
  <si>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</si>
  <si>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</si>
  <si>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</si>
  <si>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</si>
  <si>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</si>
  <si>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</si>
  <si>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</si>
  <si>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</si>
  <si>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</si>
  <si>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</si>
  <si>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</si>
  <si>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</si>
  <si>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</si>
  <si>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</si>
  <si>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</si>
  <si>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</si>
  <si>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</si>
  <si>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</si>
  <si>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</si>
  <si>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</si>
  <si>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</si>
  <si>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</si>
  <si>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</si>
  <si>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</si>
  <si>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</si>
  <si>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</si>
  <si>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</si>
  <si>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</si>
  <si>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</si>
  <si>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</si>
  <si>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</si>
  <si>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</si>
  <si>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</si>
  <si>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</si>
  <si>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</si>
  <si>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</si>
  <si>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</si>
  <si>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</si>
  <si>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</si>
  <si>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</si>
  <si>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</si>
  <si>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</si>
  <si>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</si>
  <si>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</si>
  <si>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</si>
  <si>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</si>
  <si>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</si>
  <si>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</si>
  <si>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</si>
  <si>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</si>
  <si>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</si>
  <si>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</si>
  <si>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</si>
  <si>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</si>
  <si>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</si>
  <si>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</si>
  <si>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</si>
  <si>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</si>
  <si>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</si>
  <si>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</si>
  <si>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</si>
  <si>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</si>
  <si>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</si>
  <si>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</si>
  <si>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</si>
  <si>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</si>
  <si>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</si>
  <si>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</si>
  <si>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</si>
  <si>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</si>
  <si>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</si>
  <si>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</si>
  <si>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</si>
  <si>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</si>
  <si>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</si>
  <si>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</si>
  <si>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</si>
  <si>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</si>
  <si>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</si>
  <si>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</si>
  <si>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</si>
  <si>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</si>
  <si>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</si>
  <si>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</si>
  <si>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</si>
  <si>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</si>
  <si>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</si>
  <si>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</si>
  <si>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</si>
  <si>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</si>
  <si>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</si>
  <si>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</si>
  <si>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</si>
  <si>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</si>
  <si>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</si>
  <si>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</si>
  <si>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</si>
  <si>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</si>
  <si>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</si>
  <si>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</si>
  <si>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</si>
  <si>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</si>
  <si>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</si>
  <si>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</si>
  <si>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</si>
  <si>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</si>
  <si>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</si>
  <si>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</si>
  <si>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</si>
  <si>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</si>
  <si>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</si>
  <si>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</si>
  <si>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</si>
  <si>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</si>
  <si>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</si>
  <si>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</si>
  <si>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</si>
  <si>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</si>
  <si>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</si>
  <si>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</si>
  <si>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</si>
  <si>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</si>
  <si>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</si>
  <si>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</si>
  <si>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</si>
  <si>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</si>
  <si>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</si>
  <si>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</si>
  <si>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</si>
  <si>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</si>
  <si>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</si>
  <si>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</si>
  <si>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</si>
  <si>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</si>
  <si>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</si>
  <si>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</si>
  <si>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</si>
  <si>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</si>
  <si>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</si>
  <si>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</si>
  <si>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</si>
  <si>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</si>
  <si>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</si>
  <si>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</si>
  <si>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</si>
  <si>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</si>
  <si>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</si>
  <si>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</si>
  <si>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</si>
  <si>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</si>
  <si>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</si>
  <si>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</si>
  <si>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</si>
  <si>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</si>
  <si>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</si>
  <si>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</si>
  <si>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</si>
  <si>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</si>
  <si>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</si>
  <si>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</si>
  <si>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</si>
  <si>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</si>
  <si>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</si>
  <si>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</si>
  <si>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</si>
  <si>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</si>
  <si>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</si>
  <si>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</si>
  <si>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</si>
  <si>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</si>
  <si>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</si>
  <si>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</si>
  <si>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</si>
  <si>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</si>
  <si>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</si>
  <si>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</si>
  <si>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</si>
  <si>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</si>
  <si>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</si>
  <si>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</si>
  <si>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</si>
  <si>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</si>
  <si>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</si>
  <si>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</si>
  <si>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</si>
  <si>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</si>
  <si>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</si>
  <si>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</si>
  <si>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</si>
  <si>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</si>
  <si>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</si>
  <si>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</si>
  <si>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</si>
  <si>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</si>
  <si>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</si>
  <si>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</si>
  <si>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</si>
  <si>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</si>
  <si>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</si>
  <si>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</si>
  <si>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</si>
  <si>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</si>
  <si>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</si>
  <si>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</si>
  <si>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</si>
  <si>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</si>
  <si>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</si>
  <si>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</si>
  <si>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</si>
  <si>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</si>
  <si>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</si>
  <si>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</si>
  <si>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</si>
  <si>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</si>
  <si>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</si>
  <si>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</si>
  <si>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</si>
  <si>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</si>
  <si>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</si>
  <si>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</si>
  <si>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</si>
  <si>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</si>
  <si>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</si>
  <si>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</si>
  <si>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</si>
  <si>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</si>
  <si>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</si>
  <si>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</si>
  <si>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</si>
  <si>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</si>
  <si>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</si>
  <si>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</si>
  <si>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</si>
  <si>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</si>
  <si>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</si>
  <si>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</si>
  <si>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</si>
  <si>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</si>
  <si>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</si>
  <si>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</si>
  <si>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</si>
  <si>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</si>
  <si>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</si>
  <si>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</si>
  <si>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</si>
  <si>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</si>
  <si>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</si>
  <si>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</si>
  <si>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</si>
  <si>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</si>
  <si>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</si>
  <si>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</si>
  <si>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</si>
  <si>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</si>
  <si>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</si>
  <si>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</si>
  <si>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</si>
  <si>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</si>
  <si>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</si>
  <si>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</si>
  <si>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</si>
  <si>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</si>
  <si>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</si>
  <si>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</si>
  <si>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</si>
  <si>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</si>
  <si>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</si>
  <si>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</si>
  <si>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</si>
  <si>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</si>
  <si>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</si>
  <si>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</si>
  <si>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</si>
  <si>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</si>
  <si>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</si>
  <si>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</si>
  <si>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</si>
  <si>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</si>
  <si>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</si>
  <si>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</si>
  <si>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</si>
  <si>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</si>
  <si>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</si>
  <si>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</si>
  <si>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</si>
  <si>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</si>
  <si>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</si>
  <si>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</si>
  <si>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</si>
  <si>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</si>
  <si>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</si>
  <si>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</si>
  <si>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</si>
  <si>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</si>
  <si>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</si>
  <si>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</si>
  <si>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</si>
  <si>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</si>
  <si>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</si>
  <si>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</si>
  <si>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</si>
  <si>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</si>
  <si>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</si>
  <si>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</si>
  <si>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</si>
  <si>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</si>
  <si>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</si>
  <si>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</si>
  <si>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</si>
  <si>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</si>
  <si>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</si>
  <si>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</si>
  <si>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</si>
  <si>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</si>
  <si>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</si>
  <si>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</si>
  <si>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</si>
  <si>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</si>
  <si>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</si>
  <si>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</si>
  <si>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</si>
  <si>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</si>
  <si>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</si>
  <si>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</si>
  <si>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</si>
  <si>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</si>
  <si>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</si>
  <si>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</si>
  <si>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</si>
  <si>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</si>
  <si>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</si>
  <si>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</si>
  <si>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</si>
  <si>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</si>
  <si>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</si>
  <si>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</si>
  <si>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</si>
  <si>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</si>
  <si>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</si>
  <si>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</si>
  <si>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</si>
  <si>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</si>
  <si>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</si>
  <si>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</si>
  <si>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</si>
  <si>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</si>
  <si>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</si>
  <si>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</si>
  <si>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</si>
  <si>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</si>
  <si>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</si>
  <si>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</si>
  <si>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</si>
  <si>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</si>
  <si>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</si>
  <si>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</si>
  <si>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</si>
  <si>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</si>
  <si>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</si>
  <si>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</si>
  <si>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</si>
  <si>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</si>
  <si>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</si>
  <si>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</si>
  <si>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</si>
  <si>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</si>
  <si>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</si>
  <si>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</si>
  <si>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</si>
  <si>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</si>
  <si>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</si>
  <si>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</si>
  <si>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</si>
  <si>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</si>
  <si>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</si>
  <si>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</si>
  <si>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</si>
  <si>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</si>
  <si>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</si>
  <si>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</si>
  <si>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</si>
  <si>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</si>
  <si>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</si>
  <si>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</si>
  <si>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</si>
  <si>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</si>
  <si>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</si>
  <si>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</si>
  <si>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</si>
  <si>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</si>
  <si>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</si>
  <si>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</si>
  <si>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</si>
  <si>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</si>
  <si>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</si>
  <si>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</si>
  <si>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</si>
  <si>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</si>
  <si>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</si>
  <si>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</si>
  <si>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</si>
  <si>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</si>
  <si>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</si>
  <si>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</si>
  <si>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</si>
  <si>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</si>
  <si>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</si>
  <si>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</si>
  <si>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</si>
  <si>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</si>
  <si>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</si>
  <si>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</si>
  <si>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</si>
  <si>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</si>
  <si>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</si>
  <si>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</si>
  <si>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</si>
  <si>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</si>
  <si>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</si>
  <si>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</si>
  <si>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</si>
  <si>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</si>
  <si>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</si>
  <si>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</si>
  <si>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</si>
  <si>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</si>
  <si>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</si>
  <si>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</si>
  <si>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</si>
  <si>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</si>
  <si>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</si>
  <si>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</si>
  <si>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</si>
  <si>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</si>
  <si>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</si>
  <si>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</si>
  <si>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</si>
  <si>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</si>
  <si>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</si>
  <si>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</si>
  <si>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</si>
  <si>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</si>
  <si>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</si>
  <si>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</si>
  <si>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</si>
  <si>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</si>
  <si>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</si>
  <si>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</si>
  <si>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</si>
  <si>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</si>
  <si>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</si>
  <si>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</si>
  <si>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</si>
  <si>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</si>
  <si>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</si>
  <si>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</si>
  <si>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</si>
  <si>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</si>
  <si>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</si>
  <si>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</si>
  <si>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</si>
  <si>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</si>
  <si>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</si>
  <si>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</si>
  <si>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</si>
  <si>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</si>
  <si>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</si>
  <si>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</si>
  <si>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</si>
  <si>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</si>
  <si>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</si>
  <si>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</si>
  <si>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</si>
  <si>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</si>
  <si>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</si>
  <si>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</si>
  <si>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</si>
  <si>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</si>
  <si>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</si>
  <si>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</si>
  <si>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</si>
  <si>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</si>
  <si>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</si>
  <si>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</si>
  <si>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</si>
  <si>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</si>
  <si>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</si>
  <si>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</si>
  <si>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</si>
  <si>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</si>
  <si>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</si>
  <si>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</si>
  <si>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</si>
  <si>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</si>
  <si>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</si>
  <si>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AJUDANTE DE CARPINTEIRO COM ENCARGOS COMPLEMENTARES</t>
  </si>
  <si>
    <t>AJUDANTE DE ESTRUTURA METÁLICA COM ENCARGOS COMPLEMENTARES</t>
  </si>
  <si>
    <t>AJUDANTE DE OPERAÇÃO EM GERAL COM ENCARGOS COMPLEMENTARES</t>
  </si>
  <si>
    <t>AJUDANTE DE PEDREIRO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</si>
  <si>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</si>
  <si>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</si>
  <si>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</si>
  <si>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</si>
  <si>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</si>
  <si>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</si>
  <si>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</si>
  <si>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</si>
  <si>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</si>
  <si>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</si>
  <si>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</si>
  <si>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</si>
  <si>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</si>
  <si>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</si>
  <si>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</si>
  <si>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</si>
  <si>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</si>
  <si>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</si>
  <si>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</si>
  <si>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</si>
  <si>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</si>
  <si>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</si>
  <si>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</si>
  <si>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</si>
  <si>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</si>
  <si>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</si>
  <si>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</si>
  <si>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</si>
  <si>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</si>
  <si>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</si>
  <si>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</si>
  <si>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</si>
  <si>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</si>
  <si>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</si>
  <si>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</si>
  <si>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</si>
  <si>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</si>
  <si>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</si>
  <si>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</si>
  <si>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</si>
  <si>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</si>
  <si>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</si>
  <si>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</si>
  <si>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</si>
  <si>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</si>
  <si>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</si>
  <si>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</si>
  <si>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</si>
  <si>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</si>
  <si>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</si>
  <si>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</si>
  <si>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</si>
  <si>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</si>
  <si>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</si>
  <si>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</si>
  <si>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</si>
  <si>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</si>
  <si>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</si>
  <si>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</si>
  <si>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</si>
  <si>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</si>
  <si>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</si>
  <si>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</si>
  <si>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</si>
  <si>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</si>
  <si>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</si>
  <si>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</si>
  <si>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</si>
  <si>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</si>
  <si>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</si>
  <si>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</si>
  <si>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</si>
  <si>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</si>
  <si>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</si>
  <si>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</si>
  <si>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</si>
  <si>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</si>
  <si>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</si>
  <si>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</si>
  <si>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</si>
  <si>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</si>
  <si>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</si>
  <si>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</si>
  <si>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</si>
  <si>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</si>
  <si>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</si>
  <si>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</si>
  <si>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</si>
  <si>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</si>
  <si>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</si>
  <si>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</si>
  <si>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</si>
  <si>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</si>
  <si>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</si>
  <si>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</si>
  <si>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</si>
  <si>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</si>
  <si>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</si>
  <si>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</si>
  <si>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</si>
  <si>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</si>
  <si>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</si>
  <si>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</si>
  <si>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</si>
  <si>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</si>
  <si>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</si>
  <si>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</si>
  <si>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</si>
  <si>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</si>
  <si>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</si>
  <si>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</si>
  <si>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</si>
  <si>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</si>
  <si>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</si>
  <si>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</si>
  <si>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</si>
  <si>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</si>
  <si>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</si>
  <si>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</si>
  <si>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</si>
  <si>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</si>
  <si>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</si>
  <si>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</si>
  <si>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</si>
  <si>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</si>
  <si>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</si>
  <si>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</si>
  <si>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</si>
  <si>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</si>
  <si>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</si>
  <si>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</si>
  <si>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</si>
  <si>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</si>
  <si>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</si>
  <si>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</si>
  <si>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</si>
  <si>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</si>
  <si>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</si>
  <si>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</si>
  <si>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</si>
  <si>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</si>
  <si>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</si>
  <si>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</si>
  <si>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</si>
  <si>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</si>
  <si>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</si>
  <si>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</si>
  <si>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</si>
  <si>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</si>
  <si>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</si>
  <si>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</si>
  <si>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</si>
  <si>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</si>
  <si>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</si>
  <si>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</si>
  <si>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</si>
  <si>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</si>
  <si>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</si>
  <si>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</si>
  <si>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</si>
  <si>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</si>
  <si>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</si>
  <si>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</si>
  <si>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</si>
  <si>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</si>
  <si>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</si>
  <si>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</si>
  <si>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</si>
  <si>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</si>
  <si>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</si>
  <si>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</si>
  <si>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</si>
  <si>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</si>
  <si>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</si>
  <si>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</si>
  <si>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</si>
  <si>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</si>
  <si>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</si>
  <si>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</si>
  <si>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</si>
  <si>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</si>
  <si>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</si>
  <si>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</si>
  <si>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</si>
  <si>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</si>
  <si>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</si>
  <si>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</si>
  <si>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</si>
  <si>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</si>
  <si>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</si>
  <si>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</si>
  <si>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</si>
  <si>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</si>
  <si>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</si>
  <si>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</si>
  <si>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</si>
  <si>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</si>
  <si>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</si>
  <si>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</si>
  <si>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</si>
  <si>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</si>
  <si>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</si>
  <si>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</si>
  <si>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</si>
  <si>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</si>
  <si>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</si>
  <si>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</si>
  <si>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</si>
  <si>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</si>
  <si>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</si>
  <si>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</si>
  <si>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</si>
  <si>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</si>
  <si>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</si>
  <si>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</si>
  <si>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</si>
  <si>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</si>
  <si>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</si>
  <si>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</si>
  <si>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</si>
  <si>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</si>
  <si>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</si>
  <si>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</si>
  <si>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</si>
  <si>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</si>
  <si>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</si>
  <si>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</si>
  <si>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</si>
  <si>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</si>
  <si>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</si>
  <si>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</si>
  <si>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</si>
  <si>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</si>
  <si>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</si>
  <si>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</si>
  <si>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</si>
  <si>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</si>
  <si>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</si>
  <si>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</si>
  <si>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</si>
  <si>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</si>
  <si>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</si>
  <si>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</si>
  <si>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</si>
  <si>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</si>
  <si>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</si>
  <si>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</si>
  <si>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</si>
  <si>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</si>
  <si>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</si>
  <si>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</si>
  <si>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</si>
  <si>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</si>
  <si>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</si>
  <si>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</si>
  <si>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</si>
  <si>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</si>
  <si>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</si>
  <si>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</si>
  <si>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</si>
  <si>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</si>
  <si>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</si>
  <si>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</si>
  <si>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</si>
  <si>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</si>
  <si>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</si>
  <si>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</si>
  <si>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</si>
  <si>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</si>
  <si>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</si>
  <si>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</si>
  <si>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</si>
  <si>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</si>
  <si>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</si>
  <si>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</si>
  <si>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</si>
  <si>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</si>
  <si>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</si>
  <si>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</si>
  <si>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</si>
  <si>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</si>
  <si>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</si>
  <si>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</si>
  <si>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</si>
  <si>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</si>
  <si>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</si>
  <si>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</si>
  <si>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</si>
  <si>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</si>
  <si>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</si>
  <si>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</si>
  <si>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</si>
  <si>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</si>
  <si>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</si>
  <si>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</si>
  <si>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</si>
  <si>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</si>
  <si>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</si>
  <si>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</si>
  <si>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</si>
  <si>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</si>
  <si>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</si>
  <si>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CR</t>
  </si>
  <si>
    <t>SC25KG</t>
  </si>
  <si>
    <t>M2XMES</t>
  </si>
  <si>
    <t>UNXMES</t>
  </si>
  <si>
    <t>IDENTIFICAÇÃO</t>
  </si>
  <si>
    <t>Modalidade*</t>
  </si>
  <si>
    <t>N° *</t>
  </si>
  <si>
    <t>Ano *</t>
  </si>
  <si>
    <t>Descrição do Objeto</t>
  </si>
  <si>
    <t xml:space="preserve">Órgão </t>
  </si>
  <si>
    <t>CNPJ *</t>
  </si>
  <si>
    <t>92.963.560/0001-60</t>
  </si>
  <si>
    <t>Tipo de Objeto*</t>
  </si>
  <si>
    <t>N° CENTRAL DE COMPRAS</t>
  </si>
  <si>
    <t>Preço Total Estimado</t>
  </si>
  <si>
    <t>Preço Total Proposto</t>
  </si>
  <si>
    <t>Qtd. Itens Orçamento</t>
  </si>
  <si>
    <t>Nº do lote**</t>
  </si>
  <si>
    <t>Descrição do Lote**</t>
  </si>
  <si>
    <t>Estimativa</t>
  </si>
  <si>
    <t>Proposta</t>
  </si>
  <si>
    <t>Valor do lote (R$)</t>
  </si>
  <si>
    <t>ORÇAMENTO</t>
  </si>
  <si>
    <t>Modalidade</t>
  </si>
  <si>
    <t xml:space="preserve">N° </t>
  </si>
  <si>
    <t xml:space="preserve">Ano </t>
  </si>
  <si>
    <t>Órgão</t>
  </si>
  <si>
    <t xml:space="preserve">CNPJ </t>
  </si>
  <si>
    <t>Tipo de Objeto</t>
  </si>
  <si>
    <t>Preço T. Estimado</t>
  </si>
  <si>
    <t>Nº  do Lote***</t>
  </si>
  <si>
    <t>N° Ordem</t>
  </si>
  <si>
    <t>Nº Item*</t>
  </si>
  <si>
    <t>Fonte de Referência**</t>
  </si>
  <si>
    <t>Código de Referência**</t>
  </si>
  <si>
    <t>Data de Referência**</t>
  </si>
  <si>
    <t>Descrição do item*</t>
  </si>
  <si>
    <t>Família</t>
  </si>
  <si>
    <t>Subfamília</t>
  </si>
  <si>
    <t>Tipo de Orçamento</t>
  </si>
  <si>
    <t>Qtd.*</t>
  </si>
  <si>
    <t>Unid.*</t>
  </si>
  <si>
    <t>Preço unitário (R$)*</t>
  </si>
  <si>
    <t>Preço Total (R$)</t>
  </si>
  <si>
    <t>% BDI**</t>
  </si>
  <si>
    <t>% Encargos Sociais**</t>
  </si>
  <si>
    <t>Código</t>
  </si>
  <si>
    <t>Descrição</t>
  </si>
  <si>
    <t>PROPOSTA</t>
  </si>
  <si>
    <t>Licitante</t>
  </si>
  <si>
    <t>CNPJ*</t>
  </si>
  <si>
    <t>Nº  do lote</t>
  </si>
  <si>
    <t>Nº Ordem</t>
  </si>
  <si>
    <t>Nº Item</t>
  </si>
  <si>
    <t>Descrição do item</t>
  </si>
  <si>
    <t>Qtd.</t>
  </si>
  <si>
    <t>Unid.</t>
  </si>
  <si>
    <t>Percentual de Desconto</t>
  </si>
  <si>
    <t>Pr. Unit. Material</t>
  </si>
  <si>
    <t>Pr. Unit. Mão de obra</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</si>
  <si>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</si>
  <si>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</si>
  <si>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</si>
  <si>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</si>
  <si>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</si>
  <si>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</si>
  <si>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</si>
  <si>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</si>
  <si>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</si>
  <si>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</si>
  <si>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</si>
  <si>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</si>
  <si>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</si>
  <si>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</si>
  <si>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</si>
  <si>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</si>
  <si>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</si>
  <si>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</si>
  <si>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</si>
  <si>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</si>
  <si>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</si>
  <si>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</si>
  <si>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</si>
  <si>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</si>
  <si>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</si>
  <si>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</si>
  <si>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</si>
  <si>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</si>
  <si>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</si>
  <si>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</si>
  <si>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</si>
  <si>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</si>
  <si>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</si>
  <si>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</si>
  <si>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</si>
  <si>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</si>
  <si>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</si>
  <si>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</si>
  <si>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</si>
  <si>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</si>
  <si>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</si>
  <si>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</si>
  <si>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</si>
  <si>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</si>
  <si>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</si>
  <si>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</si>
  <si>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</si>
  <si>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</si>
  <si>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</si>
  <si>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</si>
  <si>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</si>
  <si>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</si>
  <si>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</si>
  <si>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</si>
  <si>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</si>
  <si>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</si>
  <si>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</si>
  <si>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</si>
  <si>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</si>
  <si>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</si>
  <si>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</si>
  <si>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</si>
  <si>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</si>
  <si>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</si>
  <si>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</si>
  <si>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</si>
  <si>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</si>
  <si>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</si>
  <si>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</si>
  <si>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</si>
  <si>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</si>
  <si>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</si>
  <si>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</si>
  <si>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</si>
  <si>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</si>
  <si>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</si>
  <si>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</si>
  <si>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</si>
  <si>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</si>
  <si>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</si>
  <si>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</si>
  <si>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</si>
  <si>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</si>
  <si>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</si>
  <si>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</si>
  <si>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</si>
  <si>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</si>
  <si>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</si>
  <si>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</si>
  <si>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</si>
  <si>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</si>
  <si>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</si>
  <si>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</si>
  <si>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</si>
  <si>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</si>
  <si>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</si>
  <si>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</si>
  <si>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</si>
  <si>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</si>
  <si>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</si>
  <si>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</si>
  <si>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</si>
  <si>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</si>
  <si>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</si>
  <si>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</si>
  <si>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</si>
  <si>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</si>
  <si>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</si>
  <si>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</si>
  <si>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</si>
  <si>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</si>
  <si>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</si>
  <si>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</si>
  <si>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</si>
  <si>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</si>
  <si>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</si>
  <si>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</si>
  <si>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</si>
  <si>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</si>
  <si>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</si>
  <si>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</si>
  <si>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</si>
  <si>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</si>
  <si>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</si>
  <si>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</si>
  <si>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</si>
  <si>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</si>
  <si>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</si>
  <si>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</si>
  <si>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</si>
  <si>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</si>
  <si>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</si>
  <si>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</si>
  <si>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</si>
  <si>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</si>
  <si>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</si>
  <si>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</si>
  <si>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</si>
  <si>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</si>
  <si>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</si>
  <si>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</si>
  <si>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</si>
  <si>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</si>
  <si>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</si>
  <si>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</si>
  <si>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</si>
  <si>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</si>
  <si>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</si>
  <si>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</si>
  <si>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</si>
  <si>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</si>
  <si>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</si>
  <si>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</si>
  <si>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</si>
  <si>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</si>
  <si>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</si>
  <si>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</si>
  <si>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</si>
  <si>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</si>
  <si>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</si>
  <si>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</si>
  <si>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</si>
  <si>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</si>
  <si>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</si>
  <si>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</si>
  <si>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</si>
  <si>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</si>
  <si>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</si>
  <si>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</si>
  <si>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</si>
  <si>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</si>
  <si>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</si>
  <si>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</si>
  <si>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</si>
  <si>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</si>
  <si>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</si>
  <si>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</si>
  <si>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</si>
  <si>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</si>
  <si>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</si>
  <si>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</si>
  <si>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</si>
  <si>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</si>
  <si>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</si>
  <si>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</si>
  <si>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</si>
  <si>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</si>
  <si>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</si>
  <si>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</si>
  <si>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</si>
  <si>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</si>
  <si>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</si>
  <si>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</si>
  <si>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</si>
  <si>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</si>
  <si>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</si>
  <si>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</si>
  <si>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</si>
  <si>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</si>
  <si>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</si>
  <si>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</si>
  <si>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</si>
  <si>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</si>
  <si>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</si>
  <si>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</si>
  <si>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</si>
  <si>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</si>
  <si>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</si>
  <si>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</si>
  <si>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</si>
  <si>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</si>
  <si>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</si>
  <si>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</si>
  <si>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</si>
  <si>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</si>
  <si>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</si>
  <si>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</si>
  <si>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</si>
  <si>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</si>
  <si>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</si>
  <si>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</si>
  <si>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</si>
  <si>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</si>
  <si>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</si>
  <si>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</si>
  <si>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</si>
  <si>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ESTRUTURA DE MADEIRA PROVISÓRIA PARA SUPORTE DE CAIXA DÁGUA ELEVADA DE 1000 LITROS. AF_03/2024</t>
  </si>
  <si>
    <t>ESTRUTURA DE MADEIRA PROVISÓRIA PARA SUPORTE DE CAIXA DÁGUA ELEVADA DE 3000 LITROS. AF_03/2024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</si>
  <si>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</si>
  <si>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</si>
  <si>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</si>
  <si>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</si>
  <si>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</si>
  <si>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</si>
  <si>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</si>
  <si>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</si>
  <si>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</si>
  <si>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</si>
  <si>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</si>
  <si>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IMPERMEABILIZAÇÃO DE SUPERFÍCIE COM ARGAMASSA POLIMÉRICA / MEMBRANA ACRÍLICA, 4 DEMÃOS, REFORÇADA COM VÉU DE POLIÉSTER (MAV). AF_09/2023</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</si>
  <si>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</si>
  <si>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</si>
  <si>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</si>
  <si>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</si>
  <si>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</si>
  <si>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</si>
  <si>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</si>
  <si>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</si>
  <si>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</si>
  <si>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</si>
  <si>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</si>
  <si>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</si>
  <si>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</si>
  <si>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</si>
  <si>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</si>
  <si>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</si>
  <si>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</si>
  <si>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</si>
  <si>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</si>
  <si>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</si>
  <si>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</si>
  <si>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</si>
  <si>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</si>
  <si>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</si>
  <si>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</si>
  <si>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</si>
  <si>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</si>
  <si>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</si>
  <si>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</si>
  <si>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</si>
  <si>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</si>
  <si>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</si>
  <si>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VASO SANITARIO SIFONADO CONVENCIONAL COM LOUÇA BRANCA, INCLUSO CONJUNTO DE LIGAÇÃO PARA BACIA SANITÁRIA AJUSTÁVEL - FORNECIMENTO E INSTALAÇÃO. AF_01/2020</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</si>
  <si>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</si>
  <si>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</si>
  <si>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</si>
  <si>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</si>
  <si>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</si>
  <si>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</si>
  <si>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</si>
  <si>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</si>
  <si>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</si>
  <si>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</si>
  <si>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</si>
  <si>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</si>
  <si>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</si>
  <si>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</si>
  <si>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</si>
  <si>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</si>
  <si>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</si>
  <si>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</si>
  <si>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</si>
  <si>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</si>
  <si>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</si>
  <si>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</si>
  <si>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</si>
  <si>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</si>
  <si>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</si>
  <si>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</si>
  <si>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</si>
  <si>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</si>
  <si>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</si>
  <si>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</si>
  <si>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</si>
  <si>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</si>
  <si>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</si>
  <si>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</si>
  <si>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</si>
  <si>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</si>
  <si>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</si>
  <si>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</si>
  <si>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</si>
  <si>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</si>
  <si>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</si>
  <si>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</si>
  <si>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</si>
  <si>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</si>
  <si>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</si>
  <si>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</si>
  <si>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</si>
  <si>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</si>
  <si>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</si>
  <si>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</si>
  <si>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</si>
  <si>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</si>
  <si>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</si>
  <si>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</si>
  <si>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</si>
  <si>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</si>
  <si>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</si>
  <si>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</si>
  <si>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MÊS</t>
  </si>
  <si>
    <t>pe de apoio</t>
  </si>
  <si>
    <t>1 poste cada 2m</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</si>
  <si>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</si>
  <si>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</si>
  <si>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</si>
  <si>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</si>
  <si>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</si>
  <si>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</si>
  <si>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</si>
  <si>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</si>
  <si>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</si>
  <si>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</si>
  <si>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</si>
  <si>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</si>
  <si>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</si>
  <si>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</si>
  <si>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</si>
  <si>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</si>
  <si>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</si>
  <si>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</si>
  <si>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</si>
  <si>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</si>
  <si>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</si>
  <si>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</si>
  <si>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</si>
  <si>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</si>
  <si>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</si>
  <si>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</si>
  <si>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</si>
  <si>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</si>
  <si>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</si>
  <si>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</si>
  <si>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</si>
  <si>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</si>
  <si>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</si>
  <si>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</si>
  <si>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</si>
  <si>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</si>
  <si>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</si>
  <si>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</si>
  <si>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</si>
  <si>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</si>
  <si>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</si>
  <si>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</si>
  <si>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</si>
  <si>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</si>
  <si>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</si>
  <si>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</si>
  <si>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</si>
  <si>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</si>
  <si>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</si>
  <si>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</si>
  <si>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</si>
  <si>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</si>
  <si>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</si>
  <si>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</si>
  <si>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</si>
  <si>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</si>
  <si>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</si>
  <si>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</si>
  <si>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</si>
  <si>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</si>
  <si>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</si>
  <si>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</si>
  <si>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</si>
  <si>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</si>
  <si>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</si>
  <si>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</si>
  <si>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</si>
  <si>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</si>
  <si>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</si>
  <si>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</si>
  <si>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</si>
  <si>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</si>
  <si>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</si>
  <si>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</si>
  <si>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</si>
  <si>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</si>
  <si>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</si>
  <si>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</si>
  <si>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</si>
  <si>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</si>
  <si>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</si>
  <si>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</si>
  <si>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</si>
  <si>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</si>
  <si>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</si>
  <si>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</si>
  <si>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</si>
  <si>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</si>
  <si>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</si>
  <si>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</si>
  <si>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</si>
  <si>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</si>
  <si>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</si>
  <si>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</si>
  <si>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</si>
  <si>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</si>
  <si>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</si>
  <si>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</si>
  <si>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</si>
  <si>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</si>
  <si>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</si>
  <si>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</si>
  <si>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</si>
  <si>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</si>
  <si>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</si>
  <si>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</si>
  <si>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</si>
  <si>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</si>
  <si>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</si>
  <si>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</si>
  <si>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</si>
  <si>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</si>
  <si>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</si>
  <si>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</si>
  <si>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</si>
  <si>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</si>
  <si>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</si>
  <si>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</si>
  <si>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</si>
  <si>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</si>
  <si>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</si>
  <si>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</si>
  <si>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</si>
  <si>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</si>
  <si>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</si>
  <si>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</si>
  <si>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</si>
  <si>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</si>
  <si>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</si>
  <si>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</si>
  <si>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</si>
  <si>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</si>
  <si>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</si>
  <si>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</si>
  <si>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</si>
  <si>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</si>
  <si>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</si>
  <si>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</si>
  <si>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</si>
  <si>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</si>
  <si>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</si>
  <si>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</si>
  <si>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</si>
  <si>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</si>
  <si>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</si>
  <si>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</si>
  <si>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</si>
  <si>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</si>
  <si>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</si>
  <si>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</si>
  <si>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</si>
  <si>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</si>
  <si>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</si>
  <si>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</si>
  <si>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</si>
  <si>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</si>
  <si>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</si>
  <si>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</si>
  <si>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</si>
  <si>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</si>
  <si>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</si>
  <si>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</si>
  <si>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</si>
  <si>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</si>
  <si>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</si>
  <si>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</si>
  <si>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</si>
  <si>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</si>
  <si>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</si>
  <si>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</si>
  <si>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</si>
  <si>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</si>
  <si>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</si>
  <si>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</si>
  <si>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</si>
  <si>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</si>
  <si>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</si>
  <si>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</si>
  <si>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</si>
  <si>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</si>
  <si>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</si>
  <si>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</si>
  <si>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</si>
  <si>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</si>
  <si>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</si>
  <si>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</si>
  <si>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</si>
  <si>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</si>
  <si>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</si>
  <si>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</si>
  <si>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</si>
  <si>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</si>
  <si>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</si>
  <si>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</si>
  <si>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</si>
  <si>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</si>
  <si>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</si>
  <si>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</si>
  <si>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</si>
  <si>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</si>
  <si>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</si>
  <si>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</si>
  <si>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</si>
  <si>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</si>
  <si>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</si>
  <si>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</si>
  <si>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</si>
  <si>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</si>
  <si>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</si>
  <si>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</si>
  <si>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</si>
  <si>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</si>
  <si>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</si>
  <si>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</si>
  <si>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</si>
  <si>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</si>
  <si>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</si>
  <si>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</si>
  <si>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</si>
  <si>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</si>
  <si>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</si>
  <si>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</si>
  <si>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</si>
  <si>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</si>
  <si>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</si>
  <si>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</si>
  <si>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</si>
  <si>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</si>
  <si>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</si>
  <si>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</si>
  <si>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</si>
  <si>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</si>
  <si>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</si>
  <si>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</si>
  <si>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</si>
  <si>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</si>
  <si>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</si>
  <si>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</si>
  <si>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</si>
  <si>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</si>
  <si>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</si>
  <si>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</si>
  <si>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</si>
  <si>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CCU 01</t>
  </si>
  <si>
    <t>CCU 09</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</si>
  <si>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</si>
  <si>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</si>
  <si>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</si>
  <si>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</si>
  <si>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</si>
  <si>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</si>
  <si>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</si>
  <si>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</si>
  <si>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</si>
  <si>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</si>
  <si>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</si>
  <si>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</si>
  <si>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</si>
  <si>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</si>
  <si>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</si>
  <si>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</si>
  <si>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</si>
  <si>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</si>
  <si>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</si>
  <si>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</si>
  <si>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</si>
  <si>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</si>
  <si>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</si>
  <si>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</si>
  <si>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</si>
  <si>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</si>
  <si>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</si>
  <si>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</si>
  <si>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</si>
  <si>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</si>
  <si>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</si>
  <si>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</si>
  <si>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</si>
  <si>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</si>
  <si>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</si>
  <si>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</si>
  <si>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</si>
  <si>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</si>
  <si>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</si>
  <si>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</si>
  <si>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</si>
  <si>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</si>
  <si>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</si>
  <si>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</si>
  <si>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</si>
  <si>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</si>
  <si>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</si>
  <si>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</si>
  <si>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</si>
  <si>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</si>
  <si>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</si>
  <si>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</si>
  <si>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</si>
  <si>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</si>
  <si>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</si>
  <si>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</si>
  <si>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</si>
  <si>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</si>
  <si>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</si>
  <si>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</si>
  <si>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</si>
  <si>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</si>
  <si>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</si>
  <si>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</si>
  <si>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</si>
  <si>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</si>
  <si>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</si>
  <si>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</si>
  <si>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</si>
  <si>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</si>
  <si>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</si>
  <si>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</si>
  <si>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</si>
  <si>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CORTE E DOBRA DE AÇO CA-50, DIÂMETRO DE 32 MM. AF_06/2022</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</si>
  <si>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</si>
  <si>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</si>
  <si>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</si>
  <si>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</si>
  <si>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</si>
  <si>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</si>
  <si>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</si>
  <si>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</si>
  <si>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</si>
  <si>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</si>
  <si>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</si>
  <si>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</si>
  <si>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</si>
  <si>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</si>
  <si>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</si>
  <si>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</si>
  <si>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</si>
  <si>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</si>
  <si>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</si>
  <si>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</si>
  <si>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</si>
  <si>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</si>
  <si>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</si>
  <si>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</si>
  <si>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</si>
  <si>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</si>
  <si>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</si>
  <si>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PONTEIRAS DE PROTEÇÃO DE PONTAS E VERGALHÕES EXPOSTOS EM FUNDAÇÕES. AF_03/2024</t>
  </si>
  <si>
    <t>CCU 15</t>
  </si>
  <si>
    <t>RESERVATÓRIO EM POLIESTER REFORCADO COM FIBRA DE VIDRO, 1.500 LITROS</t>
  </si>
  <si>
    <t>Veículo leve - 53 kW (sem motorista)</t>
  </si>
  <si>
    <t>TAB 08.01</t>
  </si>
  <si>
    <t>AGESUL</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</si>
  <si>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</si>
  <si>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</si>
  <si>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</si>
  <si>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</si>
  <si>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</si>
  <si>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</si>
  <si>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</si>
  <si>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</si>
  <si>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</si>
  <si>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</si>
  <si>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</si>
  <si>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</si>
  <si>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</si>
  <si>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</si>
  <si>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</si>
  <si>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</si>
  <si>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</si>
  <si>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</si>
  <si>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</si>
  <si>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</si>
  <si>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</si>
  <si>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</si>
  <si>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</si>
  <si>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</si>
  <si>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</si>
  <si>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</si>
  <si>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</si>
  <si>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</si>
  <si>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</si>
  <si>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</si>
  <si>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</si>
  <si>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</si>
  <si>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</si>
  <si>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</si>
  <si>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</si>
  <si>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</si>
  <si>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</si>
  <si>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</si>
  <si>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</si>
  <si>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</si>
  <si>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</si>
  <si>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</si>
  <si>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</si>
  <si>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</si>
  <si>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</si>
  <si>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</si>
  <si>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</si>
  <si>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Custo Unitário</t>
  </si>
  <si>
    <t>Preço Unitário</t>
  </si>
  <si>
    <t>Preço Total</t>
  </si>
  <si>
    <t>Material+Equip.</t>
  </si>
  <si>
    <t>SINAPI - Sistema Nacional de Pesquisa de Custos e Índices da Construção Civil</t>
  </si>
  <si>
    <t>RELATÓRIO DE PREÇOS DE INSUMOS - ENCARGOS SOCIAIS COM DESONERAÇÃO</t>
  </si>
  <si>
    <t>Mês de Referência:</t>
  </si>
  <si>
    <t>Data de emissão:</t>
  </si>
  <si>
    <t>RS</t>
  </si>
  <si>
    <t>SP</t>
  </si>
  <si>
    <t>Localidade</t>
  </si>
  <si>
    <t>PORTO ALEGRE</t>
  </si>
  <si>
    <t>SAO PAULO</t>
  </si>
  <si>
    <t>Origem de preço:</t>
  </si>
  <si>
    <t>C = COLETADO</t>
  </si>
  <si>
    <t>CR = COEFICIENTE DE REPRESENTATIVIDADE</t>
  </si>
  <si>
    <t>Horista</t>
  </si>
  <si>
    <t>Preço em branco para determinado estado significa que não houve coleta mínima de preços no mês de referência</t>
  </si>
  <si>
    <t>Mensalista</t>
  </si>
  <si>
    <t>Preços Medianos (R$):</t>
  </si>
  <si>
    <t>Classificação</t>
  </si>
  <si>
    <t>Código do
Insumo</t>
  </si>
  <si>
    <t>Descrição do Insumo</t>
  </si>
  <si>
    <t>Unidade</t>
  </si>
  <si>
    <t>Origem de
Preço</t>
  </si>
  <si>
    <t>considerado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</si>
  <si>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</si>
  <si>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</si>
  <si>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</si>
  <si>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</si>
  <si>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</si>
  <si>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C</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</si>
  <si>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</si>
  <si>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</si>
  <si>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</si>
  <si>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</si>
  <si>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</si>
  <si>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</si>
  <si>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</si>
  <si>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</si>
  <si>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</si>
  <si>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</si>
  <si>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</si>
  <si>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</si>
  <si>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</si>
  <si>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</si>
  <si>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</si>
  <si>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</si>
  <si>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</si>
  <si>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</si>
  <si>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</si>
  <si>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</si>
  <si>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</si>
  <si>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</si>
  <si>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</si>
  <si>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</si>
  <si>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</si>
  <si>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</si>
  <si>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</si>
  <si>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</si>
  <si>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</si>
  <si>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</si>
  <si>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</si>
  <si>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</si>
  <si>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</si>
  <si>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</si>
  <si>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</si>
  <si>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</si>
  <si>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</si>
  <si>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</si>
  <si>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</si>
  <si>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</si>
  <si>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</si>
  <si>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</si>
  <si>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</si>
  <si>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</si>
  <si>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</si>
  <si>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</si>
  <si>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</si>
  <si>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</si>
  <si>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</si>
  <si>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</si>
  <si>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</si>
  <si>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</si>
  <si>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</si>
  <si>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</si>
  <si>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</si>
  <si>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</si>
  <si>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</si>
  <si>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</si>
  <si>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</si>
  <si>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</si>
  <si>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</si>
  <si>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</si>
  <si>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</si>
  <si>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</si>
  <si>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</si>
  <si>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</si>
  <si>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</si>
  <si>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</si>
  <si>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</si>
  <si>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</si>
  <si>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</si>
  <si>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</si>
  <si>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</si>
  <si>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</si>
  <si>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</si>
  <si>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</si>
  <si>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</si>
  <si>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</si>
  <si>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</si>
  <si>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</si>
  <si>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</si>
  <si>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</si>
  <si>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</si>
  <si>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</si>
  <si>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</si>
  <si>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</si>
  <si>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</si>
  <si>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</si>
  <si>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</si>
  <si>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</si>
  <si>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</si>
  <si>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</si>
  <si>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</si>
  <si>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</si>
  <si>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</si>
  <si>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</si>
  <si>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</si>
  <si>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</si>
  <si>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</si>
  <si>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</si>
  <si>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</si>
  <si>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</si>
  <si>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</si>
  <si>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</si>
  <si>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</si>
  <si>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</si>
  <si>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</si>
  <si>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</si>
  <si>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</si>
  <si>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</si>
  <si>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</si>
  <si>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</si>
  <si>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</si>
  <si>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</si>
  <si>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</si>
  <si>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</si>
  <si>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</si>
  <si>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</si>
  <si>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</si>
  <si>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</si>
  <si>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</si>
  <si>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</si>
  <si>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</si>
  <si>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</si>
  <si>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</si>
  <si>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</si>
  <si>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</si>
  <si>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</si>
  <si>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</si>
  <si>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</si>
  <si>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</si>
  <si>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</si>
  <si>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</si>
  <si>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</si>
  <si>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</si>
  <si>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</si>
  <si>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</si>
  <si>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</si>
  <si>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</si>
  <si>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</si>
  <si>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</si>
  <si>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</si>
  <si>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</si>
  <si>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</si>
  <si>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</si>
  <si>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</si>
  <si>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</si>
  <si>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</si>
  <si>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</si>
  <si>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</si>
  <si>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</si>
  <si>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</si>
  <si>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</si>
  <si>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</si>
  <si>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</si>
  <si>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</si>
  <si>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</si>
  <si>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</si>
  <si>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</si>
  <si>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</si>
  <si>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</si>
  <si>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</si>
  <si>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</si>
  <si>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</si>
  <si>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</si>
  <si>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</si>
  <si>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</si>
  <si>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</si>
  <si>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</si>
  <si>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</si>
  <si>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</si>
  <si>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</si>
  <si>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</si>
  <si>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</si>
  <si>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</si>
  <si>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</si>
  <si>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</si>
  <si>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</si>
  <si>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</si>
  <si>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</si>
  <si>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</si>
  <si>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</si>
  <si>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</si>
  <si>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</si>
  <si>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</si>
  <si>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</si>
  <si>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</si>
  <si>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</si>
  <si>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</si>
  <si>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</si>
  <si>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</si>
  <si>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</si>
  <si>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</si>
  <si>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</si>
  <si>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</si>
  <si>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</si>
  <si>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</si>
  <si>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</si>
  <si>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</si>
  <si>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</si>
  <si>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</si>
  <si>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</si>
  <si>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</si>
  <si>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</si>
  <si>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</si>
  <si>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</si>
  <si>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</si>
  <si>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</si>
  <si>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</si>
  <si>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</si>
  <si>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</si>
  <si>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</si>
  <si>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</si>
  <si>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</si>
  <si>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</si>
  <si>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</si>
  <si>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</si>
  <si>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</si>
  <si>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</si>
  <si>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</si>
  <si>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</si>
  <si>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</si>
  <si>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</si>
  <si>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</si>
  <si>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</si>
  <si>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</si>
  <si>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</si>
  <si>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</si>
  <si>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</si>
  <si>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</si>
  <si>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</si>
  <si>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</si>
  <si>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</si>
  <si>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</si>
  <si>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</si>
  <si>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</si>
  <si>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</si>
  <si>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</si>
  <si>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</si>
  <si>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</si>
  <si>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</si>
  <si>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</si>
  <si>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</si>
  <si>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</si>
  <si>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</si>
  <si>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</si>
  <si>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</si>
  <si>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</si>
  <si>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</si>
  <si>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</si>
  <si>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</si>
  <si>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</si>
  <si>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</si>
  <si>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</si>
  <si>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</si>
  <si>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</si>
  <si>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</si>
  <si>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</si>
  <si>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</si>
  <si>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</si>
  <si>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</si>
  <si>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</si>
  <si>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</si>
  <si>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</si>
  <si>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</si>
  <si>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</si>
  <si>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</si>
  <si>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</si>
  <si>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</si>
  <si>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</si>
  <si>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</si>
  <si>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</si>
  <si>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</si>
  <si>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</si>
  <si>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</si>
  <si>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</si>
  <si>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</si>
  <si>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</si>
  <si>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</si>
  <si>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</si>
  <si>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</si>
  <si>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</si>
  <si>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</si>
  <si>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</si>
  <si>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</si>
  <si>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</si>
  <si>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</si>
  <si>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</si>
  <si>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</si>
  <si>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</si>
  <si>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</si>
  <si>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</si>
  <si>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</si>
  <si>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</si>
  <si>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</si>
  <si>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</si>
  <si>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</si>
  <si>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</si>
  <si>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</si>
  <si>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</si>
  <si>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</si>
  <si>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</si>
  <si>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</si>
  <si>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</si>
  <si>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</si>
  <si>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</si>
  <si>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</si>
  <si>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</si>
  <si>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</si>
  <si>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</si>
  <si>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</si>
  <si>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</si>
  <si>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</si>
  <si>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</si>
  <si>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</si>
  <si>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</si>
  <si>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</si>
  <si>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</si>
  <si>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</si>
  <si>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</si>
  <si>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</si>
  <si>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</si>
  <si>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</si>
  <si>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</si>
  <si>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</si>
  <si>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</si>
  <si>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</si>
  <si>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</si>
  <si>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</si>
  <si>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</si>
  <si>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</si>
  <si>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</si>
  <si>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</si>
  <si>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</si>
  <si>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</si>
  <si>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</si>
  <si>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</si>
  <si>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</si>
  <si>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</si>
  <si>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</si>
  <si>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</si>
  <si>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</si>
  <si>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</si>
  <si>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</si>
  <si>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</si>
  <si>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</si>
  <si>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</si>
  <si>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</si>
  <si>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</si>
  <si>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</si>
  <si>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</si>
  <si>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</si>
  <si>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</si>
  <si>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</si>
  <si>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</si>
  <si>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</si>
  <si>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</si>
  <si>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</si>
  <si>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</si>
  <si>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</si>
  <si>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</si>
  <si>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</si>
  <si>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</si>
  <si>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</si>
  <si>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</si>
  <si>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</si>
  <si>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</si>
  <si>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</si>
  <si>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</si>
  <si>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</si>
  <si>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</si>
  <si>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</si>
  <si>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</si>
  <si>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</si>
  <si>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</si>
  <si>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</si>
  <si>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</si>
  <si>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</si>
  <si>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</si>
  <si>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</si>
  <si>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</si>
  <si>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</si>
  <si>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</si>
  <si>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</si>
  <si>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</si>
  <si>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</si>
  <si>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</si>
  <si>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</si>
  <si>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</si>
  <si>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</si>
  <si>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</si>
  <si>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</si>
  <si>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</si>
  <si>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</si>
  <si>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</si>
  <si>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</si>
  <si>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</si>
  <si>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</si>
  <si>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</si>
  <si>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</si>
  <si>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</si>
  <si>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</si>
  <si>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</si>
  <si>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</si>
  <si>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</si>
  <si>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</si>
  <si>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</si>
  <si>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</si>
  <si>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</si>
  <si>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</si>
  <si>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</si>
  <si>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</si>
  <si>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</si>
  <si>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</si>
  <si>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</si>
  <si>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</si>
  <si>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</si>
  <si>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</si>
  <si>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</si>
  <si>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</si>
  <si>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</si>
  <si>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</si>
  <si>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</si>
  <si>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</si>
  <si>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</si>
  <si>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</si>
  <si>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</si>
  <si>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</si>
  <si>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</si>
  <si>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</si>
  <si>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</si>
  <si>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</si>
  <si>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</si>
  <si>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</si>
  <si>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</si>
  <si>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</si>
  <si>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</si>
  <si>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</si>
  <si>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</si>
  <si>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</si>
  <si>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</si>
  <si>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</si>
  <si>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</si>
  <si>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</si>
  <si>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</si>
  <si>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</si>
  <si>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</si>
  <si>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</si>
  <si>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</si>
  <si>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</si>
  <si>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</si>
  <si>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</si>
  <si>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</si>
  <si>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</si>
  <si>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</si>
  <si>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</si>
  <si>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</si>
  <si>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</si>
  <si>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</si>
  <si>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</si>
  <si>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</si>
  <si>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</si>
  <si>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</si>
  <si>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</si>
  <si>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</si>
  <si>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</si>
  <si>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</si>
  <si>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</si>
  <si>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</si>
  <si>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</si>
  <si>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</si>
  <si>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</si>
  <si>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</si>
  <si>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</si>
  <si>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</si>
  <si>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</si>
  <si>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</si>
  <si>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</si>
  <si>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</si>
  <si>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</si>
  <si>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</si>
  <si>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</si>
  <si>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</si>
  <si>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</si>
  <si>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</si>
  <si>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</si>
  <si>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</si>
  <si>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</si>
  <si>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</si>
  <si>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</si>
  <si>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</si>
  <si>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</si>
  <si>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</si>
  <si>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</si>
  <si>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</si>
  <si>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</si>
  <si>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</si>
  <si>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</si>
  <si>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</si>
  <si>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</si>
  <si>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</si>
  <si>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</si>
  <si>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</si>
  <si>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</si>
  <si>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</si>
  <si>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</si>
  <si>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</si>
  <si>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</si>
  <si>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</si>
  <si>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</si>
  <si>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</si>
  <si>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</si>
  <si>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</si>
  <si>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</si>
  <si>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</si>
  <si>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</si>
  <si>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</si>
  <si>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</si>
  <si>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</si>
  <si>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</si>
  <si>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</si>
  <si>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</si>
  <si>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</si>
  <si>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</si>
  <si>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</si>
  <si>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</si>
  <si>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</si>
  <si>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</si>
  <si>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</si>
  <si>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</si>
  <si>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</si>
  <si>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</si>
  <si>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</si>
  <si>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</si>
  <si>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</si>
  <si>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</si>
  <si>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</si>
  <si>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</si>
  <si>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</si>
  <si>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</si>
  <si>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</si>
  <si>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</si>
  <si>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</si>
  <si>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</si>
  <si>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</si>
  <si>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</si>
  <si>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</si>
  <si>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</si>
  <si>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</si>
  <si>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</si>
  <si>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</si>
  <si>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</si>
  <si>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</si>
  <si>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</si>
  <si>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</si>
  <si>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</si>
  <si>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</si>
  <si>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</si>
  <si>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</si>
  <si>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</si>
  <si>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</si>
  <si>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</si>
  <si>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</si>
  <si>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</si>
  <si>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</si>
  <si>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</si>
  <si>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</si>
  <si>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</si>
  <si>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</si>
  <si>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</si>
  <si>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</si>
  <si>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</si>
  <si>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</si>
  <si>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</si>
  <si>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</si>
  <si>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</si>
  <si>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</si>
  <si>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</si>
  <si>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</si>
  <si>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</si>
  <si>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</si>
  <si>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</si>
  <si>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</si>
  <si>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</si>
  <si>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</si>
  <si>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</si>
  <si>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</si>
  <si>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</si>
  <si>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</si>
  <si>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</si>
  <si>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</si>
  <si>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</si>
  <si>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</si>
  <si>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</si>
  <si>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</si>
  <si>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</si>
  <si>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</si>
  <si>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</si>
  <si>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</si>
  <si>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</si>
  <si>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</si>
  <si>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</si>
  <si>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</si>
  <si>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</si>
  <si>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</si>
  <si>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</si>
  <si>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</si>
  <si>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</si>
  <si>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</si>
  <si>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</si>
  <si>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</si>
  <si>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</si>
  <si>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</si>
  <si>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</si>
  <si>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</si>
  <si>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</si>
  <si>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</si>
  <si>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</si>
  <si>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</si>
  <si>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</si>
  <si>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</si>
  <si>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</si>
  <si>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</si>
  <si>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</si>
  <si>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</si>
  <si>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</si>
  <si>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</si>
  <si>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</si>
  <si>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</si>
  <si>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</si>
  <si>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</si>
  <si>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</si>
  <si>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</si>
  <si>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</si>
  <si>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</si>
  <si>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</si>
  <si>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</si>
  <si>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</si>
  <si>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</si>
  <si>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</si>
  <si>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</si>
  <si>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</si>
  <si>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</si>
  <si>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</si>
  <si>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</si>
  <si>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</si>
  <si>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</si>
  <si>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</si>
  <si>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</si>
  <si>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</si>
  <si>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</si>
  <si>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</si>
  <si>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</si>
  <si>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</si>
  <si>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</si>
  <si>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</si>
  <si>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</si>
  <si>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</si>
  <si>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</si>
  <si>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</si>
  <si>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</si>
  <si>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</si>
  <si>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</si>
  <si>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</si>
  <si>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</si>
  <si>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</si>
  <si>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</si>
  <si>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</si>
  <si>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</si>
  <si>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</si>
  <si>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</si>
  <si>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</si>
  <si>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</si>
  <si>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</si>
  <si>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</si>
  <si>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</si>
  <si>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</si>
  <si>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</si>
  <si>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</si>
  <si>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</si>
  <si>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</si>
  <si>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</si>
  <si>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</si>
  <si>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</si>
  <si>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</si>
  <si>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</si>
  <si>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</si>
  <si>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</si>
  <si>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</si>
  <si>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</si>
  <si>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</si>
  <si>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</si>
  <si>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</si>
  <si>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</si>
  <si>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</si>
  <si>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</si>
  <si>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</si>
  <si>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</si>
  <si>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</si>
  <si>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</si>
  <si>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</si>
  <si>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</si>
  <si>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</si>
  <si>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</si>
  <si>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</si>
  <si>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</si>
  <si>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</si>
  <si>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</si>
  <si>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</si>
  <si>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</si>
  <si>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</si>
  <si>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</si>
  <si>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</si>
  <si>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</si>
  <si>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</si>
  <si>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</si>
  <si>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</si>
  <si>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</si>
  <si>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</si>
  <si>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</si>
  <si>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</si>
  <si>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</si>
  <si>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</si>
  <si>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</si>
  <si>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</si>
  <si>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</si>
  <si>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</si>
  <si>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</si>
  <si>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</si>
  <si>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</si>
  <si>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</si>
  <si>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</si>
  <si>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</si>
  <si>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</si>
  <si>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</si>
  <si>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</si>
  <si>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</si>
  <si>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</si>
  <si>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</si>
  <si>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</si>
  <si>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</si>
  <si>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</si>
  <si>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</si>
  <si>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</si>
  <si>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</si>
  <si>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</si>
  <si>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</si>
  <si>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</si>
  <si>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</si>
  <si>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</si>
  <si>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</si>
  <si>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</si>
  <si>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</si>
  <si>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</si>
  <si>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</si>
  <si>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</si>
  <si>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</si>
  <si>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</si>
  <si>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</si>
  <si>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</si>
  <si>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</si>
  <si>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</si>
  <si>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</si>
  <si>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</si>
  <si>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</si>
  <si>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</si>
  <si>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</si>
  <si>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</si>
  <si>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</si>
  <si>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</si>
  <si>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</si>
  <si>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</si>
  <si>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</si>
  <si>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</si>
  <si>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</si>
  <si>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</si>
  <si>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</si>
  <si>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</si>
  <si>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</si>
  <si>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</si>
  <si>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</si>
  <si>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</si>
  <si>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</si>
  <si>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</si>
  <si>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</si>
  <si>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</si>
  <si>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</si>
  <si>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</si>
  <si>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</si>
  <si>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</si>
  <si>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</si>
  <si>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</si>
  <si>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</si>
  <si>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</si>
  <si>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</si>
  <si>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</si>
  <si>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</si>
  <si>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</si>
  <si>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</si>
  <si>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</si>
  <si>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</si>
  <si>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</si>
  <si>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</si>
  <si>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</si>
  <si>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</si>
  <si>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</si>
  <si>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</si>
  <si>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</si>
  <si>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</si>
  <si>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</si>
  <si>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</si>
  <si>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</si>
  <si>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</si>
  <si>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</si>
  <si>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</si>
  <si>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</si>
  <si>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</si>
  <si>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</si>
  <si>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</si>
  <si>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</si>
  <si>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</si>
  <si>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</si>
  <si>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</si>
  <si>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</si>
  <si>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</si>
  <si>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</si>
  <si>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</si>
  <si>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</si>
  <si>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</si>
  <si>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</si>
  <si>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</si>
  <si>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</si>
  <si>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</si>
  <si>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</si>
  <si>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</si>
  <si>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</si>
  <si>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</si>
  <si>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</si>
  <si>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</si>
  <si>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</si>
  <si>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</si>
  <si>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</si>
  <si>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</si>
  <si>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</si>
  <si>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</si>
  <si>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</si>
  <si>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</si>
  <si>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</si>
  <si>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</si>
  <si>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</si>
  <si>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</si>
  <si>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</si>
  <si>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</si>
  <si>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</si>
  <si>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</si>
  <si>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</si>
  <si>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</si>
  <si>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</si>
  <si>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</si>
  <si>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</si>
  <si>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</si>
  <si>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</si>
  <si>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</si>
  <si>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</si>
  <si>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</si>
  <si>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</si>
  <si>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</si>
  <si>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</si>
  <si>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</si>
  <si>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</si>
  <si>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</si>
  <si>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</si>
  <si>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</si>
  <si>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</si>
  <si>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</si>
  <si>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</si>
  <si>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</si>
  <si>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</si>
  <si>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</si>
  <si>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</si>
  <si>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</si>
  <si>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</si>
  <si>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</si>
  <si>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</si>
  <si>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</si>
  <si>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</si>
  <si>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</si>
  <si>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</si>
  <si>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</si>
  <si>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</si>
  <si>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</si>
  <si>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</si>
  <si>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</si>
  <si>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</si>
  <si>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</si>
  <si>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</si>
  <si>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</si>
  <si>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</si>
  <si>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</si>
  <si>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</si>
  <si>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</si>
  <si>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</si>
  <si>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</si>
  <si>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</si>
  <si>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</si>
  <si>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</si>
  <si>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</si>
  <si>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</si>
  <si>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</si>
  <si>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</si>
  <si>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</si>
  <si>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</si>
  <si>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</si>
  <si>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</si>
  <si>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</si>
  <si>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</si>
  <si>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</si>
  <si>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</si>
  <si>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</si>
  <si>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</si>
  <si>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</si>
  <si>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</si>
  <si>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</si>
  <si>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</si>
  <si>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</si>
  <si>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</si>
  <si>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</si>
  <si>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</si>
  <si>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</si>
  <si>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</si>
  <si>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</si>
  <si>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</si>
  <si>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</si>
  <si>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</si>
  <si>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</si>
  <si>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</si>
  <si>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</si>
  <si>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</si>
  <si>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</si>
  <si>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</si>
  <si>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</si>
  <si>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</si>
  <si>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</si>
  <si>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</si>
  <si>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</si>
  <si>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</si>
  <si>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</si>
  <si>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</si>
  <si>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</si>
  <si>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</si>
  <si>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</si>
  <si>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</si>
  <si>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</si>
  <si>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</si>
  <si>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</si>
  <si>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</si>
  <si>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</si>
  <si>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</si>
  <si>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</si>
  <si>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</si>
  <si>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</si>
  <si>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</si>
  <si>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</si>
  <si>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</si>
  <si>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</si>
  <si>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</si>
  <si>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</si>
  <si>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</si>
  <si>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</si>
  <si>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</si>
  <si>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</si>
  <si>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</si>
  <si>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</si>
  <si>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</si>
  <si>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</si>
  <si>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</si>
  <si>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</si>
  <si>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</si>
  <si>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</si>
  <si>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</si>
  <si>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</si>
  <si>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</si>
  <si>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</si>
  <si>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</si>
  <si>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</si>
  <si>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</si>
  <si>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</si>
  <si>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</si>
  <si>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</si>
  <si>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</si>
  <si>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</si>
  <si>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</si>
  <si>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</si>
  <si>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</si>
  <si>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</si>
  <si>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</si>
  <si>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</si>
  <si>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</si>
  <si>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</si>
  <si>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</si>
  <si>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</si>
  <si>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</si>
  <si>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</si>
  <si>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</si>
  <si>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</si>
  <si>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</si>
  <si>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</si>
  <si>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</si>
  <si>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</si>
  <si>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</si>
  <si>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</si>
  <si>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</si>
  <si>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</si>
  <si>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</si>
  <si>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</si>
  <si>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</si>
  <si>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</si>
  <si>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</si>
  <si>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</si>
  <si>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</si>
  <si>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</si>
  <si>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</si>
  <si>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</si>
  <si>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</si>
  <si>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</si>
  <si>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</si>
  <si>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</si>
  <si>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</si>
  <si>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</si>
  <si>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</si>
  <si>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</si>
  <si>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</si>
  <si>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</si>
  <si>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</si>
  <si>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</si>
  <si>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</si>
  <si>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</si>
  <si>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</si>
  <si>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</si>
  <si>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</si>
  <si>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</si>
  <si>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</si>
  <si>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</si>
  <si>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</si>
  <si>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</si>
  <si>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</si>
  <si>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</si>
  <si>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</si>
  <si>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</si>
  <si>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</si>
  <si>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</si>
  <si>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</si>
  <si>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</si>
  <si>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</si>
  <si>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</si>
  <si>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</si>
  <si>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</si>
  <si>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</si>
  <si>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</si>
  <si>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</si>
  <si>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</si>
  <si>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</si>
  <si>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</si>
  <si>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</si>
  <si>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</si>
  <si>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</si>
  <si>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</si>
  <si>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</si>
  <si>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</si>
  <si>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</si>
  <si>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</si>
  <si>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</si>
  <si>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</si>
  <si>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</si>
  <si>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</si>
  <si>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</si>
  <si>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</si>
  <si>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</si>
  <si>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</si>
  <si>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</si>
  <si>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</si>
  <si>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</si>
  <si>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</si>
  <si>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</si>
  <si>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</si>
  <si>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</si>
  <si>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</si>
  <si>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</si>
  <si>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</si>
  <si>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</si>
  <si>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</si>
  <si>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</si>
  <si>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</si>
  <si>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</si>
  <si>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</si>
  <si>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</si>
  <si>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</si>
  <si>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</si>
  <si>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</si>
  <si>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</si>
  <si>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</si>
  <si>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</si>
  <si>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</si>
  <si>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</si>
  <si>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</si>
  <si>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</si>
  <si>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</si>
  <si>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</si>
  <si>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</si>
  <si>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</si>
  <si>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</si>
  <si>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</si>
  <si>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</si>
  <si>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</si>
  <si>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</si>
  <si>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</si>
  <si>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</si>
  <si>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</si>
  <si>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</si>
  <si>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</si>
  <si>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</si>
  <si>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</si>
  <si>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</si>
  <si>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</si>
  <si>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</si>
  <si>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</si>
  <si>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</si>
  <si>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</si>
  <si>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</si>
  <si>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</si>
  <si>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</si>
  <si>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</si>
  <si>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</si>
  <si>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</si>
  <si>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</si>
  <si>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</si>
  <si>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</si>
  <si>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</si>
  <si>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</si>
  <si>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</si>
  <si>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</si>
  <si>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</si>
  <si>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</si>
  <si>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</si>
  <si>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</si>
  <si>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</si>
  <si>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</si>
  <si>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</si>
  <si>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</si>
  <si>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</si>
  <si>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</si>
  <si>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</si>
  <si>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</si>
  <si>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</si>
  <si>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</si>
  <si>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</si>
  <si>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</si>
  <si>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</si>
  <si>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</si>
  <si>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</si>
  <si>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</si>
  <si>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</si>
  <si>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</si>
  <si>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</si>
  <si>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</si>
  <si>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</si>
  <si>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</si>
  <si>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</si>
  <si>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</si>
  <si>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</si>
  <si>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</si>
  <si>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</si>
  <si>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</si>
  <si>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</si>
  <si>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</si>
  <si>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</si>
  <si>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</si>
  <si>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</si>
  <si>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</si>
  <si>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</si>
  <si>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</si>
  <si>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</si>
  <si>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</si>
  <si>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</si>
  <si>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</si>
  <si>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</si>
  <si>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</si>
  <si>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</si>
  <si>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</si>
  <si>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</si>
  <si>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</si>
  <si>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</si>
  <si>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</si>
  <si>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</si>
  <si>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</si>
  <si>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</si>
  <si>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</si>
  <si>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</si>
  <si>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</si>
  <si>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</si>
  <si>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</si>
  <si>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</si>
  <si>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</si>
  <si>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</si>
  <si>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</si>
  <si>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</si>
  <si>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</si>
  <si>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</si>
  <si>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</si>
  <si>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</si>
  <si>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</si>
  <si>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</si>
  <si>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</si>
  <si>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</si>
  <si>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</si>
  <si>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</si>
  <si>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</si>
  <si>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</si>
  <si>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</si>
  <si>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</si>
  <si>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</si>
  <si>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</si>
  <si>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</si>
  <si>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</si>
  <si>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</si>
  <si>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</si>
  <si>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</si>
  <si>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</si>
  <si>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</si>
  <si>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</si>
  <si>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</si>
  <si>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</si>
  <si>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</si>
  <si>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</si>
  <si>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</si>
  <si>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</si>
  <si>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</si>
  <si>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</si>
  <si>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</si>
  <si>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</si>
  <si>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</si>
  <si>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</si>
  <si>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</si>
  <si>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</si>
  <si>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</si>
  <si>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</si>
  <si>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</si>
  <si>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</si>
  <si>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</si>
  <si>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</si>
  <si>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</si>
  <si>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</si>
  <si>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</si>
  <si>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</si>
  <si>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</si>
  <si>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</si>
  <si>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</si>
  <si>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</si>
  <si>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</si>
  <si>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</si>
  <si>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</si>
  <si>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</si>
  <si>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</si>
  <si>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</si>
  <si>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</si>
  <si>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</si>
  <si>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</si>
  <si>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</si>
  <si>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</si>
  <si>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</si>
  <si>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</si>
  <si>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</si>
  <si>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</si>
  <si>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</si>
  <si>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</si>
  <si>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</si>
  <si>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</si>
  <si>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</si>
  <si>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</si>
  <si>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</si>
  <si>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</si>
  <si>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</si>
  <si>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</si>
  <si>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</si>
  <si>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</si>
  <si>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</si>
  <si>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</si>
  <si>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</si>
  <si>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</si>
  <si>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</si>
  <si>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</si>
  <si>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</si>
  <si>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</si>
  <si>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</si>
  <si>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</si>
  <si>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</si>
  <si>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</si>
  <si>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</si>
  <si>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</si>
  <si>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</si>
  <si>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</si>
  <si>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</si>
  <si>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</si>
  <si>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</si>
  <si>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</si>
  <si>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</si>
  <si>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</si>
  <si>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</si>
  <si>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</si>
  <si>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</si>
  <si>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</si>
  <si>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</si>
  <si>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</si>
  <si>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</si>
  <si>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</si>
  <si>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</si>
  <si>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</si>
  <si>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</si>
  <si>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</si>
  <si>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</si>
  <si>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</si>
  <si>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</si>
  <si>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</si>
  <si>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</si>
  <si>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</si>
  <si>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</si>
  <si>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</si>
  <si>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</si>
  <si>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</si>
  <si>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</si>
  <si>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</si>
  <si>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</si>
  <si>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</si>
  <si>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</si>
  <si>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</si>
  <si>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</si>
  <si>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</si>
  <si>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</si>
  <si>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</si>
  <si>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</si>
  <si>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</si>
  <si>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</si>
  <si>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</si>
  <si>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</si>
  <si>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</si>
  <si>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</si>
  <si>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</si>
  <si>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</si>
  <si>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</si>
  <si>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</si>
  <si>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</si>
  <si>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</si>
  <si>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</si>
  <si>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</si>
  <si>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</si>
  <si>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</si>
  <si>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</si>
  <si>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</si>
  <si>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</si>
  <si>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</si>
  <si>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</si>
  <si>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</si>
  <si>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</si>
  <si>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</si>
  <si>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</si>
  <si>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</si>
  <si>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</si>
  <si>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</si>
  <si>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</si>
  <si>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</si>
  <si>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</si>
  <si>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</si>
  <si>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</si>
  <si>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</si>
  <si>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</si>
  <si>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</si>
  <si>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</si>
  <si>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</si>
  <si>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</si>
  <si>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</si>
  <si>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</si>
  <si>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</si>
  <si>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</si>
  <si>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</si>
  <si>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</si>
  <si>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</si>
  <si>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</si>
  <si>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</si>
  <si>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</si>
  <si>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</si>
  <si>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</si>
  <si>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</si>
  <si>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</si>
  <si>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</si>
  <si>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</si>
  <si>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</si>
  <si>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</si>
  <si>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</si>
  <si>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</si>
  <si>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</si>
  <si>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</si>
  <si>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</si>
  <si>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</si>
  <si>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</si>
  <si>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</si>
  <si>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</si>
  <si>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</si>
  <si>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</si>
  <si>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</si>
  <si>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</si>
  <si>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</si>
  <si>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</si>
  <si>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</si>
  <si>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</si>
  <si>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</si>
  <si>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</si>
  <si>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</si>
  <si>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</si>
  <si>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</si>
  <si>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</si>
  <si>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</si>
  <si>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</si>
  <si>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</si>
  <si>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</si>
  <si>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</si>
  <si>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</si>
  <si>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</si>
  <si>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</si>
  <si>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</si>
  <si>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</si>
  <si>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</si>
  <si>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</si>
  <si>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</si>
  <si>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</si>
  <si>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</si>
  <si>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</si>
  <si>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</si>
  <si>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</si>
  <si>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</si>
  <si>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</si>
  <si>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</si>
  <si>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</si>
  <si>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</si>
  <si>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</si>
  <si>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</si>
  <si>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</si>
  <si>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</si>
  <si>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</si>
  <si>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</si>
  <si>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</si>
  <si>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</si>
  <si>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</si>
  <si>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</si>
  <si>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</si>
  <si>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</si>
  <si>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</si>
  <si>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</si>
  <si>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</si>
  <si>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</si>
  <si>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</si>
  <si>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</si>
  <si>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</si>
  <si>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</si>
  <si>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</si>
  <si>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</si>
  <si>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</si>
  <si>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</si>
  <si>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</si>
  <si>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</si>
  <si>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</si>
  <si>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</si>
  <si>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</si>
  <si>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</si>
  <si>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</si>
  <si>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</si>
  <si>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</si>
  <si>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</si>
  <si>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</si>
  <si>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</si>
  <si>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</si>
  <si>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</si>
  <si>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</si>
  <si>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</si>
  <si>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</si>
  <si>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</si>
  <si>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</si>
  <si>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</si>
  <si>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</si>
  <si>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</si>
  <si>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</si>
  <si>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</si>
  <si>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</si>
  <si>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</si>
  <si>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</si>
  <si>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</si>
  <si>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</si>
  <si>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</si>
  <si>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</si>
  <si>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</si>
  <si>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</si>
  <si>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</si>
  <si>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</si>
  <si>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</si>
  <si>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</si>
  <si>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</si>
  <si>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</si>
  <si>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</si>
  <si>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</si>
  <si>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</si>
  <si>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</si>
  <si>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</si>
  <si>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</si>
  <si>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</si>
  <si>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</si>
  <si>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</si>
  <si>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</si>
  <si>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</si>
  <si>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</si>
  <si>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</si>
  <si>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</si>
  <si>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</si>
  <si>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</si>
  <si>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</si>
  <si>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</si>
  <si>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</si>
  <si>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</si>
  <si>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</si>
  <si>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</si>
  <si>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</si>
  <si>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</si>
  <si>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</si>
  <si>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</si>
  <si>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</si>
  <si>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</si>
  <si>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</si>
  <si>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</si>
  <si>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</si>
  <si>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</si>
  <si>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</si>
  <si>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</si>
  <si>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</si>
  <si>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</si>
  <si>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</si>
  <si>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</si>
  <si>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</si>
  <si>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</si>
  <si>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</si>
  <si>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</si>
  <si>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</si>
  <si>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</si>
  <si>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</si>
  <si>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</si>
  <si>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</si>
  <si>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</si>
  <si>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</si>
  <si>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</si>
  <si>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</si>
  <si>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</si>
  <si>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</si>
  <si>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</si>
  <si>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</si>
  <si>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</si>
  <si>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</si>
  <si>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</si>
  <si>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</si>
  <si>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</si>
  <si>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</si>
  <si>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</si>
  <si>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</si>
  <si>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</si>
  <si>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</si>
  <si>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</si>
  <si>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</si>
  <si>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</si>
  <si>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</si>
  <si>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</si>
  <si>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</si>
  <si>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</si>
  <si>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</si>
  <si>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</si>
  <si>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</si>
  <si>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</si>
  <si>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</si>
  <si>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</si>
  <si>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</si>
  <si>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</si>
  <si>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</si>
  <si>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</si>
  <si>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</si>
  <si>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</si>
  <si>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</si>
  <si>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</si>
  <si>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</si>
  <si>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</si>
  <si>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</si>
  <si>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</si>
  <si>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</si>
  <si>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</si>
  <si>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</si>
  <si>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</si>
  <si>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</si>
  <si>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</si>
  <si>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</si>
  <si>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</si>
  <si>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</si>
  <si>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</si>
  <si>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</si>
  <si>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</si>
  <si>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</si>
  <si>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</si>
  <si>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</si>
  <si>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</si>
  <si>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</si>
  <si>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</si>
  <si>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</si>
  <si>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</si>
  <si>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</si>
  <si>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</si>
  <si>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</si>
  <si>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</si>
  <si>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</si>
  <si>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</si>
  <si>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</si>
  <si>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</si>
  <si>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</si>
  <si>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</si>
  <si>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</si>
  <si>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</si>
  <si>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</si>
  <si>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</si>
  <si>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</si>
  <si>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</si>
  <si>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</si>
  <si>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</si>
  <si>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</si>
  <si>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</si>
  <si>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</si>
  <si>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</si>
  <si>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</si>
  <si>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</si>
  <si>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</si>
  <si>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</si>
  <si>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</si>
  <si>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</si>
  <si>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</si>
  <si>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</si>
  <si>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</si>
  <si>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</si>
  <si>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</si>
  <si>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</si>
  <si>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</si>
  <si>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</si>
  <si>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</si>
  <si>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</si>
  <si>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</si>
  <si>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</si>
  <si>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</si>
  <si>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</si>
  <si>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</si>
  <si>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</si>
  <si>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</si>
  <si>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</si>
  <si>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</si>
  <si>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</si>
  <si>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</si>
  <si>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</si>
  <si>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</si>
  <si>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</si>
  <si>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</si>
  <si>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</si>
  <si>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</si>
  <si>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</si>
  <si>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</si>
  <si>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</si>
  <si>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</si>
  <si>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</si>
  <si>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</si>
  <si>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</si>
  <si>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</si>
  <si>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</si>
  <si>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</si>
  <si>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</si>
  <si>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</si>
  <si>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</si>
  <si>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</si>
  <si>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</si>
  <si>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</si>
  <si>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</si>
  <si>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</si>
  <si>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</si>
  <si>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</si>
  <si>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</si>
  <si>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</si>
  <si>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</si>
  <si>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</si>
  <si>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</si>
  <si>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</si>
  <si>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</si>
  <si>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</si>
  <si>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</si>
  <si>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</si>
  <si>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</si>
  <si>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</si>
  <si>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</si>
  <si>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</si>
  <si>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</si>
  <si>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</si>
  <si>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</si>
  <si>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</si>
  <si>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</si>
  <si>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</si>
  <si>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</si>
  <si>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</si>
  <si>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</si>
  <si>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</si>
  <si>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</si>
  <si>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</si>
  <si>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</si>
  <si>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</si>
  <si>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</si>
  <si>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</si>
  <si>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</si>
  <si>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</si>
  <si>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</si>
  <si>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</si>
  <si>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</si>
  <si>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</si>
  <si>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</si>
  <si>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</si>
  <si>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</si>
  <si>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</si>
  <si>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</si>
  <si>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</si>
  <si>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</si>
  <si>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</si>
  <si>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</si>
  <si>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</si>
  <si>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</si>
  <si>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</si>
  <si>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</si>
  <si>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</si>
  <si>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</si>
  <si>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</si>
  <si>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</si>
  <si>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</si>
  <si>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</si>
  <si>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</si>
  <si>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</si>
  <si>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</si>
  <si>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</si>
  <si>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</si>
  <si>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</si>
  <si>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</si>
  <si>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</si>
  <si>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</si>
  <si>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</si>
  <si>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</si>
  <si>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</si>
  <si>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</si>
  <si>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</si>
  <si>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</si>
  <si>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</si>
  <si>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</si>
  <si>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</si>
  <si>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</si>
  <si>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</si>
  <si>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</si>
  <si>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</si>
  <si>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</si>
  <si>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</si>
  <si>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</si>
  <si>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</si>
  <si>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</si>
  <si>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</si>
  <si>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</si>
  <si>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</si>
  <si>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</si>
  <si>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</si>
  <si>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</si>
  <si>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</si>
  <si>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</si>
  <si>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</si>
  <si>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</si>
  <si>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</si>
  <si>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</si>
  <si>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</si>
  <si>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</si>
  <si>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</si>
  <si>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</si>
  <si>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</si>
  <si>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</si>
  <si>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</si>
  <si>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</si>
  <si>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</si>
  <si>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</si>
  <si>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</si>
  <si>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</si>
  <si>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</si>
  <si>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</si>
  <si>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</si>
  <si>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</si>
  <si>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</si>
  <si>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</si>
  <si>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</si>
  <si>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</si>
  <si>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</si>
  <si>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</si>
  <si>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</si>
  <si>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</si>
  <si>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</si>
  <si>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</si>
  <si>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</si>
  <si>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</si>
  <si>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</si>
  <si>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</si>
  <si>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</si>
  <si>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</si>
  <si>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</si>
  <si>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</si>
  <si>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</si>
  <si>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</si>
  <si>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</si>
  <si>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</si>
  <si>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</si>
  <si>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</si>
  <si>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</si>
  <si>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</si>
  <si>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</si>
  <si>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</si>
  <si>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</si>
  <si>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</si>
  <si>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</si>
  <si>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</si>
  <si>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</si>
  <si>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</si>
  <si>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</si>
  <si>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</si>
  <si>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</si>
  <si>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</si>
  <si>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</si>
  <si>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</si>
  <si>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</si>
  <si>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</si>
  <si>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</si>
  <si>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</si>
  <si>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</si>
  <si>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</si>
  <si>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</si>
  <si>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</si>
  <si>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</si>
  <si>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</si>
  <si>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</si>
  <si>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</si>
  <si>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</si>
  <si>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</si>
  <si>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</si>
  <si>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</si>
  <si>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</si>
  <si>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</si>
  <si>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</si>
  <si>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</si>
  <si>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</si>
  <si>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</si>
  <si>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</si>
  <si>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</si>
  <si>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</si>
  <si>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</si>
  <si>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</si>
  <si>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</si>
  <si>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</si>
  <si>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</si>
  <si>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</si>
  <si>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</si>
  <si>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</si>
  <si>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</si>
  <si>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</si>
  <si>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</si>
  <si>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</si>
  <si>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</si>
  <si>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</si>
  <si>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</si>
  <si>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</si>
  <si>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</si>
  <si>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</si>
  <si>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</si>
  <si>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</si>
  <si>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</si>
  <si>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</si>
  <si>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</si>
  <si>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</si>
  <si>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</si>
  <si>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</si>
  <si>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</si>
  <si>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</si>
  <si>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</si>
  <si>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</si>
  <si>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</si>
  <si>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</si>
  <si>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</si>
  <si>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</si>
  <si>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</si>
  <si>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</si>
  <si>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</si>
  <si>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</si>
  <si>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</si>
  <si>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</si>
  <si>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</si>
  <si>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</si>
  <si>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</si>
  <si>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</si>
  <si>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</si>
  <si>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</si>
  <si>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</si>
  <si>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</si>
  <si>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</si>
  <si>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</si>
  <si>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</si>
  <si>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</si>
  <si>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</si>
  <si>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</si>
  <si>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</si>
  <si>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</si>
  <si>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</si>
  <si>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</si>
  <si>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</si>
  <si>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</si>
  <si>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</si>
  <si>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</si>
  <si>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</si>
  <si>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</si>
  <si>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</si>
  <si>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</si>
  <si>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</si>
  <si>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</si>
  <si>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</si>
  <si>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</si>
  <si>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</si>
  <si>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</si>
  <si>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</si>
  <si>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</si>
  <si>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</si>
  <si>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</si>
  <si>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</si>
  <si>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</si>
  <si>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</si>
  <si>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</si>
  <si>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</si>
  <si>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</si>
  <si>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</si>
  <si>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</si>
  <si>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</si>
  <si>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</si>
  <si>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</si>
  <si>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</si>
  <si>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</si>
  <si>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</si>
  <si>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</si>
  <si>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</si>
  <si>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</si>
  <si>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</si>
  <si>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</si>
  <si>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</si>
  <si>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</si>
  <si>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</si>
  <si>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</si>
  <si>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</si>
  <si>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</si>
  <si>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</si>
  <si>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</si>
  <si>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</si>
  <si>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</si>
  <si>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</si>
  <si>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</si>
  <si>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</si>
  <si>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</si>
  <si>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</si>
  <si>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</si>
  <si>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</si>
  <si>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</si>
  <si>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</si>
  <si>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</si>
  <si>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</si>
  <si>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</si>
  <si>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</si>
  <si>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</si>
  <si>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</si>
  <si>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</si>
  <si>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</si>
  <si>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</si>
  <si>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</si>
  <si>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</si>
  <si>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</si>
  <si>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</si>
  <si>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</si>
  <si>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</si>
  <si>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</si>
  <si>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</si>
  <si>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</si>
  <si>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</si>
  <si>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</si>
  <si>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</si>
  <si>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</si>
  <si>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</si>
  <si>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</si>
  <si>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</si>
  <si>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</si>
  <si>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</si>
  <si>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</si>
  <si>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</si>
  <si>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</si>
  <si>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</si>
  <si>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</si>
  <si>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</si>
  <si>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</si>
  <si>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</si>
  <si>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</si>
  <si>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</si>
  <si>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</si>
  <si>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</si>
  <si>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</si>
  <si>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</si>
  <si>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</si>
  <si>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</si>
  <si>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</si>
  <si>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</si>
  <si>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</si>
  <si>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</si>
  <si>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</si>
  <si>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</si>
  <si>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</si>
  <si>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</si>
  <si>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</si>
  <si>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</si>
  <si>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</si>
  <si>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</si>
  <si>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</si>
  <si>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</si>
  <si>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</si>
  <si>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</si>
  <si>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</si>
  <si>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</si>
  <si>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</si>
  <si>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</si>
  <si>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</si>
  <si>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</si>
  <si>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</si>
  <si>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</si>
  <si>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</si>
  <si>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</si>
  <si>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</si>
  <si>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</si>
  <si>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</si>
  <si>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</si>
  <si>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</si>
  <si>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</si>
  <si>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</si>
  <si>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</si>
  <si>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</si>
  <si>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</si>
  <si>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</si>
  <si>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</si>
  <si>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</si>
  <si>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</si>
  <si>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</si>
  <si>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</si>
  <si>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</si>
  <si>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</si>
  <si>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</si>
  <si>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</si>
  <si>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</si>
  <si>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</si>
  <si>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</si>
  <si>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</si>
  <si>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</si>
  <si>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</si>
  <si>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</si>
  <si>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</si>
  <si>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</si>
  <si>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</si>
  <si>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</si>
  <si>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</si>
  <si>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</si>
  <si>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</si>
  <si>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</si>
  <si>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</si>
  <si>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</si>
  <si>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</si>
  <si>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</si>
  <si>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</si>
  <si>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</si>
  <si>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</si>
  <si>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</si>
  <si>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</si>
  <si>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</si>
  <si>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</si>
  <si>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</si>
  <si>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</si>
  <si>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</si>
  <si>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</si>
  <si>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</si>
  <si>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</si>
  <si>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</si>
  <si>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</si>
  <si>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</si>
  <si>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</si>
  <si>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</si>
  <si>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</si>
  <si>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</si>
  <si>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</si>
  <si>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</si>
  <si>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</si>
  <si>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</si>
  <si>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</si>
  <si>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</si>
  <si>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</si>
  <si>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</si>
  <si>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</si>
  <si>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</si>
  <si>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</si>
  <si>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</si>
  <si>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</si>
  <si>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</si>
  <si>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</si>
  <si>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</si>
  <si>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</si>
  <si>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</si>
  <si>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</si>
  <si>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</si>
  <si>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</si>
  <si>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</si>
  <si>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</si>
  <si>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</si>
  <si>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</si>
  <si>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</si>
  <si>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</si>
  <si>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</si>
  <si>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</si>
  <si>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</si>
  <si>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</si>
  <si>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</si>
  <si>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</si>
  <si>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</si>
  <si>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</si>
  <si>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</si>
  <si>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</si>
  <si>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</si>
  <si>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</si>
  <si>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</si>
  <si>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</si>
  <si>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</si>
  <si>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</si>
  <si>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</si>
  <si>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</si>
  <si>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</si>
  <si>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</si>
  <si>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</si>
  <si>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</si>
  <si>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</si>
  <si>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</si>
  <si>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</si>
  <si>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</si>
  <si>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</si>
  <si>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</si>
  <si>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</si>
  <si>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</si>
  <si>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</si>
  <si>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</si>
  <si>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</si>
  <si>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</si>
  <si>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</si>
  <si>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</si>
  <si>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</si>
  <si>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</si>
  <si>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</si>
  <si>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</si>
  <si>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</si>
  <si>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</si>
  <si>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</si>
  <si>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</si>
  <si>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</si>
  <si>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</si>
  <si>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</si>
  <si>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</si>
  <si>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</si>
  <si>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</si>
  <si>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</si>
  <si>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</si>
  <si>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</si>
  <si>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</si>
  <si>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</si>
  <si>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</si>
  <si>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</si>
  <si>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</si>
  <si>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</si>
  <si>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</si>
  <si>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</si>
  <si>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</si>
  <si>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</si>
  <si>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</si>
  <si>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</si>
  <si>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</si>
  <si>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</si>
  <si>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</si>
  <si>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</si>
  <si>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</si>
  <si>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</si>
  <si>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</si>
  <si>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</si>
  <si>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</si>
  <si>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</si>
  <si>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</si>
  <si>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</si>
  <si>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</si>
  <si>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</si>
  <si>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</si>
  <si>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</si>
  <si>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</si>
  <si>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</si>
  <si>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</si>
  <si>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</si>
  <si>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</si>
  <si>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</si>
  <si>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</si>
  <si>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</si>
  <si>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</si>
  <si>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</si>
  <si>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</si>
  <si>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</si>
  <si>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</si>
  <si>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</si>
  <si>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</si>
  <si>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</si>
  <si>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</si>
  <si>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</si>
  <si>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</si>
  <si>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</si>
  <si>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</si>
  <si>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</si>
  <si>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</si>
  <si>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</si>
  <si>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</si>
  <si>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</si>
  <si>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</si>
  <si>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</si>
  <si>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</si>
  <si>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</si>
  <si>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</si>
  <si>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</si>
  <si>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</si>
  <si>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</si>
  <si>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</si>
  <si>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</si>
  <si>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</si>
  <si>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</si>
  <si>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</si>
  <si>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</si>
  <si>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</si>
  <si>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</si>
  <si>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</si>
  <si>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</si>
  <si>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</si>
  <si>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</si>
  <si>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</si>
  <si>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</si>
  <si>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</si>
  <si>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</si>
  <si>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</si>
  <si>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</si>
  <si>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</si>
  <si>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</si>
  <si>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</si>
  <si>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</si>
  <si>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</si>
  <si>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</si>
  <si>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</si>
  <si>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</si>
  <si>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</si>
  <si>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</si>
  <si>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</si>
  <si>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</si>
  <si>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</si>
  <si>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</si>
  <si>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</si>
  <si>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</si>
  <si>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</si>
  <si>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</si>
  <si>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</si>
  <si>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</si>
  <si>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</si>
  <si>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</si>
  <si>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</si>
  <si>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</si>
  <si>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</si>
  <si>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</si>
  <si>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</si>
  <si>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</si>
  <si>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</si>
  <si>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</si>
  <si>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</si>
  <si>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</si>
  <si>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</si>
  <si>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</si>
  <si>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</si>
  <si>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</si>
  <si>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</si>
  <si>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</si>
  <si>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</si>
  <si>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</si>
  <si>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</si>
  <si>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</si>
  <si>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</si>
  <si>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</si>
  <si>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</si>
  <si>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</si>
  <si>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</si>
  <si>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</si>
  <si>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</si>
  <si>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</si>
  <si>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</si>
  <si>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</si>
  <si>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</si>
  <si>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</si>
  <si>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</si>
  <si>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</si>
  <si>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</si>
  <si>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</si>
  <si>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</si>
  <si>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</si>
  <si>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</si>
  <si>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</si>
  <si>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</si>
  <si>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</si>
  <si>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</si>
  <si>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</si>
  <si>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</si>
  <si>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</si>
  <si>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</si>
  <si>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</si>
  <si>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</si>
  <si>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</si>
  <si>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</si>
  <si>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</si>
  <si>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</si>
  <si>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</si>
  <si>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</si>
  <si>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</si>
  <si>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</si>
  <si>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</si>
  <si>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</si>
  <si>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</si>
  <si>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</si>
  <si>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</si>
  <si>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</si>
  <si>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</si>
  <si>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</si>
  <si>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</si>
  <si>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</si>
  <si>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</si>
  <si>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</si>
  <si>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</si>
  <si>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</si>
  <si>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</si>
  <si>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</si>
  <si>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</si>
  <si>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</si>
  <si>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</si>
  <si>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</si>
  <si>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</si>
  <si>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</si>
  <si>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</si>
  <si>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</si>
  <si>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</si>
  <si>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</si>
  <si>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</si>
  <si>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</si>
  <si>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</si>
  <si>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</si>
  <si>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</si>
  <si>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</si>
  <si>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</si>
  <si>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</si>
  <si>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</si>
  <si>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</si>
  <si>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</si>
  <si>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</si>
  <si>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</si>
  <si>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</si>
  <si>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</si>
  <si>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</si>
  <si>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</si>
  <si>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</si>
  <si>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</si>
  <si>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</si>
  <si>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</si>
  <si>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</si>
  <si>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</si>
  <si>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</si>
  <si>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</si>
  <si>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</si>
  <si>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</si>
  <si>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</si>
  <si>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</si>
  <si>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</si>
  <si>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</si>
  <si>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</si>
  <si>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</si>
  <si>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</si>
  <si>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</si>
  <si>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</si>
  <si>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</si>
  <si>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</si>
  <si>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</si>
  <si>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</si>
  <si>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</si>
  <si>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</si>
  <si>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</si>
  <si>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</si>
  <si>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</si>
  <si>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</si>
  <si>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</si>
  <si>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</si>
  <si>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</si>
  <si>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</si>
  <si>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</si>
  <si>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</si>
  <si>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</si>
  <si>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</si>
  <si>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</si>
  <si>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</si>
  <si>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</si>
  <si>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</si>
  <si>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</si>
  <si>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</si>
  <si>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</si>
  <si>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</si>
  <si>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</si>
  <si>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</si>
  <si>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</si>
  <si>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</si>
  <si>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</si>
  <si>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</si>
  <si>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</si>
  <si>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</si>
  <si>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</si>
  <si>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</si>
  <si>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</si>
  <si>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</si>
  <si>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</si>
  <si>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</si>
  <si>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</si>
  <si>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</si>
  <si>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</si>
  <si>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</si>
  <si>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</si>
  <si>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</si>
  <si>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</si>
  <si>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</si>
  <si>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</si>
  <si>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</si>
  <si>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</si>
  <si>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</si>
  <si>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</si>
  <si>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</si>
  <si>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</si>
  <si>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</si>
  <si>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</si>
  <si>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</si>
  <si>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</si>
  <si>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</si>
  <si>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</si>
  <si>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</si>
  <si>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</si>
  <si>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</si>
  <si>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</si>
  <si>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</si>
  <si>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</si>
  <si>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</si>
  <si>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</si>
  <si>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</si>
  <si>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</si>
  <si>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</si>
  <si>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</si>
  <si>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</si>
  <si>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</si>
  <si>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</si>
  <si>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</si>
  <si>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</si>
  <si>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</si>
  <si>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</si>
  <si>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</si>
  <si>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</si>
  <si>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</si>
  <si>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</si>
  <si>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</si>
  <si>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</si>
  <si>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</si>
  <si>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</si>
  <si>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</si>
  <si>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</si>
  <si>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</si>
  <si>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</si>
  <si>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</si>
  <si>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</si>
  <si>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</si>
  <si>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</si>
  <si>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</si>
  <si>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</si>
  <si>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</si>
  <si>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</si>
  <si>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</si>
  <si>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</si>
  <si>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</si>
  <si>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</si>
  <si>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</si>
  <si>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</si>
  <si>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</si>
  <si>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</si>
  <si>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</si>
  <si>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</si>
  <si>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</si>
  <si>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</si>
  <si>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</si>
  <si>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</si>
  <si>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</si>
  <si>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</si>
  <si>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</si>
  <si>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</si>
  <si>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</si>
  <si>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</si>
  <si>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</si>
  <si>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</si>
  <si>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</si>
  <si>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</si>
  <si>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</si>
  <si>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</si>
  <si>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</si>
  <si>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</si>
  <si>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</si>
  <si>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</si>
  <si>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</si>
  <si>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</si>
  <si>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</si>
  <si>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</si>
  <si>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</si>
  <si>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</si>
  <si>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</si>
  <si>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</si>
  <si>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</si>
  <si>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</si>
  <si>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</si>
  <si>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</si>
  <si>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</si>
  <si>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</si>
  <si>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</si>
  <si>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</si>
  <si>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</si>
  <si>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</si>
  <si>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</si>
  <si>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</si>
  <si>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</si>
  <si>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</si>
  <si>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</si>
  <si>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</si>
  <si>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</si>
  <si>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</si>
  <si>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</si>
  <si>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</si>
  <si>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</si>
  <si>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</si>
  <si>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</si>
  <si>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</si>
  <si>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</si>
  <si>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</si>
  <si>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</si>
  <si>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</si>
  <si>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</si>
  <si>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</si>
  <si>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</si>
  <si>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</si>
  <si>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</si>
  <si>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</si>
  <si>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</si>
  <si>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</si>
  <si>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</si>
  <si>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</si>
  <si>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</si>
  <si>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</si>
  <si>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</si>
  <si>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</si>
  <si>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</si>
  <si>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</si>
  <si>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</si>
  <si>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</si>
  <si>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</si>
  <si>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</si>
  <si>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</si>
  <si>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</si>
  <si>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</si>
  <si>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</si>
  <si>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</si>
  <si>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</si>
  <si>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</si>
  <si>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</si>
  <si>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</si>
  <si>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</si>
  <si>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</si>
  <si>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</si>
  <si>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</si>
  <si>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</si>
  <si>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</si>
  <si>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</si>
  <si>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</si>
  <si>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</si>
  <si>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</si>
  <si>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</si>
  <si>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</si>
  <si>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</si>
  <si>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</si>
  <si>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</si>
  <si>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</si>
  <si>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</si>
  <si>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</si>
  <si>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</si>
  <si>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</si>
  <si>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</si>
  <si>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</si>
  <si>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</si>
  <si>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</si>
  <si>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</si>
  <si>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</si>
  <si>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</si>
  <si>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</si>
  <si>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</si>
  <si>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</si>
  <si>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</si>
  <si>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</si>
  <si>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</si>
  <si>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</si>
  <si>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</si>
  <si>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</si>
  <si>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</si>
  <si>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</si>
  <si>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</si>
  <si>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</si>
  <si>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</si>
  <si>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</si>
  <si>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</si>
  <si>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</si>
  <si>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</si>
  <si>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</si>
  <si>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</si>
  <si>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</si>
  <si>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</si>
  <si>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</si>
  <si>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</si>
  <si>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</si>
  <si>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</si>
  <si>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</si>
  <si>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</si>
  <si>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</si>
  <si>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</si>
  <si>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</si>
  <si>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</si>
  <si>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</si>
  <si>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</si>
  <si>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</si>
  <si>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</si>
  <si>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</si>
  <si>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</si>
  <si>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</si>
  <si>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</si>
  <si>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</si>
  <si>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</si>
  <si>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</si>
  <si>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</si>
  <si>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</si>
  <si>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</si>
  <si>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</si>
  <si>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</si>
  <si>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</si>
  <si>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</si>
  <si>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</si>
  <si>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</si>
  <si>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</si>
  <si>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</si>
  <si>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</si>
  <si>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</si>
  <si>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</si>
  <si>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</si>
  <si>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</si>
  <si>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</si>
  <si>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</si>
  <si>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</si>
  <si>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</si>
  <si>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</si>
  <si>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</si>
  <si>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</si>
  <si>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</si>
  <si>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</si>
  <si>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</si>
  <si>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</si>
  <si>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</si>
  <si>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</si>
  <si>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</si>
  <si>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</si>
  <si>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</si>
  <si>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</si>
  <si>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</si>
  <si>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</si>
  <si>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</si>
  <si>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</si>
  <si>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</si>
  <si>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</si>
  <si>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</si>
  <si>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</si>
  <si>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</si>
  <si>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</si>
  <si>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</si>
  <si>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</si>
  <si>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</si>
  <si>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</si>
  <si>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</si>
  <si>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</si>
  <si>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</si>
  <si>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</si>
  <si>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</si>
  <si>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</si>
  <si>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</si>
  <si>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</si>
  <si>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</si>
  <si>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</si>
  <si>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</si>
  <si>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</si>
  <si>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</si>
  <si>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</si>
  <si>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</si>
  <si>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</si>
  <si>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</si>
  <si>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</si>
  <si>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</si>
  <si>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</si>
  <si>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</si>
  <si>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</si>
  <si>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</si>
  <si>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</si>
  <si>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</si>
  <si>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</si>
  <si>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</si>
  <si>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</si>
  <si>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</si>
  <si>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</si>
  <si>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</si>
  <si>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</si>
  <si>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</si>
  <si>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</si>
  <si>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</si>
  <si>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</si>
  <si>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</si>
  <si>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</si>
  <si>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</si>
  <si>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</si>
  <si>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</si>
  <si>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</si>
  <si>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</si>
  <si>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</si>
  <si>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</si>
  <si>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</si>
  <si>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</si>
  <si>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</si>
  <si>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</si>
  <si>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</si>
  <si>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</si>
  <si>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</si>
  <si>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</si>
  <si>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</si>
  <si>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</si>
  <si>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</si>
  <si>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</si>
  <si>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</si>
  <si>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</si>
  <si>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</si>
  <si>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</si>
  <si>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</si>
  <si>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</si>
  <si>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</si>
  <si>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</si>
  <si>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</si>
  <si>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</si>
  <si>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</si>
  <si>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</si>
  <si>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</si>
  <si>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</si>
  <si>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</si>
  <si>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</si>
  <si>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</si>
  <si>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</si>
  <si>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</si>
  <si>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</si>
  <si>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</si>
  <si>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</si>
  <si>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</si>
  <si>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</si>
  <si>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</si>
  <si>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</si>
  <si>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</si>
  <si>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</si>
  <si>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</si>
  <si>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</si>
  <si>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</si>
  <si>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</si>
  <si>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</si>
  <si>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</si>
  <si>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</si>
  <si>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</si>
  <si>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</si>
  <si>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</si>
  <si>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</si>
  <si>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</si>
  <si>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</si>
  <si>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</si>
  <si>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</si>
  <si>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</si>
  <si>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</si>
  <si>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</si>
  <si>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</si>
  <si>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</si>
  <si>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</si>
  <si>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</si>
  <si>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</si>
  <si>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</si>
  <si>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</si>
  <si>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</si>
  <si>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</si>
  <si>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</si>
  <si>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</si>
  <si>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</si>
  <si>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</si>
  <si>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</si>
  <si>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</si>
  <si>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</si>
  <si>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</si>
  <si>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</si>
  <si>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</si>
  <si>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</si>
  <si>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</si>
  <si>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</si>
  <si>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</si>
  <si>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</si>
  <si>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</si>
  <si>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</si>
  <si>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</si>
  <si>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</si>
  <si>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</si>
  <si>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</si>
  <si>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</si>
  <si>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</si>
  <si>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</si>
  <si>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</si>
  <si>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</si>
  <si>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</si>
  <si>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</si>
  <si>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</si>
  <si>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</si>
  <si>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</si>
  <si>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</si>
  <si>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</si>
  <si>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</si>
  <si>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</si>
  <si>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</si>
  <si>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</si>
  <si>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</si>
  <si>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</si>
  <si>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</si>
  <si>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</si>
  <si>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</si>
  <si>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</si>
  <si>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</si>
  <si>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</si>
  <si>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</si>
  <si>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</si>
  <si>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</si>
  <si>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</si>
  <si>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</si>
  <si>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</si>
  <si>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</si>
  <si>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</si>
  <si>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</si>
  <si>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</si>
  <si>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</si>
  <si>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</si>
  <si>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</si>
  <si>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</si>
  <si>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</si>
  <si>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</si>
  <si>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</si>
  <si>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</si>
  <si>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</si>
  <si>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</si>
  <si>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</si>
  <si>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</si>
  <si>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</si>
  <si>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</si>
  <si>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</si>
  <si>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</si>
  <si>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</si>
  <si>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</si>
  <si>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</si>
  <si>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</si>
  <si>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</si>
  <si>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</si>
  <si>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</si>
  <si>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</si>
  <si>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</si>
  <si>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</si>
  <si>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</si>
  <si>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</si>
  <si>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</si>
  <si>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</si>
  <si>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</si>
  <si>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</si>
  <si>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</si>
  <si>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</si>
  <si>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</si>
  <si>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</si>
  <si>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</si>
  <si>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</si>
  <si>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</si>
  <si>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</si>
  <si>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</si>
  <si>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</si>
  <si>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</si>
  <si>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</si>
  <si>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</si>
  <si>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</si>
  <si>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</si>
  <si>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</si>
  <si>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</si>
  <si>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</si>
  <si>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</si>
  <si>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</si>
  <si>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</si>
  <si>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</si>
  <si>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</si>
  <si>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</si>
  <si>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</si>
  <si>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</si>
  <si>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</si>
  <si>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</si>
  <si>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</si>
  <si>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</si>
  <si>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</si>
  <si>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</si>
  <si>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</si>
  <si>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</si>
  <si>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</si>
  <si>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</si>
  <si>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</si>
  <si>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</si>
  <si>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</si>
  <si>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</si>
  <si>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</si>
  <si>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</si>
  <si>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</si>
  <si>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</si>
  <si>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</si>
  <si>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</si>
  <si>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</si>
  <si>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</si>
  <si>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</si>
  <si>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</si>
  <si>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</si>
  <si>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</si>
  <si>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</si>
  <si>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</si>
  <si>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</si>
  <si>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</si>
  <si>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</si>
  <si>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</si>
  <si>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</si>
  <si>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</si>
  <si>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</si>
  <si>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</si>
  <si>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</si>
  <si>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</si>
  <si>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</si>
  <si>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</si>
  <si>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</si>
  <si>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</si>
  <si>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</si>
  <si>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</si>
  <si>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</si>
  <si>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</si>
  <si>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</si>
  <si>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</si>
  <si>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</si>
  <si>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</si>
  <si>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</si>
  <si>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</si>
  <si>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</si>
  <si>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</si>
  <si>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</si>
  <si>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</si>
  <si>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</si>
  <si>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</si>
  <si>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</si>
  <si>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</si>
  <si>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</si>
  <si>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</si>
  <si>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</si>
  <si>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</si>
  <si>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</si>
  <si>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</si>
  <si>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</si>
  <si>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</si>
  <si>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</si>
  <si>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</si>
  <si>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</si>
  <si>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</si>
  <si>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</si>
  <si>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</si>
  <si>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</si>
  <si>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</si>
  <si>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</si>
  <si>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</si>
  <si>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</si>
  <si>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</si>
  <si>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</si>
  <si>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</si>
  <si>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</si>
  <si>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</si>
  <si>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</si>
  <si>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</si>
  <si>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</si>
  <si>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</si>
  <si>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</si>
  <si>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</si>
  <si>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</si>
  <si>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</si>
  <si>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</si>
  <si>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</si>
  <si>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</si>
  <si>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</si>
  <si>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</si>
  <si>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</si>
  <si>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</si>
  <si>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</si>
  <si>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</si>
  <si>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</si>
  <si>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</si>
  <si>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</si>
  <si>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</si>
  <si>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</si>
  <si>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</si>
  <si>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</si>
  <si>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</si>
  <si>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</si>
  <si>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</si>
  <si>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</si>
  <si>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</si>
  <si>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</si>
  <si>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</si>
  <si>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</si>
  <si>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</si>
  <si>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</si>
  <si>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</si>
  <si>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</si>
  <si>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</si>
  <si>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</si>
  <si>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</si>
  <si>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</si>
  <si>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</si>
  <si>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</si>
  <si>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</si>
  <si>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</si>
  <si>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</si>
  <si>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</si>
  <si>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</si>
  <si>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</si>
  <si>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</si>
  <si>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</si>
  <si>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</si>
  <si>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</si>
  <si>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</si>
  <si>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</si>
  <si>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</si>
  <si>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</si>
  <si>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</si>
  <si>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</si>
  <si>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</si>
  <si>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</si>
  <si>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</si>
  <si>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</si>
  <si>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</si>
  <si>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</si>
  <si>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</si>
  <si>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</si>
  <si>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</si>
  <si>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</si>
  <si>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</si>
  <si>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</si>
  <si>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</si>
  <si>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</si>
  <si>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</si>
  <si>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</si>
  <si>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</si>
  <si>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</si>
  <si>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</si>
  <si>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</si>
  <si>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</si>
  <si>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</si>
  <si>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</si>
  <si>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</si>
  <si>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</si>
  <si>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</si>
  <si>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</si>
  <si>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</si>
  <si>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</si>
  <si>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</si>
  <si>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</si>
  <si>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</si>
  <si>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</si>
  <si>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</si>
  <si>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</si>
  <si>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</si>
  <si>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</si>
  <si>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</si>
  <si>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</si>
  <si>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</si>
  <si>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</si>
  <si>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</si>
  <si>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</si>
  <si>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</si>
  <si>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</si>
  <si>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</si>
  <si>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</si>
  <si>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</si>
  <si>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</si>
  <si>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</si>
  <si>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</si>
  <si>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</si>
  <si>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</si>
  <si>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</si>
  <si>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</si>
  <si>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</si>
  <si>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</si>
  <si>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</si>
  <si>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</si>
  <si>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</si>
  <si>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</si>
  <si>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</si>
  <si>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</si>
  <si>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</si>
  <si>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</si>
  <si>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</si>
  <si>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</si>
  <si>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</si>
  <si>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</si>
  <si>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</si>
  <si>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</si>
  <si>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</si>
  <si>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</si>
  <si>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</si>
  <si>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</si>
  <si>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</si>
  <si>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</si>
  <si>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</si>
  <si>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</si>
  <si>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</si>
  <si>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</si>
  <si>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</si>
  <si>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</si>
  <si>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</si>
  <si>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</si>
  <si>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</si>
  <si>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</si>
  <si>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</si>
  <si>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</si>
  <si>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</si>
  <si>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</si>
  <si>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</si>
  <si>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</si>
  <si>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</si>
  <si>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</si>
  <si>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</si>
  <si>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</si>
  <si>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</si>
  <si>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</si>
  <si>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</si>
  <si>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</si>
  <si>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</si>
  <si>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</si>
  <si>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</si>
  <si>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</si>
  <si>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</si>
  <si>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</si>
  <si>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</si>
  <si>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</si>
  <si>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</si>
  <si>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</si>
  <si>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</si>
  <si>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</si>
  <si>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</si>
  <si>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</si>
  <si>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</si>
  <si>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</si>
  <si>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</si>
  <si>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</si>
  <si>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</si>
  <si>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</si>
  <si>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</si>
  <si>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</si>
  <si>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</si>
  <si>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</si>
  <si>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</si>
  <si>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</si>
  <si>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</si>
  <si>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</si>
  <si>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</si>
  <si>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</si>
  <si>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</si>
  <si>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</si>
  <si>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</si>
  <si>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</si>
  <si>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</si>
  <si>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</si>
  <si>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</si>
  <si>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</si>
  <si>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</si>
  <si>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</si>
  <si>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</si>
  <si>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</si>
  <si>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</si>
  <si>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</si>
  <si>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</si>
  <si>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</si>
  <si>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</si>
  <si>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</si>
  <si>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</si>
  <si>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</si>
  <si>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</si>
  <si>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</si>
  <si>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</si>
  <si>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</si>
  <si>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</si>
  <si>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</si>
  <si>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</si>
  <si>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</si>
  <si>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</si>
  <si>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</si>
  <si>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</si>
  <si>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</si>
  <si>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</si>
  <si>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</si>
  <si>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</si>
  <si>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</si>
  <si>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</si>
  <si>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</si>
  <si>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</si>
  <si>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</si>
  <si>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</si>
  <si>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</si>
  <si>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</si>
  <si>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</si>
  <si>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</si>
  <si>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</si>
  <si>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</si>
  <si>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</si>
  <si>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</si>
  <si>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</si>
  <si>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</si>
  <si>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</si>
  <si>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</si>
  <si>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</si>
  <si>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</si>
  <si>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</si>
  <si>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</si>
  <si>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</si>
  <si>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</si>
  <si>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</si>
  <si>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</si>
  <si>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</si>
  <si>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</si>
  <si>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</si>
  <si>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</si>
  <si>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</si>
  <si>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</si>
  <si>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</si>
  <si>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</si>
  <si>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</si>
  <si>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</si>
  <si>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</si>
  <si>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</si>
  <si>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</si>
  <si>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</si>
  <si>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</si>
  <si>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</si>
  <si>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</si>
  <si>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</si>
  <si>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</si>
  <si>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</si>
  <si>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</si>
  <si>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</si>
  <si>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</si>
  <si>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</si>
  <si>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</si>
  <si>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</si>
  <si>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</si>
  <si>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</si>
  <si>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</si>
  <si>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</si>
  <si>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</si>
  <si>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</si>
  <si>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</si>
  <si>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</si>
  <si>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</si>
  <si>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</si>
  <si>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</si>
  <si>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</si>
  <si>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</si>
  <si>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</si>
  <si>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</si>
  <si>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</si>
  <si>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</si>
  <si>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</si>
  <si>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</si>
  <si>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</si>
  <si>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</si>
  <si>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</si>
  <si>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</si>
  <si>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</si>
  <si>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</si>
  <si>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</si>
  <si>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</si>
  <si>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</si>
  <si>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</si>
  <si>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</si>
  <si>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</si>
  <si>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</si>
  <si>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</si>
  <si>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</si>
  <si>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</si>
  <si>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</si>
  <si>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</si>
  <si>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</si>
  <si>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</si>
  <si>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</si>
  <si>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</si>
  <si>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</si>
  <si>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</si>
  <si>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</si>
  <si>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</si>
  <si>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</si>
  <si>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</si>
  <si>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</si>
  <si>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</si>
  <si>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</si>
  <si>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</si>
  <si>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</si>
  <si>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</si>
  <si>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</si>
  <si>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</si>
  <si>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</si>
  <si>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</si>
  <si>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</si>
  <si>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</si>
  <si>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</si>
  <si>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</si>
  <si>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</si>
  <si>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</si>
  <si>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</si>
  <si>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</si>
  <si>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</si>
  <si>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</si>
  <si>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</si>
  <si>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</si>
  <si>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</si>
  <si>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</si>
  <si>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</si>
  <si>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</si>
  <si>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</si>
  <si>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</si>
  <si>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</si>
  <si>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</si>
  <si>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</si>
  <si>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</si>
  <si>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</si>
  <si>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</si>
  <si>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</si>
  <si>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</si>
  <si>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</si>
  <si>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</si>
  <si>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</si>
  <si>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</si>
  <si>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</si>
  <si>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</si>
  <si>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</si>
  <si>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</si>
  <si>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</si>
  <si>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</si>
  <si>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</si>
  <si>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</si>
  <si>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</si>
  <si>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</si>
  <si>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</si>
  <si>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</si>
  <si>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</si>
  <si>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</si>
  <si>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</si>
  <si>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</si>
  <si>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</si>
  <si>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</si>
  <si>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</si>
  <si>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</si>
  <si>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</si>
  <si>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</si>
  <si>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</si>
  <si>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</si>
  <si>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</si>
  <si>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</si>
  <si>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</si>
  <si>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</si>
  <si>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</si>
  <si>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</si>
  <si>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</si>
  <si>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</si>
  <si>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</si>
  <si>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</si>
  <si>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</si>
  <si>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</si>
  <si>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</si>
  <si>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</si>
  <si>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</si>
  <si>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</si>
  <si>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</si>
  <si>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</si>
  <si>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</si>
  <si>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</si>
  <si>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</si>
  <si>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</si>
  <si>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</si>
  <si>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</si>
  <si>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</si>
  <si>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</si>
  <si>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</si>
  <si>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</si>
  <si>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</si>
  <si>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</si>
  <si>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</si>
  <si>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</si>
  <si>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</si>
  <si>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</si>
  <si>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</si>
  <si>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</si>
  <si>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</si>
  <si>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</si>
  <si>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</si>
  <si>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</si>
  <si>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</si>
  <si>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</si>
  <si>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</si>
  <si>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</si>
  <si>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</si>
  <si>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</si>
  <si>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</si>
  <si>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</si>
  <si>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</si>
  <si>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</si>
  <si>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</si>
  <si>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</si>
  <si>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</si>
  <si>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</si>
  <si>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</si>
  <si>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</si>
  <si>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</si>
  <si>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</si>
  <si>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</si>
  <si>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</si>
  <si>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</si>
  <si>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</si>
  <si>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</si>
  <si>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</si>
  <si>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</si>
  <si>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</si>
  <si>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</si>
  <si>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</si>
  <si>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</si>
  <si>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</si>
  <si>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</si>
  <si>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</si>
  <si>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</si>
  <si>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</si>
  <si>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</si>
  <si>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</si>
  <si>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</si>
  <si>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</si>
  <si>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</si>
  <si>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</si>
  <si>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</si>
  <si>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</si>
  <si>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</si>
  <si>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</si>
  <si>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</si>
  <si>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</si>
  <si>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</si>
  <si>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</si>
  <si>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</si>
  <si>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</si>
  <si>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</si>
  <si>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</si>
  <si>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</si>
  <si>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</si>
  <si>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</si>
  <si>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</si>
  <si>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</si>
  <si>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</si>
  <si>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</si>
  <si>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</si>
  <si>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</si>
  <si>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</si>
  <si>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</si>
  <si>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</si>
  <si>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</si>
  <si>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</si>
  <si>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</si>
  <si>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</si>
  <si>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</si>
  <si>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</si>
  <si>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</si>
  <si>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</si>
  <si>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</si>
  <si>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</si>
  <si>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</si>
  <si>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</si>
  <si>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</si>
  <si>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</si>
  <si>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</si>
  <si>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</si>
  <si>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</si>
  <si>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</si>
  <si>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</si>
  <si>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</si>
  <si>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</si>
  <si>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</si>
  <si>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</si>
  <si>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</si>
  <si>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</si>
  <si>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</si>
  <si>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</si>
  <si>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</si>
  <si>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</si>
  <si>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</si>
  <si>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</si>
  <si>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</si>
  <si>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</si>
  <si>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</si>
  <si>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</si>
  <si>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</si>
  <si>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</si>
  <si>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</si>
  <si>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</si>
  <si>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</si>
  <si>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</si>
  <si>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</si>
  <si>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</si>
  <si>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</si>
  <si>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</si>
  <si>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</si>
  <si>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</si>
  <si>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</si>
  <si>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</si>
  <si>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</si>
  <si>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</si>
  <si>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</si>
  <si>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</si>
  <si>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</si>
  <si>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</si>
  <si>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</si>
  <si>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</si>
  <si>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</si>
  <si>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</si>
  <si>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</si>
  <si>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</si>
  <si>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</si>
  <si>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</si>
  <si>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</si>
  <si>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</si>
  <si>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</si>
  <si>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</si>
  <si>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</si>
  <si>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</si>
  <si>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</si>
  <si>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</si>
  <si>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</si>
  <si>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</si>
  <si>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</si>
  <si>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</si>
  <si>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</si>
  <si>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</si>
  <si>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</si>
  <si>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</si>
  <si>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</si>
  <si>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</si>
  <si>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</si>
  <si>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</si>
  <si>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</si>
  <si>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</si>
  <si>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</si>
  <si>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</si>
  <si>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</si>
  <si>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</si>
  <si>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</si>
  <si>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</si>
  <si>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</si>
  <si>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</si>
  <si>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</si>
  <si>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</si>
  <si>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</si>
  <si>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</si>
  <si>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</si>
  <si>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</si>
  <si>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</si>
  <si>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</si>
  <si>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</si>
  <si>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</si>
  <si>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</si>
  <si>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</si>
  <si>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</si>
  <si>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</si>
  <si>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</si>
  <si>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</si>
  <si>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</si>
  <si>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</si>
  <si>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</si>
  <si>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</si>
  <si>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</si>
  <si>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</si>
  <si>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</si>
  <si>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</si>
  <si>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</si>
  <si>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</si>
  <si>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</si>
  <si>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</si>
  <si>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</si>
  <si>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</si>
  <si>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</si>
  <si>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</si>
  <si>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</si>
  <si>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</si>
  <si>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</si>
  <si>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</si>
  <si>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</si>
  <si>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</si>
  <si>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</si>
  <si>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</si>
  <si>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</si>
  <si>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</si>
  <si>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</si>
  <si>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</si>
  <si>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</si>
  <si>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</si>
  <si>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</si>
  <si>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</si>
  <si>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</si>
  <si>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</si>
  <si>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</si>
  <si>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</si>
  <si>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</si>
  <si>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</si>
  <si>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</si>
  <si>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</si>
  <si>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</si>
  <si>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</si>
  <si>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</si>
  <si>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</si>
  <si>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</si>
  <si>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</si>
  <si>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</si>
  <si>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</si>
  <si>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</si>
  <si>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</si>
  <si>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</si>
  <si>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</si>
  <si>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</si>
  <si>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</si>
  <si>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</si>
  <si>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</si>
  <si>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</si>
  <si>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</si>
  <si>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</si>
  <si>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</si>
  <si>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</si>
  <si>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</si>
  <si>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</si>
  <si>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</si>
  <si>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</si>
  <si>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</si>
  <si>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</si>
  <si>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</si>
  <si>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</si>
  <si>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</si>
  <si>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</si>
  <si>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</si>
  <si>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</si>
  <si>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</si>
  <si>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</si>
  <si>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</si>
  <si>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</si>
  <si>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</si>
  <si>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</si>
  <si>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</si>
  <si>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</si>
  <si>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</si>
  <si>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</si>
  <si>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</si>
  <si>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</si>
  <si>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</si>
  <si>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</si>
  <si>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</si>
  <si>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</si>
  <si>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</si>
  <si>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</si>
  <si>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</si>
  <si>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</si>
  <si>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</si>
  <si>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</si>
  <si>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</si>
  <si>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</si>
  <si>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</si>
  <si>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</si>
  <si>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</si>
  <si>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</si>
  <si>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</si>
  <si>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</si>
  <si>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</si>
  <si>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</si>
  <si>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</si>
  <si>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</si>
  <si>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</si>
  <si>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</si>
  <si>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</si>
  <si>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</si>
  <si>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</si>
  <si>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</si>
  <si>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</si>
  <si>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</si>
  <si>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</si>
  <si>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</si>
  <si>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</si>
  <si>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</si>
  <si>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</si>
  <si>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</si>
  <si>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</si>
  <si>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</si>
  <si>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</si>
  <si>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</si>
  <si>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</si>
  <si>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</si>
  <si>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</si>
  <si>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</si>
  <si>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</si>
  <si>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</si>
  <si>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</si>
  <si>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</si>
  <si>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</si>
  <si>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</si>
  <si>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</si>
  <si>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</si>
  <si>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</si>
  <si>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</si>
  <si>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</si>
  <si>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</si>
  <si>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</si>
  <si>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</si>
  <si>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</si>
  <si>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</si>
  <si>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</si>
  <si>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</si>
  <si>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</si>
  <si>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</si>
  <si>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</si>
  <si>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</si>
  <si>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</si>
  <si>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</si>
  <si>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</si>
  <si>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</si>
  <si>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</si>
  <si>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</si>
  <si>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</si>
  <si>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</si>
  <si>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</si>
  <si>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</si>
  <si>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</si>
  <si>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</si>
  <si>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</si>
  <si>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</si>
  <si>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</si>
  <si>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</si>
  <si>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</si>
  <si>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</si>
  <si>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</si>
  <si>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</si>
  <si>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</si>
  <si>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</si>
  <si>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</si>
  <si>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</si>
  <si>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</si>
  <si>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</si>
  <si>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</si>
  <si>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</si>
  <si>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</si>
  <si>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</si>
  <si>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</si>
  <si>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</si>
  <si>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</si>
  <si>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</si>
  <si>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</si>
  <si>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</si>
  <si>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</si>
  <si>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</si>
  <si>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</si>
  <si>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</si>
  <si>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</si>
  <si>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</si>
  <si>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</si>
  <si>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</si>
  <si>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</si>
  <si>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</si>
  <si>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</si>
  <si>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</si>
  <si>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</si>
  <si>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</si>
  <si>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</si>
  <si>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</si>
  <si>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</si>
  <si>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</si>
  <si>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</si>
  <si>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</si>
  <si>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</si>
  <si>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</si>
  <si>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</si>
  <si>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</si>
  <si>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</si>
  <si>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</si>
  <si>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</si>
  <si>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</si>
  <si>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</si>
  <si>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</si>
  <si>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</si>
  <si>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</si>
  <si>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</si>
  <si>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</si>
  <si>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</si>
  <si>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</si>
  <si>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</si>
  <si>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</si>
  <si>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</si>
  <si>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</si>
  <si>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</si>
  <si>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</si>
  <si>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</si>
  <si>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</si>
  <si>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</si>
  <si>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</si>
  <si>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</si>
  <si>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</si>
  <si>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</si>
  <si>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</si>
  <si>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</si>
  <si>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</si>
  <si>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</si>
  <si>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</si>
  <si>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</si>
  <si>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</si>
  <si>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</si>
  <si>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</si>
  <si>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</si>
  <si>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</si>
  <si>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</si>
  <si>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</si>
  <si>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</si>
  <si>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</si>
  <si>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</si>
  <si>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</si>
  <si>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</si>
  <si>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</si>
  <si>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</si>
  <si>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</si>
  <si>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</si>
  <si>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</si>
  <si>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</si>
  <si>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</si>
  <si>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</si>
  <si>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</si>
  <si>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</si>
  <si>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</si>
  <si>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</si>
  <si>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</si>
  <si>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</si>
  <si>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</si>
  <si>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</si>
  <si>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</si>
  <si>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</si>
  <si>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</si>
  <si>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</si>
  <si>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</si>
  <si>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</si>
  <si>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</si>
  <si>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</si>
  <si>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</si>
  <si>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</si>
  <si>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</si>
  <si>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</si>
  <si>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</si>
  <si>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</si>
  <si>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</si>
  <si>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</si>
  <si>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</si>
  <si>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</si>
  <si>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</si>
  <si>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</si>
  <si>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</si>
  <si>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</si>
  <si>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</si>
  <si>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</si>
  <si>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</si>
  <si>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</si>
  <si>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</si>
  <si>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</si>
  <si>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</si>
  <si>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</si>
  <si>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</si>
  <si>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</si>
  <si>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</si>
  <si>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</si>
  <si>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</si>
  <si>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</si>
  <si>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</si>
  <si>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</si>
  <si>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</si>
  <si>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</si>
  <si>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</si>
  <si>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</si>
  <si>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</si>
  <si>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</si>
  <si>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</si>
  <si>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</si>
  <si>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</si>
  <si>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</si>
  <si>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</si>
  <si>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</si>
  <si>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</si>
  <si>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</si>
  <si>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</si>
  <si>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</si>
  <si>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</si>
  <si>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</si>
  <si>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</si>
  <si>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</si>
  <si>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</si>
  <si>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</si>
  <si>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</si>
  <si>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</si>
  <si>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</si>
  <si>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</si>
  <si>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</si>
  <si>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</si>
  <si>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</si>
  <si>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</si>
  <si>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</si>
  <si>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</si>
  <si>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</si>
  <si>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</si>
  <si>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</si>
  <si>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</si>
  <si>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</si>
  <si>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</si>
  <si>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</si>
  <si>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</si>
  <si>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</si>
  <si>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</si>
  <si>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</si>
  <si>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</si>
  <si>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</si>
  <si>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</si>
  <si>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</si>
  <si>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</si>
  <si>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</si>
  <si>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</si>
  <si>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</si>
  <si>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</si>
  <si>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</si>
  <si>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</si>
  <si>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</si>
  <si>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</si>
  <si>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</si>
  <si>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</si>
  <si>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</si>
  <si>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</si>
  <si>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</si>
  <si>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</si>
  <si>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</si>
  <si>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</si>
  <si>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</si>
  <si>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</si>
  <si>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</si>
  <si>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</si>
  <si>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</si>
  <si>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</si>
  <si>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</si>
  <si>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</si>
  <si>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</si>
  <si>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</si>
  <si>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</si>
  <si>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</si>
  <si>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</si>
  <si>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</si>
  <si>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</si>
  <si>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</si>
  <si>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</si>
  <si>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</si>
  <si>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</si>
  <si>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</si>
  <si>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</si>
  <si>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</si>
  <si>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</si>
  <si>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</si>
  <si>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</si>
  <si>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</si>
  <si>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</si>
  <si>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</si>
  <si>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</si>
  <si>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</si>
  <si>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</si>
  <si>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</si>
  <si>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</si>
  <si>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</si>
  <si>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</si>
  <si>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</si>
  <si>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</si>
  <si>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</si>
  <si>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</si>
  <si>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</si>
  <si>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</si>
  <si>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</si>
  <si>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</si>
  <si>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</si>
  <si>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</si>
  <si>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</si>
  <si>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</si>
  <si>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</si>
  <si>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</si>
  <si>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</si>
  <si>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</si>
  <si>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</si>
  <si>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</si>
  <si>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</si>
  <si>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</si>
  <si>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</si>
  <si>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</si>
  <si>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</si>
  <si>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</si>
  <si>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</si>
  <si>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</si>
  <si>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</si>
  <si>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</si>
  <si>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</si>
  <si>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</si>
  <si>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</si>
  <si>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</si>
  <si>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</si>
  <si>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</si>
  <si>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</si>
  <si>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</si>
  <si>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</si>
  <si>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</si>
  <si>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</si>
  <si>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</si>
  <si>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</si>
  <si>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</si>
  <si>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</si>
  <si>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</si>
  <si>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</si>
  <si>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</si>
  <si>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</si>
  <si>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</si>
  <si>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</si>
  <si>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</si>
  <si>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</si>
  <si>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</si>
  <si>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</si>
  <si>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</si>
  <si>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</si>
  <si>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</si>
  <si>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</si>
  <si>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</si>
  <si>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</si>
  <si>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</si>
  <si>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</si>
  <si>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</si>
  <si>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</si>
  <si>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</si>
  <si>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</si>
  <si>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</si>
  <si>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</si>
  <si>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</si>
  <si>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</si>
  <si>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</si>
  <si>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</si>
  <si>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</si>
  <si>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</si>
  <si>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</si>
  <si>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</si>
  <si>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</si>
  <si>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</si>
  <si>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</si>
  <si>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</si>
  <si>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</si>
  <si>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</si>
  <si>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</si>
  <si>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</si>
  <si>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</si>
  <si>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</si>
  <si>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</si>
  <si>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</si>
  <si>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</si>
  <si>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</si>
  <si>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</si>
  <si>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</si>
  <si>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</si>
  <si>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</si>
  <si>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</si>
  <si>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</si>
  <si>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</si>
  <si>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</si>
  <si>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</si>
  <si>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</si>
  <si>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</si>
  <si>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</si>
  <si>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</si>
  <si>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</si>
  <si>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</si>
  <si>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</si>
  <si>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</si>
  <si>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</si>
  <si>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</si>
  <si>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</si>
  <si>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</si>
  <si>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</si>
  <si>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</si>
  <si>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</si>
  <si>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</si>
  <si>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</si>
  <si>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</si>
  <si>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</si>
  <si>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</si>
  <si>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</si>
  <si>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</si>
  <si>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</si>
  <si>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</si>
  <si>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</si>
  <si>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</si>
  <si>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</si>
  <si>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</si>
  <si>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</si>
  <si>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</si>
  <si>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</si>
  <si>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</si>
  <si>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</si>
  <si>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</si>
  <si>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</si>
  <si>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</si>
  <si>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</si>
  <si>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</si>
  <si>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</si>
  <si>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</si>
  <si>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</si>
  <si>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</si>
  <si>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</si>
  <si>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</si>
  <si>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</si>
  <si>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</si>
  <si>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</si>
  <si>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</si>
  <si>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</si>
  <si>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</si>
  <si>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</si>
  <si>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</si>
  <si>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</si>
  <si>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</si>
  <si>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</si>
  <si>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</si>
  <si>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</si>
  <si>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</si>
  <si>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</si>
  <si>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</si>
  <si>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</si>
  <si>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</si>
  <si>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</si>
  <si>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</si>
  <si>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</si>
  <si>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</si>
  <si>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</si>
  <si>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</si>
  <si>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</si>
  <si>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</si>
  <si>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</si>
  <si>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</si>
  <si>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</si>
  <si>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</si>
  <si>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</si>
  <si>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</si>
  <si>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</si>
  <si>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</si>
  <si>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</si>
  <si>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</si>
  <si>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</si>
  <si>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</si>
  <si>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</si>
  <si>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</si>
  <si>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</si>
  <si>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</si>
  <si>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</si>
  <si>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</si>
  <si>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</si>
  <si>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</si>
  <si>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</si>
  <si>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</si>
  <si>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</si>
  <si>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</si>
  <si>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</si>
  <si>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</si>
  <si>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</si>
  <si>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</si>
  <si>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</si>
  <si>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</si>
  <si>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</si>
  <si>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</si>
  <si>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</si>
  <si>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</si>
  <si>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</si>
  <si>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</si>
  <si>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</si>
  <si>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</si>
  <si>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</si>
  <si>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</si>
  <si>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</si>
  <si>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</si>
  <si>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</si>
  <si>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</si>
  <si>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</si>
  <si>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</si>
  <si>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</si>
  <si>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</si>
  <si>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</si>
  <si>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</si>
  <si>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</si>
  <si>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</si>
  <si>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</si>
  <si>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</si>
  <si>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</si>
  <si>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</si>
  <si>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</si>
  <si>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</si>
  <si>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</si>
  <si>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</si>
  <si>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</si>
  <si>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</si>
  <si>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</si>
  <si>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</si>
  <si>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</si>
  <si>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</si>
  <si>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</si>
  <si>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</si>
  <si>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</si>
  <si>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</si>
  <si>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</si>
  <si>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</si>
  <si>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</si>
  <si>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</si>
  <si>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</si>
  <si>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</si>
  <si>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</si>
  <si>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</si>
  <si>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</si>
  <si>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</si>
  <si>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</si>
  <si>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</si>
  <si>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</si>
  <si>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</si>
  <si>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</si>
  <si>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</si>
  <si>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</si>
  <si>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</si>
  <si>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</si>
  <si>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</si>
  <si>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</si>
  <si>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</si>
  <si>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</si>
  <si>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</si>
  <si>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</si>
  <si>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</si>
  <si>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</si>
  <si>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</si>
  <si>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</si>
  <si>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</si>
  <si>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</si>
  <si>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</si>
  <si>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</si>
  <si>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</si>
  <si>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</si>
  <si>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</si>
  <si>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</si>
  <si>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</si>
  <si>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</si>
  <si>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</si>
  <si>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</si>
  <si>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</si>
  <si>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</si>
  <si>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</si>
  <si>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</si>
  <si>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</si>
  <si>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</si>
  <si>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</si>
  <si>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</si>
  <si>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</si>
  <si>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</si>
  <si>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</si>
  <si>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</si>
  <si>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</si>
  <si>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</si>
  <si>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</si>
  <si>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</si>
  <si>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</si>
  <si>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</si>
  <si>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</si>
  <si>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</si>
  <si>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</si>
  <si>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</si>
  <si>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</si>
  <si>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</si>
  <si>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</si>
  <si>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</si>
  <si>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</si>
  <si>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</si>
  <si>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</si>
  <si>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</si>
  <si>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</si>
  <si>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</si>
  <si>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</si>
  <si>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</si>
  <si>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</si>
  <si>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</si>
  <si>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</si>
  <si>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</si>
  <si>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</si>
  <si>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</si>
  <si>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</si>
  <si>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</si>
  <si>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</si>
  <si>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</si>
  <si>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</si>
  <si>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</si>
  <si>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</si>
  <si>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</si>
  <si>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</si>
  <si>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</si>
  <si>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</si>
  <si>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</si>
  <si>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</si>
  <si>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</si>
  <si>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</si>
  <si>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</si>
  <si>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</si>
  <si>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</si>
  <si>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</si>
  <si>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</si>
  <si>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</si>
  <si>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</si>
  <si>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</si>
  <si>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</si>
  <si>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</si>
  <si>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</si>
  <si>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</si>
  <si>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</si>
  <si>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</si>
  <si>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</si>
  <si>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</si>
  <si>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</si>
  <si>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</si>
  <si>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</si>
  <si>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</si>
  <si>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</si>
  <si>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</si>
  <si>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</si>
  <si>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</si>
  <si>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</si>
  <si>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</si>
  <si>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</si>
  <si>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</si>
  <si>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</si>
  <si>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</si>
  <si>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</si>
  <si>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</si>
  <si>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</si>
  <si>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</si>
  <si>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</si>
  <si>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</si>
  <si>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</si>
  <si>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</si>
  <si>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</si>
  <si>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</si>
  <si>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</si>
  <si>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</si>
  <si>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</si>
  <si>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</si>
  <si>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</si>
  <si>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</si>
  <si>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</si>
  <si>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</si>
  <si>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</si>
  <si>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</si>
  <si>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</si>
  <si>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</si>
  <si>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</si>
  <si>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</si>
  <si>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</si>
  <si>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</si>
  <si>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</si>
  <si>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</si>
  <si>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</si>
  <si>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</si>
  <si>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</si>
  <si>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</si>
  <si>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</si>
  <si>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</si>
  <si>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</si>
  <si>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</si>
  <si>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</si>
  <si>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</si>
  <si>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</si>
  <si>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</si>
  <si>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</si>
  <si>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</si>
  <si>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</si>
  <si>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</si>
  <si>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</si>
  <si>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</si>
  <si>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</si>
  <si>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</si>
  <si>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</si>
  <si>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</si>
  <si>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</si>
  <si>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</si>
  <si>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</si>
  <si>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</si>
  <si>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</si>
  <si>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</si>
  <si>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</si>
  <si>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</si>
  <si>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</si>
  <si>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</si>
  <si>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</si>
  <si>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</si>
  <si>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</si>
  <si>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</si>
  <si>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</si>
  <si>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</si>
  <si>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</si>
  <si>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</si>
  <si>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</si>
  <si>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</si>
  <si>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</si>
  <si>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</si>
  <si>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</si>
  <si>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</si>
  <si>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</si>
  <si>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</si>
  <si>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</si>
  <si>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</si>
  <si>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</si>
  <si>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</si>
  <si>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</si>
  <si>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</si>
  <si>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</si>
  <si>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</si>
  <si>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</si>
  <si>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</si>
  <si>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</si>
  <si>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</si>
  <si>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</si>
  <si>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</si>
  <si>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</si>
  <si>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</si>
  <si>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</si>
  <si>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</si>
  <si>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</si>
  <si>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</si>
  <si>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</si>
  <si>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</si>
  <si>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</si>
  <si>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</si>
  <si>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</si>
  <si>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</si>
  <si>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</si>
  <si>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</si>
  <si>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</si>
  <si>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</si>
  <si>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</si>
  <si>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</si>
  <si>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</si>
  <si>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</si>
  <si>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</si>
  <si>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</si>
  <si>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</si>
  <si>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</si>
  <si>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</si>
  <si>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</si>
  <si>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</si>
  <si>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</si>
  <si>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</si>
  <si>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</si>
  <si>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</si>
  <si>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</si>
  <si>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</si>
  <si>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</si>
  <si>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</si>
  <si>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</si>
  <si>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</si>
  <si>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</si>
  <si>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</si>
  <si>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</si>
  <si>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</si>
  <si>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</si>
  <si>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</si>
  <si>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</si>
  <si>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</si>
  <si>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</si>
  <si>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</si>
  <si>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</si>
  <si>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</si>
  <si>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</si>
  <si>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</si>
  <si>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</si>
  <si>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</si>
  <si>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</si>
  <si>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</si>
  <si>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</si>
  <si>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</si>
  <si>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</si>
  <si>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</si>
  <si>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</si>
  <si>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</si>
  <si>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</si>
  <si>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</si>
  <si>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</si>
  <si>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</si>
  <si>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</si>
  <si>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</si>
  <si>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</si>
  <si>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</si>
  <si>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</si>
  <si>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</si>
  <si>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RELATÓRIO DE PORCENTAGEM DE MÃO DE OBRA EM COMPOSIÇÕES - COM DESONERAÇÃO</t>
  </si>
  <si>
    <t>Grupo</t>
  </si>
  <si>
    <t>Código da
Composição</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</si>
  <si>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</si>
  <si>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</si>
  <si>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GUINDAUTO HIDRÁULICO, CAPACIDADE MÁXIMA DE CARGA 6200 KG, MOMENTO MÁXIMO DE CARGA 11,7 TM, ALCANCE MÁXIMO HORIZONTAL 9,70 M, INCLUSIVE CAMINHÃO TOCO PBT 16.000 KG, POTÊNCIA DE 189 CV E CESTA AÉREA COM ISOLAMENTO CLASSE C - MATERIAIS NA OPERAÇÃO. AF_01/2025</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</si>
  <si>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</si>
  <si>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</si>
  <si>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</si>
  <si>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</si>
  <si>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</si>
  <si>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</si>
  <si>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</si>
  <si>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</si>
  <si>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</si>
  <si>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</si>
  <si>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</si>
  <si>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</si>
  <si>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</si>
  <si>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</si>
  <si>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</si>
  <si>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</si>
  <si>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</si>
  <si>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</si>
  <si>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</si>
  <si>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</si>
  <si>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</si>
  <si>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</si>
  <si>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</si>
  <si>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</si>
  <si>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</si>
  <si>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</si>
  <si>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</si>
  <si>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</si>
  <si>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</si>
  <si>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</si>
  <si>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</si>
  <si>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</si>
  <si>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</si>
  <si>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</si>
  <si>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</si>
  <si>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</si>
  <si>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</si>
  <si>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</si>
  <si>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</si>
  <si>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</si>
  <si>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</si>
  <si>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</si>
  <si>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</si>
  <si>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</si>
  <si>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</si>
  <si>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</si>
  <si>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</si>
  <si>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</si>
  <si>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</si>
  <si>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</si>
  <si>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</si>
  <si>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</si>
  <si>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</si>
  <si>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</si>
  <si>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</si>
  <si>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</si>
  <si>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</si>
  <si>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</si>
  <si>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</si>
  <si>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</si>
  <si>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</si>
  <si>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</si>
  <si>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</si>
  <si>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</si>
  <si>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</si>
  <si>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</si>
  <si>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</si>
  <si>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</si>
  <si>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</si>
  <si>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</si>
  <si>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</si>
  <si>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</si>
  <si>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</si>
  <si>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</si>
  <si>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</si>
  <si>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</si>
  <si>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</si>
  <si>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</si>
  <si>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PEITORIL LINEAR EM GRANITO OU MÁRMORE, L = 15CM, ASSENTADO COM ARGAMASSA 1:6 COM ADITIVO. AF_11/2020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</si>
  <si>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</si>
  <si>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</si>
  <si>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</si>
  <si>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</si>
  <si>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</si>
  <si>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</si>
  <si>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</si>
  <si>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</si>
  <si>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</si>
  <si>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</si>
  <si>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</si>
  <si>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</si>
  <si>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</si>
  <si>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</si>
  <si>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</si>
  <si>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</si>
  <si>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</si>
  <si>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</si>
  <si>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</si>
  <si>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</si>
  <si>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</si>
  <si>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</si>
  <si>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</si>
  <si>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</si>
  <si>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</si>
  <si>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</si>
  <si>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</si>
  <si>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</si>
  <si>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</si>
  <si>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</si>
  <si>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</si>
  <si>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</si>
  <si>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</si>
  <si>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</si>
  <si>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</si>
  <si>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</si>
  <si>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</si>
  <si>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</si>
  <si>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</si>
  <si>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</si>
  <si>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</si>
  <si>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</si>
  <si>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</si>
  <si>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</si>
  <si>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</si>
  <si>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</si>
  <si>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</si>
  <si>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</si>
  <si>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</si>
  <si>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</si>
  <si>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</si>
  <si>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</si>
  <si>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</si>
  <si>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</si>
  <si>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</si>
  <si>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</si>
  <si>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</si>
  <si>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</si>
  <si>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</si>
  <si>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</si>
  <si>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</si>
  <si>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</si>
  <si>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</si>
  <si>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</si>
  <si>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</si>
  <si>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</si>
  <si>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</si>
  <si>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</si>
  <si>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</si>
  <si>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</si>
  <si>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</si>
  <si>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</si>
  <si>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</si>
  <si>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</si>
  <si>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</si>
  <si>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</si>
  <si>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</si>
  <si>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</si>
  <si>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</si>
  <si>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</si>
  <si>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</si>
  <si>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</si>
  <si>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</si>
  <si>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</si>
  <si>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</si>
  <si>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</si>
  <si>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</si>
  <si>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</si>
  <si>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</si>
  <si>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</si>
  <si>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</si>
  <si>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RELATÓRIO DE CUSTOS DE COMPOSIÇÕES - ENCARGOS SOCIAIS COM DESONERAÇÃO</t>
  </si>
  <si>
    <t>Observação:</t>
  </si>
  <si>
    <t>%AS (porcentagem Atribuído São Paulo) corresponde a porcentagem do custo total da</t>
  </si>
  <si>
    <t>composição que foi obtida utilizando preços de insumos de São Paulo por indisponibilidade</t>
  </si>
  <si>
    <t>Custo (R$)</t>
  </si>
  <si>
    <t>%AS</t>
  </si>
  <si>
    <t>% de MO</t>
  </si>
  <si>
    <t>R$ de MAT+EQ</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</si>
  <si>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</si>
  <si>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</si>
  <si>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</si>
  <si>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</si>
  <si>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</si>
  <si>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</si>
  <si>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</si>
  <si>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</si>
  <si>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</si>
  <si>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</si>
  <si>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</si>
  <si>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</si>
  <si>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</si>
  <si>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</si>
  <si>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</si>
  <si>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</si>
  <si>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</si>
  <si>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</si>
  <si>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</si>
  <si>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</si>
  <si>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</si>
  <si>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</si>
  <si>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</si>
  <si>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</si>
  <si>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</si>
  <si>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</si>
  <si>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</si>
  <si>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</si>
  <si>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</si>
  <si>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</si>
  <si>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</si>
  <si>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</si>
  <si>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</si>
  <si>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</si>
  <si>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</si>
  <si>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</si>
  <si>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</si>
  <si>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</si>
  <si>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</si>
  <si>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</si>
  <si>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</si>
  <si>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</si>
  <si>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</si>
  <si>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</si>
  <si>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</si>
  <si>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</si>
  <si>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</si>
  <si>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</si>
  <si>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</si>
  <si>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</si>
  <si>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</si>
  <si>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</si>
  <si>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</si>
  <si>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</si>
  <si>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</si>
  <si>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</si>
  <si>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</si>
  <si>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</si>
  <si>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</si>
  <si>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</si>
  <si>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</si>
  <si>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</si>
  <si>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</si>
  <si>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</si>
  <si>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</si>
  <si>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</si>
  <si>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</si>
  <si>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</si>
  <si>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</si>
  <si>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</si>
  <si>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</si>
  <si>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</si>
  <si>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</si>
  <si>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</si>
  <si>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</si>
  <si>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</si>
  <si>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</si>
  <si>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</si>
  <si>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</si>
  <si>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</si>
  <si>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</si>
  <si>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</si>
  <si>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</si>
  <si>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</si>
  <si>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</si>
  <si>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</si>
  <si>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</si>
  <si>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</si>
  <si>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</si>
  <si>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</si>
  <si>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</si>
  <si>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</si>
  <si>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</si>
  <si>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</si>
  <si>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</si>
  <si>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</si>
  <si>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</si>
  <si>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</si>
  <si>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</si>
  <si>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</si>
  <si>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</si>
  <si>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</si>
  <si>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</si>
  <si>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</si>
  <si>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</si>
  <si>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</si>
  <si>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</si>
  <si>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</si>
  <si>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</si>
  <si>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</si>
  <si>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</si>
  <si>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</si>
  <si>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</si>
  <si>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</si>
  <si>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</si>
  <si>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</si>
  <si>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</si>
  <si>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</si>
  <si>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</si>
  <si>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</si>
  <si>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</si>
  <si>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</si>
  <si>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</si>
  <si>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</si>
  <si>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</si>
  <si>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</si>
  <si>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</si>
  <si>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</si>
  <si>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</si>
  <si>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</si>
  <si>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</si>
  <si>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</si>
  <si>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</si>
  <si>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</si>
  <si>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</si>
  <si>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</si>
  <si>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</si>
  <si>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</si>
  <si>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</si>
  <si>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</si>
  <si>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</si>
  <si>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</si>
  <si>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</si>
  <si>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</si>
  <si>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</si>
  <si>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</si>
  <si>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</si>
  <si>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</si>
  <si>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</si>
  <si>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</si>
  <si>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</si>
  <si>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</si>
  <si>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</si>
  <si>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</si>
  <si>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</si>
  <si>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</si>
  <si>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</si>
  <si>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</si>
  <si>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</si>
  <si>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</si>
  <si>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</si>
  <si>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</si>
  <si>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</si>
  <si>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</si>
  <si>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</si>
  <si>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</si>
  <si>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</si>
  <si>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</si>
  <si>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</si>
  <si>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</si>
  <si>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</si>
  <si>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</si>
  <si>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</si>
  <si>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</si>
  <si>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</si>
  <si>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</si>
  <si>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</si>
  <si>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</si>
  <si>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</si>
  <si>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</si>
  <si>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</si>
  <si>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</si>
  <si>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</si>
  <si>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</si>
  <si>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</si>
  <si>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</si>
  <si>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</si>
  <si>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</si>
  <si>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</si>
  <si>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</si>
  <si>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</si>
  <si>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</si>
  <si>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</si>
  <si>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</si>
  <si>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</si>
  <si>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</si>
  <si>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</si>
  <si>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</si>
  <si>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</si>
  <si>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</si>
  <si>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</si>
  <si>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</si>
  <si>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</si>
  <si>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</si>
  <si>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</si>
  <si>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</si>
  <si>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</si>
  <si>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</si>
  <si>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</si>
  <si>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</si>
  <si>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</si>
  <si>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</si>
  <si>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</si>
  <si>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</si>
  <si>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</si>
  <si>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</si>
  <si>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</si>
  <si>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</si>
  <si>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</si>
  <si>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</si>
  <si>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</si>
  <si>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</si>
  <si>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</si>
  <si>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</si>
  <si>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</si>
  <si>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</si>
  <si>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</si>
  <si>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</si>
  <si>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</si>
  <si>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</si>
  <si>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</si>
  <si>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</si>
  <si>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</si>
  <si>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</si>
  <si>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</si>
  <si>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</si>
  <si>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</si>
  <si>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</si>
  <si>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</si>
  <si>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</si>
  <si>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</si>
  <si>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</si>
  <si>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</si>
  <si>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</si>
  <si>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</si>
  <si>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</si>
  <si>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</si>
  <si>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</si>
  <si>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</si>
  <si>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</si>
  <si>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</si>
  <si>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</si>
  <si>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</si>
  <si>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</si>
  <si>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</si>
  <si>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</si>
  <si>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</si>
  <si>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</si>
  <si>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</si>
  <si>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</si>
  <si>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</si>
  <si>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</si>
  <si>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</si>
  <si>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</si>
  <si>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</si>
  <si>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</si>
  <si>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</si>
  <si>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</si>
  <si>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</si>
  <si>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</si>
  <si>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</si>
  <si>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</si>
  <si>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</si>
  <si>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</si>
  <si>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</si>
  <si>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</si>
  <si>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</si>
  <si>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</si>
  <si>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</si>
  <si>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</si>
  <si>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</si>
  <si>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</si>
  <si>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</si>
  <si>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</si>
  <si>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</si>
  <si>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</si>
  <si>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</si>
  <si>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</si>
  <si>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</si>
  <si>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</si>
  <si>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</si>
  <si>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</si>
  <si>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</si>
  <si>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</si>
  <si>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</si>
  <si>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</si>
  <si>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</si>
  <si>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</si>
  <si>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</si>
  <si>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</si>
  <si>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</si>
  <si>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</si>
  <si>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</si>
  <si>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</si>
  <si>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</si>
  <si>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</si>
  <si>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</si>
  <si>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</si>
  <si>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</si>
  <si>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</si>
  <si>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</si>
  <si>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</si>
  <si>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</si>
  <si>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</si>
  <si>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</si>
  <si>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</si>
  <si>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</si>
  <si>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</si>
  <si>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</si>
  <si>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</si>
  <si>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</si>
  <si>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</si>
  <si>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</si>
  <si>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</si>
  <si>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</si>
  <si>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</si>
  <si>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</si>
  <si>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</si>
  <si>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</si>
  <si>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</si>
  <si>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</si>
  <si>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</si>
  <si>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</si>
  <si>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</si>
  <si>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</si>
  <si>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</si>
  <si>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</si>
  <si>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</si>
  <si>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</si>
  <si>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</si>
  <si>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</si>
  <si>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</si>
  <si>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</si>
  <si>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</si>
  <si>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</si>
  <si>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</si>
  <si>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</si>
  <si>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</si>
  <si>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</si>
  <si>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</si>
  <si>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</si>
  <si>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</si>
  <si>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</si>
  <si>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</si>
  <si>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</si>
  <si>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</si>
  <si>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</si>
  <si>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</si>
  <si>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</si>
  <si>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</si>
  <si>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</si>
  <si>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</si>
  <si>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</si>
  <si>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</si>
  <si>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</si>
  <si>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</si>
  <si>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</si>
  <si>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</si>
  <si>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</si>
  <si>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</si>
  <si>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</si>
  <si>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</si>
  <si>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</si>
  <si>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</si>
  <si>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</si>
  <si>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</si>
  <si>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</si>
  <si>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</si>
  <si>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</si>
  <si>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</si>
  <si>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</si>
  <si>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</si>
  <si>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</si>
  <si>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</si>
  <si>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</si>
  <si>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</si>
  <si>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</si>
  <si>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</si>
  <si>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</si>
  <si>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</si>
  <si>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</si>
  <si>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</si>
  <si>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</si>
  <si>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</si>
  <si>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</si>
  <si>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</si>
  <si>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</si>
  <si>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</si>
  <si>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</si>
  <si>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</si>
  <si>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</si>
  <si>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</si>
  <si>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</si>
  <si>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</si>
  <si>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</si>
  <si>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</si>
  <si>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</si>
  <si>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</si>
  <si>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</si>
  <si>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</si>
  <si>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</si>
  <si>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</si>
  <si>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</si>
  <si>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</si>
  <si>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</si>
  <si>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</si>
  <si>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</si>
  <si>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</si>
  <si>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</si>
  <si>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</si>
  <si>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</si>
  <si>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</si>
  <si>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</si>
  <si>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</si>
  <si>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</si>
  <si>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</si>
  <si>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</si>
  <si>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</si>
  <si>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</si>
  <si>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</si>
  <si>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</si>
  <si>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</si>
  <si>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</si>
  <si>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</si>
  <si>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</si>
  <si>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</si>
  <si>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</si>
  <si>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</si>
  <si>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</si>
  <si>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</si>
  <si>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</si>
  <si>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</si>
  <si>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</si>
  <si>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</si>
  <si>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</si>
  <si>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</si>
  <si>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</si>
  <si>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</si>
  <si>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</si>
  <si>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</si>
  <si>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</si>
  <si>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</si>
  <si>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</si>
  <si>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</si>
  <si>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</si>
  <si>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</si>
  <si>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</si>
  <si>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</si>
  <si>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</si>
  <si>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</si>
  <si>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</si>
  <si>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</si>
  <si>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</si>
  <si>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</si>
  <si>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</si>
  <si>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</si>
  <si>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</si>
  <si>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</si>
  <si>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</si>
  <si>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</si>
  <si>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</si>
  <si>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</si>
  <si>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</si>
  <si>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</si>
  <si>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</si>
  <si>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</si>
  <si>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</si>
  <si>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</si>
  <si>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</si>
  <si>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</si>
  <si>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</si>
  <si>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</si>
  <si>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</si>
  <si>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</si>
  <si>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</si>
  <si>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</si>
  <si>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</si>
  <si>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</si>
  <si>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</si>
  <si>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</si>
  <si>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</si>
  <si>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</si>
  <si>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</si>
  <si>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</si>
  <si>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</si>
  <si>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</si>
  <si>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</si>
  <si>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</si>
  <si>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</si>
  <si>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</si>
  <si>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</si>
  <si>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</si>
  <si>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</si>
  <si>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</si>
  <si>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</si>
  <si>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</si>
  <si>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</si>
  <si>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</si>
  <si>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</si>
  <si>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</si>
  <si>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</si>
  <si>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</si>
  <si>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</si>
  <si>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</si>
  <si>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</si>
  <si>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</si>
  <si>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</si>
  <si>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</si>
  <si>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</si>
  <si>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</si>
  <si>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</si>
  <si>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</si>
  <si>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</si>
  <si>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</si>
  <si>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</si>
  <si>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</si>
  <si>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</si>
  <si>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</si>
  <si>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</si>
  <si>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</si>
  <si>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</si>
  <si>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</si>
  <si>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</si>
  <si>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</si>
  <si>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</si>
  <si>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</si>
  <si>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</si>
  <si>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</si>
  <si>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</si>
  <si>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</si>
  <si>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</si>
  <si>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</si>
  <si>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</si>
  <si>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</si>
  <si>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</si>
  <si>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</si>
  <si>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</si>
  <si>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</si>
  <si>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</si>
  <si>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</si>
  <si>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</si>
  <si>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</si>
  <si>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</si>
  <si>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</si>
  <si>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</si>
  <si>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</si>
  <si>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</si>
  <si>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</si>
  <si>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</si>
  <si>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</si>
  <si>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</si>
  <si>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</si>
  <si>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</si>
  <si>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</si>
  <si>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</si>
  <si>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</si>
  <si>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</si>
  <si>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</si>
  <si>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</si>
  <si>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</si>
  <si>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</si>
  <si>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</si>
  <si>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</si>
  <si>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</si>
  <si>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</si>
  <si>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</si>
  <si>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</si>
  <si>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</si>
  <si>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</si>
  <si>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</si>
  <si>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</si>
  <si>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</si>
  <si>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</si>
  <si>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</si>
  <si>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</si>
  <si>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</si>
  <si>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</si>
  <si>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</si>
  <si>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PVC BRANCO PARA VIDRO (VIDRO INCLUSO), BATENTE/ REQUADRO DE 4 A 14 CM, SEM GUARNIÇÃO/ ALIZAR, COM FERRAGENS, FIXAÇÃO COM PARAFUSOS, VEDAÇÃO COM SILICONE, EXCLUSIVE CONTRAMARCO - FORNECIMENTO E INSTALAÇÃO.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</si>
  <si>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</si>
  <si>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</si>
  <si>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</si>
  <si>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</si>
  <si>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</si>
  <si>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</si>
  <si>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</si>
  <si>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</si>
  <si>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</si>
  <si>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</si>
  <si>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</si>
  <si>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</si>
  <si>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</si>
  <si>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</si>
  <si>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</si>
  <si>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</si>
  <si>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</si>
  <si>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</si>
  <si>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</si>
  <si>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</si>
  <si>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FUNDAÇÃO, UTILIZANDO PERFIL LAMINADO HP310X125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</si>
  <si>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</si>
  <si>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</si>
  <si>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</si>
  <si>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</si>
  <si>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</si>
  <si>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</si>
  <si>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</si>
  <si>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</si>
  <si>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</si>
  <si>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</si>
  <si>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</si>
  <si>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</si>
  <si>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</si>
  <si>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</si>
  <si>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</si>
  <si>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</si>
  <si>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</si>
  <si>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</si>
  <si>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</si>
  <si>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</si>
  <si>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</si>
  <si>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</si>
  <si>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</si>
  <si>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</si>
  <si>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</si>
  <si>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</si>
  <si>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</si>
  <si>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</si>
  <si>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</si>
  <si>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</si>
  <si>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</si>
  <si>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</si>
  <si>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</si>
  <si>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</si>
  <si>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</si>
  <si>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</si>
  <si>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</si>
  <si>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</si>
  <si>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</si>
  <si>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</si>
  <si>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</si>
  <si>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</si>
  <si>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</si>
  <si>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</si>
  <si>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</si>
  <si>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</si>
  <si>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</si>
  <si>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</si>
  <si>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</si>
  <si>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</si>
  <si>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</si>
  <si>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</si>
  <si>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</si>
  <si>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</si>
  <si>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</si>
  <si>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</si>
  <si>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</si>
  <si>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</si>
  <si>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</si>
  <si>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</si>
  <si>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</si>
  <si>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</si>
  <si>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</si>
  <si>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</si>
  <si>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</si>
  <si>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</si>
  <si>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</si>
  <si>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</si>
  <si>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</si>
  <si>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</si>
  <si>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</si>
  <si>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</si>
  <si>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</si>
  <si>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</si>
  <si>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</si>
  <si>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</si>
  <si>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</si>
  <si>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</si>
  <si>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</si>
  <si>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</si>
  <si>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</si>
  <si>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</si>
  <si>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</si>
  <si>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</si>
  <si>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</si>
  <si>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</si>
  <si>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</si>
  <si>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</si>
  <si>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</si>
  <si>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</si>
  <si>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</si>
  <si>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</si>
  <si>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</si>
  <si>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</si>
  <si>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</si>
  <si>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</si>
  <si>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</si>
  <si>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</si>
  <si>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</si>
  <si>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</si>
  <si>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</si>
  <si>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</si>
  <si>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</si>
  <si>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</si>
  <si>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</si>
  <si>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</si>
  <si>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</si>
  <si>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</si>
  <si>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</si>
  <si>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</si>
  <si>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</si>
  <si>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</si>
  <si>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</si>
  <si>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</si>
  <si>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</si>
  <si>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</si>
  <si>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</si>
  <si>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</si>
  <si>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</si>
  <si>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</si>
  <si>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</si>
  <si>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</si>
  <si>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</si>
  <si>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</si>
  <si>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</si>
  <si>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</si>
  <si>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</si>
  <si>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</si>
  <si>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</si>
  <si>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</si>
  <si>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</si>
  <si>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</si>
  <si>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</si>
  <si>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</si>
  <si>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</si>
  <si>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</si>
  <si>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</si>
  <si>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</si>
  <si>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</si>
  <si>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</si>
  <si>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</si>
  <si>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</si>
  <si>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</si>
  <si>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</si>
  <si>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</si>
  <si>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</si>
  <si>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</si>
  <si>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</si>
  <si>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</si>
  <si>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</si>
  <si>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</si>
  <si>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</si>
  <si>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</si>
  <si>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</si>
  <si>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</si>
  <si>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</si>
  <si>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</si>
  <si>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</si>
  <si>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</si>
  <si>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</si>
  <si>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</si>
  <si>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</si>
  <si>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</si>
  <si>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</si>
  <si>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</si>
  <si>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</si>
  <si>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</si>
  <si>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</si>
  <si>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</si>
  <si>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</si>
  <si>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</si>
  <si>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</si>
  <si>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</si>
  <si>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</si>
  <si>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</si>
  <si>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</si>
  <si>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</si>
  <si>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</si>
  <si>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</si>
  <si>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</si>
  <si>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</si>
  <si>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</si>
  <si>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</si>
  <si>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</si>
  <si>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</si>
  <si>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</si>
  <si>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</si>
  <si>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</si>
  <si>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</si>
  <si>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</si>
  <si>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</si>
  <si>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</si>
  <si>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</si>
  <si>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</si>
  <si>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</si>
  <si>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</si>
  <si>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</si>
  <si>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</si>
  <si>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</si>
  <si>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</si>
  <si>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</si>
  <si>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</si>
  <si>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</si>
  <si>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</si>
  <si>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</si>
  <si>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</si>
  <si>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</si>
  <si>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</si>
  <si>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</si>
  <si>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</si>
  <si>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</si>
  <si>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</si>
  <si>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</si>
  <si>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</si>
  <si>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</si>
  <si>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</si>
  <si>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</si>
  <si>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</si>
  <si>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</si>
  <si>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</si>
  <si>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</si>
  <si>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</si>
  <si>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</si>
  <si>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</si>
  <si>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</si>
  <si>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</si>
  <si>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</si>
  <si>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</si>
  <si>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</si>
  <si>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</si>
  <si>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</si>
  <si>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</si>
  <si>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</si>
  <si>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</si>
  <si>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</si>
  <si>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</si>
  <si>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</si>
  <si>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</si>
  <si>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</si>
  <si>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</si>
  <si>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</si>
  <si>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</si>
  <si>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</si>
  <si>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</si>
  <si>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</si>
  <si>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</si>
  <si>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</si>
  <si>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</si>
  <si>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</si>
  <si>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</si>
  <si>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</si>
  <si>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</si>
  <si>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</si>
  <si>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</si>
  <si>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</si>
  <si>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</si>
  <si>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</si>
  <si>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</si>
  <si>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</si>
  <si>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</si>
  <si>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</si>
  <si>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</si>
  <si>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</si>
  <si>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</si>
  <si>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</si>
  <si>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</si>
  <si>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</si>
  <si>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</si>
  <si>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</si>
  <si>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</si>
  <si>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</si>
  <si>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</si>
  <si>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</si>
  <si>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</si>
  <si>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</si>
  <si>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</si>
  <si>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</si>
  <si>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</si>
  <si>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</si>
  <si>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</si>
  <si>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</si>
  <si>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</si>
  <si>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</si>
  <si>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</si>
  <si>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</si>
  <si>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</si>
  <si>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</si>
  <si>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</si>
  <si>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</si>
  <si>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</si>
  <si>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</si>
  <si>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</si>
  <si>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</si>
  <si>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</si>
  <si>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</si>
  <si>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</si>
  <si>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</si>
  <si>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</si>
  <si>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</si>
  <si>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</si>
  <si>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</si>
  <si>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</si>
  <si>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</si>
  <si>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</si>
  <si>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</si>
  <si>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</si>
  <si>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</si>
  <si>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</si>
  <si>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</si>
  <si>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</si>
  <si>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</si>
  <si>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</si>
  <si>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</si>
  <si>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</si>
  <si>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</si>
  <si>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</si>
  <si>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</si>
  <si>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</si>
  <si>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</si>
  <si>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</si>
  <si>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</si>
  <si>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</si>
  <si>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</si>
  <si>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</si>
  <si>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</si>
  <si>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</si>
  <si>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</si>
  <si>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</si>
  <si>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</si>
  <si>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</si>
  <si>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</si>
  <si>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</si>
  <si>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</si>
  <si>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</si>
  <si>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</si>
  <si>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</si>
  <si>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</si>
  <si>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</si>
  <si>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</si>
  <si>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</si>
  <si>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</si>
  <si>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</si>
  <si>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</si>
  <si>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</si>
  <si>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</si>
  <si>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</si>
  <si>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</si>
  <si>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</si>
  <si>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</si>
  <si>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</si>
  <si>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</si>
  <si>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</si>
  <si>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</si>
  <si>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</si>
  <si>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</si>
  <si>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</si>
  <si>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</si>
  <si>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</si>
  <si>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</si>
  <si>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</si>
  <si>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</si>
  <si>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</si>
  <si>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</si>
  <si>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</si>
  <si>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</si>
  <si>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</si>
  <si>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</si>
  <si>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</si>
  <si>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</si>
  <si>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</si>
  <si>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</si>
  <si>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</si>
  <si>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</si>
  <si>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</si>
  <si>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</si>
  <si>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</si>
  <si>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</si>
  <si>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</si>
  <si>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</si>
  <si>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</si>
  <si>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</si>
  <si>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</si>
  <si>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</si>
  <si>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</si>
  <si>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</si>
  <si>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</si>
  <si>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</si>
  <si>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</si>
  <si>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</si>
  <si>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</si>
  <si>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</si>
  <si>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</si>
  <si>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</si>
  <si>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</si>
  <si>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</si>
  <si>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</si>
  <si>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</si>
  <si>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</si>
  <si>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</si>
  <si>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</si>
  <si>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</si>
  <si>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</si>
  <si>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</si>
  <si>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</si>
  <si>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</si>
  <si>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</si>
  <si>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</si>
  <si>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</si>
  <si>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</si>
  <si>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</si>
  <si>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</si>
  <si>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</si>
  <si>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</si>
  <si>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</si>
  <si>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</si>
  <si>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</si>
  <si>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</si>
  <si>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</si>
  <si>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</si>
  <si>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</si>
  <si>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</si>
  <si>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</si>
  <si>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</si>
  <si>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</si>
  <si>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</si>
  <si>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</si>
  <si>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</si>
  <si>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</si>
  <si>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</si>
  <si>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</si>
  <si>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</si>
  <si>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</si>
  <si>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</si>
  <si>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</si>
  <si>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</si>
  <si>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</si>
  <si>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</si>
  <si>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</si>
  <si>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</si>
  <si>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</si>
  <si>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</si>
  <si>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</si>
  <si>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</si>
  <si>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</si>
  <si>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</si>
  <si>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</si>
  <si>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</si>
  <si>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</si>
  <si>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</si>
  <si>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</si>
  <si>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</si>
  <si>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</si>
  <si>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</si>
  <si>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</si>
  <si>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</si>
  <si>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</si>
  <si>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</si>
  <si>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</si>
  <si>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</si>
  <si>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</si>
  <si>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</si>
  <si>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</si>
  <si>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</si>
  <si>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</si>
  <si>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</si>
  <si>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</si>
  <si>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</si>
  <si>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</si>
  <si>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</si>
  <si>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</si>
  <si>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</si>
  <si>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</si>
  <si>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</si>
  <si>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</si>
  <si>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</si>
  <si>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</si>
  <si>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</si>
  <si>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</si>
  <si>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</si>
  <si>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</si>
  <si>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</si>
  <si>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</si>
  <si>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</si>
  <si>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</si>
  <si>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</si>
  <si>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</si>
  <si>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</si>
  <si>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</si>
  <si>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</si>
  <si>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</si>
  <si>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</si>
  <si>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</si>
  <si>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</si>
  <si>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</si>
  <si>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</si>
  <si>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</si>
  <si>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</si>
  <si>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</si>
  <si>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</si>
  <si>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</si>
  <si>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</si>
  <si>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</si>
  <si>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</si>
  <si>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</si>
  <si>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</si>
  <si>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</si>
  <si>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</si>
  <si>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</si>
  <si>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</si>
  <si>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</si>
  <si>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</si>
  <si>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</si>
  <si>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</si>
  <si>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</si>
  <si>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</si>
  <si>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</si>
  <si>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</si>
  <si>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</si>
  <si>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</si>
  <si>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</si>
  <si>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</si>
  <si>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</si>
  <si>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</si>
  <si>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</si>
  <si>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</si>
  <si>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</si>
  <si>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</si>
  <si>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</si>
  <si>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</si>
  <si>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</si>
  <si>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</si>
  <si>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</si>
  <si>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</si>
  <si>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</si>
  <si>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</si>
  <si>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</si>
  <si>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</si>
  <si>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</si>
  <si>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</si>
  <si>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</si>
  <si>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</si>
  <si>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</si>
  <si>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</si>
  <si>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</si>
  <si>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</si>
  <si>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</si>
  <si>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</si>
  <si>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</si>
  <si>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</si>
  <si>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</si>
  <si>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</si>
  <si>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</si>
  <si>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</si>
  <si>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</si>
  <si>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</si>
  <si>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</si>
  <si>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</si>
  <si>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</si>
  <si>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</si>
  <si>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</si>
  <si>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</si>
  <si>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</si>
  <si>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</si>
  <si>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</si>
  <si>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</si>
  <si>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</si>
  <si>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</si>
  <si>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</si>
  <si>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</si>
  <si>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</si>
  <si>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</si>
  <si>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</si>
  <si>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</si>
  <si>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</si>
  <si>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</si>
  <si>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</si>
  <si>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</si>
  <si>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</si>
  <si>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</si>
  <si>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</si>
  <si>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</si>
  <si>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</si>
  <si>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</si>
  <si>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</si>
  <si>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</si>
  <si>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</si>
  <si>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</si>
  <si>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</si>
  <si>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</si>
  <si>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</si>
  <si>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</si>
  <si>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</si>
  <si>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</si>
  <si>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</si>
  <si>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</si>
  <si>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</si>
  <si>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</si>
  <si>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</si>
  <si>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</si>
  <si>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</si>
  <si>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</si>
  <si>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</si>
  <si>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</si>
  <si>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</si>
  <si>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</si>
  <si>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</si>
  <si>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</si>
  <si>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</si>
  <si>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</si>
  <si>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</si>
  <si>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</si>
  <si>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</si>
  <si>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</si>
  <si>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</si>
  <si>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</si>
  <si>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</si>
  <si>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</si>
  <si>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</si>
  <si>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</si>
  <si>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</si>
  <si>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</si>
  <si>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</si>
  <si>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</si>
  <si>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</si>
  <si>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</si>
  <si>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</si>
  <si>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</si>
  <si>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</si>
  <si>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</si>
  <si>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</si>
  <si>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</si>
  <si>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</si>
  <si>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</si>
  <si>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</si>
  <si>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</si>
  <si>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</si>
  <si>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</si>
  <si>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</si>
  <si>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</si>
  <si>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</si>
  <si>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</si>
  <si>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</si>
  <si>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</si>
  <si>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</si>
  <si>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</si>
  <si>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</si>
  <si>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</si>
  <si>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</si>
  <si>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</si>
  <si>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</si>
  <si>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</si>
  <si>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</si>
  <si>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</si>
  <si>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</si>
  <si>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</si>
  <si>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</si>
  <si>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</si>
  <si>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</si>
  <si>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</si>
  <si>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</si>
  <si>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</si>
  <si>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</si>
  <si>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</si>
  <si>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</si>
  <si>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</si>
  <si>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</si>
  <si>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</si>
  <si>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</si>
  <si>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</si>
  <si>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</si>
  <si>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</si>
  <si>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</si>
  <si>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</si>
  <si>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</si>
  <si>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</si>
  <si>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</si>
  <si>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</si>
  <si>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</si>
  <si>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</si>
  <si>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</si>
  <si>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</si>
  <si>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</si>
  <si>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</si>
  <si>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</si>
  <si>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</si>
  <si>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</si>
  <si>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</si>
  <si>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</si>
  <si>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</si>
  <si>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</si>
  <si>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</si>
  <si>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</si>
  <si>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</si>
  <si>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</si>
  <si>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</si>
  <si>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</si>
  <si>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</si>
  <si>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</si>
  <si>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</si>
  <si>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</si>
  <si>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</si>
  <si>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</si>
  <si>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</si>
  <si>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</si>
  <si>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</si>
  <si>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</si>
  <si>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</si>
  <si>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</si>
  <si>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</si>
  <si>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</si>
  <si>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</si>
  <si>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</si>
  <si>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</si>
  <si>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</si>
  <si>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</si>
  <si>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</si>
  <si>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</si>
  <si>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</si>
  <si>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</si>
  <si>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</si>
  <si>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</si>
  <si>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</si>
  <si>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</si>
  <si>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</si>
  <si>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</si>
  <si>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</si>
  <si>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</si>
  <si>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</si>
  <si>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</si>
  <si>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</si>
  <si>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</si>
  <si>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</si>
  <si>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</si>
  <si>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</si>
  <si>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</si>
  <si>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</si>
  <si>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</si>
  <si>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</si>
  <si>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</si>
  <si>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</si>
  <si>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</si>
  <si>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</si>
  <si>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</si>
  <si>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</si>
  <si>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</si>
  <si>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</si>
  <si>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</si>
  <si>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</si>
  <si>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</si>
  <si>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</si>
  <si>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</si>
  <si>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</si>
  <si>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</si>
  <si>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</si>
  <si>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</si>
  <si>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</si>
  <si>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</si>
  <si>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</si>
  <si>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</si>
  <si>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</si>
  <si>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</si>
  <si>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</si>
  <si>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</si>
  <si>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</si>
  <si>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</si>
  <si>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</si>
  <si>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</si>
  <si>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</si>
  <si>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</si>
  <si>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</si>
  <si>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</si>
  <si>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</si>
  <si>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</si>
  <si>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</si>
  <si>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</si>
  <si>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</si>
  <si>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</si>
  <si>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</si>
  <si>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</si>
  <si>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</si>
  <si>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</si>
  <si>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</si>
  <si>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</si>
  <si>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</si>
  <si>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</si>
  <si>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</si>
  <si>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</si>
  <si>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</si>
  <si>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</si>
  <si>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</si>
  <si>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</si>
  <si>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</si>
  <si>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</si>
  <si>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</si>
  <si>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</si>
  <si>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</si>
  <si>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</si>
  <si>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</si>
  <si>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</si>
  <si>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</si>
  <si>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</si>
  <si>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</si>
  <si>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</si>
  <si>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</si>
  <si>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</si>
  <si>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</si>
  <si>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</si>
  <si>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</si>
  <si>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</si>
  <si>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</si>
  <si>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</si>
  <si>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</si>
  <si>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</si>
  <si>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</si>
  <si>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</si>
  <si>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</si>
  <si>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</si>
  <si>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</si>
  <si>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</si>
  <si>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</si>
  <si>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</si>
  <si>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</si>
  <si>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</si>
  <si>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</si>
  <si>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</si>
  <si>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</si>
  <si>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</si>
  <si>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</si>
  <si>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</si>
  <si>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</si>
  <si>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</si>
  <si>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</si>
  <si>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</si>
  <si>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</si>
  <si>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</si>
  <si>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</si>
  <si>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</si>
  <si>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</si>
  <si>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</si>
  <si>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</si>
  <si>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</si>
  <si>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</si>
  <si>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</si>
  <si>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</si>
  <si>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</si>
  <si>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</si>
  <si>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</si>
  <si>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</si>
  <si>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</si>
  <si>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</si>
  <si>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</si>
  <si>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</si>
  <si>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</si>
  <si>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</si>
  <si>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</si>
  <si>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</si>
  <si>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</si>
  <si>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</si>
  <si>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</si>
  <si>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</si>
  <si>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</si>
  <si>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</si>
  <si>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</si>
  <si>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</si>
  <si>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</si>
  <si>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</si>
  <si>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</si>
  <si>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</si>
  <si>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</si>
  <si>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</si>
  <si>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</si>
  <si>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</si>
  <si>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</si>
  <si>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</si>
  <si>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</si>
  <si>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</si>
  <si>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</si>
  <si>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</si>
  <si>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</si>
  <si>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</si>
  <si>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</si>
  <si>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</si>
  <si>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</si>
  <si>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</si>
  <si>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</si>
  <si>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</si>
  <si>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</si>
  <si>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</si>
  <si>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</si>
  <si>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</si>
  <si>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</si>
  <si>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</si>
  <si>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</si>
  <si>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</si>
  <si>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</si>
  <si>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</si>
  <si>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</si>
  <si>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</si>
  <si>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</si>
  <si>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</si>
  <si>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</si>
  <si>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</si>
  <si>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</si>
  <si>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</si>
  <si>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</si>
  <si>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</si>
  <si>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</si>
  <si>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</si>
  <si>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</si>
  <si>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</si>
  <si>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</si>
  <si>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</si>
  <si>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</si>
  <si>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</si>
  <si>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</si>
  <si>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</si>
  <si>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</si>
  <si>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</si>
  <si>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</si>
  <si>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</si>
  <si>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</si>
  <si>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</si>
  <si>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</si>
  <si>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</si>
  <si>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</si>
  <si>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</si>
  <si>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</si>
  <si>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</si>
  <si>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TABELA DE ENCARGOS SOCIAIS</t>
  </si>
  <si>
    <t>CÓD.</t>
  </si>
  <si>
    <t>GRUPO A: ENCARGOS BÁSICOS PREVIDENCIÁRIOS</t>
  </si>
  <si>
    <t>A1</t>
  </si>
  <si>
    <t>INSS</t>
  </si>
  <si>
    <t>A2</t>
  </si>
  <si>
    <t>SESI</t>
  </si>
  <si>
    <t>A3</t>
  </si>
  <si>
    <t>SENAI</t>
  </si>
  <si>
    <t>A4</t>
  </si>
  <si>
    <t>INCRA</t>
  </si>
  <si>
    <t>A5</t>
  </si>
  <si>
    <t>SEBRAE</t>
  </si>
  <si>
    <t>A6</t>
  </si>
  <si>
    <t>SALÁRIO-EDUCAÇÃO</t>
  </si>
  <si>
    <t>A7</t>
  </si>
  <si>
    <t>SEGURO-ACIDENTE</t>
  </si>
  <si>
    <t>A8</t>
  </si>
  <si>
    <t>FGTS</t>
  </si>
  <si>
    <t>A9</t>
  </si>
  <si>
    <t>SECONDI</t>
  </si>
  <si>
    <t>TOTAL GRUPO A</t>
  </si>
  <si>
    <t>GRUPO B: ENCARGOS QUE RECEBEM INCIDÊNCIA DE A</t>
  </si>
  <si>
    <t>B1</t>
  </si>
  <si>
    <t>REPOUSO SEMANAL REMUNERADO</t>
  </si>
  <si>
    <t>B2</t>
  </si>
  <si>
    <t>FERIADOS</t>
  </si>
  <si>
    <t>B3</t>
  </si>
  <si>
    <t>AUXÍLIO-ENFERMIDADE</t>
  </si>
  <si>
    <t>B4</t>
  </si>
  <si>
    <t>13º SALÁRIO</t>
  </si>
  <si>
    <t>B5</t>
  </si>
  <si>
    <t>LICENÇA-PATERNIDADE</t>
  </si>
  <si>
    <t>B6</t>
  </si>
  <si>
    <t>FALTAS JUSTIFICADAS</t>
  </si>
  <si>
    <t>B7</t>
  </si>
  <si>
    <t>DIAS DE CHUVAS</t>
  </si>
  <si>
    <t>B8</t>
  </si>
  <si>
    <t>ACIDENTES DE TRABALHO</t>
  </si>
  <si>
    <t>B9</t>
  </si>
  <si>
    <t>FÉRIAS</t>
  </si>
  <si>
    <t>B10</t>
  </si>
  <si>
    <t>SALARIO MATERNIDADE</t>
  </si>
  <si>
    <t>TOTAL GRUPO B</t>
  </si>
  <si>
    <t>GRUPO C: ENCARGOS QUE NÃO RECEBEM A INCIDÊNCIA DE A</t>
  </si>
  <si>
    <t>C1</t>
  </si>
  <si>
    <t>AVISO PRÉVIO INDENIZADO</t>
  </si>
  <si>
    <t>C2</t>
  </si>
  <si>
    <t>AVISO PRÉVIO TRABALHADO</t>
  </si>
  <si>
    <t>C3</t>
  </si>
  <si>
    <t>FÉRIAS INDENIZADAS + 1/3</t>
  </si>
  <si>
    <t>C4</t>
  </si>
  <si>
    <t>DEPOSITO POR DESPEDIDA INJUSTA</t>
  </si>
  <si>
    <t>C5</t>
  </si>
  <si>
    <t>INDENIZAÇÃO ADICIONAL</t>
  </si>
  <si>
    <t>TOTAL GRUPO C</t>
  </si>
  <si>
    <t>GRUPO D: INCIDÊNCIA DE ENCARGOS</t>
  </si>
  <si>
    <t>D1</t>
  </si>
  <si>
    <t>REINCIDÊNCIA DE A SOBRE B</t>
  </si>
  <si>
    <t>D2</t>
  </si>
  <si>
    <t>REINCIDÊNCIA DE A SOBRE C2 + REINCIDÊNCIA DE FGTS SOBRE C1</t>
  </si>
  <si>
    <t>TOTAL GRUPO D</t>
  </si>
  <si>
    <t>TOTAL GERAL A + B + C + D</t>
  </si>
  <si>
    <t>Fonte: SINAPI</t>
  </si>
  <si>
    <t>LOCAÇÃO CAÇAMBA ESTACIONÁRIA 4 M3 - TRANSPORTE E DESTINAÇÃO FINAL</t>
  </si>
  <si>
    <t>ABERTURA PARA ENCAIXE DE CUBA OU LAVATORIO EM BANCADA DE MARMORE/ GRANITO OU OUTRO TIPO DE PEDRA NATURAL</t>
  </si>
  <si>
    <t>ACETILENO - RECARGA DE GAS PARA CILINDRO (NAO INCLUI TROCA/MANUTENCAO DO CILINDRO)</t>
  </si>
  <si>
    <t>FURO PARA TORNEIRA OU OUTROS ACESSORIOS EM BANCADA DE MARMORE/ GRANITO OU OUTRO TIPO DE PEDRA NATURAL</t>
  </si>
  <si>
    <t>OXIGENIO - RECARGA DE GAS PARA CILINDRO (NAO INCLUI TROCA/MANUTENCAO DO CILINDRO)</t>
  </si>
  <si>
    <t>dos preços de insumos necessários à composição no estado em questão. Custo zerado (hífen)</t>
  </si>
  <si>
    <t>indica que pelo menos um dos itens da composição não tem custo/preço.</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</si>
  <si>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</si>
  <si>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</si>
  <si>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</si>
  <si>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</si>
  <si>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</si>
  <si>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</si>
  <si>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SERVIÇOS DE ESCRITÓRIO</t>
  </si>
  <si>
    <t>4.1</t>
  </si>
  <si>
    <t>4.2</t>
  </si>
  <si>
    <t>4.3</t>
  </si>
  <si>
    <t>4.4</t>
  </si>
  <si>
    <t>5.1</t>
  </si>
  <si>
    <t>5.2</t>
  </si>
  <si>
    <t>5.3</t>
  </si>
  <si>
    <t>Fonte: Decreto 23.379/2025</t>
  </si>
  <si>
    <t>BDI INTEGRAL</t>
  </si>
  <si>
    <t>BDI DIFERENCIADO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</si>
  <si>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</si>
  <si>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</si>
  <si>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</si>
  <si>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</si>
  <si>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</si>
  <si>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</si>
  <si>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</si>
  <si>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</si>
  <si>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</si>
  <si>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</si>
  <si>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</si>
  <si>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</si>
  <si>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</si>
  <si>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</si>
  <si>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</si>
  <si>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</si>
  <si>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</si>
  <si>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</si>
  <si>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</si>
  <si>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</si>
  <si>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</si>
  <si>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</si>
  <si>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</si>
  <si>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</si>
  <si>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</si>
  <si>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</si>
  <si>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</si>
  <si>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</si>
  <si>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</si>
  <si>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</si>
  <si>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</si>
  <si>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</si>
  <si>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</si>
  <si>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</si>
  <si>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</si>
  <si>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</si>
  <si>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</si>
  <si>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</si>
  <si>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</si>
  <si>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</si>
  <si>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</si>
  <si>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</si>
  <si>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</si>
  <si>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</si>
  <si>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</si>
  <si>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</si>
  <si>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</si>
  <si>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</si>
  <si>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</si>
  <si>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</si>
  <si>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</si>
  <si>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</si>
  <si>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</si>
  <si>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</si>
  <si>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</si>
  <si>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</si>
  <si>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</si>
  <si>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</si>
  <si>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</si>
  <si>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</si>
  <si>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</si>
  <si>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</si>
  <si>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</si>
  <si>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</si>
  <si>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</si>
  <si>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</si>
  <si>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</si>
  <si>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</si>
  <si>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</si>
  <si>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</si>
  <si>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</si>
  <si>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</si>
  <si>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</si>
  <si>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</si>
  <si>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</si>
  <si>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</si>
  <si>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</si>
  <si>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</si>
  <si>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</si>
  <si>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</si>
  <si>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</si>
  <si>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</si>
  <si>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</si>
  <si>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</si>
  <si>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</si>
  <si>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</si>
  <si>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</si>
  <si>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</si>
  <si>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</si>
  <si>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</si>
  <si>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</si>
  <si>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</si>
  <si>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</si>
  <si>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</si>
  <si>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</si>
  <si>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</si>
  <si>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</si>
  <si>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</si>
  <si>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</si>
  <si>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</si>
  <si>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</si>
  <si>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</si>
  <si>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</si>
  <si>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</si>
  <si>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</si>
  <si>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</si>
  <si>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</si>
  <si>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</si>
  <si>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</si>
  <si>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</si>
  <si>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</si>
  <si>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</si>
  <si>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</si>
  <si>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</si>
  <si>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</si>
  <si>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</si>
  <si>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</si>
  <si>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</si>
  <si>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</si>
  <si>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</si>
  <si>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</si>
  <si>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</si>
  <si>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</si>
  <si>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</si>
  <si>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</si>
  <si>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</si>
  <si>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</si>
  <si>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</si>
  <si>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</si>
  <si>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</si>
  <si>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</si>
  <si>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</si>
  <si>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</si>
  <si>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</si>
  <si>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</si>
  <si>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</si>
  <si>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</si>
  <si>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</si>
  <si>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MARTELO DEMOLIDOR ELÉTRICO, COM POTÊNCIA DE 2.000 W, 1.000 IMPACTOS POR MINUTO, PESO DE 30 KG - CHI DIURNO. AF_01/2021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</si>
  <si>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</si>
  <si>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</si>
  <si>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</si>
  <si>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</si>
  <si>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MATERIAIS NA OPERAÇÃO. AF_08/2025</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</si>
  <si>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</si>
  <si>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</si>
  <si>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</si>
  <si>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</si>
  <si>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</si>
  <si>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</si>
  <si>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</si>
  <si>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</si>
  <si>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</si>
  <si>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</si>
  <si>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</si>
  <si>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</si>
  <si>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</si>
  <si>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</si>
  <si>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</si>
  <si>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</si>
  <si>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</si>
  <si>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</si>
  <si>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</si>
  <si>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</si>
  <si>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</si>
  <si>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</si>
  <si>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</si>
  <si>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</si>
  <si>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</si>
  <si>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</si>
  <si>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</si>
  <si>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</si>
  <si>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</si>
  <si>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</si>
  <si>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</si>
  <si>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</si>
  <si>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</si>
  <si>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</si>
  <si>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</si>
  <si>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</si>
  <si>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</si>
  <si>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</si>
  <si>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</si>
  <si>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</si>
  <si>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</si>
  <si>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</si>
  <si>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</si>
  <si>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</si>
  <si>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</si>
  <si>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</si>
  <si>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</si>
  <si>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</si>
  <si>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</si>
  <si>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</si>
  <si>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</si>
  <si>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</si>
  <si>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</si>
  <si>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</si>
  <si>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</si>
  <si>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</si>
  <si>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</si>
  <si>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</si>
  <si>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</si>
  <si>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</si>
  <si>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</si>
  <si>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</si>
  <si>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</si>
  <si>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</si>
  <si>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</si>
  <si>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</si>
  <si>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</si>
  <si>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</si>
  <si>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</si>
  <si>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</si>
  <si>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</si>
  <si>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</si>
  <si>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</si>
  <si>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</si>
  <si>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</si>
  <si>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</si>
  <si>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</si>
  <si>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</si>
  <si>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</si>
  <si>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</si>
  <si>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</si>
  <si>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</si>
  <si>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</si>
  <si>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</si>
  <si>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</si>
  <si>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</si>
  <si>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ESTACA HÉLICE CONTÍNUA, DIÂMETRO DE 50 CM, INCLUSO CONCRETO FCK=30MPA E ARMADURA MÍNIMA (EXCLUSIVE BOMBEAMENTO, MOBILIZAÇÃO E DESMOBILIZAÇÃO). AF_12/2019</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</si>
  <si>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</si>
  <si>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</si>
  <si>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</si>
  <si>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</si>
  <si>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</si>
  <si>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</si>
  <si>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</si>
  <si>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</si>
  <si>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</si>
  <si>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</si>
  <si>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</si>
  <si>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</si>
  <si>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</si>
  <si>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</si>
  <si>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</si>
  <si>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</si>
  <si>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</si>
  <si>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</si>
  <si>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</si>
  <si>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</si>
  <si>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</si>
  <si>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</si>
  <si>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</si>
  <si>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</si>
  <si>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</si>
  <si>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</si>
  <si>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</si>
  <si>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</si>
  <si>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</si>
  <si>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</si>
  <si>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</si>
  <si>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</si>
  <si>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</si>
  <si>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</si>
  <si>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</si>
  <si>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</si>
  <si>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</si>
  <si>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</si>
  <si>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</si>
  <si>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</si>
  <si>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</si>
  <si>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</si>
  <si>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</si>
  <si>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</si>
  <si>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</si>
  <si>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</si>
  <si>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</si>
  <si>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</si>
  <si>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</si>
  <si>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</si>
  <si>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</si>
  <si>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</si>
  <si>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</si>
  <si>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</si>
  <si>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</si>
  <si>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</si>
  <si>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</si>
  <si>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</si>
  <si>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</si>
  <si>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</si>
  <si>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</si>
  <si>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</si>
  <si>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</si>
  <si>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</si>
  <si>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</si>
  <si>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</si>
  <si>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</si>
  <si>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</si>
  <si>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</si>
  <si>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</si>
  <si>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</si>
  <si>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</si>
  <si>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</si>
  <si>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</si>
  <si>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</si>
  <si>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</si>
  <si>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</si>
  <si>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</si>
  <si>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</si>
  <si>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</si>
  <si>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</si>
  <si>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</si>
  <si>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</si>
  <si>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</si>
  <si>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</si>
  <si>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</si>
  <si>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</si>
  <si>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</si>
  <si>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</si>
  <si>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</si>
  <si>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</si>
  <si>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</si>
  <si>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</si>
  <si>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</si>
  <si>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</si>
  <si>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</si>
  <si>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</si>
  <si>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</si>
  <si>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</si>
  <si>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</si>
  <si>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</si>
  <si>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</si>
  <si>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</si>
  <si>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</si>
  <si>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</si>
  <si>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</si>
  <si>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</si>
  <si>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</si>
  <si>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</si>
  <si>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</si>
  <si>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</si>
  <si>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</si>
  <si>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</si>
  <si>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</si>
  <si>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</si>
  <si>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</si>
  <si>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</si>
  <si>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</si>
  <si>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</si>
  <si>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</si>
  <si>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</si>
  <si>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</si>
  <si>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</si>
  <si>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</si>
  <si>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</si>
  <si>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</si>
  <si>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</si>
  <si>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</si>
  <si>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</si>
  <si>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</si>
  <si>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</si>
  <si>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</si>
  <si>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</si>
  <si>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</si>
  <si>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</si>
  <si>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</si>
  <si>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</si>
  <si>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</si>
  <si>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</si>
  <si>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</si>
  <si>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</si>
  <si>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</si>
  <si>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</si>
  <si>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</si>
  <si>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</si>
  <si>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</si>
  <si>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</si>
  <si>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</si>
  <si>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</si>
  <si>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</si>
  <si>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</si>
  <si>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</si>
  <si>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</si>
  <si>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</si>
  <si>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</si>
  <si>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</si>
  <si>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</si>
  <si>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</si>
  <si>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</si>
  <si>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</si>
  <si>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</si>
  <si>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</si>
  <si>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</si>
  <si>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</si>
  <si>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</si>
  <si>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</si>
  <si>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</si>
  <si>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</si>
  <si>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</si>
  <si>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</si>
  <si>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</si>
  <si>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</si>
  <si>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</si>
  <si>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</si>
  <si>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</si>
  <si>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</si>
  <si>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</si>
  <si>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</si>
  <si>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</si>
  <si>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</si>
  <si>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</si>
  <si>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</si>
  <si>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</si>
  <si>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</si>
  <si>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</si>
  <si>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</si>
  <si>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</si>
  <si>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</si>
  <si>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</si>
  <si>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</si>
  <si>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</si>
  <si>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</si>
  <si>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</si>
  <si>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</si>
  <si>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</si>
  <si>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</si>
  <si>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</si>
  <si>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</si>
  <si>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</si>
  <si>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</si>
  <si>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</si>
  <si>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</si>
  <si>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</si>
  <si>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</si>
  <si>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</si>
  <si>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</si>
  <si>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</si>
  <si>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</si>
  <si>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</si>
  <si>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</si>
  <si>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</si>
  <si>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</si>
  <si>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</si>
  <si>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</si>
  <si>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</si>
  <si>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</si>
  <si>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</si>
  <si>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</si>
  <si>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</si>
  <si>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</si>
  <si>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</si>
  <si>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</si>
  <si>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</si>
  <si>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</si>
  <si>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</si>
  <si>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</si>
  <si>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</si>
  <si>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</si>
  <si>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</si>
  <si>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</si>
  <si>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</si>
  <si>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</si>
  <si>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</si>
  <si>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</si>
  <si>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</si>
  <si>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</si>
  <si>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</si>
  <si>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</si>
  <si>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</si>
  <si>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</si>
  <si>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</si>
  <si>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</si>
  <si>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</si>
  <si>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</si>
  <si>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</si>
  <si>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</si>
  <si>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</si>
  <si>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</si>
  <si>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</si>
  <si>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</si>
  <si>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</si>
  <si>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</si>
  <si>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</si>
  <si>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</si>
  <si>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</si>
  <si>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</si>
  <si>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</si>
  <si>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</si>
  <si>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</si>
  <si>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</si>
  <si>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</si>
  <si>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</si>
  <si>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</si>
  <si>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</si>
  <si>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</si>
  <si>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</si>
  <si>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</si>
  <si>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</si>
  <si>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</si>
  <si>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</si>
  <si>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</si>
  <si>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</si>
  <si>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</si>
  <si>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</si>
  <si>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</si>
  <si>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</si>
  <si>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</si>
  <si>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</si>
  <si>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</si>
  <si>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</si>
  <si>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</si>
  <si>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</si>
  <si>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</si>
  <si>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</si>
  <si>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</si>
  <si>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</si>
  <si>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</si>
  <si>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</si>
  <si>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</si>
  <si>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</si>
  <si>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</si>
  <si>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</si>
  <si>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</si>
  <si>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</si>
  <si>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</si>
  <si>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</si>
  <si>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</si>
  <si>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</si>
  <si>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</si>
  <si>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</si>
  <si>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</si>
  <si>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</si>
  <si>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</si>
  <si>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</si>
  <si>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</si>
  <si>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</si>
  <si>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</si>
  <si>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</si>
  <si>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</si>
  <si>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</si>
  <si>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</si>
  <si>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</si>
  <si>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</si>
  <si>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</si>
  <si>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</si>
  <si>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</si>
  <si>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</si>
  <si>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</si>
  <si>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</si>
  <si>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</si>
  <si>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</si>
  <si>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</si>
  <si>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</si>
  <si>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</si>
  <si>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</si>
  <si>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</si>
  <si>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</si>
  <si>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</si>
  <si>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</si>
  <si>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</si>
  <si>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</si>
  <si>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</si>
  <si>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</si>
  <si>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</si>
  <si>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</si>
  <si>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</si>
  <si>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</si>
  <si>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</si>
  <si>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</si>
  <si>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</si>
  <si>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</si>
  <si>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</si>
  <si>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</si>
  <si>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</si>
  <si>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</si>
  <si>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</si>
  <si>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</si>
  <si>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</si>
  <si>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</si>
  <si>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</si>
  <si>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</si>
  <si>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</si>
  <si>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</si>
  <si>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</si>
  <si>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</si>
  <si>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</si>
  <si>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</si>
  <si>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</si>
  <si>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</si>
  <si>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</si>
  <si>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</si>
  <si>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</si>
  <si>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</si>
  <si>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MONTADOR ELETROMECÂNICO COM ENCARGOS COMPLEMENTARES</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</si>
  <si>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</si>
  <si>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</si>
  <si>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</si>
  <si>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</si>
  <si>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</si>
  <si>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</si>
  <si>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</si>
  <si>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</si>
  <si>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</si>
  <si>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</si>
  <si>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</si>
  <si>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</si>
  <si>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</si>
  <si>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</si>
  <si>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</si>
  <si>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</si>
  <si>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</si>
  <si>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</si>
  <si>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</si>
  <si>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</si>
  <si>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</si>
  <si>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</si>
  <si>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</si>
  <si>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</si>
  <si>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</si>
  <si>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</si>
  <si>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</si>
  <si>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</si>
  <si>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</si>
  <si>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</si>
  <si>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</si>
  <si>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</si>
  <si>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</si>
  <si>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</si>
  <si>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</si>
  <si>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</si>
  <si>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</si>
  <si>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</si>
  <si>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</si>
  <si>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</si>
  <si>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</si>
  <si>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</si>
  <si>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</si>
  <si>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</si>
  <si>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</si>
  <si>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</si>
  <si>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</si>
  <si>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</si>
  <si>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</si>
  <si>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</si>
  <si>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</si>
  <si>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</si>
  <si>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</si>
  <si>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</si>
  <si>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</si>
  <si>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</si>
  <si>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</si>
  <si>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</si>
  <si>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</si>
  <si>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</si>
  <si>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</si>
  <si>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</si>
  <si>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</si>
  <si>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</si>
  <si>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</si>
  <si>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</si>
  <si>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</si>
  <si>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</si>
  <si>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</si>
  <si>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</si>
  <si>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</si>
  <si>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</si>
  <si>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</si>
  <si>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</si>
  <si>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</si>
  <si>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</si>
  <si>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</si>
  <si>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</si>
  <si>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</si>
  <si>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</si>
  <si>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</si>
  <si>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</si>
  <si>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</si>
  <si>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</si>
  <si>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</si>
  <si>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</si>
  <si>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</si>
  <si>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</si>
  <si>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</si>
  <si>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</si>
  <si>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</si>
  <si>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</si>
  <si>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</si>
  <si>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</si>
  <si>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</si>
  <si>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</si>
  <si>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</si>
  <si>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</si>
  <si>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</si>
  <si>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</si>
  <si>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</si>
  <si>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</si>
  <si>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</si>
  <si>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</si>
  <si>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</si>
  <si>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</si>
  <si>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</si>
  <si>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</si>
  <si>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</si>
  <si>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</si>
  <si>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</si>
  <si>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</si>
  <si>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</si>
  <si>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</si>
  <si>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</si>
  <si>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</si>
  <si>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</si>
  <si>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</si>
  <si>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</si>
  <si>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</si>
  <si>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</si>
  <si>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</si>
  <si>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</si>
  <si>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</si>
  <si>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</si>
  <si>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</si>
  <si>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</si>
  <si>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</si>
  <si>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</si>
  <si>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</si>
  <si>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</si>
  <si>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</si>
  <si>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</si>
  <si>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</si>
  <si>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</si>
  <si>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</si>
  <si>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</si>
  <si>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</si>
  <si>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</si>
  <si>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</si>
  <si>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</si>
  <si>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</si>
  <si>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</si>
  <si>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</si>
  <si>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</si>
  <si>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</si>
  <si>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</si>
  <si>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</si>
  <si>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</si>
  <si>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</si>
  <si>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</si>
  <si>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</si>
  <si>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</si>
  <si>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</si>
  <si>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</si>
  <si>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</si>
  <si>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</si>
  <si>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</si>
  <si>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</si>
  <si>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</si>
  <si>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</si>
  <si>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</si>
  <si>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</si>
  <si>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</si>
  <si>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</si>
  <si>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</si>
  <si>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</si>
  <si>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</si>
  <si>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</si>
  <si>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</si>
  <si>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</si>
  <si>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</si>
  <si>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</si>
  <si>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</si>
  <si>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</si>
  <si>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</si>
  <si>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</si>
  <si>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</si>
  <si>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</si>
  <si>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</si>
  <si>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</si>
  <si>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</si>
  <si>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</si>
  <si>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</si>
  <si>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</si>
  <si>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</si>
  <si>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</si>
  <si>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</si>
  <si>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</si>
  <si>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</si>
  <si>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</si>
  <si>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</si>
  <si>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</si>
  <si>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</si>
  <si>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</si>
  <si>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</si>
  <si>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</si>
  <si>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</si>
  <si>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</si>
  <si>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</si>
  <si>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</si>
  <si>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</si>
  <si>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</si>
  <si>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</si>
  <si>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</si>
  <si>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</si>
  <si>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</si>
  <si>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</si>
  <si>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</si>
  <si>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</si>
  <si>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</si>
  <si>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</si>
  <si>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</si>
  <si>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</si>
  <si>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</si>
  <si>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</si>
  <si>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</si>
  <si>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</si>
  <si>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</si>
  <si>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</si>
  <si>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</si>
  <si>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</si>
  <si>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</si>
  <si>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</si>
  <si>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</si>
  <si>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</si>
  <si>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</si>
  <si>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</si>
  <si>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</si>
  <si>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</si>
  <si>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</si>
  <si>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</si>
  <si>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</si>
  <si>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</si>
  <si>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</si>
  <si>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</si>
  <si>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</si>
  <si>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</si>
  <si>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</si>
  <si>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</si>
  <si>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</si>
  <si>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</si>
  <si>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</si>
  <si>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</si>
  <si>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</si>
  <si>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</si>
  <si>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</si>
  <si>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</si>
  <si>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</si>
  <si>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</si>
  <si>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</si>
  <si>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</si>
  <si>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</si>
  <si>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</si>
  <si>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</si>
  <si>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</si>
  <si>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</si>
  <si>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</si>
  <si>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</si>
  <si>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</si>
  <si>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</si>
  <si>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</si>
  <si>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</si>
  <si>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</si>
  <si>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</si>
  <si>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</si>
  <si>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</si>
  <si>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</si>
  <si>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</si>
  <si>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</si>
  <si>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</si>
  <si>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</si>
  <si>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</si>
  <si>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</si>
  <si>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</si>
  <si>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ALICATE AMPERIMETRO, TENSAO AC/DC, CAPACIDADE MAXIMA 1000 A</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</si>
  <si>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</si>
  <si>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</si>
  <si>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</si>
  <si>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</si>
  <si>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</si>
  <si>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AVENTAL EM PVC, FORRADO, *0,3* MM DE ESPESSURA, *1,15 X 0,70* M (COMPRIMENTO X LARGURA), 100% IMPERMEAVEL</t>
  </si>
  <si>
    <t>BALANCIM INDIVIDUAL, TIPO CADEIRA SUSPENSA SOBE E DESCE</t>
  </si>
  <si>
    <t>BALDE DE PLASTICO CAPACIDADE 12 L</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</si>
  <si>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</si>
  <si>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</si>
  <si>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</si>
  <si>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</si>
  <si>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</si>
  <si>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</si>
  <si>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BRACO OU HASTE COM CANOPLA PLASTICA, 1/2", PARA CHUVEIRO SIMPLES</t>
  </si>
  <si>
    <t>BRACO OU HASTE RETA COM CANOPLA PLASTICA, 1/2", PARA CHUVEIRO ELETRICO</t>
  </si>
  <si>
    <t>BROCHA RETANGULAR, *15 X 5* CM</t>
  </si>
  <si>
    <t>BUCHA DE REDUCAO EM ALUMINIO, COM ROSCA, DE 3/4" X 1/2", PARA ELETRODUTO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</si>
  <si>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</si>
  <si>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</si>
  <si>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</si>
  <si>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</si>
  <si>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</si>
  <si>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</si>
  <si>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</si>
  <si>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</si>
  <si>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</si>
  <si>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</si>
  <si>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</si>
  <si>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</si>
  <si>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</si>
  <si>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</si>
  <si>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</si>
  <si>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COMPRESSOR DE AR PROFISSIONAL 10 PCM, *110* L, 140 PSI, 110/220 VOLTS, MONOFASICO</t>
  </si>
  <si>
    <t>CORTA-TUBOS COM CAPACIDADE DE 6 A 42 MM</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</si>
  <si>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</si>
  <si>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</si>
  <si>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</si>
  <si>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</si>
  <si>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</si>
  <si>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</si>
  <si>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</si>
  <si>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</si>
  <si>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</si>
  <si>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</si>
  <si>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</si>
  <si>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</si>
  <si>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</si>
  <si>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</si>
  <si>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</si>
  <si>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</si>
  <si>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</si>
  <si>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</si>
  <si>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</si>
  <si>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</si>
  <si>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</si>
  <si>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</si>
  <si>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</si>
  <si>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</si>
  <si>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</si>
  <si>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</si>
  <si>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CUBA ACO INOX (AISI 304) DE EMBUTIR COM VALVULA 3 1/2", DE *40 X 34 X 12* CM</t>
  </si>
  <si>
    <t>CUBA ACO INOX (AISI 304) DE EMBUTIR COM VALVULA 3 1/2", DE *46 X 30 X 12* CM</t>
  </si>
  <si>
    <t>CUBA ACO INOX (AISI 304) DE EMBUTIR COM VALVULA DE 3 1/2", DE *56 X 33 X 12* CM</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</si>
  <si>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</si>
  <si>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</si>
  <si>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</si>
  <si>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</si>
  <si>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</si>
  <si>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</si>
  <si>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</si>
  <si>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</si>
  <si>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</si>
  <si>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</si>
  <si>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</si>
  <si>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</si>
  <si>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</si>
  <si>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DENTE PARA FRESADORA</t>
  </si>
  <si>
    <t>DESEMPENADEIRA DE MADEIRA *16 X 27* CM</t>
  </si>
  <si>
    <t>DETECTOR DE TENSAO 90 V A 1000 V (CAT IV)</t>
  </si>
  <si>
    <t>DISCO DE LIXA PARA METAL, DIAMETRO = 180 MM, GRAO 120</t>
  </si>
  <si>
    <t>DISPOSITIVO DR, 2 POLOS, SENSIBILIDADE DE 300 MA, CORRENTE DE 80 A, TIPO AC</t>
  </si>
  <si>
    <t>DOBRADICA EM LATAO, 3" X 2 1/2", E= 1,9 A 2 MM, COM ANEL, CROMADO, TAMPA BOLA, COM PARAFUSOS</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</si>
  <si>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</si>
  <si>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</si>
  <si>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</si>
  <si>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</si>
  <si>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</si>
  <si>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</si>
  <si>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</si>
  <si>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</si>
  <si>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</si>
  <si>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</si>
  <si>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</si>
  <si>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</si>
  <si>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</si>
  <si>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</si>
  <si>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</si>
  <si>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</si>
  <si>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</si>
  <si>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</si>
  <si>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</si>
  <si>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</si>
  <si>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</si>
  <si>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</si>
  <si>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</si>
  <si>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</si>
  <si>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</si>
  <si>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</si>
  <si>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</si>
  <si>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</si>
  <si>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</si>
  <si>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</si>
  <si>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</si>
  <si>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</si>
  <si>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</si>
  <si>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</si>
  <si>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</si>
  <si>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</si>
  <si>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</si>
  <si>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</si>
  <si>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</si>
  <si>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</si>
  <si>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</si>
  <si>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</si>
  <si>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</si>
  <si>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</si>
  <si>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</si>
  <si>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</si>
  <si>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FURADEIRA ELETRICA DE IMPACTO 1/2", 600 W</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</si>
  <si>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</si>
  <si>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</si>
  <si>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</si>
  <si>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</si>
  <si>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</si>
  <si>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</si>
  <si>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</si>
  <si>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</si>
  <si>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</si>
  <si>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</si>
  <si>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</si>
  <si>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</si>
  <si>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</si>
  <si>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LAPIS PARA CARPINTEIRO</t>
  </si>
  <si>
    <t>LIMA QUADRADA BASTARDA 8", COM CABO</t>
  </si>
  <si>
    <t>LIMA REDONDA BASTARDA 8", COM CABO</t>
  </si>
  <si>
    <t>LUVA DE LATEX MULTIUSO AMARELA FORRADA</t>
  </si>
  <si>
    <t>LUVAS DE PVC, COM COMPRIMENTO DE *35* CM, FORRADAS, ACABAMENTO ASPERO ANTIDERRAPANTE NA FACE PALMAR</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</si>
  <si>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</si>
  <si>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</si>
  <si>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</si>
  <si>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</si>
  <si>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</si>
  <si>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</si>
  <si>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</si>
  <si>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</si>
  <si>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</si>
  <si>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</si>
  <si>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</si>
  <si>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</si>
  <si>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</si>
  <si>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</si>
  <si>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</si>
  <si>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MARTELO PERFURADOR PNEUMATICO MANUAL, HASTE 19 X 108 MM, *11* KG</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</si>
  <si>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</si>
  <si>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</si>
  <si>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</si>
  <si>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</si>
  <si>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</si>
  <si>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</si>
  <si>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</si>
  <si>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</si>
  <si>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PAINEL ESTRUTURAL PARA LAJE SECA REVESTIDO EM PLACA CIMENTICIA, DE *1,20 X 2,50* M, E = 55 MM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</si>
  <si>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</si>
  <si>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</si>
  <si>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</si>
  <si>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</si>
  <si>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</si>
  <si>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</si>
  <si>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</si>
  <si>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</si>
  <si>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</si>
  <si>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</si>
  <si>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</si>
  <si>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</si>
  <si>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</si>
  <si>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</si>
  <si>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</si>
  <si>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</si>
  <si>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</si>
  <si>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</si>
  <si>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</si>
  <si>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PROTETOR FACIAL DE POLICARBONATO, 200 MM X *390* MM, COM COROA E CARNEIRA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</si>
  <si>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</si>
  <si>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</si>
  <si>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</si>
  <si>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</si>
  <si>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</si>
  <si>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</si>
  <si>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</si>
  <si>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</si>
  <si>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</si>
  <si>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</si>
  <si>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</si>
  <si>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</si>
  <si>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</si>
  <si>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</si>
  <si>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</si>
  <si>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</si>
  <si>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</si>
  <si>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</si>
  <si>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TALA PARA EMENDA DE ELETROCALHA, SIMPLES / RETA, LISA OU PERFURADA, EM CHAPA DE ACO GALVANIZADO #22, ALTURA 50 MM</t>
  </si>
  <si>
    <t>TALHADEIRA CHATA, DE ACO, 10"</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</si>
  <si>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</si>
  <si>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</si>
  <si>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</si>
  <si>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</si>
  <si>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</si>
  <si>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</si>
  <si>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</si>
  <si>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</si>
  <si>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</si>
  <si>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</si>
  <si>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</si>
  <si>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</si>
  <si>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</si>
  <si>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</si>
  <si>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</si>
  <si>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</si>
  <si>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</si>
  <si>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</si>
  <si>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</si>
  <si>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</si>
  <si>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</si>
  <si>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</si>
  <si>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</si>
  <si>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</si>
  <si>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</si>
  <si>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</si>
  <si>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</si>
  <si>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</si>
  <si>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</si>
  <si>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</si>
  <si>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</si>
  <si>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</si>
  <si>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</si>
  <si>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</si>
  <si>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</si>
  <si>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</si>
  <si>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</si>
  <si>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</si>
  <si>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</si>
  <si>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</si>
  <si>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</si>
  <si>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ALVENARIA DE VEDAÇÃO DE BLOCO DE SOLO-CIMENTO (TIJOLO ECOLÓGICO) DE 7X15X30CM (ESPESSURA 15CM). AF_05/2020</t>
  </si>
  <si>
    <t>ARGAMASSA TRAÇO 1:0,5:4,5 (EM VOLUME DE CIMENTO, CAL E AREIA MÉDIA ÚMIDA), PREPARO MECÂNICO COM BETONEIRA 250 L. AF_08/2019</t>
  </si>
  <si>
    <t>ARGAMASSA TRAÇO 1:3 (EM VOLUME DE CIMENTO E AREIA MÉDIA ÚMIDA), PREPARO MECÂNICO COM BETONEIRA 250 L. AF_08/2019</t>
  </si>
  <si>
    <t>CANALETA DE CONCRETO POLIMÉRICO COM GRELHA, LARGURA DE 13 CM - FORNECIMENTO E INSTALAÇÃO. AF_05/2025</t>
  </si>
  <si>
    <t>CANALETA PRÉ-MOLDADA DE CONCRETO, COM GRELHA PERFURADA DE CONCRETO, GEOMETRIA RETANGULAR, COM DIMENSÕES INTERNAS: L=0,20 M; H=0,20 M; C=*0,60* M - FORNECIMENTO E INSTALAÇÃO. AF_05/2025</t>
  </si>
  <si>
    <t>GRELHA ARTICULADA PARA CALHA DE PISO 20X50 CM - FORNECIMENTO E INSTALAÇÃO. AF_05/2025</t>
  </si>
  <si>
    <t>GRELHA PARA CALHA DE PISO 20X50 CM - FORNECIMENTO E INSTALAÇÃO. AF_05/2025</t>
  </si>
  <si>
    <t>BOMBA DE INJEÇÃO, ELÉTRICA, TRIFÁSICA, POTÊNCIA 7,5 CV - CHI DIURNO. AF_08/2025</t>
  </si>
  <si>
    <t>BOMBA DE INJEÇÃO, ELÉTRICA, TRIFÁSICA, POTÊNCIA 7,5 CV- CHP DIURNO. AF_08/2025</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</si>
  <si>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</si>
  <si>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</si>
  <si>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</si>
  <si>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</si>
  <si>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</si>
  <si>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</si>
  <si>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</si>
  <si>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</si>
  <si>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</si>
  <si>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MÁQUINA DEMARCADORA DE FAIXA DE TRÁFEGO À FRIO, TRAÇÃO MANUAL, 4 CV, PRESSÃO MAX 3300 PSI, TANQUE 20 L - CHI DIURNO. AF_06/2021</t>
  </si>
  <si>
    <t>MÁQUINA DEMARCADORA DE FAIXA DE TRÁFEGO À FRIO, TRAÇÃO MANUAL, 4 CV, PRESSÃO MAX 3300 PSI, TANQUE 20 L - CHP DIURNO. AF_06/2021</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</si>
  <si>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</si>
  <si>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</si>
  <si>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</si>
  <si>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</si>
  <si>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</si>
  <si>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</si>
  <si>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BOMBA DE INJEÇÃO, ELÉTRICA, TRIFÁSICA, POTÊNCIA 7,5 CV - DEPRECIAÇÃO. AF_08/2025</t>
  </si>
  <si>
    <t>BOMBA DE INJEÇÃO, ELÉTRICA, TRIFÁSICA, POTÊNCIA 7,5 CV - JUROS. AF_08/2025</t>
  </si>
  <si>
    <t>BOMBA DE INJEÇÃO, ELÉTRICA, TRIFÁSICA, POTÊNCIA 7,5 CV - MANUTENÇÃO. AF_08/2025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</si>
  <si>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</si>
  <si>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</si>
  <si>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</si>
  <si>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</si>
  <si>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</si>
  <si>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</si>
  <si>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</si>
  <si>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</si>
  <si>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</si>
  <si>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</si>
  <si>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</si>
  <si>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</si>
  <si>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</si>
  <si>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</si>
  <si>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</si>
  <si>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</si>
  <si>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</si>
  <si>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</si>
  <si>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</si>
  <si>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</si>
  <si>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</si>
  <si>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</si>
  <si>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</si>
  <si>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LUVA DE PEAD, DN 100 MM, INSTALADA EM DRENO - FORNECIMENTO E INSTALAÇÃO. AF_07/2021</t>
  </si>
  <si>
    <t>ELETROCALHA LISA OU PERFURADA EM AÇO GALVANIZADO, LARGURA 100MM E ALTURA 50MM, INCLUSIVE EMENDA E FIXAÇÃO - FORNECIMENTO E INSTALAÇÃO. AF_04/2023</t>
  </si>
  <si>
    <t>DESMONTE DE MATERIAL DE 3ª CATEGORIA, EM VALA, COM USO DE EMULSÃO EXPLOSIVA ENCARTUCHADA - EXCLUSIVE RETIRADA, CARGA E TRANSPORTE. AF_03/2021</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</si>
  <si>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</si>
  <si>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</si>
  <si>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</si>
  <si>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</si>
  <si>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</si>
  <si>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</si>
  <si>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</si>
  <si>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</si>
  <si>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</si>
  <si>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</si>
  <si>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</si>
  <si>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</si>
  <si>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</si>
  <si>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</si>
  <si>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</si>
  <si>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</si>
  <si>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</si>
  <si>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</si>
  <si>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</si>
  <si>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</si>
  <si>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</si>
  <si>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</si>
  <si>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</si>
  <si>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</si>
  <si>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</si>
  <si>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</si>
  <si>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</si>
  <si>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</si>
  <si>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</si>
  <si>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</si>
  <si>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TRIPOLAR DIN 80A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</si>
  <si>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</si>
  <si>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</si>
  <si>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</si>
  <si>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</si>
  <si>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</si>
  <si>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</si>
  <si>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</si>
  <si>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</si>
  <si>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</si>
  <si>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</si>
  <si>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</si>
  <si>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</si>
  <si>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</si>
  <si>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</si>
  <si>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</si>
  <si>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</si>
  <si>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</si>
  <si>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</si>
  <si>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</si>
  <si>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</si>
  <si>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</si>
  <si>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</si>
  <si>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</si>
  <si>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</si>
  <si>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</si>
  <si>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</si>
  <si>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</si>
  <si>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</si>
  <si>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</si>
  <si>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</si>
  <si>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</si>
  <si>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</si>
  <si>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</si>
  <si>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</si>
  <si>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</si>
  <si>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</si>
  <si>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</si>
  <si>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</si>
  <si>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</si>
  <si>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</si>
  <si>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</si>
  <si>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</si>
  <si>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</si>
  <si>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</si>
  <si>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</si>
  <si>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</si>
  <si>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</si>
  <si>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</si>
  <si>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</si>
  <si>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</si>
  <si>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</si>
  <si>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</si>
  <si>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</si>
  <si>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</si>
  <si>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</si>
  <si>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</si>
  <si>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</si>
  <si>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</si>
  <si>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</si>
  <si>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</si>
  <si>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</si>
  <si>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</si>
  <si>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</si>
  <si>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</si>
  <si>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</si>
  <si>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</si>
  <si>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</si>
  <si>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</si>
  <si>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</si>
  <si>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</si>
  <si>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</si>
  <si>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</si>
  <si>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</si>
  <si>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FACHADA EM VIDRO NO SISTEMA SPIDER GLASS, CONSIDERANDO MÓDULOS DE 2,00 X 2,50 M, FIXADO EM ESTRUTURA METÁLICA FORNECIMENTO E INSTALAÇÃO. AF_06/2022</t>
  </si>
  <si>
    <t>PINTURA DE EIXO VIÁRIO COM TINTA RETRORREFLETIVA A BASE DE RESINA ACRÍLICA COM MICROESFERAS DE VIDRO, E = 10 CM, APLICAÇÃO MECÂNICA COM DEMARCADORA A TRAÇÃO MANUAL. AF_05/2021</t>
  </si>
  <si>
    <t>PINTURA DE FAIXA DE PEDESTRE OU ZEBRADA COM TINTA ACRÍLICA, E = 30 CM, APLICAÇÃO MECÂNICA COM DEMARCADORA A TRAÇÃO MANUAL. AF_05/2021</t>
  </si>
  <si>
    <t>PINTURA DE NÚMEROS E LETRAS PARA SINALIZAÇÃO HORIZONTAL, ALTURA 100 MM, APLICADOR SPRAY E MOLDE PLÁSTICO. AF_05/2021</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</si>
  <si>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</si>
  <si>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</si>
  <si>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</si>
  <si>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</si>
  <si>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</si>
  <si>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</si>
  <si>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</si>
  <si>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</si>
  <si>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</si>
  <si>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</si>
  <si>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</si>
  <si>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</si>
  <si>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</si>
  <si>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</si>
  <si>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</si>
  <si>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</si>
  <si>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</si>
  <si>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</si>
  <si>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</si>
  <si>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</si>
  <si>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</si>
  <si>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H=8M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</si>
  <si>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</si>
  <si>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</si>
  <si>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H=8M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</si>
  <si>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</si>
  <si>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</si>
  <si>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</si>
  <si>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</si>
  <si>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</si>
  <si>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FIXAÇÃO DE DUTOS FLEXÍVEIS CIRCULARES, DIÂMETRO 109 MM OU 4", COM ABRAÇADEIRA METÁLICA FLEXÍVEL FIXADA DIRETAMENTE NA LAJE. AF_09/2023</t>
  </si>
  <si>
    <t>CAIXA DE PASSAGEM PARA TELEFONE 20X20X10CM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</si>
  <si>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</si>
  <si>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</si>
  <si>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</si>
  <si>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PORTEIRO ELETRÔNICO/INTERFONE DE SOBREPOR, COM MONOFONE, BIVOLT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</si>
  <si>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</si>
  <si>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</si>
  <si>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</si>
  <si>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</si>
  <si>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TOMADA RJ45 CAT 6E (COMPLETA) - FORNECIMENTO E INSTALAÇÃO. AF_08/2025</t>
  </si>
  <si>
    <t>TOMADA RJ45 CAT 6E (MÓDULO) - FORNECIMENTO E INSTALAÇÃO. AF_08/2025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</si>
  <si>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</si>
  <si>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</si>
  <si>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</si>
  <si>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</si>
  <si>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</si>
  <si>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</si>
  <si>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</si>
  <si>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</si>
  <si>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</si>
  <si>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</si>
  <si>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COLMATAÇÃO DE FISSURAS COM ADESIVO ESTRUTURAL A BASE DE RESINA EPÓXI, BICOMPONENTE</t>
  </si>
  <si>
    <t>6.1</t>
  </si>
  <si>
    <t>6.2</t>
  </si>
  <si>
    <t>6.3</t>
  </si>
  <si>
    <t>6.4</t>
  </si>
  <si>
    <t>7.1</t>
  </si>
  <si>
    <t>6.5</t>
  </si>
  <si>
    <t>6.6</t>
  </si>
  <si>
    <t>6.7</t>
  </si>
  <si>
    <t>6.8</t>
  </si>
  <si>
    <t>4.5</t>
  </si>
  <si>
    <t>7.2</t>
  </si>
  <si>
    <t>7.3</t>
  </si>
  <si>
    <t>7.4</t>
  </si>
  <si>
    <t>SINAPI-I</t>
  </si>
  <si>
    <t>Rua Dona Malvina Acesso A, nº 195, Santa Teresa, Porto Alegre, RS</t>
  </si>
  <si>
    <t>Paulo Lima Loge</t>
  </si>
  <si>
    <t>Arquiteto e urbanista</t>
  </si>
  <si>
    <t>CAU A21295-4</t>
  </si>
  <si>
    <t>Reforço de Fundação em Estaca Mega - Unidade de Saúde Cruzeiro do Sul</t>
  </si>
  <si>
    <t>1.4</t>
  </si>
  <si>
    <t>CCU 02</t>
  </si>
  <si>
    <t>2.3</t>
  </si>
  <si>
    <t>2.4</t>
  </si>
  <si>
    <t>2.5</t>
  </si>
  <si>
    <t>2.6</t>
  </si>
  <si>
    <t>2.7</t>
  </si>
  <si>
    <t>2.8</t>
  </si>
  <si>
    <t>SERVIÇO DE VIGIÂNCIA NOTURNA (DIÁRIA) E DIURNA (FINAIS DE SEMANA)</t>
  </si>
  <si>
    <t>2.9</t>
  </si>
  <si>
    <t>2.10</t>
  </si>
  <si>
    <t>2.11</t>
  </si>
  <si>
    <t>2.12</t>
  </si>
  <si>
    <t>2.13</t>
  </si>
  <si>
    <t>2.14</t>
  </si>
  <si>
    <t>2.15</t>
  </si>
  <si>
    <t>2.16</t>
  </si>
  <si>
    <t>2.17</t>
  </si>
  <si>
    <t>2.18</t>
  </si>
  <si>
    <t>2.19</t>
  </si>
  <si>
    <t>2.20</t>
  </si>
  <si>
    <t>2.21</t>
  </si>
  <si>
    <t>2.22</t>
  </si>
  <si>
    <t>PLANO DE ATAQUE</t>
  </si>
  <si>
    <t>PLANO DE GERENCIAMENTO DE RESÍDUOS NA CONSTRUÇÃO CIVIL - PGRCC</t>
  </si>
  <si>
    <t>CCU 05</t>
  </si>
  <si>
    <t>PROJETO DE SEGURANÇA NO TRABALHO</t>
  </si>
  <si>
    <t>1.5</t>
  </si>
  <si>
    <t>1.6</t>
  </si>
  <si>
    <t>1h/dia</t>
  </si>
  <si>
    <t>DEMOLIÇÕES E RETIRADAS</t>
  </si>
  <si>
    <t>VERGAS E ISOLAMENTO TÉRMICO SOBRE A LAJE</t>
  </si>
  <si>
    <t>TRATAMENTO DE FISSURA ATIVA</t>
  </si>
  <si>
    <t>RECUPERAÇÃO OU SUBSTITUIÇÃO DE ELEMENTOS ESTRUTURAIS</t>
  </si>
  <si>
    <t>4.6</t>
  </si>
  <si>
    <t>6.9</t>
  </si>
  <si>
    <t>6.10</t>
  </si>
  <si>
    <t>6.11</t>
  </si>
  <si>
    <t>6.12</t>
  </si>
  <si>
    <t>6.13</t>
  </si>
  <si>
    <t>6.14</t>
  </si>
  <si>
    <t>6.15</t>
  </si>
  <si>
    <t>6.16</t>
  </si>
  <si>
    <t>6.17</t>
  </si>
  <si>
    <t>6.18</t>
  </si>
  <si>
    <t>6.19</t>
  </si>
  <si>
    <t>6.20</t>
  </si>
  <si>
    <t>CCU 06</t>
  </si>
  <si>
    <t>CARGA E TRANSPORTE DE CONTAINER</t>
  </si>
  <si>
    <t>COT 01</t>
  </si>
  <si>
    <t>ESTACA MEGA</t>
  </si>
  <si>
    <t>d)</t>
  </si>
  <si>
    <t>ELV Engenheiros e Construtores</t>
  </si>
  <si>
    <t>RP Engenharia e Consultoria</t>
  </si>
  <si>
    <t>Solidus Engenharia</t>
  </si>
  <si>
    <t>SEI nº 25.0.000046634-7</t>
  </si>
  <si>
    <t>APLICAÇÃO DE TELA ANTI-FISSURAÇÃO</t>
  </si>
  <si>
    <t>ABERTURA DE SULCO DE FORMA MECANICA</t>
  </si>
  <si>
    <t>TRATAMENTO DAS FISSURAS/TRINCA DAS PAREDES INTERNAS (DELIMITAÇÃO E APICOAMENTO DA REGIÃO, ABERTURA DE SULCO, LIMPEZA, APLICAÇÃO DE TELA ANTI-FISSURAÇÃO, COLMATAÇÃO E ACABAMENTO)</t>
  </si>
  <si>
    <t>SINAPI 98559 (40cm largura)</t>
  </si>
  <si>
    <t>ACL Arquitetos</t>
  </si>
  <si>
    <t>35.297.636/0001-21</t>
  </si>
  <si>
    <t>(51) 3333-2533</t>
  </si>
  <si>
    <t>94.044.526/0001-17</t>
  </si>
  <si>
    <t>(51) 981424-6811</t>
  </si>
  <si>
    <t>55.859.634/0001-96</t>
  </si>
  <si>
    <t>(51) 99121-2162</t>
  </si>
  <si>
    <t>(51) 99961-6767</t>
  </si>
  <si>
    <t>36.689.285/0001-67</t>
  </si>
  <si>
    <t>ISOLAMENTO TERMOACÚSTICO COM LÃ MINERAL NA SUBCOBERTURA</t>
  </si>
  <si>
    <t>MANTA EM LÃ DE ROCHA DE 25MM</t>
  </si>
  <si>
    <t>TAB 03.03</t>
  </si>
  <si>
    <t>TAB 03.04</t>
  </si>
  <si>
    <t>TAB 03.05</t>
  </si>
  <si>
    <t>SERVIÇOS PROVISÓRIOS</t>
  </si>
  <si>
    <t>DESMONTAGEM SERVIÇOS PROVISÓRIOS</t>
  </si>
  <si>
    <t>MÊS 01</t>
  </si>
  <si>
    <t>MÊS 02</t>
  </si>
  <si>
    <t>MÊS 03</t>
  </si>
  <si>
    <t>MÊS 04</t>
  </si>
  <si>
    <t>MÊS 05</t>
  </si>
  <si>
    <t>MÊS 06</t>
  </si>
  <si>
    <t>MÊS 07</t>
  </si>
  <si>
    <t>MÊS 08</t>
  </si>
  <si>
    <t>CCU 16</t>
  </si>
  <si>
    <t>3.5</t>
  </si>
  <si>
    <t>REMOÇÃO DE GRADIL/PORTÃO METALICOS (COM REAPROVEITAMENTO)</t>
  </si>
  <si>
    <t>RECUPERAÇÃO E RECOLOCAÇÃO DE GRADIL/PORTÃO METALICOS (MATERIAL REAPROVEITADO)</t>
  </si>
  <si>
    <t>lixamento e colocação</t>
  </si>
  <si>
    <t>EDIFICAÇÕES</t>
  </si>
  <si>
    <t>1h/semana</t>
  </si>
  <si>
    <t>0,5h/dia</t>
  </si>
  <si>
    <t>EQUIPE DE ADMINISTRAÇÃO LOCAL</t>
  </si>
  <si>
    <t>01/2026</t>
  </si>
  <si>
    <t>10/02/2026</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</si>
  <si>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</si>
  <si>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</si>
  <si>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</si>
  <si>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</si>
  <si>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</si>
  <si>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</si>
  <si>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</si>
  <si>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</si>
  <si>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</si>
  <si>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</si>
  <si>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</si>
  <si>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</si>
  <si>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</si>
  <si>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</si>
  <si>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</si>
  <si>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</si>
  <si>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</si>
  <si>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</si>
  <si>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</si>
  <si>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</si>
  <si>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</si>
  <si>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</si>
  <si>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</si>
  <si>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</si>
  <si>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</si>
  <si>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</si>
  <si>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</si>
  <si>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</si>
  <si>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</si>
  <si>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</si>
  <si>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</si>
  <si>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</si>
  <si>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</si>
  <si>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</si>
  <si>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</si>
  <si>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</si>
  <si>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</si>
  <si>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</si>
  <si>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</si>
  <si>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</si>
  <si>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</si>
  <si>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</si>
  <si>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</si>
  <si>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</si>
  <si>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</si>
  <si>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</si>
  <si>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</si>
  <si>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</si>
  <si>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</si>
  <si>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</si>
  <si>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</si>
  <si>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</si>
  <si>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</si>
  <si>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</si>
  <si>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</si>
  <si>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</si>
  <si>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</si>
  <si>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</si>
  <si>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</si>
  <si>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</si>
  <si>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</si>
  <si>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</si>
  <si>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</si>
  <si>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</si>
  <si>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</si>
  <si>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</si>
  <si>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</si>
  <si>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</si>
  <si>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</si>
  <si>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</si>
  <si>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</si>
  <si>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</si>
  <si>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</si>
  <si>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</si>
  <si>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</si>
  <si>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</si>
  <si>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</si>
  <si>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</si>
  <si>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</si>
  <si>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</si>
  <si>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</si>
  <si>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</si>
  <si>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</si>
  <si>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</si>
  <si>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</si>
  <si>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</si>
  <si>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</si>
  <si>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</si>
  <si>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</si>
  <si>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</si>
  <si>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</si>
  <si>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</si>
  <si>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</si>
  <si>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</si>
  <si>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</si>
  <si>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</si>
  <si>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</si>
  <si>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</si>
  <si>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</si>
  <si>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</si>
  <si>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</si>
  <si>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</si>
  <si>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</si>
  <si>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</si>
  <si>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</si>
  <si>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</si>
  <si>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</si>
  <si>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</si>
  <si>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</si>
  <si>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</si>
  <si>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</si>
  <si>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</si>
  <si>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</si>
  <si>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</si>
  <si>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</si>
  <si>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</si>
  <si>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</si>
  <si>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</si>
  <si>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</si>
  <si>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</si>
  <si>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</si>
  <si>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</si>
  <si>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</si>
  <si>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</si>
  <si>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</si>
  <si>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</si>
  <si>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</si>
  <si>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</si>
  <si>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</si>
  <si>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</si>
  <si>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</si>
  <si>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</si>
  <si>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</si>
  <si>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</si>
  <si>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</si>
  <si>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</si>
  <si>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</si>
  <si>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COM 4 PLACAS COLETORAS EM VIDRO TEMPERADO COM SERPENTINA EM TUBO DE COBRE 2 X 1 M - FORNECIMENTO E INSTALAÇÃO.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</si>
  <si>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</si>
  <si>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</si>
  <si>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</si>
  <si>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</si>
  <si>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</si>
  <si>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</si>
  <si>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</si>
  <si>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</si>
  <si>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</si>
  <si>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</si>
  <si>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</si>
  <si>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</si>
  <si>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</si>
  <si>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</si>
  <si>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</si>
  <si>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</si>
  <si>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</si>
  <si>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</si>
  <si>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</si>
  <si>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</si>
  <si>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</si>
  <si>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</si>
  <si>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</si>
  <si>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</si>
  <si>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</si>
  <si>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</si>
  <si>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</si>
  <si>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</si>
  <si>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</si>
  <si>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</si>
  <si>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</si>
  <si>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</si>
  <si>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</si>
  <si>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</si>
  <si>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</si>
  <si>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</si>
  <si>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</si>
  <si>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</si>
  <si>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</si>
  <si>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</si>
  <si>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</si>
  <si>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</si>
  <si>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</si>
  <si>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</si>
  <si>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</si>
  <si>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</si>
  <si>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</si>
  <si>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</si>
  <si>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</si>
  <si>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</si>
  <si>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</si>
  <si>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</si>
  <si>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</si>
  <si>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</si>
  <si>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</si>
  <si>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</si>
  <si>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</si>
  <si>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</si>
  <si>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</si>
  <si>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</si>
  <si>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</si>
  <si>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</si>
  <si>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</si>
  <si>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</si>
  <si>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</si>
  <si>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</si>
  <si>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</si>
  <si>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</si>
  <si>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</si>
  <si>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</si>
  <si>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</si>
  <si>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</si>
  <si>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</si>
  <si>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</si>
  <si>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</si>
  <si>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</si>
  <si>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</si>
  <si>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</si>
  <si>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</si>
  <si>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</si>
  <si>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</si>
  <si>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</si>
  <si>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</si>
  <si>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</si>
  <si>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</si>
  <si>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</si>
  <si>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</si>
  <si>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</si>
  <si>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</si>
  <si>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</si>
  <si>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</si>
  <si>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</si>
  <si>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</si>
  <si>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</si>
  <si>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</si>
  <si>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</si>
  <si>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</si>
  <si>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</si>
  <si>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</si>
  <si>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</si>
  <si>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</si>
  <si>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</si>
  <si>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</si>
  <si>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</si>
  <si>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</si>
  <si>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</si>
  <si>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</si>
  <si>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</si>
  <si>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</si>
  <si>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</si>
  <si>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</si>
  <si>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</si>
  <si>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</si>
  <si>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</si>
  <si>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</si>
  <si>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</si>
  <si>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</si>
  <si>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</si>
  <si>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</si>
  <si>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</si>
  <si>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</si>
  <si>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</si>
  <si>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</si>
  <si>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</si>
  <si>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</si>
  <si>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</si>
  <si>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</si>
  <si>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</si>
  <si>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</si>
  <si>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</si>
  <si>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</si>
  <si>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</si>
  <si>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</si>
  <si>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</si>
  <si>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</si>
  <si>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</si>
  <si>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</si>
  <si>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</si>
  <si>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</si>
  <si>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</si>
  <si>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</si>
  <si>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</si>
  <si>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</si>
  <si>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</si>
  <si>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</si>
  <si>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</si>
  <si>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</si>
  <si>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</si>
  <si>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</si>
  <si>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</si>
  <si>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</si>
  <si>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</si>
  <si>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</si>
  <si>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</si>
  <si>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</si>
  <si>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</si>
  <si>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</si>
  <si>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</si>
  <si>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</si>
  <si>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</si>
  <si>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</si>
  <si>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</si>
  <si>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</si>
  <si>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</si>
  <si>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</si>
  <si>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</si>
  <si>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</si>
  <si>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</si>
  <si>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</si>
  <si>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</si>
  <si>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</si>
  <si>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</si>
  <si>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</si>
  <si>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</si>
  <si>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</si>
  <si>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</si>
  <si>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</si>
  <si>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</si>
  <si>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</si>
  <si>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</si>
  <si>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</si>
  <si>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</si>
  <si>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</si>
  <si>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</si>
  <si>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</si>
  <si>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</si>
  <si>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</si>
  <si>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</si>
  <si>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</si>
  <si>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</si>
  <si>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</si>
  <si>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</si>
  <si>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</si>
  <si>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</si>
  <si>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</si>
  <si>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</si>
  <si>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</si>
  <si>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</si>
  <si>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</si>
  <si>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</si>
  <si>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</si>
  <si>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</si>
  <si>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</si>
  <si>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</si>
  <si>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</si>
  <si>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</si>
  <si>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</si>
  <si>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</si>
  <si>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</si>
  <si>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</si>
  <si>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</si>
  <si>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</si>
  <si>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</si>
  <si>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</si>
  <si>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</si>
  <si>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</si>
  <si>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</si>
  <si>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</si>
  <si>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</si>
  <si>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</si>
  <si>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</si>
  <si>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</si>
  <si>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</si>
  <si>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</si>
  <si>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</si>
  <si>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</si>
  <si>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</si>
  <si>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</si>
  <si>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</si>
  <si>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</si>
  <si>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</si>
  <si>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</si>
  <si>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</si>
  <si>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</si>
  <si>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</si>
  <si>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</si>
  <si>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</si>
  <si>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</si>
  <si>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</si>
  <si>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</si>
  <si>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</si>
  <si>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</si>
  <si>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</si>
  <si>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</si>
  <si>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</si>
  <si>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</si>
  <si>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</si>
  <si>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</si>
  <si>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</si>
  <si>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</si>
  <si>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</si>
  <si>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</si>
  <si>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</si>
  <si>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</si>
  <si>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</si>
  <si>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</si>
  <si>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</si>
  <si>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</si>
  <si>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</si>
  <si>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</si>
  <si>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</si>
  <si>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</si>
  <si>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</si>
  <si>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</si>
  <si>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</si>
  <si>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</si>
  <si>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</si>
  <si>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</si>
  <si>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</si>
  <si>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</si>
  <si>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</si>
  <si>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</si>
  <si>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</si>
  <si>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</si>
  <si>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</si>
  <si>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</si>
  <si>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</si>
  <si>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</si>
  <si>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</si>
  <si>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PRÉ-FURO PARA GEODRENO VERTICAL. AF_01/2026</t>
  </si>
  <si>
    <t>CORRIMÃO SIMPLES FIXADO EM PAREDE, DIÂMETRO EXTERNO = 1 1/2", EM ALUMÍNIO. AF_10/2025_PS</t>
  </si>
  <si>
    <t>CORRIMÃO SIMPLES FIXADO EM PAREDE, DIÂMETRO EXTERNO = 1 1/2", EM AÇO GALVANIZADO. AF_10/2025_PS</t>
  </si>
  <si>
    <t>GRADIL EM ALUMÍNIO FIXADO EM VÃOS DE JANELAS, FORMADO POR TUBOS DE 3/4". AF_10/2025</t>
  </si>
  <si>
    <t>GRADIL EM AÇO FIXADO EM VÃOS DE JANELAS, FORMADO POR BARRAS CHATAS DE 25X4,8 MM. AF_10/2025</t>
  </si>
  <si>
    <t>GUARDA-CORPO DE AÇO GALVANIZADO DE 1,10M, MONTANTES TUBULARES DE 1.1/4" ESPAÇADOS 1,20M, TRAVESSA SUPERIOR DE 1.1/2", GRADIL FORMADO POR TUBOS HORIZONTAIS DE 1" E VERTICAIS DE 3/4", FIXADO COM ADESIVO ESTRUTURAL EPOXI. AF_10/2025_PS</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</si>
  <si>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</si>
  <si>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</si>
  <si>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</si>
  <si>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</si>
  <si>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</si>
  <si>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</si>
  <si>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</si>
  <si>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</si>
  <si>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</si>
  <si>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</si>
  <si>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</si>
  <si>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</si>
  <si>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</si>
  <si>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</si>
  <si>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</si>
  <si>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</si>
  <si>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</si>
  <si>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</si>
  <si>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</si>
  <si>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</si>
  <si>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</si>
  <si>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</si>
  <si>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</si>
  <si>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</si>
  <si>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</si>
  <si>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</si>
  <si>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</si>
  <si>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</si>
  <si>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</si>
  <si>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</si>
  <si>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</si>
  <si>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</si>
  <si>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</si>
  <si>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</si>
  <si>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</si>
  <si>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</si>
  <si>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</si>
  <si>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</si>
  <si>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</si>
  <si>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</si>
  <si>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</si>
  <si>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</si>
  <si>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</si>
  <si>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</si>
  <si>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</si>
  <si>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</si>
  <si>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</si>
  <si>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</si>
  <si>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</si>
  <si>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</si>
  <si>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</si>
  <si>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</si>
  <si>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</si>
  <si>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</si>
  <si>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</si>
  <si>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</si>
  <si>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</si>
  <si>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</si>
  <si>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</si>
  <si>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</si>
  <si>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</si>
  <si>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</si>
  <si>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</si>
  <si>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</si>
  <si>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</si>
  <si>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</si>
  <si>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</si>
  <si>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</si>
  <si>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</si>
  <si>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</si>
  <si>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</si>
  <si>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</si>
  <si>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</si>
  <si>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</si>
  <si>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</si>
  <si>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</si>
  <si>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</si>
  <si>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</si>
  <si>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</si>
  <si>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</si>
  <si>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</si>
  <si>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</si>
  <si>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</si>
  <si>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</si>
  <si>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</si>
  <si>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</si>
  <si>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</si>
  <si>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</si>
  <si>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</si>
  <si>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</si>
  <si>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</si>
  <si>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</si>
  <si>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</si>
  <si>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</si>
  <si>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</si>
  <si>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</si>
  <si>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</si>
  <si>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</si>
  <si>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</si>
  <si>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</si>
  <si>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</si>
  <si>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</si>
  <si>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</si>
  <si>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</si>
  <si>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</si>
  <si>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</si>
  <si>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</si>
  <si>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</si>
  <si>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</si>
  <si>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</si>
  <si>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</si>
  <si>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</si>
  <si>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</si>
  <si>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</si>
  <si>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</si>
  <si>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</si>
  <si>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</si>
  <si>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</si>
  <si>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</si>
  <si>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</si>
  <si>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</si>
  <si>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</si>
  <si>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</si>
  <si>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</si>
  <si>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</si>
  <si>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</si>
  <si>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</si>
  <si>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</si>
  <si>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</si>
  <si>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</si>
  <si>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</si>
  <si>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</si>
  <si>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</si>
  <si>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</si>
  <si>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</si>
  <si>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</si>
  <si>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</si>
  <si>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</si>
  <si>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</si>
  <si>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</si>
  <si>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</si>
  <si>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</si>
  <si>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</si>
  <si>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</si>
  <si>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</si>
  <si>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</si>
  <si>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</si>
  <si>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</si>
  <si>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</si>
  <si>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</si>
  <si>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</si>
  <si>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</si>
  <si>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</si>
  <si>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</si>
  <si>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</si>
  <si>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</si>
  <si>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</si>
  <si>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</si>
  <si>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</si>
  <si>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</si>
  <si>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</si>
  <si>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</si>
  <si>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</si>
  <si>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</si>
  <si>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</si>
  <si>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</si>
  <si>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</si>
  <si>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</si>
  <si>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</si>
  <si>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</si>
  <si>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</si>
  <si>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</si>
  <si>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</si>
  <si>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</si>
  <si>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</si>
  <si>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</si>
  <si>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</si>
  <si>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</si>
  <si>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</si>
  <si>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</si>
  <si>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</si>
  <si>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</si>
  <si>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</si>
  <si>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</si>
  <si>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</si>
  <si>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</si>
  <si>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</si>
  <si>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</si>
  <si>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</si>
  <si>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</si>
  <si>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</si>
  <si>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</si>
  <si>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</si>
  <si>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</si>
  <si>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</si>
  <si>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</si>
  <si>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</si>
  <si>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</si>
  <si>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</si>
  <si>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</si>
  <si>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</si>
  <si>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</si>
  <si>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</si>
  <si>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</si>
  <si>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</si>
  <si>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</si>
  <si>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</si>
  <si>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</si>
  <si>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</si>
  <si>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</si>
  <si>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</si>
  <si>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</si>
  <si>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</si>
  <si>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</si>
  <si>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</si>
  <si>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</si>
  <si>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</si>
  <si>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</si>
  <si>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</si>
  <si>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</si>
  <si>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</si>
  <si>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</si>
  <si>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</si>
  <si>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</si>
  <si>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</si>
  <si>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</si>
  <si>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</si>
  <si>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</si>
  <si>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</si>
  <si>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</si>
  <si>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</si>
  <si>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</si>
  <si>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</si>
  <si>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</si>
  <si>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</si>
  <si>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</si>
  <si>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</si>
  <si>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</si>
  <si>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</si>
  <si>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</si>
  <si>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</si>
  <si>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</si>
  <si>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</si>
  <si>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</si>
  <si>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</si>
  <si>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</si>
  <si>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</si>
  <si>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</si>
  <si>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</si>
  <si>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</si>
  <si>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</si>
  <si>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</si>
  <si>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</si>
  <si>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</si>
  <si>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</si>
  <si>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</si>
  <si>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</si>
  <si>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</si>
  <si>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</si>
  <si>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</si>
  <si>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</si>
  <si>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</si>
  <si>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</si>
  <si>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</si>
  <si>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</si>
  <si>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</si>
  <si>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</si>
  <si>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</si>
  <si>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</si>
  <si>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</si>
  <si>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</si>
  <si>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</si>
  <si>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</si>
  <si>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</si>
  <si>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</si>
  <si>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</si>
  <si>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</si>
  <si>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</si>
  <si>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</si>
  <si>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</si>
  <si>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</si>
  <si>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</si>
  <si>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</si>
  <si>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</si>
  <si>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</si>
  <si>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</si>
  <si>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</si>
  <si>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</si>
  <si>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</si>
  <si>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</si>
  <si>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</si>
  <si>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</si>
  <si>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</si>
  <si>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</si>
  <si>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</si>
  <si>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</si>
  <si>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</si>
  <si>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</si>
  <si>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</si>
  <si>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</si>
  <si>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</si>
  <si>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</si>
  <si>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</si>
  <si>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</si>
  <si>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</si>
  <si>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</si>
  <si>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</si>
  <si>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</si>
  <si>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</si>
  <si>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</si>
  <si>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</si>
  <si>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</si>
  <si>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</si>
  <si>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</si>
  <si>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</si>
  <si>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</si>
  <si>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</si>
  <si>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</si>
  <si>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</si>
  <si>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</si>
  <si>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</si>
  <si>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</si>
  <si>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</si>
  <si>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</si>
  <si>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</si>
  <si>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</si>
  <si>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</si>
  <si>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</si>
  <si>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</si>
  <si>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</si>
  <si>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</si>
  <si>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</si>
  <si>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</si>
  <si>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</si>
  <si>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</si>
  <si>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</si>
  <si>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</si>
  <si>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</si>
  <si>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</si>
  <si>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</si>
  <si>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</si>
  <si>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</si>
  <si>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</si>
  <si>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</si>
  <si>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</si>
  <si>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</si>
  <si>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</si>
  <si>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</si>
  <si>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</si>
  <si>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</si>
  <si>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</si>
  <si>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</si>
  <si>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</si>
  <si>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</si>
  <si>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</si>
  <si>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</si>
  <si>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</si>
  <si>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</si>
  <si>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</si>
  <si>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</si>
  <si>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</si>
  <si>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</si>
  <si>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</si>
  <si>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</si>
  <si>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</si>
  <si>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</si>
  <si>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</si>
  <si>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</si>
  <si>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</si>
  <si>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</si>
  <si>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</si>
  <si>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</si>
  <si>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</si>
  <si>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</si>
  <si>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</si>
  <si>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</si>
  <si>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</si>
  <si>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</si>
  <si>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</si>
  <si>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</si>
  <si>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</si>
  <si>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</si>
  <si>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</si>
  <si>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</si>
  <si>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</si>
  <si>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</si>
  <si>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</si>
  <si>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</si>
  <si>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</si>
  <si>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</si>
  <si>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</si>
  <si>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</si>
  <si>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</si>
  <si>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</si>
  <si>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</si>
  <si>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</si>
  <si>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</si>
  <si>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</si>
  <si>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</si>
  <si>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</si>
  <si>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</si>
  <si>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</si>
  <si>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</si>
  <si>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</si>
  <si>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</si>
  <si>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</si>
  <si>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</si>
  <si>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</si>
  <si>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</si>
  <si>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</si>
  <si>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</si>
  <si>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</si>
  <si>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</si>
  <si>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</si>
  <si>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</si>
  <si>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</si>
  <si>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</si>
  <si>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</si>
  <si>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</si>
  <si>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</si>
  <si>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</si>
  <si>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</si>
  <si>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</si>
  <si>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</si>
  <si>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</si>
  <si>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</si>
  <si>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</si>
  <si>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</si>
  <si>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</si>
  <si>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</si>
  <si>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</si>
  <si>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</si>
  <si>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</si>
  <si>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</si>
  <si>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</si>
  <si>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</si>
  <si>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</si>
  <si>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</si>
  <si>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</si>
  <si>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</si>
  <si>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</si>
  <si>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</si>
  <si>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</si>
  <si>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</si>
  <si>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</si>
  <si>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</si>
  <si>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</si>
  <si>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</si>
  <si>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</si>
  <si>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</si>
  <si>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</si>
  <si>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</si>
  <si>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</si>
  <si>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</si>
  <si>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</si>
  <si>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</si>
  <si>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</si>
  <si>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</si>
  <si>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</si>
  <si>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</si>
  <si>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</si>
  <si>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</si>
  <si>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</si>
  <si>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</si>
  <si>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</si>
  <si>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</si>
  <si>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</si>
  <si>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</si>
  <si>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</si>
  <si>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</si>
  <si>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</si>
  <si>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</si>
  <si>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</si>
  <si>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</si>
  <si>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</si>
  <si>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</si>
  <si>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</si>
  <si>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</si>
  <si>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</si>
  <si>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</si>
  <si>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</si>
  <si>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</si>
  <si>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</si>
  <si>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</si>
  <si>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</si>
  <si>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</si>
  <si>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</si>
  <si>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</si>
  <si>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</si>
  <si>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</si>
  <si>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</si>
  <si>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</si>
  <si>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</si>
  <si>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</si>
  <si>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</si>
  <si>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ENSACAMENTO DE AREIA. AF_01/2026</t>
  </si>
  <si>
    <t>PENEIRAMENTO DE AREIA COM PENEIRA MANUAL. AF_01/2026</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</si>
  <si>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</si>
  <si>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</si>
  <si>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</si>
  <si>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</si>
  <si>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</si>
  <si>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</si>
  <si>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</si>
  <si>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</si>
  <si>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</si>
  <si>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</si>
  <si>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</si>
  <si>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</si>
  <si>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</si>
  <si>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</si>
  <si>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</si>
  <si>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</si>
  <si>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</si>
  <si>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</si>
  <si>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</si>
  <si>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</si>
  <si>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ESCAVAÇÃO MANUAL DE TUNNEL LINER EM SOLO DE PRIMEIRA CATEGORIA. AF_10/2025</t>
  </si>
  <si>
    <t>ESCAVAÇÃO MANUAL DE TUNNEL LINER EM SOLO DE SEGUNDA CATEGORIA. AF_10/2025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</si>
  <si>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</si>
  <si>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</si>
  <si>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</si>
  <si>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</si>
  <si>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</si>
  <si>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</si>
  <si>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</si>
  <si>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</si>
  <si>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</si>
  <si>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</si>
  <si>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</si>
  <si>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</si>
  <si>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</si>
  <si>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</si>
  <si>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</si>
  <si>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</si>
  <si>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</si>
  <si>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</si>
  <si>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</si>
  <si>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</si>
  <si>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</si>
  <si>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</si>
  <si>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</si>
  <si>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</si>
  <si>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</si>
  <si>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</si>
  <si>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</si>
  <si>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</si>
  <si>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</si>
  <si>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</si>
  <si>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</si>
  <si>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</si>
  <si>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</si>
  <si>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</si>
  <si>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</si>
  <si>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</si>
  <si>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</si>
  <si>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Encargos sociais sobre a mão de obra:</t>
  </si>
  <si>
    <t>(COM DESONERAÇÃO)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</si>
  <si>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</si>
  <si>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</si>
  <si>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</si>
  <si>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</si>
  <si>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</si>
  <si>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</si>
  <si>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</si>
  <si>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</si>
  <si>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</si>
  <si>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</si>
  <si>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</si>
  <si>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</si>
  <si>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</si>
  <si>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</si>
  <si>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</si>
  <si>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</si>
  <si>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</si>
  <si>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</si>
  <si>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</si>
  <si>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</si>
  <si>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</si>
  <si>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</si>
  <si>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</si>
  <si>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</si>
  <si>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</si>
  <si>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</si>
  <si>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</si>
  <si>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</si>
  <si>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</si>
  <si>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</si>
  <si>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</si>
  <si>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</si>
  <si>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</si>
  <si>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RODAPE DE BORRACHA LISO, H = *70* MM, E = *2* MM, PARA ARGAMASSA, PRETO</t>
  </si>
  <si>
    <t>EXECUÇÃO DE MICRORREVESTIMENTO FAIXA 2 DNIT. AF_10/2025</t>
  </si>
  <si>
    <t>EXECUÇÃO DE MICRORREVESTIMENTO FAIXA 3 DNIT.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</si>
  <si>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</si>
  <si>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</si>
  <si>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BOMBA CENTRÍFUGA, TRIFÁSICA, 1,5 CV OU 1,48 HP, HM 10 A 24 M, Q 6,1 A 21,9 M3/H, 2 UNIDADES, INCLUSO QUADRO ELÉTRICO - FORNECIMENTO E INSTALAÇÃO. AF_11/2025</t>
  </si>
  <si>
    <t>BOMBA CENTRÍFUGA, TRIFÁSICA, 3 CV OU 2,96 HP, HM 34 A 40 M, Q 8,6 A 14,8 M3/H, 2 UNIDADES, INCLUSO QUADRO ELÉTRICO - FORNECIMENTO E INSTALAÇÃO. AF_11/2025</t>
  </si>
  <si>
    <t>CONJUNTO FLUTUANTE DE SUCÇÃO DE 1", TECHNIK OU EQUIVALENTE - FORNECIMENTO E INSTALAÇÃO.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</si>
  <si>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</si>
  <si>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</si>
  <si>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</si>
  <si>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</si>
  <si>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PERFIS METÁLICOS RETANGULARES COM GRADIL METÁLICO (EXCLUSIVE MURETA EM CONCRETO).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</si>
  <si>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</si>
  <si>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</si>
  <si>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INSTALAÇÃO DE MOURÃO DE CONCRETO RETO, SEÇÃO QUADRADA *15 X 15* CM, H= 2,30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</si>
  <si>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</si>
  <si>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</si>
  <si>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PORTÃO DE ABRIR/GIRO, ESTRUTURADO POR TUBOS DE AÇO GALVANIZADO, COM TELA DE ARAME, PARA PEDESTRE - COMPLETO.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</si>
  <si>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</si>
  <si>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</si>
  <si>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</si>
  <si>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</si>
  <si>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</si>
  <si>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</si>
  <si>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</si>
  <si>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</si>
  <si>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</si>
  <si>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</si>
  <si>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</si>
  <si>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</si>
  <si>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</si>
  <si>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</si>
  <si>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</si>
  <si>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</si>
  <si>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</si>
  <si>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</si>
  <si>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</si>
  <si>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</si>
  <si>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</si>
  <si>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</si>
  <si>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</si>
  <si>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</si>
  <si>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</si>
  <si>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</si>
  <si>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</si>
  <si>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</si>
  <si>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</si>
  <si>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</si>
  <si>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</si>
  <si>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</si>
  <si>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</si>
  <si>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</si>
  <si>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</si>
  <si>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</si>
  <si>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</si>
  <si>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</si>
  <si>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</si>
  <si>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</si>
  <si>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</si>
  <si>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</si>
  <si>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</si>
  <si>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</si>
  <si>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</si>
  <si>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</si>
  <si>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</si>
  <si>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</si>
  <si>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</si>
  <si>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</si>
  <si>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</si>
  <si>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</si>
  <si>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</si>
  <si>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</si>
  <si>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</si>
  <si>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</si>
  <si>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</si>
  <si>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</si>
  <si>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</si>
  <si>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</si>
  <si>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</si>
  <si>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</si>
  <si>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</si>
  <si>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</si>
  <si>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</si>
  <si>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</si>
  <si>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</si>
  <si>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</si>
  <si>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</si>
  <si>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</si>
  <si>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</si>
  <si>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</si>
  <si>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</si>
  <si>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</si>
  <si>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</si>
  <si>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</si>
  <si>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</si>
  <si>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</si>
  <si>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</si>
  <si>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</si>
  <si>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</si>
  <si>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</si>
  <si>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</si>
  <si>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</si>
  <si>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</si>
  <si>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</si>
  <si>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</si>
  <si>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</si>
  <si>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</si>
  <si>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</si>
  <si>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</si>
  <si>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</si>
  <si>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</si>
  <si>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</si>
  <si>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</si>
  <si>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</si>
  <si>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</si>
  <si>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</si>
  <si>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</si>
  <si>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</si>
  <si>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</si>
  <si>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</si>
  <si>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</si>
  <si>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</si>
  <si>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</si>
  <si>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</si>
  <si>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</si>
  <si>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</si>
  <si>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</si>
  <si>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</si>
  <si>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</si>
  <si>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</si>
  <si>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</si>
  <si>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</si>
  <si>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</si>
  <si>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</si>
  <si>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</si>
  <si>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</si>
  <si>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</si>
  <si>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</si>
  <si>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600 L - FORNECIMENTO E INSTALAÇÃO. AF_01/2026</t>
  </si>
  <si>
    <t>RESERVATÓRIO TÉRMICO/BOILER SOLAR EM AÇO INOX 800 L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</si>
  <si>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</si>
  <si>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</si>
  <si>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</si>
  <si>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</si>
  <si>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</si>
  <si>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MENOR QUE 1,5 M - EXECUÇÃO E FORNECIMENTO,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</si>
  <si>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</si>
  <si>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MENOR QUE 1,5 M - EXECUÇÃO E FORNECIMENTO,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</si>
  <si>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</si>
  <si>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MENOR QUE 1,5 M - EXECUÇÃO E FORNECIMENTO, INCLUI MATERIAL.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</si>
  <si>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</si>
  <si>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</si>
  <si>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</si>
  <si>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BATENTE DE AÇO GALVANIZADO, COM PERFIL PRÉ-FABRICADO, FIXADO COM ARGAMASSA, COM SOLDA, GRAPAS E FUROS PARA FERRAGENS INCLUSOS.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</si>
  <si>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</si>
  <si>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</si>
  <si>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</si>
  <si>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DE CORRER BRANCA PRIME 80 X 210 CM, COM KIT COMPLETA BRANCO PRIME, FORNECIMENTO E INSTALAÇÃO.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</si>
  <si>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</si>
  <si>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</si>
  <si>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</si>
  <si>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</si>
  <si>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</si>
  <si>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</si>
  <si>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</si>
  <si>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</si>
  <si>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</si>
  <si>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</si>
  <si>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</si>
  <si>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</si>
  <si>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EXECUÇÃO DE GEODRENO VERTICAL, PROFUNDIDADE MAIOR QUE 10 M E MENOR OU IGUAL A 30 M. AF_01/2026</t>
  </si>
  <si>
    <t>EXECUÇÃO DE GEODRENO VERTICAL, PROFUNDIDADE MENOR OU IGUAL A 10 M.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</si>
  <si>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</si>
  <si>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</si>
  <si>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</si>
  <si>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</si>
  <si>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</si>
  <si>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</si>
  <si>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</si>
  <si>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</si>
  <si>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</si>
  <si>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</si>
  <si>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</si>
  <si>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</si>
  <si>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</si>
  <si>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</si>
  <si>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</si>
  <si>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</si>
  <si>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</si>
  <si>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</si>
  <si>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</si>
  <si>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</si>
  <si>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</si>
  <si>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</si>
  <si>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</si>
  <si>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</si>
  <si>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32 MM (1 1/4''), APARENTE - FORNECIMENTO E INSTALAÇÃO. AF_01/2026</t>
  </si>
  <si>
    <t>CONDULETE DE ALUMÍNIO, TIPO C,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</si>
  <si>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</si>
  <si>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</si>
  <si>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</si>
  <si>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</si>
  <si>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</si>
  <si>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</si>
  <si>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</si>
  <si>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</si>
  <si>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</si>
  <si>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</si>
  <si>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</si>
  <si>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</si>
  <si>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45 GRAUS PARA ELETRODUTO, AÇO GALVANIZADO, DN 32 MM (1 1/4''),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</si>
  <si>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</si>
  <si>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</si>
  <si>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</si>
  <si>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</si>
  <si>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</si>
  <si>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</si>
  <si>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</si>
  <si>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</si>
  <si>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</si>
  <si>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</si>
  <si>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ALUMÍNIO NÚ COM ALMA DE AÇO, BITOLA 4/0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</si>
  <si>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</si>
  <si>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</si>
  <si>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</si>
  <si>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</si>
  <si>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</si>
  <si>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</si>
  <si>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</si>
  <si>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</si>
  <si>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</si>
  <si>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</si>
  <si>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</si>
  <si>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</si>
  <si>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</si>
  <si>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</si>
  <si>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</si>
  <si>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</si>
  <si>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</si>
  <si>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</si>
  <si>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</si>
  <si>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</si>
  <si>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</si>
  <si>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</si>
  <si>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</si>
  <si>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</si>
  <si>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</si>
  <si>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</si>
  <si>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</si>
  <si>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</si>
  <si>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</si>
  <si>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</si>
  <si>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</si>
  <si>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</si>
  <si>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DIVISÓRIA (N3) - PAINEL/VIDRO/PAINEL MDF, LINHA 90 MM - PERFIS DE ALUMINIO EXTRUDADO. AF_10/2025</t>
  </si>
  <si>
    <t>DIVISÓRIA EM VIDRO TEMPERADO 10 MM COM PORTA DE CORRER, INCLUSIVE FERRAGENS. AF_10/2025</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</si>
  <si>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</si>
  <si>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</si>
  <si>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</si>
  <si>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</si>
  <si>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</si>
  <si>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</si>
  <si>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</si>
  <si>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</si>
  <si>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PISO UTILIZANDO DETERGENTE NEUTRO E ESCOVAÇÃO MECÂNICA. AF_10/2025</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</si>
  <si>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</si>
  <si>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</si>
  <si>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</si>
  <si>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</si>
  <si>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</si>
  <si>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</si>
  <si>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</si>
  <si>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</si>
  <si>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</si>
  <si>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</si>
  <si>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</si>
  <si>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</si>
  <si>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</si>
  <si>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</si>
  <si>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</si>
  <si>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</si>
  <si>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</si>
  <si>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</si>
  <si>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</si>
  <si>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</si>
  <si>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</si>
  <si>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</si>
  <si>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</si>
  <si>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</si>
  <si>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</si>
  <si>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</si>
  <si>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</si>
  <si>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</si>
  <si>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</si>
  <si>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</si>
  <si>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</si>
  <si>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</si>
  <si>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</si>
  <si>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</si>
  <si>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</si>
  <si>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</si>
  <si>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</si>
  <si>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</si>
  <si>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</si>
  <si>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</si>
  <si>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</si>
  <si>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</si>
  <si>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</si>
  <si>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</si>
  <si>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</si>
  <si>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</si>
  <si>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</si>
  <si>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</si>
  <si>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</si>
  <si>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</si>
  <si>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</si>
  <si>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</si>
  <si>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</si>
  <si>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</si>
  <si>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</si>
  <si>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</si>
  <si>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</si>
  <si>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</si>
  <si>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</si>
  <si>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</si>
  <si>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</si>
  <si>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</si>
  <si>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</si>
  <si>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</si>
  <si>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</si>
  <si>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</si>
  <si>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</si>
  <si>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</si>
  <si>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</si>
  <si>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</si>
  <si>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</si>
  <si>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</si>
  <si>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</si>
  <si>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</si>
  <si>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</si>
  <si>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</si>
  <si>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</si>
  <si>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</si>
  <si>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</si>
  <si>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</si>
  <si>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</si>
  <si>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</si>
  <si>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</si>
  <si>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</si>
  <si>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</si>
  <si>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</si>
  <si>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</si>
  <si>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</si>
  <si>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PENEIRAMENTO DE AREIA COM PENEIRA ELÉTRICA. AF_01/2026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</si>
  <si>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</si>
  <si>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</si>
  <si>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</si>
  <si>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</si>
  <si>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</si>
  <si>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</si>
  <si>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</si>
  <si>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</si>
  <si>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</si>
  <si>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</si>
  <si>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</si>
  <si>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</si>
  <si>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</si>
  <si>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</si>
  <si>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</si>
  <si>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</si>
  <si>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</si>
  <si>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</si>
  <si>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</si>
  <si>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</si>
  <si>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</si>
  <si>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</si>
  <si>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</si>
  <si>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</si>
  <si>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</si>
  <si>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</si>
  <si>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</si>
  <si>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</si>
  <si>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</si>
  <si>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</si>
  <si>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</si>
  <si>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</si>
  <si>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</si>
  <si>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</si>
  <si>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</si>
  <si>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</si>
  <si>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</si>
  <si>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</si>
  <si>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</si>
  <si>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</si>
  <si>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</si>
  <si>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</si>
  <si>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</si>
  <si>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</si>
  <si>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</si>
  <si>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</si>
  <si>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</si>
  <si>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</si>
  <si>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</si>
  <si>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</si>
  <si>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</si>
  <si>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</si>
  <si>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</si>
  <si>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</si>
  <si>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</si>
  <si>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</si>
  <si>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</si>
  <si>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</si>
  <si>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</si>
  <si>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</si>
  <si>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</si>
  <si>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</si>
  <si>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</si>
  <si>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</si>
  <si>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</si>
  <si>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</si>
  <si>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</si>
  <si>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</si>
  <si>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</si>
  <si>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</si>
  <si>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</si>
  <si>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</si>
  <si>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</si>
  <si>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</si>
  <si>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</si>
  <si>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</si>
  <si>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</si>
  <si>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</si>
  <si>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</si>
  <si>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</si>
  <si>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</si>
  <si>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</si>
  <si>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</si>
  <si>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</si>
  <si>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</si>
  <si>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</si>
  <si>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</si>
  <si>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</si>
  <si>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</si>
  <si>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</si>
  <si>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</si>
  <si>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</si>
  <si>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</si>
  <si>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</si>
  <si>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</si>
  <si>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</si>
  <si>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</si>
  <si>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</si>
  <si>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</si>
  <si>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</si>
  <si>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</si>
  <si>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</si>
  <si>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</si>
  <si>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</si>
  <si>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</si>
  <si>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</si>
  <si>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</si>
  <si>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</si>
  <si>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</si>
  <si>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</si>
  <si>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</si>
  <si>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</si>
  <si>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</si>
  <si>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</si>
  <si>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</si>
  <si>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</si>
  <si>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</si>
  <si>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</si>
  <si>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</si>
  <si>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</si>
  <si>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</si>
  <si>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</si>
  <si>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</si>
  <si>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</si>
  <si>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</si>
  <si>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</si>
  <si>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</si>
  <si>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</si>
  <si>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</si>
  <si>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</si>
  <si>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</si>
  <si>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</si>
  <si>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</si>
  <si>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</si>
  <si>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</si>
  <si>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</si>
  <si>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</si>
  <si>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</si>
  <si>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</si>
  <si>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PORTA DE CORRER EM VIDRO TEMPERADO, 2 FOLHAS DE 90X210 CM, ESPESSURA 10 MM, INCLUSIVE ACESSÓRIOS. AF_11/2025</t>
  </si>
  <si>
    <t>PORTA DE CORRER EM VIDRO TEMPERADO, 90X210 CM, ESPESSURA 10 MM, INCLUSIVE ACESSÓRIOS. AF_11/2025</t>
  </si>
  <si>
    <t/>
  </si>
  <si>
    <t>SINAPI 102653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</si>
</sst>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4" formatCode="_-&quot;R$&quot;\ * #,##0.00_-;\-&quot;R$&quot;\ * #,##0.00_-;_-&quot;R$&quot;\ * &quot;-&quot;??_-;_-@_-"/>
    <numFmt numFmtId="43" formatCode="_-* #,##0.00_-;\-* #,##0.00_-;_-* &quot;-&quot;??_-;_-@_-"/>
    <numFmt numFmtId="164" formatCode="_-&quot;R$ &quot;* #,##0.00_-;&quot;-R$ &quot;* #,##0.00_-;_-&quot;R$ &quot;* \-??_-;_-@_-"/>
    <numFmt numFmtId="165" formatCode="_(&quot;R$ &quot;* #,##0.00_);_(&quot;R$ &quot;* \(#,##0.00\);_(&quot;R$ &quot;* \-??_);_(@_)"/>
    <numFmt numFmtId="166" formatCode="_(* #,##0.00_);_(* \(#,##0.00\);_(* \-??_);_(@_)"/>
    <numFmt numFmtId="167" formatCode="d/m/yyyy"/>
    <numFmt numFmtId="168" formatCode="00#"/>
    <numFmt numFmtId="169" formatCode="_-[$R$-416]\ * #,##0.00_-;\-[$R$-416]\ * #,##0.00_-;_-[$R$-416]\ * \-??_-;_-@_-"/>
    <numFmt numFmtId="170" formatCode="_-* #,##0.0000_-;\-* #,##0.0000_-;_-* \-??_-;_-@_-"/>
    <numFmt numFmtId="171" formatCode="_-&quot;R$ &quot;* #,##0.00000000000000_-;&quot;-R$ &quot;* #,##0.00000000000000_-;_-&quot;R$ &quot;* \-??_-;_-@_-"/>
    <numFmt numFmtId="172" formatCode="0.0"/>
    <numFmt numFmtId="173" formatCode="_-* #,##0.00_-;\-* #,##0.00_-;_-* \-??_-;_-@_-"/>
    <numFmt numFmtId="174" formatCode="_-&quot;R$ &quot;* #,##0.0000_-;&quot;-R$ &quot;* #,##0.0000_-;_-&quot;R$ &quot;* \-??_-;_-@_-"/>
    <numFmt numFmtId="175" formatCode="#,##0.0000_ ;\-#,##0.0000\ "/>
    <numFmt numFmtId="176" formatCode="0.0000%"/>
    <numFmt numFmtId="177" formatCode="_-&quot;R$ &quot;* #,##0.00_-;&quot;-R$ &quot;* #,##0.00_-;_-&quot;R$ &quot;* \-??_-;_-@"/>
    <numFmt numFmtId="178" formatCode="&quot;R$ &quot;#,##0.00"/>
    <numFmt numFmtId="179" formatCode="dd/mm/yy"/>
    <numFmt numFmtId="180" formatCode="#,##0.00;\-\ #,##0.00;\-"/>
    <numFmt numFmtId="181" formatCode="0%;\-0%;\-"/>
    <numFmt numFmtId="182" formatCode="_-[$R$-416]\ * #,##0.00_-;\-[$R$-416]\ * #,##0.00_-;_-[$R$-416]\ * &quot;-&quot;??_-;_-@_-"/>
    <numFmt numFmtId="183" formatCode="_-&quot;R$&quot;\ * #,##0.0000_-;\-&quot;R$&quot;\ * #,##0.0000_-;_-&quot;R$&quot;\ * &quot;-&quot;??_-;_-@_-"/>
    <numFmt numFmtId="184" formatCode="_-&quot;R$ &quot;* #,##0.000_-;&quot;-R$ &quot;* #,##0.000_-;_-&quot;R$ &quot;* \-??_-;_-@_-"/>
  </numFmts>
  <fonts count="41" x14ac:knownFonts="1">
    <font>
      <sz val="11"/>
      <color rgb="FF000000"/>
      <name val="Calibri"/>
      <family val="2"/>
      <charset val="1"/>
    </font>
    <font>
      <sz val="11"/>
      <color theme="1"/>
      <name val="Calibri"/>
      <family val="2"/>
      <scheme val="minor"/>
    </font>
    <font>
      <u/>
      <sz val="11"/>
      <color rgb="FF0000FF"/>
      <name val="Arial"/>
      <family val="2"/>
      <charset val="1"/>
    </font>
    <font>
      <sz val="12"/>
      <name val="Arial"/>
      <family val="2"/>
      <charset val="1"/>
    </font>
    <font>
      <sz val="10"/>
      <name val="Arial"/>
      <family val="2"/>
      <charset val="1"/>
    </font>
    <font>
      <sz val="11"/>
      <color rgb="FF000000"/>
      <name val="Arial"/>
      <family val="2"/>
      <charset val="1"/>
    </font>
    <font>
      <b/>
      <sz val="11"/>
      <color rgb="FF000000"/>
      <name val="Calibri"/>
      <family val="2"/>
      <charset val="1"/>
    </font>
    <font>
      <b/>
      <sz val="11"/>
      <name val="Arial"/>
      <family val="2"/>
      <charset val="1"/>
    </font>
    <font>
      <b/>
      <sz val="11"/>
      <color rgb="FF000000"/>
      <name val="Arial"/>
      <family val="2"/>
      <charset val="1"/>
    </font>
    <font>
      <sz val="11"/>
      <name val="Arial"/>
      <family val="2"/>
      <charset val="1"/>
    </font>
    <font>
      <b/>
      <sz val="16"/>
      <name val="Arial"/>
      <family val="2"/>
      <charset val="1"/>
    </font>
    <font>
      <b/>
      <sz val="14"/>
      <name val="Arial"/>
      <family val="2"/>
      <charset val="1"/>
    </font>
    <font>
      <b/>
      <u/>
      <sz val="14"/>
      <name val="Arial"/>
      <family val="2"/>
      <charset val="1"/>
    </font>
    <font>
      <b/>
      <u/>
      <sz val="10"/>
      <name val="Arial"/>
      <family val="2"/>
      <charset val="1"/>
    </font>
    <font>
      <sz val="10"/>
      <name val="Times New Roman"/>
      <family val="1"/>
      <charset val="1"/>
    </font>
    <font>
      <sz val="11"/>
      <name val="Calibri"/>
      <family val="2"/>
      <charset val="1"/>
    </font>
    <font>
      <u/>
      <sz val="11"/>
      <name val="Calibri"/>
      <family val="2"/>
      <charset val="1"/>
    </font>
    <font>
      <b/>
      <sz val="12"/>
      <color rgb="FF000000"/>
      <name val="Calibri"/>
      <family val="2"/>
      <charset val="1"/>
    </font>
    <font>
      <b/>
      <sz val="11"/>
      <color rgb="FFFFFFFF"/>
      <name val="Calibri"/>
      <family val="2"/>
      <charset val="1"/>
    </font>
    <font>
      <sz val="11"/>
      <color rgb="FFFFFFFF"/>
      <name val="Calibri"/>
      <family val="2"/>
      <charset val="1"/>
    </font>
    <font>
      <sz val="11"/>
      <color rgb="FFFF0000"/>
      <name val="Calibri"/>
      <family val="2"/>
      <charset val="1"/>
    </font>
    <font>
      <sz val="11"/>
      <color rgb="FF000000"/>
      <name val="Calibri"/>
      <family val="2"/>
      <charset val="1"/>
    </font>
    <font>
      <b/>
      <sz val="11"/>
      <name val="Arial"/>
      <family val="2"/>
    </font>
    <font>
      <b/>
      <sz val="16"/>
      <name val="Arial"/>
      <family val="2"/>
    </font>
    <font>
      <sz val="11"/>
      <color rgb="FF000000"/>
      <name val="Arial"/>
      <family val="2"/>
    </font>
    <font>
      <sz val="11"/>
      <name val="Arial"/>
      <family val="2"/>
    </font>
    <font>
      <b/>
      <sz val="14"/>
      <name val="Arial"/>
      <family val="2"/>
    </font>
    <font>
      <sz val="10"/>
      <name val="Arial"/>
      <family val="2"/>
    </font>
    <font>
      <b/>
      <u/>
      <sz val="14"/>
      <name val="Arial"/>
      <family val="2"/>
    </font>
    <font>
      <b/>
      <u/>
      <sz val="10"/>
      <name val="Arial"/>
      <family val="2"/>
    </font>
    <font>
      <b/>
      <sz val="10"/>
      <color theme="1"/>
      <name val="Arial"/>
      <family val="2"/>
    </font>
    <font>
      <sz val="10"/>
      <color theme="1"/>
      <name val="Arial"/>
      <family val="2"/>
    </font>
    <font>
      <b/>
      <sz val="10"/>
      <color rgb="FFFFFFFF"/>
      <name val="Arial"/>
      <family val="2"/>
    </font>
    <font>
      <b/>
      <sz val="10"/>
      <color rgb="FF005CA9"/>
      <name val="Arial"/>
      <family val="2"/>
    </font>
    <font>
      <u/>
      <sz val="11"/>
      <color theme="10"/>
      <name val="Calibri"/>
      <family val="2"/>
      <scheme val="minor"/>
    </font>
    <font>
      <b/>
      <sz val="11"/>
      <color rgb="FF000000"/>
      <name val="Calibri"/>
      <family val="2"/>
    </font>
    <font>
      <sz val="10"/>
      <name val="Courier New"/>
      <family val="3"/>
    </font>
    <font>
      <b/>
      <sz val="10"/>
      <name val="Arial"/>
      <family val="2"/>
    </font>
    <font>
      <b/>
      <sz val="11"/>
      <name val="Calibri"/>
      <family val="2"/>
      <charset val="1"/>
    </font>
    <font>
      <sz val="11"/>
      <color theme="1"/>
      <name val="Calibri"/>
      <family val="2"/>
    </font>
    <font>
      <sz val="11"/>
      <color theme="1"/>
      <name val="Arial"/>
      <family val="2"/>
    </font>
  </fonts>
  <fills count="19">
    <fill>
      <patternFill patternType="none"/>
    </fill>
    <fill>
      <patternFill patternType="gray125"/>
    </fill>
    <fill>
      <patternFill patternType="solid">
        <fgColor rgb="FFA6A6A6"/>
        <bgColor rgb="FF969696"/>
      </patternFill>
    </fill>
    <fill>
      <patternFill patternType="solid">
        <fgColor rgb="FFFFFFFF"/>
        <bgColor rgb="FFF2F2F2"/>
      </patternFill>
    </fill>
    <fill>
      <patternFill patternType="solid">
        <fgColor rgb="FFBFBFBF"/>
        <bgColor rgb="FFC0C0C0"/>
      </patternFill>
    </fill>
    <fill>
      <patternFill patternType="solid">
        <fgColor rgb="FFD9D9D9"/>
        <bgColor rgb="FFD8D8D8"/>
      </patternFill>
    </fill>
    <fill>
      <patternFill patternType="solid">
        <fgColor rgb="FFC0C0C0"/>
        <bgColor rgb="FFBFBFBF"/>
      </patternFill>
    </fill>
    <fill>
      <patternFill patternType="solid">
        <fgColor rgb="FF366092"/>
        <bgColor rgb="FF333399"/>
      </patternFill>
    </fill>
    <fill>
      <patternFill patternType="solid">
        <fgColor rgb="FFD8D8D8"/>
        <bgColor rgb="FFD9D9D9"/>
      </patternFill>
    </fill>
    <fill>
      <patternFill patternType="solid">
        <fgColor rgb="FF938953"/>
        <bgColor rgb="FF969696"/>
      </patternFill>
    </fill>
    <fill>
      <patternFill patternType="solid">
        <fgColor theme="0" tint="-0.14999847407452621"/>
        <bgColor rgb="FFFFFFFF"/>
      </patternFill>
    </fill>
    <fill>
      <patternFill patternType="solid">
        <fgColor theme="0" tint="-0.14999847407452621"/>
        <bgColor rgb="FFC0C0C0"/>
      </patternFill>
    </fill>
    <fill>
      <patternFill patternType="solid">
        <fgColor theme="0" tint="-0.34998626667073579"/>
        <bgColor indexed="64"/>
      </patternFill>
    </fill>
    <fill>
      <patternFill patternType="solid">
        <fgColor rgb="FF005CA9"/>
        <bgColor indexed="64"/>
      </patternFill>
    </fill>
    <fill>
      <patternFill patternType="solid">
        <fgColor rgb="FF00B05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249977111117893"/>
        <bgColor indexed="27"/>
      </patternFill>
    </fill>
  </fills>
  <borders count="2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bottom style="medium">
        <color auto="1"/>
      </bottom>
      <diagonal/>
    </border>
    <border>
      <left/>
      <right/>
      <top style="medium">
        <color auto="1"/>
      </top>
      <bottom/>
      <diagonal/>
    </border>
    <border>
      <left style="medium">
        <color auto="1"/>
      </left>
      <right/>
      <top/>
      <bottom/>
      <diagonal/>
    </border>
    <border>
      <left/>
      <right style="medium">
        <color auto="1"/>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48">
    <xf numFmtId="0" fontId="0" fillId="0" borderId="0"/>
    <xf numFmtId="173" fontId="21" fillId="0" borderId="0" applyBorder="0" applyProtection="0"/>
    <xf numFmtId="164" fontId="21" fillId="0" borderId="0" applyBorder="0" applyProtection="0"/>
    <xf numFmtId="9" fontId="21" fillId="0" borderId="0" applyBorder="0" applyProtection="0"/>
    <xf numFmtId="0" fontId="21" fillId="0" borderId="0" applyBorder="0" applyProtection="0"/>
    <xf numFmtId="0" fontId="21" fillId="0" borderId="0" applyBorder="0" applyProtection="0"/>
    <xf numFmtId="0" fontId="21" fillId="0" borderId="0" applyBorder="0" applyProtection="0">
      <alignment horizontal="left"/>
    </xf>
    <xf numFmtId="0" fontId="2" fillId="0" borderId="0" applyBorder="0" applyProtection="0"/>
    <xf numFmtId="164" fontId="21" fillId="0" borderId="0" applyBorder="0" applyProtection="0"/>
    <xf numFmtId="165" fontId="21" fillId="0" borderId="0" applyBorder="0" applyProtection="0"/>
    <xf numFmtId="165" fontId="21" fillId="0" borderId="0" applyBorder="0" applyProtection="0"/>
    <xf numFmtId="165" fontId="21" fillId="0" borderId="0" applyBorder="0" applyProtection="0"/>
    <xf numFmtId="165" fontId="21" fillId="0" borderId="0" applyBorder="0" applyProtection="0"/>
    <xf numFmtId="164" fontId="21" fillId="0" borderId="0" applyBorder="0" applyProtection="0"/>
    <xf numFmtId="164" fontId="21" fillId="0" borderId="0" applyBorder="0" applyProtection="0"/>
    <xf numFmtId="164" fontId="21" fillId="0" borderId="0" applyBorder="0" applyProtection="0"/>
    <xf numFmtId="0" fontId="3" fillId="0" borderId="0"/>
    <xf numFmtId="0" fontId="4" fillId="0" borderId="0"/>
    <xf numFmtId="0" fontId="4" fillId="0" borderId="0"/>
    <xf numFmtId="0" fontId="4" fillId="0" borderId="0"/>
    <xf numFmtId="0" fontId="21" fillId="0" borderId="0"/>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4" fillId="0" borderId="0"/>
    <xf numFmtId="0" fontId="4" fillId="0" borderId="0"/>
    <xf numFmtId="0" fontId="5" fillId="0" borderId="0"/>
    <xf numFmtId="9" fontId="21" fillId="0" borderId="0" applyBorder="0" applyProtection="0"/>
    <xf numFmtId="9" fontId="4" fillId="0" borderId="0" applyBorder="0" applyProtection="0"/>
    <xf numFmtId="9" fontId="4" fillId="0" borderId="0" applyBorder="0" applyProtection="0"/>
    <xf numFmtId="9" fontId="21" fillId="0" borderId="0" applyBorder="0" applyProtection="0"/>
    <xf numFmtId="0" fontId="6" fillId="0" borderId="0" applyBorder="0" applyProtection="0"/>
    <xf numFmtId="166" fontId="4" fillId="0" borderId="0" applyBorder="0" applyProtection="0"/>
    <xf numFmtId="0" fontId="6" fillId="0" borderId="0" applyBorder="0" applyProtection="0">
      <alignment horizontal="left"/>
    </xf>
    <xf numFmtId="0" fontId="21" fillId="0" borderId="0" applyBorder="0" applyProtection="0"/>
    <xf numFmtId="166" fontId="21" fillId="0" borderId="0" applyBorder="0" applyProtection="0"/>
    <xf numFmtId="166" fontId="21" fillId="0" borderId="0" applyBorder="0" applyProtection="0"/>
    <xf numFmtId="0" fontId="21" fillId="0" borderId="0"/>
    <xf numFmtId="0" fontId="21" fillId="0" borderId="0"/>
    <xf numFmtId="0" fontId="21" fillId="0" borderId="0"/>
    <xf numFmtId="0" fontId="34" fillId="0" borderId="0" applyNumberFormat="0" applyFill="0" applyBorder="0" applyAlignment="0" applyProtection="0"/>
    <xf numFmtId="0" fontId="4" fillId="0" borderId="0"/>
    <xf numFmtId="0" fontId="27" fillId="0" borderId="0"/>
    <xf numFmtId="0" fontId="1" fillId="0" borderId="0"/>
  </cellStyleXfs>
  <cellXfs count="581">
    <xf numFmtId="0" fontId="0" fillId="0" borderId="0" xfId="0"/>
    <xf numFmtId="0" fontId="0" fillId="0" borderId="0" xfId="0" applyAlignment="1" applyProtection="1"/>
    <xf numFmtId="0" fontId="7" fillId="2" borderId="1" xfId="41" applyFont="1" applyFill="1" applyBorder="1" applyAlignment="1" applyProtection="1">
      <alignment horizontal="left" vertical="center"/>
    </xf>
    <xf numFmtId="0" fontId="7" fillId="2" borderId="2" xfId="41" applyFont="1" applyFill="1" applyBorder="1" applyAlignment="1" applyProtection="1">
      <alignment horizontal="left" vertical="center"/>
    </xf>
    <xf numFmtId="0" fontId="8" fillId="2" borderId="3" xfId="0" applyFont="1" applyFill="1" applyBorder="1" applyAlignment="1" applyProtection="1"/>
    <xf numFmtId="0" fontId="9" fillId="0" borderId="4" xfId="41" applyFont="1" applyBorder="1" applyAlignment="1" applyProtection="1">
      <alignment horizontal="left" vertical="center"/>
    </xf>
    <xf numFmtId="0" fontId="7" fillId="0" borderId="5" xfId="41" applyFont="1" applyBorder="1" applyAlignment="1" applyProtection="1">
      <alignment horizontal="left" vertical="center"/>
    </xf>
    <xf numFmtId="0" fontId="4" fillId="3" borderId="6" xfId="0" applyFont="1" applyFill="1" applyBorder="1" applyAlignment="1" applyProtection="1">
      <alignment horizontal="center" vertical="center"/>
    </xf>
    <xf numFmtId="0" fontId="9" fillId="0" borderId="0" xfId="0" applyFont="1" applyBorder="1" applyAlignment="1" applyProtection="1"/>
    <xf numFmtId="0" fontId="9" fillId="0" borderId="7" xfId="41" applyFont="1" applyBorder="1" applyAlignment="1" applyProtection="1">
      <alignment horizontal="left" vertical="center"/>
    </xf>
    <xf numFmtId="0" fontId="7" fillId="0" borderId="0" xfId="41" applyFont="1" applyBorder="1" applyAlignment="1" applyProtection="1">
      <alignment horizontal="left" vertical="center"/>
    </xf>
    <xf numFmtId="0" fontId="4" fillId="3" borderId="8" xfId="0" applyFont="1" applyFill="1" applyBorder="1" applyAlignment="1" applyProtection="1">
      <alignment horizontal="center" vertical="center"/>
    </xf>
    <xf numFmtId="0" fontId="9" fillId="0" borderId="9" xfId="41" applyFont="1" applyBorder="1" applyAlignment="1" applyProtection="1">
      <alignment horizontal="left" vertical="center"/>
    </xf>
    <xf numFmtId="0" fontId="7" fillId="0" borderId="10" xfId="41" applyFont="1" applyBorder="1" applyAlignment="1" applyProtection="1">
      <alignment horizontal="left" vertical="center"/>
    </xf>
    <xf numFmtId="0" fontId="4" fillId="3" borderId="11" xfId="0" applyFont="1" applyFill="1" applyBorder="1" applyAlignment="1" applyProtection="1">
      <alignment horizontal="center" vertical="center"/>
    </xf>
    <xf numFmtId="0" fontId="5" fillId="0" borderId="6" xfId="0" applyFont="1" applyBorder="1" applyAlignment="1" applyProtection="1">
      <alignment horizontal="right"/>
    </xf>
    <xf numFmtId="0" fontId="5" fillId="0" borderId="8" xfId="0" applyFont="1" applyBorder="1" applyAlignment="1" applyProtection="1">
      <alignment horizontal="right"/>
    </xf>
    <xf numFmtId="0" fontId="9" fillId="0" borderId="7" xfId="42" applyFont="1" applyBorder="1" applyAlignment="1" applyProtection="1">
      <alignment horizontal="left" vertical="center"/>
    </xf>
    <xf numFmtId="0" fontId="7" fillId="0" borderId="0" xfId="42" applyFont="1" applyBorder="1" applyAlignment="1" applyProtection="1">
      <alignment horizontal="left" vertical="center" wrapText="1"/>
    </xf>
    <xf numFmtId="0" fontId="5" fillId="0" borderId="8" xfId="42" applyFont="1" applyBorder="1" applyAlignment="1" applyProtection="1">
      <alignment vertical="center"/>
    </xf>
    <xf numFmtId="0" fontId="9" fillId="0" borderId="10" xfId="41" applyFont="1" applyBorder="1" applyAlignment="1" applyProtection="1">
      <alignment horizontal="left" vertical="center"/>
    </xf>
    <xf numFmtId="10" fontId="8" fillId="0" borderId="11" xfId="3" applyNumberFormat="1" applyFont="1" applyBorder="1" applyAlignment="1" applyProtection="1">
      <alignment horizontal="right" vertical="center"/>
    </xf>
    <xf numFmtId="0" fontId="0" fillId="0" borderId="0" xfId="0" applyBorder="1" applyAlignment="1" applyProtection="1"/>
    <xf numFmtId="0" fontId="0" fillId="0" borderId="0" xfId="0" applyAlignment="1" applyProtection="1">
      <alignment vertical="center"/>
    </xf>
    <xf numFmtId="4" fontId="0" fillId="0" borderId="0" xfId="0" applyNumberFormat="1" applyAlignment="1" applyProtection="1">
      <alignment horizontal="right"/>
    </xf>
    <xf numFmtId="164" fontId="0" fillId="0" borderId="0" xfId="0" applyNumberFormat="1" applyAlignment="1" applyProtection="1"/>
    <xf numFmtId="0" fontId="10" fillId="3" borderId="4" xfId="0" applyFont="1" applyFill="1" applyBorder="1" applyAlignment="1" applyProtection="1">
      <alignment vertical="center"/>
    </xf>
    <xf numFmtId="0" fontId="10" fillId="3" borderId="5" xfId="0" applyFont="1" applyFill="1" applyBorder="1" applyAlignment="1" applyProtection="1">
      <alignment vertical="center"/>
    </xf>
    <xf numFmtId="0" fontId="10" fillId="3" borderId="5" xfId="0" applyFont="1" applyFill="1" applyBorder="1" applyAlignment="1" applyProtection="1">
      <alignment horizontal="left" vertical="center"/>
    </xf>
    <xf numFmtId="4" fontId="10" fillId="3" borderId="5" xfId="0" applyNumberFormat="1" applyFont="1" applyFill="1" applyBorder="1" applyAlignment="1" applyProtection="1">
      <alignment vertical="center"/>
    </xf>
    <xf numFmtId="164" fontId="10" fillId="3" borderId="5" xfId="0" applyNumberFormat="1" applyFont="1" applyFill="1" applyBorder="1" applyAlignment="1" applyProtection="1">
      <alignment vertical="center"/>
    </xf>
    <xf numFmtId="10" fontId="10" fillId="3" borderId="5" xfId="0" applyNumberFormat="1" applyFont="1" applyFill="1" applyBorder="1" applyAlignment="1" applyProtection="1">
      <alignment vertical="center"/>
    </xf>
    <xf numFmtId="0" fontId="10" fillId="3" borderId="6" xfId="0" applyFont="1" applyFill="1" applyBorder="1" applyAlignment="1" applyProtection="1">
      <alignment vertical="center"/>
    </xf>
    <xf numFmtId="0" fontId="11" fillId="3" borderId="7" xfId="0" applyFont="1" applyFill="1" applyBorder="1" applyAlignment="1" applyProtection="1">
      <alignment vertical="center"/>
    </xf>
    <xf numFmtId="0" fontId="11" fillId="3" borderId="0" xfId="0" applyFont="1" applyFill="1" applyBorder="1" applyAlignment="1" applyProtection="1">
      <alignment vertical="center"/>
    </xf>
    <xf numFmtId="0" fontId="11" fillId="3" borderId="0" xfId="0" applyFont="1" applyFill="1" applyBorder="1" applyAlignment="1" applyProtection="1">
      <alignment horizontal="left" vertical="center"/>
    </xf>
    <xf numFmtId="4" fontId="11" fillId="3" borderId="0" xfId="0" applyNumberFormat="1" applyFont="1" applyFill="1" applyBorder="1" applyAlignment="1" applyProtection="1">
      <alignment vertical="center"/>
    </xf>
    <xf numFmtId="164" fontId="11" fillId="3" borderId="0" xfId="0" applyNumberFormat="1" applyFont="1" applyFill="1" applyBorder="1" applyAlignment="1" applyProtection="1">
      <alignment vertical="center"/>
    </xf>
    <xf numFmtId="0" fontId="11" fillId="3" borderId="8" xfId="0" applyFont="1" applyFill="1" applyBorder="1" applyAlignment="1" applyProtection="1">
      <alignment vertical="center"/>
    </xf>
    <xf numFmtId="0" fontId="4" fillId="3" borderId="7" xfId="0" applyFont="1" applyFill="1" applyBorder="1" applyAlignment="1" applyProtection="1">
      <alignment horizontal="center" vertical="center" wrapText="1"/>
    </xf>
    <xf numFmtId="0" fontId="4" fillId="3" borderId="0" xfId="0" applyFont="1" applyFill="1" applyBorder="1" applyAlignment="1" applyProtection="1">
      <alignment horizontal="center" vertical="center" wrapText="1"/>
    </xf>
    <xf numFmtId="0" fontId="4" fillId="3" borderId="0" xfId="0" applyFont="1" applyFill="1" applyBorder="1" applyAlignment="1" applyProtection="1">
      <alignment horizontal="center" vertical="center"/>
    </xf>
    <xf numFmtId="0" fontId="5" fillId="3" borderId="0" xfId="0" applyFont="1" applyFill="1" applyBorder="1" applyAlignment="1" applyProtection="1">
      <alignment horizontal="left" vertical="center"/>
    </xf>
    <xf numFmtId="9" fontId="4" fillId="3" borderId="0" xfId="3" applyFont="1" applyFill="1" applyBorder="1" applyAlignment="1" applyProtection="1">
      <alignment horizontal="center" vertical="center" wrapText="1"/>
    </xf>
    <xf numFmtId="4" fontId="4" fillId="3" borderId="0" xfId="3" applyNumberFormat="1" applyFont="1" applyFill="1" applyBorder="1" applyAlignment="1" applyProtection="1">
      <alignment horizontal="center" vertical="center" wrapText="1"/>
    </xf>
    <xf numFmtId="164" fontId="4" fillId="3" borderId="0" xfId="3" applyNumberFormat="1" applyFont="1" applyFill="1" applyBorder="1" applyAlignment="1" applyProtection="1">
      <alignment horizontal="center" vertical="center" wrapText="1"/>
    </xf>
    <xf numFmtId="9" fontId="4" fillId="3" borderId="8" xfId="3" applyFont="1" applyFill="1" applyBorder="1" applyAlignment="1" applyProtection="1">
      <alignment horizontal="center" vertical="center" wrapText="1"/>
    </xf>
    <xf numFmtId="4" fontId="4" fillId="3" borderId="0" xfId="0" applyNumberFormat="1" applyFont="1" applyFill="1" applyBorder="1" applyAlignment="1" applyProtection="1">
      <alignment horizontal="center" vertical="center" wrapText="1"/>
    </xf>
    <xf numFmtId="164" fontId="4" fillId="3" borderId="0" xfId="0" applyNumberFormat="1" applyFont="1" applyFill="1" applyBorder="1" applyAlignment="1" applyProtection="1">
      <alignment horizontal="center" vertical="center" wrapText="1"/>
    </xf>
    <xf numFmtId="0" fontId="12" fillId="3" borderId="0" xfId="0" applyFont="1" applyFill="1" applyBorder="1" applyAlignment="1" applyProtection="1">
      <alignment vertical="center"/>
    </xf>
    <xf numFmtId="0" fontId="12" fillId="3" borderId="0" xfId="0" applyFont="1" applyFill="1" applyBorder="1" applyAlignment="1" applyProtection="1">
      <alignment horizontal="center" vertical="center"/>
    </xf>
    <xf numFmtId="4" fontId="12" fillId="3" borderId="0" xfId="0" applyNumberFormat="1" applyFont="1" applyFill="1" applyBorder="1" applyAlignment="1" applyProtection="1">
      <alignment vertical="center"/>
    </xf>
    <xf numFmtId="164" fontId="12" fillId="3" borderId="0" xfId="0" applyNumberFormat="1" applyFont="1" applyFill="1" applyBorder="1" applyAlignment="1" applyProtection="1">
      <alignment vertical="center"/>
    </xf>
    <xf numFmtId="0" fontId="12" fillId="3" borderId="8" xfId="0" applyFont="1" applyFill="1" applyBorder="1" applyAlignment="1" applyProtection="1">
      <alignment vertical="center"/>
    </xf>
    <xf numFmtId="0" fontId="13" fillId="3" borderId="9" xfId="0" applyFont="1" applyFill="1" applyBorder="1" applyAlignment="1" applyProtection="1">
      <alignment horizontal="center" vertical="center"/>
    </xf>
    <xf numFmtId="0" fontId="13" fillId="3" borderId="10" xfId="0" applyFont="1" applyFill="1" applyBorder="1" applyAlignment="1" applyProtection="1">
      <alignment horizontal="center" vertical="center"/>
    </xf>
    <xf numFmtId="9" fontId="13" fillId="3" borderId="10" xfId="3" applyFont="1" applyFill="1" applyBorder="1" applyAlignment="1" applyProtection="1">
      <alignment horizontal="center" vertical="center"/>
    </xf>
    <xf numFmtId="4" fontId="13" fillId="3" borderId="10" xfId="0" applyNumberFormat="1" applyFont="1" applyFill="1" applyBorder="1" applyAlignment="1" applyProtection="1">
      <alignment horizontal="center" vertical="center"/>
    </xf>
    <xf numFmtId="164" fontId="13" fillId="3" borderId="10" xfId="3" applyNumberFormat="1" applyFont="1" applyFill="1" applyBorder="1" applyAlignment="1" applyProtection="1">
      <alignment horizontal="center" vertical="center"/>
    </xf>
    <xf numFmtId="9" fontId="13" fillId="3" borderId="11" xfId="3" applyFont="1" applyFill="1" applyBorder="1" applyAlignment="1" applyProtection="1">
      <alignment horizontal="center" vertical="center"/>
    </xf>
    <xf numFmtId="0" fontId="14" fillId="0" borderId="0" xfId="0" applyFont="1" applyBorder="1" applyAlignment="1" applyProtection="1"/>
    <xf numFmtId="0" fontId="7" fillId="2" borderId="12" xfId="0" applyFont="1" applyFill="1" applyBorder="1" applyAlignment="1" applyProtection="1">
      <alignment horizontal="left" vertical="center"/>
    </xf>
    <xf numFmtId="1" fontId="7" fillId="2" borderId="6" xfId="0" applyNumberFormat="1" applyFont="1" applyFill="1" applyBorder="1" applyAlignment="1" applyProtection="1">
      <alignment horizontal="center" vertical="center" wrapText="1"/>
    </xf>
    <xf numFmtId="1" fontId="7" fillId="2" borderId="12" xfId="0" applyNumberFormat="1" applyFont="1" applyFill="1" applyBorder="1" applyAlignment="1" applyProtection="1">
      <alignment horizontal="center" vertical="center"/>
    </xf>
    <xf numFmtId="0" fontId="7" fillId="2" borderId="4" xfId="0" applyFont="1" applyFill="1" applyBorder="1" applyAlignment="1" applyProtection="1">
      <alignment horizontal="center" vertical="center"/>
    </xf>
    <xf numFmtId="0" fontId="7" fillId="2" borderId="12"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xf>
    <xf numFmtId="0" fontId="7" fillId="2" borderId="3" xfId="0" applyFont="1" applyFill="1" applyBorder="1" applyAlignment="1" applyProtection="1">
      <alignment horizontal="center" vertical="center"/>
    </xf>
    <xf numFmtId="0" fontId="5" fillId="0" borderId="0" xfId="0" applyFont="1" applyAlignment="1" applyProtection="1"/>
    <xf numFmtId="0" fontId="7" fillId="2" borderId="13" xfId="0" applyFont="1" applyFill="1" applyBorder="1" applyAlignment="1" applyProtection="1">
      <alignment horizontal="left" vertical="center"/>
    </xf>
    <xf numFmtId="1" fontId="7" fillId="2" borderId="10" xfId="0" applyNumberFormat="1" applyFont="1" applyFill="1" applyBorder="1" applyAlignment="1" applyProtection="1">
      <alignment horizontal="center" vertical="center" wrapText="1"/>
    </xf>
    <xf numFmtId="0" fontId="7" fillId="2" borderId="9" xfId="0" applyFont="1" applyFill="1" applyBorder="1" applyAlignment="1" applyProtection="1">
      <alignment horizontal="center" vertical="center"/>
    </xf>
    <xf numFmtId="0" fontId="7" fillId="2" borderId="13" xfId="0" applyFont="1" applyFill="1" applyBorder="1" applyAlignment="1" applyProtection="1">
      <alignment horizontal="center" vertical="center" wrapText="1"/>
    </xf>
    <xf numFmtId="3" fontId="7" fillId="4" borderId="1" xfId="43" applyNumberFormat="1" applyFont="1" applyFill="1" applyBorder="1" applyAlignment="1" applyProtection="1">
      <alignment horizontal="left" vertical="center" wrapText="1"/>
    </xf>
    <xf numFmtId="3" fontId="9" fillId="4" borderId="2" xfId="43" applyNumberFormat="1" applyFont="1" applyFill="1" applyBorder="1" applyAlignment="1" applyProtection="1">
      <alignment horizontal="center" vertical="center" wrapText="1"/>
    </xf>
    <xf numFmtId="3" fontId="9" fillId="4" borderId="2" xfId="43" applyNumberFormat="1" applyFont="1" applyFill="1" applyBorder="1" applyAlignment="1" applyProtection="1">
      <alignment horizontal="center" vertical="center"/>
    </xf>
    <xf numFmtId="0" fontId="7" fillId="4" borderId="1" xfId="0" applyFont="1" applyFill="1" applyBorder="1" applyAlignment="1" applyProtection="1">
      <alignment vertical="center"/>
    </xf>
    <xf numFmtId="0" fontId="7" fillId="4" borderId="2" xfId="43" applyFont="1" applyFill="1" applyBorder="1" applyAlignment="1" applyProtection="1">
      <alignment vertical="center" wrapText="1"/>
    </xf>
    <xf numFmtId="4" fontId="7" fillId="4" borderId="2" xfId="43" applyNumberFormat="1" applyFont="1" applyFill="1" applyBorder="1" applyAlignment="1" applyProtection="1">
      <alignment horizontal="right" vertical="center" wrapText="1"/>
    </xf>
    <xf numFmtId="10" fontId="9" fillId="4" borderId="2" xfId="3" applyNumberFormat="1" applyFont="1" applyFill="1" applyBorder="1" applyAlignment="1" applyProtection="1">
      <alignment horizontal="center" vertical="center" wrapText="1"/>
    </xf>
    <xf numFmtId="4" fontId="7" fillId="4" borderId="3" xfId="43" applyNumberFormat="1" applyFont="1" applyFill="1" applyBorder="1" applyAlignment="1" applyProtection="1">
      <alignment horizontal="right" vertical="center" wrapText="1"/>
    </xf>
    <xf numFmtId="3" fontId="5" fillId="3" borderId="14" xfId="0" applyNumberFormat="1" applyFont="1" applyFill="1" applyBorder="1" applyAlignment="1" applyProtection="1">
      <alignment horizontal="left" vertical="center"/>
    </xf>
    <xf numFmtId="168" fontId="9" fillId="3" borderId="3" xfId="41" applyNumberFormat="1" applyFont="1" applyFill="1" applyBorder="1" applyAlignment="1" applyProtection="1">
      <alignment horizontal="left" vertical="center" wrapText="1"/>
    </xf>
    <xf numFmtId="0" fontId="9" fillId="3" borderId="1" xfId="0" applyFont="1" applyFill="1" applyBorder="1" applyAlignment="1" applyProtection="1">
      <alignment horizontal="left" vertical="center"/>
    </xf>
    <xf numFmtId="0" fontId="9" fillId="3" borderId="14" xfId="2" applyNumberFormat="1" applyFont="1" applyFill="1" applyBorder="1" applyAlignment="1" applyProtection="1">
      <alignment vertical="center" wrapText="1"/>
    </xf>
    <xf numFmtId="164" fontId="9" fillId="3" borderId="14" xfId="2" applyFont="1" applyFill="1" applyBorder="1" applyAlignment="1" applyProtection="1">
      <alignment horizontal="center" vertical="center" wrapText="1"/>
    </xf>
    <xf numFmtId="4" fontId="9" fillId="3" borderId="3" xfId="0" applyNumberFormat="1" applyFont="1" applyFill="1" applyBorder="1" applyAlignment="1" applyProtection="1">
      <alignment horizontal="right" vertical="center" wrapText="1"/>
    </xf>
    <xf numFmtId="164" fontId="9" fillId="3" borderId="13" xfId="2" applyFont="1" applyFill="1" applyBorder="1" applyAlignment="1" applyProtection="1">
      <alignment horizontal="center" vertical="center"/>
    </xf>
    <xf numFmtId="169" fontId="5" fillId="3" borderId="13" xfId="0" applyNumberFormat="1" applyFont="1" applyFill="1" applyBorder="1" applyAlignment="1" applyProtection="1">
      <alignment horizontal="right" vertical="center" wrapText="1"/>
    </xf>
    <xf numFmtId="10" fontId="5" fillId="3" borderId="14" xfId="3" applyNumberFormat="1" applyFont="1" applyFill="1" applyBorder="1" applyAlignment="1" applyProtection="1">
      <alignment horizontal="center" vertical="center" wrapText="1"/>
    </xf>
    <xf numFmtId="168" fontId="9" fillId="3" borderId="11" xfId="41" applyNumberFormat="1" applyFont="1" applyFill="1" applyBorder="1" applyAlignment="1" applyProtection="1">
      <alignment horizontal="left" vertical="center" wrapText="1"/>
    </xf>
    <xf numFmtId="0" fontId="9" fillId="3" borderId="3" xfId="41" applyFont="1" applyFill="1" applyBorder="1" applyAlignment="1" applyProtection="1">
      <alignment horizontal="left" vertical="center" wrapText="1"/>
    </xf>
    <xf numFmtId="0" fontId="9" fillId="0" borderId="1" xfId="0" applyFont="1" applyBorder="1" applyAlignment="1" applyProtection="1">
      <alignment horizontal="left" vertical="center"/>
    </xf>
    <xf numFmtId="168" fontId="9" fillId="0" borderId="3" xfId="41" applyNumberFormat="1" applyFont="1" applyBorder="1" applyAlignment="1" applyProtection="1">
      <alignment horizontal="left" vertical="center" wrapText="1"/>
    </xf>
    <xf numFmtId="0" fontId="9" fillId="0" borderId="14" xfId="2" applyNumberFormat="1" applyFont="1" applyBorder="1" applyAlignment="1" applyProtection="1">
      <alignment vertical="center" wrapText="1"/>
    </xf>
    <xf numFmtId="164" fontId="9" fillId="0" borderId="14" xfId="2" applyFont="1" applyBorder="1" applyAlignment="1" applyProtection="1">
      <alignment horizontal="center" vertical="center" wrapText="1"/>
    </xf>
    <xf numFmtId="3" fontId="9" fillId="4" borderId="2" xfId="43" applyNumberFormat="1" applyFont="1" applyFill="1" applyBorder="1" applyAlignment="1" applyProtection="1">
      <alignment horizontal="left" vertical="center" wrapText="1"/>
    </xf>
    <xf numFmtId="4" fontId="7" fillId="4" borderId="2" xfId="43" applyNumberFormat="1" applyFont="1" applyFill="1" applyBorder="1" applyAlignment="1" applyProtection="1">
      <alignment vertical="center" wrapText="1"/>
    </xf>
    <xf numFmtId="4" fontId="8" fillId="4" borderId="2" xfId="43" applyNumberFormat="1" applyFont="1" applyFill="1" applyBorder="1" applyAlignment="1" applyProtection="1">
      <alignment horizontal="right" vertical="center" wrapText="1"/>
    </xf>
    <xf numFmtId="168" fontId="9" fillId="0" borderId="11" xfId="41" applyNumberFormat="1" applyFont="1" applyBorder="1" applyAlignment="1" applyProtection="1">
      <alignment horizontal="left" vertical="center" wrapText="1"/>
    </xf>
    <xf numFmtId="0" fontId="9" fillId="0" borderId="11" xfId="41" applyFont="1" applyBorder="1" applyAlignment="1" applyProtection="1">
      <alignment horizontal="left" vertical="center" wrapText="1"/>
    </xf>
    <xf numFmtId="0" fontId="9" fillId="3" borderId="0" xfId="42" applyFont="1" applyFill="1" applyBorder="1" applyAlignment="1" applyProtection="1">
      <alignment vertical="center"/>
    </xf>
    <xf numFmtId="0" fontId="5" fillId="3" borderId="0" xfId="0" applyFont="1" applyFill="1" applyBorder="1" applyAlignment="1" applyProtection="1"/>
    <xf numFmtId="0" fontId="9" fillId="3" borderId="0" xfId="0" applyFont="1" applyFill="1" applyBorder="1" applyAlignment="1" applyProtection="1">
      <alignment vertical="center" wrapText="1"/>
    </xf>
    <xf numFmtId="4" fontId="9" fillId="3" borderId="0" xfId="42" applyNumberFormat="1" applyFont="1" applyFill="1" applyBorder="1" applyAlignment="1" applyProtection="1">
      <alignment horizontal="right" vertical="center"/>
    </xf>
    <xf numFmtId="164" fontId="9" fillId="3" borderId="0" xfId="42" applyNumberFormat="1" applyFont="1" applyFill="1" applyBorder="1" applyAlignment="1" applyProtection="1">
      <alignment vertical="center"/>
    </xf>
    <xf numFmtId="164" fontId="5" fillId="3" borderId="0" xfId="42" applyNumberFormat="1" applyFont="1" applyFill="1" applyBorder="1" applyAlignment="1" applyProtection="1">
      <alignment vertical="center"/>
    </xf>
    <xf numFmtId="0" fontId="5" fillId="3" borderId="0" xfId="0" applyFont="1" applyFill="1" applyAlignment="1" applyProtection="1">
      <alignment horizontal="center"/>
    </xf>
    <xf numFmtId="0" fontId="5" fillId="3" borderId="0" xfId="0" applyFont="1" applyFill="1" applyAlignment="1" applyProtection="1"/>
    <xf numFmtId="164" fontId="7" fillId="4" borderId="9" xfId="2" applyFont="1" applyFill="1" applyBorder="1" applyAlignment="1" applyProtection="1">
      <alignment horizontal="left"/>
    </xf>
    <xf numFmtId="164" fontId="7" fillId="4" borderId="13" xfId="2" applyFont="1" applyFill="1" applyBorder="1" applyAlignment="1" applyProtection="1"/>
    <xf numFmtId="171" fontId="10" fillId="3" borderId="6" xfId="0" applyNumberFormat="1" applyFont="1" applyFill="1" applyBorder="1" applyAlignment="1" applyProtection="1">
      <alignment vertical="center"/>
    </xf>
    <xf numFmtId="0" fontId="9" fillId="0" borderId="0" xfId="0" applyFont="1" applyBorder="1" applyAlignment="1" applyProtection="1">
      <alignment vertical="center"/>
    </xf>
    <xf numFmtId="171" fontId="11" fillId="3" borderId="8" xfId="0" applyNumberFormat="1" applyFont="1" applyFill="1" applyBorder="1" applyAlignment="1" applyProtection="1">
      <alignment vertical="center"/>
    </xf>
    <xf numFmtId="0" fontId="4" fillId="3" borderId="0" xfId="0" applyFont="1" applyFill="1" applyBorder="1" applyAlignment="1" applyProtection="1">
      <alignment horizontal="left" vertical="center"/>
    </xf>
    <xf numFmtId="171" fontId="4" fillId="3" borderId="8" xfId="0" applyNumberFormat="1" applyFont="1" applyFill="1" applyBorder="1" applyAlignment="1" applyProtection="1">
      <alignment horizontal="center" vertical="center" wrapText="1"/>
    </xf>
    <xf numFmtId="171" fontId="12" fillId="3" borderId="8" xfId="0" applyNumberFormat="1" applyFont="1" applyFill="1" applyBorder="1" applyAlignment="1" applyProtection="1">
      <alignment vertical="center"/>
    </xf>
    <xf numFmtId="171" fontId="13" fillId="3" borderId="11" xfId="0" applyNumberFormat="1" applyFont="1" applyFill="1" applyBorder="1" applyAlignment="1" applyProtection="1">
      <alignment horizontal="center" vertical="center"/>
    </xf>
    <xf numFmtId="0" fontId="5" fillId="0" borderId="0" xfId="0" applyFont="1" applyAlignment="1" applyProtection="1">
      <alignment vertical="center"/>
    </xf>
    <xf numFmtId="0" fontId="5" fillId="0" borderId="14" xfId="0" applyFont="1" applyBorder="1" applyAlignment="1" applyProtection="1">
      <alignment vertical="center" wrapText="1"/>
    </xf>
    <xf numFmtId="0" fontId="5" fillId="0" borderId="14" xfId="0" applyFont="1" applyBorder="1" applyAlignment="1" applyProtection="1">
      <alignment horizontal="center" vertical="center"/>
    </xf>
    <xf numFmtId="164" fontId="9" fillId="3" borderId="14" xfId="2" applyFont="1" applyFill="1" applyBorder="1" applyAlignment="1" applyProtection="1">
      <alignment horizontal="center" vertical="center"/>
    </xf>
    <xf numFmtId="0" fontId="9" fillId="4" borderId="1" xfId="41" applyFont="1" applyFill="1" applyBorder="1" applyAlignment="1" applyProtection="1">
      <alignment horizontal="left" vertical="center"/>
    </xf>
    <xf numFmtId="0" fontId="7" fillId="4" borderId="2" xfId="41" applyFont="1" applyFill="1" applyBorder="1" applyAlignment="1" applyProtection="1">
      <alignment vertical="center"/>
    </xf>
    <xf numFmtId="0" fontId="9" fillId="4" borderId="2" xfId="41" applyFont="1" applyFill="1" applyBorder="1" applyAlignment="1" applyProtection="1">
      <alignment vertical="center" wrapText="1"/>
    </xf>
    <xf numFmtId="0" fontId="9" fillId="6" borderId="1" xfId="29" applyFont="1" applyFill="1" applyBorder="1" applyAlignment="1" applyProtection="1">
      <alignment horizontal="right" vertical="center"/>
    </xf>
    <xf numFmtId="164" fontId="7" fillId="6" borderId="2" xfId="2" applyFont="1" applyFill="1" applyBorder="1" applyAlignment="1" applyProtection="1">
      <alignment vertical="center"/>
    </xf>
    <xf numFmtId="0" fontId="9" fillId="4" borderId="3" xfId="41" applyFont="1" applyFill="1" applyBorder="1" applyAlignment="1" applyProtection="1">
      <alignment horizontal="center" vertical="center" wrapText="1"/>
    </xf>
    <xf numFmtId="0" fontId="9" fillId="5" borderId="14" xfId="0" applyFont="1" applyFill="1" applyBorder="1" applyAlignment="1" applyProtection="1">
      <alignment vertical="center"/>
    </xf>
    <xf numFmtId="0" fontId="9" fillId="5" borderId="14" xfId="29" applyFont="1" applyFill="1" applyBorder="1" applyAlignment="1" applyProtection="1">
      <alignment horizontal="center" vertical="center"/>
    </xf>
    <xf numFmtId="0" fontId="9" fillId="5" borderId="13" xfId="29" applyFont="1" applyFill="1" applyBorder="1" applyAlignment="1" applyProtection="1">
      <alignment horizontal="center" vertical="center"/>
    </xf>
    <xf numFmtId="0" fontId="9" fillId="5" borderId="13" xfId="29" applyFont="1" applyFill="1" applyBorder="1" applyAlignment="1" applyProtection="1">
      <alignment horizontal="center"/>
    </xf>
    <xf numFmtId="2" fontId="9" fillId="5" borderId="14" xfId="29" applyNumberFormat="1" applyFont="1" applyFill="1" applyBorder="1" applyAlignment="1" applyProtection="1">
      <alignment horizontal="center"/>
    </xf>
    <xf numFmtId="0" fontId="9" fillId="0" borderId="14" xfId="29" applyFont="1" applyBorder="1" applyAlignment="1" applyProtection="1">
      <alignment horizontal="left" vertical="center"/>
    </xf>
    <xf numFmtId="0" fontId="9" fillId="0" borderId="14" xfId="0" applyFont="1" applyBorder="1" applyAlignment="1" applyProtection="1">
      <protection locked="0"/>
    </xf>
    <xf numFmtId="0" fontId="9" fillId="0" borderId="14" xfId="0" applyFont="1" applyBorder="1" applyAlignment="1" applyProtection="1">
      <alignment horizontal="center"/>
      <protection locked="0"/>
    </xf>
    <xf numFmtId="164" fontId="9" fillId="0" borderId="0" xfId="2" applyFont="1" applyBorder="1" applyAlignment="1" applyProtection="1">
      <alignment horizontal="center"/>
      <protection locked="0"/>
    </xf>
    <xf numFmtId="0" fontId="9" fillId="0" borderId="0" xfId="41" applyFont="1" applyBorder="1" applyAlignment="1" applyProtection="1">
      <alignment horizontal="left" vertical="center" wrapText="1"/>
    </xf>
    <xf numFmtId="1" fontId="5" fillId="0" borderId="0" xfId="0" applyNumberFormat="1" applyFont="1" applyAlignment="1" applyProtection="1"/>
    <xf numFmtId="0" fontId="12" fillId="3" borderId="0" xfId="0" applyFont="1" applyFill="1" applyBorder="1" applyAlignment="1" applyProtection="1">
      <alignment horizontal="left" vertical="center"/>
    </xf>
    <xf numFmtId="0" fontId="7" fillId="2" borderId="2" xfId="0" applyFont="1" applyFill="1" applyBorder="1" applyAlignment="1" applyProtection="1">
      <alignment horizontal="right" vertical="center"/>
    </xf>
    <xf numFmtId="17" fontId="7" fillId="2" borderId="2" xfId="0" applyNumberFormat="1" applyFont="1" applyFill="1" applyBorder="1" applyAlignment="1" applyProtection="1">
      <alignment horizontal="left" vertical="center"/>
    </xf>
    <xf numFmtId="4" fontId="7" fillId="2" borderId="14" xfId="0" applyNumberFormat="1" applyFont="1" applyFill="1" applyBorder="1" applyAlignment="1" applyProtection="1">
      <alignment horizontal="center" vertical="center" wrapText="1"/>
    </xf>
    <xf numFmtId="0" fontId="9" fillId="0" borderId="14" xfId="42" applyFont="1" applyBorder="1" applyAlignment="1" applyProtection="1">
      <alignment horizontal="left" vertical="center"/>
    </xf>
    <xf numFmtId="0" fontId="9" fillId="0" borderId="14" xfId="42" applyFont="1" applyBorder="1" applyAlignment="1" applyProtection="1">
      <alignment horizontal="left" vertical="center" wrapText="1"/>
    </xf>
    <xf numFmtId="0" fontId="5" fillId="0" borderId="14" xfId="42" applyFont="1" applyBorder="1" applyAlignment="1" applyProtection="1">
      <alignment vertical="center" wrapText="1"/>
    </xf>
    <xf numFmtId="10" fontId="5" fillId="0" borderId="14" xfId="3" applyNumberFormat="1" applyFont="1" applyBorder="1" applyAlignment="1" applyProtection="1">
      <alignment horizontal="center" vertical="center" wrapText="1"/>
    </xf>
    <xf numFmtId="17" fontId="5" fillId="0" borderId="14" xfId="0" applyNumberFormat="1" applyFont="1" applyBorder="1" applyAlignment="1" applyProtection="1">
      <alignment horizontal="center" vertical="center"/>
    </xf>
    <xf numFmtId="174" fontId="5" fillId="0" borderId="14" xfId="2" applyNumberFormat="1" applyFont="1" applyBorder="1" applyAlignment="1" applyProtection="1">
      <alignment horizontal="center" vertical="center"/>
    </xf>
    <xf numFmtId="0" fontId="5" fillId="0" borderId="14" xfId="0" applyFont="1" applyBorder="1" applyAlignment="1" applyProtection="1">
      <alignment horizontal="right" vertical="center"/>
    </xf>
    <xf numFmtId="0" fontId="9" fillId="0" borderId="14" xfId="43" applyFont="1" applyBorder="1" applyAlignment="1" applyProtection="1">
      <alignment horizontal="left" vertical="center"/>
    </xf>
    <xf numFmtId="0" fontId="9" fillId="0" borderId="14" xfId="43" applyFont="1" applyBorder="1" applyAlignment="1" applyProtection="1">
      <alignment horizontal="center" vertical="center" wrapText="1"/>
    </xf>
    <xf numFmtId="0" fontId="9" fillId="0" borderId="14" xfId="43" applyFont="1" applyBorder="1" applyAlignment="1" applyProtection="1">
      <alignment horizontal="left" vertical="center" wrapText="1"/>
    </xf>
    <xf numFmtId="0" fontId="9" fillId="0" borderId="1" xfId="41" applyFont="1" applyBorder="1" applyAlignment="1" applyProtection="1">
      <alignment horizontal="left" vertical="center"/>
    </xf>
    <xf numFmtId="0" fontId="9" fillId="0" borderId="2" xfId="41" applyFont="1" applyBorder="1" applyAlignment="1" applyProtection="1">
      <alignment horizontal="left" vertical="center"/>
    </xf>
    <xf numFmtId="0" fontId="9" fillId="0" borderId="2" xfId="41" applyFont="1" applyBorder="1" applyAlignment="1" applyProtection="1">
      <alignment horizontal="left" vertical="center" wrapText="1"/>
    </xf>
    <xf numFmtId="0" fontId="5" fillId="0" borderId="2" xfId="0" applyFont="1" applyBorder="1" applyAlignment="1" applyProtection="1">
      <alignment vertical="center" wrapText="1"/>
    </xf>
    <xf numFmtId="0" fontId="5" fillId="0" borderId="2" xfId="0" applyFont="1" applyBorder="1" applyAlignment="1" applyProtection="1">
      <alignment horizontal="center" vertical="center" wrapText="1"/>
    </xf>
    <xf numFmtId="17" fontId="5" fillId="0" borderId="2" xfId="0" applyNumberFormat="1" applyFont="1" applyBorder="1" applyAlignment="1" applyProtection="1">
      <alignment horizontal="center" vertical="center"/>
    </xf>
    <xf numFmtId="174" fontId="5" fillId="0" borderId="2" xfId="2" applyNumberFormat="1" applyFont="1" applyBorder="1" applyAlignment="1" applyProtection="1">
      <alignment horizontal="center" vertical="center"/>
    </xf>
    <xf numFmtId="164" fontId="9" fillId="3" borderId="2" xfId="2" applyFont="1" applyFill="1" applyBorder="1" applyAlignment="1" applyProtection="1">
      <alignment horizontal="center" vertical="center"/>
    </xf>
    <xf numFmtId="175" fontId="9" fillId="3" borderId="2" xfId="2" applyNumberFormat="1" applyFont="1" applyFill="1" applyBorder="1" applyAlignment="1" applyProtection="1">
      <alignment horizontal="right" vertical="center"/>
    </xf>
    <xf numFmtId="10" fontId="5" fillId="0" borderId="2" xfId="3" applyNumberFormat="1" applyFont="1" applyBorder="1" applyAlignment="1" applyProtection="1">
      <alignment horizontal="right" vertical="center"/>
    </xf>
    <xf numFmtId="174" fontId="5" fillId="0" borderId="3" xfId="2" applyNumberFormat="1" applyFont="1" applyBorder="1" applyAlignment="1" applyProtection="1">
      <alignment horizontal="center" vertical="center"/>
    </xf>
    <xf numFmtId="0" fontId="9" fillId="0" borderId="14" xfId="41" applyFont="1" applyBorder="1" applyAlignment="1" applyProtection="1">
      <alignment horizontal="left" vertical="center"/>
    </xf>
    <xf numFmtId="0" fontId="9" fillId="0" borderId="14" xfId="41" applyFont="1" applyBorder="1" applyAlignment="1" applyProtection="1">
      <alignment horizontal="left" vertical="center" wrapText="1"/>
    </xf>
    <xf numFmtId="0" fontId="5" fillId="0" borderId="14" xfId="0" applyFont="1" applyBorder="1" applyAlignment="1" applyProtection="1">
      <alignment horizontal="center" vertical="center" wrapText="1"/>
    </xf>
    <xf numFmtId="175" fontId="9" fillId="3" borderId="14" xfId="2" applyNumberFormat="1" applyFont="1" applyFill="1" applyBorder="1" applyAlignment="1" applyProtection="1">
      <alignment horizontal="right" vertical="center"/>
    </xf>
    <xf numFmtId="10" fontId="5" fillId="0" borderId="14" xfId="3" applyNumberFormat="1" applyFont="1" applyBorder="1" applyAlignment="1" applyProtection="1">
      <alignment horizontal="right" vertical="center"/>
    </xf>
    <xf numFmtId="0" fontId="5" fillId="0" borderId="0" xfId="0" applyFont="1" applyBorder="1" applyAlignment="1" applyProtection="1">
      <alignment vertical="center"/>
    </xf>
    <xf numFmtId="0" fontId="0" fillId="0" borderId="0" xfId="0" applyAlignment="1" applyProtection="1">
      <alignment horizontal="right"/>
    </xf>
    <xf numFmtId="164" fontId="9" fillId="4" borderId="4" xfId="2" applyFont="1" applyFill="1" applyBorder="1" applyAlignment="1" applyProtection="1">
      <alignment vertical="center"/>
    </xf>
    <xf numFmtId="166" fontId="5" fillId="4" borderId="6" xfId="2" applyNumberFormat="1" applyFont="1" applyFill="1" applyBorder="1" applyAlignment="1" applyProtection="1">
      <alignment vertical="center"/>
    </xf>
    <xf numFmtId="164" fontId="5" fillId="4" borderId="12" xfId="2" applyFont="1" applyFill="1" applyBorder="1" applyAlignment="1" applyProtection="1">
      <alignment vertical="center"/>
    </xf>
    <xf numFmtId="164" fontId="5" fillId="0" borderId="6" xfId="2" applyFont="1" applyBorder="1" applyAlignment="1" applyProtection="1">
      <alignment vertical="center"/>
    </xf>
    <xf numFmtId="2" fontId="5" fillId="0" borderId="14" xfId="3" applyNumberFormat="1" applyFont="1" applyBorder="1" applyAlignment="1" applyProtection="1">
      <alignment horizontal="right" vertical="center"/>
    </xf>
    <xf numFmtId="164" fontId="5" fillId="0" borderId="14" xfId="2" applyFont="1" applyBorder="1" applyAlignment="1" applyProtection="1">
      <alignment horizontal="right" vertical="center"/>
    </xf>
    <xf numFmtId="2" fontId="5" fillId="4" borderId="14" xfId="0" applyNumberFormat="1" applyFont="1" applyFill="1" applyBorder="1" applyAlignment="1" applyProtection="1">
      <alignment horizontal="right" vertical="center"/>
    </xf>
    <xf numFmtId="0" fontId="0" fillId="0" borderId="0" xfId="0" applyFont="1" applyAlignment="1" applyProtection="1"/>
    <xf numFmtId="0" fontId="7" fillId="4" borderId="5" xfId="0" applyFont="1" applyFill="1" applyBorder="1" applyAlignment="1" applyProtection="1">
      <alignment vertical="center"/>
    </xf>
    <xf numFmtId="0" fontId="7" fillId="4" borderId="6" xfId="0" applyFont="1" applyFill="1" applyBorder="1" applyAlignment="1" applyProtection="1">
      <alignment vertical="center"/>
    </xf>
    <xf numFmtId="0" fontId="7" fillId="4" borderId="10" xfId="0" applyFont="1" applyFill="1" applyBorder="1" applyAlignment="1" applyProtection="1">
      <alignment vertical="center"/>
    </xf>
    <xf numFmtId="0" fontId="7" fillId="4" borderId="11" xfId="0" applyFont="1" applyFill="1" applyBorder="1" applyAlignment="1" applyProtection="1">
      <alignment vertical="center"/>
    </xf>
    <xf numFmtId="0" fontId="0" fillId="0" borderId="0" xfId="0" applyFont="1" applyAlignment="1" applyProtection="1">
      <alignment horizontal="right"/>
    </xf>
    <xf numFmtId="164" fontId="0" fillId="0" borderId="0" xfId="2" applyFont="1" applyBorder="1" applyAlignment="1" applyProtection="1"/>
    <xf numFmtId="0" fontId="9" fillId="3" borderId="0" xfId="0" applyFont="1" applyFill="1" applyBorder="1" applyAlignment="1" applyProtection="1"/>
    <xf numFmtId="0" fontId="4" fillId="3" borderId="7" xfId="0" applyFont="1" applyFill="1" applyBorder="1" applyAlignment="1" applyProtection="1">
      <alignment horizontal="left" vertical="center" wrapText="1"/>
    </xf>
    <xf numFmtId="0" fontId="7" fillId="2" borderId="15" xfId="0" applyFont="1" applyFill="1" applyBorder="1" applyAlignment="1" applyProtection="1">
      <alignment horizontal="center" vertical="center"/>
    </xf>
    <xf numFmtId="164" fontId="7" fillId="2" borderId="15" xfId="2" applyFont="1" applyFill="1" applyBorder="1" applyAlignment="1" applyProtection="1">
      <alignment horizontal="center" vertical="center" wrapText="1"/>
    </xf>
    <xf numFmtId="4" fontId="7" fillId="2" borderId="15" xfId="0" applyNumberFormat="1" applyFont="1" applyFill="1" applyBorder="1" applyAlignment="1" applyProtection="1">
      <alignment horizontal="center" vertical="center" wrapText="1"/>
    </xf>
    <xf numFmtId="0" fontId="0" fillId="0" borderId="14" xfId="0" applyFont="1" applyBorder="1" applyAlignment="1" applyProtection="1">
      <alignment vertical="center" wrapText="1"/>
    </xf>
    <xf numFmtId="164" fontId="0" fillId="0" borderId="14" xfId="2" applyFont="1" applyBorder="1" applyAlignment="1" applyProtection="1">
      <alignment vertical="center"/>
    </xf>
    <xf numFmtId="176" fontId="0" fillId="0" borderId="14" xfId="3" applyNumberFormat="1" applyFont="1" applyBorder="1" applyAlignment="1" applyProtection="1">
      <alignment horizontal="center" vertical="center"/>
    </xf>
    <xf numFmtId="176" fontId="0" fillId="0" borderId="14" xfId="0" applyNumberFormat="1" applyFont="1" applyBorder="1" applyAlignment="1" applyProtection="1">
      <alignment horizontal="center" vertical="center"/>
    </xf>
    <xf numFmtId="0" fontId="6" fillId="4" borderId="13" xfId="0" applyFont="1" applyFill="1" applyBorder="1" applyAlignment="1" applyProtection="1">
      <alignment horizontal="left" vertical="center" wrapText="1"/>
    </xf>
    <xf numFmtId="164" fontId="6" fillId="4" borderId="13" xfId="2" applyFont="1" applyFill="1" applyBorder="1" applyAlignment="1" applyProtection="1">
      <alignment horizontal="center" vertical="center"/>
    </xf>
    <xf numFmtId="0" fontId="0" fillId="3" borderId="0" xfId="0" applyFill="1" applyAlignment="1" applyProtection="1"/>
    <xf numFmtId="164" fontId="0" fillId="3" borderId="0" xfId="2" applyFont="1" applyFill="1" applyBorder="1" applyAlignment="1" applyProtection="1"/>
    <xf numFmtId="0" fontId="0" fillId="0" borderId="14" xfId="0" applyFont="1" applyBorder="1" applyAlignment="1" applyProtection="1">
      <alignment horizontal="left" vertical="center"/>
    </xf>
    <xf numFmtId="10" fontId="0" fillId="0" borderId="14" xfId="3" applyNumberFormat="1" applyFont="1" applyBorder="1" applyAlignment="1" applyProtection="1">
      <alignment horizontal="center" vertical="center"/>
    </xf>
    <xf numFmtId="0" fontId="6" fillId="0" borderId="14" xfId="0" applyFont="1" applyBorder="1" applyAlignment="1" applyProtection="1">
      <alignment horizontal="left" vertical="center" wrapText="1"/>
    </xf>
    <xf numFmtId="0" fontId="4" fillId="3" borderId="0" xfId="19" applyFont="1" applyFill="1" applyAlignment="1" applyProtection="1"/>
    <xf numFmtId="0" fontId="6" fillId="4" borderId="14" xfId="0" applyFont="1" applyFill="1" applyBorder="1" applyAlignment="1" applyProtection="1">
      <alignment horizontal="left" vertical="center" wrapText="1"/>
    </xf>
    <xf numFmtId="10" fontId="6" fillId="4" borderId="14" xfId="3" applyNumberFormat="1" applyFont="1" applyFill="1" applyBorder="1" applyAlignment="1" applyProtection="1">
      <alignment horizontal="center" vertical="center"/>
    </xf>
    <xf numFmtId="0" fontId="0" fillId="3" borderId="0" xfId="0" applyFont="1" applyFill="1" applyAlignment="1" applyProtection="1">
      <alignment wrapText="1"/>
    </xf>
    <xf numFmtId="0" fontId="15" fillId="3" borderId="0" xfId="19" applyFont="1" applyFill="1" applyAlignment="1" applyProtection="1">
      <alignment horizontal="center"/>
    </xf>
    <xf numFmtId="10" fontId="0" fillId="3" borderId="0" xfId="33" applyNumberFormat="1" applyFont="1" applyFill="1" applyBorder="1" applyAlignment="1" applyProtection="1">
      <alignment horizontal="center"/>
    </xf>
    <xf numFmtId="0" fontId="4" fillId="3" borderId="0" xfId="19" applyFont="1" applyFill="1" applyBorder="1" applyAlignment="1" applyProtection="1"/>
    <xf numFmtId="0" fontId="0" fillId="0" borderId="0" xfId="0" applyFont="1" applyAlignment="1" applyProtection="1">
      <alignment horizontal="left"/>
    </xf>
    <xf numFmtId="0" fontId="18" fillId="7" borderId="17" xfId="0" applyFont="1" applyFill="1" applyBorder="1" applyAlignment="1" applyProtection="1"/>
    <xf numFmtId="0" fontId="18" fillId="7" borderId="18" xfId="0" applyFont="1" applyFill="1" applyBorder="1" applyAlignment="1" applyProtection="1">
      <alignment horizontal="right"/>
    </xf>
    <xf numFmtId="1" fontId="6" fillId="0" borderId="18" xfId="0" applyNumberFormat="1" applyFont="1" applyBorder="1" applyAlignment="1" applyProtection="1">
      <alignment horizontal="center"/>
    </xf>
    <xf numFmtId="0" fontId="18" fillId="7" borderId="18" xfId="0" applyFont="1" applyFill="1" applyBorder="1" applyAlignment="1" applyProtection="1"/>
    <xf numFmtId="0" fontId="6" fillId="0" borderId="19" xfId="0" applyFont="1" applyBorder="1" applyAlignment="1" applyProtection="1">
      <alignment horizontal="center"/>
    </xf>
    <xf numFmtId="0" fontId="18" fillId="7" borderId="20" xfId="0" applyFont="1" applyFill="1" applyBorder="1" applyAlignment="1" applyProtection="1"/>
    <xf numFmtId="49" fontId="0" fillId="0" borderId="19" xfId="0" applyNumberFormat="1" applyFont="1" applyBorder="1" applyAlignment="1" applyProtection="1">
      <alignment horizontal="left"/>
    </xf>
    <xf numFmtId="0" fontId="0" fillId="0" borderId="21" xfId="0" applyFont="1" applyBorder="1" applyAlignment="1" applyProtection="1">
      <alignment horizontal="left"/>
    </xf>
    <xf numFmtId="177" fontId="0" fillId="8" borderId="19" xfId="0" applyNumberFormat="1" applyFont="1" applyFill="1" applyBorder="1" applyAlignment="1" applyProtection="1">
      <alignment horizontal="center"/>
    </xf>
    <xf numFmtId="0" fontId="0" fillId="0" borderId="0" xfId="0" applyFont="1" applyAlignment="1" applyProtection="1">
      <alignment wrapText="1"/>
    </xf>
    <xf numFmtId="49" fontId="0" fillId="0" borderId="0" xfId="0" applyNumberFormat="1" applyFont="1" applyAlignment="1" applyProtection="1"/>
    <xf numFmtId="1" fontId="0" fillId="0" borderId="0" xfId="0" applyNumberFormat="1" applyFont="1" applyAlignment="1" applyProtection="1"/>
    <xf numFmtId="0" fontId="0" fillId="8" borderId="19" xfId="0" applyFont="1" applyFill="1" applyBorder="1" applyAlignment="1" applyProtection="1">
      <alignment horizontal="right"/>
    </xf>
    <xf numFmtId="0" fontId="6" fillId="0" borderId="0" xfId="0" applyFont="1" applyAlignment="1" applyProtection="1"/>
    <xf numFmtId="177" fontId="0" fillId="0" borderId="0" xfId="0" applyNumberFormat="1" applyFont="1" applyAlignment="1" applyProtection="1">
      <alignment horizontal="center"/>
    </xf>
    <xf numFmtId="1" fontId="18" fillId="7" borderId="14" xfId="0" applyNumberFormat="1" applyFont="1" applyFill="1" applyBorder="1" applyAlignment="1" applyProtection="1">
      <alignment horizontal="center" vertical="center" wrapText="1"/>
    </xf>
    <xf numFmtId="0" fontId="18" fillId="7" borderId="14" xfId="0" applyFont="1" applyFill="1" applyBorder="1" applyAlignment="1" applyProtection="1">
      <alignment horizontal="center" vertical="center" wrapText="1"/>
    </xf>
    <xf numFmtId="0" fontId="0" fillId="9" borderId="0" xfId="0" applyFont="1" applyFill="1" applyBorder="1" applyAlignment="1" applyProtection="1"/>
    <xf numFmtId="178" fontId="18" fillId="7" borderId="14" xfId="0" applyNumberFormat="1" applyFont="1" applyFill="1" applyBorder="1" applyAlignment="1" applyProtection="1">
      <alignment vertical="center" wrapText="1"/>
    </xf>
    <xf numFmtId="178" fontId="0" fillId="9" borderId="0" xfId="0" applyNumberFormat="1" applyFont="1" applyFill="1" applyBorder="1" applyAlignment="1" applyProtection="1"/>
    <xf numFmtId="1" fontId="0" fillId="0" borderId="14" xfId="0" applyNumberFormat="1" applyFont="1" applyBorder="1" applyAlignment="1" applyProtection="1">
      <alignment horizontal="center" vertical="center"/>
    </xf>
    <xf numFmtId="0" fontId="0" fillId="0" borderId="1" xfId="0" applyFont="1" applyBorder="1" applyAlignment="1" applyProtection="1">
      <alignment vertical="center" wrapText="1"/>
    </xf>
    <xf numFmtId="4" fontId="0" fillId="8" borderId="14" xfId="0" applyNumberFormat="1" applyFont="1" applyFill="1" applyBorder="1" applyAlignment="1" applyProtection="1">
      <alignment vertical="center"/>
    </xf>
    <xf numFmtId="0" fontId="0" fillId="9" borderId="0" xfId="0" applyFont="1" applyFill="1" applyBorder="1" applyAlignment="1" applyProtection="1">
      <alignment vertical="center"/>
    </xf>
    <xf numFmtId="178" fontId="0" fillId="9" borderId="0" xfId="0" applyNumberFormat="1" applyFont="1" applyFill="1" applyBorder="1" applyAlignment="1" applyProtection="1">
      <alignment vertical="center"/>
    </xf>
    <xf numFmtId="1" fontId="0" fillId="0" borderId="14" xfId="0" applyNumberFormat="1" applyFont="1" applyBorder="1" applyAlignment="1" applyProtection="1">
      <alignment vertical="center"/>
    </xf>
    <xf numFmtId="178" fontId="0" fillId="0" borderId="0" xfId="0" applyNumberFormat="1" applyFont="1" applyAlignment="1" applyProtection="1"/>
    <xf numFmtId="10" fontId="0" fillId="0" borderId="0" xfId="0" applyNumberFormat="1" applyFont="1" applyAlignment="1" applyProtection="1">
      <alignment wrapText="1"/>
    </xf>
    <xf numFmtId="10" fontId="0" fillId="0" borderId="0" xfId="0" applyNumberFormat="1" applyFont="1" applyAlignment="1" applyProtection="1"/>
    <xf numFmtId="0" fontId="18" fillId="7" borderId="22" xfId="0" applyFont="1" applyFill="1" applyBorder="1" applyAlignment="1" applyProtection="1"/>
    <xf numFmtId="0" fontId="18" fillId="7" borderId="22" xfId="0" applyFont="1" applyFill="1" applyBorder="1" applyAlignment="1" applyProtection="1">
      <alignment horizontal="right"/>
    </xf>
    <xf numFmtId="0" fontId="6" fillId="8" borderId="22" xfId="0" applyFont="1" applyFill="1" applyBorder="1" applyAlignment="1" applyProtection="1">
      <alignment horizontal="left"/>
    </xf>
    <xf numFmtId="10" fontId="19" fillId="0" borderId="0" xfId="0" applyNumberFormat="1" applyFont="1" applyAlignment="1" applyProtection="1"/>
    <xf numFmtId="0" fontId="19" fillId="0" borderId="0" xfId="0" applyFont="1" applyAlignment="1" applyProtection="1"/>
    <xf numFmtId="1" fontId="0" fillId="8" borderId="19" xfId="0" applyNumberFormat="1" applyFont="1" applyFill="1" applyBorder="1" applyAlignment="1" applyProtection="1">
      <alignment horizontal="left"/>
    </xf>
    <xf numFmtId="0" fontId="20" fillId="0" borderId="0" xfId="0" applyFont="1" applyAlignment="1" applyProtection="1">
      <alignment horizontal="left"/>
    </xf>
    <xf numFmtId="0" fontId="18" fillId="0" borderId="0" xfId="0" applyFont="1" applyAlignment="1" applyProtection="1"/>
    <xf numFmtId="10" fontId="0" fillId="0" borderId="0" xfId="0" applyNumberFormat="1" applyFont="1" applyAlignment="1" applyProtection="1">
      <alignment horizontal="center"/>
    </xf>
    <xf numFmtId="0" fontId="18" fillId="7" borderId="18" xfId="0" applyFont="1" applyFill="1" applyBorder="1" applyAlignment="1" applyProtection="1">
      <alignment horizontal="left"/>
    </xf>
    <xf numFmtId="0" fontId="18" fillId="0" borderId="0" xfId="0" applyFont="1" applyAlignment="1" applyProtection="1">
      <alignment horizontal="center"/>
    </xf>
    <xf numFmtId="1" fontId="0" fillId="0" borderId="0" xfId="0" applyNumberFormat="1" applyFont="1" applyAlignment="1" applyProtection="1">
      <alignment horizontal="left"/>
    </xf>
    <xf numFmtId="0" fontId="18" fillId="0" borderId="0" xfId="0" applyFont="1" applyAlignment="1" applyProtection="1">
      <alignment horizontal="left"/>
    </xf>
    <xf numFmtId="0" fontId="19" fillId="0" borderId="0" xfId="0" applyFont="1" applyAlignment="1" applyProtection="1">
      <alignment horizontal="left"/>
    </xf>
    <xf numFmtId="4" fontId="0" fillId="0" borderId="0" xfId="0" applyNumberFormat="1" applyFont="1" applyAlignment="1" applyProtection="1">
      <alignment horizontal="center"/>
    </xf>
    <xf numFmtId="167" fontId="18" fillId="7" borderId="14" xfId="0" applyNumberFormat="1" applyFont="1" applyFill="1" applyBorder="1" applyAlignment="1" applyProtection="1">
      <alignment horizontal="center" vertical="center" wrapText="1"/>
    </xf>
    <xf numFmtId="178" fontId="18" fillId="7" borderId="14" xfId="0" applyNumberFormat="1" applyFont="1" applyFill="1" applyBorder="1" applyAlignment="1" applyProtection="1">
      <alignment horizontal="center" vertical="center" wrapText="1"/>
    </xf>
    <xf numFmtId="10" fontId="18" fillId="7" borderId="14" xfId="0" applyNumberFormat="1" applyFont="1" applyFill="1" applyBorder="1" applyAlignment="1" applyProtection="1">
      <alignment horizontal="center" vertical="center" wrapText="1"/>
    </xf>
    <xf numFmtId="0" fontId="0" fillId="0" borderId="14" xfId="0" applyFont="1" applyBorder="1" applyAlignment="1" applyProtection="1"/>
    <xf numFmtId="1" fontId="0" fillId="8" borderId="14" xfId="0" applyNumberFormat="1" applyFont="1" applyFill="1" applyBorder="1" applyAlignment="1" applyProtection="1"/>
    <xf numFmtId="1" fontId="0" fillId="0" borderId="14" xfId="0" applyNumberFormat="1" applyFont="1" applyBorder="1" applyAlignment="1" applyProtection="1"/>
    <xf numFmtId="178" fontId="0" fillId="0" borderId="14" xfId="0" applyNumberFormat="1" applyFont="1" applyBorder="1" applyAlignment="1" applyProtection="1"/>
    <xf numFmtId="0" fontId="0" fillId="0" borderId="14" xfId="0" applyFont="1" applyBorder="1" applyAlignment="1" applyProtection="1">
      <alignment horizontal="left"/>
    </xf>
    <xf numFmtId="179" fontId="0" fillId="0" borderId="14" xfId="0" applyNumberFormat="1" applyFont="1" applyBorder="1" applyAlignment="1" applyProtection="1"/>
    <xf numFmtId="3" fontId="0" fillId="0" borderId="14" xfId="0" applyNumberFormat="1" applyFont="1" applyBorder="1" applyAlignment="1" applyProtection="1"/>
    <xf numFmtId="4" fontId="0" fillId="0" borderId="14" xfId="0" applyNumberFormat="1" applyFont="1" applyBorder="1" applyAlignment="1" applyProtection="1"/>
    <xf numFmtId="4" fontId="0" fillId="8" borderId="14" xfId="0" applyNumberFormat="1" applyFont="1" applyFill="1" applyBorder="1" applyAlignment="1" applyProtection="1"/>
    <xf numFmtId="10" fontId="0" fillId="0" borderId="14" xfId="0" applyNumberFormat="1" applyFont="1" applyBorder="1" applyAlignment="1" applyProtection="1"/>
    <xf numFmtId="0" fontId="0" fillId="8" borderId="14" xfId="0" applyFont="1" applyFill="1" applyBorder="1" applyAlignment="1" applyProtection="1">
      <alignment wrapText="1"/>
    </xf>
    <xf numFmtId="0" fontId="0" fillId="0" borderId="14" xfId="0" applyFont="1" applyBorder="1" applyAlignment="1" applyProtection="1">
      <alignment wrapText="1"/>
    </xf>
    <xf numFmtId="0" fontId="18" fillId="7" borderId="23" xfId="0" applyFont="1" applyFill="1" applyBorder="1" applyAlignment="1" applyProtection="1"/>
    <xf numFmtId="0" fontId="18" fillId="7" borderId="0" xfId="0" applyFont="1" applyFill="1" applyBorder="1" applyAlignment="1" applyProtection="1"/>
    <xf numFmtId="0" fontId="18" fillId="7" borderId="0" xfId="0" applyFont="1" applyFill="1" applyBorder="1" applyAlignment="1" applyProtection="1">
      <alignment horizontal="right"/>
    </xf>
    <xf numFmtId="0" fontId="6" fillId="8" borderId="0" xfId="0" applyFont="1" applyFill="1" applyBorder="1" applyAlignment="1" applyProtection="1">
      <alignment horizontal="left"/>
    </xf>
    <xf numFmtId="0" fontId="6" fillId="8" borderId="24" xfId="0" applyFont="1" applyFill="1" applyBorder="1" applyAlignment="1" applyProtection="1">
      <alignment horizontal="center"/>
    </xf>
    <xf numFmtId="49" fontId="0" fillId="0" borderId="16" xfId="0" applyNumberFormat="1" applyFont="1" applyBorder="1" applyAlignment="1" applyProtection="1">
      <alignment horizontal="center"/>
    </xf>
    <xf numFmtId="1" fontId="0" fillId="0" borderId="0" xfId="0" applyNumberFormat="1" applyFont="1" applyAlignment="1" applyProtection="1">
      <alignment horizontal="center"/>
    </xf>
    <xf numFmtId="0" fontId="18" fillId="7" borderId="17" xfId="0" applyFont="1" applyFill="1" applyBorder="1" applyAlignment="1" applyProtection="1">
      <alignment horizontal="left"/>
    </xf>
    <xf numFmtId="0" fontId="6" fillId="0" borderId="0" xfId="0" applyFont="1" applyAlignment="1" applyProtection="1">
      <alignment horizontal="left"/>
    </xf>
    <xf numFmtId="0" fontId="18" fillId="7" borderId="3" xfId="0" applyFont="1" applyFill="1" applyBorder="1" applyAlignment="1" applyProtection="1">
      <alignment horizontal="center" vertical="center" wrapText="1"/>
    </xf>
    <xf numFmtId="3" fontId="0" fillId="8" borderId="14" xfId="0" applyNumberFormat="1" applyFont="1" applyFill="1" applyBorder="1" applyAlignment="1" applyProtection="1">
      <alignment horizontal="center" vertical="center"/>
    </xf>
    <xf numFmtId="3" fontId="0" fillId="8" borderId="14" xfId="0" applyNumberFormat="1" applyFont="1" applyFill="1" applyBorder="1" applyAlignment="1" applyProtection="1"/>
    <xf numFmtId="164" fontId="5" fillId="0" borderId="14" xfId="0" applyNumberFormat="1" applyFont="1" applyBorder="1" applyAlignment="1" applyProtection="1"/>
    <xf numFmtId="3" fontId="8" fillId="10" borderId="14" xfId="0" applyNumberFormat="1" applyFont="1" applyFill="1" applyBorder="1" applyAlignment="1" applyProtection="1">
      <alignment horizontal="left" vertical="center"/>
    </xf>
    <xf numFmtId="0" fontId="9" fillId="10" borderId="2" xfId="0" applyFont="1" applyFill="1" applyBorder="1" applyAlignment="1" applyProtection="1">
      <alignment horizontal="left" vertical="center" wrapText="1"/>
    </xf>
    <xf numFmtId="0" fontId="9" fillId="0" borderId="1" xfId="0" applyFont="1" applyFill="1" applyBorder="1" applyAlignment="1" applyProtection="1">
      <alignment horizontal="left" vertical="center"/>
    </xf>
    <xf numFmtId="0" fontId="9" fillId="0" borderId="14" xfId="2" applyNumberFormat="1" applyFont="1" applyFill="1" applyBorder="1" applyAlignment="1" applyProtection="1">
      <alignment vertical="center" wrapText="1"/>
    </xf>
    <xf numFmtId="4" fontId="9" fillId="0" borderId="14" xfId="0" applyNumberFormat="1" applyFont="1" applyFill="1" applyBorder="1" applyAlignment="1" applyProtection="1">
      <alignment horizontal="right" vertical="center" wrapText="1"/>
    </xf>
    <xf numFmtId="0" fontId="9" fillId="0" borderId="14" xfId="0" applyFont="1" applyFill="1" applyBorder="1" applyAlignment="1" applyProtection="1">
      <alignment horizontal="center"/>
      <protection locked="0"/>
    </xf>
    <xf numFmtId="167" fontId="9" fillId="0" borderId="14" xfId="0" applyNumberFormat="1" applyFont="1" applyFill="1" applyBorder="1" applyAlignment="1" applyProtection="1">
      <alignment horizontal="center"/>
      <protection locked="0"/>
    </xf>
    <xf numFmtId="164" fontId="9" fillId="0" borderId="14" xfId="2" applyFont="1" applyFill="1" applyBorder="1" applyAlignment="1" applyProtection="1">
      <alignment horizontal="center"/>
      <protection locked="0"/>
    </xf>
    <xf numFmtId="4" fontId="9" fillId="10" borderId="2" xfId="0" applyNumberFormat="1" applyFont="1" applyFill="1" applyBorder="1" applyAlignment="1" applyProtection="1">
      <alignment horizontal="right" vertical="center"/>
    </xf>
    <xf numFmtId="0" fontId="5" fillId="10" borderId="2" xfId="0" applyFont="1" applyFill="1" applyBorder="1" applyAlignment="1" applyProtection="1">
      <alignment horizontal="center" vertical="center"/>
    </xf>
    <xf numFmtId="164" fontId="9" fillId="10" borderId="2" xfId="2" applyFont="1" applyFill="1" applyBorder="1" applyAlignment="1" applyProtection="1">
      <alignment horizontal="right" vertical="center"/>
    </xf>
    <xf numFmtId="0" fontId="22" fillId="4" borderId="10" xfId="17" applyFont="1" applyFill="1" applyBorder="1" applyAlignment="1" applyProtection="1">
      <alignment vertical="center"/>
    </xf>
    <xf numFmtId="0" fontId="23" fillId="3" borderId="4" xfId="0" applyFont="1" applyFill="1" applyBorder="1" applyAlignment="1" applyProtection="1">
      <alignment vertical="center"/>
    </xf>
    <xf numFmtId="0" fontId="23" fillId="3" borderId="5" xfId="0" applyFont="1" applyFill="1" applyBorder="1" applyAlignment="1" applyProtection="1">
      <alignment vertical="center"/>
    </xf>
    <xf numFmtId="4" fontId="23" fillId="3" borderId="5" xfId="0" applyNumberFormat="1" applyFont="1" applyFill="1" applyBorder="1" applyAlignment="1" applyProtection="1">
      <alignment vertical="center"/>
    </xf>
    <xf numFmtId="164" fontId="23" fillId="3" borderId="5" xfId="0" applyNumberFormat="1" applyFont="1" applyFill="1" applyBorder="1" applyAlignment="1" applyProtection="1">
      <alignment vertical="center"/>
    </xf>
    <xf numFmtId="0" fontId="24" fillId="0" borderId="0" xfId="0" applyFont="1" applyAlignment="1" applyProtection="1"/>
    <xf numFmtId="0" fontId="25" fillId="0" borderId="0" xfId="0" applyFont="1" applyBorder="1" applyAlignment="1" applyProtection="1">
      <alignment vertical="center"/>
    </xf>
    <xf numFmtId="0" fontId="26" fillId="3" borderId="7" xfId="0" applyFont="1" applyFill="1" applyBorder="1" applyAlignment="1" applyProtection="1">
      <alignment vertical="center"/>
    </xf>
    <xf numFmtId="0" fontId="26" fillId="3" borderId="0" xfId="0" applyFont="1" applyFill="1" applyBorder="1" applyAlignment="1" applyProtection="1">
      <alignment vertical="center"/>
    </xf>
    <xf numFmtId="4" fontId="26" fillId="3" borderId="0" xfId="0" applyNumberFormat="1" applyFont="1" applyFill="1" applyBorder="1" applyAlignment="1" applyProtection="1">
      <alignment vertical="center"/>
    </xf>
    <xf numFmtId="164" fontId="26" fillId="3" borderId="0" xfId="0" applyNumberFormat="1" applyFont="1" applyFill="1" applyBorder="1" applyAlignment="1" applyProtection="1">
      <alignment vertical="center"/>
    </xf>
    <xf numFmtId="0" fontId="27" fillId="3" borderId="7" xfId="0" applyFont="1" applyFill="1" applyBorder="1" applyAlignment="1" applyProtection="1">
      <alignment horizontal="center" vertical="center" wrapText="1"/>
    </xf>
    <xf numFmtId="0" fontId="27" fillId="3" borderId="0" xfId="0" applyFont="1" applyFill="1" applyBorder="1" applyAlignment="1" applyProtection="1">
      <alignment horizontal="left" vertical="center"/>
    </xf>
    <xf numFmtId="0" fontId="27" fillId="3" borderId="0" xfId="0" applyFont="1" applyFill="1" applyBorder="1" applyAlignment="1" applyProtection="1">
      <alignment horizontal="center" vertical="center" wrapText="1"/>
    </xf>
    <xf numFmtId="4" fontId="27" fillId="3" borderId="0" xfId="3" applyNumberFormat="1" applyFont="1" applyFill="1" applyBorder="1" applyAlignment="1" applyProtection="1">
      <alignment horizontal="center" vertical="center" wrapText="1"/>
    </xf>
    <xf numFmtId="9" fontId="27" fillId="3" borderId="0" xfId="3" applyFont="1" applyFill="1" applyBorder="1" applyAlignment="1" applyProtection="1">
      <alignment horizontal="center" vertical="center" wrapText="1"/>
    </xf>
    <xf numFmtId="164" fontId="27" fillId="3" borderId="0" xfId="3" applyNumberFormat="1" applyFont="1" applyFill="1" applyBorder="1" applyAlignment="1" applyProtection="1">
      <alignment horizontal="center" vertical="center" wrapText="1"/>
    </xf>
    <xf numFmtId="4" fontId="27" fillId="3" borderId="0" xfId="0" applyNumberFormat="1" applyFont="1" applyFill="1" applyBorder="1" applyAlignment="1" applyProtection="1">
      <alignment horizontal="center" vertical="center" wrapText="1"/>
    </xf>
    <xf numFmtId="164" fontId="27" fillId="3" borderId="0" xfId="0" applyNumberFormat="1" applyFont="1" applyFill="1" applyBorder="1" applyAlignment="1" applyProtection="1">
      <alignment horizontal="center" vertical="center" wrapText="1"/>
    </xf>
    <xf numFmtId="0" fontId="27" fillId="3" borderId="0" xfId="0" applyFont="1" applyFill="1" applyBorder="1" applyAlignment="1" applyProtection="1">
      <alignment horizontal="center" vertical="center"/>
    </xf>
    <xf numFmtId="0" fontId="28" fillId="3" borderId="0" xfId="0" applyFont="1" applyFill="1" applyBorder="1" applyAlignment="1" applyProtection="1">
      <alignment horizontal="center" vertical="center"/>
    </xf>
    <xf numFmtId="0" fontId="28" fillId="3" borderId="0" xfId="0" applyFont="1" applyFill="1" applyBorder="1" applyAlignment="1" applyProtection="1">
      <alignment vertical="center"/>
    </xf>
    <xf numFmtId="4" fontId="28" fillId="3" borderId="0" xfId="0" applyNumberFormat="1" applyFont="1" applyFill="1" applyBorder="1" applyAlignment="1" applyProtection="1">
      <alignment vertical="center"/>
    </xf>
    <xf numFmtId="164" fontId="28" fillId="3" borderId="0" xfId="0" applyNumberFormat="1" applyFont="1" applyFill="1" applyBorder="1" applyAlignment="1" applyProtection="1">
      <alignment vertical="center"/>
    </xf>
    <xf numFmtId="0" fontId="29" fillId="3" borderId="9" xfId="0" applyFont="1" applyFill="1" applyBorder="1" applyAlignment="1" applyProtection="1">
      <alignment horizontal="center" vertical="center"/>
    </xf>
    <xf numFmtId="0" fontId="29" fillId="3" borderId="10" xfId="0" applyFont="1" applyFill="1" applyBorder="1" applyAlignment="1" applyProtection="1">
      <alignment horizontal="center" vertical="center"/>
    </xf>
    <xf numFmtId="4" fontId="29" fillId="3" borderId="10" xfId="0" applyNumberFormat="1" applyFont="1" applyFill="1" applyBorder="1" applyAlignment="1" applyProtection="1">
      <alignment horizontal="center" vertical="center"/>
    </xf>
    <xf numFmtId="9" fontId="29" fillId="3" borderId="10" xfId="3" applyFont="1" applyFill="1" applyBorder="1" applyAlignment="1" applyProtection="1">
      <alignment horizontal="center" vertical="center"/>
    </xf>
    <xf numFmtId="164" fontId="29" fillId="3" borderId="10" xfId="3" applyNumberFormat="1" applyFont="1" applyFill="1" applyBorder="1" applyAlignment="1" applyProtection="1">
      <alignment horizontal="center" vertical="center"/>
    </xf>
    <xf numFmtId="0" fontId="27" fillId="0" borderId="0" xfId="0" applyFont="1" applyBorder="1" applyAlignment="1" applyProtection="1">
      <alignment vertical="center"/>
    </xf>
    <xf numFmtId="0" fontId="25" fillId="4" borderId="12" xfId="17" applyFont="1" applyFill="1" applyBorder="1" applyAlignment="1" applyProtection="1">
      <alignment horizontal="left" vertical="center"/>
    </xf>
    <xf numFmtId="0" fontId="25" fillId="4" borderId="5" xfId="17" applyFont="1" applyFill="1" applyBorder="1" applyAlignment="1" applyProtection="1">
      <alignment horizontal="left" vertical="center"/>
    </xf>
    <xf numFmtId="170" fontId="25" fillId="4" borderId="5" xfId="17" applyNumberFormat="1" applyFont="1" applyFill="1" applyBorder="1" applyAlignment="1" applyProtection="1">
      <alignment horizontal="right" vertical="center"/>
    </xf>
    <xf numFmtId="0" fontId="25" fillId="4" borderId="6" xfId="17" applyFont="1" applyFill="1" applyBorder="1" applyAlignment="1" applyProtection="1">
      <alignment horizontal="left" vertical="center"/>
    </xf>
    <xf numFmtId="0" fontId="25" fillId="4" borderId="4" xfId="17" applyFont="1" applyFill="1" applyBorder="1" applyAlignment="1" applyProtection="1">
      <alignment horizontal="left" vertical="center"/>
    </xf>
    <xf numFmtId="0" fontId="25" fillId="4" borderId="12" xfId="17" applyFont="1" applyFill="1" applyBorder="1" applyAlignment="1" applyProtection="1">
      <alignment horizontal="center" vertical="center"/>
    </xf>
    <xf numFmtId="0" fontId="25" fillId="0" borderId="0" xfId="0" applyFont="1" applyAlignment="1" applyProtection="1">
      <alignment horizontal="left" vertical="center"/>
    </xf>
    <xf numFmtId="0" fontId="22" fillId="4" borderId="13" xfId="17" applyFont="1" applyFill="1" applyBorder="1" applyAlignment="1" applyProtection="1">
      <alignment horizontal="center" vertical="center"/>
    </xf>
    <xf numFmtId="0" fontId="22" fillId="4" borderId="10" xfId="17" applyFont="1" applyFill="1" applyBorder="1" applyAlignment="1" applyProtection="1">
      <alignment vertical="center" wrapText="1"/>
    </xf>
    <xf numFmtId="170" fontId="22" fillId="4" borderId="10" xfId="17" applyNumberFormat="1" applyFont="1" applyFill="1" applyBorder="1" applyAlignment="1" applyProtection="1">
      <alignment horizontal="right" vertical="center" wrapText="1"/>
    </xf>
    <xf numFmtId="172" fontId="22" fillId="4" borderId="10" xfId="0" applyNumberFormat="1" applyFont="1" applyFill="1" applyBorder="1" applyAlignment="1" applyProtection="1">
      <alignment horizontal="center" vertical="center"/>
    </xf>
    <xf numFmtId="172" fontId="22" fillId="4" borderId="11" xfId="0" applyNumberFormat="1" applyFont="1" applyFill="1" applyBorder="1" applyAlignment="1" applyProtection="1">
      <alignment horizontal="center" vertical="center"/>
    </xf>
    <xf numFmtId="9" fontId="22" fillId="4" borderId="9" xfId="17" applyNumberFormat="1" applyFont="1" applyFill="1" applyBorder="1" applyAlignment="1" applyProtection="1">
      <alignment horizontal="center" vertical="center"/>
    </xf>
    <xf numFmtId="164" fontId="22" fillId="4" borderId="13" xfId="2" applyFont="1" applyFill="1" applyBorder="1" applyAlignment="1" applyProtection="1">
      <alignment vertical="center"/>
    </xf>
    <xf numFmtId="0" fontId="25" fillId="0" borderId="0" xfId="0" applyFont="1" applyAlignment="1" applyProtection="1">
      <alignment vertical="center"/>
    </xf>
    <xf numFmtId="0" fontId="25" fillId="5" borderId="14" xfId="17" applyFont="1" applyFill="1" applyBorder="1" applyAlignment="1" applyProtection="1">
      <alignment horizontal="center" vertical="center" wrapText="1"/>
    </xf>
    <xf numFmtId="0" fontId="25" fillId="5" borderId="14" xfId="17" applyFont="1" applyFill="1" applyBorder="1" applyAlignment="1" applyProtection="1">
      <alignment vertical="center" wrapText="1"/>
    </xf>
    <xf numFmtId="0" fontId="25" fillId="5" borderId="14" xfId="17" applyFont="1" applyFill="1" applyBorder="1" applyAlignment="1" applyProtection="1">
      <alignment horizontal="center" vertical="center"/>
    </xf>
    <xf numFmtId="170" fontId="25" fillId="5" borderId="14" xfId="1" applyNumberFormat="1" applyFont="1" applyFill="1" applyBorder="1" applyAlignment="1" applyProtection="1">
      <alignment horizontal="center" vertical="center"/>
    </xf>
    <xf numFmtId="0" fontId="25" fillId="5" borderId="14" xfId="17" applyFont="1" applyFill="1" applyBorder="1" applyAlignment="1" applyProtection="1">
      <alignment horizontal="left" vertical="center"/>
    </xf>
    <xf numFmtId="166" fontId="25" fillId="5" borderId="14" xfId="36" applyFont="1" applyFill="1" applyBorder="1" applyAlignment="1" applyProtection="1">
      <alignment horizontal="center" vertical="center" wrapText="1"/>
    </xf>
    <xf numFmtId="0" fontId="25" fillId="5" borderId="1" xfId="17" applyFont="1" applyFill="1" applyBorder="1" applyAlignment="1" applyProtection="1">
      <alignment horizontal="left" vertical="center"/>
    </xf>
    <xf numFmtId="0" fontId="25" fillId="5" borderId="3" xfId="17" applyFont="1" applyFill="1" applyBorder="1" applyAlignment="1" applyProtection="1">
      <alignment horizontal="center" vertical="center"/>
    </xf>
    <xf numFmtId="0" fontId="24" fillId="3" borderId="14" xfId="0" applyFont="1" applyFill="1" applyBorder="1" applyAlignment="1" applyProtection="1">
      <alignment horizontal="center" vertical="center"/>
    </xf>
    <xf numFmtId="170" fontId="25" fillId="3" borderId="14" xfId="1" applyNumberFormat="1" applyFont="1" applyFill="1" applyBorder="1" applyAlignment="1" applyProtection="1">
      <alignment horizontal="right" vertical="center"/>
    </xf>
    <xf numFmtId="0" fontId="24" fillId="3" borderId="14" xfId="0" applyFont="1" applyFill="1" applyBorder="1" applyAlignment="1" applyProtection="1">
      <alignment horizontal="left" vertical="center"/>
    </xf>
    <xf numFmtId="174" fontId="24" fillId="3" borderId="14" xfId="2" applyNumberFormat="1" applyFont="1" applyFill="1" applyBorder="1" applyAlignment="1" applyProtection="1">
      <alignment vertical="center"/>
    </xf>
    <xf numFmtId="0" fontId="24" fillId="3" borderId="1" xfId="0" applyFont="1" applyFill="1" applyBorder="1" applyAlignment="1" applyProtection="1">
      <alignment vertical="center"/>
    </xf>
    <xf numFmtId="0" fontId="25" fillId="3" borderId="3" xfId="0" applyFont="1" applyFill="1" applyBorder="1" applyAlignment="1" applyProtection="1">
      <alignment horizontal="left" vertical="center" wrapText="1"/>
    </xf>
    <xf numFmtId="174" fontId="25" fillId="3" borderId="14" xfId="2" applyNumberFormat="1" applyFont="1" applyFill="1" applyBorder="1" applyAlignment="1" applyProtection="1">
      <alignment vertical="center"/>
    </xf>
    <xf numFmtId="0" fontId="24" fillId="0" borderId="0" xfId="0" applyFont="1" applyAlignment="1" applyProtection="1">
      <alignment vertical="center"/>
    </xf>
    <xf numFmtId="0" fontId="25" fillId="0" borderId="14" xfId="0" applyFont="1" applyBorder="1" applyAlignment="1" applyProtection="1">
      <alignment horizontal="left" vertical="center" wrapText="1"/>
    </xf>
    <xf numFmtId="174" fontId="24" fillId="0" borderId="14" xfId="2" applyNumberFormat="1" applyFont="1" applyBorder="1" applyAlignment="1" applyProtection="1">
      <alignment vertical="center"/>
    </xf>
    <xf numFmtId="0" fontId="25" fillId="0" borderId="1" xfId="0" applyFont="1" applyBorder="1" applyAlignment="1" applyProtection="1">
      <alignment vertical="center"/>
    </xf>
    <xf numFmtId="0" fontId="24" fillId="0" borderId="0" xfId="0" applyFont="1" applyAlignment="1" applyProtection="1">
      <alignment horizontal="center" vertical="center"/>
    </xf>
    <xf numFmtId="170" fontId="24" fillId="0" borderId="0" xfId="1" applyNumberFormat="1" applyFont="1" applyBorder="1" applyAlignment="1" applyProtection="1">
      <alignment horizontal="right" vertical="center"/>
    </xf>
    <xf numFmtId="0" fontId="25" fillId="3" borderId="14" xfId="0" applyFont="1" applyFill="1" applyBorder="1" applyAlignment="1" applyProtection="1">
      <alignment horizontal="left" vertical="center" wrapText="1"/>
    </xf>
    <xf numFmtId="0" fontId="25" fillId="3" borderId="2" xfId="0" applyFont="1" applyFill="1" applyBorder="1" applyAlignment="1" applyProtection="1">
      <alignment horizontal="left" vertical="center" wrapText="1"/>
    </xf>
    <xf numFmtId="0" fontId="25" fillId="4" borderId="5" xfId="17" applyFont="1" applyFill="1" applyBorder="1" applyAlignment="1" applyProtection="1">
      <alignment horizontal="center" vertical="center"/>
    </xf>
    <xf numFmtId="170" fontId="25" fillId="4" borderId="5" xfId="1" applyNumberFormat="1" applyFont="1" applyFill="1" applyBorder="1" applyAlignment="1" applyProtection="1">
      <alignment horizontal="right" vertical="center"/>
    </xf>
    <xf numFmtId="0" fontId="25" fillId="4" borderId="6" xfId="17" applyFont="1" applyFill="1" applyBorder="1" applyAlignment="1" applyProtection="1">
      <alignment horizontal="center" vertical="center"/>
    </xf>
    <xf numFmtId="0" fontId="22" fillId="4" borderId="10" xfId="17" applyFont="1" applyFill="1" applyBorder="1" applyAlignment="1" applyProtection="1">
      <alignment horizontal="center" vertical="center" wrapText="1"/>
    </xf>
    <xf numFmtId="170" fontId="22" fillId="4" borderId="10" xfId="1" applyNumberFormat="1" applyFont="1" applyFill="1" applyBorder="1" applyAlignment="1" applyProtection="1">
      <alignment horizontal="right" vertical="center" wrapText="1"/>
    </xf>
    <xf numFmtId="0" fontId="25" fillId="5" borderId="12" xfId="17" applyFont="1" applyFill="1" applyBorder="1" applyAlignment="1" applyProtection="1">
      <alignment horizontal="center" vertical="center" wrapText="1"/>
    </xf>
    <xf numFmtId="0" fontId="25" fillId="3" borderId="14" xfId="0" applyFont="1" applyFill="1" applyBorder="1" applyAlignment="1" applyProtection="1">
      <alignment horizontal="center" vertical="center"/>
    </xf>
    <xf numFmtId="0" fontId="25" fillId="0" borderId="14" xfId="0" applyFont="1" applyBorder="1" applyAlignment="1" applyProtection="1">
      <alignment horizontal="center" vertical="center"/>
    </xf>
    <xf numFmtId="0" fontId="25" fillId="0" borderId="14" xfId="0" applyFont="1" applyBorder="1" applyAlignment="1" applyProtection="1">
      <alignment vertical="center"/>
    </xf>
    <xf numFmtId="0" fontId="25" fillId="0" borderId="3" xfId="0" applyFont="1" applyBorder="1" applyAlignment="1" applyProtection="1">
      <alignment horizontal="left" vertical="center"/>
    </xf>
    <xf numFmtId="174" fontId="25" fillId="0" borderId="14" xfId="2" applyNumberFormat="1" applyFont="1" applyBorder="1" applyAlignment="1" applyProtection="1">
      <alignment vertical="center"/>
    </xf>
    <xf numFmtId="0" fontId="25" fillId="3" borderId="14" xfId="0" applyFont="1" applyFill="1" applyBorder="1" applyAlignment="1" applyProtection="1">
      <alignment vertical="center"/>
    </xf>
    <xf numFmtId="0" fontId="25" fillId="5" borderId="12" xfId="17" applyFont="1" applyFill="1" applyBorder="1" applyAlignment="1" applyProtection="1">
      <alignment vertical="center" wrapText="1"/>
    </xf>
    <xf numFmtId="0" fontId="25" fillId="5" borderId="12" xfId="17" applyFont="1" applyFill="1" applyBorder="1" applyAlignment="1" applyProtection="1">
      <alignment horizontal="center" vertical="center"/>
    </xf>
    <xf numFmtId="0" fontId="25" fillId="5" borderId="12" xfId="17" applyFont="1" applyFill="1" applyBorder="1" applyAlignment="1" applyProtection="1">
      <alignment horizontal="left" vertical="center"/>
    </xf>
    <xf numFmtId="166" fontId="25" fillId="5" borderId="12" xfId="36" applyFont="1" applyFill="1" applyBorder="1" applyAlignment="1" applyProtection="1">
      <alignment horizontal="center" vertical="center" wrapText="1"/>
    </xf>
    <xf numFmtId="0" fontId="25" fillId="5" borderId="4" xfId="17" applyFont="1" applyFill="1" applyBorder="1" applyAlignment="1" applyProtection="1">
      <alignment horizontal="left" vertical="center"/>
    </xf>
    <xf numFmtId="0" fontId="25" fillId="5" borderId="6" xfId="17" applyFont="1" applyFill="1" applyBorder="1" applyAlignment="1" applyProtection="1">
      <alignment horizontal="center" vertical="center"/>
    </xf>
    <xf numFmtId="0" fontId="25" fillId="3" borderId="14" xfId="0" applyFont="1" applyFill="1" applyBorder="1" applyAlignment="1" applyProtection="1">
      <alignment vertical="center" wrapText="1"/>
    </xf>
    <xf numFmtId="0" fontId="25" fillId="0" borderId="14" xfId="0" applyFont="1" applyBorder="1" applyAlignment="1" applyProtection="1">
      <alignment horizontal="left" vertical="center"/>
    </xf>
    <xf numFmtId="0" fontId="25" fillId="0" borderId="3" xfId="0" applyFont="1" applyBorder="1" applyAlignment="1" applyProtection="1">
      <alignment horizontal="left" vertical="center" wrapText="1"/>
    </xf>
    <xf numFmtId="0" fontId="24" fillId="0" borderId="14" xfId="0" applyFont="1" applyBorder="1" applyAlignment="1" applyProtection="1">
      <alignment vertical="center"/>
    </xf>
    <xf numFmtId="0" fontId="24" fillId="0" borderId="14" xfId="0" applyFont="1" applyBorder="1" applyAlignment="1" applyProtection="1">
      <alignment horizontal="center" vertical="center"/>
    </xf>
    <xf numFmtId="170" fontId="25" fillId="0" borderId="14" xfId="1" applyNumberFormat="1" applyFont="1" applyBorder="1" applyAlignment="1" applyProtection="1">
      <alignment horizontal="right" vertical="center"/>
    </xf>
    <xf numFmtId="0" fontId="25" fillId="3" borderId="14" xfId="17" applyFont="1" applyFill="1" applyBorder="1" applyAlignment="1" applyProtection="1">
      <alignment horizontal="left" vertical="center"/>
    </xf>
    <xf numFmtId="0" fontId="24" fillId="0" borderId="0" xfId="0" applyFont="1" applyAlignment="1" applyProtection="1">
      <alignment horizontal="left" vertical="center"/>
    </xf>
    <xf numFmtId="164" fontId="25" fillId="3" borderId="14" xfId="2" applyFont="1" applyFill="1" applyBorder="1" applyAlignment="1" applyProtection="1">
      <alignment horizontal="center" vertical="center"/>
    </xf>
    <xf numFmtId="0" fontId="25" fillId="0" borderId="14" xfId="0" applyFont="1" applyFill="1" applyBorder="1" applyAlignment="1" applyProtection="1">
      <alignment vertical="center"/>
    </xf>
    <xf numFmtId="170" fontId="24" fillId="0" borderId="0" xfId="0" applyNumberFormat="1" applyFont="1" applyAlignment="1" applyProtection="1">
      <alignment horizontal="center" vertical="center"/>
    </xf>
    <xf numFmtId="168" fontId="9" fillId="0" borderId="3" xfId="41" applyNumberFormat="1" applyFont="1" applyFill="1" applyBorder="1" applyAlignment="1" applyProtection="1">
      <alignment horizontal="left" vertical="center" wrapText="1"/>
    </xf>
    <xf numFmtId="4" fontId="9" fillId="0" borderId="3" xfId="0" applyNumberFormat="1" applyFont="1" applyFill="1" applyBorder="1" applyAlignment="1" applyProtection="1">
      <alignment horizontal="right" vertical="center" wrapText="1"/>
    </xf>
    <xf numFmtId="0" fontId="5" fillId="0" borderId="0" xfId="0" applyFont="1" applyFill="1" applyAlignment="1" applyProtection="1"/>
    <xf numFmtId="0" fontId="9" fillId="0" borderId="3" xfId="41" applyFont="1" applyFill="1" applyBorder="1" applyAlignment="1" applyProtection="1">
      <alignment horizontal="left" vertical="center" wrapText="1"/>
    </xf>
    <xf numFmtId="49" fontId="9" fillId="0" borderId="1" xfId="0" applyNumberFormat="1" applyFont="1" applyBorder="1" applyAlignment="1" applyProtection="1">
      <alignment vertical="center" wrapText="1"/>
    </xf>
    <xf numFmtId="49" fontId="10" fillId="3" borderId="5" xfId="0" applyNumberFormat="1" applyFont="1" applyFill="1" applyBorder="1" applyAlignment="1" applyProtection="1">
      <alignment vertical="center"/>
    </xf>
    <xf numFmtId="49" fontId="11" fillId="3" borderId="0" xfId="0" applyNumberFormat="1" applyFont="1" applyFill="1" applyBorder="1" applyAlignment="1" applyProtection="1">
      <alignment vertical="center"/>
    </xf>
    <xf numFmtId="49" fontId="4" fillId="3" borderId="0" xfId="0" applyNumberFormat="1" applyFont="1" applyFill="1" applyBorder="1" applyAlignment="1" applyProtection="1">
      <alignment horizontal="left" vertical="center"/>
    </xf>
    <xf numFmtId="49" fontId="4" fillId="3" borderId="0" xfId="0" applyNumberFormat="1" applyFont="1" applyFill="1" applyBorder="1" applyAlignment="1" applyProtection="1">
      <alignment horizontal="center" vertical="center"/>
    </xf>
    <xf numFmtId="49" fontId="12" fillId="3" borderId="0" xfId="0" applyNumberFormat="1" applyFont="1" applyFill="1" applyBorder="1" applyAlignment="1" applyProtection="1">
      <alignment horizontal="left" vertical="center"/>
    </xf>
    <xf numFmtId="49" fontId="13" fillId="3" borderId="10" xfId="0" applyNumberFormat="1" applyFont="1" applyFill="1" applyBorder="1" applyAlignment="1" applyProtection="1">
      <alignment horizontal="center" vertical="center"/>
    </xf>
    <xf numFmtId="49" fontId="7" fillId="10" borderId="1" xfId="0" applyNumberFormat="1" applyFont="1" applyFill="1" applyBorder="1" applyAlignment="1" applyProtection="1">
      <alignment horizontal="left" vertical="center"/>
    </xf>
    <xf numFmtId="49" fontId="7" fillId="4" borderId="4" xfId="0" applyNumberFormat="1" applyFont="1" applyFill="1" applyBorder="1" applyAlignment="1" applyProtection="1">
      <alignment vertical="center"/>
    </xf>
    <xf numFmtId="49" fontId="7" fillId="4" borderId="9" xfId="0" applyNumberFormat="1" applyFont="1" applyFill="1" applyBorder="1" applyAlignment="1" applyProtection="1">
      <alignment vertical="center"/>
    </xf>
    <xf numFmtId="49" fontId="0" fillId="0" borderId="0" xfId="0" applyNumberFormat="1" applyAlignment="1" applyProtection="1"/>
    <xf numFmtId="49" fontId="10" fillId="3" borderId="5" xfId="0" applyNumberFormat="1" applyFont="1" applyFill="1" applyBorder="1" applyAlignment="1" applyProtection="1">
      <alignment horizontal="left" vertical="center"/>
    </xf>
    <xf numFmtId="49" fontId="11" fillId="3" borderId="0" xfId="0" applyNumberFormat="1" applyFont="1" applyFill="1" applyBorder="1" applyAlignment="1" applyProtection="1">
      <alignment horizontal="left" vertical="center"/>
    </xf>
    <xf numFmtId="49" fontId="5" fillId="3" borderId="0" xfId="0" applyNumberFormat="1" applyFont="1" applyFill="1" applyBorder="1" applyAlignment="1" applyProtection="1">
      <alignment horizontal="left" vertical="center"/>
    </xf>
    <xf numFmtId="49" fontId="4" fillId="3" borderId="0" xfId="0" applyNumberFormat="1" applyFont="1" applyFill="1" applyBorder="1" applyAlignment="1" applyProtection="1">
      <alignment horizontal="center" vertical="center" wrapText="1"/>
    </xf>
    <xf numFmtId="49" fontId="12" fillId="3" borderId="0" xfId="0" applyNumberFormat="1" applyFont="1" applyFill="1" applyBorder="1" applyAlignment="1" applyProtection="1">
      <alignment horizontal="center" vertical="center"/>
    </xf>
    <xf numFmtId="49" fontId="7" fillId="10" borderId="2" xfId="0" applyNumberFormat="1" applyFont="1" applyFill="1" applyBorder="1" applyAlignment="1" applyProtection="1">
      <alignment vertical="center" wrapText="1"/>
    </xf>
    <xf numFmtId="49" fontId="7" fillId="4" borderId="5" xfId="0" applyNumberFormat="1" applyFont="1" applyFill="1" applyBorder="1" applyAlignment="1" applyProtection="1">
      <alignment vertical="center"/>
    </xf>
    <xf numFmtId="49" fontId="7" fillId="4" borderId="10" xfId="0" applyNumberFormat="1" applyFont="1" applyFill="1" applyBorder="1" applyAlignment="1" applyProtection="1">
      <alignment vertical="center"/>
    </xf>
    <xf numFmtId="0" fontId="9" fillId="0" borderId="14" xfId="41" applyFont="1" applyFill="1" applyBorder="1" applyAlignment="1" applyProtection="1">
      <alignment horizontal="left" vertical="center"/>
    </xf>
    <xf numFmtId="0" fontId="9" fillId="0" borderId="1" xfId="41" applyFont="1" applyFill="1" applyBorder="1" applyAlignment="1" applyProtection="1">
      <alignment horizontal="left" vertical="center"/>
    </xf>
    <xf numFmtId="0" fontId="9" fillId="0" borderId="14" xfId="42" applyFont="1" applyFill="1" applyBorder="1" applyAlignment="1" applyProtection="1">
      <alignment horizontal="left" vertical="center"/>
    </xf>
    <xf numFmtId="170" fontId="23" fillId="3" borderId="5" xfId="0" applyNumberFormat="1" applyFont="1" applyFill="1" applyBorder="1" applyAlignment="1" applyProtection="1">
      <alignment horizontal="left" vertical="center"/>
    </xf>
    <xf numFmtId="170" fontId="26" fillId="3" borderId="0" xfId="0" applyNumberFormat="1" applyFont="1" applyFill="1" applyBorder="1" applyAlignment="1" applyProtection="1">
      <alignment horizontal="left" vertical="center"/>
    </xf>
    <xf numFmtId="170" fontId="24" fillId="3" borderId="0" xfId="0" applyNumberFormat="1" applyFont="1" applyFill="1" applyBorder="1" applyAlignment="1" applyProtection="1">
      <alignment horizontal="left" vertical="center"/>
    </xf>
    <xf numFmtId="170" fontId="27" fillId="3" borderId="0" xfId="0" applyNumberFormat="1" applyFont="1" applyFill="1" applyBorder="1" applyAlignment="1" applyProtection="1">
      <alignment horizontal="center" vertical="center" wrapText="1"/>
    </xf>
    <xf numFmtId="170" fontId="28" fillId="3" borderId="0" xfId="0" applyNumberFormat="1" applyFont="1" applyFill="1" applyBorder="1" applyAlignment="1" applyProtection="1">
      <alignment horizontal="center" vertical="center"/>
    </xf>
    <xf numFmtId="170" fontId="29" fillId="3" borderId="10" xfId="0" applyNumberFormat="1" applyFont="1" applyFill="1" applyBorder="1" applyAlignment="1" applyProtection="1">
      <alignment horizontal="center" vertical="center"/>
    </xf>
    <xf numFmtId="4" fontId="7" fillId="2" borderId="12" xfId="0" applyNumberFormat="1" applyFont="1" applyFill="1" applyBorder="1" applyAlignment="1" applyProtection="1">
      <alignment horizontal="center" vertical="center"/>
    </xf>
    <xf numFmtId="4" fontId="7" fillId="2" borderId="13" xfId="0" applyNumberFormat="1" applyFont="1" applyFill="1" applyBorder="1" applyAlignment="1" applyProtection="1">
      <alignment horizontal="center" vertical="center"/>
    </xf>
    <xf numFmtId="4" fontId="9" fillId="11" borderId="1" xfId="0" applyNumberFormat="1" applyFont="1" applyFill="1" applyBorder="1" applyAlignment="1" applyProtection="1">
      <alignment vertical="center" wrapText="1"/>
    </xf>
    <xf numFmtId="49" fontId="5" fillId="11" borderId="14" xfId="0" applyNumberFormat="1" applyFont="1" applyFill="1" applyBorder="1" applyAlignment="1" applyProtection="1">
      <alignment horizontal="center" vertical="center"/>
    </xf>
    <xf numFmtId="164" fontId="5" fillId="11" borderId="12" xfId="2" applyFont="1" applyFill="1" applyBorder="1" applyAlignment="1" applyProtection="1">
      <alignment vertical="center"/>
    </xf>
    <xf numFmtId="164" fontId="21" fillId="0" borderId="0" xfId="2"/>
    <xf numFmtId="43" fontId="0" fillId="0" borderId="0" xfId="0" applyNumberFormat="1" applyFont="1" applyAlignment="1" applyProtection="1">
      <alignment wrapText="1"/>
    </xf>
    <xf numFmtId="0" fontId="22" fillId="12" borderId="9" xfId="0" applyFont="1" applyFill="1" applyBorder="1" applyAlignment="1">
      <alignment horizontal="center" vertical="center"/>
    </xf>
    <xf numFmtId="0" fontId="22" fillId="12" borderId="10" xfId="0" applyFont="1" applyFill="1" applyBorder="1" applyAlignment="1">
      <alignment horizontal="center" vertical="center"/>
    </xf>
    <xf numFmtId="0" fontId="22" fillId="12" borderId="11" xfId="0" applyFont="1" applyFill="1" applyBorder="1" applyAlignment="1">
      <alignment horizontal="center" vertical="center"/>
    </xf>
    <xf numFmtId="4" fontId="22" fillId="12" borderId="15" xfId="0" applyNumberFormat="1" applyFont="1" applyFill="1" applyBorder="1" applyAlignment="1">
      <alignment horizontal="center" vertical="center" wrapText="1"/>
    </xf>
    <xf numFmtId="0" fontId="22" fillId="12" borderId="15" xfId="0" applyFont="1" applyFill="1" applyBorder="1" applyAlignment="1">
      <alignment horizontal="center" vertical="center"/>
    </xf>
    <xf numFmtId="4" fontId="22" fillId="12" borderId="8" xfId="0" applyNumberFormat="1" applyFont="1" applyFill="1" applyBorder="1" applyAlignment="1">
      <alignment horizontal="center" vertical="center" wrapText="1"/>
    </xf>
    <xf numFmtId="0" fontId="22" fillId="12" borderId="13" xfId="0" applyFont="1" applyFill="1" applyBorder="1" applyAlignment="1">
      <alignment horizontal="center" vertical="center" wrapText="1"/>
    </xf>
    <xf numFmtId="4" fontId="22" fillId="12" borderId="13" xfId="0" applyNumberFormat="1" applyFont="1" applyFill="1" applyBorder="1" applyAlignment="1">
      <alignment horizontal="center" vertical="center" wrapText="1"/>
    </xf>
    <xf numFmtId="0" fontId="22" fillId="12" borderId="11"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30" fillId="0" borderId="0" xfId="0" applyFont="1"/>
    <xf numFmtId="0" fontId="31" fillId="0" borderId="0" xfId="0" applyFont="1"/>
    <xf numFmtId="0" fontId="30" fillId="0" borderId="0" xfId="0" applyFont="1" applyAlignment="1">
      <alignment horizontal="center"/>
    </xf>
    <xf numFmtId="0" fontId="31" fillId="0" borderId="0" xfId="0" applyFont="1" applyAlignment="1">
      <alignment horizontal="right"/>
    </xf>
    <xf numFmtId="0" fontId="30" fillId="0" borderId="0" xfId="0" applyFont="1" applyAlignment="1">
      <alignment horizontal="right"/>
    </xf>
    <xf numFmtId="0" fontId="32" fillId="13" borderId="14" xfId="0" applyFont="1" applyFill="1" applyBorder="1" applyAlignment="1">
      <alignment horizontal="centerContinuous" vertical="center" wrapText="1"/>
    </xf>
    <xf numFmtId="0" fontId="31" fillId="0" borderId="0" xfId="0" applyFont="1" applyAlignment="1">
      <alignment horizontal="centerContinuous"/>
    </xf>
    <xf numFmtId="10" fontId="31" fillId="0" borderId="0" xfId="0" applyNumberFormat="1" applyFont="1" applyAlignment="1">
      <alignment horizontal="centerContinuous"/>
    </xf>
    <xf numFmtId="0" fontId="33" fillId="0" borderId="0" xfId="0" applyFont="1"/>
    <xf numFmtId="0" fontId="34" fillId="0" borderId="0" xfId="44" applyAlignment="1" applyProtection="1"/>
    <xf numFmtId="164" fontId="35" fillId="14" borderId="7" xfId="2" applyFont="1" applyFill="1" applyBorder="1" applyAlignment="1">
      <alignment vertical="center"/>
    </xf>
    <xf numFmtId="0" fontId="31" fillId="0" borderId="0" xfId="0" applyFont="1" applyAlignment="1">
      <alignment horizontal="center"/>
    </xf>
    <xf numFmtId="180" fontId="31" fillId="0" borderId="0" xfId="0" applyNumberFormat="1" applyFont="1"/>
    <xf numFmtId="10" fontId="31" fillId="0" borderId="0" xfId="0" applyNumberFormat="1" applyFont="1" applyAlignment="1">
      <alignment horizontal="center"/>
    </xf>
    <xf numFmtId="0" fontId="36" fillId="0" borderId="0" xfId="0" applyFont="1" applyAlignment="1">
      <alignment horizontal="left"/>
    </xf>
    <xf numFmtId="0" fontId="0" fillId="0" borderId="0" xfId="0" applyNumberFormat="1"/>
    <xf numFmtId="0" fontId="37" fillId="14" borderId="14" xfId="0" applyNumberFormat="1" applyFont="1" applyFill="1" applyBorder="1" applyAlignment="1">
      <alignment horizontal="centerContinuous" vertical="center" wrapText="1"/>
    </xf>
    <xf numFmtId="181" fontId="31" fillId="0" borderId="0" xfId="0" applyNumberFormat="1" applyFont="1" applyAlignment="1">
      <alignment horizontal="left"/>
    </xf>
    <xf numFmtId="164" fontId="0" fillId="0" borderId="0" xfId="2" applyNumberFormat="1" applyFont="1"/>
    <xf numFmtId="4" fontId="0" fillId="0" borderId="0" xfId="0" applyNumberFormat="1"/>
    <xf numFmtId="0" fontId="15" fillId="3" borderId="0" xfId="19" applyFont="1" applyFill="1" applyAlignment="1" applyProtection="1"/>
    <xf numFmtId="0" fontId="15" fillId="0" borderId="0" xfId="19" applyFont="1" applyAlignment="1" applyProtection="1"/>
    <xf numFmtId="0" fontId="15" fillId="4" borderId="14" xfId="19" applyFont="1" applyFill="1" applyBorder="1" applyAlignment="1" applyProtection="1"/>
    <xf numFmtId="10" fontId="38" fillId="5" borderId="14" xfId="32" applyNumberFormat="1" applyFont="1" applyFill="1" applyBorder="1" applyAlignment="1" applyProtection="1">
      <alignment horizontal="center"/>
    </xf>
    <xf numFmtId="0" fontId="15" fillId="0" borderId="14" xfId="19" applyFont="1" applyBorder="1" applyAlignment="1" applyProtection="1"/>
    <xf numFmtId="10" fontId="0" fillId="0" borderId="14" xfId="32" applyNumberFormat="1" applyFont="1" applyBorder="1" applyAlignment="1" applyProtection="1"/>
    <xf numFmtId="10" fontId="0" fillId="0" borderId="3" xfId="32" applyNumberFormat="1" applyFont="1" applyBorder="1" applyAlignment="1" applyProtection="1"/>
    <xf numFmtId="10" fontId="0" fillId="5" borderId="4" xfId="32" applyNumberFormat="1" applyFont="1" applyFill="1" applyBorder="1" applyAlignment="1" applyProtection="1"/>
    <xf numFmtId="10" fontId="0" fillId="5" borderId="6" xfId="32" applyNumberFormat="1" applyFont="1" applyFill="1" applyBorder="1" applyAlignment="1" applyProtection="1"/>
    <xf numFmtId="10" fontId="0" fillId="0" borderId="14" xfId="32" applyNumberFormat="1" applyFont="1" applyBorder="1" applyAlignment="1" applyProtection="1">
      <alignment horizontal="right"/>
    </xf>
    <xf numFmtId="10" fontId="0" fillId="0" borderId="3" xfId="32" applyNumberFormat="1" applyFont="1" applyBorder="1" applyAlignment="1" applyProtection="1">
      <alignment horizontal="right"/>
    </xf>
    <xf numFmtId="10" fontId="0" fillId="5" borderId="9" xfId="32" applyNumberFormat="1" applyFont="1" applyFill="1" applyBorder="1" applyAlignment="1" applyProtection="1"/>
    <xf numFmtId="10" fontId="39" fillId="0" borderId="25" xfId="0" applyNumberFormat="1" applyFont="1" applyBorder="1" applyAlignment="1">
      <alignment horizontal="right" vertical="center"/>
    </xf>
    <xf numFmtId="10" fontId="0" fillId="0" borderId="12" xfId="32" applyNumberFormat="1" applyFont="1" applyBorder="1" applyAlignment="1" applyProtection="1"/>
    <xf numFmtId="10" fontId="0" fillId="0" borderId="6" xfId="32" applyNumberFormat="1" applyFont="1" applyBorder="1" applyAlignment="1" applyProtection="1"/>
    <xf numFmtId="0" fontId="15" fillId="4" borderId="1" xfId="19" applyFont="1" applyFill="1" applyBorder="1" applyAlignment="1" applyProtection="1"/>
    <xf numFmtId="0" fontId="38" fillId="4" borderId="2" xfId="19" applyFont="1" applyFill="1" applyBorder="1" applyAlignment="1" applyProtection="1"/>
    <xf numFmtId="10" fontId="6" fillId="4" borderId="14" xfId="32" applyNumberFormat="1" applyFont="1" applyFill="1" applyBorder="1" applyAlignment="1" applyProtection="1"/>
    <xf numFmtId="10" fontId="0" fillId="3" borderId="0" xfId="32" applyNumberFormat="1" applyFont="1" applyFill="1" applyBorder="1" applyAlignment="1" applyProtection="1"/>
    <xf numFmtId="10" fontId="0" fillId="0" borderId="0" xfId="32" applyNumberFormat="1" applyFont="1" applyBorder="1" applyAlignment="1" applyProtection="1"/>
    <xf numFmtId="0" fontId="23" fillId="3" borderId="6" xfId="0" applyFont="1" applyFill="1" applyBorder="1" applyAlignment="1" applyProtection="1">
      <alignment vertical="center"/>
    </xf>
    <xf numFmtId="0" fontId="26" fillId="3" borderId="8" xfId="0" applyFont="1" applyFill="1" applyBorder="1" applyAlignment="1" applyProtection="1">
      <alignment vertical="center"/>
    </xf>
    <xf numFmtId="9" fontId="27" fillId="3" borderId="8" xfId="3" applyFont="1" applyFill="1" applyBorder="1" applyAlignment="1" applyProtection="1">
      <alignment horizontal="center" vertical="center" wrapText="1"/>
    </xf>
    <xf numFmtId="0" fontId="28" fillId="3" borderId="8" xfId="0" applyFont="1" applyFill="1" applyBorder="1" applyAlignment="1" applyProtection="1">
      <alignment vertical="center"/>
    </xf>
    <xf numFmtId="9" fontId="29" fillId="3" borderId="11" xfId="3" applyFont="1" applyFill="1" applyBorder="1" applyAlignment="1" applyProtection="1">
      <alignment horizontal="center" vertical="center"/>
    </xf>
    <xf numFmtId="44" fontId="25" fillId="0" borderId="14" xfId="2" applyNumberFormat="1" applyFont="1" applyFill="1" applyBorder="1" applyAlignment="1">
      <alignment horizontal="center" vertical="center" wrapText="1"/>
    </xf>
    <xf numFmtId="44" fontId="25" fillId="0" borderId="14" xfId="2" applyNumberFormat="1" applyFont="1" applyFill="1" applyBorder="1" applyAlignment="1">
      <alignment horizontal="right" vertical="center"/>
    </xf>
    <xf numFmtId="182" fontId="40" fillId="15" borderId="14" xfId="0" applyNumberFormat="1" applyFont="1" applyFill="1" applyBorder="1" applyAlignment="1">
      <alignment horizontal="right" vertical="center" wrapText="1"/>
    </xf>
    <xf numFmtId="164" fontId="24" fillId="0" borderId="14" xfId="2" applyNumberFormat="1" applyFont="1" applyBorder="1" applyAlignment="1" applyProtection="1">
      <alignment horizontal="left" vertical="center"/>
    </xf>
    <xf numFmtId="44" fontId="25" fillId="15" borderId="14" xfId="2" applyNumberFormat="1" applyFont="1" applyFill="1" applyBorder="1" applyAlignment="1">
      <alignment vertical="center"/>
    </xf>
    <xf numFmtId="182" fontId="25" fillId="0" borderId="14" xfId="0" applyNumberFormat="1" applyFont="1" applyBorder="1" applyAlignment="1">
      <alignment horizontal="left" vertical="center" wrapText="1"/>
    </xf>
    <xf numFmtId="0" fontId="40" fillId="15" borderId="14" xfId="0" applyFont="1" applyFill="1" applyBorder="1" applyAlignment="1">
      <alignment vertical="center" wrapText="1"/>
    </xf>
    <xf numFmtId="0" fontId="40" fillId="15" borderId="14" xfId="0" applyFont="1" applyFill="1" applyBorder="1" applyAlignment="1">
      <alignment horizontal="center" vertical="center"/>
    </xf>
    <xf numFmtId="183" fontId="25" fillId="0" borderId="14" xfId="2" applyNumberFormat="1" applyFont="1" applyFill="1" applyBorder="1" applyAlignment="1">
      <alignment horizontal="left" vertical="center" wrapText="1"/>
    </xf>
    <xf numFmtId="183" fontId="25" fillId="0" borderId="14" xfId="13" applyNumberFormat="1" applyFont="1" applyFill="1" applyBorder="1" applyAlignment="1">
      <alignment horizontal="right" vertical="center" wrapText="1"/>
    </xf>
    <xf numFmtId="0" fontId="15" fillId="0" borderId="13" xfId="19" applyFont="1" applyBorder="1" applyAlignment="1" applyProtection="1"/>
    <xf numFmtId="10" fontId="39" fillId="0" borderId="26" xfId="0" applyNumberFormat="1" applyFont="1" applyBorder="1" applyAlignment="1">
      <alignment horizontal="right" vertical="center"/>
    </xf>
    <xf numFmtId="10" fontId="0" fillId="5" borderId="11" xfId="32" applyNumberFormat="1" applyFont="1" applyFill="1" applyBorder="1" applyAlignment="1" applyProtection="1"/>
    <xf numFmtId="0" fontId="6" fillId="4" borderId="14" xfId="0" applyFont="1" applyFill="1" applyBorder="1" applyAlignment="1" applyProtection="1">
      <alignment horizontal="center" vertical="center" wrapText="1"/>
    </xf>
    <xf numFmtId="3" fontId="22" fillId="4" borderId="1" xfId="43" applyNumberFormat="1" applyFont="1" applyFill="1" applyBorder="1" applyAlignment="1" applyProtection="1">
      <alignment horizontal="left" vertical="center" wrapText="1"/>
    </xf>
    <xf numFmtId="3" fontId="25" fillId="4" borderId="2" xfId="43" applyNumberFormat="1" applyFont="1" applyFill="1" applyBorder="1" applyAlignment="1" applyProtection="1">
      <alignment horizontal="left" vertical="center" wrapText="1"/>
    </xf>
    <xf numFmtId="3" fontId="25" fillId="4" borderId="2" xfId="43" applyNumberFormat="1" applyFont="1" applyFill="1" applyBorder="1" applyAlignment="1" applyProtection="1">
      <alignment horizontal="center" vertical="center"/>
    </xf>
    <xf numFmtId="4" fontId="22" fillId="4" borderId="2" xfId="43" applyNumberFormat="1" applyFont="1" applyFill="1" applyBorder="1" applyAlignment="1" applyProtection="1">
      <alignment horizontal="right" vertical="center" wrapText="1"/>
    </xf>
    <xf numFmtId="4" fontId="22" fillId="4" borderId="2" xfId="43" applyNumberFormat="1" applyFont="1" applyFill="1" applyBorder="1" applyAlignment="1" applyProtection="1">
      <alignment vertical="center" wrapText="1"/>
    </xf>
    <xf numFmtId="4" fontId="22" fillId="4" borderId="3" xfId="43" applyNumberFormat="1" applyFont="1" applyFill="1" applyBorder="1" applyAlignment="1" applyProtection="1">
      <alignment horizontal="right" vertical="center" wrapText="1"/>
    </xf>
    <xf numFmtId="3" fontId="25" fillId="3" borderId="14" xfId="0" applyNumberFormat="1" applyFont="1" applyFill="1" applyBorder="1" applyAlignment="1" applyProtection="1">
      <alignment horizontal="left" vertical="center"/>
    </xf>
    <xf numFmtId="0" fontId="25" fillId="3" borderId="1" xfId="0" applyFont="1" applyFill="1" applyBorder="1" applyAlignment="1" applyProtection="1">
      <alignment horizontal="left" vertical="center"/>
    </xf>
    <xf numFmtId="0" fontId="25" fillId="0" borderId="14" xfId="2" applyNumberFormat="1" applyFont="1" applyFill="1" applyBorder="1" applyAlignment="1" applyProtection="1">
      <alignment vertical="center" wrapText="1"/>
    </xf>
    <xf numFmtId="4" fontId="25" fillId="0" borderId="14" xfId="0" applyNumberFormat="1" applyFont="1" applyFill="1" applyBorder="1" applyAlignment="1" applyProtection="1">
      <alignment horizontal="right" vertical="center" wrapText="1"/>
    </xf>
    <xf numFmtId="182" fontId="25" fillId="15" borderId="14" xfId="0" applyNumberFormat="1" applyFont="1" applyFill="1" applyBorder="1" applyAlignment="1">
      <alignment horizontal="right" vertical="center" wrapText="1"/>
    </xf>
    <xf numFmtId="164" fontId="25" fillId="0" borderId="14" xfId="2" applyNumberFormat="1" applyFont="1" applyBorder="1" applyAlignment="1" applyProtection="1">
      <alignment horizontal="left" vertical="center"/>
    </xf>
    <xf numFmtId="168" fontId="25" fillId="0" borderId="11" xfId="41" applyNumberFormat="1" applyFont="1" applyBorder="1" applyAlignment="1" applyProtection="1">
      <alignment horizontal="left" vertical="center" wrapText="1"/>
    </xf>
    <xf numFmtId="17" fontId="5" fillId="0" borderId="14" xfId="0" applyNumberFormat="1" applyFont="1" applyFill="1" applyBorder="1" applyAlignment="1" applyProtection="1">
      <alignment horizontal="center" vertical="center"/>
    </xf>
    <xf numFmtId="164" fontId="5" fillId="0" borderId="14" xfId="2" applyFont="1" applyBorder="1" applyAlignment="1" applyProtection="1">
      <alignment vertical="center"/>
    </xf>
    <xf numFmtId="0" fontId="40" fillId="0" borderId="14" xfId="0" applyFont="1" applyFill="1" applyBorder="1" applyAlignment="1">
      <alignment vertical="center" wrapText="1"/>
    </xf>
    <xf numFmtId="4" fontId="25" fillId="0" borderId="14" xfId="0" applyNumberFormat="1" applyFont="1" applyFill="1" applyBorder="1" applyAlignment="1">
      <alignment horizontal="right" vertical="center" wrapText="1"/>
    </xf>
    <xf numFmtId="164" fontId="21" fillId="0" borderId="0" xfId="2" applyBorder="1" applyProtection="1"/>
    <xf numFmtId="164" fontId="21" fillId="0" borderId="0" xfId="2" applyProtection="1"/>
    <xf numFmtId="49" fontId="22" fillId="18" borderId="1" xfId="42" applyNumberFormat="1" applyFont="1" applyFill="1" applyBorder="1" applyAlignment="1">
      <alignment horizontal="left" vertical="center"/>
    </xf>
    <xf numFmtId="0" fontId="0" fillId="16" borderId="14" xfId="0" applyFont="1" applyFill="1" applyBorder="1" applyAlignment="1" applyProtection="1">
      <alignment vertical="center" wrapText="1"/>
    </xf>
    <xf numFmtId="164" fontId="0" fillId="16" borderId="14" xfId="2" applyFont="1" applyFill="1" applyBorder="1" applyAlignment="1" applyProtection="1">
      <alignment vertical="center"/>
    </xf>
    <xf numFmtId="176" fontId="0" fillId="16" borderId="14" xfId="3" applyNumberFormat="1" applyFont="1" applyFill="1" applyBorder="1" applyAlignment="1" applyProtection="1">
      <alignment horizontal="center" vertical="center"/>
    </xf>
    <xf numFmtId="176" fontId="0" fillId="16" borderId="14" xfId="0" applyNumberFormat="1" applyFont="1" applyFill="1" applyBorder="1" applyAlignment="1" applyProtection="1">
      <alignment horizontal="center" vertical="center"/>
    </xf>
    <xf numFmtId="167" fontId="7" fillId="0" borderId="5" xfId="41" applyNumberFormat="1" applyFont="1" applyBorder="1" applyAlignment="1" applyProtection="1">
      <alignment horizontal="left" vertical="center"/>
    </xf>
    <xf numFmtId="167" fontId="5" fillId="0" borderId="6" xfId="0" applyNumberFormat="1" applyFont="1" applyBorder="1" applyAlignment="1" applyProtection="1"/>
    <xf numFmtId="17" fontId="7" fillId="0" borderId="0" xfId="42" applyNumberFormat="1" applyFont="1" applyBorder="1" applyAlignment="1" applyProtection="1">
      <alignment horizontal="left" vertical="center" wrapText="1"/>
    </xf>
    <xf numFmtId="4" fontId="7" fillId="2" borderId="14" xfId="0" applyNumberFormat="1" applyFont="1" applyFill="1" applyBorder="1" applyAlignment="1" applyProtection="1">
      <alignment horizontal="center" vertical="center" wrapText="1"/>
    </xf>
    <xf numFmtId="0" fontId="24" fillId="0" borderId="0" xfId="0" applyFont="1" applyFill="1" applyAlignment="1" applyProtection="1">
      <alignment vertical="center"/>
    </xf>
    <xf numFmtId="0" fontId="22" fillId="17" borderId="10" xfId="17" applyFont="1" applyFill="1" applyBorder="1" applyAlignment="1" applyProtection="1">
      <alignment vertical="center"/>
    </xf>
    <xf numFmtId="0" fontId="22" fillId="17" borderId="10" xfId="17" applyFont="1" applyFill="1" applyBorder="1" applyAlignment="1" applyProtection="1">
      <alignment vertical="center" wrapText="1"/>
    </xf>
    <xf numFmtId="9" fontId="25" fillId="17" borderId="9" xfId="17" applyNumberFormat="1" applyFont="1" applyFill="1" applyBorder="1" applyAlignment="1" applyProtection="1">
      <alignment horizontal="center" vertical="center"/>
    </xf>
    <xf numFmtId="172" fontId="25" fillId="17" borderId="11" xfId="0" applyNumberFormat="1" applyFont="1" applyFill="1" applyBorder="1" applyAlignment="1" applyProtection="1">
      <alignment horizontal="center" vertical="center"/>
    </xf>
    <xf numFmtId="164" fontId="25" fillId="17" borderId="13" xfId="2" applyFont="1" applyFill="1" applyBorder="1" applyAlignment="1" applyProtection="1">
      <alignment vertical="center"/>
    </xf>
    <xf numFmtId="183" fontId="25" fillId="17" borderId="14" xfId="2" applyNumberFormat="1" applyFont="1" applyFill="1" applyBorder="1" applyAlignment="1">
      <alignment horizontal="left" vertical="center" wrapText="1"/>
    </xf>
    <xf numFmtId="170" fontId="25" fillId="17" borderId="10" xfId="1" applyNumberFormat="1" applyFont="1" applyFill="1" applyBorder="1" applyAlignment="1" applyProtection="1">
      <alignment horizontal="right" vertical="center" wrapText="1"/>
    </xf>
    <xf numFmtId="0" fontId="40" fillId="0" borderId="14" xfId="0" applyFont="1" applyFill="1" applyBorder="1" applyAlignment="1">
      <alignment horizontal="center" vertical="center"/>
    </xf>
    <xf numFmtId="170" fontId="25" fillId="0" borderId="14" xfId="1" applyNumberFormat="1" applyFont="1" applyFill="1" applyBorder="1" applyAlignment="1" applyProtection="1">
      <alignment horizontal="right" vertical="center"/>
    </xf>
    <xf numFmtId="0" fontId="25" fillId="0" borderId="3" xfId="0" applyFont="1" applyFill="1" applyBorder="1" applyAlignment="1" applyProtection="1">
      <alignment horizontal="left" vertical="center" wrapText="1"/>
    </xf>
    <xf numFmtId="0" fontId="25" fillId="17" borderId="13" xfId="17" applyFont="1" applyFill="1" applyBorder="1" applyAlignment="1" applyProtection="1">
      <alignment horizontal="center" vertical="center"/>
    </xf>
    <xf numFmtId="0" fontId="0" fillId="0" borderId="14" xfId="0" applyFont="1" applyFill="1" applyBorder="1" applyAlignment="1" applyProtection="1">
      <alignment vertical="center" wrapText="1"/>
    </xf>
    <xf numFmtId="164" fontId="0" fillId="0" borderId="14" xfId="2" applyFont="1" applyFill="1" applyBorder="1" applyAlignment="1" applyProtection="1">
      <alignment vertical="center"/>
    </xf>
    <xf numFmtId="176" fontId="0" fillId="0" borderId="14" xfId="3" applyNumberFormat="1" applyFont="1" applyFill="1" applyBorder="1" applyAlignment="1" applyProtection="1">
      <alignment horizontal="center" vertical="center"/>
    </xf>
    <xf numFmtId="176" fontId="0" fillId="0" borderId="14" xfId="0" applyNumberFormat="1" applyFont="1" applyFill="1" applyBorder="1" applyAlignment="1" applyProtection="1">
      <alignment horizontal="center" vertical="center"/>
    </xf>
    <xf numFmtId="0" fontId="0" fillId="0" borderId="0" xfId="0" quotePrefix="1"/>
    <xf numFmtId="174" fontId="21" fillId="0" borderId="0" xfId="2" applyNumberFormat="1" applyProtection="1"/>
    <xf numFmtId="0" fontId="25" fillId="3" borderId="14" xfId="0" applyFont="1" applyFill="1" applyBorder="1" applyAlignment="1" applyProtection="1">
      <alignment horizontal="left" vertical="center"/>
    </xf>
    <xf numFmtId="184" fontId="0" fillId="3" borderId="0" xfId="2" applyNumberFormat="1" applyFont="1" applyFill="1" applyBorder="1" applyAlignment="1" applyProtection="1"/>
    <xf numFmtId="0" fontId="7" fillId="2" borderId="14" xfId="0" applyFont="1" applyFill="1" applyBorder="1" applyAlignment="1" applyProtection="1">
      <alignment horizontal="center" vertical="center" wrapText="1"/>
    </xf>
    <xf numFmtId="4" fontId="7" fillId="2" borderId="14" xfId="0" applyNumberFormat="1" applyFont="1" applyFill="1" applyBorder="1" applyAlignment="1" applyProtection="1">
      <alignment horizontal="center" vertical="center" wrapText="1"/>
    </xf>
    <xf numFmtId="10" fontId="7" fillId="4" borderId="14" xfId="3" applyNumberFormat="1" applyFont="1" applyFill="1" applyBorder="1" applyAlignment="1" applyProtection="1">
      <alignment horizontal="right" vertical="center"/>
    </xf>
    <xf numFmtId="164" fontId="7" fillId="4" borderId="14" xfId="2" applyFont="1" applyFill="1" applyBorder="1" applyAlignment="1" applyProtection="1">
      <alignment horizontal="center" vertical="center"/>
    </xf>
    <xf numFmtId="0" fontId="7" fillId="2" borderId="14" xfId="0" applyFont="1" applyFill="1" applyBorder="1" applyAlignment="1" applyProtection="1">
      <alignment horizontal="center" vertical="center"/>
    </xf>
    <xf numFmtId="49" fontId="7" fillId="2" borderId="14" xfId="0" applyNumberFormat="1" applyFont="1" applyFill="1" applyBorder="1" applyAlignment="1" applyProtection="1">
      <alignment horizontal="center" vertical="center"/>
    </xf>
    <xf numFmtId="0" fontId="6" fillId="4" borderId="14" xfId="0" applyFont="1" applyFill="1" applyBorder="1" applyAlignment="1" applyProtection="1">
      <alignment horizontal="left" vertical="center"/>
    </xf>
    <xf numFmtId="0" fontId="6" fillId="4" borderId="1"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38" fillId="5" borderId="14" xfId="19" applyFont="1" applyFill="1" applyBorder="1" applyAlignment="1" applyProtection="1">
      <alignment horizontal="left"/>
    </xf>
    <xf numFmtId="0" fontId="38" fillId="0" borderId="14" xfId="19" applyFont="1" applyBorder="1" applyAlignment="1" applyProtection="1">
      <alignment horizontal="left"/>
    </xf>
    <xf numFmtId="0" fontId="38" fillId="0" borderId="12" xfId="19" applyFont="1" applyBorder="1" applyAlignment="1" applyProtection="1">
      <alignment horizontal="left"/>
    </xf>
    <xf numFmtId="0" fontId="38" fillId="2" borderId="14" xfId="19" applyFont="1" applyFill="1" applyBorder="1" applyAlignment="1" applyProtection="1">
      <alignment horizontal="center"/>
    </xf>
    <xf numFmtId="0" fontId="15" fillId="4" borderId="14" xfId="19" applyFont="1" applyFill="1" applyBorder="1" applyAlignment="1" applyProtection="1">
      <alignment horizontal="center"/>
    </xf>
    <xf numFmtId="1" fontId="18" fillId="7" borderId="14" xfId="0" applyNumberFormat="1" applyFont="1" applyFill="1" applyBorder="1" applyAlignment="1" applyProtection="1">
      <alignment horizontal="center" vertical="center" wrapText="1"/>
    </xf>
    <xf numFmtId="0" fontId="18" fillId="7" borderId="1" xfId="0" applyFont="1" applyFill="1" applyBorder="1" applyAlignment="1" applyProtection="1">
      <alignment horizontal="center" vertical="center" wrapText="1"/>
    </xf>
    <xf numFmtId="1" fontId="17" fillId="0" borderId="16" xfId="0" applyNumberFormat="1" applyFont="1" applyBorder="1" applyAlignment="1" applyProtection="1">
      <alignment horizontal="center"/>
    </xf>
    <xf numFmtId="0" fontId="6" fillId="0" borderId="18" xfId="0" applyFont="1" applyBorder="1" applyAlignment="1" applyProtection="1">
      <alignment horizontal="left"/>
    </xf>
    <xf numFmtId="0" fontId="0" fillId="0" borderId="19" xfId="0" applyFont="1" applyBorder="1" applyAlignment="1" applyProtection="1">
      <alignment horizontal="left" vertical="top" wrapText="1"/>
    </xf>
    <xf numFmtId="0" fontId="0" fillId="0" borderId="19" xfId="0" applyFont="1" applyBorder="1" applyAlignment="1" applyProtection="1">
      <alignment horizontal="left"/>
    </xf>
    <xf numFmtId="49" fontId="0" fillId="0" borderId="19" xfId="0" applyNumberFormat="1" applyFont="1" applyBorder="1" applyAlignment="1" applyProtection="1">
      <alignment horizontal="left"/>
    </xf>
    <xf numFmtId="0" fontId="17" fillId="0" borderId="16" xfId="0" applyFont="1" applyBorder="1" applyAlignment="1" applyProtection="1">
      <alignment horizontal="center"/>
    </xf>
    <xf numFmtId="0" fontId="6" fillId="8" borderId="18" xfId="0" applyFont="1" applyFill="1" applyBorder="1" applyAlignment="1" applyProtection="1">
      <alignment horizontal="center"/>
    </xf>
    <xf numFmtId="0" fontId="18" fillId="7" borderId="17" xfId="0" applyFont="1" applyFill="1" applyBorder="1" applyAlignment="1" applyProtection="1">
      <alignment horizontal="left" wrapText="1"/>
    </xf>
    <xf numFmtId="0" fontId="0" fillId="8" borderId="19" xfId="0" applyFont="1" applyFill="1" applyBorder="1" applyAlignment="1" applyProtection="1">
      <alignment horizontal="left" vertical="top" wrapText="1"/>
    </xf>
    <xf numFmtId="0" fontId="0" fillId="8" borderId="18" xfId="0" applyFont="1" applyFill="1" applyBorder="1" applyAlignment="1" applyProtection="1">
      <alignment horizontal="left"/>
    </xf>
    <xf numFmtId="0" fontId="18" fillId="7" borderId="14" xfId="0" applyFont="1" applyFill="1" applyBorder="1" applyAlignment="1" applyProtection="1">
      <alignment horizontal="center" vertical="center" wrapText="1"/>
    </xf>
    <xf numFmtId="49" fontId="18" fillId="7" borderId="14" xfId="0" applyNumberFormat="1" applyFont="1" applyFill="1" applyBorder="1" applyAlignment="1" applyProtection="1">
      <alignment horizontal="left" vertical="center" wrapText="1"/>
    </xf>
    <xf numFmtId="167" fontId="18" fillId="7" borderId="14" xfId="0" applyNumberFormat="1" applyFont="1" applyFill="1" applyBorder="1" applyAlignment="1" applyProtection="1">
      <alignment horizontal="center" vertical="center" wrapText="1"/>
    </xf>
    <xf numFmtId="0" fontId="0" fillId="8" borderId="19" xfId="0" applyFont="1" applyFill="1" applyBorder="1" applyAlignment="1" applyProtection="1">
      <alignment horizontal="left"/>
    </xf>
    <xf numFmtId="177" fontId="0" fillId="8" borderId="19" xfId="0" applyNumberFormat="1" applyFont="1" applyFill="1" applyBorder="1" applyAlignment="1" applyProtection="1">
      <alignment horizontal="left"/>
    </xf>
    <xf numFmtId="0" fontId="6" fillId="8" borderId="18" xfId="0" applyFont="1" applyFill="1" applyBorder="1" applyAlignment="1" applyProtection="1">
      <alignment horizontal="left"/>
    </xf>
    <xf numFmtId="0" fontId="0" fillId="0" borderId="18" xfId="0" applyFont="1" applyBorder="1" applyAlignment="1" applyProtection="1">
      <alignment horizontal="left"/>
    </xf>
    <xf numFmtId="1" fontId="18" fillId="7" borderId="9" xfId="0" applyNumberFormat="1" applyFont="1" applyFill="1" applyBorder="1" applyAlignment="1" applyProtection="1">
      <alignment horizontal="center" vertical="center" wrapText="1"/>
    </xf>
    <xf numFmtId="2" fontId="0" fillId="8" borderId="19" xfId="0" applyNumberFormat="1" applyFont="1" applyFill="1" applyBorder="1" applyAlignment="1" applyProtection="1">
      <alignment horizontal="left"/>
    </xf>
    <xf numFmtId="177" fontId="0" fillId="8" borderId="19" xfId="0" applyNumberFormat="1" applyFont="1" applyFill="1" applyBorder="1" applyAlignment="1" applyProtection="1">
      <alignment horizontal="center"/>
    </xf>
  </cellXfs>
  <cellStyles count="48">
    <cellStyle name="Campo da tabela dinâmica" xfId="4" xr:uid="{00000000-0005-0000-0000-000006000000}"/>
    <cellStyle name="Canto da tabela dinâmica" xfId="5" xr:uid="{00000000-0005-0000-0000-000007000000}"/>
    <cellStyle name="Categoria da tabela dinâmica" xfId="6" xr:uid="{00000000-0005-0000-0000-000008000000}"/>
    <cellStyle name="Excel Built-in Normal" xfId="42" xr:uid="{00000000-0005-0000-0000-00002C000000}"/>
    <cellStyle name="Excel Built-in Normal 1 2" xfId="43" xr:uid="{00000000-0005-0000-0000-00002D000000}"/>
    <cellStyle name="Excel Built-in Normal 4" xfId="41" xr:uid="{00000000-0005-0000-0000-00002B000000}"/>
    <cellStyle name="Hiperlink" xfId="44" builtinId="8"/>
    <cellStyle name="Hiperlink 2" xfId="7" xr:uid="{00000000-0005-0000-0000-000009000000}"/>
    <cellStyle name="Moeda" xfId="2" builtinId="4"/>
    <cellStyle name="Moeda 11" xfId="8" xr:uid="{00000000-0005-0000-0000-00000A000000}"/>
    <cellStyle name="Moeda 2 2" xfId="9" xr:uid="{00000000-0005-0000-0000-00000B000000}"/>
    <cellStyle name="Moeda 2 2 2" xfId="10" xr:uid="{00000000-0005-0000-0000-00000C000000}"/>
    <cellStyle name="Moeda 2 2 3" xfId="11" xr:uid="{00000000-0005-0000-0000-00000D000000}"/>
    <cellStyle name="Moeda 2 2 4" xfId="12" xr:uid="{00000000-0005-0000-0000-00000E000000}"/>
    <cellStyle name="Moeda 2 4" xfId="13" xr:uid="{00000000-0005-0000-0000-00000F000000}"/>
    <cellStyle name="Moeda 3" xfId="14" xr:uid="{00000000-0005-0000-0000-000010000000}"/>
    <cellStyle name="Moeda 3 3" xfId="15" xr:uid="{00000000-0005-0000-0000-000011000000}"/>
    <cellStyle name="Normal" xfId="0" builtinId="0"/>
    <cellStyle name="Normal 11 2" xfId="47" xr:uid="{F3423953-FF23-49C2-B85C-C185D2D8C2D5}"/>
    <cellStyle name="Normal 17" xfId="16" xr:uid="{00000000-0005-0000-0000-000012000000}"/>
    <cellStyle name="Normal 2" xfId="17" xr:uid="{00000000-0005-0000-0000-000013000000}"/>
    <cellStyle name="Normal 2 10 2" xfId="46" xr:uid="{6D6C2288-C155-429E-B542-5C9053964DBE}"/>
    <cellStyle name="Normal 2 2" xfId="18" xr:uid="{00000000-0005-0000-0000-000014000000}"/>
    <cellStyle name="Normal 2 2 2" xfId="19" xr:uid="{00000000-0005-0000-0000-000015000000}"/>
    <cellStyle name="Normal 2 3" xfId="20" xr:uid="{00000000-0005-0000-0000-000016000000}"/>
    <cellStyle name="Normal 2 4" xfId="21" xr:uid="{00000000-0005-0000-0000-000017000000}"/>
    <cellStyle name="Normal 3" xfId="22" xr:uid="{00000000-0005-0000-0000-000018000000}"/>
    <cellStyle name="Normal 3 2" xfId="23" xr:uid="{00000000-0005-0000-0000-000019000000}"/>
    <cellStyle name="Normal 3 3" xfId="24" xr:uid="{00000000-0005-0000-0000-00001A000000}"/>
    <cellStyle name="Normal 3 3 2" xfId="25" xr:uid="{00000000-0005-0000-0000-00001B000000}"/>
    <cellStyle name="Normal 3 3 3" xfId="26" xr:uid="{00000000-0005-0000-0000-00001C000000}"/>
    <cellStyle name="Normal 3 4" xfId="27" xr:uid="{00000000-0005-0000-0000-00001D000000}"/>
    <cellStyle name="Normal 3 5" xfId="28" xr:uid="{00000000-0005-0000-0000-00001E000000}"/>
    <cellStyle name="Normal 4" xfId="29" xr:uid="{00000000-0005-0000-0000-00001F000000}"/>
    <cellStyle name="Normal 43" xfId="45" xr:uid="{75876231-6E46-4D97-8800-4D6C5CFEFAF2}"/>
    <cellStyle name="Normal 5" xfId="30" xr:uid="{00000000-0005-0000-0000-000020000000}"/>
    <cellStyle name="Porcentagem" xfId="3" builtinId="5"/>
    <cellStyle name="Porcentagem 2" xfId="31" xr:uid="{00000000-0005-0000-0000-000021000000}"/>
    <cellStyle name="Porcentagem 2 2" xfId="32" xr:uid="{00000000-0005-0000-0000-000022000000}"/>
    <cellStyle name="Porcentagem 2 4" xfId="33" xr:uid="{00000000-0005-0000-0000-000023000000}"/>
    <cellStyle name="Porcentagem 4" xfId="34" xr:uid="{00000000-0005-0000-0000-000024000000}"/>
    <cellStyle name="Resultado da tabela dinâmica" xfId="35" xr:uid="{00000000-0005-0000-0000-000025000000}"/>
    <cellStyle name="Separador de milhares 3_PEDRO BOÉSSIO ORÇAMENTO - CAIXA - REV 01" xfId="36" xr:uid="{00000000-0005-0000-0000-000026000000}"/>
    <cellStyle name="Título da tabela dinâmica" xfId="37" xr:uid="{00000000-0005-0000-0000-000027000000}"/>
    <cellStyle name="Valor da tabela dinâmica" xfId="38" xr:uid="{00000000-0005-0000-0000-000028000000}"/>
    <cellStyle name="Vírgula" xfId="1" builtinId="3"/>
    <cellStyle name="Vírgula 3" xfId="39" xr:uid="{00000000-0005-0000-0000-000029000000}"/>
    <cellStyle name="Vírgula 6 3" xfId="40" xr:uid="{00000000-0005-0000-0000-00002A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938953"/>
      <rgbColor rgb="FFA6A6A6"/>
      <rgbColor rgb="FF993366"/>
      <rgbColor rgb="FFF2F2F2"/>
      <rgbColor rgb="FFCCFFFF"/>
      <rgbColor rgb="FF660066"/>
      <rgbColor rgb="FFFF8080"/>
      <rgbColor rgb="FF0066CC"/>
      <rgbColor rgb="FFD8D8D8"/>
      <rgbColor rgb="FF000080"/>
      <rgbColor rgb="FFFF00FF"/>
      <rgbColor rgb="FFFFFF00"/>
      <rgbColor rgb="FF00FFFF"/>
      <rgbColor rgb="FF800080"/>
      <rgbColor rgb="FF800000"/>
      <rgbColor rgb="FF008080"/>
      <rgbColor rgb="FF0000FF"/>
      <rgbColor rgb="FF00CCFF"/>
      <rgbColor rgb="FFCCFFFF"/>
      <rgbColor rgb="FFD9D9D9"/>
      <rgbColor rgb="FFFFFF99"/>
      <rgbColor rgb="FFBFBFBF"/>
      <rgbColor rgb="FFFF99CC"/>
      <rgbColor rgb="FFCC99FF"/>
      <rgbColor rgb="FFFFCC99"/>
      <rgbColor rgb="FF3366FF"/>
      <rgbColor rgb="FF33CCCC"/>
      <rgbColor rgb="FF99CC00"/>
      <rgbColor rgb="FFFFCC00"/>
      <rgbColor rgb="FFFF9900"/>
      <rgbColor rgb="FFFF6600"/>
      <rgbColor rgb="FF366092"/>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1"/>
  <sheetViews>
    <sheetView showGridLines="0" zoomScaleNormal="100" workbookViewId="0">
      <selection activeCell="D23" sqref="D23"/>
    </sheetView>
  </sheetViews>
  <sheetFormatPr defaultColWidth="8.5703125" defaultRowHeight="15" x14ac:dyDescent="0.25"/>
  <cols>
    <col min="1" max="1" width="24.5703125" style="1" customWidth="1"/>
    <col min="2" max="2" width="66.140625" style="1" customWidth="1"/>
    <col min="3" max="3" width="12.5703125" customWidth="1"/>
  </cols>
  <sheetData>
    <row r="1" spans="1:3" ht="19.5" customHeight="1" x14ac:dyDescent="0.25">
      <c r="A1" s="2" t="s">
        <v>0</v>
      </c>
      <c r="B1" s="3"/>
      <c r="C1" s="4"/>
    </row>
    <row r="2" spans="1:3" s="8" customFormat="1" ht="19.5" customHeight="1" x14ac:dyDescent="0.2">
      <c r="A2" s="5" t="s">
        <v>1</v>
      </c>
      <c r="B2" s="6" t="s">
        <v>2</v>
      </c>
      <c r="C2" s="7"/>
    </row>
    <row r="3" spans="1:3" s="8" customFormat="1" ht="19.5" customHeight="1" x14ac:dyDescent="0.2">
      <c r="A3" s="9" t="s">
        <v>3</v>
      </c>
      <c r="B3" s="10" t="s">
        <v>13921</v>
      </c>
      <c r="C3" s="11"/>
    </row>
    <row r="4" spans="1:3" s="8" customFormat="1" ht="19.5" customHeight="1" x14ac:dyDescent="0.2">
      <c r="A4" s="12" t="s">
        <v>4</v>
      </c>
      <c r="B4" s="13" t="s">
        <v>13917</v>
      </c>
      <c r="C4" s="14"/>
    </row>
    <row r="5" spans="1:3" ht="19.5" customHeight="1" x14ac:dyDescent="0.25">
      <c r="A5" s="5" t="s">
        <v>5</v>
      </c>
      <c r="B5" s="6" t="s">
        <v>13918</v>
      </c>
      <c r="C5" s="15"/>
    </row>
    <row r="6" spans="1:3" ht="19.5" customHeight="1" x14ac:dyDescent="0.25">
      <c r="A6" s="9" t="s">
        <v>6</v>
      </c>
      <c r="B6" s="10" t="s">
        <v>13919</v>
      </c>
      <c r="C6" s="16"/>
    </row>
    <row r="7" spans="1:3" ht="19.5" customHeight="1" x14ac:dyDescent="0.25">
      <c r="A7" s="9" t="s">
        <v>7</v>
      </c>
      <c r="B7" s="10" t="s">
        <v>13920</v>
      </c>
      <c r="C7" s="16"/>
    </row>
    <row r="8" spans="1:3" ht="19.5" customHeight="1" x14ac:dyDescent="0.25">
      <c r="A8" s="5" t="s">
        <v>8</v>
      </c>
      <c r="B8" s="521">
        <v>46064</v>
      </c>
      <c r="C8" s="522"/>
    </row>
    <row r="9" spans="1:3" ht="19.5" customHeight="1" x14ac:dyDescent="0.25">
      <c r="A9" s="17" t="s">
        <v>9</v>
      </c>
      <c r="B9" s="523">
        <v>46054</v>
      </c>
      <c r="C9" s="19"/>
    </row>
    <row r="10" spans="1:3" ht="19.5" customHeight="1" x14ac:dyDescent="0.25">
      <c r="A10" s="17" t="s">
        <v>10</v>
      </c>
      <c r="B10" s="18" t="s">
        <v>11</v>
      </c>
      <c r="C10" s="19"/>
    </row>
    <row r="11" spans="1:3" ht="19.5" customHeight="1" x14ac:dyDescent="0.25">
      <c r="A11" s="12" t="s">
        <v>12</v>
      </c>
      <c r="B11" s="20"/>
      <c r="C11" s="21">
        <f>SUM(orcamento!L10:L82)/orcamento!N83</f>
        <v>0.58344703541304699</v>
      </c>
    </row>
  </sheetData>
  <pageMargins left="0.51180555555555596" right="0.51180555555555596" top="0.78749999999999998" bottom="0.78749999999999998" header="0.511811023622047" footer="0.511811023622047"/>
  <pageSetup paperSize="9" scale="97"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83"/>
  <sheetViews>
    <sheetView showGridLines="0" tabSelected="1" topLeftCell="A7" zoomScale="85" zoomScaleNormal="85" workbookViewId="0">
      <selection activeCell="O31" sqref="O31"/>
    </sheetView>
  </sheetViews>
  <sheetFormatPr defaultColWidth="8.5703125" defaultRowHeight="15" x14ac:dyDescent="0.25"/>
  <cols>
    <col min="1" max="1" width="9.7109375" style="1" customWidth="1"/>
    <col min="2" max="2" width="12.5703125" style="22" customWidth="1"/>
    <col min="3" max="3" width="15.140625" style="1" customWidth="1"/>
    <col min="4" max="4" width="96.42578125" style="1" customWidth="1"/>
    <col min="5" max="5" width="7.42578125" style="23" customWidth="1"/>
    <col min="6" max="6" width="11.5703125" style="24" customWidth="1"/>
    <col min="7" max="7" width="17.42578125" style="25" customWidth="1"/>
    <col min="8" max="8" width="18.42578125" style="25" customWidth="1"/>
    <col min="9" max="9" width="17.85546875" style="25" bestFit="1" customWidth="1"/>
    <col min="10" max="10" width="9.5703125" style="1" customWidth="1"/>
    <col min="11" max="11" width="16.85546875" style="1" customWidth="1"/>
    <col min="12" max="12" width="17.85546875" style="1" customWidth="1"/>
    <col min="13" max="14" width="17.28515625" style="1" customWidth="1"/>
    <col min="15" max="15" width="13.42578125" style="426" bestFit="1" customWidth="1"/>
  </cols>
  <sheetData>
    <row r="1" spans="1:15" s="8" customFormat="1" ht="20.25" x14ac:dyDescent="0.25">
      <c r="A1" s="26"/>
      <c r="B1" s="27"/>
      <c r="C1" s="27"/>
      <c r="D1" s="28" t="s">
        <v>13</v>
      </c>
      <c r="E1" s="27"/>
      <c r="F1" s="29"/>
      <c r="G1" s="30"/>
      <c r="H1" s="30"/>
      <c r="I1" s="30"/>
      <c r="J1" s="31"/>
      <c r="K1" s="31"/>
      <c r="L1" s="27"/>
      <c r="M1" s="27"/>
      <c r="N1" s="32"/>
      <c r="O1" s="514"/>
    </row>
    <row r="2" spans="1:15" s="8" customFormat="1" ht="18" x14ac:dyDescent="0.25">
      <c r="A2" s="33"/>
      <c r="B2" s="34"/>
      <c r="C2" s="34"/>
      <c r="D2" s="35" t="str">
        <f>dados!B2</f>
        <v>SECRETARIA MUNICIPAL DE OBRAS E INFRAESTRUTURA</v>
      </c>
      <c r="E2" s="34"/>
      <c r="F2" s="36"/>
      <c r="G2" s="37"/>
      <c r="H2" s="37"/>
      <c r="I2" s="37"/>
      <c r="J2" s="34"/>
      <c r="K2" s="34"/>
      <c r="L2" s="34"/>
      <c r="M2" s="34"/>
      <c r="N2" s="38"/>
      <c r="O2" s="514"/>
    </row>
    <row r="3" spans="1:15" s="8" customFormat="1" x14ac:dyDescent="0.25">
      <c r="A3" s="39"/>
      <c r="B3" s="40"/>
      <c r="C3" s="41"/>
      <c r="D3" s="42" t="str">
        <f>"Objeto: "&amp;dados!B3</f>
        <v>Objeto: Reforço de Fundação em Estaca Mega - Unidade de Saúde Cruzeiro do Sul</v>
      </c>
      <c r="E3" s="43"/>
      <c r="F3" s="44"/>
      <c r="G3" s="45"/>
      <c r="H3" s="45"/>
      <c r="I3" s="45"/>
      <c r="J3" s="43"/>
      <c r="K3" s="43"/>
      <c r="L3" s="43"/>
      <c r="M3" s="43"/>
      <c r="N3" s="46"/>
      <c r="O3" s="514"/>
    </row>
    <row r="4" spans="1:15" s="8" customFormat="1" x14ac:dyDescent="0.25">
      <c r="A4" s="39"/>
      <c r="B4" s="40"/>
      <c r="C4" s="41"/>
      <c r="D4" s="42" t="str">
        <f>"Endereço: "&amp;dados!B4</f>
        <v>Endereço: Rua Dona Malvina Acesso A, nº 195, Santa Teresa, Porto Alegre, RS</v>
      </c>
      <c r="E4" s="40"/>
      <c r="F4" s="47"/>
      <c r="G4" s="48"/>
      <c r="H4" s="48"/>
      <c r="I4" s="48"/>
      <c r="J4" s="40"/>
      <c r="K4" s="40"/>
      <c r="L4" s="43"/>
      <c r="M4" s="43"/>
      <c r="N4" s="46"/>
      <c r="O4" s="514"/>
    </row>
    <row r="5" spans="1:15" s="8" customFormat="1" x14ac:dyDescent="0.25">
      <c r="A5" s="39"/>
      <c r="B5" s="40"/>
      <c r="C5" s="41"/>
      <c r="D5" s="40"/>
      <c r="E5" s="43"/>
      <c r="F5" s="47"/>
      <c r="G5" s="45"/>
      <c r="H5" s="45"/>
      <c r="I5" s="45"/>
      <c r="J5" s="40"/>
      <c r="K5" s="40"/>
      <c r="L5" s="43"/>
      <c r="M5" s="43"/>
      <c r="N5" s="46"/>
      <c r="O5" s="514"/>
    </row>
    <row r="6" spans="1:15" s="8" customFormat="1" ht="18" x14ac:dyDescent="0.25">
      <c r="A6" s="39"/>
      <c r="B6" s="49"/>
      <c r="C6" s="41"/>
      <c r="D6" s="50" t="str">
        <f>"Orçamento ("&amp;dados!B10&amp;")"</f>
        <v>Orçamento (Desonerado)</v>
      </c>
      <c r="E6" s="49"/>
      <c r="F6" s="51"/>
      <c r="G6" s="52"/>
      <c r="H6" s="52"/>
      <c r="I6" s="52"/>
      <c r="J6" s="49"/>
      <c r="K6" s="49"/>
      <c r="L6" s="49"/>
      <c r="M6" s="49"/>
      <c r="N6" s="53"/>
      <c r="O6" s="514"/>
    </row>
    <row r="7" spans="1:15" s="60" customFormat="1" x14ac:dyDescent="0.25">
      <c r="A7" s="54"/>
      <c r="B7" s="55"/>
      <c r="C7" s="55"/>
      <c r="D7" s="55"/>
      <c r="E7" s="56"/>
      <c r="F7" s="57"/>
      <c r="G7" s="58"/>
      <c r="H7" s="58"/>
      <c r="I7" s="58"/>
      <c r="J7" s="55"/>
      <c r="K7" s="55"/>
      <c r="L7" s="56"/>
      <c r="M7" s="56"/>
      <c r="N7" s="59"/>
      <c r="O7" s="514"/>
    </row>
    <row r="8" spans="1:15" s="68" customFormat="1" x14ac:dyDescent="0.25">
      <c r="A8" s="61" t="s">
        <v>14</v>
      </c>
      <c r="B8" s="62" t="s">
        <v>15</v>
      </c>
      <c r="C8" s="63" t="s">
        <v>16</v>
      </c>
      <c r="D8" s="64" t="s">
        <v>17</v>
      </c>
      <c r="E8" s="65" t="s">
        <v>18</v>
      </c>
      <c r="F8" s="421" t="s">
        <v>19</v>
      </c>
      <c r="G8" s="428"/>
      <c r="H8" s="429" t="s">
        <v>6158</v>
      </c>
      <c r="I8" s="430"/>
      <c r="J8" s="431" t="s">
        <v>20</v>
      </c>
      <c r="K8" s="432" t="s">
        <v>6159</v>
      </c>
      <c r="L8" s="429"/>
      <c r="M8" s="429" t="s">
        <v>6160</v>
      </c>
      <c r="N8" s="433"/>
      <c r="O8" s="515"/>
    </row>
    <row r="9" spans="1:15" s="68" customFormat="1" x14ac:dyDescent="0.25">
      <c r="A9" s="69"/>
      <c r="B9" s="70"/>
      <c r="C9" s="69"/>
      <c r="D9" s="71"/>
      <c r="E9" s="72"/>
      <c r="F9" s="422"/>
      <c r="G9" s="434" t="s">
        <v>22</v>
      </c>
      <c r="H9" s="434" t="s">
        <v>6161</v>
      </c>
      <c r="I9" s="434" t="s">
        <v>23</v>
      </c>
      <c r="J9" s="435"/>
      <c r="K9" s="434"/>
      <c r="L9" s="436" t="s">
        <v>22</v>
      </c>
      <c r="M9" s="434" t="s">
        <v>6161</v>
      </c>
      <c r="N9" s="437" t="s">
        <v>23</v>
      </c>
      <c r="O9" s="515"/>
    </row>
    <row r="10" spans="1:15" s="68" customFormat="1" x14ac:dyDescent="0.25">
      <c r="A10" s="73">
        <v>1</v>
      </c>
      <c r="B10" s="74"/>
      <c r="C10" s="75"/>
      <c r="D10" s="516" t="s">
        <v>12551</v>
      </c>
      <c r="E10" s="77"/>
      <c r="F10" s="78"/>
      <c r="G10" s="78"/>
      <c r="H10" s="78"/>
      <c r="I10" s="78"/>
      <c r="J10" s="79"/>
      <c r="K10" s="79"/>
      <c r="L10" s="78"/>
      <c r="M10" s="78"/>
      <c r="N10" s="80"/>
      <c r="O10" s="515"/>
    </row>
    <row r="11" spans="1:15" s="68" customFormat="1" x14ac:dyDescent="0.25">
      <c r="A11" s="81" t="s">
        <v>24</v>
      </c>
      <c r="B11" s="82" t="s">
        <v>6002</v>
      </c>
      <c r="C11" s="83" t="s">
        <v>25</v>
      </c>
      <c r="D11" s="284" t="str">
        <f>VLOOKUP(B11,composicoes!$A:$K,2,0)</f>
        <v>EQUIPE DE ADMINISTRAÇÃO LOCAL</v>
      </c>
      <c r="E11" s="483" t="str">
        <f>VLOOKUP(B11,composicoes!$A:$K,8,0)</f>
        <v>UN</v>
      </c>
      <c r="F11" s="390">
        <v>1</v>
      </c>
      <c r="G11" s="484">
        <f>VLOOKUP(B11,composicoes!$A:$K,10,0)</f>
        <v>116109.36</v>
      </c>
      <c r="H11" s="484">
        <f>VLOOKUP(B11,composicoes!$A:$K,11,0)</f>
        <v>1477.8</v>
      </c>
      <c r="I11" s="485">
        <f t="shared" ref="I11" si="0">G11+H11</f>
        <v>117587.16</v>
      </c>
      <c r="J11" s="89">
        <v>0.28899999999999998</v>
      </c>
      <c r="K11" s="511">
        <f>I11+ROUND(I11*J11,2)</f>
        <v>151569.85</v>
      </c>
      <c r="L11" s="486">
        <f t="shared" ref="L11" si="1">TRUNC(TRUNC(G11*(1+J11),2)*F11,2)</f>
        <v>149664.95999999999</v>
      </c>
      <c r="M11" s="487">
        <f t="shared" ref="M11" si="2">N11-L11</f>
        <v>1904.890000000014</v>
      </c>
      <c r="N11" s="488">
        <f t="shared" ref="N11" si="3">ROUND(F11*K11,2)</f>
        <v>151569.85</v>
      </c>
      <c r="O11" s="542"/>
    </row>
    <row r="12" spans="1:15" s="68" customFormat="1" x14ac:dyDescent="0.25">
      <c r="A12" s="81" t="s">
        <v>28</v>
      </c>
      <c r="B12" s="90" t="s">
        <v>13923</v>
      </c>
      <c r="C12" s="83" t="s">
        <v>25</v>
      </c>
      <c r="D12" s="284" t="str">
        <f>VLOOKUP(B12,composicoes!$A:$K,2,0)</f>
        <v>SERVIÇO DE VIGIÂNCIA NOTURNA (DIÁRIA) E DIURNA (FINAIS DE SEMANA)</v>
      </c>
      <c r="E12" s="483" t="str">
        <f>VLOOKUP(B12,composicoes!$A:$K,8,0)</f>
        <v>MÊS</v>
      </c>
      <c r="F12" s="285">
        <v>8</v>
      </c>
      <c r="G12" s="484">
        <f>VLOOKUP(B12,composicoes!$A:$K,10,0)</f>
        <v>6895.64</v>
      </c>
      <c r="H12" s="484">
        <f>VLOOKUP(B12,composicoes!$A:$K,11,0)</f>
        <v>1100.0899999999999</v>
      </c>
      <c r="I12" s="485">
        <f t="shared" ref="I12" si="4">G12+H12</f>
        <v>7995.7300000000005</v>
      </c>
      <c r="J12" s="89">
        <v>0.28899999999999998</v>
      </c>
      <c r="K12" s="511">
        <f t="shared" ref="K12" si="5">I12+ROUND(I12*J12,2)</f>
        <v>10306.5</v>
      </c>
      <c r="L12" s="486">
        <f t="shared" ref="L12" si="6">TRUNC(TRUNC(G12*(1+J12),2)*F12,2)</f>
        <v>71107.759999999995</v>
      </c>
      <c r="M12" s="487">
        <f t="shared" ref="M12" si="7">N12-L12</f>
        <v>11344.240000000005</v>
      </c>
      <c r="N12" s="488">
        <f t="shared" ref="N12" si="8">ROUND(F12*K12,2)</f>
        <v>82452</v>
      </c>
      <c r="O12" s="515"/>
    </row>
    <row r="13" spans="1:15" s="68" customFormat="1" x14ac:dyDescent="0.25">
      <c r="A13" s="81" t="s">
        <v>70</v>
      </c>
      <c r="B13" s="90" t="s">
        <v>26</v>
      </c>
      <c r="C13" s="92" t="s">
        <v>27</v>
      </c>
      <c r="D13" s="84" t="str">
        <f>VLOOKUP(B13,tabelas!$A:$L,4,0)</f>
        <v>DOCUMENTO DE RESPONSABILIDADE TÉCNICA</v>
      </c>
      <c r="E13" s="85" t="str">
        <f>VLOOKUP(B13,tabelas!$A:$L,5,0)</f>
        <v>UN</v>
      </c>
      <c r="F13" s="285">
        <v>1</v>
      </c>
      <c r="G13" s="87">
        <v>0</v>
      </c>
      <c r="H13" s="87">
        <f>VLOOKUP($B13,tabelas!$A:$L,12,0)</f>
        <v>285.58999999999997</v>
      </c>
      <c r="I13" s="485">
        <f t="shared" ref="I13:I16" si="9">G13+H13</f>
        <v>285.58999999999997</v>
      </c>
      <c r="J13" s="89">
        <v>0.28899999999999998</v>
      </c>
      <c r="K13" s="511">
        <f t="shared" ref="K13:K16" si="10">I13+ROUND(I13*J13,2)</f>
        <v>368.13</v>
      </c>
      <c r="L13" s="486">
        <f t="shared" ref="L13:L16" si="11">TRUNC(TRUNC(G13*(1+J13),2)*F13,2)</f>
        <v>0</v>
      </c>
      <c r="M13" s="487">
        <f t="shared" ref="M13:M16" si="12">N13-L13</f>
        <v>368.13</v>
      </c>
      <c r="N13" s="488">
        <f t="shared" ref="N13:N16" si="13">ROUND(F13*K13,2)</f>
        <v>368.13</v>
      </c>
      <c r="O13" s="515"/>
    </row>
    <row r="14" spans="1:15" s="68" customFormat="1" x14ac:dyDescent="0.25">
      <c r="A14" s="81" t="s">
        <v>13922</v>
      </c>
      <c r="B14" s="90" t="s">
        <v>30</v>
      </c>
      <c r="C14" s="83" t="s">
        <v>25</v>
      </c>
      <c r="D14" s="284" t="str">
        <f>VLOOKUP(B14,composicoes!$A:$K,2,0)</f>
        <v>PLANO DE ATAQUE</v>
      </c>
      <c r="E14" s="483" t="str">
        <f>VLOOKUP(B14,composicoes!$A:$K,8,0)</f>
        <v>UN</v>
      </c>
      <c r="F14" s="285">
        <v>1</v>
      </c>
      <c r="G14" s="484">
        <f>VLOOKUP(B14,composicoes!$A:$K,10,0)</f>
        <v>902.58</v>
      </c>
      <c r="H14" s="484">
        <f>VLOOKUP(B14,composicoes!$A:$K,11,0)</f>
        <v>0</v>
      </c>
      <c r="I14" s="485">
        <f t="shared" si="9"/>
        <v>902.58</v>
      </c>
      <c r="J14" s="89">
        <v>0.28899999999999998</v>
      </c>
      <c r="K14" s="511">
        <f t="shared" si="10"/>
        <v>1163.43</v>
      </c>
      <c r="L14" s="486">
        <f t="shared" si="11"/>
        <v>1163.42</v>
      </c>
      <c r="M14" s="487">
        <f t="shared" si="12"/>
        <v>9.9999999999909051E-3</v>
      </c>
      <c r="N14" s="488">
        <f t="shared" si="13"/>
        <v>1163.43</v>
      </c>
      <c r="O14" s="515"/>
    </row>
    <row r="15" spans="1:15" s="68" customFormat="1" x14ac:dyDescent="0.25">
      <c r="A15" s="81" t="s">
        <v>13949</v>
      </c>
      <c r="B15" s="90" t="s">
        <v>31</v>
      </c>
      <c r="C15" s="83" t="s">
        <v>25</v>
      </c>
      <c r="D15" s="284" t="str">
        <f>VLOOKUP(B15,composicoes!$A:$K,2,0)</f>
        <v>PLANO DE GERENCIAMENTO DE RESÍDUOS NA CONSTRUÇÃO CIVIL - PGRCC</v>
      </c>
      <c r="E15" s="483" t="str">
        <f>VLOOKUP(B15,composicoes!$A:$K,8,0)</f>
        <v>UN</v>
      </c>
      <c r="F15" s="285">
        <v>1</v>
      </c>
      <c r="G15" s="484">
        <f>VLOOKUP(B15,composicoes!$A:$K,10,0)</f>
        <v>1085.44</v>
      </c>
      <c r="H15" s="484">
        <f>VLOOKUP(B15,composicoes!$A:$K,11,0)</f>
        <v>0</v>
      </c>
      <c r="I15" s="485">
        <f t="shared" si="9"/>
        <v>1085.44</v>
      </c>
      <c r="J15" s="89">
        <v>0.28899999999999998</v>
      </c>
      <c r="K15" s="511">
        <f t="shared" si="10"/>
        <v>1399.13</v>
      </c>
      <c r="L15" s="486">
        <f t="shared" si="11"/>
        <v>1399.13</v>
      </c>
      <c r="M15" s="487">
        <f t="shared" si="12"/>
        <v>0</v>
      </c>
      <c r="N15" s="488">
        <f t="shared" si="13"/>
        <v>1399.13</v>
      </c>
      <c r="O15" s="515"/>
    </row>
    <row r="16" spans="1:15" s="68" customFormat="1" x14ac:dyDescent="0.25">
      <c r="A16" s="81" t="s">
        <v>13950</v>
      </c>
      <c r="B16" s="90" t="s">
        <v>13947</v>
      </c>
      <c r="C16" s="83" t="s">
        <v>25</v>
      </c>
      <c r="D16" s="284" t="str">
        <f>VLOOKUP(B16,composicoes!$A:$K,2,0)</f>
        <v>PROJETO DE SEGURANÇA NO TRABALHO</v>
      </c>
      <c r="E16" s="483" t="str">
        <f>VLOOKUP(B16,composicoes!$A:$K,8,0)</f>
        <v>UN</v>
      </c>
      <c r="F16" s="285">
        <v>1</v>
      </c>
      <c r="G16" s="484">
        <f>VLOOKUP(B16,composicoes!$A:$K,10,0)</f>
        <v>1079.58</v>
      </c>
      <c r="H16" s="484">
        <f>VLOOKUP(B16,composicoes!$A:$K,11,0)</f>
        <v>0</v>
      </c>
      <c r="I16" s="485">
        <f t="shared" si="9"/>
        <v>1079.58</v>
      </c>
      <c r="J16" s="89">
        <v>0.28899999999999998</v>
      </c>
      <c r="K16" s="511">
        <f t="shared" si="10"/>
        <v>1391.58</v>
      </c>
      <c r="L16" s="486">
        <f t="shared" si="11"/>
        <v>1391.57</v>
      </c>
      <c r="M16" s="487">
        <f t="shared" si="12"/>
        <v>9.9999999999909051E-3</v>
      </c>
      <c r="N16" s="488">
        <f t="shared" si="13"/>
        <v>1391.58</v>
      </c>
      <c r="O16" s="515"/>
    </row>
    <row r="17" spans="1:15" s="68" customFormat="1" x14ac:dyDescent="0.25">
      <c r="A17" s="73">
        <v>2</v>
      </c>
      <c r="B17" s="74"/>
      <c r="C17" s="75"/>
      <c r="D17" s="516" t="s">
        <v>13996</v>
      </c>
      <c r="E17" s="77"/>
      <c r="F17" s="78"/>
      <c r="G17" s="78"/>
      <c r="H17" s="78"/>
      <c r="I17" s="78"/>
      <c r="J17" s="79"/>
      <c r="K17" s="79"/>
      <c r="L17" s="78"/>
      <c r="M17" s="78"/>
      <c r="N17" s="80"/>
      <c r="O17" s="515"/>
    </row>
    <row r="18" spans="1:15" s="68" customFormat="1" x14ac:dyDescent="0.25">
      <c r="A18" s="81" t="s">
        <v>36</v>
      </c>
      <c r="B18" s="82">
        <v>34498</v>
      </c>
      <c r="C18" s="83" t="s">
        <v>29</v>
      </c>
      <c r="D18" s="284" t="str">
        <f>IF(C18="SINAPI",IFERROR(VLOOKUP(B18,'SINAPI-comp'!$B:$H,2,0),VLOOKUP(B18,'SINAPI-insumo'!$B:$H,2,0)))</f>
        <v>CONE DE SINALIZACAO EM PVC FLEXIVEL, H = 70 / 76 CM (NBR 15071)</v>
      </c>
      <c r="E18" s="483" t="str">
        <f>IF(C18="SINAPI",IFERROR(VLOOKUP(B18,'SINAPI-comp'!$B:$H,3,0),VLOOKUP(B18,'SINAPI-insumo'!$B:$H,3,0)))</f>
        <v>UN</v>
      </c>
      <c r="F18" s="86">
        <v>4</v>
      </c>
      <c r="G18" s="484">
        <f>IFERROR(VLOOKUP(B18,'SINAPI-comp'!$B:$H,4,0)-H18,0)</f>
        <v>0</v>
      </c>
      <c r="H18" s="484">
        <f>IF(C18="SINAPI",IFERROR(VLOOKUP(B18,'SINAPI-comp'!$B:$H,7,0),VLOOKUP(B18,'SINAPI-insumo'!$B:$H,7,0)))</f>
        <v>132.80000000000001</v>
      </c>
      <c r="I18" s="485">
        <f t="shared" ref="I18" si="14">G18+H18</f>
        <v>132.80000000000001</v>
      </c>
      <c r="J18" s="89">
        <v>0.28899999999999998</v>
      </c>
      <c r="K18" s="511">
        <f t="shared" ref="K18:K23" si="15">I18+ROUND(I18*J18,2)</f>
        <v>171.18</v>
      </c>
      <c r="L18" s="486">
        <f t="shared" ref="L18" si="16">TRUNC(TRUNC(G18*(1+J18),2)*F18,2)</f>
        <v>0</v>
      </c>
      <c r="M18" s="487">
        <f t="shared" ref="M18" si="17">N18-L18</f>
        <v>684.72</v>
      </c>
      <c r="N18" s="488">
        <f t="shared" ref="N18" si="18">ROUND(F18*K18,2)</f>
        <v>684.72</v>
      </c>
      <c r="O18" s="515"/>
    </row>
    <row r="19" spans="1:15" s="68" customFormat="1" x14ac:dyDescent="0.25">
      <c r="A19" s="81" t="s">
        <v>43</v>
      </c>
      <c r="B19" s="82" t="s">
        <v>34</v>
      </c>
      <c r="C19" s="83" t="s">
        <v>25</v>
      </c>
      <c r="D19" s="284" t="str">
        <f>VLOOKUP(B19,composicoes!$A:$K,2,0)</f>
        <v>TELA TAPUME LARANJA - FORNECIMENTO E INSTALAÇÃO COM MADEIRA</v>
      </c>
      <c r="E19" s="483" t="str">
        <f>VLOOKUP(B19,composicoes!$A:$K,8,0)</f>
        <v>M</v>
      </c>
      <c r="F19" s="86">
        <v>50</v>
      </c>
      <c r="G19" s="484">
        <f>VLOOKUP(B19,composicoes!$A:$K,10,0)</f>
        <v>7.19</v>
      </c>
      <c r="H19" s="484">
        <f>VLOOKUP(B19,composicoes!$A:$K,11,0)</f>
        <v>10.44</v>
      </c>
      <c r="I19" s="485">
        <f>G19+H19</f>
        <v>17.63</v>
      </c>
      <c r="J19" s="89">
        <v>0.28899999999999998</v>
      </c>
      <c r="K19" s="511">
        <f t="shared" si="15"/>
        <v>22.729999999999997</v>
      </c>
      <c r="L19" s="486">
        <f>TRUNC(TRUNC(G19*(1+J19),2)*F19,2)</f>
        <v>463</v>
      </c>
      <c r="M19" s="487">
        <f>N19-L19</f>
        <v>673.5</v>
      </c>
      <c r="N19" s="488">
        <f>ROUND(F19*K19,2)</f>
        <v>1136.5</v>
      </c>
      <c r="O19" s="515"/>
    </row>
    <row r="20" spans="1:15" s="68" customFormat="1" x14ac:dyDescent="0.25">
      <c r="A20" s="81" t="s">
        <v>13924</v>
      </c>
      <c r="B20" s="93" t="s">
        <v>35</v>
      </c>
      <c r="C20" s="83" t="s">
        <v>25</v>
      </c>
      <c r="D20" s="284" t="str">
        <f>VLOOKUP(B20,composicoes!$A:$K,2,0)</f>
        <v>CARGA E TRANSPORTE DE CONTAINER</v>
      </c>
      <c r="E20" s="483" t="str">
        <f>VLOOKUP(B20,composicoes!$A:$K,8,0)</f>
        <v>UN</v>
      </c>
      <c r="F20" s="390">
        <v>2</v>
      </c>
      <c r="G20" s="484">
        <f>VLOOKUP(B20,composicoes!$A:$K,10,0)</f>
        <v>84.44</v>
      </c>
      <c r="H20" s="484">
        <f>VLOOKUP(B20,composicoes!$A:$K,11,0)</f>
        <v>526.24</v>
      </c>
      <c r="I20" s="485">
        <f>G20+H20</f>
        <v>610.68000000000006</v>
      </c>
      <c r="J20" s="89">
        <v>0.28899999999999998</v>
      </c>
      <c r="K20" s="511">
        <f t="shared" si="15"/>
        <v>787.17000000000007</v>
      </c>
      <c r="L20" s="486">
        <f>TRUNC(TRUNC(G20*(1+J20),2)*F20,2)</f>
        <v>217.68</v>
      </c>
      <c r="M20" s="487">
        <f>N20-L20</f>
        <v>1356.6599999999999</v>
      </c>
      <c r="N20" s="488">
        <f>ROUND(F20*K20,2)</f>
        <v>1574.34</v>
      </c>
      <c r="O20" s="515"/>
    </row>
    <row r="21" spans="1:15" s="68" customFormat="1" ht="28.5" x14ac:dyDescent="0.25">
      <c r="A21" s="81" t="s">
        <v>13925</v>
      </c>
      <c r="B21" s="82">
        <v>10775</v>
      </c>
      <c r="C21" s="83" t="s">
        <v>29</v>
      </c>
      <c r="D21" s="284" t="str">
        <f>IF(C21="SINAPI",IFERROR(VLOOKUP(B21,'SINAPI-comp'!$B:$H,2,0),VLOOKUP(B21,'SINAPI-insumo'!$B:$H,2,0)))</f>
        <v>LOCACAO DE CONTAINER 2,30 X 6,00 M, ALT. 2,50 M, COM 1 SANITARIO, PARA ESCRITORIO, COMPLETO, SEM DIVISORIAS INTERNAS (NAO INCLUI MOBILIZACAO/DESMOBILIZACAO)</v>
      </c>
      <c r="E21" s="483" t="str">
        <f>IF(C21="SINAPI",IFERROR(VLOOKUP(B21,'SINAPI-comp'!$B:$H,3,0),VLOOKUP(B21,'SINAPI-insumo'!$B:$H,3,0)))</f>
        <v>MES</v>
      </c>
      <c r="F21" s="390">
        <v>8</v>
      </c>
      <c r="G21" s="484">
        <f>IFERROR(VLOOKUP(B21,'SINAPI-comp'!$B:$H,4,0)-H21,0)</f>
        <v>0</v>
      </c>
      <c r="H21" s="484">
        <f>IF(C21="SINAPI",IFERROR(VLOOKUP(B21,'SINAPI-comp'!$B:$H,7,0),VLOOKUP(B21,'SINAPI-insumo'!$B:$H,7,0)))</f>
        <v>1100</v>
      </c>
      <c r="I21" s="485">
        <f t="shared" ref="I21:I22" si="19">G21+H21</f>
        <v>1100</v>
      </c>
      <c r="J21" s="89">
        <v>0.2094</v>
      </c>
      <c r="K21" s="511">
        <f t="shared" si="15"/>
        <v>1330.34</v>
      </c>
      <c r="L21" s="486">
        <f t="shared" ref="L21:L22" si="20">TRUNC(TRUNC(G21*(1+J21),2)*F21,2)</f>
        <v>0</v>
      </c>
      <c r="M21" s="487">
        <f t="shared" ref="M21:M22" si="21">N21-L21</f>
        <v>10642.72</v>
      </c>
      <c r="N21" s="488">
        <f t="shared" ref="N21:N22" si="22">ROUND(F21*K21,2)</f>
        <v>10642.72</v>
      </c>
      <c r="O21" s="515"/>
    </row>
    <row r="22" spans="1:15" s="68" customFormat="1" ht="28.5" x14ac:dyDescent="0.25">
      <c r="A22" s="81" t="s">
        <v>13926</v>
      </c>
      <c r="B22" s="82">
        <v>10779</v>
      </c>
      <c r="C22" s="83" t="s">
        <v>29</v>
      </c>
      <c r="D22" s="284" t="str">
        <f>IF(C22="SINAPI",IFERROR(VLOOKUP(B22,'SINAPI-comp'!$B:$H,2,0),VLOOKUP(B22,'SINAPI-insumo'!$B:$H,2,0)))</f>
        <v>LOCACAO DE CONTAINER 2,30 X 4,30 M, ALT. 2,50 M, P/ SANITARIO, C/ 5 BACIAS, 1 LAVATORIO E 4 MICTORIOS (NAO INCLUI MOBILIZACAO/DESMOBILIZACAO)</v>
      </c>
      <c r="E22" s="483" t="str">
        <f>IF(C22="SINAPI",IFERROR(VLOOKUP(B22,'SINAPI-comp'!$B:$H,3,0),VLOOKUP(B22,'SINAPI-insumo'!$B:$H,3,0)))</f>
        <v>MES</v>
      </c>
      <c r="F22" s="390">
        <v>8</v>
      </c>
      <c r="G22" s="484">
        <f>IFERROR(VLOOKUP(B22,'SINAPI-comp'!$B:$H,4,0)-H22,0)</f>
        <v>0</v>
      </c>
      <c r="H22" s="484">
        <f>IF(C22="SINAPI",IFERROR(VLOOKUP(B22,'SINAPI-comp'!$B:$H,7,0),VLOOKUP(B22,'SINAPI-insumo'!$B:$H,7,0)))</f>
        <v>1375</v>
      </c>
      <c r="I22" s="485">
        <f t="shared" si="19"/>
        <v>1375</v>
      </c>
      <c r="J22" s="89">
        <v>0.2094</v>
      </c>
      <c r="K22" s="511">
        <f t="shared" si="15"/>
        <v>1662.93</v>
      </c>
      <c r="L22" s="486">
        <f t="shared" si="20"/>
        <v>0</v>
      </c>
      <c r="M22" s="487">
        <f t="shared" si="21"/>
        <v>13303.44</v>
      </c>
      <c r="N22" s="488">
        <f t="shared" si="22"/>
        <v>13303.44</v>
      </c>
      <c r="O22" s="515"/>
    </row>
    <row r="23" spans="1:15" s="68" customFormat="1" ht="28.5" x14ac:dyDescent="0.25">
      <c r="A23" s="81" t="s">
        <v>13927</v>
      </c>
      <c r="B23" s="82" t="s">
        <v>13969</v>
      </c>
      <c r="C23" s="83" t="s">
        <v>25</v>
      </c>
      <c r="D23" s="284" t="str">
        <f>VLOOKUP(B23,composicoes!$A:$K,2,0)</f>
        <v xml:space="preserve">PLACA DE OBRA EM CHAPA GALVANIZADA *N. 22*, ADESIVADA, INCLUSO MADEIRAMENTO E INSTALAÇÃO </v>
      </c>
      <c r="E23" s="483" t="str">
        <f>VLOOKUP(B23,composicoes!$A:$K,8,0)</f>
        <v>M2</v>
      </c>
      <c r="F23" s="390">
        <v>6</v>
      </c>
      <c r="G23" s="484">
        <f>VLOOKUP(B23,composicoes!$A:$K,10,0)</f>
        <v>75.48</v>
      </c>
      <c r="H23" s="484">
        <f>VLOOKUP(B23,composicoes!$A:$K,11,0)</f>
        <v>440.18</v>
      </c>
      <c r="I23" s="485">
        <f>G23+H23</f>
        <v>515.66</v>
      </c>
      <c r="J23" s="89">
        <v>0.28899999999999998</v>
      </c>
      <c r="K23" s="511">
        <f t="shared" si="15"/>
        <v>664.68999999999994</v>
      </c>
      <c r="L23" s="486">
        <f>TRUNC(TRUNC(G23*(1+J23),2)*F23,2)</f>
        <v>583.74</v>
      </c>
      <c r="M23" s="487">
        <f>N23-L23</f>
        <v>3404.3999999999996</v>
      </c>
      <c r="N23" s="488">
        <f>ROUND(F23*K23,2)</f>
        <v>3988.14</v>
      </c>
      <c r="O23" s="515"/>
    </row>
    <row r="24" spans="1:15" s="68" customFormat="1" x14ac:dyDescent="0.25">
      <c r="A24" s="81" t="s">
        <v>13928</v>
      </c>
      <c r="B24" s="91">
        <v>98458</v>
      </c>
      <c r="C24" s="83" t="s">
        <v>29</v>
      </c>
      <c r="D24" s="284" t="str">
        <f>IF(C24="SINAPI",IFERROR(VLOOKUP(B24,'SINAPI-comp'!$B:$H,2,0),VLOOKUP(B24,'SINAPI-insumo'!$B:$H,2,0)))</f>
        <v>TAPUME COM COMPENSADO DE MADEIRA. AF_03/2024</v>
      </c>
      <c r="E24" s="483" t="str">
        <f>IF(C24="SINAPI",IFERROR(VLOOKUP(B24,'SINAPI-comp'!$B:$H,3,0),VLOOKUP(B24,'SINAPI-insumo'!$B:$H,3,0)))</f>
        <v>M2</v>
      </c>
      <c r="F24" s="390">
        <v>213.4</v>
      </c>
      <c r="G24" s="484">
        <f>IFERROR(VLOOKUP(B24,'SINAPI-comp'!$B:$H,4,0)-H24,0)</f>
        <v>36.629999999999995</v>
      </c>
      <c r="H24" s="484">
        <f>IF(C24="SINAPI",IFERROR(VLOOKUP(B24,'SINAPI-comp'!$B:$H,7,0),VLOOKUP(B24,'SINAPI-insumo'!$B:$H,7,0)))</f>
        <v>63.58</v>
      </c>
      <c r="I24" s="485">
        <f t="shared" ref="I24" si="23">G24+H24</f>
        <v>100.21</v>
      </c>
      <c r="J24" s="89">
        <v>0.28899999999999998</v>
      </c>
      <c r="K24" s="511">
        <f t="shared" ref="K24:K39" si="24">I24+ROUND(I24*J24,2)</f>
        <v>129.16999999999999</v>
      </c>
      <c r="L24" s="486">
        <f t="shared" ref="L24" si="25">TRUNC(TRUNC(G24*(1+J24),2)*F24,2)</f>
        <v>10074.61</v>
      </c>
      <c r="M24" s="487">
        <f t="shared" ref="M24" si="26">N24-L24</f>
        <v>17490.27</v>
      </c>
      <c r="N24" s="488">
        <f t="shared" ref="N24" si="27">ROUND(F24*K24,2)</f>
        <v>27564.880000000001</v>
      </c>
      <c r="O24" s="515"/>
    </row>
    <row r="25" spans="1:15" s="391" customFormat="1" ht="28.5" x14ac:dyDescent="0.25">
      <c r="A25" s="81" t="s">
        <v>13929</v>
      </c>
      <c r="B25" s="392">
        <v>94649</v>
      </c>
      <c r="C25" s="283" t="s">
        <v>29</v>
      </c>
      <c r="D25" s="284" t="str">
        <f>IF(C25="SINAPI",IFERROR(VLOOKUP(B25,'SINAPI-comp'!$B:$H,2,0),VLOOKUP(B25,'SINAPI-insumo'!$B:$H,2,0)))</f>
        <v>TUBO, PVC, SOLDÁVEL, DE 32MM, INSTALADO EM RESERVAÇÃO PREDIAL DE ÁGUA - FORNECIMENTO E INSTALAÇÃO. AF_04/2024</v>
      </c>
      <c r="E25" s="483" t="str">
        <f>IF(C25="SINAPI",IFERROR(VLOOKUP(B25,'SINAPI-comp'!$B:$H,3,0),VLOOKUP(B25,'SINAPI-insumo'!$B:$H,3,0)))</f>
        <v>M</v>
      </c>
      <c r="F25" s="390">
        <v>25</v>
      </c>
      <c r="G25" s="484">
        <f>IFERROR(VLOOKUP(B25,'SINAPI-comp'!$B:$H,4,0)-H25,0)</f>
        <v>3.1399999999999988</v>
      </c>
      <c r="H25" s="484">
        <f>IF(C25="SINAPI",IFERROR(VLOOKUP(B25,'SINAPI-comp'!$B:$H,7,0),VLOOKUP(B25,'SINAPI-insumo'!$B:$H,7,0)))</f>
        <v>11.55</v>
      </c>
      <c r="I25" s="485">
        <f t="shared" ref="I25" si="28">G25+H25</f>
        <v>14.69</v>
      </c>
      <c r="J25" s="89">
        <v>0.28899999999999998</v>
      </c>
      <c r="K25" s="511">
        <f t="shared" si="24"/>
        <v>18.939999999999998</v>
      </c>
      <c r="L25" s="486">
        <f t="shared" ref="L25" si="29">TRUNC(TRUNC(G25*(1+J25),2)*F25,2)</f>
        <v>101</v>
      </c>
      <c r="M25" s="487">
        <f t="shared" ref="M25" si="30">N25-L25</f>
        <v>372.5</v>
      </c>
      <c r="N25" s="488">
        <f t="shared" ref="N25" si="31">ROUND(F25*K25,2)</f>
        <v>473.5</v>
      </c>
      <c r="O25" s="515"/>
    </row>
    <row r="26" spans="1:15" s="391" customFormat="1" ht="28.5" x14ac:dyDescent="0.25">
      <c r="A26" s="81" t="s">
        <v>13931</v>
      </c>
      <c r="B26" s="389">
        <v>103038</v>
      </c>
      <c r="C26" s="83" t="s">
        <v>29</v>
      </c>
      <c r="D26" s="284" t="str">
        <f>IF(C26="SINAPI",IFERROR(VLOOKUP(B26,'SINAPI-comp'!$B:$H,2,0),VLOOKUP(B26,'SINAPI-insumo'!$B:$H,2,0)))</f>
        <v>REGISTRO DE ESFERA, PVC, ROSCÁVEL, COM VOLANTE, 1 1/4" - FORNECIMENTO E INSTALAÇÃO. AF_08/2021</v>
      </c>
      <c r="E26" s="483" t="str">
        <f>IF(C26="SINAPI",IFERROR(VLOOKUP(B26,'SINAPI-comp'!$B:$H,3,0),VLOOKUP(B26,'SINAPI-insumo'!$B:$H,3,0)))</f>
        <v>UN</v>
      </c>
      <c r="F26" s="390">
        <v>1</v>
      </c>
      <c r="G26" s="484">
        <f>IFERROR(VLOOKUP(B26,'SINAPI-comp'!$B:$H,4,0)-H26,0)</f>
        <v>102.51</v>
      </c>
      <c r="H26" s="484">
        <f>IF(C26="SINAPI",IFERROR(VLOOKUP(B26,'SINAPI-comp'!$B:$H,7,0),VLOOKUP(B26,'SINAPI-insumo'!$B:$H,7,0)))</f>
        <v>0</v>
      </c>
      <c r="I26" s="485">
        <f t="shared" ref="I26:I35" si="32">G26+H26</f>
        <v>102.51</v>
      </c>
      <c r="J26" s="89">
        <v>0.28899999999999998</v>
      </c>
      <c r="K26" s="511">
        <f t="shared" si="24"/>
        <v>132.14000000000001</v>
      </c>
      <c r="L26" s="486">
        <f t="shared" ref="L26:L35" si="33">TRUNC(TRUNC(G26*(1+J26),2)*F26,2)</f>
        <v>132.13</v>
      </c>
      <c r="M26" s="487">
        <f t="shared" ref="M26:M35" si="34">N26-L26</f>
        <v>9.9999999999909051E-3</v>
      </c>
      <c r="N26" s="488">
        <f t="shared" ref="N26:N35" si="35">ROUND(F26*K26,2)</f>
        <v>132.13999999999999</v>
      </c>
      <c r="O26" s="515"/>
    </row>
    <row r="27" spans="1:15" s="391" customFormat="1" ht="28.5" x14ac:dyDescent="0.25">
      <c r="A27" s="81" t="s">
        <v>13932</v>
      </c>
      <c r="B27" s="389">
        <v>94674</v>
      </c>
      <c r="C27" s="83" t="s">
        <v>29</v>
      </c>
      <c r="D27" s="284" t="str">
        <f>IF(C27="SINAPI",IFERROR(VLOOKUP(B27,'SINAPI-comp'!$B:$H,2,0),VLOOKUP(B27,'SINAPI-insumo'!$B:$H,2,0)))</f>
        <v>JOELHO 90 GRAUS, PVC, SOLDÁVEL, DN 32 MM INSTALADO EM RESERVAÇÃO PREDIAL DE ÁGUA - FORNECIMENTO E INSTALAÇÃO. AF_04/2024</v>
      </c>
      <c r="E27" s="483" t="str">
        <f>IF(C27="SINAPI",IFERROR(VLOOKUP(B27,'SINAPI-comp'!$B:$H,3,0),VLOOKUP(B27,'SINAPI-insumo'!$B:$H,3,0)))</f>
        <v>UN</v>
      </c>
      <c r="F27" s="390">
        <v>10</v>
      </c>
      <c r="G27" s="484">
        <f>IFERROR(VLOOKUP(B27,'SINAPI-comp'!$B:$H,4,0)-H27,0)</f>
        <v>3.8899999999999997</v>
      </c>
      <c r="H27" s="484">
        <f>IF(C27="SINAPI",IFERROR(VLOOKUP(B27,'SINAPI-comp'!$B:$H,7,0),VLOOKUP(B27,'SINAPI-insumo'!$B:$H,7,0)))</f>
        <v>4.8099999999999996</v>
      </c>
      <c r="I27" s="485">
        <f t="shared" si="32"/>
        <v>8.6999999999999993</v>
      </c>
      <c r="J27" s="89">
        <v>0.28899999999999998</v>
      </c>
      <c r="K27" s="511">
        <f t="shared" si="24"/>
        <v>11.209999999999999</v>
      </c>
      <c r="L27" s="486">
        <f t="shared" si="33"/>
        <v>50.1</v>
      </c>
      <c r="M27" s="487">
        <f t="shared" si="34"/>
        <v>61.999999999999993</v>
      </c>
      <c r="N27" s="488">
        <f t="shared" si="35"/>
        <v>112.1</v>
      </c>
      <c r="O27" s="515"/>
    </row>
    <row r="28" spans="1:15" s="391" customFormat="1" ht="28.5" x14ac:dyDescent="0.25">
      <c r="A28" s="81" t="s">
        <v>13933</v>
      </c>
      <c r="B28" s="389">
        <v>86913</v>
      </c>
      <c r="C28" s="83" t="s">
        <v>29</v>
      </c>
      <c r="D28" s="284" t="str">
        <f>IF(C28="SINAPI",IFERROR(VLOOKUP(B28,'SINAPI-comp'!$B:$H,2,0),VLOOKUP(B28,'SINAPI-insumo'!$B:$H,2,0)))</f>
        <v>TORNEIRA CROMADA 1/2" OU 3/4" PARA TANQUE, PADRÃO POPULAR - FORNECIMENTO E INSTALAÇÃO. AF_01/2020</v>
      </c>
      <c r="E28" s="483" t="str">
        <f>IF(C28="SINAPI",IFERROR(VLOOKUP(B28,'SINAPI-comp'!$B:$H,3,0),VLOOKUP(B28,'SINAPI-insumo'!$B:$H,3,0)))</f>
        <v>UN</v>
      </c>
      <c r="F28" s="390">
        <v>1</v>
      </c>
      <c r="G28" s="484">
        <f>IFERROR(VLOOKUP(B28,'SINAPI-comp'!$B:$H,4,0)-H28,0)</f>
        <v>5.3500000000000085</v>
      </c>
      <c r="H28" s="484">
        <f>IF(C28="SINAPI",IFERROR(VLOOKUP(B28,'SINAPI-comp'!$B:$H,7,0),VLOOKUP(B28,'SINAPI-insumo'!$B:$H,7,0)))</f>
        <v>88.41</v>
      </c>
      <c r="I28" s="485">
        <f t="shared" si="32"/>
        <v>93.76</v>
      </c>
      <c r="J28" s="89">
        <v>0.28899999999999998</v>
      </c>
      <c r="K28" s="511">
        <f t="shared" si="24"/>
        <v>120.86000000000001</v>
      </c>
      <c r="L28" s="486">
        <f t="shared" si="33"/>
        <v>6.89</v>
      </c>
      <c r="M28" s="487">
        <f t="shared" si="34"/>
        <v>113.97</v>
      </c>
      <c r="N28" s="488">
        <f t="shared" si="35"/>
        <v>120.86</v>
      </c>
      <c r="O28" s="515"/>
    </row>
    <row r="29" spans="1:15" s="68" customFormat="1" ht="28.5" x14ac:dyDescent="0.25">
      <c r="A29" s="81" t="s">
        <v>13934</v>
      </c>
      <c r="B29" s="389">
        <v>89714</v>
      </c>
      <c r="C29" s="83" t="s">
        <v>29</v>
      </c>
      <c r="D29" s="284" t="str">
        <f>IF(C29="SINAPI",IFERROR(VLOOKUP(B29,'SINAPI-comp'!$B:$H,2,0),VLOOKUP(B29,'SINAPI-insumo'!$B:$H,2,0)))</f>
        <v>TUBO PVC, SERIE NORMAL, ESGOTO PREDIAL, DN 100 MM, FORNECIDO E INSTALADO EM RAMAL DE DESCARGA OU RAMAL DE ESGOTO SANITÁRIO. AF_08/2022</v>
      </c>
      <c r="E29" s="483" t="str">
        <f>IF(C29="SINAPI",IFERROR(VLOOKUP(B29,'SINAPI-comp'!$B:$H,3,0),VLOOKUP(B29,'SINAPI-insumo'!$B:$H,3,0)))</f>
        <v>M</v>
      </c>
      <c r="F29" s="390">
        <v>25</v>
      </c>
      <c r="G29" s="484">
        <f>IFERROR(VLOOKUP(B29,'SINAPI-comp'!$B:$H,4,0)-H29,0)</f>
        <v>23.08</v>
      </c>
      <c r="H29" s="484">
        <f>IF(C29="SINAPI",IFERROR(VLOOKUP(B29,'SINAPI-comp'!$B:$H,7,0),VLOOKUP(B29,'SINAPI-insumo'!$B:$H,7,0)))</f>
        <v>18.829999999999998</v>
      </c>
      <c r="I29" s="485">
        <f t="shared" si="32"/>
        <v>41.91</v>
      </c>
      <c r="J29" s="89">
        <v>0.28899999999999998</v>
      </c>
      <c r="K29" s="511">
        <f t="shared" si="24"/>
        <v>54.019999999999996</v>
      </c>
      <c r="L29" s="486">
        <f t="shared" si="33"/>
        <v>743.75</v>
      </c>
      <c r="M29" s="487">
        <f t="shared" si="34"/>
        <v>606.75</v>
      </c>
      <c r="N29" s="488">
        <f t="shared" si="35"/>
        <v>1350.5</v>
      </c>
      <c r="O29" s="515"/>
    </row>
    <row r="30" spans="1:15" s="68" customFormat="1" ht="42.75" x14ac:dyDescent="0.25">
      <c r="A30" s="81" t="s">
        <v>13935</v>
      </c>
      <c r="B30" s="389">
        <v>89778</v>
      </c>
      <c r="C30" s="83" t="s">
        <v>29</v>
      </c>
      <c r="D30" s="284" t="str">
        <f>IF(C30="SINAPI",IFERROR(VLOOKUP(B30,'SINAPI-comp'!$B:$H,2,0),VLOOKUP(B30,'SINAPI-insumo'!$B:$H,2,0)))</f>
        <v>LUVA SIMPLES, PVC, SERIE NORMAL, ESGOTO PREDIAL, DN 100 MM, JUNTA ELÁSTICA, FORNECIDO E INSTALADO EM RAMAL DE DESCARGA OU RAMAL DE ESGOTO SANITÁRIO. AF_08/2022</v>
      </c>
      <c r="E30" s="483" t="str">
        <f>IF(C30="SINAPI",IFERROR(VLOOKUP(B30,'SINAPI-comp'!$B:$H,3,0),VLOOKUP(B30,'SINAPI-insumo'!$B:$H,3,0)))</f>
        <v>UN</v>
      </c>
      <c r="F30" s="390">
        <v>3</v>
      </c>
      <c r="G30" s="484">
        <f>IFERROR(VLOOKUP(B30,'SINAPI-comp'!$B:$H,4,0)-H30,0)</f>
        <v>6.66</v>
      </c>
      <c r="H30" s="484">
        <f>IF(C30="SINAPI",IFERROR(VLOOKUP(B30,'SINAPI-comp'!$B:$H,7,0),VLOOKUP(B30,'SINAPI-insumo'!$B:$H,7,0)))</f>
        <v>13.7</v>
      </c>
      <c r="I30" s="485">
        <f t="shared" si="32"/>
        <v>20.36</v>
      </c>
      <c r="J30" s="89">
        <v>0.28899999999999998</v>
      </c>
      <c r="K30" s="511">
        <f t="shared" si="24"/>
        <v>26.24</v>
      </c>
      <c r="L30" s="486">
        <f t="shared" si="33"/>
        <v>25.74</v>
      </c>
      <c r="M30" s="487">
        <f t="shared" si="34"/>
        <v>52.980000000000004</v>
      </c>
      <c r="N30" s="488">
        <f t="shared" si="35"/>
        <v>78.72</v>
      </c>
      <c r="O30" s="515"/>
    </row>
    <row r="31" spans="1:15" s="68" customFormat="1" ht="42.75" x14ac:dyDescent="0.25">
      <c r="A31" s="81" t="s">
        <v>13936</v>
      </c>
      <c r="B31" s="389">
        <v>89746</v>
      </c>
      <c r="C31" s="83" t="s">
        <v>29</v>
      </c>
      <c r="D31" s="284" t="str">
        <f>IF(C31="SINAPI",IFERROR(VLOOKUP(B31,'SINAPI-comp'!$B:$H,2,0),VLOOKUP(B31,'SINAPI-insumo'!$B:$H,2,0)))</f>
        <v>JOELHO 45 GRAUS, PVC, SERIE NORMAL, ESGOTO PREDIAL, DN 100 MM, JUNTA ELÁSTICA, FORNECIDO E INSTALADO EM RAMAL DE DESCARGA OU RAMAL DE ESGOTO SANITÁRIO. AF_08/2022</v>
      </c>
      <c r="E31" s="483" t="str">
        <f>IF(C31="SINAPI",IFERROR(VLOOKUP(B31,'SINAPI-comp'!$B:$H,3,0),VLOOKUP(B31,'SINAPI-insumo'!$B:$H,3,0)))</f>
        <v>UN</v>
      </c>
      <c r="F31" s="390">
        <v>5</v>
      </c>
      <c r="G31" s="484">
        <f>IFERROR(VLOOKUP(B31,'SINAPI-comp'!$B:$H,4,0)-H31,0)</f>
        <v>10.010000000000002</v>
      </c>
      <c r="H31" s="484">
        <f>IF(C31="SINAPI",IFERROR(VLOOKUP(B31,'SINAPI-comp'!$B:$H,7,0),VLOOKUP(B31,'SINAPI-insumo'!$B:$H,7,0)))</f>
        <v>21</v>
      </c>
      <c r="I31" s="485">
        <f t="shared" si="32"/>
        <v>31.01</v>
      </c>
      <c r="J31" s="89">
        <v>0.28899999999999998</v>
      </c>
      <c r="K31" s="511">
        <f t="shared" si="24"/>
        <v>39.97</v>
      </c>
      <c r="L31" s="486">
        <f t="shared" si="33"/>
        <v>64.5</v>
      </c>
      <c r="M31" s="487">
        <f t="shared" si="34"/>
        <v>135.35</v>
      </c>
      <c r="N31" s="488">
        <f t="shared" si="35"/>
        <v>199.85</v>
      </c>
      <c r="O31" s="515"/>
    </row>
    <row r="32" spans="1:15" s="68" customFormat="1" ht="28.5" x14ac:dyDescent="0.25">
      <c r="A32" s="81" t="s">
        <v>13937</v>
      </c>
      <c r="B32" s="389">
        <v>89711</v>
      </c>
      <c r="C32" s="83" t="s">
        <v>29</v>
      </c>
      <c r="D32" s="284" t="str">
        <f>IF(C32="SINAPI",IFERROR(VLOOKUP(B32,'SINAPI-comp'!$B:$H,2,0),VLOOKUP(B32,'SINAPI-insumo'!$B:$H,2,0)))</f>
        <v>TUBO PVC, SERIE NORMAL, ESGOTO PREDIAL, DN 40 MM, FORNECIDO E INSTALADO EM RAMAL DE DESCARGA OU RAMAL DE ESGOTO SANITÁRIO. AF_08/2022</v>
      </c>
      <c r="E32" s="483" t="str">
        <f>IF(C32="SINAPI",IFERROR(VLOOKUP(B32,'SINAPI-comp'!$B:$H,3,0),VLOOKUP(B32,'SINAPI-insumo'!$B:$H,3,0)))</f>
        <v>M</v>
      </c>
      <c r="F32" s="390">
        <v>5</v>
      </c>
      <c r="G32" s="484">
        <f>IFERROR(VLOOKUP(B32,'SINAPI-comp'!$B:$H,4,0)-H32,0)</f>
        <v>15.22</v>
      </c>
      <c r="H32" s="484">
        <f>IF(C32="SINAPI",IFERROR(VLOOKUP(B32,'SINAPI-comp'!$B:$H,7,0),VLOOKUP(B32,'SINAPI-insumo'!$B:$H,7,0)))</f>
        <v>8.2200000000000006</v>
      </c>
      <c r="I32" s="485">
        <f t="shared" si="32"/>
        <v>23.44</v>
      </c>
      <c r="J32" s="89">
        <v>0.28899999999999998</v>
      </c>
      <c r="K32" s="511">
        <f t="shared" si="24"/>
        <v>30.21</v>
      </c>
      <c r="L32" s="486">
        <f t="shared" si="33"/>
        <v>98.05</v>
      </c>
      <c r="M32" s="487">
        <f t="shared" si="34"/>
        <v>53.000000000000014</v>
      </c>
      <c r="N32" s="488">
        <f t="shared" si="35"/>
        <v>151.05000000000001</v>
      </c>
      <c r="O32" s="515"/>
    </row>
    <row r="33" spans="1:15" s="68" customFormat="1" ht="42.75" x14ac:dyDescent="0.25">
      <c r="A33" s="81" t="s">
        <v>13938</v>
      </c>
      <c r="B33" s="389">
        <v>89726</v>
      </c>
      <c r="C33" s="83" t="s">
        <v>29</v>
      </c>
      <c r="D33" s="284" t="str">
        <f>IF(C33="SINAPI",IFERROR(VLOOKUP(B33,'SINAPI-comp'!$B:$H,2,0),VLOOKUP(B33,'SINAPI-insumo'!$B:$H,2,0)))</f>
        <v>JOELHO 45 GRAUS, PVC, SERIE NORMAL, ESGOTO PREDIAL, DN 40 MM, JUNTA SOLDÁVEL, FORNECIDO E INSTALADO EM RAMAL DE DESCARGA OU RAMAL DE ESGOTO SANITÁRIO. AF_08/2022</v>
      </c>
      <c r="E33" s="483" t="str">
        <f>IF(C33="SINAPI",IFERROR(VLOOKUP(B33,'SINAPI-comp'!$B:$H,3,0),VLOOKUP(B33,'SINAPI-insumo'!$B:$H,3,0)))</f>
        <v>UN</v>
      </c>
      <c r="F33" s="390">
        <v>5</v>
      </c>
      <c r="G33" s="484">
        <f>IFERROR(VLOOKUP(B33,'SINAPI-comp'!$B:$H,4,0)-H33,0)</f>
        <v>6.6000000000000005</v>
      </c>
      <c r="H33" s="484">
        <f>IF(C33="SINAPI",IFERROR(VLOOKUP(B33,'SINAPI-comp'!$B:$H,7,0),VLOOKUP(B33,'SINAPI-insumo'!$B:$H,7,0)))</f>
        <v>5.05</v>
      </c>
      <c r="I33" s="485">
        <f t="shared" si="32"/>
        <v>11.65</v>
      </c>
      <c r="J33" s="89">
        <v>0.28899999999999998</v>
      </c>
      <c r="K33" s="511">
        <f t="shared" si="24"/>
        <v>15.02</v>
      </c>
      <c r="L33" s="486">
        <f t="shared" si="33"/>
        <v>42.5</v>
      </c>
      <c r="M33" s="487">
        <f t="shared" si="34"/>
        <v>32.599999999999994</v>
      </c>
      <c r="N33" s="488">
        <f t="shared" si="35"/>
        <v>75.099999999999994</v>
      </c>
      <c r="O33" s="515"/>
    </row>
    <row r="34" spans="1:15" s="68" customFormat="1" ht="28.5" x14ac:dyDescent="0.25">
      <c r="A34" s="81" t="s">
        <v>13939</v>
      </c>
      <c r="B34" s="389">
        <v>93671</v>
      </c>
      <c r="C34" s="83" t="s">
        <v>29</v>
      </c>
      <c r="D34" s="284" t="str">
        <f>IF(C34="SINAPI",IFERROR(VLOOKUP(B34,'SINAPI-comp'!$B:$H,2,0),VLOOKUP(B34,'SINAPI-insumo'!$B:$H,2,0)))</f>
        <v>DISJUNTOR TRIPOLAR TIPO DIN, CORRENTE NOMINAL DE 32A - FORNECIMENTO E INSTALAÇÃO. AF_07/2025</v>
      </c>
      <c r="E34" s="483" t="str">
        <f>IF(C34="SINAPI",IFERROR(VLOOKUP(B34,'SINAPI-comp'!$B:$H,3,0),VLOOKUP(B34,'SINAPI-insumo'!$B:$H,3,0)))</f>
        <v>UN</v>
      </c>
      <c r="F34" s="390">
        <v>2</v>
      </c>
      <c r="G34" s="484">
        <f>IFERROR(VLOOKUP(B34,'SINAPI-comp'!$B:$H,4,0)-H34,0)</f>
        <v>14.39</v>
      </c>
      <c r="H34" s="484">
        <f>IF(C34="SINAPI",IFERROR(VLOOKUP(B34,'SINAPI-comp'!$B:$H,7,0),VLOOKUP(B34,'SINAPI-insumo'!$B:$H,7,0)))</f>
        <v>65.63</v>
      </c>
      <c r="I34" s="485">
        <f t="shared" si="32"/>
        <v>80.02</v>
      </c>
      <c r="J34" s="89">
        <v>0.28899999999999998</v>
      </c>
      <c r="K34" s="511">
        <f t="shared" si="24"/>
        <v>103.14999999999999</v>
      </c>
      <c r="L34" s="486">
        <f t="shared" si="33"/>
        <v>37.08</v>
      </c>
      <c r="M34" s="487">
        <f t="shared" si="34"/>
        <v>169.22000000000003</v>
      </c>
      <c r="N34" s="488">
        <f t="shared" si="35"/>
        <v>206.3</v>
      </c>
      <c r="O34" s="515"/>
    </row>
    <row r="35" spans="1:15" s="68" customFormat="1" ht="28.5" x14ac:dyDescent="0.25">
      <c r="A35" s="81" t="s">
        <v>13940</v>
      </c>
      <c r="B35" s="389">
        <v>91931</v>
      </c>
      <c r="C35" s="83" t="s">
        <v>29</v>
      </c>
      <c r="D35" s="284" t="str">
        <f>IF(C35="SINAPI",IFERROR(VLOOKUP(B35,'SINAPI-comp'!$B:$H,2,0),VLOOKUP(B35,'SINAPI-insumo'!$B:$H,2,0)))</f>
        <v>CABO DE COBRE FLEXÍVEL ISOLADO, 6 MM², ANTI-CHAMA 0,6/1,0 KV, PARA CIRCUITOS TERMINAIS - FORNECIMENTO E INSTALAÇÃO. AF_03/2023</v>
      </c>
      <c r="E35" s="483" t="str">
        <f>IF(C35="SINAPI",IFERROR(VLOOKUP(B35,'SINAPI-comp'!$B:$H,3,0),VLOOKUP(B35,'SINAPI-insumo'!$B:$H,3,0)))</f>
        <v>M</v>
      </c>
      <c r="F35" s="390">
        <v>60</v>
      </c>
      <c r="G35" s="484">
        <f>IFERROR(VLOOKUP(B35,'SINAPI-comp'!$B:$H,4,0)-H35,0)</f>
        <v>2.8099999999999987</v>
      </c>
      <c r="H35" s="484">
        <f>IF(C35="SINAPI",IFERROR(VLOOKUP(B35,'SINAPI-comp'!$B:$H,7,0),VLOOKUP(B35,'SINAPI-insumo'!$B:$H,7,0)))</f>
        <v>7.73</v>
      </c>
      <c r="I35" s="485">
        <f t="shared" si="32"/>
        <v>10.54</v>
      </c>
      <c r="J35" s="89">
        <v>0.28899999999999998</v>
      </c>
      <c r="K35" s="511">
        <f t="shared" si="24"/>
        <v>13.59</v>
      </c>
      <c r="L35" s="486">
        <f t="shared" si="33"/>
        <v>217.2</v>
      </c>
      <c r="M35" s="487">
        <f t="shared" si="34"/>
        <v>598.20000000000005</v>
      </c>
      <c r="N35" s="488">
        <f t="shared" si="35"/>
        <v>815.4</v>
      </c>
      <c r="O35" s="515"/>
    </row>
    <row r="36" spans="1:15" s="68" customFormat="1" x14ac:dyDescent="0.25">
      <c r="A36" s="81" t="s">
        <v>13941</v>
      </c>
      <c r="B36" s="389" t="s">
        <v>6003</v>
      </c>
      <c r="C36" s="283" t="s">
        <v>25</v>
      </c>
      <c r="D36" s="284" t="str">
        <f>VLOOKUP(B36,composicoes!$A:$K,2,0)</f>
        <v>RESERVATÓRIO EM POLIESTER REFORCADO COM FIBRA DE VIDRO, 1.500 LITROS</v>
      </c>
      <c r="E36" s="483" t="str">
        <f>VLOOKUP(B36,composicoes!$A:$K,8,0)</f>
        <v>UN</v>
      </c>
      <c r="F36" s="390">
        <v>1</v>
      </c>
      <c r="G36" s="484">
        <f>VLOOKUP(B36,composicoes!$A:$K,10,0)</f>
        <v>76.2</v>
      </c>
      <c r="H36" s="484">
        <f>VLOOKUP(B36,composicoes!$A:$K,11,0)</f>
        <v>1001.33</v>
      </c>
      <c r="I36" s="485">
        <f t="shared" ref="I36:I39" si="36">G36+H36</f>
        <v>1077.53</v>
      </c>
      <c r="J36" s="89">
        <v>0.28899999999999998</v>
      </c>
      <c r="K36" s="511">
        <f t="shared" si="24"/>
        <v>1388.94</v>
      </c>
      <c r="L36" s="486">
        <f t="shared" ref="L36:L39" si="37">TRUNC(TRUNC(G36*(1+J36),2)*F36,2)</f>
        <v>98.22</v>
      </c>
      <c r="M36" s="487">
        <f t="shared" ref="M36:M39" si="38">N36-L36</f>
        <v>1290.72</v>
      </c>
      <c r="N36" s="488">
        <f t="shared" ref="N36:N39" si="39">ROUND(F36*K36,2)</f>
        <v>1388.94</v>
      </c>
      <c r="O36" s="515"/>
    </row>
    <row r="37" spans="1:15" s="68" customFormat="1" ht="28.5" x14ac:dyDescent="0.25">
      <c r="A37" s="81" t="s">
        <v>13942</v>
      </c>
      <c r="B37" s="389">
        <v>37460</v>
      </c>
      <c r="C37" s="83" t="s">
        <v>29</v>
      </c>
      <c r="D37" s="284" t="str">
        <f>IF(C37="SINAPI",IFERROR(VLOOKUP(B37,'SINAPI-comp'!$B:$H,2,0),VLOOKUP(B37,'SINAPI-insumo'!$B:$H,2,0)))</f>
        <v>MANGUEIRA CRISTAL TRANCADA, PVC COM REFORCO, PRESSAO DE TRABALHO (PT) 250 LBS/POL2, DE 1" X *3,1* MM</v>
      </c>
      <c r="E37" s="483" t="str">
        <f>IF(C37="SINAPI",IFERROR(VLOOKUP(B37,'SINAPI-comp'!$B:$H,3,0),VLOOKUP(B37,'SINAPI-insumo'!$B:$H,3,0)))</f>
        <v>M</v>
      </c>
      <c r="F37" s="390">
        <v>30</v>
      </c>
      <c r="G37" s="484">
        <f>IFERROR(VLOOKUP(B37,'SINAPI-comp'!$B:$H,4,0)-H37,0)</f>
        <v>0</v>
      </c>
      <c r="H37" s="484">
        <f>IF(C37="SINAPI",IFERROR(VLOOKUP(B37,'SINAPI-comp'!$B:$H,7,0),VLOOKUP(B37,'SINAPI-insumo'!$B:$H,7,0)))</f>
        <v>22.21</v>
      </c>
      <c r="I37" s="485">
        <f t="shared" si="36"/>
        <v>22.21</v>
      </c>
      <c r="J37" s="89">
        <v>0.28899999999999998</v>
      </c>
      <c r="K37" s="511">
        <f t="shared" si="24"/>
        <v>28.630000000000003</v>
      </c>
      <c r="L37" s="486">
        <f t="shared" si="37"/>
        <v>0</v>
      </c>
      <c r="M37" s="487">
        <f t="shared" si="38"/>
        <v>858.9</v>
      </c>
      <c r="N37" s="488">
        <f t="shared" si="39"/>
        <v>858.9</v>
      </c>
      <c r="O37" s="515"/>
    </row>
    <row r="38" spans="1:15" s="68" customFormat="1" x14ac:dyDescent="0.25">
      <c r="A38" s="81" t="s">
        <v>13943</v>
      </c>
      <c r="B38" s="389">
        <v>93358</v>
      </c>
      <c r="C38" s="83" t="s">
        <v>29</v>
      </c>
      <c r="D38" s="284" t="str">
        <f>IF(C38="SINAPI",IFERROR(VLOOKUP(B38,'SINAPI-comp'!$B:$H,2,0),VLOOKUP(B38,'SINAPI-insumo'!$B:$H,2,0)))</f>
        <v>ESCAVAÇÃO MANUAL DE VALA. AF_09/2024</v>
      </c>
      <c r="E38" s="483" t="str">
        <f>IF(C38="SINAPI",IFERROR(VLOOKUP(B38,'SINAPI-comp'!$B:$H,3,0),VLOOKUP(B38,'SINAPI-insumo'!$B:$H,3,0)))</f>
        <v>M3</v>
      </c>
      <c r="F38" s="390">
        <f>TRUNC(F25*0.3*0.4,2)</f>
        <v>3</v>
      </c>
      <c r="G38" s="484">
        <f>IFERROR(VLOOKUP(B38,'SINAPI-comp'!$B:$H,4,0)-H38,0)</f>
        <v>92.88</v>
      </c>
      <c r="H38" s="484">
        <f>IF(C38="SINAPI",IFERROR(VLOOKUP(B38,'SINAPI-comp'!$B:$H,7,0),VLOOKUP(B38,'SINAPI-insumo'!$B:$H,7,0)))</f>
        <v>0</v>
      </c>
      <c r="I38" s="485">
        <f t="shared" si="36"/>
        <v>92.88</v>
      </c>
      <c r="J38" s="89">
        <v>0.28899999999999998</v>
      </c>
      <c r="K38" s="511">
        <f t="shared" si="24"/>
        <v>119.72</v>
      </c>
      <c r="L38" s="486">
        <f t="shared" si="37"/>
        <v>359.16</v>
      </c>
      <c r="M38" s="487">
        <f t="shared" si="38"/>
        <v>0</v>
      </c>
      <c r="N38" s="488">
        <f t="shared" si="39"/>
        <v>359.16</v>
      </c>
      <c r="O38" s="515"/>
    </row>
    <row r="39" spans="1:15" s="68" customFormat="1" x14ac:dyDescent="0.25">
      <c r="A39" s="81" t="s">
        <v>13944</v>
      </c>
      <c r="B39" s="389">
        <v>104737</v>
      </c>
      <c r="C39" s="83" t="s">
        <v>29</v>
      </c>
      <c r="D39" s="284" t="str">
        <f>IF(C39="SINAPI",IFERROR(VLOOKUP(B39,'SINAPI-comp'!$B:$H,2,0),VLOOKUP(B39,'SINAPI-insumo'!$B:$H,2,0)))</f>
        <v>REATERRO MANUAL DE VALAS, COM PLACA VIBRATÓRIA. AF_08/2023</v>
      </c>
      <c r="E39" s="483" t="str">
        <f>IF(C39="SINAPI",IFERROR(VLOOKUP(B39,'SINAPI-comp'!$B:$H,3,0),VLOOKUP(B39,'SINAPI-insumo'!$B:$H,3,0)))</f>
        <v>M3</v>
      </c>
      <c r="F39" s="390">
        <f>F38</f>
        <v>3</v>
      </c>
      <c r="G39" s="484">
        <f>IFERROR(VLOOKUP(B39,'SINAPI-comp'!$B:$H,4,0)-H39,0)</f>
        <v>20.830000000000002</v>
      </c>
      <c r="H39" s="484">
        <f>IF(C39="SINAPI",IFERROR(VLOOKUP(B39,'SINAPI-comp'!$B:$H,7,0),VLOOKUP(B39,'SINAPI-insumo'!$B:$H,7,0)))</f>
        <v>2.72</v>
      </c>
      <c r="I39" s="485">
        <f t="shared" si="36"/>
        <v>23.55</v>
      </c>
      <c r="J39" s="89">
        <v>0.28899999999999998</v>
      </c>
      <c r="K39" s="511">
        <f t="shared" si="24"/>
        <v>30.36</v>
      </c>
      <c r="L39" s="486">
        <f t="shared" si="37"/>
        <v>80.52</v>
      </c>
      <c r="M39" s="487">
        <f t="shared" si="38"/>
        <v>10.560000000000002</v>
      </c>
      <c r="N39" s="488">
        <f t="shared" si="39"/>
        <v>91.08</v>
      </c>
      <c r="O39" s="515"/>
    </row>
    <row r="40" spans="1:15" s="68" customFormat="1" x14ac:dyDescent="0.25">
      <c r="A40" s="497">
        <v>3</v>
      </c>
      <c r="B40" s="96"/>
      <c r="C40" s="75"/>
      <c r="D40" s="76" t="s">
        <v>13952</v>
      </c>
      <c r="E40" s="78"/>
      <c r="F40" s="97"/>
      <c r="G40" s="78"/>
      <c r="H40" s="78"/>
      <c r="I40" s="98"/>
      <c r="J40" s="98"/>
      <c r="K40" s="98"/>
      <c r="L40" s="78"/>
      <c r="M40" s="78"/>
      <c r="N40" s="80"/>
      <c r="O40" s="515"/>
    </row>
    <row r="41" spans="1:15" s="68" customFormat="1" ht="28.5" x14ac:dyDescent="0.25">
      <c r="A41" s="503" t="s">
        <v>48</v>
      </c>
      <c r="B41" s="99">
        <v>97627</v>
      </c>
      <c r="C41" s="83" t="s">
        <v>29</v>
      </c>
      <c r="D41" s="284" t="str">
        <f>IF(C41="SINAPI",IFERROR(VLOOKUP(B41,'SINAPI-comp'!$B:$H,2,0),VLOOKUP(B41,'SINAPI-insumo'!$B:$H,2,0)))</f>
        <v>DEMOLIÇÃO DE PILARES E VIGAS EM CONCRETO ARMADO, DE FORMA MECANIZADA COM MARTELETE, SEM REAPROVEITAMENTO. AF_09/2023</v>
      </c>
      <c r="E41" s="483" t="str">
        <f>IF(C41="SINAPI",IFERROR(VLOOKUP(B41,'SINAPI-comp'!$B:$H,3,0),VLOOKUP(B41,'SINAPI-insumo'!$B:$H,3,0)))</f>
        <v>M3</v>
      </c>
      <c r="F41" s="285">
        <v>3</v>
      </c>
      <c r="G41" s="484">
        <f>IFERROR(VLOOKUP(B41,'SINAPI-comp'!$B:$H,4,0)-H41,0)</f>
        <v>35.33</v>
      </c>
      <c r="H41" s="484">
        <f>IF(C41="SINAPI",IFERROR(VLOOKUP(B41,'SINAPI-comp'!$B:$H,7,0),VLOOKUP(B41,'SINAPI-insumo'!$B:$H,7,0)))</f>
        <v>15.41</v>
      </c>
      <c r="I41" s="485">
        <f t="shared" ref="I41:I45" si="40">G41+H41</f>
        <v>50.739999999999995</v>
      </c>
      <c r="J41" s="89">
        <v>0.28899999999999998</v>
      </c>
      <c r="K41" s="511">
        <f t="shared" ref="K41:K45" si="41">I41+ROUND(I41*J41,2)</f>
        <v>65.399999999999991</v>
      </c>
      <c r="L41" s="486">
        <f t="shared" ref="L41:L45" si="42">TRUNC(TRUNC(G41*(1+J41),2)*F41,2)</f>
        <v>136.62</v>
      </c>
      <c r="M41" s="487">
        <f t="shared" ref="M41:M45" si="43">N41-L41</f>
        <v>59.579999999999984</v>
      </c>
      <c r="N41" s="488">
        <f t="shared" ref="N41:N45" si="44">ROUND(F41*K41,2)</f>
        <v>196.2</v>
      </c>
      <c r="O41" s="515"/>
    </row>
    <row r="42" spans="1:15" s="68" customFormat="1" ht="28.5" x14ac:dyDescent="0.25">
      <c r="A42" s="81" t="s">
        <v>49</v>
      </c>
      <c r="B42" s="99">
        <v>97624</v>
      </c>
      <c r="C42" s="83" t="s">
        <v>29</v>
      </c>
      <c r="D42" s="284" t="str">
        <f>IF(C42="SINAPI",IFERROR(VLOOKUP(B42,'SINAPI-comp'!$B:$H,2,0),VLOOKUP(B42,'SINAPI-insumo'!$B:$H,2,0)))</f>
        <v>DEMOLIÇÃO DE ALVENARIA DE TIJOLO MACIÇO, DE FORMA MANUAL, SEM REAPROVEITAMENTO. AF_09/2023</v>
      </c>
      <c r="E42" s="483" t="str">
        <f>IF(C42="SINAPI",IFERROR(VLOOKUP(B42,'SINAPI-comp'!$B:$H,3,0),VLOOKUP(B42,'SINAPI-insumo'!$B:$H,3,0)))</f>
        <v>M3</v>
      </c>
      <c r="F42" s="285">
        <v>10</v>
      </c>
      <c r="G42" s="484">
        <f>IFERROR(VLOOKUP(B42,'SINAPI-comp'!$B:$H,4,0)-H42,0)</f>
        <v>115.65</v>
      </c>
      <c r="H42" s="484">
        <f>IF(C42="SINAPI",IFERROR(VLOOKUP(B42,'SINAPI-comp'!$B:$H,7,0),VLOOKUP(B42,'SINAPI-insumo'!$B:$H,7,0)))</f>
        <v>0</v>
      </c>
      <c r="I42" s="485">
        <f t="shared" si="40"/>
        <v>115.65</v>
      </c>
      <c r="J42" s="89">
        <v>0.28899999999999998</v>
      </c>
      <c r="K42" s="511">
        <f t="shared" si="41"/>
        <v>149.07</v>
      </c>
      <c r="L42" s="486">
        <f t="shared" si="42"/>
        <v>1490.7</v>
      </c>
      <c r="M42" s="487">
        <f t="shared" si="43"/>
        <v>0</v>
      </c>
      <c r="N42" s="488">
        <f t="shared" si="44"/>
        <v>1490.7</v>
      </c>
      <c r="O42" s="515"/>
    </row>
    <row r="43" spans="1:15" s="68" customFormat="1" x14ac:dyDescent="0.25">
      <c r="A43" s="503" t="s">
        <v>50</v>
      </c>
      <c r="B43" s="99">
        <v>93358</v>
      </c>
      <c r="C43" s="83" t="s">
        <v>29</v>
      </c>
      <c r="D43" s="284" t="str">
        <f>IF(C43="SINAPI",IFERROR(VLOOKUP(B43,'SINAPI-comp'!$B:$H,2,0),VLOOKUP(B43,'SINAPI-insumo'!$B:$H,2,0)))</f>
        <v>ESCAVAÇÃO MANUAL DE VALA. AF_09/2024</v>
      </c>
      <c r="E43" s="483" t="str">
        <f>IF(C43="SINAPI",IFERROR(VLOOKUP(B43,'SINAPI-comp'!$B:$H,3,0),VLOOKUP(B43,'SINAPI-insumo'!$B:$H,3,0)))</f>
        <v>M3</v>
      </c>
      <c r="F43" s="513">
        <v>10</v>
      </c>
      <c r="G43" s="484">
        <f>IFERROR(VLOOKUP(B43,'SINAPI-comp'!$B:$H,4,0)-H43,0)</f>
        <v>92.88</v>
      </c>
      <c r="H43" s="484">
        <f>IF(C43="SINAPI",IFERROR(VLOOKUP(B43,'SINAPI-comp'!$B:$H,7,0),VLOOKUP(B43,'SINAPI-insumo'!$B:$H,7,0)))</f>
        <v>0</v>
      </c>
      <c r="I43" s="485">
        <f t="shared" ref="I43:I44" si="45">G43+H43</f>
        <v>92.88</v>
      </c>
      <c r="J43" s="89">
        <v>0.28899999999999998</v>
      </c>
      <c r="K43" s="511">
        <f t="shared" ref="K43:K44" si="46">I43+ROUND(I43*J43,2)</f>
        <v>119.72</v>
      </c>
      <c r="L43" s="486">
        <f t="shared" ref="L43:L44" si="47">TRUNC(TRUNC(G43*(1+J43),2)*F43,2)</f>
        <v>1197.2</v>
      </c>
      <c r="M43" s="487">
        <f t="shared" ref="M43:M44" si="48">N43-L43</f>
        <v>0</v>
      </c>
      <c r="N43" s="488">
        <f t="shared" ref="N43:N44" si="49">ROUND(F43*K43,2)</f>
        <v>1197.2</v>
      </c>
      <c r="O43" s="515"/>
    </row>
    <row r="44" spans="1:15" s="68" customFormat="1" x14ac:dyDescent="0.25">
      <c r="A44" s="81" t="s">
        <v>51</v>
      </c>
      <c r="B44" s="100" t="s">
        <v>40</v>
      </c>
      <c r="C44" s="504" t="s">
        <v>25</v>
      </c>
      <c r="D44" s="284" t="str">
        <f>VLOOKUP(B44,composicoes!$A:$K,2,0)</f>
        <v>REMOÇÃO DE GRADIL/PORTÃO METALICOS (COM REAPROVEITAMENTO)</v>
      </c>
      <c r="E44" s="483" t="str">
        <f>VLOOKUP(B44,composicoes!$A:$K,8,0)</f>
        <v>M2</v>
      </c>
      <c r="F44" s="506">
        <v>10</v>
      </c>
      <c r="G44" s="484">
        <f>VLOOKUP(B44,composicoes!$A:$K,10,0)</f>
        <v>26.29</v>
      </c>
      <c r="H44" s="484">
        <f>VLOOKUP(B44,composicoes!$A:$K,11,0)</f>
        <v>0</v>
      </c>
      <c r="I44" s="507">
        <f t="shared" si="45"/>
        <v>26.29</v>
      </c>
      <c r="J44" s="89">
        <v>0.28899999999999998</v>
      </c>
      <c r="K44" s="511">
        <f t="shared" si="46"/>
        <v>33.89</v>
      </c>
      <c r="L44" s="508">
        <f t="shared" si="47"/>
        <v>338.8</v>
      </c>
      <c r="M44" s="487">
        <f t="shared" si="48"/>
        <v>9.9999999999965894E-2</v>
      </c>
      <c r="N44" s="488">
        <f t="shared" si="49"/>
        <v>338.9</v>
      </c>
      <c r="O44" s="515"/>
    </row>
    <row r="45" spans="1:15" s="68" customFormat="1" x14ac:dyDescent="0.25">
      <c r="A45" s="503" t="s">
        <v>14007</v>
      </c>
      <c r="B45" s="99" t="s">
        <v>44</v>
      </c>
      <c r="C45" s="83" t="s">
        <v>25</v>
      </c>
      <c r="D45" s="284" t="str">
        <f>VLOOKUP(B45,composicoes!$A:$K,2,0)</f>
        <v>CARGA E TRANSPORTE DE ENTULHO DENTRO DO CANTEIRO</v>
      </c>
      <c r="E45" s="483" t="str">
        <f>VLOOKUP(B45,composicoes!$A:$K,8,0)</f>
        <v>M3</v>
      </c>
      <c r="F45" s="285">
        <f>TRUNC((F41+F42)*1.4,2)</f>
        <v>18.2</v>
      </c>
      <c r="G45" s="484">
        <f>VLOOKUP(B45,composicoes!$A:$K,10,0)</f>
        <v>23.48</v>
      </c>
      <c r="H45" s="484">
        <f>VLOOKUP(B45,composicoes!$A:$K,11,0)</f>
        <v>0</v>
      </c>
      <c r="I45" s="485">
        <f t="shared" si="40"/>
        <v>23.48</v>
      </c>
      <c r="J45" s="89">
        <v>0.28899999999999998</v>
      </c>
      <c r="K45" s="511">
        <f t="shared" si="41"/>
        <v>30.27</v>
      </c>
      <c r="L45" s="486">
        <f t="shared" si="42"/>
        <v>550.73</v>
      </c>
      <c r="M45" s="487">
        <f t="shared" si="43"/>
        <v>0.17999999999994998</v>
      </c>
      <c r="N45" s="488">
        <f t="shared" si="44"/>
        <v>550.91</v>
      </c>
      <c r="O45" s="515"/>
    </row>
    <row r="46" spans="1:15" s="68" customFormat="1" x14ac:dyDescent="0.25">
      <c r="A46" s="73">
        <v>4</v>
      </c>
      <c r="B46" s="96"/>
      <c r="C46" s="75"/>
      <c r="D46" s="76" t="s">
        <v>13953</v>
      </c>
      <c r="E46" s="78"/>
      <c r="F46" s="97"/>
      <c r="G46" s="78"/>
      <c r="H46" s="78"/>
      <c r="I46" s="98"/>
      <c r="J46" s="98"/>
      <c r="K46" s="98"/>
      <c r="L46" s="78"/>
      <c r="M46" s="78"/>
      <c r="N46" s="80"/>
      <c r="O46" s="515"/>
    </row>
    <row r="47" spans="1:15" s="68" customFormat="1" x14ac:dyDescent="0.25">
      <c r="A47" s="81" t="s">
        <v>12552</v>
      </c>
      <c r="B47" s="99">
        <v>105029</v>
      </c>
      <c r="C47" s="83" t="s">
        <v>29</v>
      </c>
      <c r="D47" s="284" t="str">
        <f>IF(C47="SINAPI",IFERROR(VLOOKUP(B47,'SINAPI-comp'!$B:$H,2,0),VLOOKUP(B47,'SINAPI-insumo'!$B:$H,2,0)))</f>
        <v>CONTRAVERGA MOLDADA IN LOCO EM CONCRETO, ESPESSURA DE *15* CM. AF_03/2024</v>
      </c>
      <c r="E47" s="483" t="str">
        <f>IF(C47="SINAPI",IFERROR(VLOOKUP(B47,'SINAPI-comp'!$B:$H,3,0),VLOOKUP(B47,'SINAPI-insumo'!$B:$H,3,0)))</f>
        <v>M</v>
      </c>
      <c r="F47" s="285">
        <v>7</v>
      </c>
      <c r="G47" s="484">
        <f>IFERROR(VLOOKUP(B47,'SINAPI-comp'!$B:$H,4,0)-H47,0)</f>
        <v>49.03</v>
      </c>
      <c r="H47" s="484">
        <f>IF(C47="SINAPI",IFERROR(VLOOKUP(B47,'SINAPI-comp'!$B:$H,7,0),VLOOKUP(B47,'SINAPI-insumo'!$B:$H,7,0)))</f>
        <v>0</v>
      </c>
      <c r="I47" s="485">
        <f t="shared" ref="I47:I52" si="50">G47+H47</f>
        <v>49.03</v>
      </c>
      <c r="J47" s="89">
        <v>0.28899999999999998</v>
      </c>
      <c r="K47" s="511">
        <f t="shared" ref="K47:K52" si="51">I47+ROUND(I47*J47,2)</f>
        <v>63.2</v>
      </c>
      <c r="L47" s="486">
        <f t="shared" ref="L47:L52" si="52">TRUNC(TRUNC(G47*(1+J47),2)*F47,2)</f>
        <v>442.33</v>
      </c>
      <c r="M47" s="487">
        <f t="shared" ref="M47:M52" si="53">N47-L47</f>
        <v>6.9999999999993179E-2</v>
      </c>
      <c r="N47" s="488">
        <f t="shared" ref="N47:N52" si="54">ROUND(F47*K47,2)</f>
        <v>442.4</v>
      </c>
      <c r="O47" s="515"/>
    </row>
    <row r="48" spans="1:15" s="68" customFormat="1" x14ac:dyDescent="0.25">
      <c r="A48" s="81" t="s">
        <v>12553</v>
      </c>
      <c r="B48" s="99">
        <v>105023</v>
      </c>
      <c r="C48" s="83" t="s">
        <v>29</v>
      </c>
      <c r="D48" s="284" t="str">
        <f>IF(C48="SINAPI",IFERROR(VLOOKUP(B48,'SINAPI-comp'!$B:$H,2,0),VLOOKUP(B48,'SINAPI-insumo'!$B:$H,2,0)))</f>
        <v>VERGA MOLDADA IN LOCO EM CONCRETO, ESPESSURA DE *15* CM. AF_03/2024</v>
      </c>
      <c r="E48" s="483" t="str">
        <f>IF(C48="SINAPI",IFERROR(VLOOKUP(B48,'SINAPI-comp'!$B:$H,3,0),VLOOKUP(B48,'SINAPI-insumo'!$B:$H,3,0)))</f>
        <v>M</v>
      </c>
      <c r="F48" s="285">
        <v>7</v>
      </c>
      <c r="G48" s="484">
        <f>IFERROR(VLOOKUP(B48,'SINAPI-comp'!$B:$H,4,0)-H48,0)</f>
        <v>64.11</v>
      </c>
      <c r="H48" s="484">
        <f>IF(C48="SINAPI",IFERROR(VLOOKUP(B48,'SINAPI-comp'!$B:$H,7,0),VLOOKUP(B48,'SINAPI-insumo'!$B:$H,7,0)))</f>
        <v>0</v>
      </c>
      <c r="I48" s="485">
        <f t="shared" ref="I48" si="55">G48+H48</f>
        <v>64.11</v>
      </c>
      <c r="J48" s="89">
        <v>0.28899999999999998</v>
      </c>
      <c r="K48" s="511">
        <f t="shared" ref="K48" si="56">I48+ROUND(I48*J48,2)</f>
        <v>82.64</v>
      </c>
      <c r="L48" s="486">
        <f t="shared" ref="L48" si="57">TRUNC(TRUNC(G48*(1+J48),2)*F48,2)</f>
        <v>578.41</v>
      </c>
      <c r="M48" s="487">
        <f t="shared" ref="M48" si="58">N48-L48</f>
        <v>7.0000000000050022E-2</v>
      </c>
      <c r="N48" s="488">
        <f t="shared" ref="N48:N49" si="59">ROUND(F48*K48,2)</f>
        <v>578.48</v>
      </c>
      <c r="O48" s="515"/>
    </row>
    <row r="49" spans="1:15" s="68" customFormat="1" x14ac:dyDescent="0.25">
      <c r="A49" s="81" t="s">
        <v>12554</v>
      </c>
      <c r="B49" s="99" t="s">
        <v>38</v>
      </c>
      <c r="C49" s="83" t="s">
        <v>25</v>
      </c>
      <c r="D49" s="284" t="str">
        <f>VLOOKUP(B49,composicoes!$A:$K,2,0)</f>
        <v>ISOLAMENTO TERMOACÚSTICO COM LÃ MINERAL NA SUBCOBERTURA</v>
      </c>
      <c r="E49" s="483" t="str">
        <f>VLOOKUP(B49,composicoes!$A:$K,8,0)</f>
        <v>M2</v>
      </c>
      <c r="F49" s="285">
        <v>200</v>
      </c>
      <c r="G49" s="484">
        <f>VLOOKUP(B49,composicoes!$A:$K,10,0)</f>
        <v>2.5</v>
      </c>
      <c r="H49" s="484">
        <f>VLOOKUP(B49,composicoes!$A:$K,11,0)</f>
        <v>36.770000000000003</v>
      </c>
      <c r="I49" s="485">
        <f t="shared" si="50"/>
        <v>39.270000000000003</v>
      </c>
      <c r="J49" s="89">
        <v>0.28899999999999998</v>
      </c>
      <c r="K49" s="511">
        <f t="shared" si="51"/>
        <v>50.620000000000005</v>
      </c>
      <c r="L49" s="486">
        <f t="shared" si="52"/>
        <v>644</v>
      </c>
      <c r="M49" s="487">
        <f t="shared" si="53"/>
        <v>9480</v>
      </c>
      <c r="N49" s="488">
        <f t="shared" si="59"/>
        <v>10124</v>
      </c>
      <c r="O49" s="515"/>
    </row>
    <row r="50" spans="1:15" s="68" customFormat="1" ht="42.75" x14ac:dyDescent="0.25">
      <c r="A50" s="81" t="s">
        <v>12555</v>
      </c>
      <c r="B50" s="99">
        <v>94210</v>
      </c>
      <c r="C50" s="83" t="s">
        <v>29</v>
      </c>
      <c r="D50" s="284" t="str">
        <f>IF(C50="SINAPI",IFERROR(VLOOKUP(B50,'SINAPI-comp'!$B:$H,2,0),VLOOKUP(B50,'SINAPI-insumo'!$B:$H,2,0)))</f>
        <v>TELHAMENTO COM TELHA ONDULADA DE FIBROCIMENTO E = 6 MM, COM RECOBRIMENTO LATERAL DE 1 1/4 DE ONDA PARA TELHADO COM INCLINAÇÃO MÁXIMA DE 10°, COM ATÉ 2 ÁGUAS, INCLUSO IÇAMENTO. AF_07/2019</v>
      </c>
      <c r="E50" s="483" t="str">
        <f>IF(C50="SINAPI",IFERROR(VLOOKUP(B50,'SINAPI-comp'!$B:$H,3,0),VLOOKUP(B50,'SINAPI-insumo'!$B:$H,3,0)))</f>
        <v>M2</v>
      </c>
      <c r="F50" s="285">
        <v>200</v>
      </c>
      <c r="G50" s="484">
        <f>IFERROR(VLOOKUP(B50,'SINAPI-comp'!$B:$H,4,0)-H50,0)</f>
        <v>7.75</v>
      </c>
      <c r="H50" s="484">
        <f>IF(C50="SINAPI",IFERROR(VLOOKUP(B50,'SINAPI-comp'!$B:$H,7,0),VLOOKUP(B50,'SINAPI-insumo'!$B:$H,7,0)))</f>
        <v>42.77</v>
      </c>
      <c r="I50" s="485">
        <f t="shared" si="50"/>
        <v>50.52</v>
      </c>
      <c r="J50" s="89">
        <v>0.28899999999999998</v>
      </c>
      <c r="K50" s="511">
        <f t="shared" si="51"/>
        <v>65.12</v>
      </c>
      <c r="L50" s="486">
        <f t="shared" si="52"/>
        <v>1996</v>
      </c>
      <c r="M50" s="487">
        <f t="shared" si="53"/>
        <v>11028</v>
      </c>
      <c r="N50" s="488">
        <f t="shared" si="54"/>
        <v>13024</v>
      </c>
      <c r="O50" s="515"/>
    </row>
    <row r="51" spans="1:15" s="68" customFormat="1" ht="28.5" x14ac:dyDescent="0.25">
      <c r="A51" s="81" t="s">
        <v>13912</v>
      </c>
      <c r="B51" s="99">
        <v>97647</v>
      </c>
      <c r="C51" s="83" t="s">
        <v>29</v>
      </c>
      <c r="D51" s="284" t="str">
        <f>IF(C51="SINAPI",IFERROR(VLOOKUP(B51,'SINAPI-comp'!$B:$H,2,0),VLOOKUP(B51,'SINAPI-insumo'!$B:$H,2,0)))</f>
        <v>REMOÇÃO DE TELHAS DE FIBROCIMENTO METÁLICA E CERÂMICA, DE FORMA MANUAL, SEM REAPROVEITAMENTO. AF_09/2023</v>
      </c>
      <c r="E51" s="483" t="str">
        <f>IF(C51="SINAPI",IFERROR(VLOOKUP(B51,'SINAPI-comp'!$B:$H,3,0),VLOOKUP(B51,'SINAPI-insumo'!$B:$H,3,0)))</f>
        <v>M2</v>
      </c>
      <c r="F51" s="285">
        <v>200</v>
      </c>
      <c r="G51" s="484">
        <f>IFERROR(VLOOKUP(B51,'SINAPI-comp'!$B:$H,4,0)-H51,0)</f>
        <v>3.81</v>
      </c>
      <c r="H51" s="484">
        <f>IF(C51="SINAPI",IFERROR(VLOOKUP(B51,'SINAPI-comp'!$B:$H,7,0),VLOOKUP(B51,'SINAPI-insumo'!$B:$H,7,0)))</f>
        <v>0</v>
      </c>
      <c r="I51" s="485">
        <f t="shared" si="50"/>
        <v>3.81</v>
      </c>
      <c r="J51" s="89">
        <v>0.28899999999999998</v>
      </c>
      <c r="K51" s="511">
        <f t="shared" si="51"/>
        <v>4.91</v>
      </c>
      <c r="L51" s="486">
        <f t="shared" si="52"/>
        <v>982</v>
      </c>
      <c r="M51" s="487">
        <f t="shared" si="53"/>
        <v>0</v>
      </c>
      <c r="N51" s="488">
        <f t="shared" si="54"/>
        <v>982</v>
      </c>
      <c r="O51" s="515"/>
    </row>
    <row r="52" spans="1:15" s="68" customFormat="1" x14ac:dyDescent="0.25">
      <c r="A52" s="81" t="s">
        <v>13956</v>
      </c>
      <c r="B52" s="99" t="s">
        <v>44</v>
      </c>
      <c r="C52" s="83" t="s">
        <v>25</v>
      </c>
      <c r="D52" s="284" t="str">
        <f>VLOOKUP(B52,composicoes!$A:$K,2,0)</f>
        <v>CARGA E TRANSPORTE DE ENTULHO DENTRO DO CANTEIRO</v>
      </c>
      <c r="E52" s="483" t="str">
        <f>VLOOKUP(B52,composicoes!$A:$K,8,0)</f>
        <v>M3</v>
      </c>
      <c r="F52" s="285">
        <f>TRUNC(F51*0.05,2)</f>
        <v>10</v>
      </c>
      <c r="G52" s="484">
        <f>VLOOKUP(B52,composicoes!$A:$K,10,0)</f>
        <v>23.48</v>
      </c>
      <c r="H52" s="484">
        <f>VLOOKUP(B52,composicoes!$A:$K,11,0)</f>
        <v>0</v>
      </c>
      <c r="I52" s="485">
        <f t="shared" si="50"/>
        <v>23.48</v>
      </c>
      <c r="J52" s="89">
        <v>0.28899999999999998</v>
      </c>
      <c r="K52" s="511">
        <f t="shared" si="51"/>
        <v>30.27</v>
      </c>
      <c r="L52" s="486">
        <f t="shared" si="52"/>
        <v>302.60000000000002</v>
      </c>
      <c r="M52" s="487">
        <f t="shared" si="53"/>
        <v>9.9999999999965894E-2</v>
      </c>
      <c r="N52" s="488">
        <f t="shared" si="54"/>
        <v>302.7</v>
      </c>
      <c r="O52" s="515"/>
    </row>
    <row r="53" spans="1:15" s="68" customFormat="1" x14ac:dyDescent="0.25">
      <c r="A53" s="73">
        <v>5</v>
      </c>
      <c r="B53" s="96"/>
      <c r="C53" s="75"/>
      <c r="D53" s="76" t="s">
        <v>13954</v>
      </c>
      <c r="E53" s="78"/>
      <c r="F53" s="97"/>
      <c r="G53" s="78"/>
      <c r="H53" s="78"/>
      <c r="I53" s="98"/>
      <c r="J53" s="98"/>
      <c r="K53" s="98"/>
      <c r="L53" s="78"/>
      <c r="M53" s="78"/>
      <c r="N53" s="80"/>
      <c r="O53" s="515"/>
    </row>
    <row r="54" spans="1:15" s="68" customFormat="1" ht="42.75" x14ac:dyDescent="0.25">
      <c r="A54" s="81" t="s">
        <v>12556</v>
      </c>
      <c r="B54" s="99" t="s">
        <v>45</v>
      </c>
      <c r="C54" s="83" t="s">
        <v>25</v>
      </c>
      <c r="D54" s="284" t="str">
        <f>VLOOKUP(B54,composicoes!$A:$K,2,0)</f>
        <v>TRATAMENTO DAS FISSURAS/TRINCA DAS PAREDES INTERNAS (DELIMITAÇÃO E APICOAMENTO DA REGIÃO, ABERTURA DE SULCO, LIMPEZA, APLICAÇÃO DE TELA ANTI-FISSURAÇÃO, COLMATAÇÃO E ACABAMENTO)</v>
      </c>
      <c r="E54" s="483" t="str">
        <f>VLOOKUP(B54,composicoes!$A:$K,8,0)</f>
        <v>M</v>
      </c>
      <c r="F54" s="285">
        <v>45</v>
      </c>
      <c r="G54" s="484">
        <f>VLOOKUP(B54,composicoes!$A:$K,10,0)</f>
        <v>37.96</v>
      </c>
      <c r="H54" s="484">
        <f>VLOOKUP(B54,composicoes!$A:$K,11,0)</f>
        <v>27.65</v>
      </c>
      <c r="I54" s="485">
        <f t="shared" ref="I54:I55" si="60">G54+H54</f>
        <v>65.61</v>
      </c>
      <c r="J54" s="89">
        <v>0.28899999999999998</v>
      </c>
      <c r="K54" s="511">
        <f t="shared" ref="K54:K56" si="61">I54+ROUND(I54*J54,2)</f>
        <v>84.57</v>
      </c>
      <c r="L54" s="486">
        <f t="shared" ref="L54:L55" si="62">TRUNC(TRUNC(G54*(1+J54),2)*F54,2)</f>
        <v>2201.85</v>
      </c>
      <c r="M54" s="487">
        <f t="shared" ref="M54" si="63">N54-L54</f>
        <v>1603.8000000000002</v>
      </c>
      <c r="N54" s="488">
        <f t="shared" ref="N54" si="64">ROUND(F54*K54,2)</f>
        <v>3805.65</v>
      </c>
      <c r="O54" s="515"/>
    </row>
    <row r="55" spans="1:15" s="68" customFormat="1" ht="28.5" x14ac:dyDescent="0.25">
      <c r="A55" s="81" t="s">
        <v>12557</v>
      </c>
      <c r="B55" s="99">
        <v>88495</v>
      </c>
      <c r="C55" s="83" t="s">
        <v>29</v>
      </c>
      <c r="D55" s="284" t="str">
        <f>IF(C55="SINAPI",IFERROR(VLOOKUP(B55,'SINAPI-comp'!$B:$H,2,0),VLOOKUP(B55,'SINAPI-insumo'!$B:$H,2,0)))</f>
        <v>EMASSAMENTO COM MASSA LÁTEX, APLICAÇÃO EM PAREDE, UMA DEMÃO, LIXAMENTO MANUAL. AF_04/2023</v>
      </c>
      <c r="E55" s="483" t="str">
        <f>IF(C55="SINAPI",IFERROR(VLOOKUP(B55,'SINAPI-comp'!$B:$H,3,0),VLOOKUP(B55,'SINAPI-insumo'!$B:$H,3,0)))</f>
        <v>M2</v>
      </c>
      <c r="F55" s="285">
        <v>45</v>
      </c>
      <c r="G55" s="484">
        <f>IFERROR(VLOOKUP(B55,'SINAPI-comp'!$B:$H,4,0)-H55,0)</f>
        <v>9.26</v>
      </c>
      <c r="H55" s="484">
        <f>IF(C55="SINAPI",IFERROR(VLOOKUP(B55,'SINAPI-comp'!$B:$H,7,0),VLOOKUP(B55,'SINAPI-insumo'!$B:$H,7,0)))</f>
        <v>3.25</v>
      </c>
      <c r="I55" s="485">
        <f t="shared" si="60"/>
        <v>12.51</v>
      </c>
      <c r="J55" s="89">
        <v>0.28899999999999998</v>
      </c>
      <c r="K55" s="511">
        <f t="shared" si="61"/>
        <v>16.13</v>
      </c>
      <c r="L55" s="486">
        <f t="shared" si="62"/>
        <v>536.85</v>
      </c>
      <c r="M55" s="487">
        <f t="shared" ref="M55" si="65">N55-L55</f>
        <v>189</v>
      </c>
      <c r="N55" s="488">
        <f t="shared" ref="N55" si="66">ROUND(F55*K55,2)</f>
        <v>725.85</v>
      </c>
      <c r="O55" s="515"/>
    </row>
    <row r="56" spans="1:15" s="68" customFormat="1" x14ac:dyDescent="0.25">
      <c r="A56" s="81" t="s">
        <v>12558</v>
      </c>
      <c r="B56" s="99" t="s">
        <v>44</v>
      </c>
      <c r="C56" s="83" t="s">
        <v>25</v>
      </c>
      <c r="D56" s="284" t="str">
        <f>VLOOKUP(B56,composicoes!$A:$K,2,0)</f>
        <v>CARGA E TRANSPORTE DE ENTULHO DENTRO DO CANTEIRO</v>
      </c>
      <c r="E56" s="483" t="str">
        <f>VLOOKUP(B56,composicoes!$A:$K,8,0)</f>
        <v>M3</v>
      </c>
      <c r="F56" s="285">
        <f>TRUNC(F54*0.04*0.1*1.4,2)</f>
        <v>0.25</v>
      </c>
      <c r="G56" s="484">
        <f>VLOOKUP(B56,composicoes!$A:$K,10,0)</f>
        <v>23.48</v>
      </c>
      <c r="H56" s="484">
        <f>VLOOKUP(B56,composicoes!$A:$K,11,0)</f>
        <v>0</v>
      </c>
      <c r="I56" s="485">
        <f t="shared" ref="I56" si="67">G56+H56</f>
        <v>23.48</v>
      </c>
      <c r="J56" s="89">
        <v>0.28899999999999998</v>
      </c>
      <c r="K56" s="511">
        <f t="shared" si="61"/>
        <v>30.27</v>
      </c>
      <c r="L56" s="486">
        <f t="shared" ref="L56" si="68">TRUNC(TRUNC(G56*(1+J56),2)*F56,2)</f>
        <v>7.56</v>
      </c>
      <c r="M56" s="487">
        <f t="shared" ref="M56" si="69">N56-L56</f>
        <v>1.0000000000000675E-2</v>
      </c>
      <c r="N56" s="488">
        <f t="shared" ref="N56" si="70">ROUND(F56*K56,2)</f>
        <v>7.57</v>
      </c>
      <c r="O56" s="515"/>
    </row>
    <row r="57" spans="1:15" s="68" customFormat="1" x14ac:dyDescent="0.25">
      <c r="A57" s="497">
        <v>6</v>
      </c>
      <c r="B57" s="498"/>
      <c r="C57" s="499"/>
      <c r="D57" s="76" t="s">
        <v>13955</v>
      </c>
      <c r="E57" s="500"/>
      <c r="F57" s="501"/>
      <c r="G57" s="500"/>
      <c r="H57" s="500"/>
      <c r="I57" s="500"/>
      <c r="J57" s="500"/>
      <c r="K57" s="500"/>
      <c r="L57" s="500"/>
      <c r="M57" s="500"/>
      <c r="N57" s="502"/>
      <c r="O57" s="515"/>
    </row>
    <row r="58" spans="1:15" s="68" customFormat="1" x14ac:dyDescent="0.25">
      <c r="A58" s="503" t="s">
        <v>13903</v>
      </c>
      <c r="B58" s="509">
        <v>98524</v>
      </c>
      <c r="C58" s="504" t="s">
        <v>29</v>
      </c>
      <c r="D58" s="505" t="str">
        <f>IF(C58="SINAPI",IFERROR(VLOOKUP(B58,'SINAPI-comp'!$B:$H,2,0),VLOOKUP(B58,'SINAPI-insumo'!$B:$H,2,0)))</f>
        <v>LIMPEZA MANUAL DE VEGETAÇÃO EM TERRENO COM ENXADA. AF_03/2024</v>
      </c>
      <c r="E58" s="483" t="str">
        <f>IF(C58="SINAPI",IFERROR(VLOOKUP(B58,'SINAPI-comp'!$B:$H,3,0),VLOOKUP(B58,'SINAPI-insumo'!$B:$H,3,0)))</f>
        <v>M2</v>
      </c>
      <c r="F58" s="506">
        <v>100</v>
      </c>
      <c r="G58" s="484">
        <f>IFERROR(VLOOKUP(B58,'SINAPI-comp'!$B:$H,4,0)-H58,0)</f>
        <v>5</v>
      </c>
      <c r="H58" s="484">
        <f>IF(C58="SINAPI",IFERROR(VLOOKUP(B58,'SINAPI-comp'!$B:$H,7,0),VLOOKUP(B58,'SINAPI-insumo'!$B:$H,7,0)))</f>
        <v>0</v>
      </c>
      <c r="I58" s="507">
        <f t="shared" ref="I58" si="71">G58+H58</f>
        <v>5</v>
      </c>
      <c r="J58" s="89">
        <v>0.28899999999999998</v>
      </c>
      <c r="K58" s="511">
        <f t="shared" ref="K58:K60" si="72">I58+ROUND(I58*J58,2)</f>
        <v>6.45</v>
      </c>
      <c r="L58" s="508">
        <f t="shared" ref="L58" si="73">TRUNC(TRUNC(G58*(1+J58),2)*F58,2)</f>
        <v>644</v>
      </c>
      <c r="M58" s="487">
        <f t="shared" ref="M58" si="74">N58-L58</f>
        <v>1</v>
      </c>
      <c r="N58" s="488">
        <f t="shared" ref="N58" si="75">ROUND(F58*K58,2)</f>
        <v>645</v>
      </c>
      <c r="O58" s="515"/>
    </row>
    <row r="59" spans="1:15" s="68" customFormat="1" ht="28.5" x14ac:dyDescent="0.25">
      <c r="A59" s="503" t="s">
        <v>13904</v>
      </c>
      <c r="B59" s="509">
        <v>104800</v>
      </c>
      <c r="C59" s="504" t="s">
        <v>29</v>
      </c>
      <c r="D59" s="505" t="str">
        <f>IF(C59="SINAPI",IFERROR(VLOOKUP(B59,'SINAPI-comp'!$B:$H,2,0),VLOOKUP(B59,'SINAPI-insumo'!$B:$H,2,0)))</f>
        <v>REMOÇÃO DE CERCAS E MOURÕES, DE FORMA MANUAL, SEM REAPROVEITAMENTO. AF_09/2023</v>
      </c>
      <c r="E59" s="483" t="str">
        <f>IF(C59="SINAPI",IFERROR(VLOOKUP(B59,'SINAPI-comp'!$B:$H,3,0),VLOOKUP(B59,'SINAPI-insumo'!$B:$H,3,0)))</f>
        <v>M</v>
      </c>
      <c r="F59" s="506">
        <v>10</v>
      </c>
      <c r="G59" s="484">
        <f>IFERROR(VLOOKUP(B59,'SINAPI-comp'!$B:$H,4,0)-H59,0)</f>
        <v>9.89</v>
      </c>
      <c r="H59" s="484">
        <f>IF(C59="SINAPI",IFERROR(VLOOKUP(B59,'SINAPI-comp'!$B:$H,7,0),VLOOKUP(B59,'SINAPI-insumo'!$B:$H,7,0)))</f>
        <v>0</v>
      </c>
      <c r="I59" s="507">
        <f t="shared" ref="I59" si="76">G59+H59</f>
        <v>9.89</v>
      </c>
      <c r="J59" s="89">
        <v>0.28899999999999998</v>
      </c>
      <c r="K59" s="511">
        <f t="shared" si="72"/>
        <v>12.75</v>
      </c>
      <c r="L59" s="508">
        <f t="shared" ref="L59" si="77">TRUNC(TRUNC(G59*(1+J59),2)*F59,2)</f>
        <v>127.4</v>
      </c>
      <c r="M59" s="487">
        <f t="shared" ref="M59" si="78">N59-L59</f>
        <v>9.9999999999994316E-2</v>
      </c>
      <c r="N59" s="488">
        <f t="shared" ref="N59" si="79">ROUND(F59*K59,2)</f>
        <v>127.5</v>
      </c>
      <c r="O59" s="515"/>
    </row>
    <row r="60" spans="1:15" s="68" customFormat="1" ht="28.5" x14ac:dyDescent="0.25">
      <c r="A60" s="503" t="s">
        <v>13905</v>
      </c>
      <c r="B60" s="509">
        <v>97624</v>
      </c>
      <c r="C60" s="504" t="s">
        <v>29</v>
      </c>
      <c r="D60" s="505" t="str">
        <f>IF(C60="SINAPI",IFERROR(VLOOKUP(B60,'SINAPI-comp'!$B:$H,2,0),VLOOKUP(B60,'SINAPI-insumo'!$B:$H,2,0)))</f>
        <v>DEMOLIÇÃO DE ALVENARIA DE TIJOLO MACIÇO, DE FORMA MANUAL, SEM REAPROVEITAMENTO. AF_09/2023</v>
      </c>
      <c r="E60" s="483" t="str">
        <f>IF(C60="SINAPI",IFERROR(VLOOKUP(B60,'SINAPI-comp'!$B:$H,3,0),VLOOKUP(B60,'SINAPI-insumo'!$B:$H,3,0)))</f>
        <v>M3</v>
      </c>
      <c r="F60" s="506">
        <v>40</v>
      </c>
      <c r="G60" s="484">
        <f>IFERROR(VLOOKUP(B60,'SINAPI-comp'!$B:$H,4,0)-H60,0)</f>
        <v>115.65</v>
      </c>
      <c r="H60" s="484">
        <f>IF(C60="SINAPI",IFERROR(VLOOKUP(B60,'SINAPI-comp'!$B:$H,7,0),VLOOKUP(B60,'SINAPI-insumo'!$B:$H,7,0)))</f>
        <v>0</v>
      </c>
      <c r="I60" s="507">
        <f t="shared" ref="I60" si="80">G60+H60</f>
        <v>115.65</v>
      </c>
      <c r="J60" s="89">
        <v>0.28899999999999998</v>
      </c>
      <c r="K60" s="511">
        <f t="shared" si="72"/>
        <v>149.07</v>
      </c>
      <c r="L60" s="508">
        <f t="shared" ref="L60" si="81">TRUNC(TRUNC(G60*(1+J60),2)*F60,2)</f>
        <v>5962.8</v>
      </c>
      <c r="M60" s="487">
        <f t="shared" ref="M60" si="82">N60-L60</f>
        <v>0</v>
      </c>
      <c r="N60" s="488">
        <f t="shared" ref="N60" si="83">ROUND(F60*K60,2)</f>
        <v>5962.8</v>
      </c>
      <c r="O60" s="515"/>
    </row>
    <row r="61" spans="1:15" s="68" customFormat="1" ht="28.5" x14ac:dyDescent="0.25">
      <c r="A61" s="503" t="s">
        <v>13906</v>
      </c>
      <c r="B61" s="509">
        <v>97627</v>
      </c>
      <c r="C61" s="504" t="s">
        <v>29</v>
      </c>
      <c r="D61" s="505" t="str">
        <f>IF(C61="SINAPI",IFERROR(VLOOKUP(B61,'SINAPI-comp'!$B:$H,2,0),VLOOKUP(B61,'SINAPI-insumo'!$B:$H,2,0)))</f>
        <v>DEMOLIÇÃO DE PILARES E VIGAS EM CONCRETO ARMADO, DE FORMA MECANIZADA COM MARTELETE, SEM REAPROVEITAMENTO. AF_09/2023</v>
      </c>
      <c r="E61" s="483" t="str">
        <f>IF(C61="SINAPI",IFERROR(VLOOKUP(B61,'SINAPI-comp'!$B:$H,3,0),VLOOKUP(B61,'SINAPI-insumo'!$B:$H,3,0)))</f>
        <v>M3</v>
      </c>
      <c r="F61" s="506">
        <v>8</v>
      </c>
      <c r="G61" s="484">
        <f>IFERROR(VLOOKUP(B61,'SINAPI-comp'!$B:$H,4,0)-H61,0)</f>
        <v>35.33</v>
      </c>
      <c r="H61" s="484">
        <f>IF(C61="SINAPI",IFERROR(VLOOKUP(B61,'SINAPI-comp'!$B:$H,7,0),VLOOKUP(B61,'SINAPI-insumo'!$B:$H,7,0)))</f>
        <v>15.41</v>
      </c>
      <c r="I61" s="507">
        <f t="shared" ref="I61" si="84">G61+H61</f>
        <v>50.739999999999995</v>
      </c>
      <c r="J61" s="89">
        <v>0.28899999999999998</v>
      </c>
      <c r="K61" s="511">
        <f t="shared" ref="K61" si="85">I61+ROUND(I61*J61,2)</f>
        <v>65.399999999999991</v>
      </c>
      <c r="L61" s="508">
        <f t="shared" ref="L61" si="86">TRUNC(TRUNC(G61*(1+J61),2)*F61,2)</f>
        <v>364.32</v>
      </c>
      <c r="M61" s="487">
        <f t="shared" ref="M61" si="87">N61-L61</f>
        <v>158.88000000000005</v>
      </c>
      <c r="N61" s="488">
        <f t="shared" ref="N61" si="88">ROUND(F61*K61,2)</f>
        <v>523.20000000000005</v>
      </c>
      <c r="O61" s="515"/>
    </row>
    <row r="62" spans="1:15" s="68" customFormat="1" ht="28.5" x14ac:dyDescent="0.25">
      <c r="A62" s="503" t="s">
        <v>13908</v>
      </c>
      <c r="B62" s="509">
        <v>104920</v>
      </c>
      <c r="C62" s="504" t="s">
        <v>29</v>
      </c>
      <c r="D62" s="505" t="str">
        <f>IF(C62="SINAPI",IFERROR(VLOOKUP(B62,'SINAPI-comp'!$B:$H,2,0),VLOOKUP(B62,'SINAPI-insumo'!$B:$H,2,0)))</f>
        <v>ARMAÇÃO DE BLOCO, SAPATA ISOLADA, VIGA BALDRAME E SAPATA CORRIDA UTILIZANDO AÇO CA-50 DE 12,5 MM - MONTAGEM. AF_01/2024</v>
      </c>
      <c r="E62" s="483" t="str">
        <f>IF(C62="SINAPI",IFERROR(VLOOKUP(B62,'SINAPI-comp'!$B:$H,3,0),VLOOKUP(B62,'SINAPI-insumo'!$B:$H,3,0)))</f>
        <v>KG</v>
      </c>
      <c r="F62" s="506">
        <v>9</v>
      </c>
      <c r="G62" s="484">
        <f>IFERROR(VLOOKUP(B62,'SINAPI-comp'!$B:$H,4,0)-H62,0)</f>
        <v>2.5300000000000011</v>
      </c>
      <c r="H62" s="484">
        <f>IF(C62="SINAPI",IFERROR(VLOOKUP(B62,'SINAPI-comp'!$B:$H,7,0),VLOOKUP(B62,'SINAPI-insumo'!$B:$H,7,0)))</f>
        <v>8.2899999999999991</v>
      </c>
      <c r="I62" s="507">
        <f t="shared" ref="I62:I77" si="89">G62+H62</f>
        <v>10.82</v>
      </c>
      <c r="J62" s="89">
        <v>0.28899999999999998</v>
      </c>
      <c r="K62" s="511">
        <f t="shared" ref="K62:K77" si="90">I62+ROUND(I62*J62,2)</f>
        <v>13.95</v>
      </c>
      <c r="L62" s="508">
        <f t="shared" ref="L62:L77" si="91">TRUNC(TRUNC(G62*(1+J62),2)*F62,2)</f>
        <v>29.34</v>
      </c>
      <c r="M62" s="487">
        <f t="shared" ref="M62:M77" si="92">N62-L62</f>
        <v>96.21</v>
      </c>
      <c r="N62" s="488">
        <f t="shared" ref="N62:N77" si="93">ROUND(F62*K62,2)</f>
        <v>125.55</v>
      </c>
      <c r="O62" s="515"/>
    </row>
    <row r="63" spans="1:15" s="68" customFormat="1" ht="28.5" x14ac:dyDescent="0.25">
      <c r="A63" s="503" t="s">
        <v>13909</v>
      </c>
      <c r="B63" s="509">
        <v>104916</v>
      </c>
      <c r="C63" s="504" t="s">
        <v>29</v>
      </c>
      <c r="D63" s="505" t="str">
        <f>IF(C63="SINAPI",IFERROR(VLOOKUP(B63,'SINAPI-comp'!$B:$H,2,0),VLOOKUP(B63,'SINAPI-insumo'!$B:$H,2,0)))</f>
        <v>ARMAÇÃO DE SAPATA ISOLADA, VIGA BALDRAME E SAPATA CORRIDA UTILIZANDO AÇO CA-60 DE 5 MM - MONTAGEM. AF_01/2024</v>
      </c>
      <c r="E63" s="483" t="str">
        <f>IF(C63="SINAPI",IFERROR(VLOOKUP(B63,'SINAPI-comp'!$B:$H,3,0),VLOOKUP(B63,'SINAPI-insumo'!$B:$H,3,0)))</f>
        <v>KG</v>
      </c>
      <c r="F63" s="506">
        <v>35</v>
      </c>
      <c r="G63" s="484">
        <f>IFERROR(VLOOKUP(B63,'SINAPI-comp'!$B:$H,4,0)-H63,0)</f>
        <v>8.06</v>
      </c>
      <c r="H63" s="484">
        <f>IF(C63="SINAPI",IFERROR(VLOOKUP(B63,'SINAPI-comp'!$B:$H,7,0),VLOOKUP(B63,'SINAPI-insumo'!$B:$H,7,0)))</f>
        <v>8.76</v>
      </c>
      <c r="I63" s="507">
        <f t="shared" si="89"/>
        <v>16.82</v>
      </c>
      <c r="J63" s="89">
        <v>0.28899999999999998</v>
      </c>
      <c r="K63" s="511">
        <f t="shared" si="90"/>
        <v>21.68</v>
      </c>
      <c r="L63" s="508">
        <f t="shared" si="91"/>
        <v>363.3</v>
      </c>
      <c r="M63" s="487">
        <f t="shared" si="92"/>
        <v>395.49999999999994</v>
      </c>
      <c r="N63" s="488">
        <f t="shared" si="93"/>
        <v>758.8</v>
      </c>
      <c r="O63" s="515"/>
    </row>
    <row r="64" spans="1:15" s="68" customFormat="1" ht="28.5" x14ac:dyDescent="0.25">
      <c r="A64" s="503" t="s">
        <v>13910</v>
      </c>
      <c r="B64" s="509">
        <v>104919</v>
      </c>
      <c r="C64" s="504" t="s">
        <v>29</v>
      </c>
      <c r="D64" s="505" t="str">
        <f>IF(C64="SINAPI",IFERROR(VLOOKUP(B64,'SINAPI-comp'!$B:$H,2,0),VLOOKUP(B64,'SINAPI-insumo'!$B:$H,2,0)))</f>
        <v>ARMAÇÃO DE SAPATA ISOLADA, VIGA BALDRAME E SAPATA CORRIDA UTILIZANDO AÇO CA-50 DE 10 MM - MONTAGEM. AF_01/2024</v>
      </c>
      <c r="E64" s="483" t="str">
        <f>IF(C64="SINAPI",IFERROR(VLOOKUP(B64,'SINAPI-comp'!$B:$H,3,0),VLOOKUP(B64,'SINAPI-insumo'!$B:$H,3,0)))</f>
        <v>KG</v>
      </c>
      <c r="F64" s="506">
        <v>106</v>
      </c>
      <c r="G64" s="484">
        <f>IFERROR(VLOOKUP(B64,'SINAPI-comp'!$B:$H,4,0)-H64,0)</f>
        <v>3.2899999999999991</v>
      </c>
      <c r="H64" s="484">
        <f>IF(C64="SINAPI",IFERROR(VLOOKUP(B64,'SINAPI-comp'!$B:$H,7,0),VLOOKUP(B64,'SINAPI-insumo'!$B:$H,7,0)))</f>
        <v>9.5</v>
      </c>
      <c r="I64" s="507">
        <f t="shared" si="89"/>
        <v>12.79</v>
      </c>
      <c r="J64" s="89">
        <v>0.28899999999999998</v>
      </c>
      <c r="K64" s="511">
        <f t="shared" si="90"/>
        <v>16.489999999999998</v>
      </c>
      <c r="L64" s="508">
        <f t="shared" si="91"/>
        <v>449.44</v>
      </c>
      <c r="M64" s="487">
        <f t="shared" si="92"/>
        <v>1298.5</v>
      </c>
      <c r="N64" s="488">
        <f t="shared" si="93"/>
        <v>1747.94</v>
      </c>
      <c r="O64" s="515"/>
    </row>
    <row r="65" spans="1:15" s="68" customFormat="1" ht="28.5" x14ac:dyDescent="0.25">
      <c r="A65" s="503" t="s">
        <v>13911</v>
      </c>
      <c r="B65" s="509">
        <v>98555</v>
      </c>
      <c r="C65" s="504" t="s">
        <v>29</v>
      </c>
      <c r="D65" s="505" t="str">
        <f>IF(C65="SINAPI",IFERROR(VLOOKUP(B65,'SINAPI-comp'!$B:$H,2,0),VLOOKUP(B65,'SINAPI-insumo'!$B:$H,2,0)))</f>
        <v>IMPERMEABILIZAÇÃO DE SUPERFÍCIE COM ARGAMASSA POLIMÉRICA / MEMBRANA ACRÍLICA, 3 DEMÃOS. AF_09/2023</v>
      </c>
      <c r="E65" s="483" t="str">
        <f>IF(C65="SINAPI",IFERROR(VLOOKUP(B65,'SINAPI-comp'!$B:$H,3,0),VLOOKUP(B65,'SINAPI-insumo'!$B:$H,3,0)))</f>
        <v>M2</v>
      </c>
      <c r="F65" s="506">
        <v>5.36</v>
      </c>
      <c r="G65" s="484">
        <f>IFERROR(VLOOKUP(B65,'SINAPI-comp'!$B:$H,4,0)-H65,0)</f>
        <v>21.21</v>
      </c>
      <c r="H65" s="484">
        <f>IF(C65="SINAPI",IFERROR(VLOOKUP(B65,'SINAPI-comp'!$B:$H,7,0),VLOOKUP(B65,'SINAPI-insumo'!$B:$H,7,0)))</f>
        <v>11.06</v>
      </c>
      <c r="I65" s="507">
        <f t="shared" si="89"/>
        <v>32.270000000000003</v>
      </c>
      <c r="J65" s="89">
        <v>0.28899999999999998</v>
      </c>
      <c r="K65" s="511">
        <f t="shared" si="90"/>
        <v>41.6</v>
      </c>
      <c r="L65" s="508">
        <f t="shared" si="91"/>
        <v>146.47999999999999</v>
      </c>
      <c r="M65" s="487">
        <f t="shared" si="92"/>
        <v>76.5</v>
      </c>
      <c r="N65" s="488">
        <f t="shared" si="93"/>
        <v>222.98</v>
      </c>
      <c r="O65" s="515"/>
    </row>
    <row r="66" spans="1:15" s="68" customFormat="1" ht="28.5" x14ac:dyDescent="0.25">
      <c r="A66" s="503" t="s">
        <v>13957</v>
      </c>
      <c r="B66" s="509">
        <v>103672</v>
      </c>
      <c r="C66" s="504" t="s">
        <v>29</v>
      </c>
      <c r="D66" s="505" t="str">
        <f>IF(C66="SINAPI",IFERROR(VLOOKUP(B66,'SINAPI-comp'!$B:$H,2,0),VLOOKUP(B66,'SINAPI-insumo'!$B:$H,2,0)))</f>
        <v>CONCRETAGEM DE PILARES, FCK = 25 MPA, COM USO DE BOMBA - LANÇAMENTO, ADENSAMENTO E ACABAMENTO. AF_02/2022_PS</v>
      </c>
      <c r="E66" s="483" t="str">
        <f>IF(C66="SINAPI",IFERROR(VLOOKUP(B66,'SINAPI-comp'!$B:$H,3,0),VLOOKUP(B66,'SINAPI-insumo'!$B:$H,3,0)))</f>
        <v>M3</v>
      </c>
      <c r="F66" s="506">
        <v>4</v>
      </c>
      <c r="G66" s="484">
        <f>IFERROR(VLOOKUP(B66,'SINAPI-comp'!$B:$H,4,0)-H66,0)</f>
        <v>44.020000000000095</v>
      </c>
      <c r="H66" s="484">
        <f>IF(C66="SINAPI",IFERROR(VLOOKUP(B66,'SINAPI-comp'!$B:$H,7,0),VLOOKUP(B66,'SINAPI-insumo'!$B:$H,7,0)))</f>
        <v>663.67</v>
      </c>
      <c r="I66" s="507">
        <f t="shared" si="89"/>
        <v>707.69</v>
      </c>
      <c r="J66" s="89">
        <v>0.28899999999999998</v>
      </c>
      <c r="K66" s="511">
        <f t="shared" si="90"/>
        <v>912.21</v>
      </c>
      <c r="L66" s="508">
        <f t="shared" si="91"/>
        <v>226.96</v>
      </c>
      <c r="M66" s="487">
        <f t="shared" si="92"/>
        <v>3421.88</v>
      </c>
      <c r="N66" s="488">
        <f t="shared" si="93"/>
        <v>3648.84</v>
      </c>
      <c r="O66" s="515"/>
    </row>
    <row r="67" spans="1:15" s="68" customFormat="1" ht="28.5" x14ac:dyDescent="0.25">
      <c r="A67" s="503" t="s">
        <v>13958</v>
      </c>
      <c r="B67" s="509">
        <v>101159</v>
      </c>
      <c r="C67" s="504" t="s">
        <v>29</v>
      </c>
      <c r="D67" s="505" t="str">
        <f>IF(C67="SINAPI",IFERROR(VLOOKUP(B67,'SINAPI-comp'!$B:$H,2,0),VLOOKUP(B67,'SINAPI-insumo'!$B:$H,2,0)))</f>
        <v>ALVENARIA DE VEDAÇÃO DE BLOCOS CERÂMICOS MACIÇOS DE 5X10X20CM (ESPESSURA 10CM) E ARGAMASSA DE ASSENTAMENTO COM PREPARO EM BETONEIRA. AF_05/2020</v>
      </c>
      <c r="E67" s="483" t="str">
        <f>IF(C67="SINAPI",IFERROR(VLOOKUP(B67,'SINAPI-comp'!$B:$H,3,0),VLOOKUP(B67,'SINAPI-insumo'!$B:$H,3,0)))</f>
        <v>M2</v>
      </c>
      <c r="F67" s="506">
        <v>40.200000000000003</v>
      </c>
      <c r="G67" s="484">
        <f>IFERROR(VLOOKUP(B67,'SINAPI-comp'!$B:$H,4,0)-H67,0)</f>
        <v>81.259999999999991</v>
      </c>
      <c r="H67" s="484">
        <f>IF(C67="SINAPI",IFERROR(VLOOKUP(B67,'SINAPI-comp'!$B:$H,7,0),VLOOKUP(B67,'SINAPI-insumo'!$B:$H,7,0)))</f>
        <v>57.66</v>
      </c>
      <c r="I67" s="507">
        <f t="shared" si="89"/>
        <v>138.91999999999999</v>
      </c>
      <c r="J67" s="89">
        <v>0.28899999999999998</v>
      </c>
      <c r="K67" s="511">
        <f t="shared" si="90"/>
        <v>179.07</v>
      </c>
      <c r="L67" s="508">
        <f t="shared" si="91"/>
        <v>4210.54</v>
      </c>
      <c r="M67" s="487">
        <f t="shared" si="92"/>
        <v>2988.0699999999997</v>
      </c>
      <c r="N67" s="488">
        <f t="shared" si="93"/>
        <v>7198.61</v>
      </c>
      <c r="O67" s="515"/>
    </row>
    <row r="68" spans="1:15" s="68" customFormat="1" ht="42.75" x14ac:dyDescent="0.25">
      <c r="A68" s="503" t="s">
        <v>13959</v>
      </c>
      <c r="B68" s="509">
        <v>87794</v>
      </c>
      <c r="C68" s="504" t="s">
        <v>29</v>
      </c>
      <c r="D68" s="505" t="str">
        <f>IF(C68="SINAPI",IFERROR(VLOOKUP(B68,'SINAPI-comp'!$B:$H,2,0),VLOOKUP(B68,'SINAPI-insumo'!$B:$H,2,0)))</f>
        <v>EMBOÇO OU MASSA ÚNICA EM ARGAMASSA TRAÇO 1:2:8, PREPARO MANUAL, APLICADA MANUALMENTE EM PANOS CEGOS DE FACHADA (SEM PRESENÇA DE VÃOS), ESPESSURA DE 25 MM. AF_09/2022</v>
      </c>
      <c r="E68" s="483" t="str">
        <f>IF(C68="SINAPI",IFERROR(VLOOKUP(B68,'SINAPI-comp'!$B:$H,3,0),VLOOKUP(B68,'SINAPI-insumo'!$B:$H,3,0)))</f>
        <v>M2</v>
      </c>
      <c r="F68" s="506">
        <v>40.200000000000003</v>
      </c>
      <c r="G68" s="484">
        <f>IFERROR(VLOOKUP(B68,'SINAPI-comp'!$B:$H,4,0)-H68,0)</f>
        <v>28.74</v>
      </c>
      <c r="H68" s="484">
        <f>IF(C68="SINAPI",IFERROR(VLOOKUP(B68,'SINAPI-comp'!$B:$H,7,0),VLOOKUP(B68,'SINAPI-insumo'!$B:$H,7,0)))</f>
        <v>16.77</v>
      </c>
      <c r="I68" s="507">
        <f t="shared" si="89"/>
        <v>45.51</v>
      </c>
      <c r="J68" s="89">
        <v>0.28899999999999998</v>
      </c>
      <c r="K68" s="511">
        <f t="shared" si="90"/>
        <v>58.66</v>
      </c>
      <c r="L68" s="508">
        <f t="shared" si="91"/>
        <v>1489</v>
      </c>
      <c r="M68" s="487">
        <f t="shared" si="92"/>
        <v>869.13000000000011</v>
      </c>
      <c r="N68" s="488">
        <f t="shared" si="93"/>
        <v>2358.13</v>
      </c>
      <c r="O68" s="515"/>
    </row>
    <row r="69" spans="1:15" s="68" customFormat="1" ht="42.75" x14ac:dyDescent="0.25">
      <c r="A69" s="503" t="s">
        <v>13960</v>
      </c>
      <c r="B69" s="509">
        <v>87905</v>
      </c>
      <c r="C69" s="504" t="s">
        <v>29</v>
      </c>
      <c r="D69" s="505" t="str">
        <f>IF(C69="SINAPI",IFERROR(VLOOKUP(B69,'SINAPI-comp'!$B:$H,2,0),VLOOKUP(B69,'SINAPI-insumo'!$B:$H,2,0)))</f>
        <v>CHAPISCO APLICADO EM ALVENARIA (COM PRESENÇA DE VÃOS) E ESTRUTURAS DE CONCRETO DE FACHADA, COM COLHER DE PEDREIRO. ARGAMASSA TRAÇO 1:3 COM PREPARO EM BETONEIRA 400L. AF_10/2022</v>
      </c>
      <c r="E69" s="483" t="str">
        <f>IF(C69="SINAPI",IFERROR(VLOOKUP(B69,'SINAPI-comp'!$B:$H,3,0),VLOOKUP(B69,'SINAPI-insumo'!$B:$H,3,0)))</f>
        <v>M2</v>
      </c>
      <c r="F69" s="506">
        <v>40.200000000000003</v>
      </c>
      <c r="G69" s="484">
        <f>IFERROR(VLOOKUP(B69,'SINAPI-comp'!$B:$H,4,0)-H69,0)</f>
        <v>6.6899999999999995</v>
      </c>
      <c r="H69" s="484">
        <f>IF(C69="SINAPI",IFERROR(VLOOKUP(B69,'SINAPI-comp'!$B:$H,7,0),VLOOKUP(B69,'SINAPI-insumo'!$B:$H,7,0)))</f>
        <v>1.76</v>
      </c>
      <c r="I69" s="507">
        <f t="shared" si="89"/>
        <v>8.4499999999999993</v>
      </c>
      <c r="J69" s="89">
        <v>0.28899999999999998</v>
      </c>
      <c r="K69" s="511">
        <f t="shared" si="90"/>
        <v>10.889999999999999</v>
      </c>
      <c r="L69" s="508">
        <f t="shared" si="91"/>
        <v>346.52</v>
      </c>
      <c r="M69" s="487">
        <f t="shared" si="92"/>
        <v>91.259999999999991</v>
      </c>
      <c r="N69" s="488">
        <f t="shared" si="93"/>
        <v>437.78</v>
      </c>
      <c r="O69" s="515"/>
    </row>
    <row r="70" spans="1:15" s="68" customFormat="1" ht="57" x14ac:dyDescent="0.25">
      <c r="A70" s="503" t="s">
        <v>13961</v>
      </c>
      <c r="B70" s="509">
        <v>104208</v>
      </c>
      <c r="C70" s="504" t="s">
        <v>29</v>
      </c>
      <c r="D70" s="505" t="str">
        <f>IF(C70="SINAPI",IFERROR(VLOOKUP(B70,'SINAPI-comp'!$B:$H,2,0),VLOOKUP(B70,'SINAPI-insumo'!$B:$H,2,0)))</f>
        <v>EMBOÇO OU MASSA ÚNICA EM ARGAMASSA TRAÇO 1:2:8, PREPARO MECÂNICA COM BETONEIRA 400 L, APLICADA COM PROJETOR TIPO CANEQUINHA EM PANOS DE FACHADA SEM PRESENÇA DE VÃOS, ESPESSURA DE 35 MM, ACESSO POR BALANCIM MANUAL. AF_08/2022</v>
      </c>
      <c r="E70" s="483" t="str">
        <f>IF(C70="SINAPI",IFERROR(VLOOKUP(B70,'SINAPI-comp'!$B:$H,3,0),VLOOKUP(B70,'SINAPI-insumo'!$B:$H,3,0)))</f>
        <v>M2</v>
      </c>
      <c r="F70" s="506">
        <v>40.200000000000003</v>
      </c>
      <c r="G70" s="484">
        <f>IFERROR(VLOOKUP(B70,'SINAPI-comp'!$B:$H,4,0)-H70,0)</f>
        <v>33.64</v>
      </c>
      <c r="H70" s="484">
        <f>IF(C70="SINAPI",IFERROR(VLOOKUP(B70,'SINAPI-comp'!$B:$H,7,0),VLOOKUP(B70,'SINAPI-insumo'!$B:$H,7,0)))</f>
        <v>29.28</v>
      </c>
      <c r="I70" s="507">
        <f t="shared" si="89"/>
        <v>62.92</v>
      </c>
      <c r="J70" s="89">
        <v>0.28899999999999998</v>
      </c>
      <c r="K70" s="511">
        <f t="shared" si="90"/>
        <v>81.099999999999994</v>
      </c>
      <c r="L70" s="508">
        <f t="shared" si="91"/>
        <v>1743.07</v>
      </c>
      <c r="M70" s="487">
        <f t="shared" si="92"/>
        <v>1517.1499999999999</v>
      </c>
      <c r="N70" s="488">
        <f t="shared" si="93"/>
        <v>3260.22</v>
      </c>
      <c r="O70" s="515"/>
    </row>
    <row r="71" spans="1:15" s="68" customFormat="1" ht="28.5" x14ac:dyDescent="0.25">
      <c r="A71" s="503" t="s">
        <v>13962</v>
      </c>
      <c r="B71" s="100" t="s">
        <v>6106</v>
      </c>
      <c r="C71" s="504" t="s">
        <v>25</v>
      </c>
      <c r="D71" s="284" t="str">
        <f>VLOOKUP(B71,composicoes!$A:$K,2,0)</f>
        <v>RECUPERAÇÃO E RECOLOCAÇÃO DE GRADIL/PORTÃO METALICOS (MATERIAL REAPROVEITADO)</v>
      </c>
      <c r="E71" s="483" t="str">
        <f>VLOOKUP(B71,composicoes!$A:$K,8,0)</f>
        <v>M2</v>
      </c>
      <c r="F71" s="506">
        <v>10</v>
      </c>
      <c r="G71" s="484">
        <f>VLOOKUP(B71,composicoes!$A:$K,10,0)</f>
        <v>114.79</v>
      </c>
      <c r="H71" s="484">
        <f>VLOOKUP(B71,composicoes!$A:$K,11,0)</f>
        <v>28.86</v>
      </c>
      <c r="I71" s="507">
        <f t="shared" si="89"/>
        <v>143.65</v>
      </c>
      <c r="J71" s="89">
        <v>0.28899999999999998</v>
      </c>
      <c r="K71" s="511">
        <f t="shared" si="90"/>
        <v>185.16</v>
      </c>
      <c r="L71" s="508">
        <f t="shared" si="91"/>
        <v>1479.6</v>
      </c>
      <c r="M71" s="487">
        <f t="shared" si="92"/>
        <v>372</v>
      </c>
      <c r="N71" s="488">
        <f t="shared" si="93"/>
        <v>1851.6</v>
      </c>
      <c r="O71" s="515"/>
    </row>
    <row r="72" spans="1:15" s="68" customFormat="1" x14ac:dyDescent="0.25">
      <c r="A72" s="503" t="s">
        <v>13963</v>
      </c>
      <c r="B72" s="509">
        <v>88485</v>
      </c>
      <c r="C72" s="504" t="s">
        <v>29</v>
      </c>
      <c r="D72" s="505" t="str">
        <f>IF(C72="SINAPI",IFERROR(VLOOKUP(B72,'SINAPI-comp'!$B:$H,2,0),VLOOKUP(B72,'SINAPI-insumo'!$B:$H,2,0)))</f>
        <v>FUNDO SELADOR ACRÍLICO, APLICAÇÃO MANUAL EM PAREDE, UMA DEMÃO. AF_04/2023</v>
      </c>
      <c r="E72" s="483" t="str">
        <f>IF(C72="SINAPI",IFERROR(VLOOKUP(B72,'SINAPI-comp'!$B:$H,3,0),VLOOKUP(B72,'SINAPI-insumo'!$B:$H,3,0)))</f>
        <v>M2</v>
      </c>
      <c r="F72" s="506">
        <v>40.200000000000003</v>
      </c>
      <c r="G72" s="484">
        <f>IFERROR(VLOOKUP(B72,'SINAPI-comp'!$B:$H,4,0)-H72,0)</f>
        <v>2.5</v>
      </c>
      <c r="H72" s="484">
        <f>IF(C72="SINAPI",IFERROR(VLOOKUP(B72,'SINAPI-comp'!$B:$H,7,0),VLOOKUP(B72,'SINAPI-insumo'!$B:$H,7,0)))</f>
        <v>1.38</v>
      </c>
      <c r="I72" s="507">
        <f t="shared" si="89"/>
        <v>3.88</v>
      </c>
      <c r="J72" s="89">
        <v>0.28899999999999998</v>
      </c>
      <c r="K72" s="511">
        <f t="shared" si="90"/>
        <v>5</v>
      </c>
      <c r="L72" s="508">
        <f t="shared" si="91"/>
        <v>129.44</v>
      </c>
      <c r="M72" s="487">
        <f t="shared" si="92"/>
        <v>71.56</v>
      </c>
      <c r="N72" s="488">
        <f t="shared" si="93"/>
        <v>201</v>
      </c>
      <c r="O72" s="515"/>
    </row>
    <row r="73" spans="1:15" s="68" customFormat="1" ht="28.5" x14ac:dyDescent="0.25">
      <c r="A73" s="503" t="s">
        <v>13964</v>
      </c>
      <c r="B73" s="509">
        <v>88489</v>
      </c>
      <c r="C73" s="504" t="s">
        <v>29</v>
      </c>
      <c r="D73" s="505" t="str">
        <f>IF(C73="SINAPI",IFERROR(VLOOKUP(B73,'SINAPI-comp'!$B:$H,2,0),VLOOKUP(B73,'SINAPI-insumo'!$B:$H,2,0)))</f>
        <v>PINTURA LÁTEX ACRÍLICA PREMIUM, APLICAÇÃO MANUAL EM PAREDES, DUAS DEMÃOS. AF_04/2023</v>
      </c>
      <c r="E73" s="483" t="str">
        <f>IF(C73="SINAPI",IFERROR(VLOOKUP(B73,'SINAPI-comp'!$B:$H,3,0),VLOOKUP(B73,'SINAPI-insumo'!$B:$H,3,0)))</f>
        <v>M2</v>
      </c>
      <c r="F73" s="506">
        <v>40.200000000000003</v>
      </c>
      <c r="G73" s="484">
        <f>IFERROR(VLOOKUP(B73,'SINAPI-comp'!$B:$H,4,0)-H73,0)</f>
        <v>6.1400000000000006</v>
      </c>
      <c r="H73" s="484">
        <f>IF(C73="SINAPI",IFERROR(VLOOKUP(B73,'SINAPI-comp'!$B:$H,7,0),VLOOKUP(B73,'SINAPI-insumo'!$B:$H,7,0)))</f>
        <v>7.66</v>
      </c>
      <c r="I73" s="507">
        <f>G73+H73</f>
        <v>13.8</v>
      </c>
      <c r="J73" s="89">
        <v>0.28899999999999998</v>
      </c>
      <c r="K73" s="511">
        <f>I73+ROUND(I73*J73,2)</f>
        <v>17.79</v>
      </c>
      <c r="L73" s="508">
        <f>TRUNC(TRUNC(G73*(1+J73),2)*F73,2)</f>
        <v>317.98</v>
      </c>
      <c r="M73" s="487">
        <f>N73-L73</f>
        <v>397.17999999999995</v>
      </c>
      <c r="N73" s="488">
        <f>ROUND(F73*K73,2)</f>
        <v>715.16</v>
      </c>
      <c r="O73" s="515"/>
    </row>
    <row r="74" spans="1:15" s="68" customFormat="1" x14ac:dyDescent="0.25">
      <c r="A74" s="503" t="s">
        <v>13965</v>
      </c>
      <c r="B74" s="509" t="s">
        <v>13971</v>
      </c>
      <c r="C74" s="504" t="s">
        <v>27</v>
      </c>
      <c r="D74" s="505" t="str">
        <f>cotacoes!B8</f>
        <v>ESTACA MEGA</v>
      </c>
      <c r="E74" s="483" t="str">
        <f>cotacoes!G8</f>
        <v>M</v>
      </c>
      <c r="F74" s="506">
        <v>42</v>
      </c>
      <c r="G74" s="484">
        <v>0</v>
      </c>
      <c r="H74" s="484">
        <f>cotacoes!F8</f>
        <v>1973.5</v>
      </c>
      <c r="I74" s="507">
        <f t="shared" si="89"/>
        <v>1973.5</v>
      </c>
      <c r="J74" s="89">
        <v>0</v>
      </c>
      <c r="K74" s="511">
        <f t="shared" si="90"/>
        <v>1973.5</v>
      </c>
      <c r="L74" s="508">
        <f t="shared" si="91"/>
        <v>0</v>
      </c>
      <c r="M74" s="487">
        <f t="shared" si="92"/>
        <v>82887</v>
      </c>
      <c r="N74" s="488">
        <f t="shared" si="93"/>
        <v>82887</v>
      </c>
      <c r="O74" s="515"/>
    </row>
    <row r="75" spans="1:15" s="68" customFormat="1" x14ac:dyDescent="0.25">
      <c r="A75" s="503" t="s">
        <v>13966</v>
      </c>
      <c r="B75" s="389">
        <v>93358</v>
      </c>
      <c r="C75" s="504" t="s">
        <v>29</v>
      </c>
      <c r="D75" s="505" t="str">
        <f>IF(C75="SINAPI",IFERROR(VLOOKUP(B75,'SINAPI-comp'!$B:$H,2,0),VLOOKUP(B75,'SINAPI-insumo'!$B:$H,2,0)))</f>
        <v>ESCAVAÇÃO MANUAL DE VALA. AF_09/2024</v>
      </c>
      <c r="E75" s="483" t="str">
        <f>IF(C75="SINAPI",IFERROR(VLOOKUP(B75,'SINAPI-comp'!$B:$H,3,0),VLOOKUP(B75,'SINAPI-insumo'!$B:$H,3,0)))</f>
        <v>M3</v>
      </c>
      <c r="F75" s="506">
        <v>13</v>
      </c>
      <c r="G75" s="484">
        <f>IFERROR(VLOOKUP(B75,'SINAPI-comp'!$B:$H,4,0)-H75,0)</f>
        <v>92.88</v>
      </c>
      <c r="H75" s="484">
        <f>IF(C75="SINAPI",IFERROR(VLOOKUP(B75,'SINAPI-comp'!$B:$H,7,0),VLOOKUP(B75,'SINAPI-insumo'!$B:$H,7,0)))</f>
        <v>0</v>
      </c>
      <c r="I75" s="507">
        <f t="shared" si="89"/>
        <v>92.88</v>
      </c>
      <c r="J75" s="89">
        <v>0.28899999999999998</v>
      </c>
      <c r="K75" s="511">
        <f t="shared" si="90"/>
        <v>119.72</v>
      </c>
      <c r="L75" s="508">
        <f t="shared" si="91"/>
        <v>1556.36</v>
      </c>
      <c r="M75" s="487">
        <f t="shared" si="92"/>
        <v>0</v>
      </c>
      <c r="N75" s="488">
        <f t="shared" si="93"/>
        <v>1556.36</v>
      </c>
      <c r="O75" s="515"/>
    </row>
    <row r="76" spans="1:15" s="68" customFormat="1" x14ac:dyDescent="0.25">
      <c r="A76" s="503" t="s">
        <v>13967</v>
      </c>
      <c r="B76" s="389">
        <v>104737</v>
      </c>
      <c r="C76" s="83" t="s">
        <v>29</v>
      </c>
      <c r="D76" s="284" t="str">
        <f>IF(C76="SINAPI",IFERROR(VLOOKUP(B76,'SINAPI-comp'!$B:$H,2,0),VLOOKUP(B76,'SINAPI-insumo'!$B:$H,2,0)))</f>
        <v>REATERRO MANUAL DE VALAS, COM PLACA VIBRATÓRIA. AF_08/2023</v>
      </c>
      <c r="E76" s="483" t="str">
        <f>IF(C76="SINAPI",IFERROR(VLOOKUP(B76,'SINAPI-comp'!$B:$H,3,0),VLOOKUP(B76,'SINAPI-insumo'!$B:$H,3,0)))</f>
        <v>M3</v>
      </c>
      <c r="F76" s="506">
        <v>9</v>
      </c>
      <c r="G76" s="484">
        <f>IFERROR(VLOOKUP(B76,'SINAPI-comp'!$B:$H,4,0)-H76,0)</f>
        <v>20.830000000000002</v>
      </c>
      <c r="H76" s="484">
        <f>IF(C76="SINAPI",IFERROR(VLOOKUP(B76,'SINAPI-comp'!$B:$H,7,0),VLOOKUP(B76,'SINAPI-insumo'!$B:$H,7,0)))</f>
        <v>2.72</v>
      </c>
      <c r="I76" s="507">
        <f t="shared" si="89"/>
        <v>23.55</v>
      </c>
      <c r="J76" s="89">
        <v>0.28899999999999998</v>
      </c>
      <c r="K76" s="511">
        <f t="shared" si="90"/>
        <v>30.36</v>
      </c>
      <c r="L76" s="508">
        <f t="shared" si="91"/>
        <v>241.56</v>
      </c>
      <c r="M76" s="487">
        <f t="shared" si="92"/>
        <v>31.680000000000007</v>
      </c>
      <c r="N76" s="488">
        <f t="shared" si="93"/>
        <v>273.24</v>
      </c>
      <c r="O76" s="515"/>
    </row>
    <row r="77" spans="1:15" s="68" customFormat="1" x14ac:dyDescent="0.25">
      <c r="A77" s="503" t="s">
        <v>13968</v>
      </c>
      <c r="B77" s="99" t="s">
        <v>44</v>
      </c>
      <c r="C77" s="83" t="s">
        <v>25</v>
      </c>
      <c r="D77" s="284" t="str">
        <f>VLOOKUP(B77,composicoes!$A:$K,2,0)</f>
        <v>CARGA E TRANSPORTE DE ENTULHO DENTRO DO CANTEIRO</v>
      </c>
      <c r="E77" s="483" t="str">
        <f>VLOOKUP(B77,composicoes!$A:$K,8,0)</f>
        <v>M3</v>
      </c>
      <c r="F77" s="285">
        <f>TRUNC(F58*0.1+F74*0.1+(F60+F61)*1.4,2)</f>
        <v>81.400000000000006</v>
      </c>
      <c r="G77" s="484">
        <f>VLOOKUP(B77,composicoes!$A:$K,10,0)</f>
        <v>23.48</v>
      </c>
      <c r="H77" s="484">
        <f>VLOOKUP(B77,composicoes!$A:$K,11,0)</f>
        <v>0</v>
      </c>
      <c r="I77" s="485">
        <f t="shared" si="89"/>
        <v>23.48</v>
      </c>
      <c r="J77" s="89">
        <v>0.28899999999999998</v>
      </c>
      <c r="K77" s="511">
        <f t="shared" si="90"/>
        <v>30.27</v>
      </c>
      <c r="L77" s="486">
        <f t="shared" si="91"/>
        <v>2463.16</v>
      </c>
      <c r="M77" s="487">
        <f t="shared" si="92"/>
        <v>0.82000000000016371</v>
      </c>
      <c r="N77" s="488">
        <f t="shared" si="93"/>
        <v>2463.98</v>
      </c>
      <c r="O77" s="515"/>
    </row>
    <row r="78" spans="1:15" s="68" customFormat="1" x14ac:dyDescent="0.25">
      <c r="A78" s="73">
        <v>7</v>
      </c>
      <c r="B78" s="96"/>
      <c r="C78" s="75"/>
      <c r="D78" s="76" t="s">
        <v>47</v>
      </c>
      <c r="E78" s="78"/>
      <c r="F78" s="97"/>
      <c r="G78" s="78"/>
      <c r="H78" s="78"/>
      <c r="I78" s="98"/>
      <c r="J78" s="98"/>
      <c r="K78" s="98"/>
      <c r="L78" s="78"/>
      <c r="M78" s="78"/>
      <c r="N78" s="80"/>
      <c r="O78" s="515"/>
    </row>
    <row r="79" spans="1:15" s="68" customFormat="1" x14ac:dyDescent="0.25">
      <c r="A79" s="503" t="s">
        <v>13907</v>
      </c>
      <c r="B79" s="99" t="s">
        <v>6109</v>
      </c>
      <c r="C79" s="83" t="s">
        <v>27</v>
      </c>
      <c r="D79" s="94" t="str">
        <f>VLOOKUP(B79,tabelas!$A:$L,4,0)</f>
        <v>LOCAÇÃO CAÇAMBA ESTACIONÁRIA 4 M3 - TRANSPORTE E DESTINAÇÃO FINAL</v>
      </c>
      <c r="E79" s="95" t="str">
        <f>VLOOKUP(B79,tabelas!$A:$L,5,0)</f>
        <v>UN</v>
      </c>
      <c r="F79" s="285">
        <f>ROUNDUP((F45+F52+F56+F77)/4,0)</f>
        <v>28</v>
      </c>
      <c r="G79" s="87">
        <v>0</v>
      </c>
      <c r="H79" s="87">
        <f>VLOOKUP($B79,tabelas!$A:$L,12,0)</f>
        <v>350</v>
      </c>
      <c r="I79" s="88">
        <f>G79+H79</f>
        <v>350</v>
      </c>
      <c r="J79" s="89">
        <v>0.2094</v>
      </c>
      <c r="K79" s="511">
        <f>I79+ROUND(I79*J79,2)</f>
        <v>423.29</v>
      </c>
      <c r="L79" s="486">
        <f>TRUNC(TRUNC(G79*(1+J79),2)*F79,2)</f>
        <v>0</v>
      </c>
      <c r="M79" s="487">
        <f>N79-L79</f>
        <v>11852.12</v>
      </c>
      <c r="N79" s="488">
        <f>ROUND(F79*K79,2)</f>
        <v>11852.12</v>
      </c>
      <c r="O79" s="515"/>
    </row>
    <row r="80" spans="1:15" s="68" customFormat="1" x14ac:dyDescent="0.25">
      <c r="A80" s="81" t="s">
        <v>13913</v>
      </c>
      <c r="B80" s="100">
        <v>99811</v>
      </c>
      <c r="C80" s="83" t="s">
        <v>29</v>
      </c>
      <c r="D80" s="284" t="str">
        <f>IF(C80="SINAPI",IFERROR(VLOOKUP(B80,'SINAPI-comp'!$B:$H,2,0),VLOOKUP(B80,'SINAPI-insumo'!$B:$H,2,0)))</f>
        <v>LIMPEZA DE CONTRAPISO COM VASSOURA A SECO. AF_10/2025</v>
      </c>
      <c r="E80" s="483" t="str">
        <f>IF(C80="SINAPI",IFERROR(VLOOKUP(B80,'SINAPI-comp'!$B:$H,3,0),VLOOKUP(B80,'SINAPI-insumo'!$B:$H,3,0)))</f>
        <v>M2</v>
      </c>
      <c r="F80" s="285">
        <v>276</v>
      </c>
      <c r="G80" s="484">
        <f>IFERROR(VLOOKUP(B80,'SINAPI-comp'!$B:$H,4,0)-H80,0)</f>
        <v>0.67</v>
      </c>
      <c r="H80" s="484">
        <f>IF(C80="SINAPI",IFERROR(VLOOKUP(B80,'SINAPI-comp'!$B:$H,7,0),VLOOKUP(B80,'SINAPI-insumo'!$B:$H,7,0)))</f>
        <v>0</v>
      </c>
      <c r="I80" s="485">
        <f t="shared" ref="I80" si="94">G80+H80</f>
        <v>0.67</v>
      </c>
      <c r="J80" s="89">
        <v>0.28899999999999998</v>
      </c>
      <c r="K80" s="511">
        <f t="shared" ref="K80:K82" si="95">I80+ROUND(I80*J80,2)</f>
        <v>0.8600000000000001</v>
      </c>
      <c r="L80" s="486">
        <f t="shared" ref="L80" si="96">TRUNC(TRUNC(G80*(1+J80),2)*F80,2)</f>
        <v>237.36</v>
      </c>
      <c r="M80" s="487">
        <f t="shared" ref="M80" si="97">N80-L80</f>
        <v>0</v>
      </c>
      <c r="N80" s="488">
        <f t="shared" ref="N80" si="98">ROUND(F80*K80,2)</f>
        <v>237.36</v>
      </c>
      <c r="O80" s="515"/>
    </row>
    <row r="81" spans="1:15" s="68" customFormat="1" x14ac:dyDescent="0.25">
      <c r="A81" s="81" t="s">
        <v>13914</v>
      </c>
      <c r="B81" s="93" t="s">
        <v>35</v>
      </c>
      <c r="C81" s="83" t="s">
        <v>25</v>
      </c>
      <c r="D81" s="284" t="str">
        <f>VLOOKUP(B81,composicoes!$A:$K,2,0)</f>
        <v>CARGA E TRANSPORTE DE CONTAINER</v>
      </c>
      <c r="E81" s="483" t="str">
        <f>VLOOKUP(B81,composicoes!$A:$K,8,0)</f>
        <v>UN</v>
      </c>
      <c r="F81" s="390">
        <v>2</v>
      </c>
      <c r="G81" s="484">
        <f>VLOOKUP(B81,composicoes!$A:$K,10,0)</f>
        <v>84.44</v>
      </c>
      <c r="H81" s="484">
        <f>VLOOKUP(B81,composicoes!$A:$K,11,0)</f>
        <v>526.24</v>
      </c>
      <c r="I81" s="485">
        <f t="shared" ref="I81:I82" si="99">G81+H81</f>
        <v>610.68000000000006</v>
      </c>
      <c r="J81" s="89">
        <v>0.28899999999999998</v>
      </c>
      <c r="K81" s="511">
        <f t="shared" si="95"/>
        <v>787.17000000000007</v>
      </c>
      <c r="L81" s="486">
        <f t="shared" ref="L81:L82" si="100">TRUNC(TRUNC(G81*(1+J81),2)*F81,2)</f>
        <v>217.68</v>
      </c>
      <c r="M81" s="487">
        <f t="shared" ref="M81:M82" si="101">N81-L81</f>
        <v>1356.6599999999999</v>
      </c>
      <c r="N81" s="488">
        <f t="shared" ref="N81:N82" si="102">ROUND(F81*K81,2)</f>
        <v>1574.34</v>
      </c>
      <c r="O81" s="515"/>
    </row>
    <row r="82" spans="1:15" s="68" customFormat="1" x14ac:dyDescent="0.25">
      <c r="A82" s="81" t="s">
        <v>13915</v>
      </c>
      <c r="B82" s="100" t="s">
        <v>14006</v>
      </c>
      <c r="C82" s="83" t="s">
        <v>25</v>
      </c>
      <c r="D82" s="284" t="str">
        <f>VLOOKUP(B82,composicoes!$A:$K,2,0)</f>
        <v>DESMONTAGEM SERVIÇOS PROVISÓRIOS</v>
      </c>
      <c r="E82" s="483" t="str">
        <f>VLOOKUP(B82,composicoes!$A:$K,8,0)</f>
        <v>UN</v>
      </c>
      <c r="F82" s="285">
        <v>1</v>
      </c>
      <c r="G82" s="484">
        <f>VLOOKUP(B82,composicoes!$A:$K,10,0)</f>
        <v>1502.72</v>
      </c>
      <c r="H82" s="484">
        <f>VLOOKUP(B82,composicoes!$A:$K,11,0)</f>
        <v>0</v>
      </c>
      <c r="I82" s="485">
        <f t="shared" si="99"/>
        <v>1502.72</v>
      </c>
      <c r="J82" s="89">
        <v>0.28899999999999998</v>
      </c>
      <c r="K82" s="511">
        <f t="shared" si="95"/>
        <v>1937.01</v>
      </c>
      <c r="L82" s="486">
        <f t="shared" si="100"/>
        <v>1937</v>
      </c>
      <c r="M82" s="487">
        <f t="shared" si="101"/>
        <v>9.9999999999909051E-3</v>
      </c>
      <c r="N82" s="488">
        <f t="shared" si="102"/>
        <v>1937.01</v>
      </c>
      <c r="O82" s="515"/>
    </row>
    <row r="83" spans="1:15" s="68" customFormat="1" x14ac:dyDescent="0.25">
      <c r="A83" s="101"/>
      <c r="B83" s="102"/>
      <c r="C83" s="101"/>
      <c r="D83" s="103"/>
      <c r="E83" s="101"/>
      <c r="F83" s="104"/>
      <c r="G83" s="105"/>
      <c r="H83" s="105"/>
      <c r="I83" s="106"/>
      <c r="J83" s="107"/>
      <c r="K83" s="107"/>
      <c r="L83" s="108"/>
      <c r="M83" s="109" t="s">
        <v>52</v>
      </c>
      <c r="N83" s="110">
        <f>SUM(N10:N82)</f>
        <v>469985.53999999986</v>
      </c>
      <c r="O83" s="515"/>
    </row>
  </sheetData>
  <printOptions horizontalCentered="1"/>
  <pageMargins left="0.31527777777777799" right="0.31527777777777799" top="0.63472222222222197" bottom="0.78749999999999998" header="0.511811023622047" footer="0.511811023622047"/>
  <pageSetup paperSize="9" scale="35" fitToHeight="0" orientation="portrait" horizontalDpi="300" verticalDpi="300" r:id="rId1"/>
  <ignoredErrors>
    <ignoredError sqref="D25:E25 G25:H25"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60"/>
  <sheetViews>
    <sheetView showGridLines="0" topLeftCell="A103" zoomScale="70" zoomScaleNormal="70" workbookViewId="0">
      <selection activeCell="M131" sqref="M131"/>
    </sheetView>
  </sheetViews>
  <sheetFormatPr defaultColWidth="9.140625" defaultRowHeight="14.25" x14ac:dyDescent="0.25"/>
  <cols>
    <col min="1" max="1" width="14.42578125" style="352" customWidth="1"/>
    <col min="2" max="2" width="73.5703125" style="352" customWidth="1"/>
    <col min="3" max="3" width="9.140625" style="352"/>
    <col min="4" max="4" width="16.28515625" style="388" customWidth="1"/>
    <col min="5" max="5" width="35.42578125" style="352" customWidth="1"/>
    <col min="6" max="6" width="22" style="352" customWidth="1"/>
    <col min="7" max="7" width="23.28515625" style="352" customWidth="1"/>
    <col min="8" max="8" width="16.7109375" style="352" customWidth="1"/>
    <col min="9" max="9" width="20.140625" style="385" customWidth="1"/>
    <col min="10" max="10" width="22.5703125" style="352" customWidth="1"/>
    <col min="11" max="11" width="27.5703125" style="352" customWidth="1"/>
    <col min="12" max="16384" width="9.140625" style="352"/>
  </cols>
  <sheetData>
    <row r="1" spans="1:12" s="298" customFormat="1" ht="20.25" x14ac:dyDescent="0.2">
      <c r="A1" s="293"/>
      <c r="B1" s="294" t="s">
        <v>13</v>
      </c>
      <c r="C1" s="294"/>
      <c r="D1" s="415"/>
      <c r="E1" s="295"/>
      <c r="F1" s="294"/>
      <c r="G1" s="296"/>
      <c r="H1" s="296"/>
      <c r="I1" s="296"/>
      <c r="J1" s="294"/>
      <c r="K1" s="478"/>
      <c r="L1" s="297"/>
    </row>
    <row r="2" spans="1:12" s="298" customFormat="1" ht="18" x14ac:dyDescent="0.2">
      <c r="A2" s="299"/>
      <c r="B2" s="300" t="s">
        <v>2</v>
      </c>
      <c r="C2" s="300"/>
      <c r="D2" s="416"/>
      <c r="E2" s="301"/>
      <c r="F2" s="300"/>
      <c r="G2" s="302"/>
      <c r="H2" s="302"/>
      <c r="I2" s="302"/>
      <c r="J2" s="300"/>
      <c r="K2" s="479"/>
      <c r="L2" s="297"/>
    </row>
    <row r="3" spans="1:12" s="298" customFormat="1" x14ac:dyDescent="0.2">
      <c r="A3" s="303"/>
      <c r="B3" s="304" t="str">
        <f>orcamento!D3</f>
        <v>Objeto: Reforço de Fundação em Estaca Mega - Unidade de Saúde Cruzeiro do Sul</v>
      </c>
      <c r="C3" s="305"/>
      <c r="D3" s="417"/>
      <c r="E3" s="306"/>
      <c r="F3" s="307"/>
      <c r="G3" s="308"/>
      <c r="H3" s="308"/>
      <c r="I3" s="308"/>
      <c r="J3" s="307"/>
      <c r="K3" s="480"/>
      <c r="L3" s="297"/>
    </row>
    <row r="4" spans="1:12" s="298" customFormat="1" x14ac:dyDescent="0.2">
      <c r="A4" s="303"/>
      <c r="B4" s="304" t="str">
        <f>orcamento!D4</f>
        <v>Endereço: Rua Dona Malvina Acesso A, nº 195, Santa Teresa, Porto Alegre, RS</v>
      </c>
      <c r="C4" s="305"/>
      <c r="D4" s="417"/>
      <c r="E4" s="309"/>
      <c r="F4" s="305"/>
      <c r="G4" s="310"/>
      <c r="H4" s="310"/>
      <c r="I4" s="310"/>
      <c r="J4" s="307"/>
      <c r="K4" s="480"/>
      <c r="L4" s="297"/>
    </row>
    <row r="5" spans="1:12" s="298" customFormat="1" x14ac:dyDescent="0.2">
      <c r="A5" s="303"/>
      <c r="B5" s="311"/>
      <c r="C5" s="305"/>
      <c r="D5" s="418"/>
      <c r="E5" s="309"/>
      <c r="F5" s="307"/>
      <c r="G5" s="308"/>
      <c r="H5" s="308"/>
      <c r="I5" s="308"/>
      <c r="J5" s="307"/>
      <c r="K5" s="480"/>
      <c r="L5" s="297"/>
    </row>
    <row r="6" spans="1:12" s="298" customFormat="1" ht="18" x14ac:dyDescent="0.2">
      <c r="A6" s="303"/>
      <c r="B6" s="312" t="s">
        <v>53</v>
      </c>
      <c r="C6" s="313"/>
      <c r="D6" s="419"/>
      <c r="E6" s="314"/>
      <c r="F6" s="313"/>
      <c r="G6" s="315"/>
      <c r="H6" s="315"/>
      <c r="I6" s="315"/>
      <c r="J6" s="313"/>
      <c r="K6" s="481"/>
      <c r="L6" s="297"/>
    </row>
    <row r="7" spans="1:12" s="321" customFormat="1" x14ac:dyDescent="0.2">
      <c r="A7" s="316"/>
      <c r="B7" s="317"/>
      <c r="C7" s="317"/>
      <c r="D7" s="420"/>
      <c r="E7" s="318"/>
      <c r="F7" s="319"/>
      <c r="G7" s="320"/>
      <c r="H7" s="320"/>
      <c r="I7" s="320"/>
      <c r="J7" s="319"/>
      <c r="K7" s="482"/>
      <c r="L7" s="297"/>
    </row>
    <row r="8" spans="1:12" s="328" customFormat="1" x14ac:dyDescent="0.25">
      <c r="A8" s="322" t="s">
        <v>54</v>
      </c>
      <c r="B8" s="323" t="s">
        <v>55</v>
      </c>
      <c r="C8" s="323"/>
      <c r="D8" s="324"/>
      <c r="E8" s="323"/>
      <c r="F8" s="323"/>
      <c r="G8" s="323"/>
      <c r="H8" s="326" t="s">
        <v>56</v>
      </c>
      <c r="I8" s="325" t="s">
        <v>57</v>
      </c>
      <c r="J8" s="327" t="s">
        <v>58</v>
      </c>
      <c r="K8" s="327" t="s">
        <v>59</v>
      </c>
    </row>
    <row r="9" spans="1:12" s="336" customFormat="1" ht="15" x14ac:dyDescent="0.25">
      <c r="A9" s="329" t="s">
        <v>6002</v>
      </c>
      <c r="B9" s="292" t="s">
        <v>14014</v>
      </c>
      <c r="C9" s="330"/>
      <c r="D9" s="331"/>
      <c r="E9" s="330"/>
      <c r="F9" s="332"/>
      <c r="G9" s="332"/>
      <c r="H9" s="334" t="s">
        <v>60</v>
      </c>
      <c r="I9" s="333">
        <v>8</v>
      </c>
      <c r="J9" s="335">
        <f>TRUNC(SUM(J11:J15),2)</f>
        <v>116109.36</v>
      </c>
      <c r="K9" s="335">
        <f>TRUNC(SUM(K11:K15),2)</f>
        <v>1477.8</v>
      </c>
    </row>
    <row r="10" spans="1:12" s="336" customFormat="1" ht="28.5" x14ac:dyDescent="0.25">
      <c r="A10" s="337" t="s">
        <v>14</v>
      </c>
      <c r="B10" s="338" t="s">
        <v>17</v>
      </c>
      <c r="C10" s="339" t="s">
        <v>18</v>
      </c>
      <c r="D10" s="340" t="s">
        <v>61</v>
      </c>
      <c r="E10" s="341" t="s">
        <v>62</v>
      </c>
      <c r="F10" s="342" t="s">
        <v>63</v>
      </c>
      <c r="G10" s="342" t="s">
        <v>64</v>
      </c>
      <c r="H10" s="343" t="s">
        <v>65</v>
      </c>
      <c r="I10" s="344"/>
      <c r="J10" s="342" t="s">
        <v>66</v>
      </c>
      <c r="K10" s="342" t="s">
        <v>67</v>
      </c>
    </row>
    <row r="11" spans="1:12" ht="28.5" x14ac:dyDescent="0.25">
      <c r="A11" s="345">
        <v>1</v>
      </c>
      <c r="B11" s="489" t="str">
        <f>IF(OR(H11="SINAPI",H11="SINAPI-I"),IFERROR(VLOOKUP(I11,'SINAPI-comp'!$B:$H,2,0),VLOOKUP(I11,'SINAPI-insumo'!$B:$H,2,0)))</f>
        <v>ENGENHEIRO CIVIL DE OBRA PLENO COM ENCARGOS COMPLEMENTARES</v>
      </c>
      <c r="C11" s="490" t="str">
        <f>IF(OR(H11="SINAPI",H11="SINAPI-I"),IFERROR(VLOOKUP(I11,'SINAPI-comp'!$B:$H,3,0),VLOOKUP(I11,'SINAPI-insumo'!$B:$H,3,0)))</f>
        <v>H</v>
      </c>
      <c r="D11" s="346">
        <f>I9*(20*0.5)</f>
        <v>80</v>
      </c>
      <c r="E11" s="347" t="s">
        <v>14013</v>
      </c>
      <c r="F11" s="491">
        <f>IFERROR(VLOOKUP(I11,'SINAPI-comp'!$B:$H,4,0)-G11,0)</f>
        <v>135.68</v>
      </c>
      <c r="G11" s="492">
        <f>IF(OR(H11="SINAPI",H11="SINAPI-I"),IFERROR(VLOOKUP(I11,'SINAPI-comp'!$B:$H,7,0),VLOOKUP(I11,'SINAPI-insumo'!$B:$H,7,0)))</f>
        <v>0</v>
      </c>
      <c r="H11" s="349" t="s">
        <v>29</v>
      </c>
      <c r="I11" s="350">
        <v>90778</v>
      </c>
      <c r="J11" s="351">
        <f t="shared" ref="J11:K15" si="0">TRUNC($D11*F11,4)</f>
        <v>10854.4</v>
      </c>
      <c r="K11" s="351">
        <f t="shared" si="0"/>
        <v>0</v>
      </c>
    </row>
    <row r="12" spans="1:12" ht="28.5" x14ac:dyDescent="0.25">
      <c r="A12" s="345">
        <v>2</v>
      </c>
      <c r="B12" s="489" t="str">
        <f>IF(OR(H12="SINAPI",H12="SINAPI-I"),IFERROR(VLOOKUP(I12,'SINAPI-comp'!$B:$H,2,0),VLOOKUP(I12,'SINAPI-insumo'!$B:$H,2,0)))</f>
        <v>TÉCNICO EM SEGURANÇA DO TRABALHO COM ENCARGOS COMPLEMENTARES</v>
      </c>
      <c r="C12" s="490" t="str">
        <f>IF(OR(H12="SINAPI",H12="SINAPI-I"),IFERROR(VLOOKUP(I12,'SINAPI-comp'!$B:$H,3,0),VLOOKUP(I12,'SINAPI-insumo'!$B:$H,3,0)))</f>
        <v>H</v>
      </c>
      <c r="D12" s="346">
        <f>I9*20*0.5</f>
        <v>80</v>
      </c>
      <c r="E12" s="347" t="s">
        <v>14012</v>
      </c>
      <c r="F12" s="491">
        <f>IFERROR(VLOOKUP(I12,'SINAPI-comp'!$B:$H,4,0)-G12,0)</f>
        <v>44.25</v>
      </c>
      <c r="G12" s="492">
        <f>IF(OR(H12="SINAPI",H12="SINAPI-I"),IFERROR(VLOOKUP(I12,'SINAPI-comp'!$B:$H,7,0),VLOOKUP(I12,'SINAPI-insumo'!$B:$H,7,0)))</f>
        <v>0</v>
      </c>
      <c r="H12" s="349" t="s">
        <v>29</v>
      </c>
      <c r="I12" s="350">
        <v>100309</v>
      </c>
      <c r="J12" s="351">
        <f t="shared" si="0"/>
        <v>3540</v>
      </c>
      <c r="K12" s="351">
        <f t="shared" si="0"/>
        <v>0</v>
      </c>
    </row>
    <row r="13" spans="1:12" ht="28.5" x14ac:dyDescent="0.25">
      <c r="A13" s="345">
        <v>3</v>
      </c>
      <c r="B13" s="489" t="str">
        <f>IF(OR(H13="SINAPI",H13="SINAPI-I"),IFERROR(VLOOKUP(I13,'SINAPI-comp'!$B:$H,2,0),VLOOKUP(I13,'SINAPI-insumo'!$B:$H,2,0)))</f>
        <v>ENCARREGADO GERAL DE OBRAS COM ENCARGOS COMPLEMENTARES</v>
      </c>
      <c r="C13" s="490" t="str">
        <f>IF(OR(H13="SINAPI",H13="SINAPI-I"),IFERROR(VLOOKUP(I13,'SINAPI-comp'!$B:$H,3,0),VLOOKUP(I13,'SINAPI-insumo'!$B:$H,3,0)))</f>
        <v>MES</v>
      </c>
      <c r="D13" s="346">
        <f>I9</f>
        <v>8</v>
      </c>
      <c r="E13" s="347"/>
      <c r="F13" s="491">
        <f>IFERROR(VLOOKUP(I13,'SINAPI-comp'!$B:$H,4,0)-G13,0)</f>
        <v>12481.17</v>
      </c>
      <c r="G13" s="492">
        <f>IF(OR(H13="SINAPI",H13="SINAPI-I"),IFERROR(VLOOKUP(I13,'SINAPI-comp'!$B:$H,7,0),VLOOKUP(I13,'SINAPI-insumo'!$B:$H,7,0)))</f>
        <v>0</v>
      </c>
      <c r="H13" s="349" t="s">
        <v>29</v>
      </c>
      <c r="I13" s="350">
        <v>93572</v>
      </c>
      <c r="J13" s="351">
        <f t="shared" si="0"/>
        <v>99849.36</v>
      </c>
      <c r="K13" s="351">
        <f t="shared" si="0"/>
        <v>0</v>
      </c>
    </row>
    <row r="14" spans="1:12" ht="28.5" x14ac:dyDescent="0.25">
      <c r="A14" s="345">
        <v>4</v>
      </c>
      <c r="B14" s="489" t="str">
        <f>IF(OR(H14="SINAPI",H14="SINAPI-I"),IFERROR(VLOOKUP(I14,'SINAPI-comp'!$B:$H,2,0),VLOOKUP(I14,'SINAPI-insumo'!$B:$H,2,0)))</f>
        <v>AUXILIAR DE SERVIÇOS GERAIS COM ENCARGOS COMPLEMENTARES</v>
      </c>
      <c r="C14" s="490" t="str">
        <f>IF(OR(H14="SINAPI",H14="SINAPI-I"),IFERROR(VLOOKUP(I14,'SINAPI-comp'!$B:$H,3,0),VLOOKUP(I14,'SINAPI-insumo'!$B:$H,3,0)))</f>
        <v>H</v>
      </c>
      <c r="D14" s="346">
        <f>D11</f>
        <v>80</v>
      </c>
      <c r="E14" s="347" t="s">
        <v>13951</v>
      </c>
      <c r="F14" s="491">
        <f>IFERROR(VLOOKUP(I14,'SINAPI-comp'!$B:$H,4,0)-G14,0)</f>
        <v>23.32</v>
      </c>
      <c r="G14" s="492">
        <f>IF(OR(H14="SINAPI",H14="SINAPI-I"),IFERROR(VLOOKUP(I14,'SINAPI-comp'!$B:$H,7,0),VLOOKUP(I14,'SINAPI-insumo'!$B:$H,7,0)))</f>
        <v>0</v>
      </c>
      <c r="H14" s="359" t="s">
        <v>29</v>
      </c>
      <c r="I14" s="350">
        <v>88252</v>
      </c>
      <c r="J14" s="351">
        <f t="shared" ref="J14" si="1">TRUNC($D14*F14,4)</f>
        <v>1865.6</v>
      </c>
      <c r="K14" s="351">
        <f t="shared" ref="K14" si="2">TRUNC($D14*G14,4)</f>
        <v>0</v>
      </c>
    </row>
    <row r="15" spans="1:12" x14ac:dyDescent="0.25">
      <c r="A15" s="345">
        <v>5</v>
      </c>
      <c r="B15" s="379" t="str">
        <f>VLOOKUP(I15,tabelas!$A:$L,4,0)</f>
        <v>Veículo leve - 53 kW (sem motorista)</v>
      </c>
      <c r="C15" s="345" t="str">
        <f>VLOOKUP(I15,tabelas!$A:$L,5,0)</f>
        <v>CHP</v>
      </c>
      <c r="D15" s="346">
        <f>D12*0.5</f>
        <v>40</v>
      </c>
      <c r="E15" s="366"/>
      <c r="F15" s="491">
        <v>0</v>
      </c>
      <c r="G15" s="492">
        <f>VLOOKUP($I15,tabelas!$A:$L,12,0)</f>
        <v>36.945</v>
      </c>
      <c r="H15" s="355" t="s">
        <v>27</v>
      </c>
      <c r="I15" s="380" t="s">
        <v>68</v>
      </c>
      <c r="J15" s="351">
        <f t="shared" si="0"/>
        <v>0</v>
      </c>
      <c r="K15" s="351">
        <f t="shared" si="0"/>
        <v>1477.8</v>
      </c>
    </row>
    <row r="16" spans="1:12" x14ac:dyDescent="0.25">
      <c r="C16" s="356"/>
      <c r="D16" s="357"/>
      <c r="I16" s="352"/>
    </row>
    <row r="17" spans="1:11" x14ac:dyDescent="0.25">
      <c r="C17" s="356"/>
      <c r="D17" s="357"/>
      <c r="I17" s="352"/>
    </row>
    <row r="18" spans="1:11" s="328" customFormat="1" x14ac:dyDescent="0.25">
      <c r="A18" s="322" t="s">
        <v>54</v>
      </c>
      <c r="B18" s="323" t="s">
        <v>55</v>
      </c>
      <c r="C18" s="323"/>
      <c r="D18" s="324"/>
      <c r="E18" s="323"/>
      <c r="F18" s="323"/>
      <c r="G18" s="323"/>
      <c r="H18" s="326" t="s">
        <v>56</v>
      </c>
      <c r="I18" s="325"/>
      <c r="J18" s="327" t="s">
        <v>58</v>
      </c>
      <c r="K18" s="327" t="s">
        <v>59</v>
      </c>
    </row>
    <row r="19" spans="1:11" s="336" customFormat="1" ht="15" x14ac:dyDescent="0.25">
      <c r="A19" s="329" t="s">
        <v>13923</v>
      </c>
      <c r="B19" s="292" t="s">
        <v>13930</v>
      </c>
      <c r="C19" s="330"/>
      <c r="D19" s="331"/>
      <c r="E19" s="330"/>
      <c r="F19" s="332"/>
      <c r="G19" s="332"/>
      <c r="H19" s="334" t="s">
        <v>5756</v>
      </c>
      <c r="I19" s="333"/>
      <c r="J19" s="335">
        <f>TRUNC(SUM(J21:J29),2)</f>
        <v>6895.64</v>
      </c>
      <c r="K19" s="335">
        <f>TRUNC(SUM(K21:K29),2)</f>
        <v>1100.0899999999999</v>
      </c>
    </row>
    <row r="20" spans="1:11" s="336" customFormat="1" ht="28.5" x14ac:dyDescent="0.25">
      <c r="A20" s="337" t="s">
        <v>14</v>
      </c>
      <c r="B20" s="338" t="s">
        <v>17</v>
      </c>
      <c r="C20" s="339" t="s">
        <v>18</v>
      </c>
      <c r="D20" s="340" t="s">
        <v>61</v>
      </c>
      <c r="E20" s="341" t="s">
        <v>62</v>
      </c>
      <c r="F20" s="342" t="s">
        <v>63</v>
      </c>
      <c r="G20" s="342" t="s">
        <v>64</v>
      </c>
      <c r="H20" s="343" t="s">
        <v>65</v>
      </c>
      <c r="I20" s="344"/>
      <c r="J20" s="342" t="s">
        <v>66</v>
      </c>
      <c r="K20" s="342" t="s">
        <v>67</v>
      </c>
    </row>
    <row r="21" spans="1:11" x14ac:dyDescent="0.25">
      <c r="A21" s="345">
        <v>1</v>
      </c>
      <c r="B21" s="489" t="str">
        <f>IF(OR(H21="SINAPI",H21="SINAPI-I"),IFERROR(VLOOKUP(I21,'SINAPI-comp'!$B:$H,2,0),VLOOKUP(I21,'SINAPI-insumo'!$B:$H,2,0)))</f>
        <v>VIGIA DIURNO COM ENCARGOS COMPLEMENTARES</v>
      </c>
      <c r="C21" s="490" t="str">
        <f>IF(OR(H21="SINAPI",H21="SINAPI-I"),IFERROR(VLOOKUP(I21,'SINAPI-comp'!$B:$H,3,0),VLOOKUP(I21,'SINAPI-insumo'!$B:$H,3,0)))</f>
        <v>H</v>
      </c>
      <c r="D21" s="346">
        <f>12*2*4</f>
        <v>96</v>
      </c>
      <c r="E21" s="358"/>
      <c r="F21" s="491">
        <f>IFERROR(VLOOKUP(I21,'SINAPI-comp'!$B:$H,4,0)-G21,0)</f>
        <v>25.18</v>
      </c>
      <c r="G21" s="492">
        <f>IF(OR(H21="SINAPI",H21="SINAPI-I"),IFERROR(VLOOKUP(I21,'SINAPI-comp'!$B:$H,7,0),VLOOKUP(I21,'SINAPI-insumo'!$B:$H,7,0)))</f>
        <v>0</v>
      </c>
      <c r="H21" s="359" t="s">
        <v>29</v>
      </c>
      <c r="I21" s="350">
        <v>100289</v>
      </c>
      <c r="J21" s="351">
        <f t="shared" ref="J21:J29" si="3">TRUNC($D21*F21,4)</f>
        <v>2417.2800000000002</v>
      </c>
      <c r="K21" s="351">
        <f t="shared" ref="K21:K29" si="4">TRUNC($D21*G21,4)</f>
        <v>0</v>
      </c>
    </row>
    <row r="22" spans="1:11" x14ac:dyDescent="0.25">
      <c r="A22" s="345" t="s">
        <v>36</v>
      </c>
      <c r="B22" s="489" t="str">
        <f>IF(OR(H22="SINAPI",H22="SINAPI-I"),IFERROR(VLOOKUP(I22,'SINAPI-comp'!$B:$H,2,0),VLOOKUP(I22,'SINAPI-insumo'!$B:$H,2,0)))</f>
        <v>VIGIA DIURNO (MENSALISTA)</v>
      </c>
      <c r="C22" s="490" t="str">
        <f>IF(OR(H22="SINAPI",H22="SINAPI-I"),IFERROR(VLOOKUP(I22,'SINAPI-comp'!$B:$H,3,0),VLOOKUP(I22,'SINAPI-insumo'!$B:$H,3,0)))</f>
        <v>MES</v>
      </c>
      <c r="D22" s="346">
        <v>1.3714999999999999</v>
      </c>
      <c r="E22" s="358"/>
      <c r="F22" s="491">
        <f>IF(OR(H22="SINAPI",H22="SINAPI-I"),IFERROR(VLOOKUP(I22,'SINAPI-comp'!$B:$H,7,0),VLOOKUP(I22,'SINAPI-insumo'!$B:$H,7,0)))</f>
        <v>3256.21</v>
      </c>
      <c r="G22" s="492">
        <v>0</v>
      </c>
      <c r="H22" s="359" t="s">
        <v>13916</v>
      </c>
      <c r="I22" s="350">
        <v>41096</v>
      </c>
      <c r="J22" s="351">
        <f t="shared" si="3"/>
        <v>4465.8919999999998</v>
      </c>
      <c r="K22" s="351">
        <f t="shared" si="4"/>
        <v>0</v>
      </c>
    </row>
    <row r="23" spans="1:11" ht="28.5" x14ac:dyDescent="0.25">
      <c r="A23" s="345" t="s">
        <v>43</v>
      </c>
      <c r="B23" s="489" t="str">
        <f>IF(OR(H23="SINAPI",H23="SINAPI-I"),IFERROR(VLOOKUP(I23,'SINAPI-comp'!$B:$H,2,0),VLOOKUP(I23,'SINAPI-insumo'!$B:$H,2,0)))</f>
        <v>CURSO DE CAPACITAÇÃO PARA VIGIA DIURNO (ENCARGOS COMPLEMENTARES) - MENSALISTA</v>
      </c>
      <c r="C23" s="490" t="str">
        <f>IF(OR(H23="SINAPI",H23="SINAPI-I"),IFERROR(VLOOKUP(I23,'SINAPI-comp'!$B:$H,3,0),VLOOKUP(I23,'SINAPI-insumo'!$B:$H,3,0)))</f>
        <v>MES</v>
      </c>
      <c r="D23" s="346">
        <v>1</v>
      </c>
      <c r="E23" s="358"/>
      <c r="F23" s="491">
        <f>IFERROR(VLOOKUP(I23,'SINAPI-comp'!$B:$H,4,0)-G23,0)</f>
        <v>12.47</v>
      </c>
      <c r="G23" s="492">
        <f>IF(OR(H23="SINAPI",H23="SINAPI-I"),IFERROR(VLOOKUP(I23,'SINAPI-comp'!$B:$H,7,0),VLOOKUP(I23,'SINAPI-insumo'!$B:$H,7,0)))</f>
        <v>0</v>
      </c>
      <c r="H23" s="359" t="s">
        <v>29</v>
      </c>
      <c r="I23" s="350">
        <v>101372</v>
      </c>
      <c r="J23" s="351">
        <f t="shared" si="3"/>
        <v>12.47</v>
      </c>
      <c r="K23" s="351">
        <f t="shared" si="4"/>
        <v>0</v>
      </c>
    </row>
    <row r="24" spans="1:11" ht="28.5" x14ac:dyDescent="0.25">
      <c r="A24" s="345" t="s">
        <v>13924</v>
      </c>
      <c r="B24" s="489" t="str">
        <f>IF(OR(H24="SINAPI",H24="SINAPI-I"),IFERROR(VLOOKUP(I24,'SINAPI-comp'!$B:$H,2,0),VLOOKUP(I24,'SINAPI-insumo'!$B:$H,2,0)))</f>
        <v>ALIMENTACAO - MENSALISTA (COLETADO CAIXA - ENCARGOS COMPLEMENTARES)</v>
      </c>
      <c r="C24" s="490" t="str">
        <f>IF(OR(H24="SINAPI",H24="SINAPI-I"),IFERROR(VLOOKUP(I24,'SINAPI-comp'!$B:$H,3,0),VLOOKUP(I24,'SINAPI-insumo'!$B:$H,3,0)))</f>
        <v>MES</v>
      </c>
      <c r="D24" s="346">
        <v>1</v>
      </c>
      <c r="E24" s="358"/>
      <c r="F24" s="491">
        <f>IFERROR(VLOOKUP(I24,'SINAPI-comp'!$B:$H,4,0)-G24,0)</f>
        <v>0</v>
      </c>
      <c r="G24" s="492">
        <f>IF(OR(H24="SINAPI",H24="SINAPI-I"),IFERROR(VLOOKUP(I24,'SINAPI-comp'!$B:$H,7,0),VLOOKUP(I24,'SINAPI-insumo'!$B:$H,7,0)))</f>
        <v>304</v>
      </c>
      <c r="H24" s="359" t="s">
        <v>13916</v>
      </c>
      <c r="I24" s="350">
        <v>40862</v>
      </c>
      <c r="J24" s="351">
        <f t="shared" si="3"/>
        <v>0</v>
      </c>
      <c r="K24" s="351">
        <f t="shared" si="4"/>
        <v>304</v>
      </c>
    </row>
    <row r="25" spans="1:11" ht="28.5" x14ac:dyDescent="0.25">
      <c r="A25" s="345" t="s">
        <v>13925</v>
      </c>
      <c r="B25" s="489" t="str">
        <f>IF(OR(H25="SINAPI",H25="SINAPI-I"),IFERROR(VLOOKUP(I25,'SINAPI-comp'!$B:$H,2,0),VLOOKUP(I25,'SINAPI-insumo'!$B:$H,2,0)))</f>
        <v>EPI - FAMILIA SERVENTE - MENSALISTA (ENCARGOS COMPLEMENTARES - COLETADO CAIXA)</v>
      </c>
      <c r="C25" s="490" t="str">
        <f>IF(OR(H25="SINAPI",H25="SINAPI-I"),IFERROR(VLOOKUP(I25,'SINAPI-comp'!$B:$H,3,0),VLOOKUP(I25,'SINAPI-insumo'!$B:$H,3,0)))</f>
        <v>MES</v>
      </c>
      <c r="D25" s="346">
        <f>D24</f>
        <v>1</v>
      </c>
      <c r="E25" s="358"/>
      <c r="F25" s="491">
        <f>IFERROR(VLOOKUP(I25,'SINAPI-comp'!$B:$H,4,0)-G25,0)</f>
        <v>0</v>
      </c>
      <c r="G25" s="492">
        <f>IF(OR(H25="SINAPI",H25="SINAPI-I"),IFERROR(VLOOKUP(I25,'SINAPI-comp'!$B:$H,7,0),VLOOKUP(I25,'SINAPI-insumo'!$B:$H,7,0)))</f>
        <v>284.18</v>
      </c>
      <c r="H25" s="359" t="s">
        <v>13916</v>
      </c>
      <c r="I25" s="350">
        <v>43503</v>
      </c>
      <c r="J25" s="351">
        <f t="shared" si="3"/>
        <v>0</v>
      </c>
      <c r="K25" s="351">
        <f t="shared" si="4"/>
        <v>284.18</v>
      </c>
    </row>
    <row r="26" spans="1:11" ht="28.5" x14ac:dyDescent="0.25">
      <c r="A26" s="345" t="s">
        <v>13926</v>
      </c>
      <c r="B26" s="489" t="str">
        <f>IF(OR(H26="SINAPI",H26="SINAPI-I"),IFERROR(VLOOKUP(I26,'SINAPI-comp'!$B:$H,2,0),VLOOKUP(I26,'SINAPI-insumo'!$B:$H,2,0)))</f>
        <v>EXAMES - MENSALISTA (COLETADO CAIXA - ENCARGOS COMPLEMENTARES)</v>
      </c>
      <c r="C26" s="490" t="str">
        <f>IF(OR(H26="SINAPI",H26="SINAPI-I"),IFERROR(VLOOKUP(I26,'SINAPI-comp'!$B:$H,3,0),VLOOKUP(I26,'SINAPI-insumo'!$B:$H,3,0)))</f>
        <v>MES</v>
      </c>
      <c r="D26" s="346">
        <f t="shared" ref="D26:D29" si="5">D25</f>
        <v>1</v>
      </c>
      <c r="E26" s="358"/>
      <c r="F26" s="491">
        <f>IFERROR(VLOOKUP(I26,'SINAPI-comp'!$B:$H,4,0)-G26,0)</f>
        <v>0</v>
      </c>
      <c r="G26" s="492">
        <f>IF(OR(H26="SINAPI",H26="SINAPI-I"),IFERROR(VLOOKUP(I26,'SINAPI-comp'!$B:$H,7,0),VLOOKUP(I26,'SINAPI-insumo'!$B:$H,7,0)))</f>
        <v>227.2</v>
      </c>
      <c r="H26" s="359" t="s">
        <v>13916</v>
      </c>
      <c r="I26" s="350">
        <v>40863</v>
      </c>
      <c r="J26" s="351">
        <f t="shared" si="3"/>
        <v>0</v>
      </c>
      <c r="K26" s="351">
        <f t="shared" si="4"/>
        <v>227.2</v>
      </c>
    </row>
    <row r="27" spans="1:11" ht="28.5" x14ac:dyDescent="0.25">
      <c r="A27" s="345" t="s">
        <v>13927</v>
      </c>
      <c r="B27" s="489" t="str">
        <f>IF(OR(H27="SINAPI",H27="SINAPI-I"),IFERROR(VLOOKUP(I27,'SINAPI-comp'!$B:$H,2,0),VLOOKUP(I27,'SINAPI-insumo'!$B:$H,2,0)))</f>
        <v>FERRAMENTAS - FAMILIA SERVENTE - MENSALISTA (ENCARGOS COMPLEMENTARES - COLETADO CAIXA)</v>
      </c>
      <c r="C27" s="490" t="str">
        <f>IF(OR(H27="SINAPI",H27="SINAPI-I"),IFERROR(VLOOKUP(I27,'SINAPI-comp'!$B:$H,3,0),VLOOKUP(I27,'SINAPI-insumo'!$B:$H,3,0)))</f>
        <v>MES</v>
      </c>
      <c r="D27" s="346">
        <f t="shared" si="5"/>
        <v>1</v>
      </c>
      <c r="E27" s="358"/>
      <c r="F27" s="491">
        <f>IFERROR(VLOOKUP(I27,'SINAPI-comp'!$B:$H,4,0)-G27,0)</f>
        <v>0</v>
      </c>
      <c r="G27" s="492">
        <f>IF(OR(H27="SINAPI",H27="SINAPI-I"),IFERROR(VLOOKUP(I27,'SINAPI-comp'!$B:$H,7,0),VLOOKUP(I27,'SINAPI-insumo'!$B:$H,7,0)))</f>
        <v>96.38</v>
      </c>
      <c r="H27" s="359" t="s">
        <v>13916</v>
      </c>
      <c r="I27" s="350">
        <v>43479</v>
      </c>
      <c r="J27" s="351">
        <f t="shared" si="3"/>
        <v>0</v>
      </c>
      <c r="K27" s="351">
        <f t="shared" si="4"/>
        <v>96.38</v>
      </c>
    </row>
    <row r="28" spans="1:11" ht="28.5" x14ac:dyDescent="0.25">
      <c r="A28" s="345" t="s">
        <v>13928</v>
      </c>
      <c r="B28" s="489" t="str">
        <f>IF(OR(H28="SINAPI",H28="SINAPI-I"),IFERROR(VLOOKUP(I28,'SINAPI-comp'!$B:$H,2,0),VLOOKUP(I28,'SINAPI-insumo'!$B:$H,2,0)))</f>
        <v>SEGURO - MENSALISTA (COLETADO CAIXA - ENCARGOS COMPLEMENTARES)</v>
      </c>
      <c r="C28" s="490" t="str">
        <f>IF(OR(H28="SINAPI",H28="SINAPI-I"),IFERROR(VLOOKUP(I28,'SINAPI-comp'!$B:$H,3,0),VLOOKUP(I28,'SINAPI-insumo'!$B:$H,3,0)))</f>
        <v>MES</v>
      </c>
      <c r="D28" s="346">
        <f t="shared" si="5"/>
        <v>1</v>
      </c>
      <c r="E28" s="358"/>
      <c r="F28" s="491">
        <f>IFERROR(VLOOKUP(I28,'SINAPI-comp'!$B:$H,4,0)-G28,0)</f>
        <v>0</v>
      </c>
      <c r="G28" s="492">
        <f>IF(OR(H28="SINAPI",H28="SINAPI-I"),IFERROR(VLOOKUP(I28,'SINAPI-comp'!$B:$H,7,0),VLOOKUP(I28,'SINAPI-insumo'!$B:$H,7,0)))</f>
        <v>18.28</v>
      </c>
      <c r="H28" s="359" t="s">
        <v>13916</v>
      </c>
      <c r="I28" s="350">
        <v>40864</v>
      </c>
      <c r="J28" s="351">
        <f t="shared" si="3"/>
        <v>0</v>
      </c>
      <c r="K28" s="351">
        <f t="shared" si="4"/>
        <v>18.28</v>
      </c>
    </row>
    <row r="29" spans="1:11" ht="28.5" x14ac:dyDescent="0.25">
      <c r="A29" s="345" t="s">
        <v>13929</v>
      </c>
      <c r="B29" s="489" t="str">
        <f>IF(OR(H29="SINAPI",H29="SINAPI-I"),IFERROR(VLOOKUP(I29,'SINAPI-comp'!$B:$H,2,0),VLOOKUP(I29,'SINAPI-insumo'!$B:$H,2,0)))</f>
        <v>TRANSPORTE - MENSALISTA (COLETADO CAIXA - ENCARGOS COMPLEMENTARES)</v>
      </c>
      <c r="C29" s="490" t="str">
        <f>IF(OR(H29="SINAPI",H29="SINAPI-I"),IFERROR(VLOOKUP(I29,'SINAPI-comp'!$B:$H,3,0),VLOOKUP(I29,'SINAPI-insumo'!$B:$H,3,0)))</f>
        <v>MES</v>
      </c>
      <c r="D29" s="346">
        <f t="shared" si="5"/>
        <v>1</v>
      </c>
      <c r="E29" s="358"/>
      <c r="F29" s="491">
        <f>IFERROR(VLOOKUP(I29,'SINAPI-comp'!$B:$H,4,0)-G29,0)</f>
        <v>0</v>
      </c>
      <c r="G29" s="492">
        <f>IF(OR(H29="SINAPI",H29="SINAPI-I"),IFERROR(VLOOKUP(I29,'SINAPI-comp'!$B:$H,7,0),VLOOKUP(I29,'SINAPI-insumo'!$B:$H,7,0)))</f>
        <v>170.05</v>
      </c>
      <c r="H29" s="359" t="s">
        <v>13916</v>
      </c>
      <c r="I29" s="350">
        <v>40861</v>
      </c>
      <c r="J29" s="351">
        <f t="shared" si="3"/>
        <v>0</v>
      </c>
      <c r="K29" s="351">
        <f t="shared" si="4"/>
        <v>170.05</v>
      </c>
    </row>
    <row r="30" spans="1:11" x14ac:dyDescent="0.25">
      <c r="C30" s="356"/>
      <c r="D30" s="357"/>
      <c r="I30" s="352"/>
    </row>
    <row r="31" spans="1:11" x14ac:dyDescent="0.25">
      <c r="C31" s="356"/>
      <c r="D31" s="357"/>
      <c r="I31" s="352"/>
    </row>
    <row r="32" spans="1:11" s="328" customFormat="1" x14ac:dyDescent="0.25">
      <c r="A32" s="322" t="s">
        <v>54</v>
      </c>
      <c r="B32" s="323" t="s">
        <v>55</v>
      </c>
      <c r="C32" s="323"/>
      <c r="D32" s="324"/>
      <c r="E32" s="323"/>
      <c r="F32" s="323"/>
      <c r="G32" s="323"/>
      <c r="H32" s="326" t="s">
        <v>56</v>
      </c>
      <c r="I32" s="362"/>
      <c r="J32" s="327" t="s">
        <v>58</v>
      </c>
      <c r="K32" s="327" t="s">
        <v>59</v>
      </c>
    </row>
    <row r="33" spans="1:11" s="336" customFormat="1" ht="15" x14ac:dyDescent="0.25">
      <c r="A33" s="329" t="s">
        <v>30</v>
      </c>
      <c r="B33" s="292" t="s">
        <v>13945</v>
      </c>
      <c r="C33" s="330"/>
      <c r="D33" s="331"/>
      <c r="E33" s="330"/>
      <c r="F33" s="332"/>
      <c r="G33" s="332"/>
      <c r="H33" s="334" t="s">
        <v>60</v>
      </c>
      <c r="I33" s="333"/>
      <c r="J33" s="335">
        <f>TRUNC(SUM(J35:J36),2)</f>
        <v>902.58</v>
      </c>
      <c r="K33" s="335">
        <f>TRUNC(SUM(K35:K36),2)</f>
        <v>0</v>
      </c>
    </row>
    <row r="34" spans="1:11" s="336" customFormat="1" ht="28.5" x14ac:dyDescent="0.25">
      <c r="A34" s="337" t="s">
        <v>14</v>
      </c>
      <c r="B34" s="338" t="s">
        <v>17</v>
      </c>
      <c r="C34" s="339" t="s">
        <v>18</v>
      </c>
      <c r="D34" s="340" t="s">
        <v>61</v>
      </c>
      <c r="E34" s="341" t="s">
        <v>62</v>
      </c>
      <c r="F34" s="342" t="s">
        <v>63</v>
      </c>
      <c r="G34" s="342" t="s">
        <v>64</v>
      </c>
      <c r="H34" s="343" t="s">
        <v>65</v>
      </c>
      <c r="I34" s="344"/>
      <c r="J34" s="342" t="s">
        <v>66</v>
      </c>
      <c r="K34" s="342" t="s">
        <v>67</v>
      </c>
    </row>
    <row r="35" spans="1:11" ht="28.5" x14ac:dyDescent="0.25">
      <c r="A35" s="345">
        <v>1</v>
      </c>
      <c r="B35" s="489" t="str">
        <f>IF(OR(H35="SINAPI",H35="SINAPI-I"),IFERROR(VLOOKUP(I35,'SINAPI-comp'!$B:$H,2,0),VLOOKUP(I35,'SINAPI-insumo'!$B:$H,2,0)))</f>
        <v>ENGENHEIRO CIVIL DE OBRA PLENO COM ENCARGOS COMPLEMENTARES</v>
      </c>
      <c r="C35" s="490" t="str">
        <f>IF(OR(H35="SINAPI",H35="SINAPI-I"),IFERROR(VLOOKUP(I35,'SINAPI-comp'!$B:$H,3,0),VLOOKUP(I35,'SINAPI-insumo'!$B:$H,3,0)))</f>
        <v>H</v>
      </c>
      <c r="D35" s="346">
        <v>6</v>
      </c>
      <c r="E35" s="347"/>
      <c r="F35" s="491">
        <f>IFERROR(VLOOKUP(I35,'SINAPI-comp'!$B:$H,4,0)-G35,0)</f>
        <v>135.68</v>
      </c>
      <c r="G35" s="492">
        <f>IF(OR(H35="SINAPI",H35="SINAPI-I"),IFERROR(VLOOKUP(I35,'SINAPI-comp'!$B:$H,7,0),VLOOKUP(I35,'SINAPI-insumo'!$B:$H,7,0)))</f>
        <v>0</v>
      </c>
      <c r="H35" s="349" t="s">
        <v>29</v>
      </c>
      <c r="I35" s="350">
        <v>90778</v>
      </c>
      <c r="J35" s="351">
        <f>TRUNC($D35*F35,4)</f>
        <v>814.08</v>
      </c>
      <c r="K35" s="351">
        <f>TRUNC($D35*G35,4)</f>
        <v>0</v>
      </c>
    </row>
    <row r="36" spans="1:11" ht="28.5" x14ac:dyDescent="0.25">
      <c r="A36" s="345">
        <v>2</v>
      </c>
      <c r="B36" s="489" t="str">
        <f>IF(OR(H36="SINAPI",H36="SINAPI-I"),IFERROR(VLOOKUP(I36,'SINAPI-comp'!$B:$H,2,0),VLOOKUP(I36,'SINAPI-insumo'!$B:$H,2,0)))</f>
        <v>TÉCNICO EM SEGURANÇA DO TRABALHO COM ENCARGOS COMPLEMENTARES</v>
      </c>
      <c r="C36" s="490" t="str">
        <f>IF(OR(H36="SINAPI",H36="SINAPI-I"),IFERROR(VLOOKUP(I36,'SINAPI-comp'!$B:$H,3,0),VLOOKUP(I36,'SINAPI-insumo'!$B:$H,3,0)))</f>
        <v>H</v>
      </c>
      <c r="D36" s="346">
        <v>2</v>
      </c>
      <c r="E36" s="347"/>
      <c r="F36" s="491">
        <f>IFERROR(VLOOKUP(I36,'SINAPI-comp'!$B:$H,4,0)-G36,0)</f>
        <v>44.25</v>
      </c>
      <c r="G36" s="492">
        <f>IF(OR(H36="SINAPI",H36="SINAPI-I"),IFERROR(VLOOKUP(I36,'SINAPI-comp'!$B:$H,7,0),VLOOKUP(I36,'SINAPI-insumo'!$B:$H,7,0)))</f>
        <v>0</v>
      </c>
      <c r="H36" s="349" t="s">
        <v>29</v>
      </c>
      <c r="I36" s="350">
        <v>100309</v>
      </c>
      <c r="J36" s="351">
        <f>TRUNC($D36*F36,4)</f>
        <v>88.5</v>
      </c>
      <c r="K36" s="351">
        <f>TRUNC($D36*G36,4)</f>
        <v>0</v>
      </c>
    </row>
    <row r="39" spans="1:11" s="328" customFormat="1" x14ac:dyDescent="0.25">
      <c r="A39" s="322" t="s">
        <v>54</v>
      </c>
      <c r="B39" s="323" t="s">
        <v>55</v>
      </c>
      <c r="C39" s="323"/>
      <c r="D39" s="324"/>
      <c r="E39" s="323"/>
      <c r="F39" s="323"/>
      <c r="G39" s="323"/>
      <c r="H39" s="326" t="s">
        <v>56</v>
      </c>
      <c r="I39" s="362"/>
      <c r="J39" s="327" t="s">
        <v>58</v>
      </c>
      <c r="K39" s="327" t="s">
        <v>59</v>
      </c>
    </row>
    <row r="40" spans="1:11" s="336" customFormat="1" ht="15" x14ac:dyDescent="0.25">
      <c r="A40" s="329" t="s">
        <v>31</v>
      </c>
      <c r="B40" s="292" t="s">
        <v>13946</v>
      </c>
      <c r="C40" s="330"/>
      <c r="D40" s="331"/>
      <c r="E40" s="330"/>
      <c r="F40" s="332"/>
      <c r="G40" s="332"/>
      <c r="H40" s="334" t="s">
        <v>60</v>
      </c>
      <c r="I40" s="333"/>
      <c r="J40" s="335">
        <f>TRUNC(SUM(J42:J42),2)</f>
        <v>1085.44</v>
      </c>
      <c r="K40" s="335">
        <f>TRUNC(SUM(K42:K42),2)</f>
        <v>0</v>
      </c>
    </row>
    <row r="41" spans="1:11" s="336" customFormat="1" ht="28.5" x14ac:dyDescent="0.25">
      <c r="A41" s="337" t="s">
        <v>14</v>
      </c>
      <c r="B41" s="338" t="s">
        <v>17</v>
      </c>
      <c r="C41" s="339" t="s">
        <v>18</v>
      </c>
      <c r="D41" s="340" t="s">
        <v>61</v>
      </c>
      <c r="E41" s="341" t="s">
        <v>62</v>
      </c>
      <c r="F41" s="342" t="s">
        <v>63</v>
      </c>
      <c r="G41" s="342" t="s">
        <v>64</v>
      </c>
      <c r="H41" s="343" t="s">
        <v>65</v>
      </c>
      <c r="I41" s="344"/>
      <c r="J41" s="342" t="s">
        <v>66</v>
      </c>
      <c r="K41" s="342" t="s">
        <v>67</v>
      </c>
    </row>
    <row r="42" spans="1:11" ht="28.5" x14ac:dyDescent="0.25">
      <c r="A42" s="345">
        <v>1</v>
      </c>
      <c r="B42" s="489" t="str">
        <f>IF(OR(H42="SINAPI",H42="SINAPI-I"),IFERROR(VLOOKUP(I42,'SINAPI-comp'!$B:$H,2,0),VLOOKUP(I42,'SINAPI-insumo'!$B:$H,2,0)))</f>
        <v>ENGENHEIRO CIVIL DE OBRA PLENO COM ENCARGOS COMPLEMENTARES</v>
      </c>
      <c r="C42" s="490" t="str">
        <f>IF(OR(H42="SINAPI",H42="SINAPI-I"),IFERROR(VLOOKUP(I42,'SINAPI-comp'!$B:$H,3,0),VLOOKUP(I42,'SINAPI-insumo'!$B:$H,3,0)))</f>
        <v>H</v>
      </c>
      <c r="D42" s="346">
        <v>8</v>
      </c>
      <c r="E42" s="347"/>
      <c r="F42" s="491">
        <f>IFERROR(VLOOKUP(I42,'SINAPI-comp'!$B:$H,4,0)-G42,0)</f>
        <v>135.68</v>
      </c>
      <c r="G42" s="492">
        <f>IF(OR(H42="SINAPI",H42="SINAPI-I"),IFERROR(VLOOKUP(I42,'SINAPI-comp'!$B:$H,7,0),VLOOKUP(I42,'SINAPI-insumo'!$B:$H,7,0)))</f>
        <v>0</v>
      </c>
      <c r="H42" s="349" t="s">
        <v>29</v>
      </c>
      <c r="I42" s="350">
        <v>90778</v>
      </c>
      <c r="J42" s="351">
        <f>TRUNC($D42*F42,4)</f>
        <v>1085.44</v>
      </c>
      <c r="K42" s="351">
        <f>TRUNC($D42*G42,4)</f>
        <v>0</v>
      </c>
    </row>
    <row r="45" spans="1:11" x14ac:dyDescent="0.25">
      <c r="A45" s="322" t="s">
        <v>54</v>
      </c>
      <c r="B45" s="323" t="s">
        <v>55</v>
      </c>
      <c r="C45" s="360"/>
      <c r="D45" s="361"/>
      <c r="E45" s="323"/>
      <c r="F45" s="323"/>
      <c r="G45" s="323"/>
      <c r="H45" s="326" t="s">
        <v>56</v>
      </c>
      <c r="I45" s="362"/>
      <c r="J45" s="325" t="s">
        <v>58</v>
      </c>
      <c r="K45" s="327" t="s">
        <v>59</v>
      </c>
    </row>
    <row r="46" spans="1:11" ht="15" x14ac:dyDescent="0.25">
      <c r="A46" s="329" t="s">
        <v>13947</v>
      </c>
      <c r="B46" s="292" t="s">
        <v>13948</v>
      </c>
      <c r="C46" s="363"/>
      <c r="D46" s="364"/>
      <c r="E46" s="330"/>
      <c r="F46" s="332"/>
      <c r="G46" s="332"/>
      <c r="H46" s="334" t="s">
        <v>60</v>
      </c>
      <c r="I46" s="333"/>
      <c r="J46" s="335">
        <f>TRUNC(SUM(J48:J49),2)</f>
        <v>1079.58</v>
      </c>
      <c r="K46" s="335">
        <f>TRUNC(SUM(K48:K49),2)</f>
        <v>0</v>
      </c>
    </row>
    <row r="47" spans="1:11" ht="28.5" x14ac:dyDescent="0.25">
      <c r="A47" s="365" t="s">
        <v>14</v>
      </c>
      <c r="B47" s="338" t="s">
        <v>17</v>
      </c>
      <c r="C47" s="339" t="s">
        <v>18</v>
      </c>
      <c r="D47" s="340" t="s">
        <v>61</v>
      </c>
      <c r="E47" s="341" t="s">
        <v>62</v>
      </c>
      <c r="F47" s="342" t="s">
        <v>63</v>
      </c>
      <c r="G47" s="342" t="s">
        <v>64</v>
      </c>
      <c r="H47" s="343" t="s">
        <v>65</v>
      </c>
      <c r="I47" s="344"/>
      <c r="J47" s="342" t="s">
        <v>66</v>
      </c>
      <c r="K47" s="342" t="s">
        <v>67</v>
      </c>
    </row>
    <row r="48" spans="1:11" ht="28.5" x14ac:dyDescent="0.25">
      <c r="A48" s="345">
        <v>1</v>
      </c>
      <c r="B48" s="489" t="str">
        <f>IF(OR(H48="SINAPI",H48="SINAPI-I"),IFERROR(VLOOKUP(I48,'SINAPI-comp'!$B:$H,2,0),VLOOKUP(I48,'SINAPI-insumo'!$B:$H,2,0)))</f>
        <v>ENGENHEIRO CIVIL DE OBRA PLENO COM ENCARGOS COMPLEMENTARES</v>
      </c>
      <c r="C48" s="490" t="str">
        <f>IF(OR(H48="SINAPI",H48="SINAPI-I"),IFERROR(VLOOKUP(I48,'SINAPI-comp'!$B:$H,3,0),VLOOKUP(I48,'SINAPI-insumo'!$B:$H,3,0)))</f>
        <v>H</v>
      </c>
      <c r="D48" s="346">
        <v>6</v>
      </c>
      <c r="E48" s="358"/>
      <c r="F48" s="491">
        <f>IFERROR(VLOOKUP(I48,'SINAPI-comp'!$B:$H,4,0)-G48,0)</f>
        <v>135.68</v>
      </c>
      <c r="G48" s="492">
        <f>IF(OR(H48="SINAPI",H48="SINAPI-I"),IFERROR(VLOOKUP(I48,'SINAPI-comp'!$B:$H,7,0),VLOOKUP(I48,'SINAPI-insumo'!$B:$H,7,0)))</f>
        <v>0</v>
      </c>
      <c r="H48" s="359" t="s">
        <v>29</v>
      </c>
      <c r="I48" s="350">
        <v>90778</v>
      </c>
      <c r="J48" s="351">
        <f t="shared" ref="J48:K49" si="6">TRUNC($D48*F48,4)</f>
        <v>814.08</v>
      </c>
      <c r="K48" s="351">
        <f t="shared" si="6"/>
        <v>0</v>
      </c>
    </row>
    <row r="49" spans="1:11" ht="28.5" x14ac:dyDescent="0.25">
      <c r="A49" s="345">
        <v>2</v>
      </c>
      <c r="B49" s="489" t="str">
        <f>IF(OR(H49="SINAPI",H49="SINAPI-I"),IFERROR(VLOOKUP(I49,'SINAPI-comp'!$B:$H,2,0),VLOOKUP(I49,'SINAPI-insumo'!$B:$H,2,0)))</f>
        <v>TÉCNICO EM SEGURANÇA DO TRABALHO COM ENCARGOS COMPLEMENTARES</v>
      </c>
      <c r="C49" s="490" t="str">
        <f>IF(OR(H49="SINAPI",H49="SINAPI-I"),IFERROR(VLOOKUP(I49,'SINAPI-comp'!$B:$H,3,0),VLOOKUP(I49,'SINAPI-insumo'!$B:$H,3,0)))</f>
        <v>H</v>
      </c>
      <c r="D49" s="346">
        <v>6</v>
      </c>
      <c r="E49" s="358"/>
      <c r="F49" s="491">
        <f>IFERROR(VLOOKUP(I49,'SINAPI-comp'!$B:$H,4,0)-G49,0)</f>
        <v>44.25</v>
      </c>
      <c r="G49" s="492">
        <f>IF(OR(H49="SINAPI",H49="SINAPI-I"),IFERROR(VLOOKUP(I49,'SINAPI-comp'!$B:$H,7,0),VLOOKUP(I49,'SINAPI-insumo'!$B:$H,7,0)))</f>
        <v>0</v>
      </c>
      <c r="H49" s="359" t="s">
        <v>13916</v>
      </c>
      <c r="I49" s="350">
        <v>100309</v>
      </c>
      <c r="J49" s="351">
        <f t="shared" si="6"/>
        <v>265.5</v>
      </c>
      <c r="K49" s="351">
        <f t="shared" si="6"/>
        <v>0</v>
      </c>
    </row>
    <row r="50" spans="1:11" x14ac:dyDescent="0.25">
      <c r="C50" s="356"/>
      <c r="D50" s="357"/>
      <c r="I50" s="352"/>
    </row>
    <row r="51" spans="1:11" x14ac:dyDescent="0.25">
      <c r="C51" s="356"/>
      <c r="D51" s="357"/>
      <c r="I51" s="352"/>
    </row>
    <row r="52" spans="1:11" x14ac:dyDescent="0.25">
      <c r="A52" s="322" t="s">
        <v>54</v>
      </c>
      <c r="B52" s="323" t="s">
        <v>55</v>
      </c>
      <c r="C52" s="360"/>
      <c r="D52" s="361"/>
      <c r="E52" s="323"/>
      <c r="F52" s="323"/>
      <c r="G52" s="323"/>
      <c r="H52" s="326" t="s">
        <v>56</v>
      </c>
      <c r="I52" s="362"/>
      <c r="J52" s="325" t="s">
        <v>58</v>
      </c>
      <c r="K52" s="327" t="s">
        <v>59</v>
      </c>
    </row>
    <row r="53" spans="1:11" ht="15" x14ac:dyDescent="0.25">
      <c r="A53" s="329" t="s">
        <v>13969</v>
      </c>
      <c r="B53" s="292" t="s">
        <v>32</v>
      </c>
      <c r="C53" s="363"/>
      <c r="D53" s="364"/>
      <c r="E53" s="330"/>
      <c r="F53" s="332"/>
      <c r="G53" s="332"/>
      <c r="H53" s="334" t="s">
        <v>71</v>
      </c>
      <c r="I53" s="333"/>
      <c r="J53" s="335">
        <f>TRUNC(SUM(J55:J61),2)</f>
        <v>75.48</v>
      </c>
      <c r="K53" s="335">
        <f>TRUNC(SUM(K55:K61),2)</f>
        <v>440.18</v>
      </c>
    </row>
    <row r="54" spans="1:11" ht="28.5" x14ac:dyDescent="0.25">
      <c r="A54" s="365" t="s">
        <v>14</v>
      </c>
      <c r="B54" s="338" t="s">
        <v>17</v>
      </c>
      <c r="C54" s="339" t="s">
        <v>18</v>
      </c>
      <c r="D54" s="340" t="s">
        <v>61</v>
      </c>
      <c r="E54" s="341" t="s">
        <v>62</v>
      </c>
      <c r="F54" s="342" t="s">
        <v>63</v>
      </c>
      <c r="G54" s="342" t="s">
        <v>64</v>
      </c>
      <c r="H54" s="343" t="s">
        <v>65</v>
      </c>
      <c r="I54" s="344"/>
      <c r="J54" s="342" t="s">
        <v>66</v>
      </c>
      <c r="K54" s="342" t="s">
        <v>67</v>
      </c>
    </row>
    <row r="55" spans="1:11" ht="42.75" x14ac:dyDescent="0.25">
      <c r="A55" s="367">
        <v>1</v>
      </c>
      <c r="B55" s="489" t="str">
        <f>IF(OR(H55="SINAPI",H55="SINAPI-I"),IFERROR(VLOOKUP(I55,'SINAPI-comp'!$B:$H,2,0),VLOOKUP(I55,'SINAPI-insumo'!$B:$H,2,0)))</f>
        <v>SARRAFO NAO APARELHADO *2,5 X 7* CM, EM MACARANDUBA/MASSARANDUBA, ANGELIM, PEROBA-ROSA OU EQUIVALENTE DA REGIAO - BRUTA</v>
      </c>
      <c r="C55" s="490" t="str">
        <f>IF(OR(H55="SINAPI",H55="SINAPI-I"),IFERROR(VLOOKUP(I55,'SINAPI-comp'!$B:$H,3,0),VLOOKUP(I55,'SINAPI-insumo'!$B:$H,3,0)))</f>
        <v>M</v>
      </c>
      <c r="D55" s="346">
        <v>1</v>
      </c>
      <c r="E55" s="368" t="s">
        <v>72</v>
      </c>
      <c r="F55" s="491">
        <f>IFERROR(VLOOKUP(I55,'SINAPI-comp'!$B:$H,4,0)-G55,0)</f>
        <v>0</v>
      </c>
      <c r="G55" s="492">
        <f>IF(OR(H55="SINAPI",H55="SINAPI-I"),IFERROR(VLOOKUP(I55,'SINAPI-comp'!$B:$H,7,0),VLOOKUP(I55,'SINAPI-insumo'!$B:$H,7,0)))</f>
        <v>6.82</v>
      </c>
      <c r="H55" s="359" t="s">
        <v>13916</v>
      </c>
      <c r="I55" s="369">
        <v>4417</v>
      </c>
      <c r="J55" s="370">
        <f t="shared" ref="J55:K61" si="7">TRUNC($D55*F55,4)</f>
        <v>0</v>
      </c>
      <c r="K55" s="370">
        <f t="shared" si="7"/>
        <v>6.82</v>
      </c>
    </row>
    <row r="56" spans="1:11" ht="28.5" x14ac:dyDescent="0.25">
      <c r="A56" s="367">
        <v>2</v>
      </c>
      <c r="B56" s="489" t="str">
        <f>IF(OR(H56="SINAPI",H56="SINAPI-I"),IFERROR(VLOOKUP(I56,'SINAPI-comp'!$B:$H,2,0),VLOOKUP(I56,'SINAPI-insumo'!$B:$H,2,0)))</f>
        <v>PONTALETE *7,5 X 7,5* CM EM PINUS, MISTA OU EQUIVALENTE DA REGIAO - BRUTA</v>
      </c>
      <c r="C56" s="490" t="str">
        <f>IF(OR(H56="SINAPI",H56="SINAPI-I"),IFERROR(VLOOKUP(I56,'SINAPI-comp'!$B:$H,3,0),VLOOKUP(I56,'SINAPI-insumo'!$B:$H,3,0)))</f>
        <v>M</v>
      </c>
      <c r="D56" s="346">
        <v>4</v>
      </c>
      <c r="E56" s="368" t="s">
        <v>72</v>
      </c>
      <c r="F56" s="491">
        <f>IFERROR(VLOOKUP(I56,'SINAPI-comp'!$B:$H,4,0)-G56,0)</f>
        <v>0</v>
      </c>
      <c r="G56" s="492">
        <f>IF(OR(H56="SINAPI",H56="SINAPI-I"),IFERROR(VLOOKUP(I56,'SINAPI-comp'!$B:$H,7,0),VLOOKUP(I56,'SINAPI-insumo'!$B:$H,7,0)))</f>
        <v>7.14</v>
      </c>
      <c r="H56" s="359" t="s">
        <v>13916</v>
      </c>
      <c r="I56" s="369">
        <v>4491</v>
      </c>
      <c r="J56" s="370">
        <f t="shared" si="7"/>
        <v>0</v>
      </c>
      <c r="K56" s="370">
        <f t="shared" si="7"/>
        <v>28.56</v>
      </c>
    </row>
    <row r="57" spans="1:11" ht="42.75" x14ac:dyDescent="0.25">
      <c r="A57" s="367">
        <v>3</v>
      </c>
      <c r="B57" s="489" t="str">
        <f>IF(OR(H57="SINAPI",H57="SINAPI-I"),IFERROR(VLOOKUP(I57,'SINAPI-comp'!$B:$H,2,0),VLOOKUP(I57,'SINAPI-insumo'!$B:$H,2,0)))</f>
        <v>PLACA DE OBRA (PARA CONSTRUCAO CIVIL) EM CHAPA GALVANIZADA *N. 22*, ADESIVADA, DE *2,4 X 1,2* M (SEM POSTES PARA FIXACAO)</v>
      </c>
      <c r="C57" s="490" t="str">
        <f>IF(OR(H57="SINAPI",H57="SINAPI-I"),IFERROR(VLOOKUP(I57,'SINAPI-comp'!$B:$H,3,0),VLOOKUP(I57,'SINAPI-insumo'!$B:$H,3,0)))</f>
        <v>M2</v>
      </c>
      <c r="D57" s="346">
        <v>1</v>
      </c>
      <c r="E57" s="368" t="s">
        <v>72</v>
      </c>
      <c r="F57" s="491">
        <f>IFERROR(VLOOKUP(I57,'SINAPI-comp'!$B:$H,4,0)-G57,0)</f>
        <v>0</v>
      </c>
      <c r="G57" s="492">
        <f>IF(OR(H57="SINAPI",H57="SINAPI-I"),IFERROR(VLOOKUP(I57,'SINAPI-comp'!$B:$H,7,0),VLOOKUP(I57,'SINAPI-insumo'!$B:$H,7,0)))</f>
        <v>400</v>
      </c>
      <c r="H57" s="359" t="s">
        <v>13916</v>
      </c>
      <c r="I57" s="369">
        <v>4813</v>
      </c>
      <c r="J57" s="370">
        <f t="shared" si="7"/>
        <v>0</v>
      </c>
      <c r="K57" s="370">
        <f t="shared" si="7"/>
        <v>400</v>
      </c>
    </row>
    <row r="58" spans="1:11" x14ac:dyDescent="0.25">
      <c r="A58" s="367">
        <v>4</v>
      </c>
      <c r="B58" s="489" t="str">
        <f>IF(OR(H58="SINAPI",H58="SINAPI-I"),IFERROR(VLOOKUP(I58,'SINAPI-comp'!$B:$H,2,0),VLOOKUP(I58,'SINAPI-insumo'!$B:$H,2,0)))</f>
        <v>PREGO DE ACO POLIDO COM CABECA 18 X 30 (2 3/4 X 10)</v>
      </c>
      <c r="C58" s="490" t="str">
        <f>IF(OR(H58="SINAPI",H58="SINAPI-I"),IFERROR(VLOOKUP(I58,'SINAPI-comp'!$B:$H,3,0),VLOOKUP(I58,'SINAPI-insumo'!$B:$H,3,0)))</f>
        <v>KG</v>
      </c>
      <c r="D58" s="346">
        <v>0.11</v>
      </c>
      <c r="E58" s="368" t="s">
        <v>72</v>
      </c>
      <c r="F58" s="491">
        <f>IFERROR(VLOOKUP(I58,'SINAPI-comp'!$B:$H,4,0)-G58,0)</f>
        <v>0</v>
      </c>
      <c r="G58" s="492">
        <f>IF(OR(H58="SINAPI",H58="SINAPI-I"),IFERROR(VLOOKUP(I58,'SINAPI-comp'!$B:$H,7,0),VLOOKUP(I58,'SINAPI-insumo'!$B:$H,7,0)))</f>
        <v>14.17</v>
      </c>
      <c r="H58" s="359" t="s">
        <v>13916</v>
      </c>
      <c r="I58" s="369">
        <v>5075</v>
      </c>
      <c r="J58" s="370">
        <f t="shared" si="7"/>
        <v>0</v>
      </c>
      <c r="K58" s="370">
        <f t="shared" si="7"/>
        <v>1.5587</v>
      </c>
    </row>
    <row r="59" spans="1:11" x14ac:dyDescent="0.25">
      <c r="A59" s="367">
        <v>5</v>
      </c>
      <c r="B59" s="489" t="str">
        <f>IF(OR(H59="SINAPI",H59="SINAPI-I"),IFERROR(VLOOKUP(I59,'SINAPI-comp'!$B:$H,2,0),VLOOKUP(I59,'SINAPI-insumo'!$B:$H,2,0)))</f>
        <v>CARPINTEIRO DE FORMAS COM ENCARGOS COMPLEMENTARES</v>
      </c>
      <c r="C59" s="490" t="str">
        <f>IF(OR(H59="SINAPI",H59="SINAPI-I"),IFERROR(VLOOKUP(I59,'SINAPI-comp'!$B:$H,3,0),VLOOKUP(I59,'SINAPI-insumo'!$B:$H,3,0)))</f>
        <v>H</v>
      </c>
      <c r="D59" s="346">
        <v>1</v>
      </c>
      <c r="E59" s="368" t="s">
        <v>72</v>
      </c>
      <c r="F59" s="491">
        <f>IFERROR(VLOOKUP(I59,'SINAPI-comp'!$B:$H,4,0)-G59,0)</f>
        <v>27.51</v>
      </c>
      <c r="G59" s="492">
        <f>IF(OR(H59="SINAPI",H59="SINAPI-I"),IFERROR(VLOOKUP(I59,'SINAPI-comp'!$B:$H,7,0),VLOOKUP(I59,'SINAPI-insumo'!$B:$H,7,0)))</f>
        <v>0</v>
      </c>
      <c r="H59" s="355" t="s">
        <v>29</v>
      </c>
      <c r="I59" s="369">
        <v>88262</v>
      </c>
      <c r="J59" s="370">
        <f t="shared" si="7"/>
        <v>27.51</v>
      </c>
      <c r="K59" s="370">
        <f t="shared" si="7"/>
        <v>0</v>
      </c>
    </row>
    <row r="60" spans="1:11" x14ac:dyDescent="0.25">
      <c r="A60" s="367"/>
      <c r="B60" s="489" t="str">
        <f>IF(OR(H60="SINAPI",H60="SINAPI-I"),IFERROR(VLOOKUP(I60,'SINAPI-comp'!$B:$H,2,0),VLOOKUP(I60,'SINAPI-insumo'!$B:$H,2,0)))</f>
        <v>SERVENTE COM ENCARGOS COMPLEMENTARES</v>
      </c>
      <c r="C60" s="490" t="str">
        <f>IF(OR(H60="SINAPI",H60="SINAPI-I"),IFERROR(VLOOKUP(I60,'SINAPI-comp'!$B:$H,3,0),VLOOKUP(I60,'SINAPI-insumo'!$B:$H,3,0)))</f>
        <v>H</v>
      </c>
      <c r="D60" s="346">
        <v>2</v>
      </c>
      <c r="E60" s="368" t="s">
        <v>72</v>
      </c>
      <c r="F60" s="491">
        <f>IFERROR(VLOOKUP(I60,'SINAPI-comp'!$B:$H,4,0)-G60,0)</f>
        <v>23.48</v>
      </c>
      <c r="G60" s="492">
        <f>IF(OR(H60="SINAPI",H60="SINAPI-I"),IFERROR(VLOOKUP(I60,'SINAPI-comp'!$B:$H,7,0),VLOOKUP(I60,'SINAPI-insumo'!$B:$H,7,0)))</f>
        <v>0</v>
      </c>
      <c r="H60" s="355" t="s">
        <v>29</v>
      </c>
      <c r="I60" s="369">
        <v>88316</v>
      </c>
      <c r="J60" s="370">
        <f t="shared" si="7"/>
        <v>46.96</v>
      </c>
      <c r="K60" s="370">
        <f t="shared" si="7"/>
        <v>0</v>
      </c>
    </row>
    <row r="61" spans="1:11" ht="42.75" x14ac:dyDescent="0.25">
      <c r="A61" s="367">
        <v>7</v>
      </c>
      <c r="B61" s="489" t="str">
        <f>IF(OR(H61="SINAPI",H61="SINAPI-I"),IFERROR(VLOOKUP(I61,'SINAPI-comp'!$B:$H,2,0),VLOOKUP(I61,'SINAPI-insumo'!$B:$H,2,0)))</f>
        <v>CONCRETO MAGRO PARA LASTRO, TRAÇO 1:4,5:4,5 (EM MASSA SECA DE CIMENTO/ AREIA MÉDIA/ BRITA 1) - PREPARO MECÂNICO COM BETONEIRA 400 L. AF_05/2021</v>
      </c>
      <c r="C61" s="490" t="str">
        <f>IF(OR(H61="SINAPI",H61="SINAPI-I"),IFERROR(VLOOKUP(I61,'SINAPI-comp'!$B:$H,3,0),VLOOKUP(I61,'SINAPI-insumo'!$B:$H,3,0)))</f>
        <v>M3</v>
      </c>
      <c r="D61" s="346">
        <v>0.01</v>
      </c>
      <c r="E61" s="368" t="s">
        <v>72</v>
      </c>
      <c r="F61" s="491">
        <f>IFERROR(VLOOKUP(I61,'SINAPI-comp'!$B:$H,4,0)-G61,0)</f>
        <v>101.33000000000004</v>
      </c>
      <c r="G61" s="492">
        <f>IF(OR(H61="SINAPI",H61="SINAPI-I"),IFERROR(VLOOKUP(I61,'SINAPI-comp'!$B:$H,7,0),VLOOKUP(I61,'SINAPI-insumo'!$B:$H,7,0)))</f>
        <v>324.95999999999998</v>
      </c>
      <c r="H61" s="355" t="s">
        <v>29</v>
      </c>
      <c r="I61" s="369">
        <v>94962</v>
      </c>
      <c r="J61" s="370">
        <f t="shared" si="7"/>
        <v>1.0133000000000001</v>
      </c>
      <c r="K61" s="370">
        <f t="shared" si="7"/>
        <v>3.2496</v>
      </c>
    </row>
    <row r="62" spans="1:11" x14ac:dyDescent="0.25">
      <c r="D62" s="357"/>
      <c r="I62" s="352"/>
    </row>
    <row r="63" spans="1:11" x14ac:dyDescent="0.25">
      <c r="C63" s="356"/>
      <c r="D63" s="357"/>
      <c r="I63" s="352"/>
    </row>
    <row r="64" spans="1:11" x14ac:dyDescent="0.25">
      <c r="A64" s="322" t="s">
        <v>54</v>
      </c>
      <c r="B64" s="323" t="s">
        <v>55</v>
      </c>
      <c r="C64" s="360"/>
      <c r="D64" s="361"/>
      <c r="E64" s="323"/>
      <c r="F64" s="323"/>
      <c r="G64" s="323"/>
      <c r="H64" s="326" t="s">
        <v>56</v>
      </c>
      <c r="I64" s="362"/>
      <c r="J64" s="325" t="s">
        <v>58</v>
      </c>
      <c r="K64" s="327" t="s">
        <v>59</v>
      </c>
    </row>
    <row r="65" spans="1:11" ht="15" x14ac:dyDescent="0.25">
      <c r="A65" s="329" t="s">
        <v>34</v>
      </c>
      <c r="B65" s="292" t="s">
        <v>33</v>
      </c>
      <c r="C65" s="363"/>
      <c r="D65" s="364"/>
      <c r="E65" s="330"/>
      <c r="F65" s="332"/>
      <c r="G65" s="332"/>
      <c r="H65" s="334" t="s">
        <v>73</v>
      </c>
      <c r="I65" s="333"/>
      <c r="J65" s="335">
        <f>TRUNC(SUM(J67:J70),2)</f>
        <v>7.19</v>
      </c>
      <c r="K65" s="335">
        <f>TRUNC(SUM(K67:K70),2)</f>
        <v>10.44</v>
      </c>
    </row>
    <row r="66" spans="1:11" ht="28.5" x14ac:dyDescent="0.25">
      <c r="A66" s="365" t="s">
        <v>14</v>
      </c>
      <c r="B66" s="338" t="s">
        <v>17</v>
      </c>
      <c r="C66" s="339" t="s">
        <v>18</v>
      </c>
      <c r="D66" s="340" t="s">
        <v>61</v>
      </c>
      <c r="E66" s="341" t="s">
        <v>62</v>
      </c>
      <c r="F66" s="342" t="s">
        <v>63</v>
      </c>
      <c r="G66" s="342" t="s">
        <v>64</v>
      </c>
      <c r="H66" s="343" t="s">
        <v>65</v>
      </c>
      <c r="I66" s="344"/>
      <c r="J66" s="342" t="s">
        <v>66</v>
      </c>
      <c r="K66" s="342" t="s">
        <v>67</v>
      </c>
    </row>
    <row r="67" spans="1:11" x14ac:dyDescent="0.25">
      <c r="A67" s="366">
        <v>1</v>
      </c>
      <c r="B67" s="489" t="str">
        <f>IF(OR(H67="SINAPI",H67="SINAPI-I"),IFERROR(VLOOKUP(I67,'SINAPI-comp'!$B:$H,2,0),VLOOKUP(I67,'SINAPI-insumo'!$B:$H,2,0)))</f>
        <v>SERVENTE COM ENCARGOS COMPLEMENTARES</v>
      </c>
      <c r="C67" s="490" t="str">
        <f>IF(OR(H67="SINAPI",H67="SINAPI-I"),IFERROR(VLOOKUP(I67,'SINAPI-comp'!$B:$H,3,0),VLOOKUP(I67,'SINAPI-insumo'!$B:$H,3,0)))</f>
        <v>H</v>
      </c>
      <c r="D67" s="346">
        <v>0.2525</v>
      </c>
      <c r="E67" s="371" t="s">
        <v>74</v>
      </c>
      <c r="F67" s="491">
        <f>IFERROR(VLOOKUP(I67,'SINAPI-comp'!$B:$H,4,0)-G67,0)</f>
        <v>23.48</v>
      </c>
      <c r="G67" s="492">
        <f>IF(OR(H67="SINAPI",H67="SINAPI-I"),IFERROR(VLOOKUP(I67,'SINAPI-comp'!$B:$H,7,0),VLOOKUP(I67,'SINAPI-insumo'!$B:$H,7,0)))</f>
        <v>0</v>
      </c>
      <c r="H67" s="359" t="s">
        <v>29</v>
      </c>
      <c r="I67" s="350">
        <v>88316</v>
      </c>
      <c r="J67" s="351">
        <f t="shared" ref="J67:K70" si="8">TRUNC($D67*F67,4)</f>
        <v>5.9287000000000001</v>
      </c>
      <c r="K67" s="351">
        <f t="shared" si="8"/>
        <v>0</v>
      </c>
    </row>
    <row r="68" spans="1:11" ht="28.5" x14ac:dyDescent="0.25">
      <c r="A68" s="366">
        <v>2</v>
      </c>
      <c r="B68" s="489" t="str">
        <f>IF(OR(H68="SINAPI",H68="SINAPI-I"),IFERROR(VLOOKUP(I68,'SINAPI-comp'!$B:$H,2,0),VLOOKUP(I68,'SINAPI-insumo'!$B:$H,2,0)))</f>
        <v>TELA PLASTICA LARANJA, TIPO TAPUME PARA SINALIZACAO, MALHA RETANGULAR, ROLO 1.20 X 50 M (L X C)</v>
      </c>
      <c r="C68" s="490" t="str">
        <f>IF(OR(H68="SINAPI",H68="SINAPI-I"),IFERROR(VLOOKUP(I68,'SINAPI-comp'!$B:$H,3,0),VLOOKUP(I68,'SINAPI-insumo'!$B:$H,3,0)))</f>
        <v>M</v>
      </c>
      <c r="D68" s="346">
        <v>1.05</v>
      </c>
      <c r="E68" s="371"/>
      <c r="F68" s="491">
        <f>IFERROR(VLOOKUP(I68,'SINAPI-comp'!$B:$H,4,0)-G68,0)</f>
        <v>0</v>
      </c>
      <c r="G68" s="492">
        <f>IF(OR(H68="SINAPI",H68="SINAPI-I"),IFERROR(VLOOKUP(I68,'SINAPI-comp'!$B:$H,7,0),VLOOKUP(I68,'SINAPI-insumo'!$B:$H,7,0)))</f>
        <v>3.2</v>
      </c>
      <c r="H68" s="359" t="s">
        <v>13916</v>
      </c>
      <c r="I68" s="350">
        <v>37524</v>
      </c>
      <c r="J68" s="351">
        <f t="shared" si="8"/>
        <v>0</v>
      </c>
      <c r="K68" s="351">
        <f t="shared" si="8"/>
        <v>3.36</v>
      </c>
    </row>
    <row r="69" spans="1:11" ht="28.5" x14ac:dyDescent="0.25">
      <c r="A69" s="366">
        <v>3</v>
      </c>
      <c r="B69" s="489" t="str">
        <f>IF(OR(H69="SINAPI",H69="SINAPI-I"),IFERROR(VLOOKUP(I69,'SINAPI-comp'!$B:$H,2,0),VLOOKUP(I69,'SINAPI-insumo'!$B:$H,2,0)))</f>
        <v>CAIBRO 5 X 5 CM EM PINUS, MISTA OU EQUIVALENTE DA REGIAO - BRUTA</v>
      </c>
      <c r="C69" s="490" t="str">
        <f>IF(OR(H69="SINAPI",H69="SINAPI-I"),IFERROR(VLOOKUP(I69,'SINAPI-comp'!$B:$H,3,0),VLOOKUP(I69,'SINAPI-insumo'!$B:$H,3,0)))</f>
        <v>M</v>
      </c>
      <c r="D69" s="346">
        <f>1.2/2</f>
        <v>0.6</v>
      </c>
      <c r="E69" s="371" t="s">
        <v>5758</v>
      </c>
      <c r="F69" s="491">
        <f>IFERROR(VLOOKUP(I69,'SINAPI-comp'!$B:$H,4,0)-G69,0)</f>
        <v>0</v>
      </c>
      <c r="G69" s="492">
        <f>IF(OR(H69="SINAPI",H69="SINAPI-I"),IFERROR(VLOOKUP(I69,'SINAPI-comp'!$B:$H,7,0),VLOOKUP(I69,'SINAPI-insumo'!$B:$H,7,0)))</f>
        <v>5.03</v>
      </c>
      <c r="H69" s="359" t="s">
        <v>13916</v>
      </c>
      <c r="I69" s="350">
        <v>4513</v>
      </c>
      <c r="J69" s="351">
        <f t="shared" si="8"/>
        <v>0</v>
      </c>
      <c r="K69" s="351">
        <f t="shared" si="8"/>
        <v>3.0179999999999998</v>
      </c>
    </row>
    <row r="70" spans="1:11" ht="42.75" x14ac:dyDescent="0.25">
      <c r="A70" s="367">
        <v>4</v>
      </c>
      <c r="B70" s="489" t="str">
        <f>IF(OR(H70="SINAPI",H70="SINAPI-I"),IFERROR(VLOOKUP(I70,'SINAPI-comp'!$B:$H,2,0),VLOOKUP(I70,'SINAPI-insumo'!$B:$H,2,0)))</f>
        <v>CONCRETO MAGRO PARA LASTRO, TRAÇO 1:4,5:4,5 (EM MASSA SECA DE CIMENTO/ AREIA MÉDIA/ BRITA 1) - PREPARO MECÂNICO COM BETONEIRA 400 L. AF_05/2021</v>
      </c>
      <c r="C70" s="490" t="str">
        <f>IF(OR(H70="SINAPI",H70="SINAPI-I"),IFERROR(VLOOKUP(I70,'SINAPI-comp'!$B:$H,3,0),VLOOKUP(I70,'SINAPI-insumo'!$B:$H,3,0)))</f>
        <v>M3</v>
      </c>
      <c r="D70" s="346">
        <f>0.25*0.25*0.2</f>
        <v>1.2500000000000001E-2</v>
      </c>
      <c r="E70" s="368" t="s">
        <v>5757</v>
      </c>
      <c r="F70" s="491">
        <f>IFERROR(VLOOKUP(I70,'SINAPI-comp'!$B:$H,4,0)-G70,0)</f>
        <v>101.33000000000004</v>
      </c>
      <c r="G70" s="492">
        <f>IF(OR(H70="SINAPI",H70="SINAPI-I"),IFERROR(VLOOKUP(I70,'SINAPI-comp'!$B:$H,7,0),VLOOKUP(I70,'SINAPI-insumo'!$B:$H,7,0)))</f>
        <v>324.95999999999998</v>
      </c>
      <c r="H70" s="355" t="s">
        <v>29</v>
      </c>
      <c r="I70" s="369">
        <v>94962</v>
      </c>
      <c r="J70" s="370">
        <f t="shared" si="8"/>
        <v>1.2665999999999999</v>
      </c>
      <c r="K70" s="370">
        <f t="shared" si="8"/>
        <v>4.0620000000000003</v>
      </c>
    </row>
    <row r="71" spans="1:11" x14ac:dyDescent="0.25">
      <c r="D71" s="357"/>
      <c r="I71" s="352"/>
    </row>
    <row r="72" spans="1:11" x14ac:dyDescent="0.25">
      <c r="C72" s="356"/>
      <c r="D72" s="357"/>
      <c r="I72" s="352"/>
    </row>
    <row r="73" spans="1:11" x14ac:dyDescent="0.25">
      <c r="A73" s="322" t="s">
        <v>54</v>
      </c>
      <c r="B73" s="323" t="s">
        <v>55</v>
      </c>
      <c r="C73" s="360"/>
      <c r="D73" s="361"/>
      <c r="E73" s="323"/>
      <c r="F73" s="323"/>
      <c r="G73" s="323"/>
      <c r="H73" s="326" t="s">
        <v>56</v>
      </c>
      <c r="I73" s="362"/>
      <c r="J73" s="325" t="s">
        <v>58</v>
      </c>
      <c r="K73" s="327" t="s">
        <v>59</v>
      </c>
    </row>
    <row r="74" spans="1:11" ht="15" x14ac:dyDescent="0.25">
      <c r="A74" s="329" t="s">
        <v>35</v>
      </c>
      <c r="B74" s="292" t="s">
        <v>13970</v>
      </c>
      <c r="C74" s="363"/>
      <c r="D74" s="364"/>
      <c r="E74" s="330"/>
      <c r="F74" s="332"/>
      <c r="G74" s="332"/>
      <c r="H74" s="334" t="s">
        <v>60</v>
      </c>
      <c r="I74" s="333"/>
      <c r="J74" s="335">
        <f>TRUNC(SUM(J76:J77),2)</f>
        <v>84.44</v>
      </c>
      <c r="K74" s="335">
        <f>TRUNC(SUM(K76:K77),2)</f>
        <v>526.24</v>
      </c>
    </row>
    <row r="75" spans="1:11" ht="28.5" x14ac:dyDescent="0.25">
      <c r="A75" s="365" t="s">
        <v>14</v>
      </c>
      <c r="B75" s="338" t="s">
        <v>17</v>
      </c>
      <c r="C75" s="339" t="s">
        <v>18</v>
      </c>
      <c r="D75" s="340" t="s">
        <v>61</v>
      </c>
      <c r="E75" s="341" t="s">
        <v>62</v>
      </c>
      <c r="F75" s="342" t="s">
        <v>63</v>
      </c>
      <c r="G75" s="342" t="s">
        <v>64</v>
      </c>
      <c r="H75" s="343" t="s">
        <v>65</v>
      </c>
      <c r="I75" s="344"/>
      <c r="J75" s="342" t="s">
        <v>66</v>
      </c>
      <c r="K75" s="342" t="s">
        <v>67</v>
      </c>
    </row>
    <row r="76" spans="1:11" x14ac:dyDescent="0.25">
      <c r="A76" s="366">
        <v>1</v>
      </c>
      <c r="B76" s="489" t="str">
        <f>IF(OR(H76="SINAPI",H76="SINAPI-I"),IFERROR(VLOOKUP(I76,'SINAPI-comp'!$B:$H,2,0),VLOOKUP(I76,'SINAPI-insumo'!$B:$H,2,0)))</f>
        <v>SERVENTE COM ENCARGOS COMPLEMENTARES</v>
      </c>
      <c r="C76" s="490" t="str">
        <f>IF(OR(H76="SINAPI",H76="SINAPI-I"),IFERROR(VLOOKUP(I76,'SINAPI-comp'!$B:$H,3,0),VLOOKUP(I76,'SINAPI-insumo'!$B:$H,3,0)))</f>
        <v>H</v>
      </c>
      <c r="D76" s="346">
        <v>1</v>
      </c>
      <c r="E76" s="368"/>
      <c r="F76" s="491">
        <f>IFERROR(VLOOKUP(I76,'SINAPI-comp'!$B:$H,4,0)-G76,0)</f>
        <v>23.48</v>
      </c>
      <c r="G76" s="492">
        <f>IF(OR(H76="SINAPI",H76="SINAPI-I"),IFERROR(VLOOKUP(I76,'SINAPI-comp'!$B:$H,7,0),VLOOKUP(I76,'SINAPI-insumo'!$B:$H,7,0)))</f>
        <v>0</v>
      </c>
      <c r="H76" s="359" t="s">
        <v>29</v>
      </c>
      <c r="I76" s="350">
        <v>88316</v>
      </c>
      <c r="J76" s="351">
        <f>TRUNC($D76*F76,4)</f>
        <v>23.48</v>
      </c>
      <c r="K76" s="351">
        <f>TRUNC($D76*G76,4)</f>
        <v>0</v>
      </c>
    </row>
    <row r="77" spans="1:11" ht="57" x14ac:dyDescent="0.25">
      <c r="A77" s="366">
        <v>2</v>
      </c>
      <c r="B77" s="489" t="str">
        <f>IF(OR(H77="SINAPI",H77="SINAPI-I"),IFERROR(VLOOKUP(I77,'SINAPI-comp'!$B:$H,2,0),VLOOKUP(I77,'SINAPI-insumo'!$B:$H,2,0)))</f>
        <v>GUINDAUTO HIDRÁULICO, CAPACIDADE MÁXIMA DE CARGA 6200 KG, MOMENTO MÁXIMO DE CARGA 11,7 TM, ALCANCE MÁXIMO HORIZONTAL 9,70 M, INCLUSIVE CAMINHÃO TOCO PBT 16.000 KG, POTÊNCIA DE 189 CV - CHP DIURNO. AF_06/2014</v>
      </c>
      <c r="C77" s="490" t="str">
        <f>IF(OR(H77="SINAPI",H77="SINAPI-I"),IFERROR(VLOOKUP(I77,'SINAPI-comp'!$B:$H,3,0),VLOOKUP(I77,'SINAPI-insumo'!$B:$H,3,0)))</f>
        <v>CHP</v>
      </c>
      <c r="D77" s="346">
        <v>2</v>
      </c>
      <c r="E77" s="371"/>
      <c r="F77" s="491">
        <f>IFERROR(VLOOKUP(I77,'SINAPI-comp'!$B:$H,4,0)-G77,0)</f>
        <v>30.480000000000018</v>
      </c>
      <c r="G77" s="492">
        <f>IF(OR(H77="SINAPI",H77="SINAPI-I"),IFERROR(VLOOKUP(I77,'SINAPI-comp'!$B:$H,7,0),VLOOKUP(I77,'SINAPI-insumo'!$B:$H,7,0)))</f>
        <v>263.12</v>
      </c>
      <c r="H77" s="359" t="s">
        <v>29</v>
      </c>
      <c r="I77" s="350">
        <v>5928</v>
      </c>
      <c r="J77" s="351">
        <f>TRUNC($D77*F77,4)</f>
        <v>60.96</v>
      </c>
      <c r="K77" s="351">
        <f>TRUNC($D77*G77,4)</f>
        <v>526.24</v>
      </c>
    </row>
    <row r="78" spans="1:11" x14ac:dyDescent="0.25">
      <c r="D78" s="357"/>
      <c r="I78" s="352"/>
    </row>
    <row r="79" spans="1:11" x14ac:dyDescent="0.25">
      <c r="C79" s="356"/>
      <c r="D79" s="357"/>
      <c r="I79" s="352"/>
    </row>
    <row r="80" spans="1:11" x14ac:dyDescent="0.25">
      <c r="A80" s="322" t="s">
        <v>54</v>
      </c>
      <c r="B80" s="323" t="s">
        <v>55</v>
      </c>
      <c r="C80" s="360"/>
      <c r="D80" s="361"/>
      <c r="E80" s="323"/>
      <c r="F80" s="323"/>
      <c r="G80" s="323"/>
      <c r="H80" s="326" t="s">
        <v>56</v>
      </c>
      <c r="I80" s="362"/>
      <c r="J80" s="325" t="s">
        <v>58</v>
      </c>
      <c r="K80" s="327" t="s">
        <v>59</v>
      </c>
    </row>
    <row r="81" spans="1:11" ht="15" x14ac:dyDescent="0.25">
      <c r="A81" s="329" t="s">
        <v>6003</v>
      </c>
      <c r="B81" s="292" t="s">
        <v>6107</v>
      </c>
      <c r="C81" s="363"/>
      <c r="D81" s="364"/>
      <c r="E81" s="330"/>
      <c r="F81" s="332"/>
      <c r="G81" s="332"/>
      <c r="H81" s="334" t="s">
        <v>60</v>
      </c>
      <c r="I81" s="333"/>
      <c r="J81" s="335">
        <f>TRUNC(SUM(J83:J85),2)</f>
        <v>76.2</v>
      </c>
      <c r="K81" s="335">
        <f>TRUNC(SUM(K83:K85),2)</f>
        <v>1001.33</v>
      </c>
    </row>
    <row r="82" spans="1:11" ht="28.5" x14ac:dyDescent="0.25">
      <c r="A82" s="365" t="s">
        <v>14</v>
      </c>
      <c r="B82" s="372" t="s">
        <v>17</v>
      </c>
      <c r="C82" s="373" t="s">
        <v>18</v>
      </c>
      <c r="D82" s="340" t="s">
        <v>61</v>
      </c>
      <c r="E82" s="374" t="s">
        <v>62</v>
      </c>
      <c r="F82" s="375" t="s">
        <v>63</v>
      </c>
      <c r="G82" s="375" t="s">
        <v>64</v>
      </c>
      <c r="H82" s="376" t="s">
        <v>65</v>
      </c>
      <c r="I82" s="377"/>
      <c r="J82" s="375" t="s">
        <v>66</v>
      </c>
      <c r="K82" s="375" t="s">
        <v>67</v>
      </c>
    </row>
    <row r="83" spans="1:11" ht="28.5" x14ac:dyDescent="0.25">
      <c r="A83" s="366">
        <v>1</v>
      </c>
      <c r="B83" s="489" t="str">
        <f>IF(OR(H83="SINAPI",H83="SINAPI-I"),IFERROR(VLOOKUP(I83,'SINAPI-comp'!$B:$H,2,0),VLOOKUP(I83,'SINAPI-insumo'!$B:$H,2,0)))</f>
        <v>AUXILIAR DE ENCANADOR OU BOMBEIRO HIDRÁULICO COM ENCARGOS COMPLEMENTARES</v>
      </c>
      <c r="C83" s="490" t="str">
        <f>IF(OR(H83="SINAPI",H83="SINAPI-I"),IFERROR(VLOOKUP(I83,'SINAPI-comp'!$B:$H,3,0),VLOOKUP(I83,'SINAPI-insumo'!$B:$H,3,0)))</f>
        <v>H</v>
      </c>
      <c r="D83" s="346">
        <v>2</v>
      </c>
      <c r="E83" s="366"/>
      <c r="F83" s="491">
        <f>IFERROR(VLOOKUP(I83,'SINAPI-comp'!$B:$H,4,0)-G83,0)</f>
        <v>24.26</v>
      </c>
      <c r="G83" s="492">
        <f>IF(OR(H83="SINAPI",H83="SINAPI-I"),IFERROR(VLOOKUP(I83,'SINAPI-comp'!$B:$H,7,0),VLOOKUP(I83,'SINAPI-insumo'!$B:$H,7,0)))</f>
        <v>0</v>
      </c>
      <c r="H83" s="359" t="s">
        <v>29</v>
      </c>
      <c r="I83" s="350">
        <v>88248</v>
      </c>
      <c r="J83" s="351">
        <f t="shared" ref="J83:K85" si="9">TRUNC($D83*F83,4)</f>
        <v>48.52</v>
      </c>
      <c r="K83" s="351">
        <f t="shared" si="9"/>
        <v>0</v>
      </c>
    </row>
    <row r="84" spans="1:11" ht="28.5" x14ac:dyDescent="0.25">
      <c r="A84" s="366">
        <v>2</v>
      </c>
      <c r="B84" s="489" t="str">
        <f>IF(OR(H84="SINAPI",H84="SINAPI-I"),IFERROR(VLOOKUP(I84,'SINAPI-comp'!$B:$H,2,0),VLOOKUP(I84,'SINAPI-insumo'!$B:$H,2,0)))</f>
        <v>ENCANADOR OU BOMBEIRO HIDRÁULICO COM ENCARGOS COMPLEMENTARES</v>
      </c>
      <c r="C84" s="490" t="str">
        <f>IF(OR(H84="SINAPI",H84="SINAPI-I"),IFERROR(VLOOKUP(I84,'SINAPI-comp'!$B:$H,3,0),VLOOKUP(I84,'SINAPI-insumo'!$B:$H,3,0)))</f>
        <v>H</v>
      </c>
      <c r="D84" s="346">
        <v>1</v>
      </c>
      <c r="E84" s="366"/>
      <c r="F84" s="491">
        <f>IFERROR(VLOOKUP(I84,'SINAPI-comp'!$B:$H,4,0)-G84,0)</f>
        <v>27.68</v>
      </c>
      <c r="G84" s="492">
        <f>IF(OR(H84="SINAPI",H84="SINAPI-I"),IFERROR(VLOOKUP(I84,'SINAPI-comp'!$B:$H,7,0),VLOOKUP(I84,'SINAPI-insumo'!$B:$H,7,0)))</f>
        <v>0</v>
      </c>
      <c r="H84" s="359" t="s">
        <v>29</v>
      </c>
      <c r="I84" s="350">
        <v>88267</v>
      </c>
      <c r="J84" s="351">
        <f t="shared" si="9"/>
        <v>27.68</v>
      </c>
      <c r="K84" s="351">
        <f t="shared" si="9"/>
        <v>0</v>
      </c>
    </row>
    <row r="85" spans="1:11" ht="28.5" x14ac:dyDescent="0.25">
      <c r="A85" s="366">
        <v>3</v>
      </c>
      <c r="B85" s="489" t="str">
        <f>IF(OR(H85="SINAPI",H85="SINAPI-I"),IFERROR(VLOOKUP(I85,'SINAPI-comp'!$B:$H,2,0),VLOOKUP(I85,'SINAPI-insumo'!$B:$H,2,0)))</f>
        <v>CAIXA D'AGUA / RESERVATORIO EM POLIESTER REFORCADO COM FIBRA DE VIDRO, 1500 LITROS, COM TAMPA</v>
      </c>
      <c r="C85" s="490" t="str">
        <f>IF(OR(H85="SINAPI",H85="SINAPI-I"),IFERROR(VLOOKUP(I85,'SINAPI-comp'!$B:$H,3,0),VLOOKUP(I85,'SINAPI-insumo'!$B:$H,3,0)))</f>
        <v>UN</v>
      </c>
      <c r="D85" s="346">
        <v>1</v>
      </c>
      <c r="E85" s="366"/>
      <c r="F85" s="491">
        <f>IFERROR(VLOOKUP(I85,'SINAPI-comp'!$B:$H,4,0)-G85,0)</f>
        <v>0</v>
      </c>
      <c r="G85" s="492">
        <f>IF(OR(H85="SINAPI",H85="SINAPI-I"),IFERROR(VLOOKUP(I85,'SINAPI-comp'!$B:$H,7,0),VLOOKUP(I85,'SINAPI-insumo'!$B:$H,7,0)))</f>
        <v>1001.33</v>
      </c>
      <c r="H85" s="359" t="s">
        <v>13916</v>
      </c>
      <c r="I85" s="350">
        <v>11869</v>
      </c>
      <c r="J85" s="351">
        <f t="shared" si="9"/>
        <v>0</v>
      </c>
      <c r="K85" s="351">
        <f t="shared" si="9"/>
        <v>1001.33</v>
      </c>
    </row>
    <row r="86" spans="1:11" x14ac:dyDescent="0.25">
      <c r="D86" s="357"/>
      <c r="I86" s="352"/>
    </row>
    <row r="87" spans="1:11" x14ac:dyDescent="0.25">
      <c r="C87" s="356"/>
      <c r="D87" s="357"/>
      <c r="I87" s="352"/>
    </row>
    <row r="88" spans="1:11" x14ac:dyDescent="0.25">
      <c r="A88" s="322" t="s">
        <v>54</v>
      </c>
      <c r="B88" s="323" t="s">
        <v>55</v>
      </c>
      <c r="C88" s="360"/>
      <c r="D88" s="361"/>
      <c r="E88" s="323"/>
      <c r="F88" s="323"/>
      <c r="G88" s="323"/>
      <c r="H88" s="326" t="s">
        <v>56</v>
      </c>
      <c r="I88" s="362"/>
      <c r="J88" s="325" t="s">
        <v>58</v>
      </c>
      <c r="K88" s="327" t="s">
        <v>59</v>
      </c>
    </row>
    <row r="89" spans="1:11" ht="15" x14ac:dyDescent="0.25">
      <c r="A89" s="329" t="s">
        <v>44</v>
      </c>
      <c r="B89" s="292" t="s">
        <v>42</v>
      </c>
      <c r="C89" s="363"/>
      <c r="D89" s="364"/>
      <c r="E89" s="330"/>
      <c r="F89" s="332"/>
      <c r="G89" s="332"/>
      <c r="H89" s="334" t="s">
        <v>84</v>
      </c>
      <c r="I89" s="333"/>
      <c r="J89" s="335">
        <f>TRUNC(SUM(J91:J91),2)</f>
        <v>23.48</v>
      </c>
      <c r="K89" s="335">
        <f>TRUNC(SUM(K91:K91),2)</f>
        <v>0</v>
      </c>
    </row>
    <row r="90" spans="1:11" ht="28.5" x14ac:dyDescent="0.25">
      <c r="A90" s="337" t="s">
        <v>14</v>
      </c>
      <c r="B90" s="338" t="s">
        <v>17</v>
      </c>
      <c r="C90" s="339" t="s">
        <v>18</v>
      </c>
      <c r="D90" s="340" t="s">
        <v>61</v>
      </c>
      <c r="E90" s="341" t="s">
        <v>62</v>
      </c>
      <c r="F90" s="342" t="s">
        <v>63</v>
      </c>
      <c r="G90" s="342" t="s">
        <v>64</v>
      </c>
      <c r="H90" s="343" t="s">
        <v>65</v>
      </c>
      <c r="I90" s="344"/>
      <c r="J90" s="342" t="s">
        <v>66</v>
      </c>
      <c r="K90" s="342" t="s">
        <v>67</v>
      </c>
    </row>
    <row r="91" spans="1:11" x14ac:dyDescent="0.25">
      <c r="A91" s="366">
        <v>1</v>
      </c>
      <c r="B91" s="489" t="str">
        <f>IF(OR(H91="SINAPI",H91="SINAPI-I"),IFERROR(VLOOKUP(I91,'SINAPI-comp'!$B:$H,2,0),VLOOKUP(I91,'SINAPI-insumo'!$B:$H,2,0)))</f>
        <v>SERVENTE COM ENCARGOS COMPLEMENTARES</v>
      </c>
      <c r="C91" s="490" t="str">
        <f>IF(OR(H91="SINAPI",H91="SINAPI-I"),IFERROR(VLOOKUP(I91,'SINAPI-comp'!$B:$H,3,0),VLOOKUP(I91,'SINAPI-insumo'!$B:$H,3,0)))</f>
        <v>H</v>
      </c>
      <c r="D91" s="346">
        <v>1</v>
      </c>
      <c r="E91" s="368" t="s">
        <v>85</v>
      </c>
      <c r="F91" s="491">
        <f>IFERROR(VLOOKUP(I91,'SINAPI-comp'!$B:$H,4,0)-G91,0)</f>
        <v>23.48</v>
      </c>
      <c r="G91" s="492">
        <f>IF(OR(H91="SINAPI",H91="SINAPI-I"),IFERROR(VLOOKUP(I91,'SINAPI-comp'!$B:$H,7,0),VLOOKUP(I91,'SINAPI-insumo'!$B:$H,7,0)))</f>
        <v>0</v>
      </c>
      <c r="H91" s="359" t="s">
        <v>29</v>
      </c>
      <c r="I91" s="350">
        <v>88316</v>
      </c>
      <c r="J91" s="351">
        <f>TRUNC($D91*F91,4)</f>
        <v>23.48</v>
      </c>
      <c r="K91" s="351">
        <f>TRUNC($D91*G91,4)</f>
        <v>0</v>
      </c>
    </row>
    <row r="92" spans="1:11" x14ac:dyDescent="0.25">
      <c r="C92" s="356"/>
      <c r="D92" s="357"/>
      <c r="I92" s="352"/>
    </row>
    <row r="93" spans="1:11" x14ac:dyDescent="0.25">
      <c r="C93" s="356"/>
      <c r="D93" s="357"/>
      <c r="I93" s="352"/>
    </row>
    <row r="94" spans="1:11" x14ac:dyDescent="0.25">
      <c r="A94" s="322" t="s">
        <v>54</v>
      </c>
      <c r="B94" s="323" t="s">
        <v>55</v>
      </c>
      <c r="C94" s="360"/>
      <c r="D94" s="361"/>
      <c r="E94" s="323"/>
      <c r="F94" s="323"/>
      <c r="G94" s="323"/>
      <c r="H94" s="326" t="s">
        <v>56</v>
      </c>
      <c r="I94" s="362"/>
      <c r="J94" s="325" t="s">
        <v>58</v>
      </c>
      <c r="K94" s="327" t="s">
        <v>59</v>
      </c>
    </row>
    <row r="95" spans="1:11" ht="15" x14ac:dyDescent="0.25">
      <c r="A95" s="329" t="s">
        <v>38</v>
      </c>
      <c r="B95" s="292" t="s">
        <v>13991</v>
      </c>
      <c r="C95" s="363"/>
      <c r="D95" s="364"/>
      <c r="E95" s="330"/>
      <c r="F95" s="332"/>
      <c r="G95" s="332"/>
      <c r="H95" s="334" t="s">
        <v>71</v>
      </c>
      <c r="I95" s="333"/>
      <c r="J95" s="335">
        <f>TRUNC(SUM(J97:J99),2)</f>
        <v>2.5</v>
      </c>
      <c r="K95" s="335">
        <f>TRUNC(SUM(K97:K99),2)</f>
        <v>36.770000000000003</v>
      </c>
    </row>
    <row r="96" spans="1:11" ht="28.5" x14ac:dyDescent="0.25">
      <c r="A96" s="365" t="s">
        <v>14</v>
      </c>
      <c r="B96" s="372" t="s">
        <v>17</v>
      </c>
      <c r="C96" s="373" t="s">
        <v>18</v>
      </c>
      <c r="D96" s="340" t="s">
        <v>61</v>
      </c>
      <c r="E96" s="374" t="s">
        <v>62</v>
      </c>
      <c r="F96" s="375" t="s">
        <v>63</v>
      </c>
      <c r="G96" s="375" t="s">
        <v>64</v>
      </c>
      <c r="H96" s="376" t="s">
        <v>65</v>
      </c>
      <c r="I96" s="377"/>
      <c r="J96" s="375" t="s">
        <v>66</v>
      </c>
      <c r="K96" s="375" t="s">
        <v>67</v>
      </c>
    </row>
    <row r="97" spans="1:11" x14ac:dyDescent="0.25">
      <c r="A97" s="366">
        <v>1</v>
      </c>
      <c r="B97" s="489" t="str">
        <f>IF(OR(H97="SINAPI",H97="SINAPI-I"),IFERROR(VLOOKUP(I97,'SINAPI-comp'!$B:$H,2,0),VLOOKUP(I97,'SINAPI-insumo'!$B:$H,2,0)))</f>
        <v>SERVENTE COM ENCARGOS COMPLEMENTARES</v>
      </c>
      <c r="C97" s="490" t="str">
        <f>IF(OR(H97="SINAPI",H97="SINAPI-I"),IFERROR(VLOOKUP(I97,'SINAPI-comp'!$B:$H,3,0),VLOOKUP(I97,'SINAPI-insumo'!$B:$H,3,0)))</f>
        <v>H</v>
      </c>
      <c r="D97" s="346">
        <v>6.5000000000000002E-2</v>
      </c>
      <c r="E97" s="543" t="s">
        <v>15528</v>
      </c>
      <c r="F97" s="491">
        <f>IFERROR(VLOOKUP(I97,'SINAPI-comp'!$B:$H,4,0)-G97,0)</f>
        <v>23.48</v>
      </c>
      <c r="G97" s="492">
        <f>IF(OR(H97="SINAPI",H97="SINAPI-I"),IFERROR(VLOOKUP(I97,'SINAPI-comp'!$B:$H,7,0),VLOOKUP(I97,'SINAPI-insumo'!$B:$H,7,0)))</f>
        <v>0</v>
      </c>
      <c r="H97" s="359" t="s">
        <v>29</v>
      </c>
      <c r="I97" s="350">
        <v>88316</v>
      </c>
      <c r="J97" s="351">
        <f t="shared" ref="J97:J98" si="10">TRUNC($D97*F97,4)</f>
        <v>1.5262</v>
      </c>
      <c r="K97" s="351">
        <f t="shared" ref="K97:K98" si="11">TRUNC($D97*G97,4)</f>
        <v>0</v>
      </c>
    </row>
    <row r="98" spans="1:11" x14ac:dyDescent="0.25">
      <c r="A98" s="366">
        <v>2</v>
      </c>
      <c r="B98" s="489" t="str">
        <f>IF(OR(H98="SINAPI",H98="SINAPI-I"),IFERROR(VLOOKUP(I98,'SINAPI-comp'!$B:$H,2,0),VLOOKUP(I98,'SINAPI-insumo'!$B:$H,2,0)))</f>
        <v>TELHADISTA COM ENCARGOS COMPLEMENTARES</v>
      </c>
      <c r="C98" s="490" t="str">
        <f>IF(OR(H98="SINAPI",H98="SINAPI-I"),IFERROR(VLOOKUP(I98,'SINAPI-comp'!$B:$H,3,0),VLOOKUP(I98,'SINAPI-insumo'!$B:$H,3,0)))</f>
        <v>H</v>
      </c>
      <c r="D98" s="346">
        <v>3.5999999999999997E-2</v>
      </c>
      <c r="E98" s="543" t="s">
        <v>15528</v>
      </c>
      <c r="F98" s="491">
        <f>IFERROR(VLOOKUP(I98,'SINAPI-comp'!$B:$H,4,0)-G98,0)</f>
        <v>27.25</v>
      </c>
      <c r="G98" s="492">
        <f>IF(OR(H98="SINAPI",H98="SINAPI-I"),IFERROR(VLOOKUP(I98,'SINAPI-comp'!$B:$H,7,0),VLOOKUP(I98,'SINAPI-insumo'!$B:$H,7,0)))</f>
        <v>0</v>
      </c>
      <c r="H98" s="359" t="s">
        <v>29</v>
      </c>
      <c r="I98" s="350">
        <v>88323</v>
      </c>
      <c r="J98" s="351">
        <f t="shared" si="10"/>
        <v>0.98099999999999998</v>
      </c>
      <c r="K98" s="351">
        <f t="shared" si="11"/>
        <v>0</v>
      </c>
    </row>
    <row r="99" spans="1:11" x14ac:dyDescent="0.25">
      <c r="A99" s="366">
        <v>3</v>
      </c>
      <c r="B99" s="379" t="str">
        <f>VLOOKUP(I99,tabelas!$A:$L,4,0)</f>
        <v>MANTA EM LÃ DE ROCHA DE 25MM</v>
      </c>
      <c r="C99" s="345" t="str">
        <f>VLOOKUP(I99,tabelas!$A:$L,5,0)</f>
        <v>KG</v>
      </c>
      <c r="D99" s="346">
        <v>1.03</v>
      </c>
      <c r="E99" s="543" t="s">
        <v>15528</v>
      </c>
      <c r="F99" s="491">
        <v>0</v>
      </c>
      <c r="G99" s="492">
        <f>VLOOKUP($I99,tabelas!$A:$L,12,0)</f>
        <v>35.700000000000003</v>
      </c>
      <c r="H99" s="355" t="s">
        <v>27</v>
      </c>
      <c r="I99" s="380" t="s">
        <v>80</v>
      </c>
      <c r="J99" s="351">
        <f t="shared" ref="J99" si="12">TRUNC($D99*F99,4)</f>
        <v>0</v>
      </c>
      <c r="K99" s="351">
        <f t="shared" ref="K99" si="13">TRUNC($D99*G99,4)</f>
        <v>36.771000000000001</v>
      </c>
    </row>
    <row r="100" spans="1:11" x14ac:dyDescent="0.25">
      <c r="D100" s="357"/>
      <c r="I100" s="352"/>
    </row>
    <row r="101" spans="1:11" x14ac:dyDescent="0.25">
      <c r="C101" s="356"/>
      <c r="D101" s="357"/>
      <c r="I101" s="352"/>
    </row>
    <row r="102" spans="1:11" x14ac:dyDescent="0.25">
      <c r="A102" s="322" t="s">
        <v>54</v>
      </c>
      <c r="B102" s="323" t="s">
        <v>55</v>
      </c>
      <c r="C102" s="360"/>
      <c r="D102" s="361"/>
      <c r="E102" s="323"/>
      <c r="F102" s="323"/>
      <c r="G102" s="323"/>
      <c r="H102" s="326" t="s">
        <v>56</v>
      </c>
      <c r="I102" s="362"/>
      <c r="J102" s="325" t="s">
        <v>58</v>
      </c>
      <c r="K102" s="327" t="s">
        <v>59</v>
      </c>
    </row>
    <row r="103" spans="1:11" ht="15" x14ac:dyDescent="0.25">
      <c r="A103" s="329" t="s">
        <v>45</v>
      </c>
      <c r="B103" s="292" t="s">
        <v>13980</v>
      </c>
      <c r="C103" s="363"/>
      <c r="D103" s="364"/>
      <c r="E103" s="330"/>
      <c r="F103" s="332"/>
      <c r="G103" s="332"/>
      <c r="H103" s="334" t="s">
        <v>73</v>
      </c>
      <c r="I103" s="333"/>
      <c r="J103" s="335">
        <f>TRUNC(SUM(J105:J128),2)</f>
        <v>37.96</v>
      </c>
      <c r="K103" s="335">
        <f>TRUNC(SUM(K105:K128),2)</f>
        <v>27.65</v>
      </c>
    </row>
    <row r="104" spans="1:11" ht="28.5" x14ac:dyDescent="0.25">
      <c r="A104" s="337" t="s">
        <v>14</v>
      </c>
      <c r="B104" s="338" t="s">
        <v>17</v>
      </c>
      <c r="C104" s="339" t="s">
        <v>18</v>
      </c>
      <c r="D104" s="340" t="s">
        <v>61</v>
      </c>
      <c r="E104" s="341" t="s">
        <v>62</v>
      </c>
      <c r="F104" s="342" t="s">
        <v>63</v>
      </c>
      <c r="G104" s="342" t="s">
        <v>64</v>
      </c>
      <c r="H104" s="343" t="s">
        <v>65</v>
      </c>
      <c r="I104" s="344"/>
      <c r="J104" s="342" t="s">
        <v>66</v>
      </c>
      <c r="K104" s="342" t="s">
        <v>67</v>
      </c>
    </row>
    <row r="105" spans="1:11" s="525" customFormat="1" ht="15" x14ac:dyDescent="0.25">
      <c r="A105" s="536">
        <v>1</v>
      </c>
      <c r="B105" s="526" t="s">
        <v>37</v>
      </c>
      <c r="C105" s="528" t="s">
        <v>73</v>
      </c>
      <c r="D105" s="532">
        <v>2</v>
      </c>
      <c r="E105" s="527"/>
      <c r="F105" s="531">
        <f>SUMPRODUCT(D106:D108,F106:F108)</f>
        <v>2.3480000000000003</v>
      </c>
      <c r="G105" s="531">
        <f>SUMPRODUCT(D106:D108,G106:G108)</f>
        <v>2.3669799999999999</v>
      </c>
      <c r="H105" s="528"/>
      <c r="I105" s="529"/>
      <c r="J105" s="530">
        <f>TRUNC($D105*F105,4)</f>
        <v>4.6959999999999997</v>
      </c>
      <c r="K105" s="530">
        <f>TRUNC($D105*G105,4)</f>
        <v>4.7339000000000002</v>
      </c>
    </row>
    <row r="106" spans="1:11" x14ac:dyDescent="0.25">
      <c r="A106" s="366" t="s">
        <v>24</v>
      </c>
      <c r="B106" s="489" t="str">
        <f>IF(OR(H106="SINAPI",H106="SINAPI-I"),IFERROR(VLOOKUP(I106,'SINAPI-comp'!$B:$H,2,0),VLOOKUP(I106,'SINAPI-insumo'!$B:$H,2,0)))</f>
        <v>SERVENTE COM ENCARGOS COMPLEMENTARES</v>
      </c>
      <c r="C106" s="490" t="str">
        <f>IF(OR(H106="SINAPI",H106="SINAPI-I"),IFERROR(VLOOKUP(I106,'SINAPI-comp'!$B:$H,3,0),VLOOKUP(I106,'SINAPI-insumo'!$B:$H,3,0)))</f>
        <v>H</v>
      </c>
      <c r="D106" s="346">
        <v>0.1</v>
      </c>
      <c r="E106" s="371" t="s">
        <v>75</v>
      </c>
      <c r="F106" s="491">
        <f>IFERROR(VLOOKUP(I106,'SINAPI-comp'!$B:$H,4,0)-G106,0)</f>
        <v>23.48</v>
      </c>
      <c r="G106" s="492">
        <f>IF(OR(H106="SINAPI",H106="SINAPI-I"),IFERROR(VLOOKUP(I106,'SINAPI-comp'!$B:$H,7,0),VLOOKUP(I106,'SINAPI-insumo'!$B:$H,7,0)))</f>
        <v>0</v>
      </c>
      <c r="H106" s="359" t="s">
        <v>29</v>
      </c>
      <c r="I106" s="350">
        <v>88316</v>
      </c>
      <c r="J106" s="351"/>
      <c r="K106" s="351"/>
    </row>
    <row r="107" spans="1:11" ht="28.5" x14ac:dyDescent="0.25">
      <c r="A107" s="366" t="s">
        <v>28</v>
      </c>
      <c r="B107" s="489" t="str">
        <f>IF(OR(H107="SINAPI",H107="SINAPI-I"),IFERROR(VLOOKUP(I107,'SINAPI-comp'!$B:$H,2,0),VLOOKUP(I107,'SINAPI-insumo'!$B:$H,2,0)))</f>
        <v>DISCO DE CORTE DIAMANTADO SEGMENTADO DIAMETRO DE 180 MM PARA ESMERILHADEIRA 7"</v>
      </c>
      <c r="C107" s="490" t="str">
        <f>IF(OR(H107="SINAPI",H107="SINAPI-I"),IFERROR(VLOOKUP(I107,'SINAPI-comp'!$B:$H,3,0),VLOOKUP(I107,'SINAPI-insumo'!$B:$H,3,0)))</f>
        <v>UN</v>
      </c>
      <c r="D107" s="346">
        <v>0.02</v>
      </c>
      <c r="E107" s="371" t="s">
        <v>75</v>
      </c>
      <c r="F107" s="491">
        <f>IFERROR(VLOOKUP(I107,'SINAPI-comp'!$B:$H,4,0)-G107,0)</f>
        <v>0</v>
      </c>
      <c r="G107" s="492">
        <f>IF(OR(H107="SINAPI",H107="SINAPI-I"),IFERROR(VLOOKUP(I107,'SINAPI-comp'!$B:$H,7,0),VLOOKUP(I107,'SINAPI-insumo'!$B:$H,7,0)))</f>
        <v>66.599999999999994</v>
      </c>
      <c r="H107" s="359" t="s">
        <v>13916</v>
      </c>
      <c r="I107" s="350">
        <v>44531</v>
      </c>
      <c r="J107" s="351"/>
      <c r="K107" s="351"/>
    </row>
    <row r="108" spans="1:11" x14ac:dyDescent="0.25">
      <c r="A108" s="366" t="s">
        <v>70</v>
      </c>
      <c r="B108" s="379" t="str">
        <f>VLOOKUP(I108,tabelas!$A:$L,4,0)</f>
        <v>SERRA PARA CORTE DE CONCRETO - 4 KW</v>
      </c>
      <c r="C108" s="345" t="str">
        <f>VLOOKUP(I108,tabelas!$A:$L,5,0)</f>
        <v>CHP</v>
      </c>
      <c r="D108" s="346">
        <v>0.1</v>
      </c>
      <c r="E108" s="371" t="s">
        <v>75</v>
      </c>
      <c r="F108" s="491">
        <v>0</v>
      </c>
      <c r="G108" s="492">
        <f>VLOOKUP($I108,tabelas!$A:$L,12,0)</f>
        <v>10.3498</v>
      </c>
      <c r="H108" s="355" t="s">
        <v>27</v>
      </c>
      <c r="I108" s="380" t="s">
        <v>76</v>
      </c>
      <c r="J108" s="351"/>
      <c r="K108" s="351"/>
    </row>
    <row r="109" spans="1:11" s="525" customFormat="1" ht="15" x14ac:dyDescent="0.25">
      <c r="A109" s="536">
        <v>2</v>
      </c>
      <c r="B109" s="526" t="s">
        <v>13979</v>
      </c>
      <c r="C109" s="528" t="s">
        <v>73</v>
      </c>
      <c r="D109" s="532">
        <v>1</v>
      </c>
      <c r="E109" s="527"/>
      <c r="F109" s="531">
        <f>SUMPRODUCT(D110:D112,F110:F112)</f>
        <v>4.6960000000000006</v>
      </c>
      <c r="G109" s="531">
        <f>SUMPRODUCT(D110:D112,G110:G112)</f>
        <v>4.7339599999999997</v>
      </c>
      <c r="H109" s="528"/>
      <c r="I109" s="529"/>
      <c r="J109" s="530">
        <f>TRUNC($D109*F109,4)</f>
        <v>4.6959999999999997</v>
      </c>
      <c r="K109" s="530">
        <f>TRUNC($D109*G109,4)</f>
        <v>4.7339000000000002</v>
      </c>
    </row>
    <row r="110" spans="1:11" x14ac:dyDescent="0.25">
      <c r="A110" s="366" t="s">
        <v>36</v>
      </c>
      <c r="B110" s="489" t="str">
        <f>IF(OR(H110="SINAPI",H110="SINAPI-I"),IFERROR(VLOOKUP(I110,'SINAPI-comp'!$B:$H,2,0),VLOOKUP(I110,'SINAPI-insumo'!$B:$H,2,0)))</f>
        <v>SERVENTE COM ENCARGOS COMPLEMENTARES</v>
      </c>
      <c r="C110" s="490" t="str">
        <f>IF(OR(H110="SINAPI",H110="SINAPI-I"),IFERROR(VLOOKUP(I110,'SINAPI-comp'!$B:$H,3,0),VLOOKUP(I110,'SINAPI-insumo'!$B:$H,3,0)))</f>
        <v>H</v>
      </c>
      <c r="D110" s="346">
        <f>0.1*2</f>
        <v>0.2</v>
      </c>
      <c r="E110" s="378" t="s">
        <v>77</v>
      </c>
      <c r="F110" s="491">
        <f>IFERROR(VLOOKUP(I110,'SINAPI-comp'!$B:$H,4,0)-G110,0)</f>
        <v>23.48</v>
      </c>
      <c r="G110" s="492">
        <f>IF(OR(H110="SINAPI",H110="SINAPI-I"),IFERROR(VLOOKUP(I110,'SINAPI-comp'!$B:$H,7,0),VLOOKUP(I110,'SINAPI-insumo'!$B:$H,7,0)))</f>
        <v>0</v>
      </c>
      <c r="H110" s="359" t="s">
        <v>29</v>
      </c>
      <c r="I110" s="350">
        <v>88316</v>
      </c>
      <c r="J110" s="351"/>
      <c r="K110" s="351"/>
    </row>
    <row r="111" spans="1:11" ht="28.5" x14ac:dyDescent="0.25">
      <c r="A111" s="366" t="s">
        <v>43</v>
      </c>
      <c r="B111" s="489" t="str">
        <f>IF(OR(H111="SINAPI",H111="SINAPI-I"),IFERROR(VLOOKUP(I111,'SINAPI-comp'!$B:$H,2,0),VLOOKUP(I111,'SINAPI-insumo'!$B:$H,2,0)))</f>
        <v>DISCO DE CORTE DIAMANTADO SEGMENTADO DIAMETRO DE 180 MM PARA ESMERILHADEIRA 7"</v>
      </c>
      <c r="C111" s="490" t="str">
        <f>IF(OR(H111="SINAPI",H111="SINAPI-I"),IFERROR(VLOOKUP(I111,'SINAPI-comp'!$B:$H,3,0),VLOOKUP(I111,'SINAPI-insumo'!$B:$H,3,0)))</f>
        <v>UN</v>
      </c>
      <c r="D111" s="346">
        <f>0.02*2</f>
        <v>0.04</v>
      </c>
      <c r="E111" s="378" t="s">
        <v>77</v>
      </c>
      <c r="F111" s="491">
        <f>IFERROR(VLOOKUP(I111,'SINAPI-comp'!$B:$H,4,0)-G111,0)</f>
        <v>0</v>
      </c>
      <c r="G111" s="492">
        <f>IF(OR(H111="SINAPI",H111="SINAPI-I"),IFERROR(VLOOKUP(I111,'SINAPI-comp'!$B:$H,7,0),VLOOKUP(I111,'SINAPI-insumo'!$B:$H,7,0)))</f>
        <v>66.599999999999994</v>
      </c>
      <c r="H111" s="359" t="s">
        <v>13916</v>
      </c>
      <c r="I111" s="350">
        <v>44531</v>
      </c>
      <c r="J111" s="351"/>
      <c r="K111" s="351"/>
    </row>
    <row r="112" spans="1:11" x14ac:dyDescent="0.25">
      <c r="A112" s="366" t="s">
        <v>13924</v>
      </c>
      <c r="B112" s="379" t="str">
        <f>VLOOKUP(I112,tabelas!$A:$L,4,0)</f>
        <v>SERRA PARA CORTE DE CONCRETO - 4 KW</v>
      </c>
      <c r="C112" s="345" t="str">
        <f>VLOOKUP(I112,tabelas!$A:$L,5,0)</f>
        <v>CHP</v>
      </c>
      <c r="D112" s="346">
        <f>0.1*2</f>
        <v>0.2</v>
      </c>
      <c r="E112" s="378" t="s">
        <v>77</v>
      </c>
      <c r="F112" s="491">
        <v>0</v>
      </c>
      <c r="G112" s="492">
        <f>VLOOKUP($I112,tabelas!$A:$L,12,0)</f>
        <v>10.3498</v>
      </c>
      <c r="H112" s="355" t="s">
        <v>27</v>
      </c>
      <c r="I112" s="380" t="s">
        <v>76</v>
      </c>
      <c r="J112" s="351"/>
      <c r="K112" s="351"/>
    </row>
    <row r="113" spans="1:11" s="525" customFormat="1" ht="15" x14ac:dyDescent="0.25">
      <c r="A113" s="536">
        <v>3</v>
      </c>
      <c r="B113" s="526" t="s">
        <v>39</v>
      </c>
      <c r="C113" s="528" t="s">
        <v>71</v>
      </c>
      <c r="D113" s="532">
        <v>0.2</v>
      </c>
      <c r="E113" s="527"/>
      <c r="F113" s="531">
        <f>SUMPRODUCT(D114,F114)</f>
        <v>117.4</v>
      </c>
      <c r="G113" s="531">
        <f>SUMPRODUCT(D114,G114)</f>
        <v>0</v>
      </c>
      <c r="H113" s="528"/>
      <c r="I113" s="529"/>
      <c r="J113" s="530">
        <f>TRUNC($D113*F113,4)</f>
        <v>23.48</v>
      </c>
      <c r="K113" s="530">
        <f>TRUNC($D113*G113,4)</f>
        <v>0</v>
      </c>
    </row>
    <row r="114" spans="1:11" x14ac:dyDescent="0.25">
      <c r="A114" s="366" t="s">
        <v>48</v>
      </c>
      <c r="B114" s="489" t="str">
        <f>IF(OR(H114="SINAPI",H114="SINAPI-I"),IFERROR(VLOOKUP(I114,'SINAPI-comp'!$B:$H,2,0),VLOOKUP(I114,'SINAPI-insumo'!$B:$H,2,0)))</f>
        <v>SERVENTE COM ENCARGOS COMPLEMENTARES</v>
      </c>
      <c r="C114" s="490" t="str">
        <f>IF(OR(H114="SINAPI",H114="SINAPI-I"),IFERROR(VLOOKUP(I114,'SINAPI-comp'!$B:$H,3,0),VLOOKUP(I114,'SINAPI-insumo'!$B:$H,3,0)))</f>
        <v>H</v>
      </c>
      <c r="D114" s="346">
        <v>5</v>
      </c>
      <c r="E114" s="381" t="s">
        <v>78</v>
      </c>
      <c r="F114" s="491">
        <f>IFERROR(VLOOKUP(I114,'SINAPI-comp'!$B:$H,4,0)-G114,0)</f>
        <v>23.48</v>
      </c>
      <c r="G114" s="492">
        <f>IF(OR(H114="SINAPI",H114="SINAPI-I"),IFERROR(VLOOKUP(I114,'SINAPI-comp'!$B:$H,7,0),VLOOKUP(I114,'SINAPI-insumo'!$B:$H,7,0)))</f>
        <v>0</v>
      </c>
      <c r="H114" s="359" t="s">
        <v>29</v>
      </c>
      <c r="I114" s="350">
        <v>88316</v>
      </c>
      <c r="J114" s="351"/>
      <c r="K114" s="351"/>
    </row>
    <row r="115" spans="1:11" s="525" customFormat="1" ht="15" x14ac:dyDescent="0.25">
      <c r="A115" s="536">
        <v>4</v>
      </c>
      <c r="B115" s="526" t="s">
        <v>41</v>
      </c>
      <c r="C115" s="528" t="s">
        <v>71</v>
      </c>
      <c r="D115" s="532">
        <v>0.2</v>
      </c>
      <c r="E115" s="527"/>
      <c r="F115" s="531">
        <f>SUMPRODUCT(D116:D117,F116:F117)</f>
        <v>7.7484000000000002</v>
      </c>
      <c r="G115" s="531">
        <f>SUMPRODUCT(D116:D117,G116:G117)</f>
        <v>5.7074999999999996</v>
      </c>
      <c r="H115" s="528"/>
      <c r="I115" s="529"/>
      <c r="J115" s="530">
        <f>TRUNC($D115*F115,4)</f>
        <v>1.5496000000000001</v>
      </c>
      <c r="K115" s="530">
        <f>TRUNC($D115*G115,4)</f>
        <v>1.1415</v>
      </c>
    </row>
    <row r="116" spans="1:11" x14ac:dyDescent="0.25">
      <c r="A116" s="366" t="s">
        <v>12552</v>
      </c>
      <c r="B116" s="379" t="str">
        <f>VLOOKUP(I116,tabelas!$A:$L,4,0)</f>
        <v>ESCOVA RETANGULAR COM CERDAS DE AÇO:ALTURA DAS CERDAS 30 MM COMPRIMENTO: 192 MM; LARGURA 57 MM - SEM CABO</v>
      </c>
      <c r="C116" s="345" t="str">
        <f>VLOOKUP(I116,tabelas!$A:$L,5,0)</f>
        <v>UN</v>
      </c>
      <c r="D116" s="346">
        <v>0.25</v>
      </c>
      <c r="E116" s="381" t="s">
        <v>79</v>
      </c>
      <c r="F116" s="348">
        <v>0</v>
      </c>
      <c r="G116" s="354">
        <f>VLOOKUP($I116,tabelas!$A:$L,12,0)</f>
        <v>22.83</v>
      </c>
      <c r="H116" s="355" t="s">
        <v>27</v>
      </c>
      <c r="I116" s="350" t="s">
        <v>83</v>
      </c>
      <c r="J116" s="351"/>
      <c r="K116" s="351"/>
    </row>
    <row r="117" spans="1:11" x14ac:dyDescent="0.25">
      <c r="A117" s="366" t="s">
        <v>12553</v>
      </c>
      <c r="B117" s="489" t="str">
        <f>IF(OR(H117="SINAPI",H117="SINAPI-I"),IFERROR(VLOOKUP(I117,'SINAPI-comp'!$B:$H,2,0),VLOOKUP(I117,'SINAPI-insumo'!$B:$H,2,0)))</f>
        <v>SERVENTE COM ENCARGOS COMPLEMENTARES</v>
      </c>
      <c r="C117" s="490" t="str">
        <f>IF(OR(H117="SINAPI",H117="SINAPI-I"),IFERROR(VLOOKUP(I117,'SINAPI-comp'!$B:$H,3,0),VLOOKUP(I117,'SINAPI-insumo'!$B:$H,3,0)))</f>
        <v>H</v>
      </c>
      <c r="D117" s="346">
        <v>0.33</v>
      </c>
      <c r="E117" s="381" t="s">
        <v>79</v>
      </c>
      <c r="F117" s="491">
        <f>IFERROR(VLOOKUP(I117,'SINAPI-comp'!$B:$H,4,0)-G117,0)</f>
        <v>23.48</v>
      </c>
      <c r="G117" s="492">
        <f>IF(OR(H117="SINAPI",H117="SINAPI-I"),IFERROR(VLOOKUP(I117,'SINAPI-comp'!$B:$H,7,0),VLOOKUP(I117,'SINAPI-insumo'!$B:$H,7,0)))</f>
        <v>0</v>
      </c>
      <c r="H117" s="359" t="s">
        <v>29</v>
      </c>
      <c r="I117" s="350">
        <v>88316</v>
      </c>
      <c r="J117" s="351"/>
      <c r="K117" s="351"/>
    </row>
    <row r="118" spans="1:11" s="525" customFormat="1" ht="15" x14ac:dyDescent="0.25">
      <c r="A118" s="536">
        <v>5</v>
      </c>
      <c r="B118" s="526" t="s">
        <v>13978</v>
      </c>
      <c r="C118" s="528" t="s">
        <v>71</v>
      </c>
      <c r="D118" s="532">
        <v>0.2</v>
      </c>
      <c r="E118" s="527"/>
      <c r="F118" s="531">
        <f>SUMPRODUCT(D119:D120,F119:F120)</f>
        <v>4.2491399999999997</v>
      </c>
      <c r="G118" s="531">
        <f>SUMPRODUCT(D119:D120,G119:G120)</f>
        <v>15.214500000000001</v>
      </c>
      <c r="H118" s="528"/>
      <c r="I118" s="529"/>
      <c r="J118" s="530">
        <f>TRUNC($D118*F118,4)</f>
        <v>0.8498</v>
      </c>
      <c r="K118" s="530">
        <f>TRUNC($D118*G118,4)</f>
        <v>3.0428999999999999</v>
      </c>
    </row>
    <row r="119" spans="1:11" x14ac:dyDescent="0.25">
      <c r="A119" s="366" t="s">
        <v>12556</v>
      </c>
      <c r="B119" s="489" t="str">
        <f>IF(OR(H119="SINAPI",H119="SINAPI-I"),IFERROR(VLOOKUP(I119,'SINAPI-comp'!$B:$H,2,0),VLOOKUP(I119,'SINAPI-insumo'!$B:$H,2,0)))</f>
        <v>PEDREIRO COM ENCARGOS COMPLEMENTARES</v>
      </c>
      <c r="C119" s="490" t="str">
        <f>IF(OR(H119="SINAPI",H119="SINAPI-I"),IFERROR(VLOOKUP(I119,'SINAPI-comp'!$B:$H,3,0),VLOOKUP(I119,'SINAPI-insumo'!$B:$H,3,0)))</f>
        <v>H</v>
      </c>
      <c r="D119" s="346">
        <f>0.0604/0.4</f>
        <v>0.151</v>
      </c>
      <c r="E119" s="384" t="s">
        <v>13981</v>
      </c>
      <c r="F119" s="491">
        <f>IFERROR(VLOOKUP(I119,'SINAPI-comp'!$B:$H,4,0)-G119,0)</f>
        <v>28.14</v>
      </c>
      <c r="G119" s="492">
        <f>IF(OR(H119="SINAPI",H119="SINAPI-I"),IFERROR(VLOOKUP(I119,'SINAPI-comp'!$B:$H,7,0),VLOOKUP(I119,'SINAPI-insumo'!$B:$H,7,0)))</f>
        <v>0</v>
      </c>
      <c r="H119" s="359" t="s">
        <v>29</v>
      </c>
      <c r="I119" s="350">
        <v>88309</v>
      </c>
      <c r="J119" s="351"/>
      <c r="K119" s="351"/>
    </row>
    <row r="120" spans="1:11" ht="28.5" customHeight="1" x14ac:dyDescent="0.25">
      <c r="A120" s="366" t="s">
        <v>12557</v>
      </c>
      <c r="B120" s="512" t="str">
        <f>IF(OR(H120="SINAPI",H120="SINAPI-I"),IFERROR(VLOOKUP(I120,'SINAPI-comp'!$B:$H,2,0),VLOOKUP(I120,'SINAPI-insumo'!$B:$H,2,0)))</f>
        <v>TELA DE FIBRA DE VIDRO, ACABAMENTO ANTI-ALCALINO, MALHA 10 X 10 MM</v>
      </c>
      <c r="C120" s="533" t="str">
        <f>IF(OR(H120="SINAPI",H120="SINAPI-I"),IFERROR(VLOOKUP(I120,'SINAPI-comp'!$B:$H,3,0),VLOOKUP(I120,'SINAPI-insumo'!$B:$H,3,0)))</f>
        <v>M2</v>
      </c>
      <c r="D120" s="534">
        <v>1.05</v>
      </c>
      <c r="E120" s="387"/>
      <c r="F120" s="491">
        <f>IFERROR(VLOOKUP(I120,'SINAPI-comp'!$B:$H,4,0)-G120,0)</f>
        <v>0</v>
      </c>
      <c r="G120" s="492">
        <f>IF(OR(H120="SINAPI",H120="SINAPI-I"),IFERROR(VLOOKUP(I120,'SINAPI-comp'!$B:$H,7,0),VLOOKUP(I120,'SINAPI-insumo'!$B:$H,7,0)))</f>
        <v>14.49</v>
      </c>
      <c r="H120" s="359" t="s">
        <v>13916</v>
      </c>
      <c r="I120" s="535">
        <v>36887</v>
      </c>
      <c r="J120" s="351"/>
      <c r="K120" s="351"/>
    </row>
    <row r="121" spans="1:11" s="525" customFormat="1" ht="30" x14ac:dyDescent="0.25">
      <c r="A121" s="536">
        <v>6</v>
      </c>
      <c r="B121" s="527" t="s">
        <v>13902</v>
      </c>
      <c r="C121" s="528" t="s">
        <v>81</v>
      </c>
      <c r="D121" s="532">
        <v>0.2</v>
      </c>
      <c r="E121" s="527"/>
      <c r="F121" s="531">
        <f>SUMPRODUCT(D122:D124,F122:F124)</f>
        <v>10.845156000000001</v>
      </c>
      <c r="G121" s="531">
        <f>SUMPRODUCT(D122:D124,G122:G124)</f>
        <v>60.794941339999994</v>
      </c>
      <c r="H121" s="528"/>
      <c r="I121" s="529"/>
      <c r="J121" s="530">
        <f>TRUNC($D121*F121,4)</f>
        <v>2.169</v>
      </c>
      <c r="K121" s="530">
        <f>TRUNC($D121*G121,4)</f>
        <v>12.158899999999999</v>
      </c>
    </row>
    <row r="122" spans="1:11" x14ac:dyDescent="0.25">
      <c r="A122" s="366" t="s">
        <v>13903</v>
      </c>
      <c r="B122" s="489" t="str">
        <f>IF(OR(H122="SINAPI",H122="SINAPI-I"),IFERROR(VLOOKUP(I122,'SINAPI-comp'!$B:$H,2,0),VLOOKUP(I122,'SINAPI-insumo'!$B:$H,2,0)))</f>
        <v>PEDREIRO COM ENCARGOS COMPLEMENTARES</v>
      </c>
      <c r="C122" s="490" t="str">
        <f>IF(OR(H122="SINAPI",H122="SINAPI-I"),IFERROR(VLOOKUP(I122,'SINAPI-comp'!$B:$H,3,0),VLOOKUP(I122,'SINAPI-insumo'!$B:$H,3,0)))</f>
        <v>H</v>
      </c>
      <c r="D122" s="383">
        <f>TRUNC(3/7.78368,4)</f>
        <v>0.38540000000000002</v>
      </c>
      <c r="E122" s="387" t="s">
        <v>82</v>
      </c>
      <c r="F122" s="491">
        <f>IFERROR(VLOOKUP(I122,'SINAPI-comp'!$B:$H,4,0)-G122,0)</f>
        <v>28.14</v>
      </c>
      <c r="G122" s="492">
        <f>IF(OR(H122="SINAPI",H122="SINAPI-I"),IFERROR(VLOOKUP(I122,'SINAPI-comp'!$B:$H,7,0),VLOOKUP(I122,'SINAPI-insumo'!$B:$H,7,0)))</f>
        <v>0</v>
      </c>
      <c r="H122" s="359" t="s">
        <v>29</v>
      </c>
      <c r="I122" s="350">
        <v>88309</v>
      </c>
      <c r="J122" s="351"/>
      <c r="K122" s="351"/>
    </row>
    <row r="123" spans="1:11" ht="32.25" customHeight="1" x14ac:dyDescent="0.25">
      <c r="A123" s="366" t="s">
        <v>13904</v>
      </c>
      <c r="B123" s="489" t="str">
        <f>IF(OR(H123="SINAPI",H123="SINAPI-I"),IFERROR(VLOOKUP(I123,'SINAPI-comp'!$B:$H,2,0),VLOOKUP(I123,'SINAPI-insumo'!$B:$H,2,0)))</f>
        <v>ADESIVO ESTRUTURAL A BASE DE RESINA EPOXI, BICOMPONENTE, PASTOSO (TIXOTROPICO)</v>
      </c>
      <c r="C123" s="490" t="str">
        <f>IF(OR(H123="SINAPI",H123="SINAPI-I"),IFERROR(VLOOKUP(I123,'SINAPI-comp'!$B:$H,3,0),VLOOKUP(I123,'SINAPI-insumo'!$B:$H,3,0)))</f>
        <v>KG</v>
      </c>
      <c r="D123" s="383">
        <v>1</v>
      </c>
      <c r="E123" s="387" t="s">
        <v>82</v>
      </c>
      <c r="F123" s="491">
        <f>IFERROR(VLOOKUP(I123,'SINAPI-comp'!$B:$H,4,0)-G123,0)</f>
        <v>0</v>
      </c>
      <c r="G123" s="492">
        <f>IF(OR(H123="SINAPI",H123="SINAPI-I"),IFERROR(VLOOKUP(I123,'SINAPI-comp'!$B:$H,7,0),VLOOKUP(I123,'SINAPI-insumo'!$B:$H,7,0)))</f>
        <v>44.3</v>
      </c>
      <c r="H123" s="359" t="s">
        <v>13916</v>
      </c>
      <c r="I123" s="350">
        <v>131</v>
      </c>
      <c r="J123" s="351"/>
      <c r="K123" s="351"/>
    </row>
    <row r="124" spans="1:11" x14ac:dyDescent="0.25">
      <c r="A124" s="366" t="s">
        <v>13905</v>
      </c>
      <c r="B124" s="353" t="str">
        <f>VLOOKUP(I124,tabelas!$A:$L,4,0)</f>
        <v>DILUENTE EPÓXI</v>
      </c>
      <c r="C124" s="382" t="str">
        <f>VLOOKUP(I124,tabelas!$A:$L,5,0)</f>
        <v>L</v>
      </c>
      <c r="D124" s="383">
        <v>0.43380000000000002</v>
      </c>
      <c r="E124" s="387" t="s">
        <v>82</v>
      </c>
      <c r="F124" s="348">
        <v>0</v>
      </c>
      <c r="G124" s="354">
        <f>VLOOKUP($I124,tabelas!$A:$L,12,0)</f>
        <v>38.024299999999997</v>
      </c>
      <c r="H124" s="355" t="s">
        <v>27</v>
      </c>
      <c r="I124" s="350" t="s">
        <v>13994</v>
      </c>
      <c r="J124" s="351"/>
      <c r="K124" s="351"/>
    </row>
    <row r="125" spans="1:11" s="525" customFormat="1" ht="15" x14ac:dyDescent="0.25">
      <c r="A125" s="536">
        <v>7</v>
      </c>
      <c r="B125" s="526" t="s">
        <v>46</v>
      </c>
      <c r="C125" s="528" t="s">
        <v>71</v>
      </c>
      <c r="D125" s="532">
        <v>0.2</v>
      </c>
      <c r="E125" s="527"/>
      <c r="F125" s="531">
        <f>SUMPRODUCT(D126:D128,F126:F128)</f>
        <v>2.61802</v>
      </c>
      <c r="G125" s="531">
        <f>SUMPRODUCT(D126:D128,G126:G128)</f>
        <v>9.2131625599999989</v>
      </c>
      <c r="H125" s="528"/>
      <c r="I125" s="529"/>
      <c r="J125" s="530">
        <f>TRUNC($D125*F125,4)</f>
        <v>0.52359999999999995</v>
      </c>
      <c r="K125" s="530">
        <f>TRUNC($D125*G125,4)</f>
        <v>1.8426</v>
      </c>
    </row>
    <row r="126" spans="1:11" x14ac:dyDescent="0.25">
      <c r="A126" s="366" t="s">
        <v>13907</v>
      </c>
      <c r="B126" s="489" t="str">
        <f>IF(OR(H126="SINAPI",H126="SINAPI-I"),IFERROR(VLOOKUP(I126,'SINAPI-comp'!$B:$H,2,0),VLOOKUP(I126,'SINAPI-insumo'!$B:$H,2,0)))</f>
        <v>SERVENTE COM ENCARGOS COMPLEMENTARES</v>
      </c>
      <c r="C126" s="490" t="str">
        <f>IF(OR(H126="SINAPI",H126="SINAPI-I"),IFERROR(VLOOKUP(I126,'SINAPI-comp'!$B:$H,3,0),VLOOKUP(I126,'SINAPI-insumo'!$B:$H,3,0)))</f>
        <v>H</v>
      </c>
      <c r="D126" s="346">
        <f>TRUNC(1/8.964,4)</f>
        <v>0.1115</v>
      </c>
      <c r="E126" s="384" t="s">
        <v>89</v>
      </c>
      <c r="F126" s="491">
        <f>IFERROR(VLOOKUP(I126,'SINAPI-comp'!$B:$H,4,0)-G126,0)</f>
        <v>23.48</v>
      </c>
      <c r="G126" s="491">
        <f>IF(OR(H126="SINAPI",H126="SINAPI-I"),IFERROR(VLOOKUP(I126,'SINAPI-comp'!$B:$H,7,0),VLOOKUP(I126,'SINAPI-insumo'!$B:$H,7,0)))</f>
        <v>0</v>
      </c>
      <c r="H126" s="359" t="s">
        <v>29</v>
      </c>
      <c r="I126" s="350">
        <v>88316</v>
      </c>
      <c r="J126" s="351"/>
      <c r="K126" s="351"/>
    </row>
    <row r="127" spans="1:11" x14ac:dyDescent="0.25">
      <c r="A127" s="366" t="s">
        <v>13913</v>
      </c>
      <c r="B127" s="379" t="str">
        <f>VLOOKUP(I127,tabelas!$A:$L,4,0)</f>
        <v>LIXADEIRA ELÉTRICA MANUAL ANGULAR - 2 KW</v>
      </c>
      <c r="C127" s="345" t="str">
        <f>VLOOKUP(I127,tabelas!$A:$L,5,0)</f>
        <v>CHP</v>
      </c>
      <c r="D127" s="346">
        <f>TRUNC(1/8.964,4)</f>
        <v>0.1115</v>
      </c>
      <c r="E127" s="384" t="s">
        <v>89</v>
      </c>
      <c r="F127" s="386">
        <v>0</v>
      </c>
      <c r="G127" s="354">
        <f>VLOOKUP($I127,tabelas!$A:$L,12,0)</f>
        <v>0.34420000000000001</v>
      </c>
      <c r="H127" s="355" t="s">
        <v>27</v>
      </c>
      <c r="I127" s="380" t="s">
        <v>13993</v>
      </c>
      <c r="J127" s="351"/>
      <c r="K127" s="351"/>
    </row>
    <row r="128" spans="1:11" x14ac:dyDescent="0.25">
      <c r="A128" s="366" t="s">
        <v>13914</v>
      </c>
      <c r="B128" s="379" t="str">
        <f>VLOOKUP(I128,tabelas!$A:$L,4,0)</f>
        <v>DISCO DIAMANTADO PARA DESBASTE - D = 180 MM</v>
      </c>
      <c r="C128" s="345" t="str">
        <f>VLOOKUP(I128,tabelas!$A:$L,5,0)</f>
        <v>UN</v>
      </c>
      <c r="D128" s="346">
        <v>1.6299999999999999E-2</v>
      </c>
      <c r="E128" s="384" t="s">
        <v>89</v>
      </c>
      <c r="F128" s="348">
        <v>0</v>
      </c>
      <c r="G128" s="354">
        <f>VLOOKUP($I128,tabelas!$A:$L,12,0)</f>
        <v>562.87019999999995</v>
      </c>
      <c r="H128" s="355" t="s">
        <v>27</v>
      </c>
      <c r="I128" s="380" t="s">
        <v>13995</v>
      </c>
      <c r="J128" s="351"/>
      <c r="K128" s="351"/>
    </row>
    <row r="129" spans="1:11" x14ac:dyDescent="0.25">
      <c r="D129" s="357"/>
      <c r="I129" s="352"/>
    </row>
    <row r="130" spans="1:11" x14ac:dyDescent="0.25">
      <c r="C130" s="356"/>
      <c r="D130" s="357"/>
      <c r="I130" s="352"/>
    </row>
    <row r="131" spans="1:11" x14ac:dyDescent="0.25">
      <c r="A131" s="322" t="s">
        <v>54</v>
      </c>
      <c r="B131" s="323" t="s">
        <v>55</v>
      </c>
      <c r="C131" s="360"/>
      <c r="D131" s="361"/>
      <c r="E131" s="323"/>
      <c r="F131" s="323"/>
      <c r="G131" s="323"/>
      <c r="H131" s="326" t="s">
        <v>56</v>
      </c>
      <c r="I131" s="362"/>
      <c r="J131" s="325" t="s">
        <v>58</v>
      </c>
      <c r="K131" s="327" t="s">
        <v>59</v>
      </c>
    </row>
    <row r="132" spans="1:11" ht="15" x14ac:dyDescent="0.25">
      <c r="A132" s="329" t="s">
        <v>40</v>
      </c>
      <c r="B132" s="292" t="s">
        <v>14008</v>
      </c>
      <c r="C132" s="363"/>
      <c r="D132" s="364"/>
      <c r="E132" s="330"/>
      <c r="F132" s="332"/>
      <c r="G132" s="332"/>
      <c r="H132" s="334" t="s">
        <v>71</v>
      </c>
      <c r="I132" s="333"/>
      <c r="J132" s="335">
        <f>TRUNC(SUM(J134:J135),2)</f>
        <v>26.29</v>
      </c>
      <c r="K132" s="335">
        <f>TRUNC(SUM(K134:K135),2)</f>
        <v>0</v>
      </c>
    </row>
    <row r="133" spans="1:11" ht="28.5" x14ac:dyDescent="0.25">
      <c r="A133" s="337" t="s">
        <v>14</v>
      </c>
      <c r="B133" s="338" t="s">
        <v>17</v>
      </c>
      <c r="C133" s="339" t="s">
        <v>18</v>
      </c>
      <c r="D133" s="340" t="s">
        <v>61</v>
      </c>
      <c r="E133" s="341" t="s">
        <v>62</v>
      </c>
      <c r="F133" s="342" t="s">
        <v>63</v>
      </c>
      <c r="G133" s="342" t="s">
        <v>64</v>
      </c>
      <c r="H133" s="343" t="s">
        <v>65</v>
      </c>
      <c r="I133" s="344"/>
      <c r="J133" s="342" t="s">
        <v>66</v>
      </c>
      <c r="K133" s="342" t="s">
        <v>67</v>
      </c>
    </row>
    <row r="134" spans="1:11" x14ac:dyDescent="0.25">
      <c r="A134" s="366">
        <v>1</v>
      </c>
      <c r="B134" s="489" t="str">
        <f>IF(OR(H134="SINAPI",H134="SINAPI-I"),IFERROR(VLOOKUP(I134,'SINAPI-comp'!$B:$H,2,0),VLOOKUP(I134,'SINAPI-insumo'!$B:$H,2,0)))</f>
        <v>SERRALHEIRO COM ENCARGOS COMPLEMENTARES</v>
      </c>
      <c r="C134" s="490" t="str">
        <f>IF(OR(H134="SINAPI",H134="SINAPI-I"),IFERROR(VLOOKUP(I134,'SINAPI-comp'!$B:$H,3,0),VLOOKUP(I134,'SINAPI-insumo'!$B:$H,3,0)))</f>
        <v>H</v>
      </c>
      <c r="D134" s="346">
        <v>0.5</v>
      </c>
      <c r="E134" s="368"/>
      <c r="F134" s="491">
        <f>IFERROR(VLOOKUP(I134,'SINAPI-comp'!$B:$H,4,0)-G134,0)</f>
        <v>27.94</v>
      </c>
      <c r="G134" s="492">
        <f>IF(OR(H134="SINAPI",H134="SINAPI-I"),IFERROR(VLOOKUP(I134,'SINAPI-comp'!$B:$H,7,0),VLOOKUP(I134,'SINAPI-insumo'!$B:$H,7,0)))</f>
        <v>0</v>
      </c>
      <c r="H134" s="359" t="s">
        <v>29</v>
      </c>
      <c r="I134" s="350">
        <v>88315</v>
      </c>
      <c r="J134" s="351">
        <f>TRUNC($D134*F134,4)</f>
        <v>13.97</v>
      </c>
      <c r="K134" s="351">
        <f>TRUNC($D134*G134,4)</f>
        <v>0</v>
      </c>
    </row>
    <row r="135" spans="1:11" x14ac:dyDescent="0.25">
      <c r="A135" s="366">
        <v>2</v>
      </c>
      <c r="B135" s="489" t="str">
        <f>IF(OR(H135="SINAPI",H135="SINAPI-I"),IFERROR(VLOOKUP(I135,'SINAPI-comp'!$B:$H,2,0),VLOOKUP(I135,'SINAPI-insumo'!$B:$H,2,0)))</f>
        <v>AUXILIAR DE SERRALHEIRO COM ENCARGOS COMPLEMENTARES</v>
      </c>
      <c r="C135" s="490" t="str">
        <f>IF(OR(H135="SINAPI",H135="SINAPI-I"),IFERROR(VLOOKUP(I135,'SINAPI-comp'!$B:$H,3,0),VLOOKUP(I135,'SINAPI-insumo'!$B:$H,3,0)))</f>
        <v>H</v>
      </c>
      <c r="D135" s="346">
        <v>0.5</v>
      </c>
      <c r="E135" s="368"/>
      <c r="F135" s="491">
        <f>IFERROR(VLOOKUP(I135,'SINAPI-comp'!$B:$H,4,0)-G135,0)</f>
        <v>24.64</v>
      </c>
      <c r="G135" s="492">
        <f>IF(OR(H135="SINAPI",H135="SINAPI-I"),IFERROR(VLOOKUP(I135,'SINAPI-comp'!$B:$H,7,0),VLOOKUP(I135,'SINAPI-insumo'!$B:$H,7,0)))</f>
        <v>0</v>
      </c>
      <c r="H135" s="359" t="s">
        <v>29</v>
      </c>
      <c r="I135" s="350">
        <v>88251</v>
      </c>
      <c r="J135" s="351">
        <f>TRUNC($D135*F135,4)</f>
        <v>12.32</v>
      </c>
      <c r="K135" s="351">
        <f>TRUNC($D135*G135,4)</f>
        <v>0</v>
      </c>
    </row>
    <row r="136" spans="1:11" x14ac:dyDescent="0.25">
      <c r="D136" s="357"/>
    </row>
    <row r="137" spans="1:11" x14ac:dyDescent="0.25">
      <c r="C137" s="356"/>
      <c r="D137" s="357"/>
      <c r="I137" s="352"/>
    </row>
    <row r="138" spans="1:11" x14ac:dyDescent="0.25">
      <c r="A138" s="322" t="s">
        <v>54</v>
      </c>
      <c r="B138" s="323" t="s">
        <v>55</v>
      </c>
      <c r="C138" s="360"/>
      <c r="D138" s="361"/>
      <c r="E138" s="323"/>
      <c r="F138" s="323"/>
      <c r="G138" s="323"/>
      <c r="H138" s="326" t="s">
        <v>56</v>
      </c>
      <c r="I138" s="362"/>
      <c r="J138" s="325" t="s">
        <v>58</v>
      </c>
      <c r="K138" s="327" t="s">
        <v>59</v>
      </c>
    </row>
    <row r="139" spans="1:11" ht="15" x14ac:dyDescent="0.25">
      <c r="A139" s="329" t="s">
        <v>6106</v>
      </c>
      <c r="B139" s="292" t="s">
        <v>14009</v>
      </c>
      <c r="C139" s="363"/>
      <c r="D139" s="364"/>
      <c r="E139" s="330"/>
      <c r="F139" s="332"/>
      <c r="G139" s="332"/>
      <c r="H139" s="334" t="s">
        <v>71</v>
      </c>
      <c r="I139" s="333"/>
      <c r="J139" s="335">
        <f>TRUNC(SUM(J141:J144),2)</f>
        <v>114.79</v>
      </c>
      <c r="K139" s="335">
        <f>TRUNC(SUM(K141:K144),2)</f>
        <v>28.86</v>
      </c>
    </row>
    <row r="140" spans="1:11" ht="28.5" x14ac:dyDescent="0.25">
      <c r="A140" s="337" t="s">
        <v>14</v>
      </c>
      <c r="B140" s="338" t="s">
        <v>17</v>
      </c>
      <c r="C140" s="339" t="s">
        <v>18</v>
      </c>
      <c r="D140" s="340" t="s">
        <v>61</v>
      </c>
      <c r="E140" s="341" t="s">
        <v>62</v>
      </c>
      <c r="F140" s="342" t="s">
        <v>63</v>
      </c>
      <c r="G140" s="342" t="s">
        <v>64</v>
      </c>
      <c r="H140" s="343" t="s">
        <v>65</v>
      </c>
      <c r="I140" s="344"/>
      <c r="J140" s="342" t="s">
        <v>66</v>
      </c>
      <c r="K140" s="342" t="s">
        <v>67</v>
      </c>
    </row>
    <row r="141" spans="1:11" x14ac:dyDescent="0.25">
      <c r="A141" s="366">
        <v>1</v>
      </c>
      <c r="B141" s="489" t="str">
        <f>IF(OR(H141="SINAPI",H141="SINAPI-I"),IFERROR(VLOOKUP(I141,'SINAPI-comp'!$B:$H,2,0),VLOOKUP(I141,'SINAPI-insumo'!$B:$H,2,0)))</f>
        <v>SERRALHEIRO COM ENCARGOS COMPLEMENTARES</v>
      </c>
      <c r="C141" s="490" t="str">
        <f>IF(OR(H141="SINAPI",H141="SINAPI-I"),IFERROR(VLOOKUP(I141,'SINAPI-comp'!$B:$H,3,0),VLOOKUP(I141,'SINAPI-insumo'!$B:$H,3,0)))</f>
        <v>H</v>
      </c>
      <c r="D141" s="346">
        <v>2</v>
      </c>
      <c r="E141" s="368" t="s">
        <v>14010</v>
      </c>
      <c r="F141" s="491">
        <f>IFERROR(VLOOKUP(I141,'SINAPI-comp'!$B:$H,4,0)-G141,0)</f>
        <v>27.94</v>
      </c>
      <c r="G141" s="492">
        <f>IF(OR(H141="SINAPI",H141="SINAPI-I"),IFERROR(VLOOKUP(I141,'SINAPI-comp'!$B:$H,7,0),VLOOKUP(I141,'SINAPI-insumo'!$B:$H,7,0)))</f>
        <v>0</v>
      </c>
      <c r="H141" s="359" t="s">
        <v>29</v>
      </c>
      <c r="I141" s="350">
        <v>88315</v>
      </c>
      <c r="J141" s="351">
        <f>TRUNC($D141*F141,4)</f>
        <v>55.88</v>
      </c>
      <c r="K141" s="351">
        <f>TRUNC($D141*G141,4)</f>
        <v>0</v>
      </c>
    </row>
    <row r="142" spans="1:11" x14ac:dyDescent="0.25">
      <c r="A142" s="366">
        <v>2</v>
      </c>
      <c r="B142" s="489" t="str">
        <f>IF(OR(H142="SINAPI",H142="SINAPI-I"),IFERROR(VLOOKUP(I142,'SINAPI-comp'!$B:$H,2,0),VLOOKUP(I142,'SINAPI-insumo'!$B:$H,2,0)))</f>
        <v>AUXILIAR DE SERRALHEIRO COM ENCARGOS COMPLEMENTARES</v>
      </c>
      <c r="C142" s="490" t="str">
        <f>IF(OR(H142="SINAPI",H142="SINAPI-I"),IFERROR(VLOOKUP(I142,'SINAPI-comp'!$B:$H,3,0),VLOOKUP(I142,'SINAPI-insumo'!$B:$H,3,0)))</f>
        <v>H</v>
      </c>
      <c r="D142" s="346">
        <v>2</v>
      </c>
      <c r="E142" s="368" t="s">
        <v>14010</v>
      </c>
      <c r="F142" s="491">
        <f>IFERROR(VLOOKUP(I142,'SINAPI-comp'!$B:$H,4,0)-G142,0)</f>
        <v>24.64</v>
      </c>
      <c r="G142" s="492">
        <f>IF(OR(H142="SINAPI",H142="SINAPI-I"),IFERROR(VLOOKUP(I142,'SINAPI-comp'!$B:$H,7,0),VLOOKUP(I142,'SINAPI-insumo'!$B:$H,7,0)))</f>
        <v>0</v>
      </c>
      <c r="H142" s="359" t="s">
        <v>29</v>
      </c>
      <c r="I142" s="350">
        <v>88251</v>
      </c>
      <c r="J142" s="351">
        <f t="shared" ref="J142:J143" si="14">TRUNC($D142*F142,4)</f>
        <v>49.28</v>
      </c>
      <c r="K142" s="351">
        <f t="shared" ref="K142:K143" si="15">TRUNC($D142*G142,4)</f>
        <v>0</v>
      </c>
    </row>
    <row r="143" spans="1:11" ht="42.75" x14ac:dyDescent="0.25">
      <c r="A143" s="366">
        <v>3</v>
      </c>
      <c r="B143" s="489" t="str">
        <f>IF(OR(H143="SINAPI",H143="SINAPI-I"),IFERROR(VLOOKUP(I143,'SINAPI-comp'!$B:$H,2,0),VLOOKUP(I143,'SINAPI-insumo'!$B:$H,2,0)))</f>
        <v>PINTURA COM TINTA EPOXÍDICA DE FUNDO APLICADA A ROLO OU PINCEL SOBRE PERFIL METÁLICO EXECUTADO EM FÁBRICA (POR DEMÃO). AF_01/2020</v>
      </c>
      <c r="C143" s="490" t="str">
        <f>IF(OR(H143="SINAPI",H143="SINAPI-I"),IFERROR(VLOOKUP(I143,'SINAPI-comp'!$B:$H,3,0),VLOOKUP(I143,'SINAPI-insumo'!$B:$H,3,0)))</f>
        <v>M2</v>
      </c>
      <c r="D143" s="346">
        <v>0.5</v>
      </c>
      <c r="E143" s="368"/>
      <c r="F143" s="491">
        <f>IFERROR(VLOOKUP(I143,'SINAPI-comp'!$B:$H,4,0)-G143,0)</f>
        <v>6.4199999999999982</v>
      </c>
      <c r="G143" s="492">
        <f>IF(OR(H143="SINAPI",H143="SINAPI-I"),IFERROR(VLOOKUP(I143,'SINAPI-comp'!$B:$H,7,0),VLOOKUP(I143,'SINAPI-insumo'!$B:$H,7,0)))</f>
        <v>19.48</v>
      </c>
      <c r="H143" s="359" t="s">
        <v>29</v>
      </c>
      <c r="I143" s="350">
        <v>100728</v>
      </c>
      <c r="J143" s="351">
        <f t="shared" si="14"/>
        <v>3.21</v>
      </c>
      <c r="K143" s="351">
        <f t="shared" si="15"/>
        <v>9.74</v>
      </c>
    </row>
    <row r="144" spans="1:11" ht="42.75" x14ac:dyDescent="0.25">
      <c r="A144" s="366">
        <v>4</v>
      </c>
      <c r="B144" s="489" t="str">
        <f>IF(OR(H144="SINAPI",H144="SINAPI-I"),IFERROR(VLOOKUP(I144,'SINAPI-comp'!$B:$H,2,0),VLOOKUP(I144,'SINAPI-insumo'!$B:$H,2,0)))</f>
        <v>PINTURA COM TINTA EPOXÍDICA DE ACABAMENTO APLICADA A ROLO OU PINCEL SOBRE PERFIL METÁLICO EXECUTADO EM FÁBRICA (02 DEMÃOS). AF_01/2020</v>
      </c>
      <c r="C144" s="490" t="str">
        <f>IF(OR(H144="SINAPI",H144="SINAPI-I"),IFERROR(VLOOKUP(I144,'SINAPI-comp'!$B:$H,3,0),VLOOKUP(I144,'SINAPI-insumo'!$B:$H,3,0)))</f>
        <v>M2</v>
      </c>
      <c r="D144" s="346">
        <v>0.5</v>
      </c>
      <c r="E144" s="368"/>
      <c r="F144" s="491">
        <f>IFERROR(VLOOKUP(I144,'SINAPI-comp'!$B:$H,4,0)-G144,0)</f>
        <v>12.839999999999996</v>
      </c>
      <c r="G144" s="492">
        <f>IF(OR(H144="SINAPI",H144="SINAPI-I"),IFERROR(VLOOKUP(I144,'SINAPI-comp'!$B:$H,7,0),VLOOKUP(I144,'SINAPI-insumo'!$B:$H,7,0)))</f>
        <v>38.24</v>
      </c>
      <c r="H144" s="359" t="s">
        <v>29</v>
      </c>
      <c r="I144" s="350">
        <v>100752</v>
      </c>
      <c r="J144" s="351">
        <f>TRUNC($D144*F144,4)</f>
        <v>6.42</v>
      </c>
      <c r="K144" s="351">
        <f>TRUNC($D144*G144,4)</f>
        <v>19.12</v>
      </c>
    </row>
    <row r="145" spans="1:11" x14ac:dyDescent="0.25">
      <c r="D145" s="357"/>
    </row>
    <row r="146" spans="1:11" x14ac:dyDescent="0.25">
      <c r="C146" s="356"/>
      <c r="D146" s="357"/>
      <c r="I146" s="352"/>
    </row>
    <row r="147" spans="1:11" x14ac:dyDescent="0.25">
      <c r="A147" s="322" t="s">
        <v>54</v>
      </c>
      <c r="B147" s="323" t="s">
        <v>55</v>
      </c>
      <c r="C147" s="360"/>
      <c r="D147" s="361"/>
      <c r="E147" s="323"/>
      <c r="F147" s="323"/>
      <c r="G147" s="323"/>
      <c r="H147" s="326" t="s">
        <v>56</v>
      </c>
      <c r="I147" s="362"/>
      <c r="J147" s="325" t="s">
        <v>58</v>
      </c>
      <c r="K147" s="327" t="s">
        <v>59</v>
      </c>
    </row>
    <row r="148" spans="1:11" ht="15" x14ac:dyDescent="0.25">
      <c r="A148" s="329" t="s">
        <v>14006</v>
      </c>
      <c r="B148" s="292" t="s">
        <v>13997</v>
      </c>
      <c r="C148" s="363"/>
      <c r="D148" s="364"/>
      <c r="E148" s="330"/>
      <c r="F148" s="332"/>
      <c r="G148" s="332"/>
      <c r="H148" s="334" t="s">
        <v>60</v>
      </c>
      <c r="I148" s="333"/>
      <c r="J148" s="335">
        <f>TRUNC(SUM(J150),2)</f>
        <v>1502.72</v>
      </c>
      <c r="K148" s="335">
        <f>TRUNC(SUM(K150),2)</f>
        <v>0</v>
      </c>
    </row>
    <row r="149" spans="1:11" ht="28.5" x14ac:dyDescent="0.25">
      <c r="A149" s="337" t="s">
        <v>14</v>
      </c>
      <c r="B149" s="338" t="s">
        <v>17</v>
      </c>
      <c r="C149" s="339" t="s">
        <v>18</v>
      </c>
      <c r="D149" s="340" t="s">
        <v>61</v>
      </c>
      <c r="E149" s="341" t="s">
        <v>62</v>
      </c>
      <c r="F149" s="342" t="s">
        <v>63</v>
      </c>
      <c r="G149" s="342" t="s">
        <v>64</v>
      </c>
      <c r="H149" s="343" t="s">
        <v>65</v>
      </c>
      <c r="I149" s="344"/>
      <c r="J149" s="342" t="s">
        <v>66</v>
      </c>
      <c r="K149" s="342" t="s">
        <v>67</v>
      </c>
    </row>
    <row r="150" spans="1:11" x14ac:dyDescent="0.25">
      <c r="A150" s="366">
        <v>1</v>
      </c>
      <c r="B150" s="489" t="str">
        <f>IF(OR(H150="SINAPI",H150="SINAPI-I"),IFERROR(VLOOKUP(I150,'SINAPI-comp'!$B:$H,2,0),VLOOKUP(I150,'SINAPI-insumo'!$B:$H,2,0)))</f>
        <v>SERVENTE COM ENCARGOS COMPLEMENTARES</v>
      </c>
      <c r="C150" s="490" t="str">
        <f>IF(OR(H150="SINAPI",H150="SINAPI-I"),IFERROR(VLOOKUP(I150,'SINAPI-comp'!$B:$H,3,0),VLOOKUP(I150,'SINAPI-insumo'!$B:$H,3,0)))</f>
        <v>H</v>
      </c>
      <c r="D150" s="346">
        <f>8*4*2</f>
        <v>64</v>
      </c>
      <c r="E150" s="368" t="s">
        <v>95</v>
      </c>
      <c r="F150" s="491">
        <f>IFERROR(VLOOKUP(I150,'SINAPI-comp'!$B:$H,4,0)-G150,0)</f>
        <v>23.48</v>
      </c>
      <c r="G150" s="492">
        <f>IF(OR(H150="SINAPI",H150="SINAPI-I"),IFERROR(VLOOKUP(I150,'SINAPI-comp'!$B:$H,7,0),VLOOKUP(I150,'SINAPI-insumo'!$B:$H,7,0)))</f>
        <v>0</v>
      </c>
      <c r="H150" s="359" t="s">
        <v>29</v>
      </c>
      <c r="I150" s="350">
        <v>88316</v>
      </c>
      <c r="J150" s="351">
        <f>TRUNC($D150*F150,4)</f>
        <v>1502.72</v>
      </c>
      <c r="K150" s="351">
        <f>TRUNC($D150*G150,4)</f>
        <v>0</v>
      </c>
    </row>
    <row r="151" spans="1:11" x14ac:dyDescent="0.25">
      <c r="D151" s="357"/>
    </row>
    <row r="152" spans="1:11" x14ac:dyDescent="0.25">
      <c r="C152" s="356"/>
      <c r="D152" s="357"/>
      <c r="I152" s="352"/>
    </row>
    <row r="153" spans="1:11" x14ac:dyDescent="0.25">
      <c r="C153" s="356"/>
      <c r="D153" s="357"/>
      <c r="I153" s="352"/>
    </row>
    <row r="154" spans="1:11" x14ac:dyDescent="0.25">
      <c r="C154" s="356"/>
      <c r="D154" s="357"/>
      <c r="I154" s="352"/>
    </row>
    <row r="155" spans="1:11" x14ac:dyDescent="0.25">
      <c r="C155" s="356"/>
      <c r="D155" s="357"/>
      <c r="I155" s="352"/>
    </row>
    <row r="156" spans="1:11" x14ac:dyDescent="0.25">
      <c r="C156" s="356"/>
      <c r="D156" s="357"/>
      <c r="I156" s="352"/>
    </row>
    <row r="157" spans="1:11" x14ac:dyDescent="0.25">
      <c r="C157" s="356"/>
      <c r="D157" s="357"/>
      <c r="I157" s="352"/>
    </row>
    <row r="158" spans="1:11" x14ac:dyDescent="0.25">
      <c r="C158" s="356"/>
      <c r="D158" s="357"/>
      <c r="I158" s="352"/>
    </row>
    <row r="159" spans="1:11" x14ac:dyDescent="0.25">
      <c r="C159" s="356"/>
      <c r="D159" s="357"/>
      <c r="I159" s="352"/>
    </row>
    <row r="160" spans="1:11" x14ac:dyDescent="0.25">
      <c r="C160" s="356"/>
      <c r="D160" s="357"/>
      <c r="I160" s="352"/>
    </row>
  </sheetData>
  <pageMargins left="0.51180555555555596" right="0.51180555555555596" top="0.78749999999999998" bottom="0.78749999999999998" header="0.511811023622047" footer="0.511811023622047"/>
  <pageSetup paperSize="9" scale="33"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15"/>
  <sheetViews>
    <sheetView showGridLines="0" zoomScale="85" zoomScaleNormal="85" workbookViewId="0">
      <selection activeCell="J21" sqref="J21"/>
    </sheetView>
  </sheetViews>
  <sheetFormatPr defaultColWidth="8.5703125" defaultRowHeight="15" x14ac:dyDescent="0.25"/>
  <cols>
    <col min="1" max="1" width="8.42578125" style="1" customWidth="1"/>
    <col min="2" max="2" width="62" style="1" customWidth="1"/>
    <col min="3" max="3" width="21.28515625" style="1" customWidth="1"/>
    <col min="4" max="4" width="26.7109375" style="1" customWidth="1"/>
    <col min="5" max="5" width="19.5703125" style="1" bestFit="1" customWidth="1"/>
    <col min="6" max="6" width="16.42578125" style="1" bestFit="1" customWidth="1"/>
    <col min="7" max="7" width="16.7109375" style="1" bestFit="1" customWidth="1"/>
    <col min="8" max="8" width="12.5703125" style="1" customWidth="1"/>
    <col min="9" max="9" width="7.7109375" style="1" customWidth="1"/>
  </cols>
  <sheetData>
    <row r="1" spans="1:13" s="8" customFormat="1" ht="19.5" customHeight="1" x14ac:dyDescent="0.25">
      <c r="A1" s="26"/>
      <c r="B1" s="27" t="s">
        <v>13</v>
      </c>
      <c r="C1" s="27"/>
      <c r="D1" s="28"/>
      <c r="E1" s="27"/>
      <c r="F1" s="27"/>
      <c r="G1" s="111"/>
      <c r="H1" s="1"/>
      <c r="I1" s="1"/>
      <c r="J1" s="1"/>
      <c r="K1" s="1"/>
      <c r="L1" s="1"/>
      <c r="M1" s="1"/>
    </row>
    <row r="2" spans="1:13" s="8" customFormat="1" ht="18" x14ac:dyDescent="0.25">
      <c r="A2" s="33"/>
      <c r="B2" s="34" t="s">
        <v>2</v>
      </c>
      <c r="C2" s="34"/>
      <c r="D2" s="35"/>
      <c r="E2" s="34"/>
      <c r="F2" s="34"/>
      <c r="G2" s="113"/>
      <c r="H2" s="1"/>
      <c r="I2" s="1"/>
      <c r="J2" s="1"/>
      <c r="K2" s="1"/>
      <c r="L2" s="1"/>
      <c r="M2" s="1"/>
    </row>
    <row r="3" spans="1:13" s="8" customFormat="1" x14ac:dyDescent="0.25">
      <c r="A3" s="39"/>
      <c r="B3" s="114" t="str">
        <f>orcamento!D3</f>
        <v>Objeto: Reforço de Fundação em Estaca Mega - Unidade de Saúde Cruzeiro do Sul</v>
      </c>
      <c r="C3" s="40"/>
      <c r="D3" s="42"/>
      <c r="E3" s="43"/>
      <c r="F3" s="43"/>
      <c r="G3" s="115"/>
      <c r="H3" s="1"/>
      <c r="I3" s="1"/>
      <c r="J3" s="1"/>
      <c r="K3" s="1"/>
      <c r="L3" s="1"/>
      <c r="M3" s="1"/>
    </row>
    <row r="4" spans="1:13" s="8" customFormat="1" x14ac:dyDescent="0.25">
      <c r="A4" s="39"/>
      <c r="B4" s="114" t="str">
        <f>orcamento!D4</f>
        <v>Endereço: Rua Dona Malvina Acesso A, nº 195, Santa Teresa, Porto Alegre, RS</v>
      </c>
      <c r="C4" s="40"/>
      <c r="D4" s="42"/>
      <c r="E4" s="43"/>
      <c r="F4" s="43"/>
      <c r="G4" s="115"/>
      <c r="H4" s="1"/>
      <c r="I4" s="1"/>
      <c r="J4" s="1"/>
      <c r="K4" s="1"/>
      <c r="L4" s="1"/>
      <c r="M4" s="1"/>
    </row>
    <row r="5" spans="1:13" s="8" customFormat="1" x14ac:dyDescent="0.25">
      <c r="A5" s="39"/>
      <c r="B5" s="41"/>
      <c r="C5" s="40"/>
      <c r="D5" s="40"/>
      <c r="E5" s="43"/>
      <c r="F5" s="43"/>
      <c r="G5" s="115"/>
      <c r="H5" s="1"/>
      <c r="I5" s="1"/>
      <c r="J5" s="1"/>
      <c r="K5" s="1"/>
      <c r="L5" s="1"/>
      <c r="M5" s="1"/>
    </row>
    <row r="6" spans="1:13" s="8" customFormat="1" ht="18" x14ac:dyDescent="0.25">
      <c r="A6" s="39"/>
      <c r="B6" s="50" t="s">
        <v>98</v>
      </c>
      <c r="C6" s="49"/>
      <c r="D6" s="50"/>
      <c r="E6" s="49"/>
      <c r="F6" s="49"/>
      <c r="G6" s="116"/>
      <c r="H6" s="1"/>
      <c r="I6" s="1"/>
      <c r="J6" s="1"/>
      <c r="K6" s="1"/>
      <c r="L6" s="1"/>
      <c r="M6" s="1"/>
    </row>
    <row r="7" spans="1:13" s="60" customFormat="1" x14ac:dyDescent="0.25">
      <c r="A7" s="54"/>
      <c r="B7" s="55"/>
      <c r="C7" s="55"/>
      <c r="D7" s="55"/>
      <c r="E7" s="56"/>
      <c r="F7" s="56"/>
      <c r="G7" s="117"/>
      <c r="H7" s="1"/>
      <c r="I7" s="1"/>
      <c r="J7" s="1"/>
      <c r="K7" s="1"/>
      <c r="L7" s="1"/>
      <c r="M7" s="1"/>
    </row>
    <row r="8" spans="1:13" s="68" customFormat="1" x14ac:dyDescent="0.2">
      <c r="A8" s="122" t="s">
        <v>13971</v>
      </c>
      <c r="B8" s="123" t="s">
        <v>13972</v>
      </c>
      <c r="C8" s="124"/>
      <c r="D8" s="124"/>
      <c r="E8" s="125" t="s">
        <v>99</v>
      </c>
      <c r="F8" s="126">
        <f>TRUNC(IF(MEDIAN(G10:G13)&lt;AVERAGE(G10:G13),MEDIAN(G10:G13),AVERAGE(G10:G13)),2)</f>
        <v>1973.5</v>
      </c>
      <c r="G8" s="127" t="s">
        <v>73</v>
      </c>
      <c r="H8" s="137"/>
    </row>
    <row r="9" spans="1:13" s="68" customFormat="1" ht="14.25" x14ac:dyDescent="0.2">
      <c r="A9" s="128"/>
      <c r="B9" s="129" t="s">
        <v>100</v>
      </c>
      <c r="C9" s="129" t="s">
        <v>101</v>
      </c>
      <c r="D9" s="129" t="s">
        <v>102</v>
      </c>
      <c r="E9" s="130" t="s">
        <v>103</v>
      </c>
      <c r="F9" s="131" t="s">
        <v>104</v>
      </c>
      <c r="G9" s="132" t="s">
        <v>105</v>
      </c>
      <c r="L9" s="138"/>
    </row>
    <row r="10" spans="1:13" s="68" customFormat="1" ht="14.25" x14ac:dyDescent="0.2">
      <c r="A10" s="133" t="s">
        <v>106</v>
      </c>
      <c r="B10" s="134" t="s">
        <v>13974</v>
      </c>
      <c r="C10" s="135" t="s">
        <v>13985</v>
      </c>
      <c r="D10" s="135" t="s">
        <v>13977</v>
      </c>
      <c r="E10" s="286" t="s">
        <v>13984</v>
      </c>
      <c r="F10" s="287">
        <v>45748</v>
      </c>
      <c r="G10" s="288">
        <f>TRUNC((93187/(6*7)))</f>
        <v>2218</v>
      </c>
      <c r="H10" s="136"/>
    </row>
    <row r="11" spans="1:13" s="68" customFormat="1" ht="14.25" x14ac:dyDescent="0.2">
      <c r="A11" s="133" t="s">
        <v>107</v>
      </c>
      <c r="B11" s="134" t="s">
        <v>13982</v>
      </c>
      <c r="C11" s="135" t="s">
        <v>13983</v>
      </c>
      <c r="D11" s="135" t="s">
        <v>13977</v>
      </c>
      <c r="E11" s="286" t="s">
        <v>13988</v>
      </c>
      <c r="F11" s="287">
        <v>45741</v>
      </c>
      <c r="G11" s="288">
        <f>TRUNC((83000/(6*8)))</f>
        <v>1729</v>
      </c>
      <c r="H11" s="136"/>
    </row>
    <row r="12" spans="1:13" s="68" customFormat="1" ht="14.25" x14ac:dyDescent="0.2">
      <c r="A12" s="133" t="s">
        <v>108</v>
      </c>
      <c r="B12" s="134" t="s">
        <v>13975</v>
      </c>
      <c r="C12" s="135" t="s">
        <v>13987</v>
      </c>
      <c r="D12" s="135" t="s">
        <v>13977</v>
      </c>
      <c r="E12" s="286" t="s">
        <v>13986</v>
      </c>
      <c r="F12" s="287">
        <v>45744</v>
      </c>
      <c r="G12" s="288">
        <f>TRUNC((139678/(6*8)))</f>
        <v>2909</v>
      </c>
      <c r="H12" s="136"/>
    </row>
    <row r="13" spans="1:13" s="68" customFormat="1" ht="14.25" x14ac:dyDescent="0.2">
      <c r="A13" s="133" t="s">
        <v>13973</v>
      </c>
      <c r="B13" s="134" t="s">
        <v>13976</v>
      </c>
      <c r="C13" s="135" t="s">
        <v>13990</v>
      </c>
      <c r="D13" s="135" t="s">
        <v>13977</v>
      </c>
      <c r="E13" s="286" t="s">
        <v>13989</v>
      </c>
      <c r="F13" s="287">
        <v>45749</v>
      </c>
      <c r="G13" s="288">
        <f>TRUNC((57058.12/(6*7)))</f>
        <v>1358</v>
      </c>
      <c r="H13" s="136"/>
    </row>
    <row r="14" spans="1:13" s="68" customFormat="1" ht="14.25" x14ac:dyDescent="0.2">
      <c r="A14" s="118"/>
    </row>
    <row r="15" spans="1:13" s="68" customFormat="1" ht="14.25" x14ac:dyDescent="0.2">
      <c r="A15" s="118"/>
    </row>
  </sheetData>
  <pageMargins left="0.51180555555555596" right="0.51180555555555596" top="0.78749999999999998" bottom="0.78749999999999998" header="0.511811023622047" footer="0.511811023622047"/>
  <pageSetup paperSize="9" scale="49" fitToHeight="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24"/>
  <sheetViews>
    <sheetView showGridLines="0" zoomScale="85" zoomScaleNormal="85" workbookViewId="0">
      <selection activeCell="J29" sqref="J29"/>
    </sheetView>
  </sheetViews>
  <sheetFormatPr defaultColWidth="8.5703125" defaultRowHeight="15" x14ac:dyDescent="0.25"/>
  <cols>
    <col min="1" max="1" width="12.28515625" style="1" customWidth="1"/>
    <col min="2" max="2" width="15" style="1" customWidth="1"/>
    <col min="3" max="3" width="28" style="1" customWidth="1"/>
    <col min="4" max="4" width="82.5703125" style="1" customWidth="1"/>
    <col min="5" max="5" width="8.28515625" style="1" customWidth="1"/>
    <col min="6" max="6" width="11.5703125" style="1" customWidth="1"/>
    <col min="7" max="7" width="19.140625" style="1" customWidth="1"/>
    <col min="8" max="8" width="13.140625" style="1" customWidth="1"/>
    <col min="9" max="9" width="13.42578125" style="1" customWidth="1"/>
    <col min="10" max="10" width="13.140625" style="1" customWidth="1"/>
    <col min="12" max="12" width="23.140625" style="1" customWidth="1"/>
  </cols>
  <sheetData>
    <row r="1" spans="1:13" s="8" customFormat="1" ht="20.25" x14ac:dyDescent="0.2">
      <c r="A1" s="26"/>
      <c r="B1" s="27" t="s">
        <v>13</v>
      </c>
      <c r="C1" s="27"/>
      <c r="D1" s="28"/>
      <c r="E1" s="27"/>
      <c r="F1" s="27"/>
      <c r="G1" s="27"/>
      <c r="H1" s="27"/>
      <c r="I1" s="27"/>
      <c r="J1" s="27"/>
      <c r="K1" s="27"/>
      <c r="L1" s="111"/>
    </row>
    <row r="2" spans="1:13" s="8" customFormat="1" ht="18" x14ac:dyDescent="0.2">
      <c r="A2" s="33"/>
      <c r="B2" s="34" t="str">
        <f>dados!B2</f>
        <v>SECRETARIA MUNICIPAL DE OBRAS E INFRAESTRUTURA</v>
      </c>
      <c r="C2" s="34"/>
      <c r="D2" s="35"/>
      <c r="E2" s="34"/>
      <c r="F2" s="34"/>
      <c r="G2" s="34"/>
      <c r="H2" s="34"/>
      <c r="I2" s="34"/>
      <c r="J2" s="34"/>
      <c r="K2" s="34"/>
      <c r="L2" s="113"/>
    </row>
    <row r="3" spans="1:13" s="8" customFormat="1" ht="14.25" x14ac:dyDescent="0.2">
      <c r="A3" s="39"/>
      <c r="B3" s="114" t="str">
        <f>"Objeto: "&amp;dados!B3</f>
        <v>Objeto: Reforço de Fundação em Estaca Mega - Unidade de Saúde Cruzeiro do Sul</v>
      </c>
      <c r="C3" s="40"/>
      <c r="D3" s="42"/>
      <c r="E3" s="43"/>
      <c r="F3" s="43"/>
      <c r="G3" s="43"/>
      <c r="H3" s="43"/>
      <c r="I3" s="43"/>
      <c r="J3" s="43"/>
      <c r="K3" s="43"/>
      <c r="L3" s="115"/>
    </row>
    <row r="4" spans="1:13" s="8" customFormat="1" ht="14.25" x14ac:dyDescent="0.2">
      <c r="A4" s="39"/>
      <c r="B4" s="114" t="str">
        <f>"Endereço: "&amp;dados!B4</f>
        <v>Endereço: Rua Dona Malvina Acesso A, nº 195, Santa Teresa, Porto Alegre, RS</v>
      </c>
      <c r="C4" s="40"/>
      <c r="D4" s="42"/>
      <c r="E4" s="43"/>
      <c r="F4" s="43"/>
      <c r="G4" s="43"/>
      <c r="H4" s="43"/>
      <c r="I4" s="43"/>
      <c r="J4" s="43"/>
      <c r="K4" s="43"/>
      <c r="L4" s="115"/>
    </row>
    <row r="5" spans="1:13" s="8" customFormat="1" ht="14.25" x14ac:dyDescent="0.2">
      <c r="A5" s="39"/>
      <c r="B5" s="41"/>
      <c r="C5" s="40"/>
      <c r="D5" s="40"/>
      <c r="E5" s="43"/>
      <c r="F5" s="43"/>
      <c r="G5" s="43"/>
      <c r="H5" s="43"/>
      <c r="I5" s="43"/>
      <c r="J5" s="43"/>
      <c r="K5" s="43"/>
      <c r="L5" s="115"/>
    </row>
    <row r="6" spans="1:13" s="8" customFormat="1" ht="18" x14ac:dyDescent="0.2">
      <c r="A6" s="39"/>
      <c r="B6" s="139" t="s">
        <v>110</v>
      </c>
      <c r="C6" s="49"/>
      <c r="D6" s="50"/>
      <c r="E6" s="49"/>
      <c r="F6" s="49"/>
      <c r="G6" s="49"/>
      <c r="H6" s="49"/>
      <c r="I6" s="49"/>
      <c r="J6" s="49"/>
      <c r="K6" s="49"/>
      <c r="L6" s="116"/>
    </row>
    <row r="7" spans="1:13" s="60" customFormat="1" ht="12.75" x14ac:dyDescent="0.2">
      <c r="A7" s="54"/>
      <c r="B7" s="55"/>
      <c r="C7" s="55"/>
      <c r="D7" s="55"/>
      <c r="E7" s="56"/>
      <c r="F7" s="56"/>
      <c r="G7" s="56"/>
      <c r="H7" s="56"/>
      <c r="I7" s="56"/>
      <c r="J7" s="56"/>
      <c r="K7" s="56"/>
      <c r="L7" s="117"/>
    </row>
    <row r="8" spans="1:13" s="68" customFormat="1" ht="30" customHeight="1" x14ac:dyDescent="0.2">
      <c r="A8" s="63" t="s">
        <v>15</v>
      </c>
      <c r="B8" s="63" t="s">
        <v>16</v>
      </c>
      <c r="C8" s="62" t="s">
        <v>15</v>
      </c>
      <c r="D8" s="64" t="s">
        <v>17</v>
      </c>
      <c r="E8" s="64" t="s">
        <v>18</v>
      </c>
      <c r="F8" s="545" t="s">
        <v>111</v>
      </c>
      <c r="G8" s="545" t="s">
        <v>112</v>
      </c>
      <c r="H8" s="66"/>
      <c r="I8" s="140" t="s">
        <v>113</v>
      </c>
      <c r="J8" s="141">
        <f>dados!B9</f>
        <v>46054</v>
      </c>
      <c r="K8" s="67"/>
      <c r="L8" s="546" t="s">
        <v>114</v>
      </c>
    </row>
    <row r="9" spans="1:13" s="68" customFormat="1" x14ac:dyDescent="0.2">
      <c r="A9" s="69"/>
      <c r="B9" s="69"/>
      <c r="C9" s="70"/>
      <c r="D9" s="71"/>
      <c r="E9" s="71"/>
      <c r="F9" s="545"/>
      <c r="G9" s="545"/>
      <c r="H9" s="72" t="s">
        <v>115</v>
      </c>
      <c r="I9" s="72" t="s">
        <v>116</v>
      </c>
      <c r="J9" s="72" t="s">
        <v>117</v>
      </c>
      <c r="K9" s="72" t="s">
        <v>118</v>
      </c>
      <c r="L9" s="546"/>
    </row>
    <row r="10" spans="1:13" x14ac:dyDescent="0.25">
      <c r="A10" s="143" t="s">
        <v>26</v>
      </c>
      <c r="B10" s="143" t="s">
        <v>119</v>
      </c>
      <c r="C10" s="144" t="s">
        <v>120</v>
      </c>
      <c r="D10" s="145" t="s">
        <v>121</v>
      </c>
      <c r="E10" s="146" t="s">
        <v>60</v>
      </c>
      <c r="F10" s="147">
        <v>46023</v>
      </c>
      <c r="G10" s="148">
        <v>285.58999999999997</v>
      </c>
      <c r="H10" s="120"/>
      <c r="I10" s="149"/>
      <c r="J10" s="149"/>
      <c r="K10" s="149"/>
      <c r="L10" s="148">
        <f>G10</f>
        <v>285.58999999999997</v>
      </c>
    </row>
    <row r="11" spans="1:13" x14ac:dyDescent="0.25">
      <c r="A11" s="150" t="s">
        <v>122</v>
      </c>
      <c r="B11" s="150" t="s">
        <v>123</v>
      </c>
      <c r="C11" s="151"/>
      <c r="D11" s="152"/>
      <c r="E11" s="151"/>
      <c r="F11" s="147">
        <f>J8</f>
        <v>46054</v>
      </c>
      <c r="G11" s="151"/>
      <c r="H11" s="151"/>
      <c r="I11" s="151"/>
      <c r="J11" s="151"/>
      <c r="K11" s="151"/>
      <c r="L11" s="151"/>
    </row>
    <row r="12" spans="1:13" x14ac:dyDescent="0.25">
      <c r="A12" s="153"/>
      <c r="B12" s="154"/>
      <c r="C12" s="155"/>
      <c r="D12" s="156"/>
      <c r="E12" s="157"/>
      <c r="F12" s="158"/>
      <c r="G12" s="159"/>
      <c r="H12" s="160"/>
      <c r="I12" s="161"/>
      <c r="J12" s="161"/>
      <c r="K12" s="162"/>
      <c r="L12" s="163"/>
    </row>
    <row r="13" spans="1:13" x14ac:dyDescent="0.25">
      <c r="A13" s="412" t="s">
        <v>68</v>
      </c>
      <c r="B13" s="164" t="s">
        <v>124</v>
      </c>
      <c r="C13" s="165" t="s">
        <v>125</v>
      </c>
      <c r="D13" s="119" t="s">
        <v>6108</v>
      </c>
      <c r="E13" s="166" t="s">
        <v>92</v>
      </c>
      <c r="F13" s="510">
        <v>45931</v>
      </c>
      <c r="G13" s="148">
        <v>36.945</v>
      </c>
      <c r="H13" s="121"/>
      <c r="I13" s="167"/>
      <c r="J13" s="167"/>
      <c r="K13" s="168"/>
      <c r="L13" s="148">
        <f t="shared" ref="L13:L17" si="0">TRUNC(G13*(1+K13),4)</f>
        <v>36.945</v>
      </c>
      <c r="M13" s="426"/>
    </row>
    <row r="14" spans="1:13" x14ac:dyDescent="0.25">
      <c r="A14" s="412" t="s">
        <v>76</v>
      </c>
      <c r="B14" s="164" t="s">
        <v>124</v>
      </c>
      <c r="C14" s="165" t="s">
        <v>126</v>
      </c>
      <c r="D14" s="119" t="s">
        <v>127</v>
      </c>
      <c r="E14" s="166" t="s">
        <v>92</v>
      </c>
      <c r="F14" s="510">
        <v>45931</v>
      </c>
      <c r="G14" s="148">
        <v>10.3498</v>
      </c>
      <c r="H14" s="121"/>
      <c r="I14" s="167"/>
      <c r="J14" s="167"/>
      <c r="K14" s="168"/>
      <c r="L14" s="148">
        <f t="shared" si="0"/>
        <v>10.3498</v>
      </c>
    </row>
    <row r="15" spans="1:13" x14ac:dyDescent="0.25">
      <c r="A15" s="412" t="s">
        <v>13993</v>
      </c>
      <c r="B15" s="164" t="s">
        <v>124</v>
      </c>
      <c r="C15" s="165" t="s">
        <v>128</v>
      </c>
      <c r="D15" s="119" t="s">
        <v>129</v>
      </c>
      <c r="E15" s="166" t="s">
        <v>92</v>
      </c>
      <c r="F15" s="510">
        <v>45931</v>
      </c>
      <c r="G15" s="148">
        <v>0.34420000000000001</v>
      </c>
      <c r="H15" s="121"/>
      <c r="I15" s="167"/>
      <c r="J15" s="167"/>
      <c r="K15" s="168"/>
      <c r="L15" s="148">
        <f t="shared" si="0"/>
        <v>0.34420000000000001</v>
      </c>
    </row>
    <row r="16" spans="1:13" x14ac:dyDescent="0.25">
      <c r="A16" s="412" t="s">
        <v>13994</v>
      </c>
      <c r="B16" s="164" t="s">
        <v>124</v>
      </c>
      <c r="C16" s="165" t="s">
        <v>130</v>
      </c>
      <c r="D16" s="119" t="s">
        <v>131</v>
      </c>
      <c r="E16" s="166" t="s">
        <v>94</v>
      </c>
      <c r="F16" s="510">
        <v>45931</v>
      </c>
      <c r="G16" s="148">
        <v>38.024299999999997</v>
      </c>
      <c r="H16" s="121"/>
      <c r="I16" s="167"/>
      <c r="J16" s="167"/>
      <c r="K16" s="168"/>
      <c r="L16" s="148">
        <f t="shared" si="0"/>
        <v>38.024299999999997</v>
      </c>
    </row>
    <row r="17" spans="1:12" x14ac:dyDescent="0.25">
      <c r="A17" s="412" t="s">
        <v>13995</v>
      </c>
      <c r="B17" s="164" t="s">
        <v>124</v>
      </c>
      <c r="C17" s="165" t="s">
        <v>132</v>
      </c>
      <c r="D17" s="119" t="s">
        <v>133</v>
      </c>
      <c r="E17" s="166" t="s">
        <v>60</v>
      </c>
      <c r="F17" s="510">
        <v>45931</v>
      </c>
      <c r="G17" s="148">
        <v>562.87019999999995</v>
      </c>
      <c r="H17" s="121"/>
      <c r="I17" s="167"/>
      <c r="J17" s="167"/>
      <c r="K17" s="168"/>
      <c r="L17" s="148">
        <f t="shared" si="0"/>
        <v>562.87019999999995</v>
      </c>
    </row>
    <row r="18" spans="1:12" x14ac:dyDescent="0.25">
      <c r="A18" s="413"/>
      <c r="B18" s="154"/>
      <c r="C18" s="155"/>
      <c r="D18" s="156"/>
      <c r="E18" s="157"/>
      <c r="F18" s="158"/>
      <c r="G18" s="159"/>
      <c r="H18" s="160"/>
      <c r="I18" s="161"/>
      <c r="J18" s="161"/>
      <c r="K18" s="162"/>
      <c r="L18" s="163"/>
    </row>
    <row r="19" spans="1:12" x14ac:dyDescent="0.25">
      <c r="A19" s="414" t="s">
        <v>80</v>
      </c>
      <c r="B19" s="143" t="s">
        <v>136</v>
      </c>
      <c r="C19" s="144">
        <v>7265</v>
      </c>
      <c r="D19" s="119" t="s">
        <v>13992</v>
      </c>
      <c r="E19" s="166" t="s">
        <v>81</v>
      </c>
      <c r="F19" s="147">
        <v>45962</v>
      </c>
      <c r="G19" s="148">
        <v>35.700000000000003</v>
      </c>
      <c r="H19" s="121"/>
      <c r="I19" s="167"/>
      <c r="J19" s="167"/>
      <c r="K19" s="168"/>
      <c r="L19" s="148">
        <f>TRUNC(G19*(1+K19),4)</f>
        <v>35.700000000000003</v>
      </c>
    </row>
    <row r="20" spans="1:12" x14ac:dyDescent="0.25">
      <c r="A20" s="413"/>
      <c r="B20" s="154"/>
      <c r="C20" s="155"/>
      <c r="D20" s="156"/>
      <c r="E20" s="157"/>
      <c r="F20" s="158"/>
      <c r="G20" s="159"/>
      <c r="H20" s="160"/>
      <c r="I20" s="161"/>
      <c r="J20" s="161"/>
      <c r="K20" s="162"/>
      <c r="L20" s="163"/>
    </row>
    <row r="21" spans="1:12" ht="28.5" x14ac:dyDescent="0.25">
      <c r="A21" s="414" t="s">
        <v>83</v>
      </c>
      <c r="B21" s="143" t="s">
        <v>134</v>
      </c>
      <c r="C21" s="144">
        <v>37542</v>
      </c>
      <c r="D21" s="119" t="s">
        <v>135</v>
      </c>
      <c r="E21" s="166" t="s">
        <v>60</v>
      </c>
      <c r="F21" s="147">
        <v>45839</v>
      </c>
      <c r="G21" s="148">
        <v>22.83</v>
      </c>
      <c r="H21" s="121"/>
      <c r="I21" s="167"/>
      <c r="J21" s="167"/>
      <c r="K21" s="168"/>
      <c r="L21" s="148">
        <f>TRUNC(G21*(1+K21),4)</f>
        <v>22.83</v>
      </c>
    </row>
    <row r="22" spans="1:12" x14ac:dyDescent="0.25">
      <c r="A22" s="413"/>
      <c r="B22" s="154"/>
      <c r="C22" s="155"/>
      <c r="D22" s="156"/>
      <c r="E22" s="157"/>
      <c r="F22" s="158"/>
      <c r="G22" s="159"/>
      <c r="H22" s="160"/>
      <c r="I22" s="161"/>
      <c r="J22" s="161"/>
      <c r="K22" s="162"/>
      <c r="L22" s="163"/>
    </row>
    <row r="23" spans="1:12" ht="28.5" x14ac:dyDescent="0.25">
      <c r="A23" s="414" t="s">
        <v>6109</v>
      </c>
      <c r="B23" s="164" t="s">
        <v>6110</v>
      </c>
      <c r="C23" s="165">
        <v>8036</v>
      </c>
      <c r="D23" s="119" t="s">
        <v>12538</v>
      </c>
      <c r="E23" s="166" t="s">
        <v>60</v>
      </c>
      <c r="F23" s="147">
        <v>45809</v>
      </c>
      <c r="G23" s="148">
        <v>350</v>
      </c>
      <c r="H23" s="121"/>
      <c r="I23" s="167"/>
      <c r="J23" s="167"/>
      <c r="K23" s="168"/>
      <c r="L23" s="148">
        <f>TRUNC(G23*(1+K23),4)</f>
        <v>350</v>
      </c>
    </row>
    <row r="24" spans="1:12" x14ac:dyDescent="0.25">
      <c r="C24" s="68"/>
      <c r="D24" s="169" t="s">
        <v>137</v>
      </c>
      <c r="E24" s="68"/>
      <c r="F24" s="68"/>
      <c r="G24" s="68"/>
      <c r="H24" s="68"/>
      <c r="I24" s="68"/>
      <c r="J24" s="68"/>
      <c r="K24" s="68"/>
      <c r="L24" s="68"/>
    </row>
  </sheetData>
  <mergeCells count="3">
    <mergeCell ref="F8:F9"/>
    <mergeCell ref="G8:G9"/>
    <mergeCell ref="L8:L9"/>
  </mergeCells>
  <pageMargins left="0.51180555555555596" right="0.51180555555555596" top="0.78749999999999998" bottom="0.78749999999999998" header="0.511811023622047" footer="0.511811023622047"/>
  <pageSetup paperSize="9" scale="35" fitToHeight="0"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W87"/>
  <sheetViews>
    <sheetView showGridLines="0" topLeftCell="A61" zoomScale="60" zoomScaleNormal="60" workbookViewId="0">
      <selection activeCell="W96" sqref="W96"/>
    </sheetView>
  </sheetViews>
  <sheetFormatPr defaultColWidth="9.140625" defaultRowHeight="15" x14ac:dyDescent="0.25"/>
  <cols>
    <col min="1" max="1" width="8.85546875" style="1" customWidth="1"/>
    <col min="2" max="2" width="79" style="403" customWidth="1"/>
    <col min="3" max="3" width="13" style="1" customWidth="1"/>
    <col min="4" max="4" width="10.7109375" style="403" customWidth="1"/>
    <col min="5" max="5" width="18.28515625" style="170" customWidth="1"/>
    <col min="6" max="6" width="25.42578125" style="1" customWidth="1"/>
    <col min="7" max="7" width="9.7109375" style="1" bestFit="1" customWidth="1"/>
    <col min="8" max="8" width="25.42578125" style="1" customWidth="1"/>
    <col min="9" max="9" width="9.7109375" style="1" bestFit="1" customWidth="1"/>
    <col min="10" max="10" width="25.42578125" style="1" customWidth="1"/>
    <col min="11" max="11" width="9.7109375" style="1" bestFit="1" customWidth="1"/>
    <col min="12" max="12" width="25.42578125" style="1" customWidth="1"/>
    <col min="13" max="13" width="9.7109375" style="1" bestFit="1" customWidth="1"/>
    <col min="14" max="14" width="25.42578125" style="1" customWidth="1"/>
    <col min="15" max="15" width="9.7109375" style="1" bestFit="1" customWidth="1"/>
    <col min="16" max="16" width="25.42578125" style="1" customWidth="1"/>
    <col min="17" max="17" width="9.7109375" style="1" bestFit="1" customWidth="1"/>
    <col min="18" max="18" width="25.42578125" style="1" customWidth="1"/>
    <col min="19" max="19" width="9.7109375" style="1" bestFit="1" customWidth="1"/>
    <col min="20" max="20" width="25.42578125" style="1" customWidth="1"/>
    <col min="21" max="21" width="9.7109375" style="1" bestFit="1" customWidth="1"/>
    <col min="22" max="22" width="19.85546875" style="1" customWidth="1"/>
    <col min="23" max="23" width="9.7109375" style="1" bestFit="1" customWidth="1"/>
  </cols>
  <sheetData>
    <row r="1" spans="1:23" s="8" customFormat="1" ht="20.25" x14ac:dyDescent="0.2">
      <c r="A1" s="26"/>
      <c r="B1" s="394" t="s">
        <v>13</v>
      </c>
      <c r="C1" s="27"/>
      <c r="D1" s="404"/>
      <c r="E1" s="27"/>
      <c r="F1" s="27"/>
      <c r="G1" s="27"/>
      <c r="H1" s="27"/>
      <c r="I1" s="27"/>
      <c r="J1" s="27"/>
      <c r="K1" s="27"/>
      <c r="L1" s="27"/>
      <c r="M1" s="27"/>
      <c r="N1" s="27"/>
      <c r="O1" s="27"/>
      <c r="P1" s="27"/>
      <c r="Q1" s="27"/>
      <c r="R1" s="27"/>
      <c r="S1" s="27"/>
      <c r="T1" s="27"/>
      <c r="U1" s="27"/>
      <c r="V1" s="27"/>
      <c r="W1" s="111"/>
    </row>
    <row r="2" spans="1:23" s="8" customFormat="1" ht="18" x14ac:dyDescent="0.2">
      <c r="A2" s="33"/>
      <c r="B2" s="395" t="s">
        <v>2</v>
      </c>
      <c r="C2" s="34"/>
      <c r="D2" s="405"/>
      <c r="E2" s="34"/>
      <c r="F2" s="34"/>
      <c r="G2" s="34"/>
      <c r="H2" s="34"/>
      <c r="I2" s="34"/>
      <c r="J2" s="34"/>
      <c r="K2" s="34"/>
      <c r="L2" s="34"/>
      <c r="M2" s="34"/>
      <c r="N2" s="34"/>
      <c r="O2" s="34"/>
      <c r="P2" s="34"/>
      <c r="Q2" s="34"/>
      <c r="R2" s="34"/>
      <c r="S2" s="34"/>
      <c r="T2" s="34"/>
      <c r="U2" s="34"/>
      <c r="V2" s="34"/>
      <c r="W2" s="113"/>
    </row>
    <row r="3" spans="1:23" s="8" customFormat="1" ht="14.25" x14ac:dyDescent="0.2">
      <c r="A3" s="39"/>
      <c r="B3" s="396" t="str">
        <f>orcamento!D3</f>
        <v>Objeto: Reforço de Fundação em Estaca Mega - Unidade de Saúde Cruzeiro do Sul</v>
      </c>
      <c r="C3" s="40"/>
      <c r="D3" s="406"/>
      <c r="E3" s="43"/>
      <c r="F3" s="43"/>
      <c r="G3" s="43"/>
      <c r="H3" s="43"/>
      <c r="I3" s="43"/>
      <c r="J3" s="43"/>
      <c r="K3" s="43"/>
      <c r="L3" s="43"/>
      <c r="M3" s="43"/>
      <c r="N3" s="43"/>
      <c r="O3" s="43"/>
      <c r="P3" s="43"/>
      <c r="Q3" s="43"/>
      <c r="R3" s="43"/>
      <c r="S3" s="43"/>
      <c r="T3" s="43"/>
      <c r="U3" s="43"/>
      <c r="V3" s="43"/>
      <c r="W3" s="115"/>
    </row>
    <row r="4" spans="1:23" s="8" customFormat="1" ht="14.25" x14ac:dyDescent="0.2">
      <c r="A4" s="39"/>
      <c r="B4" s="396" t="str">
        <f>orcamento!D4</f>
        <v>Endereço: Rua Dona Malvina Acesso A, nº 195, Santa Teresa, Porto Alegre, RS</v>
      </c>
      <c r="C4" s="40"/>
      <c r="D4" s="406"/>
      <c r="E4" s="43"/>
      <c r="F4" s="43"/>
      <c r="G4" s="43"/>
      <c r="H4" s="43"/>
      <c r="I4" s="43"/>
      <c r="J4" s="43"/>
      <c r="K4" s="43"/>
      <c r="L4" s="43"/>
      <c r="M4" s="43"/>
      <c r="N4" s="43"/>
      <c r="O4" s="43"/>
      <c r="P4" s="43"/>
      <c r="Q4" s="43"/>
      <c r="R4" s="43"/>
      <c r="S4" s="43"/>
      <c r="T4" s="43"/>
      <c r="U4" s="43"/>
      <c r="V4" s="43"/>
      <c r="W4" s="115"/>
    </row>
    <row r="5" spans="1:23" s="8" customFormat="1" ht="14.25" x14ac:dyDescent="0.2">
      <c r="A5" s="39"/>
      <c r="B5" s="397"/>
      <c r="C5" s="40"/>
      <c r="D5" s="407"/>
      <c r="E5" s="43"/>
      <c r="F5" s="43"/>
      <c r="G5" s="43"/>
      <c r="H5" s="43"/>
      <c r="I5" s="43"/>
      <c r="J5" s="43"/>
      <c r="K5" s="43"/>
      <c r="L5" s="43"/>
      <c r="M5" s="43"/>
      <c r="N5" s="43"/>
      <c r="O5" s="43"/>
      <c r="P5" s="43"/>
      <c r="Q5" s="43"/>
      <c r="R5" s="43"/>
      <c r="S5" s="43"/>
      <c r="T5" s="43"/>
      <c r="U5" s="43"/>
      <c r="V5" s="43"/>
      <c r="W5" s="115"/>
    </row>
    <row r="6" spans="1:23" s="8" customFormat="1" ht="18" x14ac:dyDescent="0.2">
      <c r="A6" s="39"/>
      <c r="B6" s="398" t="s">
        <v>138</v>
      </c>
      <c r="C6" s="49"/>
      <c r="D6" s="408"/>
      <c r="E6" s="49"/>
      <c r="F6" s="49"/>
      <c r="G6" s="49"/>
      <c r="H6" s="49"/>
      <c r="I6" s="49"/>
      <c r="J6" s="49"/>
      <c r="K6" s="49"/>
      <c r="L6" s="49"/>
      <c r="M6" s="49"/>
      <c r="N6" s="49"/>
      <c r="O6" s="49"/>
      <c r="P6" s="49"/>
      <c r="Q6" s="49"/>
      <c r="R6" s="49"/>
      <c r="S6" s="49"/>
      <c r="T6" s="49"/>
      <c r="U6" s="49"/>
      <c r="V6" s="49"/>
      <c r="W6" s="116"/>
    </row>
    <row r="7" spans="1:23" s="60" customFormat="1" ht="12.75" x14ac:dyDescent="0.2">
      <c r="A7" s="54"/>
      <c r="B7" s="399"/>
      <c r="C7" s="55"/>
      <c r="D7" s="399"/>
      <c r="E7" s="56"/>
      <c r="F7" s="56"/>
      <c r="G7" s="56"/>
      <c r="H7" s="56"/>
      <c r="I7" s="56"/>
      <c r="J7" s="56"/>
      <c r="K7" s="56"/>
      <c r="L7" s="56"/>
      <c r="M7" s="56"/>
      <c r="N7" s="56"/>
      <c r="O7" s="56"/>
      <c r="P7" s="56"/>
      <c r="Q7" s="56"/>
      <c r="R7" s="56"/>
      <c r="S7" s="56"/>
      <c r="T7" s="56"/>
      <c r="U7" s="56"/>
      <c r="V7" s="56"/>
      <c r="W7" s="117"/>
    </row>
    <row r="8" spans="1:23" x14ac:dyDescent="0.25">
      <c r="A8" s="549" t="s">
        <v>14</v>
      </c>
      <c r="B8" s="550" t="s">
        <v>17</v>
      </c>
      <c r="C8" s="549" t="s">
        <v>19</v>
      </c>
      <c r="D8" s="550" t="s">
        <v>18</v>
      </c>
      <c r="E8" s="546" t="s">
        <v>139</v>
      </c>
      <c r="F8" s="546" t="s">
        <v>13998</v>
      </c>
      <c r="G8" s="546"/>
      <c r="H8" s="546" t="s">
        <v>13999</v>
      </c>
      <c r="I8" s="546"/>
      <c r="J8" s="546" t="s">
        <v>14000</v>
      </c>
      <c r="K8" s="546"/>
      <c r="L8" s="546" t="s">
        <v>14001</v>
      </c>
      <c r="M8" s="546"/>
      <c r="N8" s="546" t="s">
        <v>14002</v>
      </c>
      <c r="O8" s="546"/>
      <c r="P8" s="546" t="s">
        <v>14003</v>
      </c>
      <c r="Q8" s="546"/>
      <c r="R8" s="546" t="s">
        <v>14004</v>
      </c>
      <c r="S8" s="546"/>
      <c r="T8" s="546" t="s">
        <v>14005</v>
      </c>
      <c r="U8" s="546"/>
      <c r="V8" s="546" t="s">
        <v>52</v>
      </c>
      <c r="W8" s="546"/>
    </row>
    <row r="9" spans="1:23" x14ac:dyDescent="0.25">
      <c r="A9" s="549"/>
      <c r="B9" s="550"/>
      <c r="C9" s="549"/>
      <c r="D9" s="550"/>
      <c r="E9" s="546"/>
      <c r="F9" s="142" t="s">
        <v>140</v>
      </c>
      <c r="G9" s="142" t="s">
        <v>141</v>
      </c>
      <c r="H9" s="142" t="s">
        <v>140</v>
      </c>
      <c r="I9" s="142" t="s">
        <v>141</v>
      </c>
      <c r="J9" s="142" t="s">
        <v>140</v>
      </c>
      <c r="K9" s="142" t="s">
        <v>141</v>
      </c>
      <c r="L9" s="524" t="s">
        <v>140</v>
      </c>
      <c r="M9" s="524" t="s">
        <v>141</v>
      </c>
      <c r="N9" s="524" t="s">
        <v>140</v>
      </c>
      <c r="O9" s="524" t="s">
        <v>141</v>
      </c>
      <c r="P9" s="524" t="s">
        <v>140</v>
      </c>
      <c r="Q9" s="524" t="s">
        <v>141</v>
      </c>
      <c r="R9" s="524" t="s">
        <v>140</v>
      </c>
      <c r="S9" s="524" t="s">
        <v>141</v>
      </c>
      <c r="T9" s="142" t="s">
        <v>140</v>
      </c>
      <c r="U9" s="142" t="s">
        <v>141</v>
      </c>
      <c r="V9" s="142" t="s">
        <v>140</v>
      </c>
      <c r="W9" s="142" t="s">
        <v>141</v>
      </c>
    </row>
    <row r="10" spans="1:23" s="68" customFormat="1" x14ac:dyDescent="0.2">
      <c r="A10" s="281">
        <f>orcamento!A10</f>
        <v>1</v>
      </c>
      <c r="B10" s="400" t="str">
        <f>orcamento!D10</f>
        <v>SERVIÇOS DE ESCRITÓRIO</v>
      </c>
      <c r="C10" s="282"/>
      <c r="D10" s="409"/>
      <c r="E10" s="289"/>
      <c r="F10" s="290"/>
      <c r="G10" s="291"/>
      <c r="H10" s="290"/>
      <c r="I10" s="291"/>
      <c r="J10" s="290"/>
      <c r="K10" s="291"/>
      <c r="L10" s="290"/>
      <c r="M10" s="291"/>
      <c r="N10" s="290"/>
      <c r="O10" s="291"/>
      <c r="P10" s="290"/>
      <c r="Q10" s="291"/>
      <c r="R10" s="290"/>
      <c r="S10" s="291"/>
      <c r="T10" s="290"/>
      <c r="U10" s="291"/>
      <c r="V10" s="171"/>
      <c r="W10" s="172"/>
    </row>
    <row r="11" spans="1:23" s="68" customFormat="1" ht="14.25" x14ac:dyDescent="0.2">
      <c r="A11" s="81" t="str">
        <f>orcamento!A11</f>
        <v>1.1</v>
      </c>
      <c r="B11" s="393" t="str">
        <f>orcamento!D11</f>
        <v>EQUIPE DE ADMINISTRAÇÃO LOCAL</v>
      </c>
      <c r="C11" s="423">
        <f>orcamento!F11</f>
        <v>1</v>
      </c>
      <c r="D11" s="424" t="str">
        <f>orcamento!E11</f>
        <v>UN</v>
      </c>
      <c r="E11" s="425">
        <f>orcamento!K11</f>
        <v>151569.85</v>
      </c>
      <c r="F11" s="174">
        <f t="shared" ref="F11" si="0">ROUND(G11*$E11,2)</f>
        <v>34861.07</v>
      </c>
      <c r="G11" s="175">
        <f>TRUNC((SUMPRODUCT(G12:G82,$E$12:$E$82))/(SUMPRODUCT($C$12:$C$82,$E$12:$E$82)),2)</f>
        <v>0.23</v>
      </c>
      <c r="H11" s="174">
        <f>ROUND(I11*$E11,2)</f>
        <v>27282.57</v>
      </c>
      <c r="I11" s="175">
        <f>TRUNC((SUMPRODUCT(I12:I82,$E$12:$E$82))/(SUMPRODUCT($C$12:$C$82,$E$12:$E$82)),2)</f>
        <v>0.18</v>
      </c>
      <c r="J11" s="174">
        <f>ROUND(K11*$E11,2)</f>
        <v>25766.87</v>
      </c>
      <c r="K11" s="175">
        <f>TRUNC((SUMPRODUCT(K12:K82,$E$12:$E$82))/(SUMPRODUCT($C$12:$C$82,$E$12:$E$82)),2)</f>
        <v>0.17</v>
      </c>
      <c r="L11" s="174">
        <f t="shared" ref="L11" si="1">ROUND(M11*$E11,2)</f>
        <v>13641.29</v>
      </c>
      <c r="M11" s="175">
        <f>TRUNC((SUMPRODUCT(M12:M82,$E$12:$E$82))/(SUMPRODUCT($C$12:$C$82,$E$12:$E$82)),2)</f>
        <v>0.09</v>
      </c>
      <c r="N11" s="174">
        <f t="shared" ref="N11" si="2">ROUND(O11*$E11,2)</f>
        <v>9094.19</v>
      </c>
      <c r="O11" s="175">
        <f>TRUNC((SUMPRODUCT(O12:O82,$E$12:$E$82))/(SUMPRODUCT($C$12:$C$82,$E$12:$E$82)),2)</f>
        <v>0.06</v>
      </c>
      <c r="P11" s="174">
        <f t="shared" ref="P11" si="3">ROUND(Q11*$E11,2)</f>
        <v>16672.68</v>
      </c>
      <c r="Q11" s="175">
        <f>TRUNC((SUMPRODUCT(Q12:Q82,$E$12:$E$82))/(SUMPRODUCT($C$12:$C$82,$E$12:$E$82)),2)</f>
        <v>0.11</v>
      </c>
      <c r="R11" s="174">
        <f t="shared" ref="R11" si="4">ROUND(S11*$E11,2)</f>
        <v>9094.19</v>
      </c>
      <c r="S11" s="175">
        <f>TRUNC((SUMPRODUCT(S12:S82,$E$12:$E$82))/(SUMPRODUCT($C$12:$C$82,$E$12:$E$82)),2)</f>
        <v>0.06</v>
      </c>
      <c r="T11" s="176">
        <f>E11-(F11+H11+J11+L11+N11+P11+R11)</f>
        <v>15156.99000000002</v>
      </c>
      <c r="U11" s="175">
        <f>1-(G11+I11+K11+M11+O11+Q11+S11)</f>
        <v>0.10000000000000009</v>
      </c>
      <c r="V11" s="173">
        <f>F11+H11+J11+L11+N11+P11+R11+T11</f>
        <v>151569.85</v>
      </c>
      <c r="W11" s="177">
        <f>G11+I11+K11+M11+O11+Q11+S11+U11</f>
        <v>1</v>
      </c>
    </row>
    <row r="12" spans="1:23" s="68" customFormat="1" ht="27" customHeight="1" x14ac:dyDescent="0.2">
      <c r="A12" s="81" t="str">
        <f>orcamento!A12</f>
        <v>1.2</v>
      </c>
      <c r="B12" s="393" t="str">
        <f>orcamento!D12</f>
        <v>SERVIÇO DE VIGIÂNCIA NOTURNA (DIÁRIA) E DIURNA (FINAIS DE SEMANA)</v>
      </c>
      <c r="C12" s="423">
        <f>orcamento!F12</f>
        <v>8</v>
      </c>
      <c r="D12" s="424" t="str">
        <f>orcamento!E12</f>
        <v>MÊS</v>
      </c>
      <c r="E12" s="425">
        <f>orcamento!K12</f>
        <v>10306.5</v>
      </c>
      <c r="F12" s="174">
        <f t="shared" ref="F12" si="5">ROUND(G12*$E12,2)</f>
        <v>10306.5</v>
      </c>
      <c r="G12" s="175">
        <v>1</v>
      </c>
      <c r="H12" s="174">
        <f t="shared" ref="H12:T12" si="6">ROUND(I12*$E12,2)</f>
        <v>10306.5</v>
      </c>
      <c r="I12" s="175">
        <v>1</v>
      </c>
      <c r="J12" s="174">
        <f t="shared" si="6"/>
        <v>10306.5</v>
      </c>
      <c r="K12" s="175">
        <v>1</v>
      </c>
      <c r="L12" s="174">
        <f t="shared" si="6"/>
        <v>10306.5</v>
      </c>
      <c r="M12" s="175">
        <v>1</v>
      </c>
      <c r="N12" s="174">
        <f t="shared" si="6"/>
        <v>10306.5</v>
      </c>
      <c r="O12" s="175">
        <v>1</v>
      </c>
      <c r="P12" s="174">
        <f t="shared" si="6"/>
        <v>10306.5</v>
      </c>
      <c r="Q12" s="175">
        <v>1</v>
      </c>
      <c r="R12" s="174">
        <f t="shared" si="6"/>
        <v>10306.5</v>
      </c>
      <c r="S12" s="175">
        <v>1</v>
      </c>
      <c r="T12" s="174">
        <f t="shared" si="6"/>
        <v>10306.5</v>
      </c>
      <c r="U12" s="175">
        <v>1</v>
      </c>
      <c r="V12" s="173">
        <f t="shared" ref="V12:V16" si="7">F12+H12+J12+L12+N12+P12+R12+T12</f>
        <v>82452</v>
      </c>
      <c r="W12" s="177">
        <f t="shared" ref="W12:W16" si="8">G12+I12+K12+M12+O12+Q12+S12+U12</f>
        <v>8</v>
      </c>
    </row>
    <row r="13" spans="1:23" s="68" customFormat="1" ht="14.25" x14ac:dyDescent="0.2">
      <c r="A13" s="81" t="str">
        <f>orcamento!A13</f>
        <v>1.3</v>
      </c>
      <c r="B13" s="393" t="str">
        <f>orcamento!D13</f>
        <v>DOCUMENTO DE RESPONSABILIDADE TÉCNICA</v>
      </c>
      <c r="C13" s="423">
        <f>orcamento!F13</f>
        <v>1</v>
      </c>
      <c r="D13" s="424" t="str">
        <f>orcamento!E13</f>
        <v>UN</v>
      </c>
      <c r="E13" s="425">
        <f>orcamento!K13</f>
        <v>368.13</v>
      </c>
      <c r="F13" s="174">
        <f t="shared" ref="F13:F61" si="9">ROUND(G13*$E13,2)</f>
        <v>368.13</v>
      </c>
      <c r="G13" s="175">
        <f t="shared" ref="G13:G61" si="10">C13</f>
        <v>1</v>
      </c>
      <c r="H13" s="174"/>
      <c r="I13" s="175"/>
      <c r="J13" s="174"/>
      <c r="K13" s="175"/>
      <c r="L13" s="174"/>
      <c r="M13" s="175"/>
      <c r="N13" s="174"/>
      <c r="O13" s="175"/>
      <c r="P13" s="174"/>
      <c r="Q13" s="175"/>
      <c r="R13" s="174"/>
      <c r="S13" s="175"/>
      <c r="T13" s="174"/>
      <c r="U13" s="175"/>
      <c r="V13" s="173">
        <f t="shared" si="7"/>
        <v>368.13</v>
      </c>
      <c r="W13" s="177">
        <f t="shared" si="8"/>
        <v>1</v>
      </c>
    </row>
    <row r="14" spans="1:23" s="68" customFormat="1" ht="14.25" x14ac:dyDescent="0.2">
      <c r="A14" s="81" t="str">
        <f>orcamento!A14</f>
        <v>1.4</v>
      </c>
      <c r="B14" s="393" t="str">
        <f>orcamento!D14</f>
        <v>PLANO DE ATAQUE</v>
      </c>
      <c r="C14" s="423">
        <f>orcamento!F14</f>
        <v>1</v>
      </c>
      <c r="D14" s="424" t="str">
        <f>orcamento!E14</f>
        <v>UN</v>
      </c>
      <c r="E14" s="425">
        <f>orcamento!K14</f>
        <v>1163.43</v>
      </c>
      <c r="F14" s="174">
        <f t="shared" si="9"/>
        <v>1163.43</v>
      </c>
      <c r="G14" s="175">
        <f t="shared" si="10"/>
        <v>1</v>
      </c>
      <c r="H14" s="174"/>
      <c r="I14" s="175"/>
      <c r="J14" s="174"/>
      <c r="K14" s="175"/>
      <c r="L14" s="174"/>
      <c r="M14" s="175"/>
      <c r="N14" s="174"/>
      <c r="O14" s="175"/>
      <c r="P14" s="174"/>
      <c r="Q14" s="175"/>
      <c r="R14" s="174"/>
      <c r="S14" s="175"/>
      <c r="T14" s="174"/>
      <c r="U14" s="175"/>
      <c r="V14" s="173">
        <f t="shared" si="7"/>
        <v>1163.43</v>
      </c>
      <c r="W14" s="177">
        <f t="shared" si="8"/>
        <v>1</v>
      </c>
    </row>
    <row r="15" spans="1:23" s="68" customFormat="1" ht="28.5" x14ac:dyDescent="0.2">
      <c r="A15" s="81" t="str">
        <f>orcamento!A15</f>
        <v>1.5</v>
      </c>
      <c r="B15" s="393" t="str">
        <f>orcamento!D15</f>
        <v>PLANO DE GERENCIAMENTO DE RESÍDUOS NA CONSTRUÇÃO CIVIL - PGRCC</v>
      </c>
      <c r="C15" s="423">
        <f>orcamento!F15</f>
        <v>1</v>
      </c>
      <c r="D15" s="424" t="str">
        <f>orcamento!E15</f>
        <v>UN</v>
      </c>
      <c r="E15" s="425">
        <f>orcamento!K15</f>
        <v>1399.13</v>
      </c>
      <c r="F15" s="174">
        <f t="shared" si="9"/>
        <v>1399.13</v>
      </c>
      <c r="G15" s="175">
        <f t="shared" si="10"/>
        <v>1</v>
      </c>
      <c r="H15" s="174"/>
      <c r="I15" s="175"/>
      <c r="J15" s="174"/>
      <c r="K15" s="175"/>
      <c r="L15" s="174"/>
      <c r="M15" s="175"/>
      <c r="N15" s="174"/>
      <c r="O15" s="175"/>
      <c r="P15" s="174"/>
      <c r="Q15" s="175"/>
      <c r="R15" s="174"/>
      <c r="S15" s="175"/>
      <c r="T15" s="174"/>
      <c r="U15" s="175"/>
      <c r="V15" s="173">
        <f t="shared" si="7"/>
        <v>1399.13</v>
      </c>
      <c r="W15" s="177">
        <f t="shared" si="8"/>
        <v>1</v>
      </c>
    </row>
    <row r="16" spans="1:23" s="68" customFormat="1" ht="14.25" x14ac:dyDescent="0.2">
      <c r="A16" s="81" t="str">
        <f>orcamento!A16</f>
        <v>1.6</v>
      </c>
      <c r="B16" s="393" t="str">
        <f>orcamento!D16</f>
        <v>PROJETO DE SEGURANÇA NO TRABALHO</v>
      </c>
      <c r="C16" s="423">
        <f>orcamento!F16</f>
        <v>1</v>
      </c>
      <c r="D16" s="424" t="str">
        <f>orcamento!E16</f>
        <v>UN</v>
      </c>
      <c r="E16" s="425">
        <f>orcamento!K16</f>
        <v>1391.58</v>
      </c>
      <c r="F16" s="174">
        <f t="shared" si="9"/>
        <v>1391.58</v>
      </c>
      <c r="G16" s="175">
        <f t="shared" si="10"/>
        <v>1</v>
      </c>
      <c r="H16" s="174"/>
      <c r="I16" s="175"/>
      <c r="J16" s="174"/>
      <c r="K16" s="175"/>
      <c r="L16" s="174"/>
      <c r="M16" s="175"/>
      <c r="N16" s="174"/>
      <c r="O16" s="175"/>
      <c r="P16" s="174"/>
      <c r="Q16" s="175"/>
      <c r="R16" s="174"/>
      <c r="S16" s="175"/>
      <c r="T16" s="174"/>
      <c r="U16" s="175"/>
      <c r="V16" s="173">
        <f t="shared" si="7"/>
        <v>1391.58</v>
      </c>
      <c r="W16" s="177">
        <f t="shared" si="8"/>
        <v>1</v>
      </c>
    </row>
    <row r="17" spans="1:23" s="68" customFormat="1" x14ac:dyDescent="0.2">
      <c r="A17" s="281">
        <f>orcamento!A17</f>
        <v>2</v>
      </c>
      <c r="B17" s="400" t="str">
        <f>orcamento!D17</f>
        <v>SERVIÇOS PROVISÓRIOS</v>
      </c>
      <c r="C17" s="282"/>
      <c r="D17" s="409"/>
      <c r="E17" s="289"/>
      <c r="F17" s="290"/>
      <c r="G17" s="291"/>
      <c r="H17" s="290"/>
      <c r="I17" s="291"/>
      <c r="J17" s="290"/>
      <c r="K17" s="291"/>
      <c r="L17" s="290"/>
      <c r="M17" s="291"/>
      <c r="N17" s="290"/>
      <c r="O17" s="291"/>
      <c r="P17" s="290"/>
      <c r="Q17" s="291"/>
      <c r="R17" s="290"/>
      <c r="S17" s="291"/>
      <c r="T17" s="290"/>
      <c r="U17" s="291"/>
      <c r="V17" s="171"/>
      <c r="W17" s="172"/>
    </row>
    <row r="18" spans="1:23" s="68" customFormat="1" ht="45" customHeight="1" x14ac:dyDescent="0.2">
      <c r="A18" s="81" t="str">
        <f>orcamento!A18</f>
        <v>2.1</v>
      </c>
      <c r="B18" s="393" t="str">
        <f>orcamento!D18</f>
        <v>CONE DE SINALIZACAO EM PVC FLEXIVEL, H = 70 / 76 CM (NBR 15071)</v>
      </c>
      <c r="C18" s="423">
        <f>orcamento!F18</f>
        <v>4</v>
      </c>
      <c r="D18" s="424" t="str">
        <f>orcamento!E18</f>
        <v>UN</v>
      </c>
      <c r="E18" s="425">
        <f>orcamento!K18</f>
        <v>171.18</v>
      </c>
      <c r="F18" s="174">
        <f t="shared" si="9"/>
        <v>684.72</v>
      </c>
      <c r="G18" s="175">
        <f t="shared" si="10"/>
        <v>4</v>
      </c>
      <c r="H18" s="174"/>
      <c r="I18" s="175"/>
      <c r="J18" s="174"/>
      <c r="K18" s="175"/>
      <c r="L18" s="174"/>
      <c r="M18" s="175"/>
      <c r="N18" s="174"/>
      <c r="O18" s="175"/>
      <c r="P18" s="174"/>
      <c r="Q18" s="175"/>
      <c r="R18" s="174"/>
      <c r="S18" s="175"/>
      <c r="T18" s="174"/>
      <c r="U18" s="175"/>
      <c r="V18" s="173">
        <f t="shared" ref="V18:V39" si="11">F18+H18+J18+L18+N18+P18+R18+T18</f>
        <v>684.72</v>
      </c>
      <c r="W18" s="177">
        <f t="shared" ref="W18:W39" si="12">G18+I18+K18+M18+O18+Q18+S18+U18</f>
        <v>4</v>
      </c>
    </row>
    <row r="19" spans="1:23" s="68" customFormat="1" ht="41.25" customHeight="1" x14ac:dyDescent="0.2">
      <c r="A19" s="81" t="str">
        <f>orcamento!A19</f>
        <v>2.2</v>
      </c>
      <c r="B19" s="393" t="str">
        <f>orcamento!D19</f>
        <v>TELA TAPUME LARANJA - FORNECIMENTO E INSTALAÇÃO COM MADEIRA</v>
      </c>
      <c r="C19" s="423">
        <f>orcamento!F19</f>
        <v>50</v>
      </c>
      <c r="D19" s="424" t="str">
        <f>orcamento!E19</f>
        <v>M</v>
      </c>
      <c r="E19" s="425">
        <f>orcamento!K19</f>
        <v>22.729999999999997</v>
      </c>
      <c r="F19" s="174">
        <f t="shared" si="9"/>
        <v>1136.5</v>
      </c>
      <c r="G19" s="175">
        <f t="shared" si="10"/>
        <v>50</v>
      </c>
      <c r="H19" s="174"/>
      <c r="I19" s="175"/>
      <c r="J19" s="174"/>
      <c r="K19" s="175"/>
      <c r="L19" s="174"/>
      <c r="M19" s="175"/>
      <c r="N19" s="174"/>
      <c r="O19" s="175"/>
      <c r="P19" s="174"/>
      <c r="Q19" s="175"/>
      <c r="R19" s="174"/>
      <c r="S19" s="175"/>
      <c r="T19" s="174"/>
      <c r="U19" s="175"/>
      <c r="V19" s="173">
        <f t="shared" si="11"/>
        <v>1136.5</v>
      </c>
      <c r="W19" s="177">
        <f t="shared" si="12"/>
        <v>50</v>
      </c>
    </row>
    <row r="20" spans="1:23" s="68" customFormat="1" ht="14.25" x14ac:dyDescent="0.2">
      <c r="A20" s="81" t="str">
        <f>orcamento!A20</f>
        <v>2.3</v>
      </c>
      <c r="B20" s="393" t="str">
        <f>orcamento!D20</f>
        <v>CARGA E TRANSPORTE DE CONTAINER</v>
      </c>
      <c r="C20" s="423">
        <f>orcamento!F20</f>
        <v>2</v>
      </c>
      <c r="D20" s="424" t="str">
        <f>orcamento!E20</f>
        <v>UN</v>
      </c>
      <c r="E20" s="425">
        <f>orcamento!K20</f>
        <v>787.17000000000007</v>
      </c>
      <c r="F20" s="174">
        <f t="shared" si="9"/>
        <v>1574.34</v>
      </c>
      <c r="G20" s="175">
        <f t="shared" si="10"/>
        <v>2</v>
      </c>
      <c r="H20" s="174"/>
      <c r="I20" s="175"/>
      <c r="J20" s="174"/>
      <c r="K20" s="175"/>
      <c r="L20" s="174"/>
      <c r="M20" s="175"/>
      <c r="N20" s="174"/>
      <c r="O20" s="175"/>
      <c r="P20" s="174"/>
      <c r="Q20" s="175"/>
      <c r="R20" s="174"/>
      <c r="S20" s="175"/>
      <c r="T20" s="174"/>
      <c r="U20" s="175"/>
      <c r="V20" s="173">
        <f t="shared" si="11"/>
        <v>1574.34</v>
      </c>
      <c r="W20" s="177">
        <f t="shared" si="12"/>
        <v>2</v>
      </c>
    </row>
    <row r="21" spans="1:23" s="68" customFormat="1" ht="42.75" x14ac:dyDescent="0.2">
      <c r="A21" s="81" t="str">
        <f>orcamento!A21</f>
        <v>2.4</v>
      </c>
      <c r="B21" s="393" t="str">
        <f>orcamento!D21</f>
        <v>LOCACAO DE CONTAINER 2,30 X 6,00 M, ALT. 2,50 M, COM 1 SANITARIO, PARA ESCRITORIO, COMPLETO, SEM DIVISORIAS INTERNAS (NAO INCLUI MOBILIZACAO/DESMOBILIZACAO)</v>
      </c>
      <c r="C21" s="423">
        <f>orcamento!F21</f>
        <v>8</v>
      </c>
      <c r="D21" s="424" t="str">
        <f>orcamento!E21</f>
        <v>MES</v>
      </c>
      <c r="E21" s="425">
        <f>orcamento!K21</f>
        <v>1330.34</v>
      </c>
      <c r="F21" s="174">
        <f t="shared" si="9"/>
        <v>1330.34</v>
      </c>
      <c r="G21" s="175">
        <v>1</v>
      </c>
      <c r="H21" s="174">
        <f t="shared" ref="H21:H22" si="13">ROUND(I21*$E21,2)</f>
        <v>1330.34</v>
      </c>
      <c r="I21" s="175">
        <v>1</v>
      </c>
      <c r="J21" s="174">
        <f t="shared" ref="J21:J22" si="14">ROUND(K21*$E21,2)</f>
        <v>1330.34</v>
      </c>
      <c r="K21" s="175">
        <v>1</v>
      </c>
      <c r="L21" s="174">
        <f t="shared" ref="L21:L22" si="15">ROUND(M21*$E21,2)</f>
        <v>1330.34</v>
      </c>
      <c r="M21" s="175">
        <v>1</v>
      </c>
      <c r="N21" s="174">
        <f t="shared" ref="N21:N22" si="16">ROUND(O21*$E21,2)</f>
        <v>1330.34</v>
      </c>
      <c r="O21" s="175">
        <v>1</v>
      </c>
      <c r="P21" s="174">
        <f t="shared" ref="P21:P22" si="17">ROUND(Q21*$E21,2)</f>
        <v>1330.34</v>
      </c>
      <c r="Q21" s="175">
        <v>1</v>
      </c>
      <c r="R21" s="174">
        <f t="shared" ref="R21:R22" si="18">ROUND(S21*$E21,2)</f>
        <v>1330.34</v>
      </c>
      <c r="S21" s="175">
        <v>1</v>
      </c>
      <c r="T21" s="174">
        <f t="shared" ref="T21:T22" si="19">ROUND(U21*$E21,2)</f>
        <v>1330.34</v>
      </c>
      <c r="U21" s="175">
        <v>1</v>
      </c>
      <c r="V21" s="173">
        <f t="shared" si="11"/>
        <v>10642.72</v>
      </c>
      <c r="W21" s="177">
        <f t="shared" si="12"/>
        <v>8</v>
      </c>
    </row>
    <row r="22" spans="1:23" s="68" customFormat="1" ht="42.75" x14ac:dyDescent="0.2">
      <c r="A22" s="81" t="str">
        <f>orcamento!A22</f>
        <v>2.5</v>
      </c>
      <c r="B22" s="393" t="str">
        <f>orcamento!D22</f>
        <v>LOCACAO DE CONTAINER 2,30 X 4,30 M, ALT. 2,50 M, P/ SANITARIO, C/ 5 BACIAS, 1 LAVATORIO E 4 MICTORIOS (NAO INCLUI MOBILIZACAO/DESMOBILIZACAO)</v>
      </c>
      <c r="C22" s="423">
        <f>orcamento!F22</f>
        <v>8</v>
      </c>
      <c r="D22" s="424" t="str">
        <f>orcamento!E22</f>
        <v>MES</v>
      </c>
      <c r="E22" s="425">
        <f>orcamento!K22</f>
        <v>1662.93</v>
      </c>
      <c r="F22" s="174">
        <f t="shared" si="9"/>
        <v>1662.93</v>
      </c>
      <c r="G22" s="175">
        <v>1</v>
      </c>
      <c r="H22" s="174">
        <f t="shared" si="13"/>
        <v>1662.93</v>
      </c>
      <c r="I22" s="175">
        <v>1</v>
      </c>
      <c r="J22" s="174">
        <f t="shared" si="14"/>
        <v>1662.93</v>
      </c>
      <c r="K22" s="175">
        <v>1</v>
      </c>
      <c r="L22" s="174">
        <f t="shared" si="15"/>
        <v>1662.93</v>
      </c>
      <c r="M22" s="175">
        <v>1</v>
      </c>
      <c r="N22" s="174">
        <f t="shared" si="16"/>
        <v>1662.93</v>
      </c>
      <c r="O22" s="175">
        <v>1</v>
      </c>
      <c r="P22" s="174">
        <f t="shared" si="17"/>
        <v>1662.93</v>
      </c>
      <c r="Q22" s="175">
        <v>1</v>
      </c>
      <c r="R22" s="174">
        <f t="shared" si="18"/>
        <v>1662.93</v>
      </c>
      <c r="S22" s="175">
        <v>1</v>
      </c>
      <c r="T22" s="174">
        <f t="shared" si="19"/>
        <v>1662.93</v>
      </c>
      <c r="U22" s="175">
        <v>1</v>
      </c>
      <c r="V22" s="173">
        <f t="shared" si="11"/>
        <v>13303.44</v>
      </c>
      <c r="W22" s="177">
        <f t="shared" si="12"/>
        <v>8</v>
      </c>
    </row>
    <row r="23" spans="1:23" s="68" customFormat="1" ht="28.5" x14ac:dyDescent="0.2">
      <c r="A23" s="81" t="str">
        <f>orcamento!A23</f>
        <v>2.6</v>
      </c>
      <c r="B23" s="393" t="str">
        <f>orcamento!D23</f>
        <v xml:space="preserve">PLACA DE OBRA EM CHAPA GALVANIZADA *N. 22*, ADESIVADA, INCLUSO MADEIRAMENTO E INSTALAÇÃO </v>
      </c>
      <c r="C23" s="423">
        <f>orcamento!F23</f>
        <v>6</v>
      </c>
      <c r="D23" s="424" t="str">
        <f>orcamento!E23</f>
        <v>M2</v>
      </c>
      <c r="E23" s="425">
        <f>orcamento!K23</f>
        <v>664.68999999999994</v>
      </c>
      <c r="F23" s="174">
        <f t="shared" si="9"/>
        <v>3988.14</v>
      </c>
      <c r="G23" s="175">
        <f t="shared" si="10"/>
        <v>6</v>
      </c>
      <c r="H23" s="174"/>
      <c r="I23" s="175"/>
      <c r="J23" s="174"/>
      <c r="K23" s="175"/>
      <c r="L23" s="174"/>
      <c r="M23" s="175"/>
      <c r="N23" s="174"/>
      <c r="O23" s="175"/>
      <c r="P23" s="174"/>
      <c r="Q23" s="175"/>
      <c r="R23" s="174"/>
      <c r="S23" s="175"/>
      <c r="T23" s="174"/>
      <c r="U23" s="175"/>
      <c r="V23" s="173">
        <f t="shared" si="11"/>
        <v>3988.14</v>
      </c>
      <c r="W23" s="177">
        <f t="shared" si="12"/>
        <v>6</v>
      </c>
    </row>
    <row r="24" spans="1:23" s="68" customFormat="1" ht="14.25" x14ac:dyDescent="0.2">
      <c r="A24" s="81" t="str">
        <f>orcamento!A24</f>
        <v>2.7</v>
      </c>
      <c r="B24" s="393" t="str">
        <f>orcamento!D24</f>
        <v>TAPUME COM COMPENSADO DE MADEIRA. AF_03/2024</v>
      </c>
      <c r="C24" s="423">
        <f>orcamento!F24</f>
        <v>213.4</v>
      </c>
      <c r="D24" s="424" t="str">
        <f>orcamento!E24</f>
        <v>M2</v>
      </c>
      <c r="E24" s="425">
        <f>orcamento!K24</f>
        <v>129.16999999999999</v>
      </c>
      <c r="F24" s="174">
        <f t="shared" si="9"/>
        <v>27564.880000000001</v>
      </c>
      <c r="G24" s="175">
        <f t="shared" si="10"/>
        <v>213.4</v>
      </c>
      <c r="H24" s="174"/>
      <c r="I24" s="175"/>
      <c r="J24" s="174"/>
      <c r="K24" s="175"/>
      <c r="L24" s="174"/>
      <c r="M24" s="175"/>
      <c r="N24" s="174"/>
      <c r="O24" s="175"/>
      <c r="P24" s="174"/>
      <c r="Q24" s="175"/>
      <c r="R24" s="174"/>
      <c r="S24" s="175"/>
      <c r="T24" s="174"/>
      <c r="U24" s="175"/>
      <c r="V24" s="173">
        <f t="shared" si="11"/>
        <v>27564.880000000001</v>
      </c>
      <c r="W24" s="177">
        <f t="shared" si="12"/>
        <v>213.4</v>
      </c>
    </row>
    <row r="25" spans="1:23" s="68" customFormat="1" ht="28.5" x14ac:dyDescent="0.2">
      <c r="A25" s="81" t="str">
        <f>orcamento!A25</f>
        <v>2.8</v>
      </c>
      <c r="B25" s="393" t="str">
        <f>orcamento!D25</f>
        <v>TUBO, PVC, SOLDÁVEL, DE 32MM, INSTALADO EM RESERVAÇÃO PREDIAL DE ÁGUA - FORNECIMENTO E INSTALAÇÃO. AF_04/2024</v>
      </c>
      <c r="C25" s="423">
        <f>orcamento!F25</f>
        <v>25</v>
      </c>
      <c r="D25" s="424" t="str">
        <f>orcamento!E25</f>
        <v>M</v>
      </c>
      <c r="E25" s="425">
        <f>orcamento!K25</f>
        <v>18.939999999999998</v>
      </c>
      <c r="F25" s="174">
        <f t="shared" si="9"/>
        <v>473.5</v>
      </c>
      <c r="G25" s="175">
        <f t="shared" si="10"/>
        <v>25</v>
      </c>
      <c r="H25" s="174"/>
      <c r="I25" s="175"/>
      <c r="J25" s="174"/>
      <c r="K25" s="175"/>
      <c r="L25" s="174"/>
      <c r="M25" s="175"/>
      <c r="N25" s="174"/>
      <c r="O25" s="175"/>
      <c r="P25" s="174"/>
      <c r="Q25" s="175"/>
      <c r="R25" s="174"/>
      <c r="S25" s="175"/>
      <c r="T25" s="174"/>
      <c r="U25" s="175"/>
      <c r="V25" s="173">
        <f t="shared" si="11"/>
        <v>473.5</v>
      </c>
      <c r="W25" s="177">
        <f t="shared" si="12"/>
        <v>25</v>
      </c>
    </row>
    <row r="26" spans="1:23" s="68" customFormat="1" ht="28.5" x14ac:dyDescent="0.2">
      <c r="A26" s="81" t="str">
        <f>orcamento!A26</f>
        <v>2.9</v>
      </c>
      <c r="B26" s="393" t="str">
        <f>orcamento!D26</f>
        <v>REGISTRO DE ESFERA, PVC, ROSCÁVEL, COM VOLANTE, 1 1/4" - FORNECIMENTO E INSTALAÇÃO. AF_08/2021</v>
      </c>
      <c r="C26" s="423">
        <f>orcamento!F26</f>
        <v>1</v>
      </c>
      <c r="D26" s="424" t="str">
        <f>orcamento!E26</f>
        <v>UN</v>
      </c>
      <c r="E26" s="425">
        <f>orcamento!K26</f>
        <v>132.14000000000001</v>
      </c>
      <c r="F26" s="174">
        <f t="shared" si="9"/>
        <v>132.13999999999999</v>
      </c>
      <c r="G26" s="175">
        <f t="shared" si="10"/>
        <v>1</v>
      </c>
      <c r="H26" s="174"/>
      <c r="I26" s="175"/>
      <c r="J26" s="174"/>
      <c r="K26" s="175"/>
      <c r="L26" s="174"/>
      <c r="M26" s="175"/>
      <c r="N26" s="174"/>
      <c r="O26" s="175"/>
      <c r="P26" s="174"/>
      <c r="Q26" s="175"/>
      <c r="R26" s="174"/>
      <c r="S26" s="175"/>
      <c r="T26" s="174"/>
      <c r="U26" s="175"/>
      <c r="V26" s="173">
        <f t="shared" si="11"/>
        <v>132.13999999999999</v>
      </c>
      <c r="W26" s="177">
        <f t="shared" si="12"/>
        <v>1</v>
      </c>
    </row>
    <row r="27" spans="1:23" s="68" customFormat="1" ht="42.75" x14ac:dyDescent="0.2">
      <c r="A27" s="81" t="str">
        <f>orcamento!A27</f>
        <v>2.10</v>
      </c>
      <c r="B27" s="393" t="str">
        <f>orcamento!D27</f>
        <v>JOELHO 90 GRAUS, PVC, SOLDÁVEL, DN 32 MM INSTALADO EM RESERVAÇÃO PREDIAL DE ÁGUA - FORNECIMENTO E INSTALAÇÃO. AF_04/2024</v>
      </c>
      <c r="C27" s="423">
        <f>orcamento!F27</f>
        <v>10</v>
      </c>
      <c r="D27" s="424" t="str">
        <f>orcamento!E27</f>
        <v>UN</v>
      </c>
      <c r="E27" s="425">
        <f>orcamento!K27</f>
        <v>11.209999999999999</v>
      </c>
      <c r="F27" s="174">
        <f t="shared" si="9"/>
        <v>112.1</v>
      </c>
      <c r="G27" s="175">
        <f t="shared" si="10"/>
        <v>10</v>
      </c>
      <c r="H27" s="174"/>
      <c r="I27" s="175"/>
      <c r="J27" s="174"/>
      <c r="K27" s="175"/>
      <c r="L27" s="174"/>
      <c r="M27" s="175"/>
      <c r="N27" s="174"/>
      <c r="O27" s="175"/>
      <c r="P27" s="174"/>
      <c r="Q27" s="175"/>
      <c r="R27" s="174"/>
      <c r="S27" s="175"/>
      <c r="T27" s="174"/>
      <c r="U27" s="175"/>
      <c r="V27" s="173">
        <f t="shared" si="11"/>
        <v>112.1</v>
      </c>
      <c r="W27" s="177">
        <f t="shared" si="12"/>
        <v>10</v>
      </c>
    </row>
    <row r="28" spans="1:23" s="68" customFormat="1" ht="28.5" x14ac:dyDescent="0.2">
      <c r="A28" s="81" t="str">
        <f>orcamento!A28</f>
        <v>2.11</v>
      </c>
      <c r="B28" s="393" t="str">
        <f>orcamento!D28</f>
        <v>TORNEIRA CROMADA 1/2" OU 3/4" PARA TANQUE, PADRÃO POPULAR - FORNECIMENTO E INSTALAÇÃO. AF_01/2020</v>
      </c>
      <c r="C28" s="423">
        <f>orcamento!F28</f>
        <v>1</v>
      </c>
      <c r="D28" s="424" t="str">
        <f>orcamento!E28</f>
        <v>UN</v>
      </c>
      <c r="E28" s="425">
        <f>orcamento!K28</f>
        <v>120.86000000000001</v>
      </c>
      <c r="F28" s="174">
        <f t="shared" si="9"/>
        <v>120.86</v>
      </c>
      <c r="G28" s="175">
        <f t="shared" si="10"/>
        <v>1</v>
      </c>
      <c r="H28" s="174"/>
      <c r="I28" s="175"/>
      <c r="J28" s="174"/>
      <c r="K28" s="175"/>
      <c r="L28" s="174"/>
      <c r="M28" s="175"/>
      <c r="N28" s="174"/>
      <c r="O28" s="175"/>
      <c r="P28" s="174"/>
      <c r="Q28" s="175"/>
      <c r="R28" s="174"/>
      <c r="S28" s="175"/>
      <c r="T28" s="174"/>
      <c r="U28" s="175"/>
      <c r="V28" s="173">
        <f t="shared" si="11"/>
        <v>120.86</v>
      </c>
      <c r="W28" s="177">
        <f t="shared" si="12"/>
        <v>1</v>
      </c>
    </row>
    <row r="29" spans="1:23" s="68" customFormat="1" ht="42.75" x14ac:dyDescent="0.2">
      <c r="A29" s="81" t="str">
        <f>orcamento!A29</f>
        <v>2.12</v>
      </c>
      <c r="B29" s="393" t="str">
        <f>orcamento!D29</f>
        <v>TUBO PVC, SERIE NORMAL, ESGOTO PREDIAL, DN 100 MM, FORNECIDO E INSTALADO EM RAMAL DE DESCARGA OU RAMAL DE ESGOTO SANITÁRIO. AF_08/2022</v>
      </c>
      <c r="C29" s="423">
        <f>orcamento!F29</f>
        <v>25</v>
      </c>
      <c r="D29" s="424" t="str">
        <f>orcamento!E29</f>
        <v>M</v>
      </c>
      <c r="E29" s="425">
        <f>orcamento!K29</f>
        <v>54.019999999999996</v>
      </c>
      <c r="F29" s="174">
        <f t="shared" si="9"/>
        <v>1350.5</v>
      </c>
      <c r="G29" s="175">
        <f t="shared" si="10"/>
        <v>25</v>
      </c>
      <c r="H29" s="174"/>
      <c r="I29" s="175"/>
      <c r="J29" s="174"/>
      <c r="K29" s="175"/>
      <c r="L29" s="174"/>
      <c r="M29" s="175"/>
      <c r="N29" s="174"/>
      <c r="O29" s="175"/>
      <c r="P29" s="174"/>
      <c r="Q29" s="175"/>
      <c r="R29" s="174"/>
      <c r="S29" s="175"/>
      <c r="T29" s="174"/>
      <c r="U29" s="175"/>
      <c r="V29" s="173">
        <f t="shared" si="11"/>
        <v>1350.5</v>
      </c>
      <c r="W29" s="177">
        <f t="shared" si="12"/>
        <v>25</v>
      </c>
    </row>
    <row r="30" spans="1:23" s="68" customFormat="1" ht="42.75" x14ac:dyDescent="0.2">
      <c r="A30" s="81" t="str">
        <f>orcamento!A30</f>
        <v>2.13</v>
      </c>
      <c r="B30" s="393" t="str">
        <f>orcamento!D30</f>
        <v>LUVA SIMPLES, PVC, SERIE NORMAL, ESGOTO PREDIAL, DN 100 MM, JUNTA ELÁSTICA, FORNECIDO E INSTALADO EM RAMAL DE DESCARGA OU RAMAL DE ESGOTO SANITÁRIO. AF_08/2022</v>
      </c>
      <c r="C30" s="423">
        <f>orcamento!F30</f>
        <v>3</v>
      </c>
      <c r="D30" s="424" t="str">
        <f>orcamento!E30</f>
        <v>UN</v>
      </c>
      <c r="E30" s="425">
        <f>orcamento!K30</f>
        <v>26.24</v>
      </c>
      <c r="F30" s="174">
        <f t="shared" si="9"/>
        <v>78.72</v>
      </c>
      <c r="G30" s="175">
        <f t="shared" si="10"/>
        <v>3</v>
      </c>
      <c r="H30" s="174"/>
      <c r="I30" s="175"/>
      <c r="J30" s="174"/>
      <c r="K30" s="175"/>
      <c r="L30" s="174"/>
      <c r="M30" s="175"/>
      <c r="N30" s="174"/>
      <c r="O30" s="175"/>
      <c r="P30" s="174"/>
      <c r="Q30" s="175"/>
      <c r="R30" s="174"/>
      <c r="S30" s="175"/>
      <c r="T30" s="174"/>
      <c r="U30" s="175"/>
      <c r="V30" s="173">
        <f t="shared" si="11"/>
        <v>78.72</v>
      </c>
      <c r="W30" s="177">
        <f t="shared" si="12"/>
        <v>3</v>
      </c>
    </row>
    <row r="31" spans="1:23" s="68" customFormat="1" ht="42.75" x14ac:dyDescent="0.2">
      <c r="A31" s="81" t="str">
        <f>orcamento!A31</f>
        <v>2.14</v>
      </c>
      <c r="B31" s="393" t="str">
        <f>orcamento!D31</f>
        <v>JOELHO 45 GRAUS, PVC, SERIE NORMAL, ESGOTO PREDIAL, DN 100 MM, JUNTA ELÁSTICA, FORNECIDO E INSTALADO EM RAMAL DE DESCARGA OU RAMAL DE ESGOTO SANITÁRIO. AF_08/2022</v>
      </c>
      <c r="C31" s="423">
        <f>orcamento!F31</f>
        <v>5</v>
      </c>
      <c r="D31" s="424" t="str">
        <f>orcamento!E31</f>
        <v>UN</v>
      </c>
      <c r="E31" s="425">
        <f>orcamento!K31</f>
        <v>39.97</v>
      </c>
      <c r="F31" s="174">
        <f t="shared" si="9"/>
        <v>199.85</v>
      </c>
      <c r="G31" s="175">
        <f t="shared" si="10"/>
        <v>5</v>
      </c>
      <c r="H31" s="174"/>
      <c r="I31" s="175"/>
      <c r="J31" s="174"/>
      <c r="K31" s="175"/>
      <c r="L31" s="174"/>
      <c r="M31" s="175"/>
      <c r="N31" s="174"/>
      <c r="O31" s="175"/>
      <c r="P31" s="174"/>
      <c r="Q31" s="175"/>
      <c r="R31" s="174"/>
      <c r="S31" s="175"/>
      <c r="T31" s="174"/>
      <c r="U31" s="175"/>
      <c r="V31" s="173">
        <f t="shared" si="11"/>
        <v>199.85</v>
      </c>
      <c r="W31" s="177">
        <f t="shared" si="12"/>
        <v>5</v>
      </c>
    </row>
    <row r="32" spans="1:23" s="68" customFormat="1" ht="42.75" x14ac:dyDescent="0.2">
      <c r="A32" s="81" t="str">
        <f>orcamento!A32</f>
        <v>2.15</v>
      </c>
      <c r="B32" s="393" t="str">
        <f>orcamento!D32</f>
        <v>TUBO PVC, SERIE NORMAL, ESGOTO PREDIAL, DN 40 MM, FORNECIDO E INSTALADO EM RAMAL DE DESCARGA OU RAMAL DE ESGOTO SANITÁRIO. AF_08/2022</v>
      </c>
      <c r="C32" s="423">
        <f>orcamento!F32</f>
        <v>5</v>
      </c>
      <c r="D32" s="424" t="str">
        <f>orcamento!E32</f>
        <v>M</v>
      </c>
      <c r="E32" s="425">
        <f>orcamento!K32</f>
        <v>30.21</v>
      </c>
      <c r="F32" s="174">
        <f t="shared" si="9"/>
        <v>151.05000000000001</v>
      </c>
      <c r="G32" s="175">
        <f t="shared" si="10"/>
        <v>5</v>
      </c>
      <c r="H32" s="174"/>
      <c r="I32" s="175"/>
      <c r="J32" s="174"/>
      <c r="K32" s="175"/>
      <c r="L32" s="174"/>
      <c r="M32" s="175"/>
      <c r="N32" s="174"/>
      <c r="O32" s="175"/>
      <c r="P32" s="174"/>
      <c r="Q32" s="175"/>
      <c r="R32" s="174"/>
      <c r="S32" s="175"/>
      <c r="T32" s="174"/>
      <c r="U32" s="175"/>
      <c r="V32" s="173">
        <f t="shared" si="11"/>
        <v>151.05000000000001</v>
      </c>
      <c r="W32" s="177">
        <f t="shared" si="12"/>
        <v>5</v>
      </c>
    </row>
    <row r="33" spans="1:23" s="68" customFormat="1" ht="42.75" x14ac:dyDescent="0.2">
      <c r="A33" s="81" t="str">
        <f>orcamento!A33</f>
        <v>2.16</v>
      </c>
      <c r="B33" s="393" t="str">
        <f>orcamento!D33</f>
        <v>JOELHO 45 GRAUS, PVC, SERIE NORMAL, ESGOTO PREDIAL, DN 40 MM, JUNTA SOLDÁVEL, FORNECIDO E INSTALADO EM RAMAL DE DESCARGA OU RAMAL DE ESGOTO SANITÁRIO. AF_08/2022</v>
      </c>
      <c r="C33" s="423">
        <f>orcamento!F33</f>
        <v>5</v>
      </c>
      <c r="D33" s="424" t="str">
        <f>orcamento!E33</f>
        <v>UN</v>
      </c>
      <c r="E33" s="425">
        <f>orcamento!K33</f>
        <v>15.02</v>
      </c>
      <c r="F33" s="174">
        <f t="shared" si="9"/>
        <v>75.099999999999994</v>
      </c>
      <c r="G33" s="175">
        <f t="shared" si="10"/>
        <v>5</v>
      </c>
      <c r="H33" s="174"/>
      <c r="I33" s="175"/>
      <c r="J33" s="174"/>
      <c r="K33" s="175"/>
      <c r="L33" s="174"/>
      <c r="M33" s="175"/>
      <c r="N33" s="174"/>
      <c r="O33" s="175"/>
      <c r="P33" s="174"/>
      <c r="Q33" s="175"/>
      <c r="R33" s="174"/>
      <c r="S33" s="175"/>
      <c r="T33" s="174"/>
      <c r="U33" s="175"/>
      <c r="V33" s="173">
        <f t="shared" si="11"/>
        <v>75.099999999999994</v>
      </c>
      <c r="W33" s="177">
        <f t="shared" si="12"/>
        <v>5</v>
      </c>
    </row>
    <row r="34" spans="1:23" s="68" customFormat="1" ht="28.5" x14ac:dyDescent="0.2">
      <c r="A34" s="81" t="str">
        <f>orcamento!A34</f>
        <v>2.17</v>
      </c>
      <c r="B34" s="393" t="str">
        <f>orcamento!D34</f>
        <v>DISJUNTOR TRIPOLAR TIPO DIN, CORRENTE NOMINAL DE 32A - FORNECIMENTO E INSTALAÇÃO. AF_07/2025</v>
      </c>
      <c r="C34" s="423">
        <f>orcamento!F34</f>
        <v>2</v>
      </c>
      <c r="D34" s="424" t="str">
        <f>orcamento!E34</f>
        <v>UN</v>
      </c>
      <c r="E34" s="425">
        <f>orcamento!K34</f>
        <v>103.14999999999999</v>
      </c>
      <c r="F34" s="174">
        <f t="shared" si="9"/>
        <v>206.3</v>
      </c>
      <c r="G34" s="175">
        <f t="shared" si="10"/>
        <v>2</v>
      </c>
      <c r="H34" s="174"/>
      <c r="I34" s="175"/>
      <c r="J34" s="174"/>
      <c r="K34" s="175"/>
      <c r="L34" s="174"/>
      <c r="M34" s="175"/>
      <c r="N34" s="174"/>
      <c r="O34" s="175"/>
      <c r="P34" s="174"/>
      <c r="Q34" s="175"/>
      <c r="R34" s="174"/>
      <c r="S34" s="175"/>
      <c r="T34" s="174"/>
      <c r="U34" s="175"/>
      <c r="V34" s="173">
        <f t="shared" si="11"/>
        <v>206.3</v>
      </c>
      <c r="W34" s="177">
        <f t="shared" si="12"/>
        <v>2</v>
      </c>
    </row>
    <row r="35" spans="1:23" s="68" customFormat="1" ht="42.75" x14ac:dyDescent="0.2">
      <c r="A35" s="81" t="str">
        <f>orcamento!A35</f>
        <v>2.18</v>
      </c>
      <c r="B35" s="393" t="str">
        <f>orcamento!D35</f>
        <v>CABO DE COBRE FLEXÍVEL ISOLADO, 6 MM², ANTI-CHAMA 0,6/1,0 KV, PARA CIRCUITOS TERMINAIS - FORNECIMENTO E INSTALAÇÃO. AF_03/2023</v>
      </c>
      <c r="C35" s="423">
        <f>orcamento!F35</f>
        <v>60</v>
      </c>
      <c r="D35" s="424" t="str">
        <f>orcamento!E35</f>
        <v>M</v>
      </c>
      <c r="E35" s="425">
        <f>orcamento!K35</f>
        <v>13.59</v>
      </c>
      <c r="F35" s="174">
        <f t="shared" si="9"/>
        <v>815.4</v>
      </c>
      <c r="G35" s="175">
        <f t="shared" si="10"/>
        <v>60</v>
      </c>
      <c r="H35" s="174"/>
      <c r="I35" s="175"/>
      <c r="J35" s="174"/>
      <c r="K35" s="175"/>
      <c r="L35" s="174"/>
      <c r="M35" s="175"/>
      <c r="N35" s="174"/>
      <c r="O35" s="175"/>
      <c r="P35" s="174"/>
      <c r="Q35" s="175"/>
      <c r="R35" s="174"/>
      <c r="S35" s="175"/>
      <c r="T35" s="174"/>
      <c r="U35" s="175"/>
      <c r="V35" s="173">
        <f t="shared" si="11"/>
        <v>815.4</v>
      </c>
      <c r="W35" s="177">
        <f t="shared" si="12"/>
        <v>60</v>
      </c>
    </row>
    <row r="36" spans="1:23" s="68" customFormat="1" ht="28.5" x14ac:dyDescent="0.2">
      <c r="A36" s="81" t="str">
        <f>orcamento!A36</f>
        <v>2.19</v>
      </c>
      <c r="B36" s="393" t="str">
        <f>orcamento!D36</f>
        <v>RESERVATÓRIO EM POLIESTER REFORCADO COM FIBRA DE VIDRO, 1.500 LITROS</v>
      </c>
      <c r="C36" s="423">
        <f>orcamento!F36</f>
        <v>1</v>
      </c>
      <c r="D36" s="424" t="str">
        <f>orcamento!E36</f>
        <v>UN</v>
      </c>
      <c r="E36" s="425">
        <f>orcamento!K36</f>
        <v>1388.94</v>
      </c>
      <c r="F36" s="174">
        <f t="shared" si="9"/>
        <v>1388.94</v>
      </c>
      <c r="G36" s="175">
        <f t="shared" si="10"/>
        <v>1</v>
      </c>
      <c r="H36" s="174"/>
      <c r="I36" s="175"/>
      <c r="J36" s="174"/>
      <c r="K36" s="175"/>
      <c r="L36" s="174"/>
      <c r="M36" s="175"/>
      <c r="N36" s="174"/>
      <c r="O36" s="175"/>
      <c r="P36" s="174"/>
      <c r="Q36" s="175"/>
      <c r="R36" s="174"/>
      <c r="S36" s="175"/>
      <c r="T36" s="174"/>
      <c r="U36" s="175"/>
      <c r="V36" s="173">
        <f t="shared" si="11"/>
        <v>1388.94</v>
      </c>
      <c r="W36" s="177">
        <f t="shared" si="12"/>
        <v>1</v>
      </c>
    </row>
    <row r="37" spans="1:23" s="68" customFormat="1" ht="28.5" x14ac:dyDescent="0.2">
      <c r="A37" s="81" t="str">
        <f>orcamento!A37</f>
        <v>2.20</v>
      </c>
      <c r="B37" s="393" t="str">
        <f>orcamento!D37</f>
        <v>MANGUEIRA CRISTAL TRANCADA, PVC COM REFORCO, PRESSAO DE TRABALHO (PT) 250 LBS/POL2, DE 1" X *3,1* MM</v>
      </c>
      <c r="C37" s="423">
        <f>orcamento!F37</f>
        <v>30</v>
      </c>
      <c r="D37" s="424" t="str">
        <f>orcamento!E37</f>
        <v>M</v>
      </c>
      <c r="E37" s="425">
        <f>orcamento!K37</f>
        <v>28.630000000000003</v>
      </c>
      <c r="F37" s="174">
        <f t="shared" si="9"/>
        <v>858.9</v>
      </c>
      <c r="G37" s="175">
        <f t="shared" si="10"/>
        <v>30</v>
      </c>
      <c r="H37" s="174"/>
      <c r="I37" s="175"/>
      <c r="J37" s="174"/>
      <c r="K37" s="175"/>
      <c r="L37" s="174"/>
      <c r="M37" s="175"/>
      <c r="N37" s="174"/>
      <c r="O37" s="175"/>
      <c r="P37" s="174"/>
      <c r="Q37" s="175"/>
      <c r="R37" s="174"/>
      <c r="S37" s="175"/>
      <c r="T37" s="174"/>
      <c r="U37" s="175"/>
      <c r="V37" s="173">
        <f t="shared" si="11"/>
        <v>858.9</v>
      </c>
      <c r="W37" s="177">
        <f t="shared" si="12"/>
        <v>30</v>
      </c>
    </row>
    <row r="38" spans="1:23" s="68" customFormat="1" ht="14.25" x14ac:dyDescent="0.2">
      <c r="A38" s="81" t="str">
        <f>orcamento!A38</f>
        <v>2.21</v>
      </c>
      <c r="B38" s="393" t="str">
        <f>orcamento!D38</f>
        <v>ESCAVAÇÃO MANUAL DE VALA. AF_09/2024</v>
      </c>
      <c r="C38" s="423">
        <f>orcamento!F38</f>
        <v>3</v>
      </c>
      <c r="D38" s="424" t="str">
        <f>orcamento!E38</f>
        <v>M3</v>
      </c>
      <c r="E38" s="425">
        <f>orcamento!K38</f>
        <v>119.72</v>
      </c>
      <c r="F38" s="174">
        <f t="shared" si="9"/>
        <v>359.16</v>
      </c>
      <c r="G38" s="175">
        <f t="shared" si="10"/>
        <v>3</v>
      </c>
      <c r="H38" s="174"/>
      <c r="I38" s="175"/>
      <c r="J38" s="174"/>
      <c r="K38" s="175"/>
      <c r="L38" s="174"/>
      <c r="M38" s="175"/>
      <c r="N38" s="174"/>
      <c r="O38" s="175"/>
      <c r="P38" s="174"/>
      <c r="Q38" s="175"/>
      <c r="R38" s="174"/>
      <c r="S38" s="175"/>
      <c r="T38" s="174"/>
      <c r="U38" s="175"/>
      <c r="V38" s="173">
        <f t="shared" si="11"/>
        <v>359.16</v>
      </c>
      <c r="W38" s="177">
        <f t="shared" si="12"/>
        <v>3</v>
      </c>
    </row>
    <row r="39" spans="1:23" s="68" customFormat="1" ht="14.25" x14ac:dyDescent="0.2">
      <c r="A39" s="81" t="str">
        <f>orcamento!A39</f>
        <v>2.22</v>
      </c>
      <c r="B39" s="393" t="str">
        <f>orcamento!D39</f>
        <v>REATERRO MANUAL DE VALAS, COM PLACA VIBRATÓRIA. AF_08/2023</v>
      </c>
      <c r="C39" s="423">
        <f>orcamento!F39</f>
        <v>3</v>
      </c>
      <c r="D39" s="424" t="str">
        <f>orcamento!E39</f>
        <v>M3</v>
      </c>
      <c r="E39" s="425">
        <f>orcamento!K39</f>
        <v>30.36</v>
      </c>
      <c r="F39" s="174">
        <f t="shared" si="9"/>
        <v>91.08</v>
      </c>
      <c r="G39" s="175">
        <f t="shared" si="10"/>
        <v>3</v>
      </c>
      <c r="H39" s="174"/>
      <c r="I39" s="175"/>
      <c r="J39" s="174"/>
      <c r="K39" s="175"/>
      <c r="L39" s="174"/>
      <c r="M39" s="175"/>
      <c r="N39" s="174"/>
      <c r="O39" s="175"/>
      <c r="P39" s="174"/>
      <c r="Q39" s="175"/>
      <c r="R39" s="174"/>
      <c r="S39" s="175"/>
      <c r="T39" s="174"/>
      <c r="U39" s="175"/>
      <c r="V39" s="173">
        <f t="shared" si="11"/>
        <v>91.08</v>
      </c>
      <c r="W39" s="177">
        <f t="shared" si="12"/>
        <v>3</v>
      </c>
    </row>
    <row r="40" spans="1:23" s="68" customFormat="1" x14ac:dyDescent="0.2">
      <c r="A40" s="281">
        <f>orcamento!A40</f>
        <v>3</v>
      </c>
      <c r="B40" s="400" t="str">
        <f>orcamento!D40</f>
        <v>DEMOLIÇÕES E RETIRADAS</v>
      </c>
      <c r="C40" s="282"/>
      <c r="D40" s="409"/>
      <c r="E40" s="289"/>
      <c r="F40" s="290"/>
      <c r="G40" s="291"/>
      <c r="H40" s="290"/>
      <c r="I40" s="291"/>
      <c r="J40" s="290"/>
      <c r="K40" s="291"/>
      <c r="L40" s="290"/>
      <c r="M40" s="291"/>
      <c r="N40" s="290"/>
      <c r="O40" s="291"/>
      <c r="P40" s="290"/>
      <c r="Q40" s="291"/>
      <c r="R40" s="290"/>
      <c r="S40" s="291"/>
      <c r="T40" s="290"/>
      <c r="U40" s="291"/>
      <c r="V40" s="171"/>
      <c r="W40" s="172"/>
    </row>
    <row r="41" spans="1:23" s="68" customFormat="1" ht="28.5" x14ac:dyDescent="0.2">
      <c r="A41" s="81" t="str">
        <f>orcamento!A41</f>
        <v>3.1</v>
      </c>
      <c r="B41" s="393" t="str">
        <f>orcamento!D41</f>
        <v>DEMOLIÇÃO DE PILARES E VIGAS EM CONCRETO ARMADO, DE FORMA MECANIZADA COM MARTELETE, SEM REAPROVEITAMENTO. AF_09/2023</v>
      </c>
      <c r="C41" s="423">
        <f>orcamento!F41</f>
        <v>3</v>
      </c>
      <c r="D41" s="424" t="str">
        <f>orcamento!E41</f>
        <v>M3</v>
      </c>
      <c r="E41" s="425">
        <f>orcamento!K41</f>
        <v>65.399999999999991</v>
      </c>
      <c r="F41" s="174">
        <f t="shared" si="9"/>
        <v>196.2</v>
      </c>
      <c r="G41" s="175">
        <f t="shared" si="10"/>
        <v>3</v>
      </c>
      <c r="H41" s="174"/>
      <c r="I41" s="175"/>
      <c r="J41" s="174"/>
      <c r="K41" s="175"/>
      <c r="L41" s="174"/>
      <c r="M41" s="175"/>
      <c r="N41" s="174"/>
      <c r="O41" s="175"/>
      <c r="P41" s="174"/>
      <c r="Q41" s="175"/>
      <c r="R41" s="174"/>
      <c r="S41" s="175"/>
      <c r="T41" s="174"/>
      <c r="U41" s="175"/>
      <c r="V41" s="173">
        <f t="shared" ref="V41:V45" si="20">F41+H41+J41+L41+N41+P41+R41+T41</f>
        <v>196.2</v>
      </c>
      <c r="W41" s="177">
        <f t="shared" ref="W41:W45" si="21">G41+I41+K41+M41+O41+Q41+S41+U41</f>
        <v>3</v>
      </c>
    </row>
    <row r="42" spans="1:23" s="68" customFormat="1" ht="28.5" x14ac:dyDescent="0.2">
      <c r="A42" s="81" t="str">
        <f>orcamento!A42</f>
        <v>3.2</v>
      </c>
      <c r="B42" s="393" t="str">
        <f>orcamento!D42</f>
        <v>DEMOLIÇÃO DE ALVENARIA DE TIJOLO MACIÇO, DE FORMA MANUAL, SEM REAPROVEITAMENTO. AF_09/2023</v>
      </c>
      <c r="C42" s="423">
        <f>orcamento!F42</f>
        <v>10</v>
      </c>
      <c r="D42" s="424" t="str">
        <f>orcamento!E42</f>
        <v>M3</v>
      </c>
      <c r="E42" s="425">
        <f>orcamento!K42</f>
        <v>149.07</v>
      </c>
      <c r="F42" s="174">
        <f t="shared" si="9"/>
        <v>1490.7</v>
      </c>
      <c r="G42" s="175">
        <f t="shared" si="10"/>
        <v>10</v>
      </c>
      <c r="H42" s="174"/>
      <c r="I42" s="175"/>
      <c r="J42" s="174"/>
      <c r="K42" s="175"/>
      <c r="L42" s="174"/>
      <c r="M42" s="175"/>
      <c r="N42" s="174"/>
      <c r="O42" s="175"/>
      <c r="P42" s="174"/>
      <c r="Q42" s="175"/>
      <c r="R42" s="174"/>
      <c r="S42" s="175"/>
      <c r="T42" s="174"/>
      <c r="U42" s="175"/>
      <c r="V42" s="173">
        <f t="shared" si="20"/>
        <v>1490.7</v>
      </c>
      <c r="W42" s="177">
        <f t="shared" si="21"/>
        <v>10</v>
      </c>
    </row>
    <row r="43" spans="1:23" s="68" customFormat="1" ht="14.25" x14ac:dyDescent="0.2">
      <c r="A43" s="81" t="str">
        <f>orcamento!A43</f>
        <v>3.3</v>
      </c>
      <c r="B43" s="393" t="str">
        <f>orcamento!D43</f>
        <v>ESCAVAÇÃO MANUAL DE VALA. AF_09/2024</v>
      </c>
      <c r="C43" s="423">
        <f>orcamento!F43</f>
        <v>10</v>
      </c>
      <c r="D43" s="424" t="str">
        <f>orcamento!E43</f>
        <v>M3</v>
      </c>
      <c r="E43" s="425">
        <f>orcamento!K43</f>
        <v>119.72</v>
      </c>
      <c r="F43" s="174">
        <f t="shared" ref="F43:F44" si="22">ROUND(G43*$E43,2)</f>
        <v>1197.2</v>
      </c>
      <c r="G43" s="175">
        <f t="shared" ref="G43:G44" si="23">C43</f>
        <v>10</v>
      </c>
      <c r="H43" s="174"/>
      <c r="I43" s="175"/>
      <c r="J43" s="174"/>
      <c r="K43" s="175"/>
      <c r="L43" s="174"/>
      <c r="M43" s="175"/>
      <c r="N43" s="174"/>
      <c r="O43" s="175"/>
      <c r="P43" s="174"/>
      <c r="Q43" s="175"/>
      <c r="R43" s="174"/>
      <c r="S43" s="175"/>
      <c r="T43" s="174"/>
      <c r="U43" s="175"/>
      <c r="V43" s="173">
        <f t="shared" ref="V43" si="24">F43+H43+J43+L43+N43+P43+R43+T43</f>
        <v>1197.2</v>
      </c>
      <c r="W43" s="177">
        <f t="shared" ref="W43" si="25">G43+I43+K43+M43+O43+Q43+S43+U43</f>
        <v>10</v>
      </c>
    </row>
    <row r="44" spans="1:23" s="68" customFormat="1" ht="14.25" x14ac:dyDescent="0.2">
      <c r="A44" s="81" t="str">
        <f>orcamento!A44</f>
        <v>3.4</v>
      </c>
      <c r="B44" s="393" t="str">
        <f>orcamento!D44</f>
        <v>REMOÇÃO DE GRADIL/PORTÃO METALICOS (COM REAPROVEITAMENTO)</v>
      </c>
      <c r="C44" s="423">
        <f>orcamento!F44</f>
        <v>10</v>
      </c>
      <c r="D44" s="424" t="str">
        <f>orcamento!E44</f>
        <v>M2</v>
      </c>
      <c r="E44" s="425">
        <f>orcamento!K44</f>
        <v>33.89</v>
      </c>
      <c r="F44" s="174">
        <f t="shared" si="22"/>
        <v>338.9</v>
      </c>
      <c r="G44" s="175">
        <f t="shared" si="23"/>
        <v>10</v>
      </c>
      <c r="H44" s="174"/>
      <c r="I44" s="175"/>
      <c r="J44" s="174"/>
      <c r="K44" s="175"/>
      <c r="L44" s="174"/>
      <c r="M44" s="175"/>
      <c r="N44" s="174"/>
      <c r="O44" s="175"/>
      <c r="P44" s="174"/>
      <c r="Q44" s="175"/>
      <c r="R44" s="174"/>
      <c r="S44" s="175"/>
      <c r="T44" s="174"/>
      <c r="U44" s="175"/>
      <c r="V44" s="173">
        <f t="shared" si="20"/>
        <v>338.9</v>
      </c>
      <c r="W44" s="177">
        <f t="shared" si="21"/>
        <v>10</v>
      </c>
    </row>
    <row r="45" spans="1:23" s="68" customFormat="1" ht="14.25" x14ac:dyDescent="0.2">
      <c r="A45" s="81" t="str">
        <f>orcamento!A45</f>
        <v>3.5</v>
      </c>
      <c r="B45" s="393" t="str">
        <f>orcamento!D45</f>
        <v>CARGA E TRANSPORTE DE ENTULHO DENTRO DO CANTEIRO</v>
      </c>
      <c r="C45" s="423">
        <f>orcamento!F45</f>
        <v>18.2</v>
      </c>
      <c r="D45" s="424" t="str">
        <f>orcamento!E45</f>
        <v>M3</v>
      </c>
      <c r="E45" s="425">
        <f>orcamento!K45</f>
        <v>30.27</v>
      </c>
      <c r="F45" s="174">
        <f t="shared" si="9"/>
        <v>550.91</v>
      </c>
      <c r="G45" s="175">
        <f t="shared" si="10"/>
        <v>18.2</v>
      </c>
      <c r="H45" s="174"/>
      <c r="I45" s="175"/>
      <c r="J45" s="174"/>
      <c r="K45" s="175"/>
      <c r="L45" s="174"/>
      <c r="M45" s="175"/>
      <c r="N45" s="174"/>
      <c r="O45" s="175"/>
      <c r="P45" s="174"/>
      <c r="Q45" s="175"/>
      <c r="R45" s="174"/>
      <c r="S45" s="175"/>
      <c r="T45" s="174"/>
      <c r="U45" s="175"/>
      <c r="V45" s="173">
        <f t="shared" si="20"/>
        <v>550.91</v>
      </c>
      <c r="W45" s="177">
        <f t="shared" si="21"/>
        <v>18.2</v>
      </c>
    </row>
    <row r="46" spans="1:23" s="68" customFormat="1" x14ac:dyDescent="0.2">
      <c r="A46" s="281">
        <f>orcamento!A46</f>
        <v>4</v>
      </c>
      <c r="B46" s="400" t="str">
        <f>orcamento!D46</f>
        <v>VERGAS E ISOLAMENTO TÉRMICO SOBRE A LAJE</v>
      </c>
      <c r="C46" s="282"/>
      <c r="D46" s="409"/>
      <c r="E46" s="289"/>
      <c r="F46" s="290"/>
      <c r="G46" s="291"/>
      <c r="H46" s="290"/>
      <c r="I46" s="291"/>
      <c r="J46" s="290"/>
      <c r="K46" s="291"/>
      <c r="L46" s="290"/>
      <c r="M46" s="291"/>
      <c r="N46" s="290"/>
      <c r="O46" s="291"/>
      <c r="P46" s="290"/>
      <c r="Q46" s="291"/>
      <c r="R46" s="290"/>
      <c r="S46" s="291"/>
      <c r="T46" s="290"/>
      <c r="U46" s="291"/>
      <c r="V46" s="171"/>
      <c r="W46" s="172"/>
    </row>
    <row r="47" spans="1:23" s="68" customFormat="1" ht="28.5" x14ac:dyDescent="0.2">
      <c r="A47" s="81" t="str">
        <f>orcamento!A47</f>
        <v>4.1</v>
      </c>
      <c r="B47" s="393" t="str">
        <f>orcamento!D47</f>
        <v>CONTRAVERGA MOLDADA IN LOCO EM CONCRETO, ESPESSURA DE *15* CM. AF_03/2024</v>
      </c>
      <c r="C47" s="423">
        <f>orcamento!F47</f>
        <v>7</v>
      </c>
      <c r="D47" s="424" t="str">
        <f>orcamento!E47</f>
        <v>M</v>
      </c>
      <c r="E47" s="425">
        <f>orcamento!K47</f>
        <v>63.2</v>
      </c>
      <c r="F47" s="174"/>
      <c r="G47" s="175"/>
      <c r="H47" s="174"/>
      <c r="I47" s="175"/>
      <c r="J47" s="174"/>
      <c r="K47" s="175"/>
      <c r="L47" s="174"/>
      <c r="M47" s="175"/>
      <c r="N47" s="174">
        <f t="shared" ref="N47:N48" si="26">ROUND(O47*$E47,2)</f>
        <v>442.4</v>
      </c>
      <c r="O47" s="175">
        <f>C47</f>
        <v>7</v>
      </c>
      <c r="P47" s="174"/>
      <c r="Q47" s="175"/>
      <c r="R47" s="174"/>
      <c r="S47" s="175"/>
      <c r="T47" s="174"/>
      <c r="U47" s="175"/>
      <c r="V47" s="173">
        <f t="shared" ref="V47:V52" si="27">F47+H47+J47+L47+N47+P47+R47+T47</f>
        <v>442.4</v>
      </c>
      <c r="W47" s="177">
        <f t="shared" ref="W47:W52" si="28">G47+I47+K47+M47+O47+Q47+S47+U47</f>
        <v>7</v>
      </c>
    </row>
    <row r="48" spans="1:23" s="68" customFormat="1" ht="28.5" x14ac:dyDescent="0.2">
      <c r="A48" s="81" t="str">
        <f>orcamento!A48</f>
        <v>4.2</v>
      </c>
      <c r="B48" s="393" t="str">
        <f>orcamento!D48</f>
        <v>VERGA MOLDADA IN LOCO EM CONCRETO, ESPESSURA DE *15* CM. AF_03/2024</v>
      </c>
      <c r="C48" s="423">
        <f>orcamento!F48</f>
        <v>7</v>
      </c>
      <c r="D48" s="424" t="str">
        <f>orcamento!E48</f>
        <v>M</v>
      </c>
      <c r="E48" s="425">
        <f>orcamento!K48</f>
        <v>82.64</v>
      </c>
      <c r="F48" s="174"/>
      <c r="G48" s="175"/>
      <c r="H48" s="174"/>
      <c r="I48" s="175"/>
      <c r="J48" s="174"/>
      <c r="K48" s="175"/>
      <c r="L48" s="174"/>
      <c r="M48" s="175"/>
      <c r="N48" s="174">
        <f t="shared" si="26"/>
        <v>578.48</v>
      </c>
      <c r="O48" s="175">
        <f>C48</f>
        <v>7</v>
      </c>
      <c r="P48" s="174"/>
      <c r="Q48" s="175"/>
      <c r="R48" s="174"/>
      <c r="S48" s="175"/>
      <c r="T48" s="174"/>
      <c r="U48" s="175"/>
      <c r="V48" s="173">
        <f t="shared" si="27"/>
        <v>578.48</v>
      </c>
      <c r="W48" s="177">
        <f t="shared" si="28"/>
        <v>7</v>
      </c>
    </row>
    <row r="49" spans="1:23" s="68" customFormat="1" ht="14.25" x14ac:dyDescent="0.2">
      <c r="A49" s="81" t="str">
        <f>orcamento!A49</f>
        <v>4.3</v>
      </c>
      <c r="B49" s="393" t="str">
        <f>orcamento!D49</f>
        <v>ISOLAMENTO TERMOACÚSTICO COM LÃ MINERAL NA SUBCOBERTURA</v>
      </c>
      <c r="C49" s="423">
        <f>orcamento!F49</f>
        <v>200</v>
      </c>
      <c r="D49" s="424" t="str">
        <f>orcamento!E49</f>
        <v>M2</v>
      </c>
      <c r="E49" s="425">
        <f>orcamento!K49</f>
        <v>50.620000000000005</v>
      </c>
      <c r="F49" s="174"/>
      <c r="G49" s="175"/>
      <c r="H49" s="174"/>
      <c r="I49" s="175"/>
      <c r="J49" s="174"/>
      <c r="K49" s="175"/>
      <c r="L49" s="174"/>
      <c r="M49" s="175"/>
      <c r="N49" s="174"/>
      <c r="O49" s="175"/>
      <c r="P49" s="174">
        <f t="shared" ref="P49:P50" si="29">ROUND(Q49*$E49,2)</f>
        <v>10124</v>
      </c>
      <c r="Q49" s="175">
        <f>C49</f>
        <v>200</v>
      </c>
      <c r="R49" s="174"/>
      <c r="S49" s="175"/>
      <c r="T49" s="174"/>
      <c r="U49" s="175"/>
      <c r="V49" s="173">
        <f t="shared" si="27"/>
        <v>10124</v>
      </c>
      <c r="W49" s="177">
        <f t="shared" si="28"/>
        <v>200</v>
      </c>
    </row>
    <row r="50" spans="1:23" s="68" customFormat="1" ht="57" x14ac:dyDescent="0.2">
      <c r="A50" s="81" t="str">
        <f>orcamento!A50</f>
        <v>4.4</v>
      </c>
      <c r="B50" s="393" t="str">
        <f>orcamento!D50</f>
        <v>TELHAMENTO COM TELHA ONDULADA DE FIBROCIMENTO E = 6 MM, COM RECOBRIMENTO LATERAL DE 1 1/4 DE ONDA PARA TELHADO COM INCLINAÇÃO MÁXIMA DE 10°, COM ATÉ 2 ÁGUAS, INCLUSO IÇAMENTO. AF_07/2019</v>
      </c>
      <c r="C50" s="423">
        <f>orcamento!F50</f>
        <v>200</v>
      </c>
      <c r="D50" s="424" t="str">
        <f>orcamento!E50</f>
        <v>M2</v>
      </c>
      <c r="E50" s="425">
        <f>orcamento!K50</f>
        <v>65.12</v>
      </c>
      <c r="F50" s="174"/>
      <c r="G50" s="175"/>
      <c r="H50" s="174"/>
      <c r="I50" s="175"/>
      <c r="J50" s="174"/>
      <c r="K50" s="175"/>
      <c r="L50" s="174"/>
      <c r="M50" s="175"/>
      <c r="N50" s="174"/>
      <c r="O50" s="175"/>
      <c r="P50" s="174">
        <f t="shared" si="29"/>
        <v>13024</v>
      </c>
      <c r="Q50" s="175">
        <f>C50</f>
        <v>200</v>
      </c>
      <c r="R50" s="174"/>
      <c r="S50" s="175"/>
      <c r="T50" s="174"/>
      <c r="U50" s="175"/>
      <c r="V50" s="173">
        <f t="shared" si="27"/>
        <v>13024</v>
      </c>
      <c r="W50" s="177">
        <f t="shared" si="28"/>
        <v>200</v>
      </c>
    </row>
    <row r="51" spans="1:23" s="68" customFormat="1" ht="28.5" x14ac:dyDescent="0.2">
      <c r="A51" s="81" t="str">
        <f>orcamento!A51</f>
        <v>4.5</v>
      </c>
      <c r="B51" s="393" t="str">
        <f>orcamento!D51</f>
        <v>REMOÇÃO DE TELHAS DE FIBROCIMENTO METÁLICA E CERÂMICA, DE FORMA MANUAL, SEM REAPROVEITAMENTO. AF_09/2023</v>
      </c>
      <c r="C51" s="423">
        <f>orcamento!F51</f>
        <v>200</v>
      </c>
      <c r="D51" s="424" t="str">
        <f>orcamento!E51</f>
        <v>M2</v>
      </c>
      <c r="E51" s="425">
        <f>orcamento!K51</f>
        <v>4.91</v>
      </c>
      <c r="F51" s="174"/>
      <c r="G51" s="175"/>
      <c r="H51" s="174"/>
      <c r="I51" s="175"/>
      <c r="J51" s="174"/>
      <c r="K51" s="175"/>
      <c r="L51" s="174"/>
      <c r="M51" s="175"/>
      <c r="N51" s="174">
        <f t="shared" ref="N51:N52" si="30">ROUND(O51*$E51,2)</f>
        <v>982</v>
      </c>
      <c r="O51" s="175">
        <f t="shared" ref="O51:O52" si="31">C51</f>
        <v>200</v>
      </c>
      <c r="P51" s="174"/>
      <c r="Q51" s="175"/>
      <c r="R51" s="174"/>
      <c r="S51" s="175"/>
      <c r="T51" s="174"/>
      <c r="U51" s="175"/>
      <c r="V51" s="173">
        <f t="shared" si="27"/>
        <v>982</v>
      </c>
      <c r="W51" s="177">
        <f t="shared" si="28"/>
        <v>200</v>
      </c>
    </row>
    <row r="52" spans="1:23" s="68" customFormat="1" ht="14.25" x14ac:dyDescent="0.2">
      <c r="A52" s="81" t="str">
        <f>orcamento!A52</f>
        <v>4.6</v>
      </c>
      <c r="B52" s="393" t="str">
        <f>orcamento!D52</f>
        <v>CARGA E TRANSPORTE DE ENTULHO DENTRO DO CANTEIRO</v>
      </c>
      <c r="C52" s="423">
        <f>orcamento!F52</f>
        <v>10</v>
      </c>
      <c r="D52" s="424" t="str">
        <f>orcamento!E52</f>
        <v>M3</v>
      </c>
      <c r="E52" s="425">
        <f>orcamento!K52</f>
        <v>30.27</v>
      </c>
      <c r="F52" s="174"/>
      <c r="G52" s="175"/>
      <c r="H52" s="174"/>
      <c r="I52" s="175"/>
      <c r="J52" s="174"/>
      <c r="K52" s="175"/>
      <c r="L52" s="174"/>
      <c r="M52" s="175"/>
      <c r="N52" s="174">
        <f t="shared" si="30"/>
        <v>302.7</v>
      </c>
      <c r="O52" s="175">
        <f t="shared" si="31"/>
        <v>10</v>
      </c>
      <c r="P52" s="174"/>
      <c r="Q52" s="175"/>
      <c r="R52" s="174"/>
      <c r="S52" s="175"/>
      <c r="T52" s="174"/>
      <c r="U52" s="175"/>
      <c r="V52" s="173">
        <f t="shared" si="27"/>
        <v>302.7</v>
      </c>
      <c r="W52" s="177">
        <f t="shared" si="28"/>
        <v>10</v>
      </c>
    </row>
    <row r="53" spans="1:23" s="68" customFormat="1" x14ac:dyDescent="0.2">
      <c r="A53" s="281">
        <f>orcamento!A53</f>
        <v>5</v>
      </c>
      <c r="B53" s="400" t="str">
        <f>orcamento!D53</f>
        <v>TRATAMENTO DE FISSURA ATIVA</v>
      </c>
      <c r="C53" s="282"/>
      <c r="D53" s="409"/>
      <c r="E53" s="289"/>
      <c r="F53" s="290"/>
      <c r="G53" s="291"/>
      <c r="H53" s="290"/>
      <c r="I53" s="291"/>
      <c r="J53" s="290"/>
      <c r="K53" s="291"/>
      <c r="L53" s="290"/>
      <c r="M53" s="291"/>
      <c r="N53" s="290"/>
      <c r="O53" s="291"/>
      <c r="P53" s="290"/>
      <c r="Q53" s="291"/>
      <c r="R53" s="290"/>
      <c r="S53" s="291"/>
      <c r="T53" s="290"/>
      <c r="U53" s="291"/>
      <c r="V53" s="171"/>
      <c r="W53" s="172"/>
    </row>
    <row r="54" spans="1:23" s="68" customFormat="1" ht="57" x14ac:dyDescent="0.2">
      <c r="A54" s="81" t="str">
        <f>orcamento!A54</f>
        <v>5.1</v>
      </c>
      <c r="B54" s="393" t="str">
        <f>orcamento!D54</f>
        <v>TRATAMENTO DAS FISSURAS/TRINCA DAS PAREDES INTERNAS (DELIMITAÇÃO E APICOAMENTO DA REGIÃO, ABERTURA DE SULCO, LIMPEZA, APLICAÇÃO DE TELA ANTI-FISSURAÇÃO, COLMATAÇÃO E ACABAMENTO)</v>
      </c>
      <c r="C54" s="423">
        <f>orcamento!F54</f>
        <v>45</v>
      </c>
      <c r="D54" s="424" t="str">
        <f>orcamento!E54</f>
        <v>M</v>
      </c>
      <c r="E54" s="425">
        <f>orcamento!K54</f>
        <v>84.57</v>
      </c>
      <c r="F54" s="174"/>
      <c r="G54" s="175"/>
      <c r="H54" s="174"/>
      <c r="I54" s="175"/>
      <c r="J54" s="174"/>
      <c r="K54" s="175"/>
      <c r="L54" s="174"/>
      <c r="M54" s="175"/>
      <c r="N54" s="174"/>
      <c r="O54" s="175"/>
      <c r="P54" s="174"/>
      <c r="Q54" s="175"/>
      <c r="R54" s="174">
        <f t="shared" ref="R54:R56" si="32">ROUND(S54*$E54,2)</f>
        <v>3805.65</v>
      </c>
      <c r="S54" s="175">
        <f>C54</f>
        <v>45</v>
      </c>
      <c r="T54" s="174"/>
      <c r="U54" s="175"/>
      <c r="V54" s="173">
        <f t="shared" ref="V54:V56" si="33">F54+H54+J54+L54+N54+P54+R54+T54</f>
        <v>3805.65</v>
      </c>
      <c r="W54" s="177">
        <f t="shared" ref="W54:W56" si="34">G54+I54+K54+M54+O54+Q54+S54+U54</f>
        <v>45</v>
      </c>
    </row>
    <row r="55" spans="1:23" s="68" customFormat="1" ht="28.5" x14ac:dyDescent="0.2">
      <c r="A55" s="81" t="str">
        <f>orcamento!A55</f>
        <v>5.2</v>
      </c>
      <c r="B55" s="393" t="str">
        <f>orcamento!D55</f>
        <v>EMASSAMENTO COM MASSA LÁTEX, APLICAÇÃO EM PAREDE, UMA DEMÃO, LIXAMENTO MANUAL. AF_04/2023</v>
      </c>
      <c r="C55" s="423">
        <f>orcamento!F55</f>
        <v>45</v>
      </c>
      <c r="D55" s="424" t="str">
        <f>orcamento!E55</f>
        <v>M2</v>
      </c>
      <c r="E55" s="425">
        <f>orcamento!K55</f>
        <v>16.13</v>
      </c>
      <c r="F55" s="174"/>
      <c r="G55" s="175"/>
      <c r="H55" s="174"/>
      <c r="I55" s="175"/>
      <c r="J55" s="174"/>
      <c r="K55" s="175"/>
      <c r="L55" s="174"/>
      <c r="M55" s="175"/>
      <c r="N55" s="174"/>
      <c r="O55" s="175"/>
      <c r="P55" s="174"/>
      <c r="Q55" s="175"/>
      <c r="R55" s="174">
        <f t="shared" si="32"/>
        <v>725.85</v>
      </c>
      <c r="S55" s="175">
        <f t="shared" ref="S55:S56" si="35">C55</f>
        <v>45</v>
      </c>
      <c r="T55" s="174"/>
      <c r="U55" s="175"/>
      <c r="V55" s="173">
        <f t="shared" si="33"/>
        <v>725.85</v>
      </c>
      <c r="W55" s="177">
        <f t="shared" si="34"/>
        <v>45</v>
      </c>
    </row>
    <row r="56" spans="1:23" s="68" customFormat="1" ht="14.25" x14ac:dyDescent="0.2">
      <c r="A56" s="81" t="str">
        <f>orcamento!A56</f>
        <v>5.3</v>
      </c>
      <c r="B56" s="393" t="str">
        <f>orcamento!D56</f>
        <v>CARGA E TRANSPORTE DE ENTULHO DENTRO DO CANTEIRO</v>
      </c>
      <c r="C56" s="423">
        <f>orcamento!F56</f>
        <v>0.25</v>
      </c>
      <c r="D56" s="424" t="str">
        <f>orcamento!E56</f>
        <v>M3</v>
      </c>
      <c r="E56" s="425">
        <f>orcamento!K56</f>
        <v>30.27</v>
      </c>
      <c r="F56" s="174"/>
      <c r="G56" s="175"/>
      <c r="H56" s="174"/>
      <c r="I56" s="175"/>
      <c r="J56" s="174"/>
      <c r="K56" s="175"/>
      <c r="L56" s="174"/>
      <c r="M56" s="175"/>
      <c r="N56" s="174"/>
      <c r="O56" s="175"/>
      <c r="P56" s="174"/>
      <c r="Q56" s="175"/>
      <c r="R56" s="174">
        <f t="shared" si="32"/>
        <v>7.57</v>
      </c>
      <c r="S56" s="175">
        <f t="shared" si="35"/>
        <v>0.25</v>
      </c>
      <c r="T56" s="174"/>
      <c r="U56" s="175"/>
      <c r="V56" s="173">
        <f t="shared" si="33"/>
        <v>7.57</v>
      </c>
      <c r="W56" s="177">
        <f t="shared" si="34"/>
        <v>0.25</v>
      </c>
    </row>
    <row r="57" spans="1:23" s="68" customFormat="1" x14ac:dyDescent="0.2">
      <c r="A57" s="281">
        <f>orcamento!A57</f>
        <v>6</v>
      </c>
      <c r="B57" s="400" t="str">
        <f>orcamento!D57</f>
        <v>RECUPERAÇÃO OU SUBSTITUIÇÃO DE ELEMENTOS ESTRUTURAIS</v>
      </c>
      <c r="C57" s="282"/>
      <c r="D57" s="409"/>
      <c r="E57" s="289"/>
      <c r="F57" s="290"/>
      <c r="G57" s="291"/>
      <c r="H57" s="290"/>
      <c r="I57" s="291"/>
      <c r="J57" s="290"/>
      <c r="K57" s="291"/>
      <c r="L57" s="290"/>
      <c r="M57" s="291"/>
      <c r="N57" s="290"/>
      <c r="O57" s="291"/>
      <c r="P57" s="290"/>
      <c r="Q57" s="291"/>
      <c r="R57" s="290"/>
      <c r="S57" s="291"/>
      <c r="T57" s="290"/>
      <c r="U57" s="291"/>
      <c r="V57" s="171"/>
      <c r="W57" s="172"/>
    </row>
    <row r="58" spans="1:23" s="68" customFormat="1" ht="28.5" x14ac:dyDescent="0.2">
      <c r="A58" s="81" t="str">
        <f>orcamento!A58</f>
        <v>6.1</v>
      </c>
      <c r="B58" s="393" t="str">
        <f>orcamento!D58</f>
        <v>LIMPEZA MANUAL DE VEGETAÇÃO EM TERRENO COM ENXADA. AF_03/2024</v>
      </c>
      <c r="C58" s="423">
        <f>orcamento!F58</f>
        <v>100</v>
      </c>
      <c r="D58" s="424" t="str">
        <f>orcamento!E58</f>
        <v>M2</v>
      </c>
      <c r="E58" s="425">
        <f>orcamento!K58</f>
        <v>6.45</v>
      </c>
      <c r="F58" s="174">
        <f t="shared" si="9"/>
        <v>645</v>
      </c>
      <c r="G58" s="175">
        <f t="shared" si="10"/>
        <v>100</v>
      </c>
      <c r="H58" s="174"/>
      <c r="I58" s="175"/>
      <c r="J58" s="174"/>
      <c r="K58" s="175"/>
      <c r="L58" s="174"/>
      <c r="M58" s="175"/>
      <c r="N58" s="174"/>
      <c r="O58" s="175"/>
      <c r="P58" s="174"/>
      <c r="Q58" s="175"/>
      <c r="R58" s="174"/>
      <c r="S58" s="175"/>
      <c r="T58" s="174"/>
      <c r="U58" s="175"/>
      <c r="V58" s="173">
        <f t="shared" ref="V58:V77" si="36">F58+H58+J58+L58+N58+P58+R58+T58</f>
        <v>645</v>
      </c>
      <c r="W58" s="177">
        <f t="shared" ref="W58:W77" si="37">G58+I58+K58+M58+O58+Q58+S58+U58</f>
        <v>100</v>
      </c>
    </row>
    <row r="59" spans="1:23" s="68" customFormat="1" ht="45.75" customHeight="1" x14ac:dyDescent="0.2">
      <c r="A59" s="81" t="str">
        <f>orcamento!A59</f>
        <v>6.2</v>
      </c>
      <c r="B59" s="393" t="str">
        <f>orcamento!D59</f>
        <v>REMOÇÃO DE CERCAS E MOURÕES, DE FORMA MANUAL, SEM REAPROVEITAMENTO. AF_09/2023</v>
      </c>
      <c r="C59" s="423">
        <f>orcamento!F59</f>
        <v>10</v>
      </c>
      <c r="D59" s="424" t="str">
        <f>orcamento!E59</f>
        <v>M</v>
      </c>
      <c r="E59" s="425">
        <f>orcamento!K59</f>
        <v>12.75</v>
      </c>
      <c r="F59" s="174">
        <f t="shared" si="9"/>
        <v>127.5</v>
      </c>
      <c r="G59" s="175">
        <f t="shared" si="10"/>
        <v>10</v>
      </c>
      <c r="H59" s="174"/>
      <c r="I59" s="175"/>
      <c r="J59" s="174"/>
      <c r="K59" s="175"/>
      <c r="L59" s="174"/>
      <c r="M59" s="175"/>
      <c r="N59" s="174"/>
      <c r="O59" s="175"/>
      <c r="P59" s="174"/>
      <c r="Q59" s="175"/>
      <c r="R59" s="174"/>
      <c r="S59" s="175"/>
      <c r="T59" s="174"/>
      <c r="U59" s="175"/>
      <c r="V59" s="173">
        <f t="shared" si="36"/>
        <v>127.5</v>
      </c>
      <c r="W59" s="177">
        <f t="shared" si="37"/>
        <v>10</v>
      </c>
    </row>
    <row r="60" spans="1:23" s="68" customFormat="1" ht="45.75" customHeight="1" x14ac:dyDescent="0.2">
      <c r="A60" s="81" t="str">
        <f>orcamento!A60</f>
        <v>6.3</v>
      </c>
      <c r="B60" s="393" t="str">
        <f>orcamento!D60</f>
        <v>DEMOLIÇÃO DE ALVENARIA DE TIJOLO MACIÇO, DE FORMA MANUAL, SEM REAPROVEITAMENTO. AF_09/2023</v>
      </c>
      <c r="C60" s="423">
        <f>orcamento!F60</f>
        <v>40</v>
      </c>
      <c r="D60" s="424" t="str">
        <f>orcamento!E60</f>
        <v>M3</v>
      </c>
      <c r="E60" s="425">
        <f>orcamento!K60</f>
        <v>149.07</v>
      </c>
      <c r="F60" s="174">
        <f t="shared" si="9"/>
        <v>5962.8</v>
      </c>
      <c r="G60" s="175">
        <f t="shared" si="10"/>
        <v>40</v>
      </c>
      <c r="H60" s="174"/>
      <c r="I60" s="175"/>
      <c r="J60" s="174"/>
      <c r="K60" s="175"/>
      <c r="L60" s="174"/>
      <c r="M60" s="175"/>
      <c r="N60" s="174"/>
      <c r="O60" s="175"/>
      <c r="P60" s="174"/>
      <c r="Q60" s="175"/>
      <c r="R60" s="174"/>
      <c r="S60" s="175"/>
      <c r="T60" s="174"/>
      <c r="U60" s="175"/>
      <c r="V60" s="173">
        <f t="shared" si="36"/>
        <v>5962.8</v>
      </c>
      <c r="W60" s="177">
        <f t="shared" si="37"/>
        <v>40</v>
      </c>
    </row>
    <row r="61" spans="1:23" s="68" customFormat="1" ht="45.75" customHeight="1" x14ac:dyDescent="0.2">
      <c r="A61" s="81" t="str">
        <f>orcamento!A61</f>
        <v>6.4</v>
      </c>
      <c r="B61" s="393" t="str">
        <f>orcamento!D61</f>
        <v>DEMOLIÇÃO DE PILARES E VIGAS EM CONCRETO ARMADO, DE FORMA MECANIZADA COM MARTELETE, SEM REAPROVEITAMENTO. AF_09/2023</v>
      </c>
      <c r="C61" s="423">
        <f>orcamento!F61</f>
        <v>8</v>
      </c>
      <c r="D61" s="424" t="str">
        <f>orcamento!E61</f>
        <v>M3</v>
      </c>
      <c r="E61" s="425">
        <f>orcamento!K61</f>
        <v>65.399999999999991</v>
      </c>
      <c r="F61" s="174">
        <f t="shared" si="9"/>
        <v>523.20000000000005</v>
      </c>
      <c r="G61" s="175">
        <f t="shared" si="10"/>
        <v>8</v>
      </c>
      <c r="H61" s="174"/>
      <c r="I61" s="175"/>
      <c r="J61" s="174"/>
      <c r="K61" s="175"/>
      <c r="L61" s="174"/>
      <c r="M61" s="175"/>
      <c r="N61" s="174"/>
      <c r="O61" s="175"/>
      <c r="P61" s="174"/>
      <c r="Q61" s="175"/>
      <c r="R61" s="174"/>
      <c r="S61" s="175"/>
      <c r="T61" s="174"/>
      <c r="U61" s="175"/>
      <c r="V61" s="173">
        <f t="shared" si="36"/>
        <v>523.20000000000005</v>
      </c>
      <c r="W61" s="177">
        <f t="shared" si="37"/>
        <v>8</v>
      </c>
    </row>
    <row r="62" spans="1:23" s="68" customFormat="1" ht="45.75" customHeight="1" x14ac:dyDescent="0.2">
      <c r="A62" s="81" t="str">
        <f>orcamento!A62</f>
        <v>6.5</v>
      </c>
      <c r="B62" s="393" t="str">
        <f>orcamento!D62</f>
        <v>ARMAÇÃO DE BLOCO, SAPATA ISOLADA, VIGA BALDRAME E SAPATA CORRIDA UTILIZANDO AÇO CA-50 DE 12,5 MM - MONTAGEM. AF_01/2024</v>
      </c>
      <c r="C62" s="423">
        <f>orcamento!F62</f>
        <v>9</v>
      </c>
      <c r="D62" s="424" t="str">
        <f>orcamento!E62</f>
        <v>KG</v>
      </c>
      <c r="E62" s="425">
        <f>orcamento!K62</f>
        <v>13.95</v>
      </c>
      <c r="F62" s="174"/>
      <c r="G62" s="175"/>
      <c r="H62" s="174">
        <f t="shared" ref="H62:H65" si="38">ROUND(I62*$E62,2)</f>
        <v>125.55</v>
      </c>
      <c r="I62" s="175">
        <f>C62</f>
        <v>9</v>
      </c>
      <c r="J62" s="174"/>
      <c r="K62" s="175"/>
      <c r="L62" s="174"/>
      <c r="M62" s="175"/>
      <c r="N62" s="174"/>
      <c r="O62" s="175"/>
      <c r="P62" s="174"/>
      <c r="Q62" s="175"/>
      <c r="R62" s="174"/>
      <c r="S62" s="175"/>
      <c r="T62" s="174"/>
      <c r="U62" s="175"/>
      <c r="V62" s="173">
        <f t="shared" si="36"/>
        <v>125.55</v>
      </c>
      <c r="W62" s="177">
        <f t="shared" si="37"/>
        <v>9</v>
      </c>
    </row>
    <row r="63" spans="1:23" s="68" customFormat="1" ht="45.75" customHeight="1" x14ac:dyDescent="0.2">
      <c r="A63" s="81" t="str">
        <f>orcamento!A63</f>
        <v>6.6</v>
      </c>
      <c r="B63" s="393" t="str">
        <f>orcamento!D63</f>
        <v>ARMAÇÃO DE SAPATA ISOLADA, VIGA BALDRAME E SAPATA CORRIDA UTILIZANDO AÇO CA-60 DE 5 MM - MONTAGEM. AF_01/2024</v>
      </c>
      <c r="C63" s="423">
        <f>orcamento!F63</f>
        <v>35</v>
      </c>
      <c r="D63" s="424" t="str">
        <f>orcamento!E63</f>
        <v>KG</v>
      </c>
      <c r="E63" s="425">
        <f>orcamento!K63</f>
        <v>21.68</v>
      </c>
      <c r="F63" s="174"/>
      <c r="G63" s="175"/>
      <c r="H63" s="174">
        <f t="shared" si="38"/>
        <v>758.8</v>
      </c>
      <c r="I63" s="175">
        <f t="shared" ref="I63:I65" si="39">C63</f>
        <v>35</v>
      </c>
      <c r="J63" s="174"/>
      <c r="K63" s="175"/>
      <c r="L63" s="174"/>
      <c r="M63" s="175"/>
      <c r="N63" s="174"/>
      <c r="O63" s="175"/>
      <c r="P63" s="174"/>
      <c r="Q63" s="175"/>
      <c r="R63" s="174"/>
      <c r="S63" s="175"/>
      <c r="T63" s="174"/>
      <c r="U63" s="175"/>
      <c r="V63" s="173">
        <f t="shared" si="36"/>
        <v>758.8</v>
      </c>
      <c r="W63" s="177">
        <f t="shared" si="37"/>
        <v>35</v>
      </c>
    </row>
    <row r="64" spans="1:23" s="68" customFormat="1" ht="28.5" x14ac:dyDescent="0.2">
      <c r="A64" s="81" t="str">
        <f>orcamento!A64</f>
        <v>6.7</v>
      </c>
      <c r="B64" s="393" t="str">
        <f>orcamento!D64</f>
        <v>ARMAÇÃO DE SAPATA ISOLADA, VIGA BALDRAME E SAPATA CORRIDA UTILIZANDO AÇO CA-50 DE 10 MM - MONTAGEM. AF_01/2024</v>
      </c>
      <c r="C64" s="423">
        <f>orcamento!F64</f>
        <v>106</v>
      </c>
      <c r="D64" s="424" t="str">
        <f>orcamento!E64</f>
        <v>KG</v>
      </c>
      <c r="E64" s="425">
        <f>orcamento!K64</f>
        <v>16.489999999999998</v>
      </c>
      <c r="F64" s="174"/>
      <c r="G64" s="175"/>
      <c r="H64" s="174">
        <f t="shared" si="38"/>
        <v>1747.94</v>
      </c>
      <c r="I64" s="175">
        <f t="shared" si="39"/>
        <v>106</v>
      </c>
      <c r="J64" s="174"/>
      <c r="K64" s="175"/>
      <c r="L64" s="174"/>
      <c r="M64" s="175"/>
      <c r="N64" s="174"/>
      <c r="O64" s="175"/>
      <c r="P64" s="174"/>
      <c r="Q64" s="175"/>
      <c r="R64" s="174"/>
      <c r="S64" s="175"/>
      <c r="T64" s="174"/>
      <c r="U64" s="175"/>
      <c r="V64" s="173">
        <f t="shared" si="36"/>
        <v>1747.94</v>
      </c>
      <c r="W64" s="177">
        <f t="shared" si="37"/>
        <v>106</v>
      </c>
    </row>
    <row r="65" spans="1:23" s="68" customFormat="1" ht="41.25" customHeight="1" x14ac:dyDescent="0.2">
      <c r="A65" s="81" t="str">
        <f>orcamento!A65</f>
        <v>6.8</v>
      </c>
      <c r="B65" s="393" t="str">
        <f>orcamento!D65</f>
        <v>IMPERMEABILIZAÇÃO DE SUPERFÍCIE COM ARGAMASSA POLIMÉRICA / MEMBRANA ACRÍLICA, 3 DEMÃOS. AF_09/2023</v>
      </c>
      <c r="C65" s="423">
        <f>orcamento!F65</f>
        <v>5.36</v>
      </c>
      <c r="D65" s="424" t="str">
        <f>orcamento!E65</f>
        <v>M2</v>
      </c>
      <c r="E65" s="425">
        <f>orcamento!K65</f>
        <v>41.6</v>
      </c>
      <c r="F65" s="174"/>
      <c r="G65" s="175"/>
      <c r="H65" s="174">
        <f t="shared" si="38"/>
        <v>222.98</v>
      </c>
      <c r="I65" s="175">
        <f t="shared" si="39"/>
        <v>5.36</v>
      </c>
      <c r="J65" s="174"/>
      <c r="K65" s="175"/>
      <c r="L65" s="174"/>
      <c r="M65" s="175"/>
      <c r="N65" s="174"/>
      <c r="O65" s="175"/>
      <c r="P65" s="174"/>
      <c r="Q65" s="175"/>
      <c r="R65" s="174"/>
      <c r="S65" s="175"/>
      <c r="T65" s="174"/>
      <c r="U65" s="175"/>
      <c r="V65" s="173">
        <f t="shared" si="36"/>
        <v>222.98</v>
      </c>
      <c r="W65" s="177">
        <f t="shared" si="37"/>
        <v>5.36</v>
      </c>
    </row>
    <row r="66" spans="1:23" s="68" customFormat="1" ht="28.5" x14ac:dyDescent="0.2">
      <c r="A66" s="81" t="str">
        <f>orcamento!A66</f>
        <v>6.9</v>
      </c>
      <c r="B66" s="393" t="str">
        <f>orcamento!D66</f>
        <v>CONCRETAGEM DE PILARES, FCK = 25 MPA, COM USO DE BOMBA - LANÇAMENTO, ADENSAMENTO E ACABAMENTO. AF_02/2022_PS</v>
      </c>
      <c r="C66" s="423">
        <f>orcamento!F66</f>
        <v>4</v>
      </c>
      <c r="D66" s="424" t="str">
        <f>orcamento!E66</f>
        <v>M3</v>
      </c>
      <c r="E66" s="425">
        <f>orcamento!K66</f>
        <v>912.21</v>
      </c>
      <c r="F66" s="174"/>
      <c r="G66" s="175"/>
      <c r="H66" s="174"/>
      <c r="I66" s="175"/>
      <c r="J66" s="174"/>
      <c r="K66" s="175"/>
      <c r="L66" s="174">
        <f t="shared" ref="L66:L70" si="40">ROUND(M66*$E66,2)</f>
        <v>3648.84</v>
      </c>
      <c r="M66" s="175">
        <f>C66</f>
        <v>4</v>
      </c>
      <c r="N66" s="174"/>
      <c r="O66" s="175"/>
      <c r="P66" s="174"/>
      <c r="Q66" s="175"/>
      <c r="R66" s="174"/>
      <c r="S66" s="175"/>
      <c r="T66" s="174"/>
      <c r="U66" s="175"/>
      <c r="V66" s="173">
        <f t="shared" si="36"/>
        <v>3648.84</v>
      </c>
      <c r="W66" s="177">
        <f t="shared" si="37"/>
        <v>4</v>
      </c>
    </row>
    <row r="67" spans="1:23" s="68" customFormat="1" ht="42.75" x14ac:dyDescent="0.2">
      <c r="A67" s="81" t="str">
        <f>orcamento!A67</f>
        <v>6.10</v>
      </c>
      <c r="B67" s="393" t="str">
        <f>orcamento!D67</f>
        <v>ALVENARIA DE VEDAÇÃO DE BLOCOS CERÂMICOS MACIÇOS DE 5X10X20CM (ESPESSURA 10CM) E ARGAMASSA DE ASSENTAMENTO COM PREPARO EM BETONEIRA. AF_05/2020</v>
      </c>
      <c r="C67" s="423">
        <f>orcamento!F67</f>
        <v>40.200000000000003</v>
      </c>
      <c r="D67" s="424" t="str">
        <f>orcamento!E67</f>
        <v>M2</v>
      </c>
      <c r="E67" s="425">
        <f>orcamento!K67</f>
        <v>179.07</v>
      </c>
      <c r="F67" s="174"/>
      <c r="G67" s="175"/>
      <c r="H67" s="174"/>
      <c r="I67" s="175"/>
      <c r="J67" s="174"/>
      <c r="K67" s="175"/>
      <c r="L67" s="174">
        <f t="shared" si="40"/>
        <v>7198.61</v>
      </c>
      <c r="M67" s="175">
        <f t="shared" ref="M67:M70" si="41">C67</f>
        <v>40.200000000000003</v>
      </c>
      <c r="N67" s="174"/>
      <c r="O67" s="175"/>
      <c r="P67" s="174"/>
      <c r="Q67" s="175"/>
      <c r="R67" s="174"/>
      <c r="S67" s="175"/>
      <c r="T67" s="174"/>
      <c r="U67" s="175"/>
      <c r="V67" s="173">
        <f t="shared" si="36"/>
        <v>7198.61</v>
      </c>
      <c r="W67" s="177">
        <f t="shared" si="37"/>
        <v>40.200000000000003</v>
      </c>
    </row>
    <row r="68" spans="1:23" s="68" customFormat="1" ht="42.75" x14ac:dyDescent="0.2">
      <c r="A68" s="81" t="str">
        <f>orcamento!A68</f>
        <v>6.11</v>
      </c>
      <c r="B68" s="393" t="str">
        <f>orcamento!D68</f>
        <v>EMBOÇO OU MASSA ÚNICA EM ARGAMASSA TRAÇO 1:2:8, PREPARO MANUAL, APLICADA MANUALMENTE EM PANOS CEGOS DE FACHADA (SEM PRESENÇA DE VÃOS), ESPESSURA DE 25 MM. AF_09/2022</v>
      </c>
      <c r="C68" s="423">
        <f>orcamento!F68</f>
        <v>40.200000000000003</v>
      </c>
      <c r="D68" s="424" t="str">
        <f>orcamento!E68</f>
        <v>M2</v>
      </c>
      <c r="E68" s="425">
        <f>orcamento!K68</f>
        <v>58.66</v>
      </c>
      <c r="F68" s="174"/>
      <c r="G68" s="175"/>
      <c r="H68" s="174"/>
      <c r="I68" s="175"/>
      <c r="J68" s="174"/>
      <c r="K68" s="175"/>
      <c r="L68" s="174">
        <f t="shared" si="40"/>
        <v>2358.13</v>
      </c>
      <c r="M68" s="175">
        <f t="shared" si="41"/>
        <v>40.200000000000003</v>
      </c>
      <c r="N68" s="174"/>
      <c r="O68" s="175"/>
      <c r="P68" s="174"/>
      <c r="Q68" s="175"/>
      <c r="R68" s="174"/>
      <c r="S68" s="175"/>
      <c r="T68" s="174"/>
      <c r="U68" s="175"/>
      <c r="V68" s="173">
        <f t="shared" si="36"/>
        <v>2358.13</v>
      </c>
      <c r="W68" s="177">
        <f t="shared" si="37"/>
        <v>40.200000000000003</v>
      </c>
    </row>
    <row r="69" spans="1:23" s="68" customFormat="1" ht="57" x14ac:dyDescent="0.2">
      <c r="A69" s="81" t="str">
        <f>orcamento!A69</f>
        <v>6.12</v>
      </c>
      <c r="B69" s="393" t="str">
        <f>orcamento!D69</f>
        <v>CHAPISCO APLICADO EM ALVENARIA (COM PRESENÇA DE VÃOS) E ESTRUTURAS DE CONCRETO DE FACHADA, COM COLHER DE PEDREIRO. ARGAMASSA TRAÇO 1:3 COM PREPARO EM BETONEIRA 400L. AF_10/2022</v>
      </c>
      <c r="C69" s="423">
        <f>orcamento!F69</f>
        <v>40.200000000000003</v>
      </c>
      <c r="D69" s="424" t="str">
        <f>orcamento!E69</f>
        <v>M2</v>
      </c>
      <c r="E69" s="425">
        <f>orcamento!K69</f>
        <v>10.889999999999999</v>
      </c>
      <c r="F69" s="174"/>
      <c r="G69" s="175"/>
      <c r="H69" s="174"/>
      <c r="I69" s="175"/>
      <c r="J69" s="174"/>
      <c r="K69" s="175"/>
      <c r="L69" s="174">
        <f t="shared" si="40"/>
        <v>437.78</v>
      </c>
      <c r="M69" s="175">
        <f t="shared" si="41"/>
        <v>40.200000000000003</v>
      </c>
      <c r="N69" s="174"/>
      <c r="O69" s="175"/>
      <c r="P69" s="174"/>
      <c r="Q69" s="175"/>
      <c r="R69" s="174"/>
      <c r="S69" s="175"/>
      <c r="T69" s="174"/>
      <c r="U69" s="175"/>
      <c r="V69" s="173">
        <f t="shared" si="36"/>
        <v>437.78</v>
      </c>
      <c r="W69" s="177">
        <f t="shared" si="37"/>
        <v>40.200000000000003</v>
      </c>
    </row>
    <row r="70" spans="1:23" s="68" customFormat="1" ht="57" x14ac:dyDescent="0.2">
      <c r="A70" s="81" t="str">
        <f>orcamento!A70</f>
        <v>6.13</v>
      </c>
      <c r="B70" s="393" t="str">
        <f>orcamento!D70</f>
        <v>EMBOÇO OU MASSA ÚNICA EM ARGAMASSA TRAÇO 1:2:8, PREPARO MECÂNICA COM BETONEIRA 400 L, APLICADA COM PROJETOR TIPO CANEQUINHA EM PANOS DE FACHADA SEM PRESENÇA DE VÃOS, ESPESSURA DE 35 MM, ACESSO POR BALANCIM MANUAL. AF_08/2022</v>
      </c>
      <c r="C70" s="423">
        <f>orcamento!F70</f>
        <v>40.200000000000003</v>
      </c>
      <c r="D70" s="424" t="str">
        <f>orcamento!E70</f>
        <v>M2</v>
      </c>
      <c r="E70" s="425">
        <f>orcamento!K70</f>
        <v>81.099999999999994</v>
      </c>
      <c r="F70" s="174"/>
      <c r="G70" s="175"/>
      <c r="H70" s="174"/>
      <c r="I70" s="175"/>
      <c r="J70" s="174"/>
      <c r="K70" s="175"/>
      <c r="L70" s="174">
        <f t="shared" si="40"/>
        <v>3260.22</v>
      </c>
      <c r="M70" s="175">
        <f t="shared" si="41"/>
        <v>40.200000000000003</v>
      </c>
      <c r="N70" s="174"/>
      <c r="O70" s="175"/>
      <c r="P70" s="174"/>
      <c r="Q70" s="175"/>
      <c r="R70" s="174"/>
      <c r="S70" s="175"/>
      <c r="T70" s="174"/>
      <c r="U70" s="175"/>
      <c r="V70" s="173">
        <f t="shared" si="36"/>
        <v>3260.22</v>
      </c>
      <c r="W70" s="177">
        <f t="shared" si="37"/>
        <v>40.200000000000003</v>
      </c>
    </row>
    <row r="71" spans="1:23" s="68" customFormat="1" ht="28.5" x14ac:dyDescent="0.2">
      <c r="A71" s="81" t="str">
        <f>orcamento!A71</f>
        <v>6.14</v>
      </c>
      <c r="B71" s="393" t="str">
        <f>orcamento!D71</f>
        <v>RECUPERAÇÃO E RECOLOCAÇÃO DE GRADIL/PORTÃO METALICOS (MATERIAL REAPROVEITADO)</v>
      </c>
      <c r="C71" s="423">
        <f>orcamento!F71</f>
        <v>10</v>
      </c>
      <c r="D71" s="424" t="str">
        <f>orcamento!E71</f>
        <v>M2</v>
      </c>
      <c r="E71" s="425">
        <f>orcamento!K71</f>
        <v>185.16</v>
      </c>
      <c r="F71" s="174"/>
      <c r="G71" s="175"/>
      <c r="H71" s="174"/>
      <c r="I71" s="175"/>
      <c r="J71" s="174"/>
      <c r="K71" s="175"/>
      <c r="L71" s="174"/>
      <c r="M71" s="175"/>
      <c r="N71" s="174">
        <f t="shared" ref="N71:N72" si="42">ROUND(O71*$E71,2)</f>
        <v>1851.6</v>
      </c>
      <c r="O71" s="175">
        <f>C71</f>
        <v>10</v>
      </c>
      <c r="P71" s="174"/>
      <c r="Q71" s="175"/>
      <c r="R71" s="174"/>
      <c r="S71" s="175"/>
      <c r="T71" s="174"/>
      <c r="U71" s="175"/>
      <c r="V71" s="173">
        <f t="shared" si="36"/>
        <v>1851.6</v>
      </c>
      <c r="W71" s="177">
        <f t="shared" si="37"/>
        <v>10</v>
      </c>
    </row>
    <row r="72" spans="1:23" s="68" customFormat="1" ht="28.5" x14ac:dyDescent="0.2">
      <c r="A72" s="81" t="str">
        <f>orcamento!A72</f>
        <v>6.15</v>
      </c>
      <c r="B72" s="393" t="str">
        <f>orcamento!D72</f>
        <v>FUNDO SELADOR ACRÍLICO, APLICAÇÃO MANUAL EM PAREDE, UMA DEMÃO. AF_04/2023</v>
      </c>
      <c r="C72" s="423">
        <f>orcamento!F72</f>
        <v>40.200000000000003</v>
      </c>
      <c r="D72" s="424" t="str">
        <f>orcamento!E72</f>
        <v>M2</v>
      </c>
      <c r="E72" s="425">
        <f>orcamento!K72</f>
        <v>5</v>
      </c>
      <c r="F72" s="174"/>
      <c r="G72" s="175"/>
      <c r="H72" s="174"/>
      <c r="I72" s="175"/>
      <c r="J72" s="174"/>
      <c r="K72" s="175"/>
      <c r="L72" s="174"/>
      <c r="M72" s="175"/>
      <c r="N72" s="174">
        <f t="shared" si="42"/>
        <v>201</v>
      </c>
      <c r="O72" s="175">
        <f t="shared" ref="O72" si="43">C72</f>
        <v>40.200000000000003</v>
      </c>
      <c r="P72" s="174"/>
      <c r="Q72" s="175"/>
      <c r="R72" s="174"/>
      <c r="S72" s="175"/>
      <c r="T72" s="174"/>
      <c r="U72" s="175"/>
      <c r="V72" s="173">
        <f t="shared" si="36"/>
        <v>201</v>
      </c>
      <c r="W72" s="177">
        <f t="shared" si="37"/>
        <v>40.200000000000003</v>
      </c>
    </row>
    <row r="73" spans="1:23" s="68" customFormat="1" ht="28.5" x14ac:dyDescent="0.2">
      <c r="A73" s="81" t="str">
        <f>orcamento!A73</f>
        <v>6.16</v>
      </c>
      <c r="B73" s="393" t="str">
        <f>orcamento!D73</f>
        <v>PINTURA LÁTEX ACRÍLICA PREMIUM, APLICAÇÃO MANUAL EM PAREDES, DUAS DEMÃOS. AF_04/2023</v>
      </c>
      <c r="C73" s="423">
        <f>orcamento!F73</f>
        <v>40.200000000000003</v>
      </c>
      <c r="D73" s="424" t="str">
        <f>orcamento!E73</f>
        <v>M2</v>
      </c>
      <c r="E73" s="425">
        <f>orcamento!K73</f>
        <v>17.79</v>
      </c>
      <c r="F73" s="174"/>
      <c r="G73" s="175"/>
      <c r="H73" s="174"/>
      <c r="I73" s="175"/>
      <c r="J73" s="174"/>
      <c r="K73" s="175"/>
      <c r="L73" s="174"/>
      <c r="M73" s="175"/>
      <c r="N73" s="174">
        <f>ROUND(O73*$E73,2)</f>
        <v>715.16</v>
      </c>
      <c r="O73" s="175">
        <f>C73</f>
        <v>40.200000000000003</v>
      </c>
      <c r="P73" s="174"/>
      <c r="Q73" s="175"/>
      <c r="R73" s="174"/>
      <c r="S73" s="175"/>
      <c r="T73" s="174"/>
      <c r="U73" s="175"/>
      <c r="V73" s="173">
        <f>F73+H73+J73+L73+N73+P73+R73+T73</f>
        <v>715.16</v>
      </c>
      <c r="W73" s="177">
        <f>G73+I73+K73+M73+O73+Q73+S73+U73</f>
        <v>40.200000000000003</v>
      </c>
    </row>
    <row r="74" spans="1:23" s="68" customFormat="1" ht="14.25" x14ac:dyDescent="0.2">
      <c r="A74" s="81" t="str">
        <f>orcamento!A74</f>
        <v>6.17</v>
      </c>
      <c r="B74" s="393" t="str">
        <f>orcamento!D74</f>
        <v>ESTACA MEGA</v>
      </c>
      <c r="C74" s="423">
        <f>orcamento!F74</f>
        <v>42</v>
      </c>
      <c r="D74" s="424" t="str">
        <f>orcamento!E74</f>
        <v>M</v>
      </c>
      <c r="E74" s="425">
        <f>orcamento!K74</f>
        <v>1973.5</v>
      </c>
      <c r="F74" s="174"/>
      <c r="G74" s="175"/>
      <c r="H74" s="174">
        <f t="shared" ref="H74" si="44">ROUND(I74*$E74,2)</f>
        <v>41443.5</v>
      </c>
      <c r="I74" s="175">
        <f>C74/2</f>
        <v>21</v>
      </c>
      <c r="J74" s="174">
        <f t="shared" ref="J74" si="45">ROUND(K74*$E74,2)</f>
        <v>41443.5</v>
      </c>
      <c r="K74" s="175">
        <f>C74/2</f>
        <v>21</v>
      </c>
      <c r="L74" s="174"/>
      <c r="M74" s="175"/>
      <c r="N74" s="174"/>
      <c r="O74" s="175"/>
      <c r="P74" s="174"/>
      <c r="Q74" s="175"/>
      <c r="R74" s="174"/>
      <c r="S74" s="175"/>
      <c r="T74" s="174"/>
      <c r="U74" s="175"/>
      <c r="V74" s="173">
        <f t="shared" si="36"/>
        <v>82887</v>
      </c>
      <c r="W74" s="177">
        <f t="shared" si="37"/>
        <v>42</v>
      </c>
    </row>
    <row r="75" spans="1:23" s="68" customFormat="1" ht="14.25" x14ac:dyDescent="0.2">
      <c r="A75" s="81" t="str">
        <f>orcamento!A75</f>
        <v>6.18</v>
      </c>
      <c r="B75" s="393" t="str">
        <f>orcamento!D75</f>
        <v>ESCAVAÇÃO MANUAL DE VALA. AF_09/2024</v>
      </c>
      <c r="C75" s="423">
        <f>orcamento!F75</f>
        <v>13</v>
      </c>
      <c r="D75" s="424" t="str">
        <f>orcamento!E75</f>
        <v>M3</v>
      </c>
      <c r="E75" s="425">
        <f>orcamento!K75</f>
        <v>119.72</v>
      </c>
      <c r="F75" s="174">
        <f t="shared" ref="F75:F77" si="46">ROUND(G75*$E75,2)</f>
        <v>1556.36</v>
      </c>
      <c r="G75" s="175">
        <f t="shared" ref="G75:G77" si="47">C75</f>
        <v>13</v>
      </c>
      <c r="H75" s="174"/>
      <c r="I75" s="175"/>
      <c r="J75" s="174"/>
      <c r="K75" s="175"/>
      <c r="L75" s="174"/>
      <c r="M75" s="175"/>
      <c r="N75" s="174"/>
      <c r="O75" s="175"/>
      <c r="P75" s="174"/>
      <c r="Q75" s="175"/>
      <c r="R75" s="174"/>
      <c r="S75" s="175"/>
      <c r="T75" s="174"/>
      <c r="U75" s="175"/>
      <c r="V75" s="173">
        <f t="shared" si="36"/>
        <v>1556.36</v>
      </c>
      <c r="W75" s="177">
        <f t="shared" si="37"/>
        <v>13</v>
      </c>
    </row>
    <row r="76" spans="1:23" s="68" customFormat="1" ht="14.25" x14ac:dyDescent="0.2">
      <c r="A76" s="81" t="str">
        <f>orcamento!A76</f>
        <v>6.19</v>
      </c>
      <c r="B76" s="393" t="str">
        <f>orcamento!D76</f>
        <v>REATERRO MANUAL DE VALAS, COM PLACA VIBRATÓRIA. AF_08/2023</v>
      </c>
      <c r="C76" s="423">
        <f>orcamento!F76</f>
        <v>9</v>
      </c>
      <c r="D76" s="424" t="str">
        <f>orcamento!E76</f>
        <v>M3</v>
      </c>
      <c r="E76" s="425">
        <f>orcamento!K76</f>
        <v>30.36</v>
      </c>
      <c r="F76" s="174"/>
      <c r="G76" s="175"/>
      <c r="H76" s="174"/>
      <c r="I76" s="175"/>
      <c r="J76" s="174"/>
      <c r="K76" s="175"/>
      <c r="L76" s="174">
        <f t="shared" ref="L76" si="48">ROUND(M76*$E76,2)</f>
        <v>273.24</v>
      </c>
      <c r="M76" s="175">
        <f>C76</f>
        <v>9</v>
      </c>
      <c r="N76" s="174"/>
      <c r="O76" s="175"/>
      <c r="P76" s="174"/>
      <c r="Q76" s="175"/>
      <c r="R76" s="174"/>
      <c r="S76" s="175"/>
      <c r="T76" s="174"/>
      <c r="U76" s="175"/>
      <c r="V76" s="173">
        <f t="shared" si="36"/>
        <v>273.24</v>
      </c>
      <c r="W76" s="177">
        <f t="shared" si="37"/>
        <v>9</v>
      </c>
    </row>
    <row r="77" spans="1:23" s="68" customFormat="1" ht="14.25" x14ac:dyDescent="0.2">
      <c r="A77" s="81" t="str">
        <f>orcamento!A77</f>
        <v>6.20</v>
      </c>
      <c r="B77" s="393" t="str">
        <f>orcamento!D77</f>
        <v>CARGA E TRANSPORTE DE ENTULHO DENTRO DO CANTEIRO</v>
      </c>
      <c r="C77" s="423">
        <f>orcamento!F77</f>
        <v>81.400000000000006</v>
      </c>
      <c r="D77" s="424" t="str">
        <f>orcamento!E77</f>
        <v>M3</v>
      </c>
      <c r="E77" s="425">
        <f>orcamento!K77</f>
        <v>30.27</v>
      </c>
      <c r="F77" s="174">
        <f t="shared" si="46"/>
        <v>2463.98</v>
      </c>
      <c r="G77" s="175">
        <f t="shared" si="47"/>
        <v>81.400000000000006</v>
      </c>
      <c r="H77" s="174"/>
      <c r="I77" s="175"/>
      <c r="J77" s="174"/>
      <c r="K77" s="175"/>
      <c r="L77" s="174"/>
      <c r="M77" s="175"/>
      <c r="N77" s="174"/>
      <c r="O77" s="175"/>
      <c r="P77" s="174"/>
      <c r="Q77" s="175"/>
      <c r="R77" s="174"/>
      <c r="S77" s="175"/>
      <c r="T77" s="174"/>
      <c r="U77" s="175"/>
      <c r="V77" s="173">
        <f t="shared" si="36"/>
        <v>2463.98</v>
      </c>
      <c r="W77" s="177">
        <f t="shared" si="37"/>
        <v>81.400000000000006</v>
      </c>
    </row>
    <row r="78" spans="1:23" s="68" customFormat="1" x14ac:dyDescent="0.2">
      <c r="A78" s="281">
        <f>orcamento!A78</f>
        <v>7</v>
      </c>
      <c r="B78" s="400" t="str">
        <f>orcamento!D78</f>
        <v>SERVIÇOS FINAIS</v>
      </c>
      <c r="C78" s="282"/>
      <c r="D78" s="409"/>
      <c r="E78" s="289"/>
      <c r="F78" s="290"/>
      <c r="G78" s="291"/>
      <c r="H78" s="290"/>
      <c r="I78" s="291"/>
      <c r="J78" s="290"/>
      <c r="K78" s="291"/>
      <c r="L78" s="290"/>
      <c r="M78" s="291"/>
      <c r="N78" s="290"/>
      <c r="O78" s="291"/>
      <c r="P78" s="290"/>
      <c r="Q78" s="291"/>
      <c r="R78" s="290"/>
      <c r="S78" s="291"/>
      <c r="T78" s="290"/>
      <c r="U78" s="291"/>
      <c r="V78" s="171"/>
      <c r="W78" s="172"/>
    </row>
    <row r="79" spans="1:23" s="68" customFormat="1" ht="28.5" x14ac:dyDescent="0.2">
      <c r="A79" s="81" t="str">
        <f>orcamento!A79</f>
        <v>7.1</v>
      </c>
      <c r="B79" s="393" t="str">
        <f>orcamento!D79</f>
        <v>LOCAÇÃO CAÇAMBA ESTACIONÁRIA 4 M3 - TRANSPORTE E DESTINAÇÃO FINAL</v>
      </c>
      <c r="C79" s="423">
        <f>orcamento!F79</f>
        <v>28</v>
      </c>
      <c r="D79" s="424" t="str">
        <f>orcamento!E79</f>
        <v>UN</v>
      </c>
      <c r="E79" s="425">
        <f>orcamento!K79</f>
        <v>423.29</v>
      </c>
      <c r="F79" s="174">
        <f t="shared" ref="F79" si="49">ROUND(G79*$E79,2)</f>
        <v>2116.4499999999998</v>
      </c>
      <c r="G79" s="175">
        <v>5</v>
      </c>
      <c r="H79" s="174">
        <f t="shared" ref="H79" si="50">ROUND(I79*$E79,2)</f>
        <v>1693.16</v>
      </c>
      <c r="I79" s="175">
        <v>4</v>
      </c>
      <c r="J79" s="174">
        <f t="shared" ref="J79" si="51">ROUND(K79*$E79,2)</f>
        <v>1269.8699999999999</v>
      </c>
      <c r="K79" s="175">
        <v>3</v>
      </c>
      <c r="L79" s="174">
        <f t="shared" ref="L79" si="52">ROUND(M79*$E79,2)</f>
        <v>1269.8699999999999</v>
      </c>
      <c r="M79" s="175">
        <v>3</v>
      </c>
      <c r="N79" s="174">
        <f t="shared" ref="N79" si="53">ROUND(O79*$E79,2)</f>
        <v>1269.8699999999999</v>
      </c>
      <c r="O79" s="175">
        <v>3</v>
      </c>
      <c r="P79" s="174">
        <f t="shared" ref="P79" si="54">ROUND(Q79*$E79,2)</f>
        <v>1269.8699999999999</v>
      </c>
      <c r="Q79" s="175">
        <v>3</v>
      </c>
      <c r="R79" s="174">
        <f t="shared" ref="R79" si="55">ROUND(S79*$E79,2)</f>
        <v>1269.8699999999999</v>
      </c>
      <c r="S79" s="175">
        <v>3</v>
      </c>
      <c r="T79" s="174">
        <f t="shared" ref="T79:T82" si="56">ROUND(U79*$E79,2)</f>
        <v>1693.16</v>
      </c>
      <c r="U79" s="175">
        <v>4</v>
      </c>
      <c r="V79" s="173">
        <f t="shared" ref="V79:V82" si="57">F79+H79+J79+L79+N79+P79+R79+T79</f>
        <v>11852.119999999999</v>
      </c>
      <c r="W79" s="177">
        <f t="shared" ref="W79:W82" si="58">G79+I79+K79+M79+O79+Q79+S79+U79</f>
        <v>28</v>
      </c>
    </row>
    <row r="80" spans="1:23" s="68" customFormat="1" ht="14.25" x14ac:dyDescent="0.2">
      <c r="A80" s="81" t="str">
        <f>orcamento!A80</f>
        <v>7.2</v>
      </c>
      <c r="B80" s="393" t="str">
        <f>orcamento!D80</f>
        <v>LIMPEZA DE CONTRAPISO COM VASSOURA A SECO. AF_10/2025</v>
      </c>
      <c r="C80" s="423">
        <f>orcamento!F80</f>
        <v>276</v>
      </c>
      <c r="D80" s="424" t="str">
        <f>orcamento!E80</f>
        <v>M2</v>
      </c>
      <c r="E80" s="425">
        <f>orcamento!K80</f>
        <v>0.8600000000000001</v>
      </c>
      <c r="F80" s="174"/>
      <c r="G80" s="175"/>
      <c r="H80" s="174"/>
      <c r="I80" s="175"/>
      <c r="J80" s="174"/>
      <c r="K80" s="175"/>
      <c r="L80" s="174"/>
      <c r="M80" s="175"/>
      <c r="N80" s="174"/>
      <c r="O80" s="175"/>
      <c r="P80" s="174"/>
      <c r="Q80" s="175"/>
      <c r="R80" s="174"/>
      <c r="S80" s="175"/>
      <c r="T80" s="174">
        <f t="shared" si="56"/>
        <v>237.36</v>
      </c>
      <c r="U80" s="175">
        <f>C80</f>
        <v>276</v>
      </c>
      <c r="V80" s="173">
        <f t="shared" si="57"/>
        <v>237.36</v>
      </c>
      <c r="W80" s="177">
        <f t="shared" si="58"/>
        <v>276</v>
      </c>
    </row>
    <row r="81" spans="1:23" s="68" customFormat="1" ht="14.25" x14ac:dyDescent="0.2">
      <c r="A81" s="81" t="str">
        <f>orcamento!A81</f>
        <v>7.3</v>
      </c>
      <c r="B81" s="393" t="str">
        <f>orcamento!D81</f>
        <v>CARGA E TRANSPORTE DE CONTAINER</v>
      </c>
      <c r="C81" s="423">
        <f>orcamento!F81</f>
        <v>2</v>
      </c>
      <c r="D81" s="424" t="str">
        <f>orcamento!E81</f>
        <v>UN</v>
      </c>
      <c r="E81" s="425">
        <f>orcamento!K81</f>
        <v>787.17000000000007</v>
      </c>
      <c r="F81" s="174"/>
      <c r="G81" s="175"/>
      <c r="H81" s="174"/>
      <c r="I81" s="175"/>
      <c r="J81" s="174"/>
      <c r="K81" s="175"/>
      <c r="L81" s="174"/>
      <c r="M81" s="175"/>
      <c r="N81" s="174"/>
      <c r="O81" s="175"/>
      <c r="P81" s="174"/>
      <c r="Q81" s="175"/>
      <c r="R81" s="174"/>
      <c r="S81" s="175"/>
      <c r="T81" s="174">
        <f t="shared" si="56"/>
        <v>1574.34</v>
      </c>
      <c r="U81" s="175">
        <f>C81</f>
        <v>2</v>
      </c>
      <c r="V81" s="173">
        <f t="shared" si="57"/>
        <v>1574.34</v>
      </c>
      <c r="W81" s="177">
        <f t="shared" si="58"/>
        <v>2</v>
      </c>
    </row>
    <row r="82" spans="1:23" s="68" customFormat="1" ht="14.25" x14ac:dyDescent="0.2">
      <c r="A82" s="81" t="str">
        <f>orcamento!A82</f>
        <v>7.4</v>
      </c>
      <c r="B82" s="393" t="str">
        <f>orcamento!D82</f>
        <v>DESMONTAGEM SERVIÇOS PROVISÓRIOS</v>
      </c>
      <c r="C82" s="423">
        <f>orcamento!F82</f>
        <v>1</v>
      </c>
      <c r="D82" s="424" t="str">
        <f>orcamento!E82</f>
        <v>UN</v>
      </c>
      <c r="E82" s="425">
        <f>orcamento!K82</f>
        <v>1937.01</v>
      </c>
      <c r="F82" s="174"/>
      <c r="G82" s="175"/>
      <c r="H82" s="174"/>
      <c r="I82" s="175"/>
      <c r="J82" s="174"/>
      <c r="K82" s="175"/>
      <c r="L82" s="174"/>
      <c r="M82" s="175"/>
      <c r="N82" s="174"/>
      <c r="O82" s="175"/>
      <c r="P82" s="174"/>
      <c r="Q82" s="175"/>
      <c r="R82" s="174"/>
      <c r="S82" s="175"/>
      <c r="T82" s="174">
        <f t="shared" si="56"/>
        <v>1937.01</v>
      </c>
      <c r="U82" s="175">
        <f>C82</f>
        <v>1</v>
      </c>
      <c r="V82" s="173">
        <f t="shared" si="57"/>
        <v>1937.01</v>
      </c>
      <c r="W82" s="177">
        <f t="shared" si="58"/>
        <v>1</v>
      </c>
    </row>
    <row r="83" spans="1:23" x14ac:dyDescent="0.25">
      <c r="A83" s="178"/>
      <c r="B83" s="401" t="s">
        <v>142</v>
      </c>
      <c r="C83" s="179"/>
      <c r="D83" s="410"/>
      <c r="E83" s="180"/>
      <c r="F83" s="548">
        <f>SUM(F10:F82)</f>
        <v>111014.48999999999</v>
      </c>
      <c r="G83" s="548"/>
      <c r="H83" s="548">
        <f>SUM(H10:H82)</f>
        <v>86574.270000000019</v>
      </c>
      <c r="I83" s="548"/>
      <c r="J83" s="548">
        <f>SUM(J10:J82)</f>
        <v>81780.00999999998</v>
      </c>
      <c r="K83" s="548"/>
      <c r="L83" s="548">
        <f>SUM(L10:L82)</f>
        <v>45387.75</v>
      </c>
      <c r="M83" s="548"/>
      <c r="N83" s="548">
        <f>SUM(N10:N82)</f>
        <v>28737.170000000002</v>
      </c>
      <c r="O83" s="548"/>
      <c r="P83" s="548">
        <f>SUM(P10:P82)</f>
        <v>54390.32</v>
      </c>
      <c r="Q83" s="548"/>
      <c r="R83" s="548">
        <f>SUM(R10:R82)</f>
        <v>28202.9</v>
      </c>
      <c r="S83" s="548"/>
      <c r="T83" s="548">
        <f>SUM(T10:T82)</f>
        <v>33898.630000000019</v>
      </c>
      <c r="U83" s="548"/>
      <c r="V83" s="548">
        <f>SUM(V10:V82)</f>
        <v>469985.53999999986</v>
      </c>
      <c r="W83" s="548"/>
    </row>
    <row r="84" spans="1:23" x14ac:dyDescent="0.25">
      <c r="A84" s="178"/>
      <c r="B84" s="402"/>
      <c r="C84" s="181"/>
      <c r="D84" s="411"/>
      <c r="E84" s="182"/>
      <c r="F84" s="547">
        <f>F83/$V$83</f>
        <v>0.23620830972799722</v>
      </c>
      <c r="G84" s="547"/>
      <c r="H84" s="547">
        <f>H83/$V$83</f>
        <v>0.1842062417494803</v>
      </c>
      <c r="I84" s="547"/>
      <c r="J84" s="547">
        <f>J83/$V$83</f>
        <v>0.17400537471854985</v>
      </c>
      <c r="K84" s="547"/>
      <c r="L84" s="547">
        <f t="shared" ref="L84" si="59">L83/$V$83</f>
        <v>9.6572652001165854E-2</v>
      </c>
      <c r="M84" s="547"/>
      <c r="N84" s="547">
        <f t="shared" ref="N84" si="60">N83/$V$83</f>
        <v>6.1144796071811079E-2</v>
      </c>
      <c r="O84" s="547"/>
      <c r="P84" s="547">
        <f t="shared" ref="P84" si="61">P83/$V$83</f>
        <v>0.1157276455782023</v>
      </c>
      <c r="Q84" s="547"/>
      <c r="R84" s="547">
        <f t="shared" ref="R84" si="62">R83/$V$83</f>
        <v>6.0008016416845528E-2</v>
      </c>
      <c r="S84" s="547"/>
      <c r="T84" s="547">
        <f>T83/$V$83</f>
        <v>7.2126963735948194E-2</v>
      </c>
      <c r="U84" s="547"/>
      <c r="V84" s="178"/>
      <c r="W84" s="178"/>
    </row>
    <row r="85" spans="1:23" x14ac:dyDescent="0.25">
      <c r="A85" s="178"/>
      <c r="B85" s="401" t="s">
        <v>143</v>
      </c>
      <c r="C85" s="179"/>
      <c r="D85" s="410"/>
      <c r="E85" s="180"/>
      <c r="F85" s="548">
        <f>F83</f>
        <v>111014.48999999999</v>
      </c>
      <c r="G85" s="548"/>
      <c r="H85" s="548">
        <f>H83+F85</f>
        <v>197588.76</v>
      </c>
      <c r="I85" s="548"/>
      <c r="J85" s="548">
        <f t="shared" ref="J85" si="63">J83+H85</f>
        <v>279368.77</v>
      </c>
      <c r="K85" s="548"/>
      <c r="L85" s="548">
        <f t="shared" ref="L85" si="64">L83+J85</f>
        <v>324756.52</v>
      </c>
      <c r="M85" s="548"/>
      <c r="N85" s="548">
        <f t="shared" ref="N85" si="65">N83+L85</f>
        <v>353493.69</v>
      </c>
      <c r="O85" s="548"/>
      <c r="P85" s="548">
        <f t="shared" ref="P85" si="66">P83+N85</f>
        <v>407884.01</v>
      </c>
      <c r="Q85" s="548"/>
      <c r="R85" s="548">
        <f t="shared" ref="R85" si="67">R83+P85</f>
        <v>436086.91000000003</v>
      </c>
      <c r="S85" s="548"/>
      <c r="T85" s="548">
        <f t="shared" ref="T85" si="68">T83+R85</f>
        <v>469985.54000000004</v>
      </c>
      <c r="U85" s="548"/>
      <c r="V85" s="178"/>
      <c r="W85" s="178"/>
    </row>
    <row r="86" spans="1:23" x14ac:dyDescent="0.25">
      <c r="A86" s="178"/>
      <c r="B86" s="402"/>
      <c r="C86" s="181"/>
      <c r="D86" s="411"/>
      <c r="E86" s="182"/>
      <c r="F86" s="547">
        <f>F85/$V$83</f>
        <v>0.23620830972799722</v>
      </c>
      <c r="G86" s="547"/>
      <c r="H86" s="547">
        <f>H85/$V$83</f>
        <v>0.42041455147747753</v>
      </c>
      <c r="I86" s="547"/>
      <c r="J86" s="547">
        <f>J85/$V$83</f>
        <v>0.59441992619602746</v>
      </c>
      <c r="K86" s="547"/>
      <c r="L86" s="547">
        <f t="shared" ref="L86" si="69">L85/$V$83</f>
        <v>0.69099257819719329</v>
      </c>
      <c r="M86" s="547"/>
      <c r="N86" s="547">
        <f t="shared" ref="N86" si="70">N85/$V$83</f>
        <v>0.75213737426900429</v>
      </c>
      <c r="O86" s="547"/>
      <c r="P86" s="547">
        <f t="shared" ref="P86" si="71">P85/$V$83</f>
        <v>0.86786501984720665</v>
      </c>
      <c r="Q86" s="547"/>
      <c r="R86" s="547">
        <f t="shared" ref="R86" si="72">R85/$V$83</f>
        <v>0.92787303626405226</v>
      </c>
      <c r="S86" s="547"/>
      <c r="T86" s="547">
        <f>T85/$V$83</f>
        <v>1.0000000000000004</v>
      </c>
      <c r="U86" s="547"/>
      <c r="V86" s="178"/>
      <c r="W86" s="178"/>
    </row>
    <row r="87" spans="1:23" x14ac:dyDescent="0.25">
      <c r="A87" s="178"/>
      <c r="B87" s="219"/>
      <c r="C87" s="178"/>
      <c r="D87" s="219"/>
      <c r="E87" s="183"/>
      <c r="F87" s="178"/>
      <c r="G87" s="178"/>
      <c r="H87" s="178"/>
      <c r="I87" s="178"/>
      <c r="J87" s="178"/>
      <c r="K87" s="178"/>
      <c r="L87" s="178"/>
      <c r="M87" s="178"/>
      <c r="N87" s="178"/>
      <c r="O87" s="178"/>
      <c r="P87" s="178"/>
      <c r="Q87" s="178"/>
      <c r="R87" s="178"/>
      <c r="S87" s="178"/>
      <c r="T87" s="178"/>
      <c r="U87" s="178"/>
      <c r="V87" s="178"/>
      <c r="W87" s="178"/>
    </row>
  </sheetData>
  <mergeCells count="47">
    <mergeCell ref="F86:G86"/>
    <mergeCell ref="H86:I86"/>
    <mergeCell ref="J86:K86"/>
    <mergeCell ref="T86:U86"/>
    <mergeCell ref="F84:G84"/>
    <mergeCell ref="H84:I84"/>
    <mergeCell ref="J84:K84"/>
    <mergeCell ref="T84:U84"/>
    <mergeCell ref="F85:G85"/>
    <mergeCell ref="H85:I85"/>
    <mergeCell ref="J85:K85"/>
    <mergeCell ref="T85:U85"/>
    <mergeCell ref="L84:M84"/>
    <mergeCell ref="N84:O84"/>
    <mergeCell ref="L85:M85"/>
    <mergeCell ref="N85:O85"/>
    <mergeCell ref="F83:G83"/>
    <mergeCell ref="H83:I83"/>
    <mergeCell ref="J83:K83"/>
    <mergeCell ref="T83:U83"/>
    <mergeCell ref="V83:W83"/>
    <mergeCell ref="L83:M83"/>
    <mergeCell ref="N83:O83"/>
    <mergeCell ref="F8:G8"/>
    <mergeCell ref="H8:I8"/>
    <mergeCell ref="J8:K8"/>
    <mergeCell ref="T8:U8"/>
    <mergeCell ref="V8:W8"/>
    <mergeCell ref="L8:M8"/>
    <mergeCell ref="N8:O8"/>
    <mergeCell ref="A8:A9"/>
    <mergeCell ref="B8:B9"/>
    <mergeCell ref="C8:C9"/>
    <mergeCell ref="D8:D9"/>
    <mergeCell ref="E8:E9"/>
    <mergeCell ref="L86:M86"/>
    <mergeCell ref="N86:O86"/>
    <mergeCell ref="P8:Q8"/>
    <mergeCell ref="R8:S8"/>
    <mergeCell ref="P83:Q83"/>
    <mergeCell ref="R83:S83"/>
    <mergeCell ref="P84:Q84"/>
    <mergeCell ref="R84:S84"/>
    <mergeCell ref="P85:Q85"/>
    <mergeCell ref="R85:S85"/>
    <mergeCell ref="P86:Q86"/>
    <mergeCell ref="R86:S86"/>
  </mergeCells>
  <pageMargins left="0.51181102362204722" right="0.51181102362204722" top="0.78740157480314965" bottom="0.78740157480314965" header="0.51181102362204722" footer="0.51181102362204722"/>
  <pageSetup paperSize="9" scale="39" fitToWidth="2" fitToHeight="2"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69"/>
  <sheetViews>
    <sheetView showGridLines="0" zoomScale="85" zoomScaleNormal="85" workbookViewId="0">
      <selection activeCell="H13" sqref="H13"/>
    </sheetView>
  </sheetViews>
  <sheetFormatPr defaultColWidth="9.140625" defaultRowHeight="15" x14ac:dyDescent="0.25"/>
  <cols>
    <col min="1" max="1" width="139.28515625" style="1" customWidth="1"/>
    <col min="2" max="2" width="17.28515625" style="184" bestFit="1" customWidth="1"/>
    <col min="3" max="3" width="19.140625" style="1" bestFit="1" customWidth="1"/>
    <col min="4" max="4" width="17.42578125" style="1" bestFit="1" customWidth="1"/>
    <col min="10" max="10" width="21.28515625" customWidth="1"/>
  </cols>
  <sheetData>
    <row r="1" spans="1:7" s="185" customFormat="1" ht="20.25" x14ac:dyDescent="0.25">
      <c r="A1" s="26" t="s">
        <v>13</v>
      </c>
      <c r="B1" s="27"/>
      <c r="C1" s="27"/>
      <c r="D1" s="111"/>
      <c r="E1" s="1"/>
      <c r="F1" s="1"/>
      <c r="G1" s="1"/>
    </row>
    <row r="2" spans="1:7" s="185" customFormat="1" ht="18" x14ac:dyDescent="0.25">
      <c r="A2" s="33" t="s">
        <v>2</v>
      </c>
      <c r="B2" s="34"/>
      <c r="C2" s="34"/>
      <c r="D2" s="113"/>
      <c r="E2" s="1"/>
      <c r="F2" s="1"/>
      <c r="G2" s="1"/>
    </row>
    <row r="3" spans="1:7" s="185" customFormat="1" x14ac:dyDescent="0.25">
      <c r="A3" s="186" t="str">
        <f>orcamento!D3</f>
        <v>Objeto: Reforço de Fundação em Estaca Mega - Unidade de Saúde Cruzeiro do Sul</v>
      </c>
      <c r="B3" s="43"/>
      <c r="C3" s="43"/>
      <c r="D3" s="115"/>
      <c r="E3" s="1"/>
      <c r="F3" s="1"/>
      <c r="G3" s="1"/>
    </row>
    <row r="4" spans="1:7" s="185" customFormat="1" x14ac:dyDescent="0.25">
      <c r="A4" s="186" t="str">
        <f>orcamento!D4</f>
        <v>Endereço: Rua Dona Malvina Acesso A, nº 195, Santa Teresa, Porto Alegre, RS</v>
      </c>
      <c r="B4" s="43"/>
      <c r="C4" s="43"/>
      <c r="D4" s="115"/>
      <c r="E4" s="1"/>
      <c r="F4" s="1"/>
      <c r="G4" s="1"/>
    </row>
    <row r="5" spans="1:7" s="185" customFormat="1" x14ac:dyDescent="0.25">
      <c r="A5" s="39"/>
      <c r="B5" s="43"/>
      <c r="C5" s="43"/>
      <c r="D5" s="115"/>
      <c r="E5" s="1"/>
      <c r="F5" s="1"/>
      <c r="G5" s="1"/>
    </row>
    <row r="6" spans="1:7" s="185" customFormat="1" ht="18" x14ac:dyDescent="0.25">
      <c r="A6" s="50" t="s">
        <v>144</v>
      </c>
      <c r="B6" s="49"/>
      <c r="C6" s="49"/>
      <c r="D6" s="116"/>
      <c r="E6" s="1"/>
      <c r="F6" s="1"/>
      <c r="G6" s="1"/>
    </row>
    <row r="7" spans="1:7" s="8" customFormat="1" x14ac:dyDescent="0.25">
      <c r="A7" s="54"/>
      <c r="B7" s="56"/>
      <c r="C7" s="56"/>
      <c r="D7" s="117"/>
      <c r="E7" s="1"/>
      <c r="F7" s="1"/>
      <c r="G7" s="1"/>
    </row>
    <row r="8" spans="1:7" s="68" customFormat="1" ht="30" x14ac:dyDescent="0.2">
      <c r="A8" s="187" t="s">
        <v>145</v>
      </c>
      <c r="B8" s="188" t="s">
        <v>21</v>
      </c>
      <c r="C8" s="189" t="s">
        <v>146</v>
      </c>
      <c r="D8" s="189" t="s">
        <v>147</v>
      </c>
    </row>
    <row r="9" spans="1:7" s="112" customFormat="1" x14ac:dyDescent="0.25">
      <c r="A9" s="517" t="s">
        <v>14014</v>
      </c>
      <c r="B9" s="518">
        <v>151569.85</v>
      </c>
      <c r="C9" s="519">
        <f t="shared" ref="C9:C40" si="0">B9/$B$66</f>
        <v>0.3224989645426114</v>
      </c>
      <c r="D9" s="520">
        <f>C9</f>
        <v>0.3224989645426114</v>
      </c>
    </row>
    <row r="10" spans="1:7" s="112" customFormat="1" x14ac:dyDescent="0.25">
      <c r="A10" s="517" t="s">
        <v>13972</v>
      </c>
      <c r="B10" s="518">
        <v>82887</v>
      </c>
      <c r="C10" s="519">
        <f t="shared" si="0"/>
        <v>0.17636074505611393</v>
      </c>
      <c r="D10" s="520">
        <f t="shared" ref="D10:D41" si="1">C10+D9</f>
        <v>0.49885970959872533</v>
      </c>
    </row>
    <row r="11" spans="1:7" s="112" customFormat="1" x14ac:dyDescent="0.25">
      <c r="A11" s="517" t="s">
        <v>13930</v>
      </c>
      <c r="B11" s="518">
        <v>82452</v>
      </c>
      <c r="C11" s="519">
        <f t="shared" si="0"/>
        <v>0.17543518466546873</v>
      </c>
      <c r="D11" s="520">
        <f t="shared" si="1"/>
        <v>0.67429489426419409</v>
      </c>
    </row>
    <row r="12" spans="1:7" s="112" customFormat="1" x14ac:dyDescent="0.25">
      <c r="A12" s="517" t="s">
        <v>372</v>
      </c>
      <c r="B12" s="518">
        <v>27564.880000000001</v>
      </c>
      <c r="C12" s="519">
        <f t="shared" si="0"/>
        <v>5.8650485289398507E-2</v>
      </c>
      <c r="D12" s="520">
        <f t="shared" si="1"/>
        <v>0.73294537955359262</v>
      </c>
    </row>
    <row r="13" spans="1:7" s="112" customFormat="1" ht="30" x14ac:dyDescent="0.25">
      <c r="A13" s="517" t="s">
        <v>8585</v>
      </c>
      <c r="B13" s="518">
        <v>13303.44</v>
      </c>
      <c r="C13" s="519">
        <f t="shared" si="0"/>
        <v>2.8306062352471538E-2</v>
      </c>
      <c r="D13" s="520">
        <f t="shared" si="1"/>
        <v>0.7612514419060642</v>
      </c>
    </row>
    <row r="14" spans="1:7" s="112" customFormat="1" ht="30" x14ac:dyDescent="0.25">
      <c r="A14" s="517" t="s">
        <v>1252</v>
      </c>
      <c r="B14" s="518">
        <v>13024</v>
      </c>
      <c r="C14" s="519">
        <f t="shared" si="0"/>
        <v>2.7711490868421198E-2</v>
      </c>
      <c r="D14" s="520">
        <f t="shared" si="1"/>
        <v>0.78896293277448537</v>
      </c>
    </row>
    <row r="15" spans="1:7" s="112" customFormat="1" x14ac:dyDescent="0.25">
      <c r="A15" s="537" t="s">
        <v>12538</v>
      </c>
      <c r="B15" s="538">
        <v>11852.12</v>
      </c>
      <c r="C15" s="539">
        <f t="shared" si="0"/>
        <v>2.5218052453273361E-2</v>
      </c>
      <c r="D15" s="540">
        <f t="shared" si="1"/>
        <v>0.81418098522775872</v>
      </c>
    </row>
    <row r="16" spans="1:7" s="112" customFormat="1" ht="30" x14ac:dyDescent="0.25">
      <c r="A16" s="537" t="s">
        <v>8587</v>
      </c>
      <c r="B16" s="538">
        <v>10642.72</v>
      </c>
      <c r="C16" s="539">
        <f t="shared" si="0"/>
        <v>2.2644781794776078E-2</v>
      </c>
      <c r="D16" s="540">
        <f t="shared" si="1"/>
        <v>0.83682576702253475</v>
      </c>
    </row>
    <row r="17" spans="1:4" s="112" customFormat="1" x14ac:dyDescent="0.25">
      <c r="A17" s="537" t="s">
        <v>13991</v>
      </c>
      <c r="B17" s="538">
        <v>10124</v>
      </c>
      <c r="C17" s="539">
        <f t="shared" si="0"/>
        <v>2.1541088264119795E-2</v>
      </c>
      <c r="D17" s="540">
        <f t="shared" si="1"/>
        <v>0.85836685528665457</v>
      </c>
    </row>
    <row r="18" spans="1:4" s="112" customFormat="1" x14ac:dyDescent="0.25">
      <c r="A18" s="537" t="s">
        <v>4837</v>
      </c>
      <c r="B18" s="538">
        <v>7453.5</v>
      </c>
      <c r="C18" s="539">
        <f t="shared" si="0"/>
        <v>1.5858998555572587E-2</v>
      </c>
      <c r="D18" s="540">
        <f t="shared" si="1"/>
        <v>0.87422585384222717</v>
      </c>
    </row>
    <row r="19" spans="1:4" s="112" customFormat="1" ht="30" x14ac:dyDescent="0.25">
      <c r="A19" s="537" t="s">
        <v>3926</v>
      </c>
      <c r="B19" s="538">
        <v>7198.61</v>
      </c>
      <c r="C19" s="539">
        <f t="shared" si="0"/>
        <v>1.5316662721155214E-2</v>
      </c>
      <c r="D19" s="540">
        <f t="shared" si="1"/>
        <v>0.88954251656338235</v>
      </c>
    </row>
    <row r="20" spans="1:4" s="112" customFormat="1" x14ac:dyDescent="0.25">
      <c r="A20" s="537" t="s">
        <v>32</v>
      </c>
      <c r="B20" s="538">
        <v>3988.14</v>
      </c>
      <c r="C20" s="539">
        <f t="shared" si="0"/>
        <v>8.4856653249374466E-3</v>
      </c>
      <c r="D20" s="540">
        <f t="shared" si="1"/>
        <v>0.89802818188831979</v>
      </c>
    </row>
    <row r="21" spans="1:4" s="112" customFormat="1" ht="30" x14ac:dyDescent="0.25">
      <c r="A21" s="537" t="s">
        <v>13980</v>
      </c>
      <c r="B21" s="538">
        <v>3805.65</v>
      </c>
      <c r="C21" s="539">
        <f t="shared" si="0"/>
        <v>8.0973767831240117E-3</v>
      </c>
      <c r="D21" s="540">
        <f t="shared" si="1"/>
        <v>0.90612555867144384</v>
      </c>
    </row>
    <row r="22" spans="1:4" s="112" customFormat="1" x14ac:dyDescent="0.25">
      <c r="A22" s="537" t="s">
        <v>1944</v>
      </c>
      <c r="B22" s="538">
        <v>3648.84</v>
      </c>
      <c r="C22" s="539">
        <f t="shared" si="0"/>
        <v>7.7637282202341834E-3</v>
      </c>
      <c r="D22" s="540">
        <f t="shared" si="1"/>
        <v>0.91388928689167803</v>
      </c>
    </row>
    <row r="23" spans="1:4" s="112" customFormat="1" x14ac:dyDescent="0.25">
      <c r="A23" s="190" t="s">
        <v>42</v>
      </c>
      <c r="B23" s="191">
        <v>3325.16</v>
      </c>
      <c r="C23" s="192">
        <f t="shared" si="0"/>
        <v>7.0750261805927073E-3</v>
      </c>
      <c r="D23" s="193">
        <f t="shared" si="1"/>
        <v>0.92096431307227078</v>
      </c>
    </row>
    <row r="24" spans="1:4" s="112" customFormat="1" ht="30" x14ac:dyDescent="0.25">
      <c r="A24" s="190" t="s">
        <v>4445</v>
      </c>
      <c r="B24" s="191">
        <v>3260.22</v>
      </c>
      <c r="C24" s="192">
        <f t="shared" si="0"/>
        <v>6.9368517167570755E-3</v>
      </c>
      <c r="D24" s="193">
        <f t="shared" si="1"/>
        <v>0.92790116478902784</v>
      </c>
    </row>
    <row r="25" spans="1:4" s="112" customFormat="1" x14ac:dyDescent="0.25">
      <c r="A25" s="190" t="s">
        <v>13970</v>
      </c>
      <c r="B25" s="191">
        <v>3148.68</v>
      </c>
      <c r="C25" s="192">
        <f t="shared" si="0"/>
        <v>6.6995252662454281E-3</v>
      </c>
      <c r="D25" s="193">
        <f t="shared" si="1"/>
        <v>0.93460069005527324</v>
      </c>
    </row>
    <row r="26" spans="1:4" s="112" customFormat="1" x14ac:dyDescent="0.25">
      <c r="A26" s="190" t="s">
        <v>5803</v>
      </c>
      <c r="B26" s="191">
        <v>3112.72</v>
      </c>
      <c r="C26" s="192">
        <f t="shared" si="0"/>
        <v>6.6230122739520903E-3</v>
      </c>
      <c r="D26" s="193">
        <f t="shared" si="1"/>
        <v>0.94122370232922536</v>
      </c>
    </row>
    <row r="27" spans="1:4" s="112" customFormat="1" ht="30" x14ac:dyDescent="0.25">
      <c r="A27" s="190" t="s">
        <v>4401</v>
      </c>
      <c r="B27" s="191">
        <v>2358.13</v>
      </c>
      <c r="C27" s="192">
        <f t="shared" si="0"/>
        <v>5.0174522390625063E-3</v>
      </c>
      <c r="D27" s="193">
        <f t="shared" si="1"/>
        <v>0.94624115456828783</v>
      </c>
    </row>
    <row r="28" spans="1:4" s="112" customFormat="1" x14ac:dyDescent="0.25">
      <c r="A28" s="190" t="s">
        <v>13997</v>
      </c>
      <c r="B28" s="191">
        <v>1937.01</v>
      </c>
      <c r="C28" s="192">
        <f t="shared" si="0"/>
        <v>4.1214246719165036E-3</v>
      </c>
      <c r="D28" s="193">
        <f t="shared" si="1"/>
        <v>0.95036257924020429</v>
      </c>
    </row>
    <row r="29" spans="1:4" s="112" customFormat="1" x14ac:dyDescent="0.25">
      <c r="A29" s="190" t="s">
        <v>14009</v>
      </c>
      <c r="B29" s="191">
        <v>1851.6</v>
      </c>
      <c r="C29" s="192">
        <f t="shared" si="0"/>
        <v>3.9396956765946475E-3</v>
      </c>
      <c r="D29" s="193">
        <f t="shared" si="1"/>
        <v>0.95430227491679898</v>
      </c>
    </row>
    <row r="30" spans="1:4" s="112" customFormat="1" x14ac:dyDescent="0.25">
      <c r="A30" s="190" t="s">
        <v>1894</v>
      </c>
      <c r="B30" s="191">
        <v>1747.94</v>
      </c>
      <c r="C30" s="192">
        <f t="shared" si="0"/>
        <v>3.7191356993664122E-3</v>
      </c>
      <c r="D30" s="193">
        <f t="shared" si="1"/>
        <v>0.95802141061616541</v>
      </c>
    </row>
    <row r="31" spans="1:4" s="112" customFormat="1" x14ac:dyDescent="0.25">
      <c r="A31" s="190" t="s">
        <v>13946</v>
      </c>
      <c r="B31" s="191">
        <v>1399.13</v>
      </c>
      <c r="C31" s="192">
        <f t="shared" si="0"/>
        <v>2.9769639295711111E-3</v>
      </c>
      <c r="D31" s="193">
        <f t="shared" si="1"/>
        <v>0.96099837454573656</v>
      </c>
    </row>
    <row r="32" spans="1:4" s="112" customFormat="1" x14ac:dyDescent="0.25">
      <c r="A32" s="190" t="s">
        <v>13948</v>
      </c>
      <c r="B32" s="191">
        <v>1391.58</v>
      </c>
      <c r="C32" s="192">
        <f t="shared" si="0"/>
        <v>2.9608996055495674E-3</v>
      </c>
      <c r="D32" s="193">
        <f t="shared" si="1"/>
        <v>0.96395927415128613</v>
      </c>
    </row>
    <row r="33" spans="1:4" s="112" customFormat="1" x14ac:dyDescent="0.25">
      <c r="A33" s="190" t="s">
        <v>6107</v>
      </c>
      <c r="B33" s="191">
        <v>1388.94</v>
      </c>
      <c r="C33" s="192">
        <f t="shared" si="0"/>
        <v>2.9552824114546174E-3</v>
      </c>
      <c r="D33" s="193">
        <f t="shared" si="1"/>
        <v>0.96691455656274072</v>
      </c>
    </row>
    <row r="34" spans="1:4" s="112" customFormat="1" ht="30" x14ac:dyDescent="0.25">
      <c r="A34" s="190" t="s">
        <v>2403</v>
      </c>
      <c r="B34" s="191">
        <v>1350.5</v>
      </c>
      <c r="C34" s="192">
        <f t="shared" si="0"/>
        <v>2.8734926610720843E-3</v>
      </c>
      <c r="D34" s="193">
        <f t="shared" si="1"/>
        <v>0.96978804922381279</v>
      </c>
    </row>
    <row r="35" spans="1:4" s="112" customFormat="1" x14ac:dyDescent="0.25">
      <c r="A35" s="190" t="s">
        <v>13945</v>
      </c>
      <c r="B35" s="191">
        <v>1163.43</v>
      </c>
      <c r="C35" s="192">
        <f t="shared" si="0"/>
        <v>2.4754591385939247E-3</v>
      </c>
      <c r="D35" s="193">
        <f t="shared" si="1"/>
        <v>0.97226350836240671</v>
      </c>
    </row>
    <row r="36" spans="1:4" s="112" customFormat="1" x14ac:dyDescent="0.25">
      <c r="A36" s="190" t="s">
        <v>33</v>
      </c>
      <c r="B36" s="191">
        <v>1136.5</v>
      </c>
      <c r="C36" s="192">
        <f t="shared" si="0"/>
        <v>2.4181595033753601E-3</v>
      </c>
      <c r="D36" s="193">
        <f t="shared" si="1"/>
        <v>0.97468166786578203</v>
      </c>
    </row>
    <row r="37" spans="1:4" s="112" customFormat="1" x14ac:dyDescent="0.25">
      <c r="A37" s="190" t="s">
        <v>4858</v>
      </c>
      <c r="B37" s="191">
        <v>982</v>
      </c>
      <c r="C37" s="192">
        <f t="shared" si="0"/>
        <v>2.0894259853186129E-3</v>
      </c>
      <c r="D37" s="193">
        <f t="shared" si="1"/>
        <v>0.97677109385110061</v>
      </c>
    </row>
    <row r="38" spans="1:4" s="112" customFormat="1" x14ac:dyDescent="0.25">
      <c r="A38" s="190" t="s">
        <v>8851</v>
      </c>
      <c r="B38" s="191">
        <v>858.9</v>
      </c>
      <c r="C38" s="192">
        <f t="shared" si="0"/>
        <v>1.8275030333911983E-3</v>
      </c>
      <c r="D38" s="193">
        <f t="shared" si="1"/>
        <v>0.9785985968844918</v>
      </c>
    </row>
    <row r="39" spans="1:4" s="112" customFormat="1" x14ac:dyDescent="0.25">
      <c r="A39" s="190" t="s">
        <v>2170</v>
      </c>
      <c r="B39" s="191">
        <v>815.4</v>
      </c>
      <c r="C39" s="192">
        <f t="shared" si="0"/>
        <v>1.7349469943266772E-3</v>
      </c>
      <c r="D39" s="193">
        <f t="shared" si="1"/>
        <v>0.98033354387881844</v>
      </c>
    </row>
    <row r="40" spans="1:4" s="112" customFormat="1" x14ac:dyDescent="0.25">
      <c r="A40" s="190" t="s">
        <v>1959</v>
      </c>
      <c r="B40" s="191">
        <v>758.8</v>
      </c>
      <c r="C40" s="192">
        <f t="shared" si="0"/>
        <v>1.6145177572910014E-3</v>
      </c>
      <c r="D40" s="193">
        <f t="shared" si="1"/>
        <v>0.98194806163610948</v>
      </c>
    </row>
    <row r="41" spans="1:4" s="112" customFormat="1" x14ac:dyDescent="0.25">
      <c r="A41" s="190" t="s">
        <v>4123</v>
      </c>
      <c r="B41" s="191">
        <v>725.85</v>
      </c>
      <c r="C41" s="192">
        <f t="shared" ref="C41:C65" si="2">B41/$B$66</f>
        <v>1.5444092173559219E-3</v>
      </c>
      <c r="D41" s="193">
        <f t="shared" si="1"/>
        <v>0.98349247085346536</v>
      </c>
    </row>
    <row r="42" spans="1:4" s="112" customFormat="1" x14ac:dyDescent="0.25">
      <c r="A42" s="190" t="s">
        <v>4840</v>
      </c>
      <c r="B42" s="191">
        <v>719.40000000000009</v>
      </c>
      <c r="C42" s="192">
        <f t="shared" si="2"/>
        <v>1.5306853908739412E-3</v>
      </c>
      <c r="D42" s="193">
        <f t="shared" ref="D42:D65" si="3">C42+D41</f>
        <v>0.98502315624433934</v>
      </c>
    </row>
    <row r="43" spans="1:4" s="112" customFormat="1" x14ac:dyDescent="0.25">
      <c r="A43" s="190" t="s">
        <v>4121</v>
      </c>
      <c r="B43" s="191">
        <v>715.16</v>
      </c>
      <c r="C43" s="192">
        <f t="shared" si="2"/>
        <v>1.5216638367214453E-3</v>
      </c>
      <c r="D43" s="193">
        <f t="shared" si="3"/>
        <v>0.98654482008106081</v>
      </c>
    </row>
    <row r="44" spans="1:4" s="112" customFormat="1" x14ac:dyDescent="0.25">
      <c r="A44" s="190" t="s">
        <v>7404</v>
      </c>
      <c r="B44" s="191">
        <v>684.72</v>
      </c>
      <c r="C44" s="192">
        <f t="shared" si="2"/>
        <v>1.4568958866266403E-3</v>
      </c>
      <c r="D44" s="193">
        <f t="shared" si="3"/>
        <v>0.98800171596768749</v>
      </c>
    </row>
    <row r="45" spans="1:4" s="112" customFormat="1" x14ac:dyDescent="0.25">
      <c r="A45" s="190" t="s">
        <v>5020</v>
      </c>
      <c r="B45" s="191">
        <v>645</v>
      </c>
      <c r="C45" s="192">
        <f t="shared" si="2"/>
        <v>1.3723826481980706E-3</v>
      </c>
      <c r="D45" s="193">
        <f t="shared" si="3"/>
        <v>0.98937409861588554</v>
      </c>
    </row>
    <row r="46" spans="1:4" s="112" customFormat="1" x14ac:dyDescent="0.25">
      <c r="A46" s="190" t="s">
        <v>1979</v>
      </c>
      <c r="B46" s="191">
        <v>578.48</v>
      </c>
      <c r="C46" s="192">
        <f t="shared" si="2"/>
        <v>1.2308463788056124E-3</v>
      </c>
      <c r="D46" s="193">
        <f t="shared" si="3"/>
        <v>0.99060494499469121</v>
      </c>
    </row>
    <row r="47" spans="1:4" s="112" customFormat="1" x14ac:dyDescent="0.25">
      <c r="A47" s="190" t="s">
        <v>5686</v>
      </c>
      <c r="B47" s="191">
        <v>473.5</v>
      </c>
      <c r="C47" s="192">
        <f t="shared" si="2"/>
        <v>1.0074778045299016E-3</v>
      </c>
      <c r="D47" s="193">
        <f t="shared" si="3"/>
        <v>0.99161242279922113</v>
      </c>
    </row>
    <row r="48" spans="1:4" s="112" customFormat="1" x14ac:dyDescent="0.25">
      <c r="A48" s="190" t="s">
        <v>1985</v>
      </c>
      <c r="B48" s="191">
        <v>442.4</v>
      </c>
      <c r="C48" s="192">
        <f t="shared" si="2"/>
        <v>9.4130555591135886E-4</v>
      </c>
      <c r="D48" s="193">
        <f t="shared" si="3"/>
        <v>0.99255372835513245</v>
      </c>
    </row>
    <row r="49" spans="1:4" s="112" customFormat="1" ht="30" x14ac:dyDescent="0.25">
      <c r="A49" s="190" t="s">
        <v>12640</v>
      </c>
      <c r="B49" s="191">
        <v>437.78</v>
      </c>
      <c r="C49" s="192">
        <f t="shared" si="2"/>
        <v>9.3147546624519585E-4</v>
      </c>
      <c r="D49" s="193">
        <f t="shared" si="3"/>
        <v>0.99348520382137762</v>
      </c>
    </row>
    <row r="50" spans="1:4" s="112" customFormat="1" x14ac:dyDescent="0.25">
      <c r="A50" s="190" t="s">
        <v>121</v>
      </c>
      <c r="B50" s="191">
        <v>368.13</v>
      </c>
      <c r="C50" s="192">
        <f t="shared" si="2"/>
        <v>7.8327941749016397E-4</v>
      </c>
      <c r="D50" s="193">
        <f t="shared" si="3"/>
        <v>0.99426848323886774</v>
      </c>
    </row>
    <row r="51" spans="1:4" s="112" customFormat="1" x14ac:dyDescent="0.25">
      <c r="A51" s="190" t="s">
        <v>3915</v>
      </c>
      <c r="B51" s="191">
        <v>364.32</v>
      </c>
      <c r="C51" s="192">
        <f t="shared" si="2"/>
        <v>7.7517278510313352E-4</v>
      </c>
      <c r="D51" s="193">
        <f t="shared" si="3"/>
        <v>0.99504365602397082</v>
      </c>
    </row>
    <row r="52" spans="1:4" s="112" customFormat="1" x14ac:dyDescent="0.25">
      <c r="A52" s="190" t="s">
        <v>14008</v>
      </c>
      <c r="B52" s="191">
        <v>338.9</v>
      </c>
      <c r="C52" s="192">
        <f t="shared" si="2"/>
        <v>7.2108601468887773E-4</v>
      </c>
      <c r="D52" s="193">
        <f t="shared" si="3"/>
        <v>0.99576474203865972</v>
      </c>
    </row>
    <row r="53" spans="1:4" s="112" customFormat="1" x14ac:dyDescent="0.25">
      <c r="A53" s="190" t="s">
        <v>14912</v>
      </c>
      <c r="B53" s="191">
        <v>237.36</v>
      </c>
      <c r="C53" s="192">
        <f t="shared" si="2"/>
        <v>5.0503681453689003E-4</v>
      </c>
      <c r="D53" s="193">
        <f t="shared" si="3"/>
        <v>0.99626977885319656</v>
      </c>
    </row>
    <row r="54" spans="1:4" s="112" customFormat="1" x14ac:dyDescent="0.25">
      <c r="A54" s="190" t="s">
        <v>2059</v>
      </c>
      <c r="B54" s="191">
        <v>222.98</v>
      </c>
      <c r="C54" s="192">
        <f t="shared" si="2"/>
        <v>4.7444012851969886E-4</v>
      </c>
      <c r="D54" s="193">
        <f t="shared" si="3"/>
        <v>0.99674421898171628</v>
      </c>
    </row>
    <row r="55" spans="1:4" s="112" customFormat="1" x14ac:dyDescent="0.25">
      <c r="A55" s="190" t="s">
        <v>12861</v>
      </c>
      <c r="B55" s="191">
        <v>206.3</v>
      </c>
      <c r="C55" s="192">
        <f t="shared" si="2"/>
        <v>4.3894967491978602E-4</v>
      </c>
      <c r="D55" s="193">
        <f t="shared" si="3"/>
        <v>0.99718316865663603</v>
      </c>
    </row>
    <row r="56" spans="1:4" s="112" customFormat="1" x14ac:dyDescent="0.25">
      <c r="A56" s="190" t="s">
        <v>4119</v>
      </c>
      <c r="B56" s="191">
        <v>201</v>
      </c>
      <c r="C56" s="192">
        <f t="shared" si="2"/>
        <v>4.2767273222916622E-4</v>
      </c>
      <c r="D56" s="193">
        <f t="shared" si="3"/>
        <v>0.99761084138886524</v>
      </c>
    </row>
    <row r="57" spans="1:4" s="112" customFormat="1" ht="30" x14ac:dyDescent="0.25">
      <c r="A57" s="190" t="s">
        <v>2712</v>
      </c>
      <c r="B57" s="191">
        <v>199.85</v>
      </c>
      <c r="C57" s="192">
        <f t="shared" si="2"/>
        <v>4.252258484378053E-4</v>
      </c>
      <c r="D57" s="193">
        <f t="shared" si="3"/>
        <v>0.99803606723730309</v>
      </c>
    </row>
    <row r="58" spans="1:4" s="112" customFormat="1" ht="30" x14ac:dyDescent="0.25">
      <c r="A58" s="190" t="s">
        <v>2400</v>
      </c>
      <c r="B58" s="191">
        <v>151.05000000000001</v>
      </c>
      <c r="C58" s="192">
        <f t="shared" si="2"/>
        <v>3.2139286668266448E-4</v>
      </c>
      <c r="D58" s="193">
        <f t="shared" si="3"/>
        <v>0.99835746010398574</v>
      </c>
    </row>
    <row r="59" spans="1:4" s="112" customFormat="1" x14ac:dyDescent="0.25">
      <c r="A59" s="190" t="s">
        <v>3650</v>
      </c>
      <c r="B59" s="191">
        <v>132.13999999999999</v>
      </c>
      <c r="C59" s="192">
        <f t="shared" si="2"/>
        <v>2.8115758625254735E-4</v>
      </c>
      <c r="D59" s="193">
        <f t="shared" si="3"/>
        <v>0.99863861769023832</v>
      </c>
    </row>
    <row r="60" spans="1:4" s="112" customFormat="1" x14ac:dyDescent="0.25">
      <c r="A60" s="190" t="s">
        <v>4889</v>
      </c>
      <c r="B60" s="191">
        <v>127.5</v>
      </c>
      <c r="C60" s="192">
        <f t="shared" si="2"/>
        <v>2.7128494208566512E-4</v>
      </c>
      <c r="D60" s="193">
        <f t="shared" si="3"/>
        <v>0.99890990263232393</v>
      </c>
    </row>
    <row r="61" spans="1:4" s="112" customFormat="1" x14ac:dyDescent="0.25">
      <c r="A61" s="190" t="s">
        <v>1895</v>
      </c>
      <c r="B61" s="191">
        <v>125.55</v>
      </c>
      <c r="C61" s="192">
        <f t="shared" si="2"/>
        <v>2.6713587826553142E-4</v>
      </c>
      <c r="D61" s="193">
        <f t="shared" si="3"/>
        <v>0.99917703851058948</v>
      </c>
    </row>
    <row r="62" spans="1:4" s="112" customFormat="1" x14ac:dyDescent="0.25">
      <c r="A62" s="190" t="s">
        <v>3496</v>
      </c>
      <c r="B62" s="191">
        <v>120.86</v>
      </c>
      <c r="C62" s="192">
        <f t="shared" si="2"/>
        <v>2.5715684784685086E-4</v>
      </c>
      <c r="D62" s="193">
        <f t="shared" si="3"/>
        <v>0.99943419535843636</v>
      </c>
    </row>
    <row r="63" spans="1:4" s="112" customFormat="1" x14ac:dyDescent="0.25">
      <c r="A63" s="190" t="s">
        <v>2928</v>
      </c>
      <c r="B63" s="191">
        <v>112.1</v>
      </c>
      <c r="C63" s="192">
        <f t="shared" si="2"/>
        <v>2.3851797653178869E-4</v>
      </c>
      <c r="D63" s="193">
        <f t="shared" si="3"/>
        <v>0.9996727133349681</v>
      </c>
    </row>
    <row r="64" spans="1:4" s="112" customFormat="1" ht="30" x14ac:dyDescent="0.25">
      <c r="A64" s="190" t="s">
        <v>2729</v>
      </c>
      <c r="B64" s="191">
        <v>78.72</v>
      </c>
      <c r="C64" s="192">
        <f t="shared" si="2"/>
        <v>1.674945148312436E-4</v>
      </c>
      <c r="D64" s="193">
        <f t="shared" si="3"/>
        <v>0.99984020784979932</v>
      </c>
    </row>
    <row r="65" spans="1:4" s="112" customFormat="1" ht="30" x14ac:dyDescent="0.25">
      <c r="A65" s="190" t="s">
        <v>2700</v>
      </c>
      <c r="B65" s="191">
        <v>75.099999999999994</v>
      </c>
      <c r="C65" s="192">
        <f t="shared" si="2"/>
        <v>1.5979215020104666E-4</v>
      </c>
      <c r="D65" s="193">
        <f t="shared" si="3"/>
        <v>1.0000000000000004</v>
      </c>
    </row>
    <row r="66" spans="1:4" s="23" customFormat="1" x14ac:dyDescent="0.25">
      <c r="A66" s="194" t="s">
        <v>52</v>
      </c>
      <c r="B66" s="195">
        <f>SUM(B9:B65)</f>
        <v>469985.5399999998</v>
      </c>
    </row>
    <row r="67" spans="1:4" x14ac:dyDescent="0.25">
      <c r="A67" s="196"/>
      <c r="B67" s="197"/>
      <c r="C67" s="196"/>
      <c r="D67" s="196"/>
    </row>
    <row r="68" spans="1:4" x14ac:dyDescent="0.25">
      <c r="A68" s="196"/>
      <c r="B68" s="197"/>
      <c r="C68" s="196"/>
      <c r="D68" s="196"/>
    </row>
    <row r="69" spans="1:4" x14ac:dyDescent="0.25">
      <c r="A69" s="196"/>
      <c r="B69" s="544"/>
      <c r="C69" s="196"/>
      <c r="D69" s="196"/>
    </row>
  </sheetData>
  <pageMargins left="0.51181102362204722" right="0.51181102362204722" top="0.78740157480314965" bottom="0.78740157480314965" header="0.51181102362204722" footer="0.51181102362204722"/>
  <pageSetup paperSize="9" scale="38"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F26"/>
  <sheetViews>
    <sheetView showGridLines="0" zoomScaleNormal="100" workbookViewId="0">
      <selection activeCell="F23" sqref="F23"/>
    </sheetView>
  </sheetViews>
  <sheetFormatPr defaultColWidth="9.140625" defaultRowHeight="15" x14ac:dyDescent="0.25"/>
  <cols>
    <col min="1" max="1" width="38" style="1" customWidth="1"/>
    <col min="2" max="2" width="43.140625" style="1" customWidth="1"/>
    <col min="3" max="3" width="35" style="196" customWidth="1"/>
    <col min="4" max="32" width="9.140625" style="196"/>
  </cols>
  <sheetData>
    <row r="1" spans="1:3" ht="15" customHeight="1" x14ac:dyDescent="0.25">
      <c r="A1" s="551" t="s">
        <v>148</v>
      </c>
      <c r="B1" s="552" t="s">
        <v>14011</v>
      </c>
      <c r="C1" s="553"/>
    </row>
    <row r="2" spans="1:3" x14ac:dyDescent="0.25">
      <c r="A2" s="551"/>
      <c r="B2" s="496" t="s">
        <v>12560</v>
      </c>
      <c r="C2" s="496" t="s">
        <v>12561</v>
      </c>
    </row>
    <row r="3" spans="1:3" x14ac:dyDescent="0.25">
      <c r="A3" s="198" t="s">
        <v>149</v>
      </c>
      <c r="B3" s="199">
        <v>5.3199999999999997E-2</v>
      </c>
      <c r="C3" s="199">
        <v>2.6599999999999999E-2</v>
      </c>
    </row>
    <row r="4" spans="1:3" x14ac:dyDescent="0.25">
      <c r="A4" s="198" t="s">
        <v>150</v>
      </c>
      <c r="B4" s="199">
        <v>8.0000000000000002E-3</v>
      </c>
      <c r="C4" s="199">
        <v>3.8999999999999998E-3</v>
      </c>
    </row>
    <row r="5" spans="1:3" x14ac:dyDescent="0.25">
      <c r="A5" s="198" t="s">
        <v>151</v>
      </c>
      <c r="B5" s="199">
        <v>1.2699999999999999E-2</v>
      </c>
      <c r="C5" s="199">
        <v>7.0000000000000001E-3</v>
      </c>
    </row>
    <row r="6" spans="1:3" x14ac:dyDescent="0.25">
      <c r="A6" s="198" t="s">
        <v>152</v>
      </c>
      <c r="B6" s="199">
        <v>1.8700000000000001E-2</v>
      </c>
      <c r="C6" s="199">
        <v>1.8700000000000001E-2</v>
      </c>
    </row>
    <row r="7" spans="1:3" x14ac:dyDescent="0.25">
      <c r="A7" s="198" t="s">
        <v>153</v>
      </c>
      <c r="B7" s="199">
        <v>7.3999999999999996E-2</v>
      </c>
      <c r="C7" s="199">
        <v>4.2999999999999997E-2</v>
      </c>
    </row>
    <row r="8" spans="1:3" x14ac:dyDescent="0.25">
      <c r="A8" s="200" t="s">
        <v>154</v>
      </c>
      <c r="B8" s="199"/>
      <c r="C8" s="199"/>
    </row>
    <row r="9" spans="1:3" x14ac:dyDescent="0.25">
      <c r="A9" s="198" t="s">
        <v>155</v>
      </c>
      <c r="B9" s="199">
        <v>6.4999999999999997E-3</v>
      </c>
      <c r="C9" s="199">
        <v>6.4999999999999997E-3</v>
      </c>
    </row>
    <row r="10" spans="1:3" x14ac:dyDescent="0.25">
      <c r="A10" s="198" t="s">
        <v>156</v>
      </c>
      <c r="B10" s="199">
        <v>0.03</v>
      </c>
      <c r="C10" s="199">
        <v>0.03</v>
      </c>
    </row>
    <row r="11" spans="1:3" x14ac:dyDescent="0.25">
      <c r="A11" s="198" t="s">
        <v>157</v>
      </c>
      <c r="B11" s="199">
        <v>2.5000000000000001E-2</v>
      </c>
      <c r="C11" s="199">
        <v>2.5000000000000001E-2</v>
      </c>
    </row>
    <row r="12" spans="1:3" s="201" customFormat="1" x14ac:dyDescent="0.2">
      <c r="A12" s="198" t="s">
        <v>158</v>
      </c>
      <c r="B12" s="199">
        <v>2.7E-2</v>
      </c>
      <c r="C12" s="199">
        <v>2.7E-2</v>
      </c>
    </row>
    <row r="13" spans="1:3" x14ac:dyDescent="0.25">
      <c r="A13" s="202" t="s">
        <v>159</v>
      </c>
      <c r="B13" s="203">
        <f>ROUND((((1+(B3+B4+B5))*(1+B6)*(1+B7))/(1-(B9+B10+B11+B12))-1),4)</f>
        <v>0.28899999999999998</v>
      </c>
      <c r="C13" s="203">
        <f>ROUNDDOWN((((1+(C3+C4+C5))*(1+C6)*(1+C7))/(1-(C9+C10+C11+C12))-1),4)</f>
        <v>0.20930000000000001</v>
      </c>
    </row>
    <row r="14" spans="1:3" s="201" customFormat="1" x14ac:dyDescent="0.25">
      <c r="A14" s="204" t="s">
        <v>12559</v>
      </c>
      <c r="B14" s="205" t="s">
        <v>160</v>
      </c>
    </row>
    <row r="15" spans="1:3" s="201" customFormat="1" x14ac:dyDescent="0.25">
      <c r="A15" s="196"/>
      <c r="B15" s="206" t="s">
        <v>161</v>
      </c>
    </row>
    <row r="16" spans="1:3" s="201" customFormat="1" ht="12.75" x14ac:dyDescent="0.2">
      <c r="A16" s="207"/>
    </row>
    <row r="17" s="196" customFormat="1" x14ac:dyDescent="0.25"/>
    <row r="18" s="196" customFormat="1" x14ac:dyDescent="0.25"/>
    <row r="19" s="196" customFormat="1" x14ac:dyDescent="0.25"/>
    <row r="20" s="196" customFormat="1" x14ac:dyDescent="0.25"/>
    <row r="21" s="196" customFormat="1" x14ac:dyDescent="0.25"/>
    <row r="22" s="196" customFormat="1" x14ac:dyDescent="0.25"/>
    <row r="23" s="196" customFormat="1" x14ac:dyDescent="0.25"/>
    <row r="24" s="196" customFormat="1" x14ac:dyDescent="0.25"/>
    <row r="25" s="196" customFormat="1" x14ac:dyDescent="0.25"/>
    <row r="26" s="196" customFormat="1" x14ac:dyDescent="0.25"/>
  </sheetData>
  <mergeCells count="2">
    <mergeCell ref="A1:A2"/>
    <mergeCell ref="B1:C1"/>
  </mergeCells>
  <pageMargins left="0.51180555555555596" right="0.51180555555555596" top="0.78749999999999998" bottom="0.78749999999999998" header="0.511811023622047" footer="0.511811023622047"/>
  <pageSetup paperSize="9" scale="75" fitToHeight="0"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3EF31-C259-4BBB-8DC1-C19B17F470DC}">
  <sheetPr>
    <pageSetUpPr fitToPage="1"/>
  </sheetPr>
  <dimension ref="A1:IO39"/>
  <sheetViews>
    <sheetView showGridLines="0" zoomScale="85" zoomScaleNormal="85" workbookViewId="0">
      <selection activeCell="I20" sqref="I20"/>
    </sheetView>
  </sheetViews>
  <sheetFormatPr defaultColWidth="9.140625" defaultRowHeight="15" x14ac:dyDescent="0.25"/>
  <cols>
    <col min="1" max="1" width="5.42578125" style="459" customWidth="1"/>
    <col min="2" max="2" width="76.5703125" style="459" customWidth="1"/>
    <col min="3" max="3" width="12.42578125" style="477" customWidth="1"/>
    <col min="4" max="4" width="15.42578125" style="477" customWidth="1"/>
    <col min="5" max="38" width="9.140625" style="458"/>
    <col min="39" max="16384" width="9.140625" style="459"/>
  </cols>
  <sheetData>
    <row r="1" spans="1:4" x14ac:dyDescent="0.25">
      <c r="A1" s="557" t="s">
        <v>12474</v>
      </c>
      <c r="B1" s="557"/>
      <c r="C1" s="557"/>
      <c r="D1" s="557"/>
    </row>
    <row r="2" spans="1:4" x14ac:dyDescent="0.25">
      <c r="A2" s="460" t="s">
        <v>12475</v>
      </c>
      <c r="B2" s="460" t="s">
        <v>17</v>
      </c>
      <c r="C2" s="558" t="str">
        <f>dados!B10</f>
        <v>Desonerado</v>
      </c>
      <c r="D2" s="558"/>
    </row>
    <row r="3" spans="1:4" x14ac:dyDescent="0.25">
      <c r="A3" s="554" t="s">
        <v>12476</v>
      </c>
      <c r="B3" s="554"/>
      <c r="C3" s="461" t="s">
        <v>6174</v>
      </c>
      <c r="D3" s="461" t="s">
        <v>6176</v>
      </c>
    </row>
    <row r="4" spans="1:4" x14ac:dyDescent="0.25">
      <c r="A4" s="462" t="s">
        <v>12477</v>
      </c>
      <c r="B4" s="462" t="s">
        <v>12478</v>
      </c>
      <c r="C4" s="463">
        <v>0.1</v>
      </c>
      <c r="D4" s="464">
        <v>0.1</v>
      </c>
    </row>
    <row r="5" spans="1:4" x14ac:dyDescent="0.25">
      <c r="A5" s="462" t="s">
        <v>12479</v>
      </c>
      <c r="B5" s="462" t="s">
        <v>12480</v>
      </c>
      <c r="C5" s="463">
        <v>1.4999999999999999E-2</v>
      </c>
      <c r="D5" s="464">
        <v>1.4999999999999999E-2</v>
      </c>
    </row>
    <row r="6" spans="1:4" x14ac:dyDescent="0.25">
      <c r="A6" s="462" t="s">
        <v>12481</v>
      </c>
      <c r="B6" s="462" t="s">
        <v>12482</v>
      </c>
      <c r="C6" s="463">
        <v>0.01</v>
      </c>
      <c r="D6" s="464">
        <v>0.01</v>
      </c>
    </row>
    <row r="7" spans="1:4" x14ac:dyDescent="0.25">
      <c r="A7" s="462" t="s">
        <v>12483</v>
      </c>
      <c r="B7" s="462" t="s">
        <v>12484</v>
      </c>
      <c r="C7" s="463">
        <v>2E-3</v>
      </c>
      <c r="D7" s="464">
        <v>2E-3</v>
      </c>
    </row>
    <row r="8" spans="1:4" x14ac:dyDescent="0.25">
      <c r="A8" s="462" t="s">
        <v>12485</v>
      </c>
      <c r="B8" s="462" t="s">
        <v>12486</v>
      </c>
      <c r="C8" s="463">
        <v>6.0000000000000001E-3</v>
      </c>
      <c r="D8" s="464">
        <v>6.0000000000000001E-3</v>
      </c>
    </row>
    <row r="9" spans="1:4" x14ac:dyDescent="0.25">
      <c r="A9" s="462" t="s">
        <v>12487</v>
      </c>
      <c r="B9" s="462" t="s">
        <v>12488</v>
      </c>
      <c r="C9" s="463">
        <v>2.5000000000000001E-2</v>
      </c>
      <c r="D9" s="464">
        <v>2.5000000000000001E-2</v>
      </c>
    </row>
    <row r="10" spans="1:4" x14ac:dyDescent="0.25">
      <c r="A10" s="462" t="s">
        <v>12489</v>
      </c>
      <c r="B10" s="462" t="s">
        <v>12490</v>
      </c>
      <c r="C10" s="463">
        <v>0.03</v>
      </c>
      <c r="D10" s="464">
        <v>0.03</v>
      </c>
    </row>
    <row r="11" spans="1:4" x14ac:dyDescent="0.25">
      <c r="A11" s="462" t="s">
        <v>12491</v>
      </c>
      <c r="B11" s="462" t="s">
        <v>12492</v>
      </c>
      <c r="C11" s="463">
        <v>0.08</v>
      </c>
      <c r="D11" s="464">
        <v>0.08</v>
      </c>
    </row>
    <row r="12" spans="1:4" x14ac:dyDescent="0.25">
      <c r="A12" s="462" t="s">
        <v>12493</v>
      </c>
      <c r="B12" s="462" t="s">
        <v>12494</v>
      </c>
      <c r="C12" s="463">
        <v>0</v>
      </c>
      <c r="D12" s="464">
        <v>0</v>
      </c>
    </row>
    <row r="13" spans="1:4" x14ac:dyDescent="0.25">
      <c r="A13" s="555" t="s">
        <v>12495</v>
      </c>
      <c r="B13" s="555"/>
      <c r="C13" s="463">
        <f>SUM(C4:C12)</f>
        <v>0.26800000000000002</v>
      </c>
      <c r="D13" s="463">
        <f>SUM(D4:D12)</f>
        <v>0.26800000000000002</v>
      </c>
    </row>
    <row r="14" spans="1:4" x14ac:dyDescent="0.25">
      <c r="A14" s="554" t="s">
        <v>12496</v>
      </c>
      <c r="B14" s="554"/>
      <c r="C14" s="465"/>
      <c r="D14" s="466"/>
    </row>
    <row r="15" spans="1:4" x14ac:dyDescent="0.25">
      <c r="A15" s="462" t="s">
        <v>12497</v>
      </c>
      <c r="B15" s="462" t="s">
        <v>12498</v>
      </c>
      <c r="C15" s="463">
        <v>0.17929999999999999</v>
      </c>
      <c r="D15" s="467">
        <v>0</v>
      </c>
    </row>
    <row r="16" spans="1:4" x14ac:dyDescent="0.25">
      <c r="A16" s="462" t="s">
        <v>12499</v>
      </c>
      <c r="B16" s="462" t="s">
        <v>12500</v>
      </c>
      <c r="C16" s="463">
        <v>4.24E-2</v>
      </c>
      <c r="D16" s="467">
        <v>0</v>
      </c>
    </row>
    <row r="17" spans="1:4" x14ac:dyDescent="0.25">
      <c r="A17" s="462" t="s">
        <v>12501</v>
      </c>
      <c r="B17" s="462" t="s">
        <v>12502</v>
      </c>
      <c r="C17" s="463">
        <v>8.5000000000000006E-3</v>
      </c>
      <c r="D17" s="463">
        <v>6.4999999999999997E-3</v>
      </c>
    </row>
    <row r="18" spans="1:4" x14ac:dyDescent="0.25">
      <c r="A18" s="462" t="s">
        <v>12503</v>
      </c>
      <c r="B18" s="462" t="s">
        <v>12504</v>
      </c>
      <c r="C18" s="463">
        <v>0.1096</v>
      </c>
      <c r="D18" s="463">
        <v>8.3299999999999999E-2</v>
      </c>
    </row>
    <row r="19" spans="1:4" x14ac:dyDescent="0.25">
      <c r="A19" s="462" t="s">
        <v>12505</v>
      </c>
      <c r="B19" s="462" t="s">
        <v>12506</v>
      </c>
      <c r="C19" s="463">
        <v>6.9999999999999999E-4</v>
      </c>
      <c r="D19" s="463">
        <v>5.0000000000000001E-4</v>
      </c>
    </row>
    <row r="20" spans="1:4" x14ac:dyDescent="0.25">
      <c r="A20" s="462" t="s">
        <v>12507</v>
      </c>
      <c r="B20" s="462" t="s">
        <v>12508</v>
      </c>
      <c r="C20" s="463">
        <v>7.3000000000000001E-3</v>
      </c>
      <c r="D20" s="463">
        <v>5.5999999999999999E-3</v>
      </c>
    </row>
    <row r="21" spans="1:4" x14ac:dyDescent="0.25">
      <c r="A21" s="462" t="s">
        <v>12509</v>
      </c>
      <c r="B21" s="462" t="s">
        <v>12510</v>
      </c>
      <c r="C21" s="463">
        <v>1.5299999999999999E-2</v>
      </c>
      <c r="D21" s="467">
        <v>0</v>
      </c>
    </row>
    <row r="22" spans="1:4" x14ac:dyDescent="0.25">
      <c r="A22" s="462" t="s">
        <v>12511</v>
      </c>
      <c r="B22" s="462" t="s">
        <v>12512</v>
      </c>
      <c r="C22" s="463">
        <v>1E-3</v>
      </c>
      <c r="D22" s="463">
        <v>6.9999999999999999E-4</v>
      </c>
    </row>
    <row r="23" spans="1:4" x14ac:dyDescent="0.25">
      <c r="A23" s="462" t="s">
        <v>12513</v>
      </c>
      <c r="B23" s="462" t="s">
        <v>12514</v>
      </c>
      <c r="C23" s="463">
        <v>0.1061</v>
      </c>
      <c r="D23" s="463">
        <v>8.0600000000000005E-2</v>
      </c>
    </row>
    <row r="24" spans="1:4" x14ac:dyDescent="0.25">
      <c r="A24" s="462" t="s">
        <v>12515</v>
      </c>
      <c r="B24" s="462" t="s">
        <v>12516</v>
      </c>
      <c r="C24" s="463">
        <v>2.9999999999999997E-4</v>
      </c>
      <c r="D24" s="463">
        <v>2.9999999999999997E-4</v>
      </c>
    </row>
    <row r="25" spans="1:4" x14ac:dyDescent="0.25">
      <c r="A25" s="555" t="s">
        <v>12517</v>
      </c>
      <c r="B25" s="555"/>
      <c r="C25" s="463">
        <f>SUM(C15:C24)</f>
        <v>0.47049999999999997</v>
      </c>
      <c r="D25" s="464">
        <f>SUM(D15:D24)</f>
        <v>0.17750000000000002</v>
      </c>
    </row>
    <row r="26" spans="1:4" x14ac:dyDescent="0.25">
      <c r="A26" s="554" t="s">
        <v>12518</v>
      </c>
      <c r="B26" s="554"/>
      <c r="C26" s="465"/>
      <c r="D26" s="466"/>
    </row>
    <row r="27" spans="1:4" x14ac:dyDescent="0.25">
      <c r="A27" s="462" t="s">
        <v>12519</v>
      </c>
      <c r="B27" s="462" t="s">
        <v>12520</v>
      </c>
      <c r="C27" s="463">
        <v>4.5699999999999998E-2</v>
      </c>
      <c r="D27" s="464">
        <v>3.4700000000000002E-2</v>
      </c>
    </row>
    <row r="28" spans="1:4" x14ac:dyDescent="0.25">
      <c r="A28" s="462" t="s">
        <v>12521</v>
      </c>
      <c r="B28" s="462" t="s">
        <v>12522</v>
      </c>
      <c r="C28" s="467">
        <v>1.1000000000000001E-3</v>
      </c>
      <c r="D28" s="468">
        <v>8.0000000000000004E-4</v>
      </c>
    </row>
    <row r="29" spans="1:4" x14ac:dyDescent="0.25">
      <c r="A29" s="462" t="s">
        <v>12523</v>
      </c>
      <c r="B29" s="462" t="s">
        <v>12524</v>
      </c>
      <c r="C29" s="467">
        <v>3.4599999999999999E-2</v>
      </c>
      <c r="D29" s="468">
        <v>2.63E-2</v>
      </c>
    </row>
    <row r="30" spans="1:4" x14ac:dyDescent="0.25">
      <c r="A30" s="462" t="s">
        <v>12525</v>
      </c>
      <c r="B30" s="462" t="s">
        <v>12526</v>
      </c>
      <c r="C30" s="463">
        <v>2.75E-2</v>
      </c>
      <c r="D30" s="464">
        <v>2.0899999999999998E-2</v>
      </c>
    </row>
    <row r="31" spans="1:4" x14ac:dyDescent="0.25">
      <c r="A31" s="462" t="s">
        <v>12527</v>
      </c>
      <c r="B31" s="462" t="s">
        <v>12528</v>
      </c>
      <c r="C31" s="463">
        <v>3.8E-3</v>
      </c>
      <c r="D31" s="464">
        <v>2.8999999999999998E-3</v>
      </c>
    </row>
    <row r="32" spans="1:4" x14ac:dyDescent="0.25">
      <c r="A32" s="555" t="s">
        <v>12529</v>
      </c>
      <c r="B32" s="555"/>
      <c r="C32" s="463">
        <f>SUM(C27:C31)</f>
        <v>0.11269999999999999</v>
      </c>
      <c r="D32" s="464">
        <f>SUM(D27:D31)</f>
        <v>8.5600000000000009E-2</v>
      </c>
    </row>
    <row r="33" spans="1:249" x14ac:dyDescent="0.25">
      <c r="A33" s="554" t="s">
        <v>12530</v>
      </c>
      <c r="B33" s="554"/>
      <c r="C33" s="469"/>
      <c r="D33" s="495"/>
    </row>
    <row r="34" spans="1:249" x14ac:dyDescent="0.25">
      <c r="A34" s="493" t="s">
        <v>12531</v>
      </c>
      <c r="B34" s="493" t="s">
        <v>12532</v>
      </c>
      <c r="C34" s="494">
        <f>ROUND(C13*(C25-C18)+C18*(C13-C4),4)</f>
        <v>0.11509999999999999</v>
      </c>
      <c r="D34" s="494">
        <f>ROUND(D13*(D25-D18)+D18*(D13-D4),4)</f>
        <v>3.9199999999999999E-2</v>
      </c>
    </row>
    <row r="35" spans="1:249" x14ac:dyDescent="0.25">
      <c r="A35" s="462" t="s">
        <v>12533</v>
      </c>
      <c r="B35" s="462" t="s">
        <v>12534</v>
      </c>
      <c r="C35" s="470">
        <f>ROUND((C13*C28)+(C11*C27),4)</f>
        <v>4.0000000000000001E-3</v>
      </c>
      <c r="D35" s="470">
        <f>ROUND((D13*D28)+(D11*D27),4)</f>
        <v>3.0000000000000001E-3</v>
      </c>
    </row>
    <row r="36" spans="1:249" x14ac:dyDescent="0.25">
      <c r="A36" s="556" t="s">
        <v>12535</v>
      </c>
      <c r="B36" s="556"/>
      <c r="C36" s="471">
        <f>SUM(C34:C35)</f>
        <v>0.1191</v>
      </c>
      <c r="D36" s="472">
        <f>SUM(D34:D35)</f>
        <v>4.2200000000000001E-2</v>
      </c>
    </row>
    <row r="37" spans="1:249" x14ac:dyDescent="0.25">
      <c r="A37" s="473"/>
      <c r="B37" s="474" t="s">
        <v>12536</v>
      </c>
      <c r="C37" s="475">
        <f>SUM(C13,C25,C32,C36)</f>
        <v>0.97029999999999994</v>
      </c>
      <c r="D37" s="475">
        <f>SUM(D13,D25,D32,D36)</f>
        <v>0.57330000000000003</v>
      </c>
    </row>
    <row r="38" spans="1:249" s="458" customFormat="1" x14ac:dyDescent="0.25">
      <c r="B38" s="458" t="s">
        <v>12537</v>
      </c>
      <c r="C38" s="476"/>
      <c r="D38" s="476"/>
      <c r="E38" s="476"/>
      <c r="F38" s="476"/>
      <c r="G38" s="476"/>
      <c r="H38" s="476"/>
      <c r="I38" s="476"/>
      <c r="J38" s="476"/>
      <c r="K38" s="476"/>
      <c r="L38" s="476"/>
      <c r="M38" s="476"/>
      <c r="N38" s="476"/>
      <c r="O38" s="476"/>
      <c r="P38" s="476"/>
      <c r="Q38" s="476"/>
      <c r="R38" s="476"/>
      <c r="S38" s="476"/>
      <c r="T38" s="476"/>
      <c r="U38" s="476"/>
      <c r="V38" s="476"/>
      <c r="W38" s="476"/>
      <c r="X38" s="476"/>
      <c r="Y38" s="476"/>
      <c r="Z38" s="476"/>
      <c r="AA38" s="476"/>
      <c r="AB38" s="476"/>
      <c r="AC38" s="476"/>
      <c r="AD38" s="476"/>
      <c r="AE38" s="476"/>
      <c r="AF38" s="476"/>
      <c r="AG38" s="476"/>
      <c r="AH38" s="476"/>
      <c r="AI38" s="476"/>
      <c r="AJ38" s="476"/>
      <c r="AK38" s="476"/>
      <c r="AL38" s="476"/>
      <c r="AM38" s="476"/>
      <c r="AN38" s="476"/>
      <c r="AO38" s="476"/>
      <c r="AP38" s="476"/>
      <c r="AQ38" s="476"/>
      <c r="AR38" s="476"/>
      <c r="AS38" s="476"/>
      <c r="AT38" s="476"/>
      <c r="AU38" s="476"/>
      <c r="AV38" s="476"/>
      <c r="AW38" s="476"/>
      <c r="AX38" s="476"/>
      <c r="AY38" s="476"/>
      <c r="AZ38" s="476"/>
      <c r="BA38" s="476"/>
      <c r="BB38" s="476"/>
      <c r="BC38" s="476"/>
      <c r="BD38" s="476"/>
      <c r="BE38" s="476"/>
      <c r="BF38" s="476"/>
      <c r="BG38" s="476"/>
      <c r="BH38" s="476"/>
      <c r="BI38" s="476"/>
      <c r="BJ38" s="476"/>
      <c r="BK38" s="476"/>
      <c r="BL38" s="476"/>
      <c r="BM38" s="476"/>
      <c r="BN38" s="476"/>
      <c r="BO38" s="476"/>
      <c r="BP38" s="476"/>
      <c r="BQ38" s="476"/>
      <c r="BR38" s="476"/>
      <c r="BS38" s="476"/>
      <c r="BT38" s="476"/>
      <c r="BU38" s="476"/>
      <c r="BV38" s="476"/>
      <c r="BW38" s="476"/>
      <c r="BX38" s="476"/>
      <c r="BY38" s="476"/>
      <c r="BZ38" s="476"/>
      <c r="CA38" s="476"/>
      <c r="CB38" s="476"/>
      <c r="CC38" s="476"/>
      <c r="CD38" s="476"/>
      <c r="CE38" s="476"/>
      <c r="CF38" s="476"/>
      <c r="CG38" s="476"/>
      <c r="CH38" s="476"/>
      <c r="CI38" s="476"/>
      <c r="CJ38" s="476"/>
      <c r="CK38" s="476"/>
      <c r="CL38" s="476"/>
      <c r="CM38" s="476"/>
      <c r="CN38" s="476"/>
      <c r="CO38" s="476"/>
      <c r="CP38" s="476"/>
      <c r="CQ38" s="476"/>
      <c r="CR38" s="476"/>
      <c r="CS38" s="476"/>
      <c r="CT38" s="476"/>
      <c r="CU38" s="476"/>
      <c r="CV38" s="476"/>
      <c r="CW38" s="476"/>
      <c r="CX38" s="476"/>
      <c r="CY38" s="476"/>
      <c r="CZ38" s="476"/>
      <c r="DA38" s="476"/>
      <c r="DB38" s="476"/>
      <c r="DC38" s="476"/>
      <c r="DD38" s="476"/>
      <c r="DE38" s="476"/>
      <c r="DF38" s="476"/>
      <c r="DG38" s="476"/>
      <c r="DH38" s="476"/>
      <c r="DI38" s="476"/>
      <c r="DJ38" s="476"/>
      <c r="DK38" s="476"/>
      <c r="DL38" s="476"/>
      <c r="DM38" s="476"/>
      <c r="DN38" s="476"/>
      <c r="DO38" s="476"/>
      <c r="DP38" s="476"/>
      <c r="DQ38" s="476"/>
      <c r="DR38" s="476"/>
      <c r="DS38" s="476"/>
      <c r="DT38" s="476"/>
      <c r="DU38" s="476"/>
      <c r="DV38" s="476"/>
      <c r="DW38" s="476"/>
      <c r="DX38" s="476"/>
      <c r="DY38" s="476"/>
      <c r="DZ38" s="476"/>
      <c r="EA38" s="476"/>
      <c r="EB38" s="476"/>
      <c r="EC38" s="476"/>
      <c r="ED38" s="476"/>
      <c r="EE38" s="476"/>
      <c r="EF38" s="476"/>
      <c r="EG38" s="476"/>
      <c r="EH38" s="476"/>
      <c r="EI38" s="476"/>
      <c r="EJ38" s="476"/>
      <c r="EK38" s="476"/>
      <c r="EL38" s="476"/>
      <c r="EM38" s="476"/>
      <c r="EN38" s="476"/>
      <c r="EO38" s="476"/>
      <c r="EP38" s="476"/>
      <c r="EQ38" s="476"/>
      <c r="ER38" s="476"/>
      <c r="ES38" s="476"/>
      <c r="ET38" s="476"/>
      <c r="EU38" s="476"/>
      <c r="EV38" s="476"/>
      <c r="EW38" s="476"/>
      <c r="EX38" s="476"/>
      <c r="EY38" s="476"/>
      <c r="EZ38" s="476"/>
      <c r="FA38" s="476"/>
      <c r="FB38" s="476"/>
      <c r="FC38" s="476"/>
      <c r="FD38" s="476"/>
      <c r="FE38" s="476"/>
      <c r="FF38" s="476"/>
      <c r="FG38" s="476"/>
      <c r="FH38" s="476"/>
      <c r="FI38" s="476"/>
      <c r="FJ38" s="476"/>
      <c r="FK38" s="476"/>
      <c r="FL38" s="476"/>
      <c r="FM38" s="476"/>
      <c r="FN38" s="476"/>
      <c r="FO38" s="476"/>
      <c r="FP38" s="476"/>
      <c r="FQ38" s="476"/>
      <c r="FR38" s="476"/>
      <c r="FS38" s="476"/>
      <c r="FT38" s="476"/>
      <c r="FU38" s="476"/>
      <c r="FV38" s="476"/>
      <c r="FW38" s="476"/>
      <c r="FX38" s="476"/>
      <c r="FY38" s="476"/>
      <c r="FZ38" s="476"/>
      <c r="GA38" s="476"/>
      <c r="GB38" s="476"/>
      <c r="GC38" s="476"/>
      <c r="GD38" s="476"/>
      <c r="GE38" s="476"/>
      <c r="GF38" s="476"/>
      <c r="GG38" s="476"/>
      <c r="GH38" s="476"/>
      <c r="GI38" s="476"/>
      <c r="GJ38" s="476"/>
      <c r="GK38" s="476"/>
      <c r="GL38" s="476"/>
      <c r="GM38" s="476"/>
      <c r="GN38" s="476"/>
      <c r="GO38" s="476"/>
      <c r="GP38" s="476"/>
      <c r="GQ38" s="476"/>
      <c r="GR38" s="476"/>
      <c r="GS38" s="476"/>
      <c r="GT38" s="476"/>
      <c r="GU38" s="476"/>
      <c r="GV38" s="476"/>
      <c r="GW38" s="476"/>
      <c r="GX38" s="476"/>
      <c r="GY38" s="476"/>
      <c r="GZ38" s="476"/>
      <c r="HA38" s="476"/>
      <c r="HB38" s="476"/>
      <c r="HC38" s="476"/>
      <c r="HD38" s="476"/>
      <c r="HE38" s="476"/>
      <c r="HF38" s="476"/>
      <c r="HG38" s="476"/>
      <c r="HH38" s="476"/>
      <c r="HI38" s="476"/>
      <c r="HJ38" s="476"/>
      <c r="HK38" s="476"/>
      <c r="HL38" s="476"/>
      <c r="HM38" s="476"/>
      <c r="HN38" s="476"/>
      <c r="HO38" s="476"/>
      <c r="HP38" s="476"/>
      <c r="HQ38" s="476"/>
      <c r="HR38" s="476"/>
      <c r="HS38" s="476"/>
      <c r="HT38" s="476"/>
      <c r="HU38" s="476"/>
      <c r="HV38" s="476"/>
      <c r="HW38" s="476"/>
      <c r="HX38" s="476"/>
      <c r="HY38" s="476"/>
      <c r="HZ38" s="476"/>
      <c r="IA38" s="476"/>
      <c r="IB38" s="476"/>
      <c r="IC38" s="476"/>
      <c r="ID38" s="476"/>
      <c r="IE38" s="476"/>
      <c r="IF38" s="476"/>
      <c r="IG38" s="476"/>
      <c r="IH38" s="476"/>
      <c r="II38" s="476"/>
      <c r="IJ38" s="476"/>
      <c r="IK38" s="476"/>
      <c r="IL38" s="476"/>
      <c r="IM38" s="476"/>
      <c r="IN38" s="476"/>
      <c r="IO38" s="476"/>
    </row>
    <row r="39" spans="1:249" s="458" customFormat="1" x14ac:dyDescent="0.25">
      <c r="C39" s="476"/>
      <c r="D39" s="476"/>
      <c r="E39" s="476"/>
      <c r="F39" s="476"/>
      <c r="G39" s="476"/>
      <c r="H39" s="476"/>
      <c r="I39" s="476"/>
      <c r="J39" s="476"/>
      <c r="K39" s="476"/>
      <c r="L39" s="476"/>
      <c r="M39" s="476"/>
      <c r="N39" s="476"/>
      <c r="O39" s="476"/>
      <c r="P39" s="476"/>
      <c r="Q39" s="476"/>
      <c r="R39" s="476"/>
      <c r="S39" s="476"/>
      <c r="T39" s="476"/>
      <c r="U39" s="476"/>
      <c r="V39" s="476"/>
      <c r="W39" s="476"/>
      <c r="X39" s="476"/>
      <c r="Y39" s="476"/>
      <c r="Z39" s="476"/>
      <c r="AA39" s="476"/>
      <c r="AB39" s="476"/>
      <c r="AC39" s="476"/>
      <c r="AD39" s="476"/>
      <c r="AE39" s="476"/>
      <c r="AF39" s="476"/>
      <c r="AG39" s="476"/>
      <c r="AH39" s="476"/>
      <c r="AI39" s="476"/>
      <c r="AJ39" s="476"/>
      <c r="AK39" s="476"/>
      <c r="AL39" s="476"/>
      <c r="AM39" s="476"/>
      <c r="AN39" s="476"/>
      <c r="AO39" s="476"/>
      <c r="AP39" s="476"/>
      <c r="AQ39" s="476"/>
      <c r="AR39" s="476"/>
      <c r="AS39" s="476"/>
      <c r="AT39" s="476"/>
      <c r="AU39" s="476"/>
      <c r="AV39" s="476"/>
      <c r="AW39" s="476"/>
      <c r="AX39" s="476"/>
      <c r="AY39" s="476"/>
      <c r="AZ39" s="476"/>
      <c r="BA39" s="476"/>
      <c r="BB39" s="476"/>
      <c r="BC39" s="476"/>
      <c r="BD39" s="476"/>
      <c r="BE39" s="476"/>
      <c r="BF39" s="476"/>
      <c r="BG39" s="476"/>
      <c r="BH39" s="476"/>
      <c r="BI39" s="476"/>
      <c r="BJ39" s="476"/>
      <c r="BK39" s="476"/>
      <c r="BL39" s="476"/>
      <c r="BM39" s="476"/>
      <c r="BN39" s="476"/>
      <c r="BO39" s="476"/>
      <c r="BP39" s="476"/>
      <c r="BQ39" s="476"/>
      <c r="BR39" s="476"/>
      <c r="BS39" s="476"/>
      <c r="BT39" s="476"/>
      <c r="BU39" s="476"/>
      <c r="BV39" s="476"/>
      <c r="BW39" s="476"/>
      <c r="BX39" s="476"/>
      <c r="BY39" s="476"/>
      <c r="BZ39" s="476"/>
      <c r="CA39" s="476"/>
      <c r="CB39" s="476"/>
      <c r="CC39" s="476"/>
      <c r="CD39" s="476"/>
      <c r="CE39" s="476"/>
      <c r="CF39" s="476"/>
      <c r="CG39" s="476"/>
      <c r="CH39" s="476"/>
      <c r="CI39" s="476"/>
      <c r="CJ39" s="476"/>
      <c r="CK39" s="476"/>
      <c r="CL39" s="476"/>
      <c r="CM39" s="476"/>
      <c r="CN39" s="476"/>
      <c r="CO39" s="476"/>
      <c r="CP39" s="476"/>
      <c r="CQ39" s="476"/>
      <c r="CR39" s="476"/>
      <c r="CS39" s="476"/>
      <c r="CT39" s="476"/>
      <c r="CU39" s="476"/>
      <c r="CV39" s="476"/>
      <c r="CW39" s="476"/>
      <c r="CX39" s="476"/>
      <c r="CY39" s="476"/>
      <c r="CZ39" s="476"/>
      <c r="DA39" s="476"/>
      <c r="DB39" s="476"/>
      <c r="DC39" s="476"/>
      <c r="DD39" s="476"/>
      <c r="DE39" s="476"/>
      <c r="DF39" s="476"/>
      <c r="DG39" s="476"/>
      <c r="DH39" s="476"/>
      <c r="DI39" s="476"/>
      <c r="DJ39" s="476"/>
      <c r="DK39" s="476"/>
      <c r="DL39" s="476"/>
      <c r="DM39" s="476"/>
      <c r="DN39" s="476"/>
      <c r="DO39" s="476"/>
      <c r="DP39" s="476"/>
      <c r="DQ39" s="476"/>
      <c r="DR39" s="476"/>
      <c r="DS39" s="476"/>
      <c r="DT39" s="476"/>
      <c r="DU39" s="476"/>
      <c r="DV39" s="476"/>
      <c r="DW39" s="476"/>
      <c r="DX39" s="476"/>
      <c r="DY39" s="476"/>
      <c r="DZ39" s="476"/>
      <c r="EA39" s="476"/>
      <c r="EB39" s="476"/>
      <c r="EC39" s="476"/>
      <c r="ED39" s="476"/>
      <c r="EE39" s="476"/>
      <c r="EF39" s="476"/>
      <c r="EG39" s="476"/>
      <c r="EH39" s="476"/>
      <c r="EI39" s="476"/>
      <c r="EJ39" s="476"/>
      <c r="EK39" s="476"/>
      <c r="EL39" s="476"/>
      <c r="EM39" s="476"/>
      <c r="EN39" s="476"/>
      <c r="EO39" s="476"/>
      <c r="EP39" s="476"/>
      <c r="EQ39" s="476"/>
      <c r="ER39" s="476"/>
      <c r="ES39" s="476"/>
      <c r="ET39" s="476"/>
      <c r="EU39" s="476"/>
      <c r="EV39" s="476"/>
      <c r="EW39" s="476"/>
      <c r="EX39" s="476"/>
      <c r="EY39" s="476"/>
      <c r="EZ39" s="476"/>
      <c r="FA39" s="476"/>
      <c r="FB39" s="476"/>
      <c r="FC39" s="476"/>
      <c r="FD39" s="476"/>
      <c r="FE39" s="476"/>
      <c r="FF39" s="476"/>
      <c r="FG39" s="476"/>
      <c r="FH39" s="476"/>
      <c r="FI39" s="476"/>
      <c r="FJ39" s="476"/>
      <c r="FK39" s="476"/>
      <c r="FL39" s="476"/>
      <c r="FM39" s="476"/>
      <c r="FN39" s="476"/>
      <c r="FO39" s="476"/>
      <c r="FP39" s="476"/>
      <c r="FQ39" s="476"/>
      <c r="FR39" s="476"/>
      <c r="FS39" s="476"/>
      <c r="FT39" s="476"/>
      <c r="FU39" s="476"/>
      <c r="FV39" s="476"/>
      <c r="FW39" s="476"/>
      <c r="FX39" s="476"/>
      <c r="FY39" s="476"/>
      <c r="FZ39" s="476"/>
      <c r="GA39" s="476"/>
      <c r="GB39" s="476"/>
      <c r="GC39" s="476"/>
      <c r="GD39" s="476"/>
      <c r="GE39" s="476"/>
      <c r="GF39" s="476"/>
      <c r="GG39" s="476"/>
      <c r="GH39" s="476"/>
      <c r="GI39" s="476"/>
      <c r="GJ39" s="476"/>
      <c r="GK39" s="476"/>
      <c r="GL39" s="476"/>
      <c r="GM39" s="476"/>
      <c r="GN39" s="476"/>
      <c r="GO39" s="476"/>
      <c r="GP39" s="476"/>
      <c r="GQ39" s="476"/>
      <c r="GR39" s="476"/>
      <c r="GS39" s="476"/>
      <c r="GT39" s="476"/>
      <c r="GU39" s="476"/>
      <c r="GV39" s="476"/>
      <c r="GW39" s="476"/>
      <c r="GX39" s="476"/>
      <c r="GY39" s="476"/>
      <c r="GZ39" s="476"/>
      <c r="HA39" s="476"/>
      <c r="HB39" s="476"/>
      <c r="HC39" s="476"/>
      <c r="HD39" s="476"/>
      <c r="HE39" s="476"/>
      <c r="HF39" s="476"/>
      <c r="HG39" s="476"/>
      <c r="HH39" s="476"/>
      <c r="HI39" s="476"/>
      <c r="HJ39" s="476"/>
      <c r="HK39" s="476"/>
      <c r="HL39" s="476"/>
      <c r="HM39" s="476"/>
      <c r="HN39" s="476"/>
      <c r="HO39" s="476"/>
      <c r="HP39" s="476"/>
      <c r="HQ39" s="476"/>
      <c r="HR39" s="476"/>
      <c r="HS39" s="476"/>
      <c r="HT39" s="476"/>
      <c r="HU39" s="476"/>
      <c r="HV39" s="476"/>
      <c r="HW39" s="476"/>
      <c r="HX39" s="476"/>
      <c r="HY39" s="476"/>
      <c r="HZ39" s="476"/>
      <c r="IA39" s="476"/>
      <c r="IB39" s="476"/>
      <c r="IC39" s="476"/>
      <c r="ID39" s="476"/>
      <c r="IE39" s="476"/>
      <c r="IF39" s="476"/>
      <c r="IG39" s="476"/>
      <c r="IH39" s="476"/>
      <c r="II39" s="476"/>
      <c r="IJ39" s="476"/>
      <c r="IK39" s="476"/>
      <c r="IL39" s="476"/>
      <c r="IM39" s="476"/>
      <c r="IN39" s="476"/>
      <c r="IO39" s="476"/>
    </row>
  </sheetData>
  <mergeCells count="10">
    <mergeCell ref="A26:B26"/>
    <mergeCell ref="A32:B32"/>
    <mergeCell ref="A33:B33"/>
    <mergeCell ref="A36:B36"/>
    <mergeCell ref="A1:D1"/>
    <mergeCell ref="C2:D2"/>
    <mergeCell ref="A3:B3"/>
    <mergeCell ref="A13:B13"/>
    <mergeCell ref="A14:B14"/>
    <mergeCell ref="A25:B25"/>
  </mergeCells>
  <pageMargins left="0.511811024" right="0.511811024" top="0.78740157499999996" bottom="0.78740157499999996" header="0.31496062000000002" footer="0.31496062000000002"/>
  <pageSetup paperSize="9" scale="77" fitToHeight="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12474"/>
  <sheetViews>
    <sheetView zoomScale="85" zoomScaleNormal="85" workbookViewId="0">
      <selection activeCell="J11" sqref="J11"/>
    </sheetView>
  </sheetViews>
  <sheetFormatPr defaultRowHeight="15" x14ac:dyDescent="0.25"/>
  <cols>
    <col min="1" max="1" width="17.7109375" customWidth="1"/>
    <col min="2" max="2" width="14.7109375" customWidth="1"/>
    <col min="3" max="3" width="119.5703125" customWidth="1"/>
    <col min="4" max="5" width="11.7109375" customWidth="1"/>
    <col min="6" max="6" width="5.7109375" customWidth="1"/>
    <col min="7" max="7" width="18.5703125" bestFit="1" customWidth="1"/>
    <col min="8" max="8" width="19" customWidth="1"/>
    <col min="255" max="255" width="147.42578125" customWidth="1"/>
    <col min="257" max="257" width="21.85546875" customWidth="1"/>
    <col min="258" max="258" width="14.5703125" bestFit="1" customWidth="1"/>
    <col min="259" max="259" width="22.5703125" bestFit="1" customWidth="1"/>
    <col min="260" max="260" width="18.5703125" bestFit="1" customWidth="1"/>
    <col min="261" max="261" width="23" bestFit="1" customWidth="1"/>
    <col min="262" max="262" width="30" bestFit="1" customWidth="1"/>
    <col min="263" max="263" width="16.42578125" bestFit="1" customWidth="1"/>
    <col min="511" max="511" width="147.42578125" customWidth="1"/>
    <col min="513" max="513" width="21.85546875" customWidth="1"/>
    <col min="514" max="514" width="14.5703125" bestFit="1" customWidth="1"/>
    <col min="515" max="515" width="22.5703125" bestFit="1" customWidth="1"/>
    <col min="516" max="516" width="18.5703125" bestFit="1" customWidth="1"/>
    <col min="517" max="517" width="23" bestFit="1" customWidth="1"/>
    <col min="518" max="518" width="30" bestFit="1" customWidth="1"/>
    <col min="519" max="519" width="16.42578125" bestFit="1" customWidth="1"/>
    <col min="767" max="767" width="147.42578125" customWidth="1"/>
    <col min="769" max="769" width="21.85546875" customWidth="1"/>
    <col min="770" max="770" width="14.5703125" bestFit="1" customWidth="1"/>
    <col min="771" max="771" width="22.5703125" bestFit="1" customWidth="1"/>
    <col min="772" max="772" width="18.5703125" bestFit="1" customWidth="1"/>
    <col min="773" max="773" width="23" bestFit="1" customWidth="1"/>
    <col min="774" max="774" width="30" bestFit="1" customWidth="1"/>
    <col min="775" max="775" width="16.42578125" bestFit="1" customWidth="1"/>
    <col min="1023" max="1023" width="147.42578125" customWidth="1"/>
    <col min="1025" max="1025" width="21.85546875" customWidth="1"/>
    <col min="1026" max="1026" width="14.5703125" bestFit="1" customWidth="1"/>
    <col min="1027" max="1027" width="22.5703125" bestFit="1" customWidth="1"/>
    <col min="1028" max="1028" width="18.5703125" bestFit="1" customWidth="1"/>
    <col min="1029" max="1029" width="23" bestFit="1" customWidth="1"/>
    <col min="1030" max="1030" width="30" bestFit="1" customWidth="1"/>
    <col min="1031" max="1031" width="16.42578125" bestFit="1" customWidth="1"/>
    <col min="1279" max="1279" width="147.42578125" customWidth="1"/>
    <col min="1281" max="1281" width="21.85546875" customWidth="1"/>
    <col min="1282" max="1282" width="14.5703125" bestFit="1" customWidth="1"/>
    <col min="1283" max="1283" width="22.5703125" bestFit="1" customWidth="1"/>
    <col min="1284" max="1284" width="18.5703125" bestFit="1" customWidth="1"/>
    <col min="1285" max="1285" width="23" bestFit="1" customWidth="1"/>
    <col min="1286" max="1286" width="30" bestFit="1" customWidth="1"/>
    <col min="1287" max="1287" width="16.42578125" bestFit="1" customWidth="1"/>
    <col min="1535" max="1535" width="147.42578125" customWidth="1"/>
    <col min="1537" max="1537" width="21.85546875" customWidth="1"/>
    <col min="1538" max="1538" width="14.5703125" bestFit="1" customWidth="1"/>
    <col min="1539" max="1539" width="22.5703125" bestFit="1" customWidth="1"/>
    <col min="1540" max="1540" width="18.5703125" bestFit="1" customWidth="1"/>
    <col min="1541" max="1541" width="23" bestFit="1" customWidth="1"/>
    <col min="1542" max="1542" width="30" bestFit="1" customWidth="1"/>
    <col min="1543" max="1543" width="16.42578125" bestFit="1" customWidth="1"/>
    <col min="1791" max="1791" width="147.42578125" customWidth="1"/>
    <col min="1793" max="1793" width="21.85546875" customWidth="1"/>
    <col min="1794" max="1794" width="14.5703125" bestFit="1" customWidth="1"/>
    <col min="1795" max="1795" width="22.5703125" bestFit="1" customWidth="1"/>
    <col min="1796" max="1796" width="18.5703125" bestFit="1" customWidth="1"/>
    <col min="1797" max="1797" width="23" bestFit="1" customWidth="1"/>
    <col min="1798" max="1798" width="30" bestFit="1" customWidth="1"/>
    <col min="1799" max="1799" width="16.42578125" bestFit="1" customWidth="1"/>
    <col min="2047" max="2047" width="147.42578125" customWidth="1"/>
    <col min="2049" max="2049" width="21.85546875" customWidth="1"/>
    <col min="2050" max="2050" width="14.5703125" bestFit="1" customWidth="1"/>
    <col min="2051" max="2051" width="22.5703125" bestFit="1" customWidth="1"/>
    <col min="2052" max="2052" width="18.5703125" bestFit="1" customWidth="1"/>
    <col min="2053" max="2053" width="23" bestFit="1" customWidth="1"/>
    <col min="2054" max="2054" width="30" bestFit="1" customWidth="1"/>
    <col min="2055" max="2055" width="16.42578125" bestFit="1" customWidth="1"/>
    <col min="2303" max="2303" width="147.42578125" customWidth="1"/>
    <col min="2305" max="2305" width="21.85546875" customWidth="1"/>
    <col min="2306" max="2306" width="14.5703125" bestFit="1" customWidth="1"/>
    <col min="2307" max="2307" width="22.5703125" bestFit="1" customWidth="1"/>
    <col min="2308" max="2308" width="18.5703125" bestFit="1" customWidth="1"/>
    <col min="2309" max="2309" width="23" bestFit="1" customWidth="1"/>
    <col min="2310" max="2310" width="30" bestFit="1" customWidth="1"/>
    <col min="2311" max="2311" width="16.42578125" bestFit="1" customWidth="1"/>
    <col min="2559" max="2559" width="147.42578125" customWidth="1"/>
    <col min="2561" max="2561" width="21.85546875" customWidth="1"/>
    <col min="2562" max="2562" width="14.5703125" bestFit="1" customWidth="1"/>
    <col min="2563" max="2563" width="22.5703125" bestFit="1" customWidth="1"/>
    <col min="2564" max="2564" width="18.5703125" bestFit="1" customWidth="1"/>
    <col min="2565" max="2565" width="23" bestFit="1" customWidth="1"/>
    <col min="2566" max="2566" width="30" bestFit="1" customWidth="1"/>
    <col min="2567" max="2567" width="16.42578125" bestFit="1" customWidth="1"/>
    <col min="2815" max="2815" width="147.42578125" customWidth="1"/>
    <col min="2817" max="2817" width="21.85546875" customWidth="1"/>
    <col min="2818" max="2818" width="14.5703125" bestFit="1" customWidth="1"/>
    <col min="2819" max="2819" width="22.5703125" bestFit="1" customWidth="1"/>
    <col min="2820" max="2820" width="18.5703125" bestFit="1" customWidth="1"/>
    <col min="2821" max="2821" width="23" bestFit="1" customWidth="1"/>
    <col min="2822" max="2822" width="30" bestFit="1" customWidth="1"/>
    <col min="2823" max="2823" width="16.42578125" bestFit="1" customWidth="1"/>
    <col min="3071" max="3071" width="147.42578125" customWidth="1"/>
    <col min="3073" max="3073" width="21.85546875" customWidth="1"/>
    <col min="3074" max="3074" width="14.5703125" bestFit="1" customWidth="1"/>
    <col min="3075" max="3075" width="22.5703125" bestFit="1" customWidth="1"/>
    <col min="3076" max="3076" width="18.5703125" bestFit="1" customWidth="1"/>
    <col min="3077" max="3077" width="23" bestFit="1" customWidth="1"/>
    <col min="3078" max="3078" width="30" bestFit="1" customWidth="1"/>
    <col min="3079" max="3079" width="16.42578125" bestFit="1" customWidth="1"/>
    <col min="3327" max="3327" width="147.42578125" customWidth="1"/>
    <col min="3329" max="3329" width="21.85546875" customWidth="1"/>
    <col min="3330" max="3330" width="14.5703125" bestFit="1" customWidth="1"/>
    <col min="3331" max="3331" width="22.5703125" bestFit="1" customWidth="1"/>
    <col min="3332" max="3332" width="18.5703125" bestFit="1" customWidth="1"/>
    <col min="3333" max="3333" width="23" bestFit="1" customWidth="1"/>
    <col min="3334" max="3334" width="30" bestFit="1" customWidth="1"/>
    <col min="3335" max="3335" width="16.42578125" bestFit="1" customWidth="1"/>
    <col min="3583" max="3583" width="147.42578125" customWidth="1"/>
    <col min="3585" max="3585" width="21.85546875" customWidth="1"/>
    <col min="3586" max="3586" width="14.5703125" bestFit="1" customWidth="1"/>
    <col min="3587" max="3587" width="22.5703125" bestFit="1" customWidth="1"/>
    <col min="3588" max="3588" width="18.5703125" bestFit="1" customWidth="1"/>
    <col min="3589" max="3589" width="23" bestFit="1" customWidth="1"/>
    <col min="3590" max="3590" width="30" bestFit="1" customWidth="1"/>
    <col min="3591" max="3591" width="16.42578125" bestFit="1" customWidth="1"/>
    <col min="3839" max="3839" width="147.42578125" customWidth="1"/>
    <col min="3841" max="3841" width="21.85546875" customWidth="1"/>
    <col min="3842" max="3842" width="14.5703125" bestFit="1" customWidth="1"/>
    <col min="3843" max="3843" width="22.5703125" bestFit="1" customWidth="1"/>
    <col min="3844" max="3844" width="18.5703125" bestFit="1" customWidth="1"/>
    <col min="3845" max="3845" width="23" bestFit="1" customWidth="1"/>
    <col min="3846" max="3846" width="30" bestFit="1" customWidth="1"/>
    <col min="3847" max="3847" width="16.42578125" bestFit="1" customWidth="1"/>
    <col min="4095" max="4095" width="147.42578125" customWidth="1"/>
    <col min="4097" max="4097" width="21.85546875" customWidth="1"/>
    <col min="4098" max="4098" width="14.5703125" bestFit="1" customWidth="1"/>
    <col min="4099" max="4099" width="22.5703125" bestFit="1" customWidth="1"/>
    <col min="4100" max="4100" width="18.5703125" bestFit="1" customWidth="1"/>
    <col min="4101" max="4101" width="23" bestFit="1" customWidth="1"/>
    <col min="4102" max="4102" width="30" bestFit="1" customWidth="1"/>
    <col min="4103" max="4103" width="16.42578125" bestFit="1" customWidth="1"/>
    <col min="4351" max="4351" width="147.42578125" customWidth="1"/>
    <col min="4353" max="4353" width="21.85546875" customWidth="1"/>
    <col min="4354" max="4354" width="14.5703125" bestFit="1" customWidth="1"/>
    <col min="4355" max="4355" width="22.5703125" bestFit="1" customWidth="1"/>
    <col min="4356" max="4356" width="18.5703125" bestFit="1" customWidth="1"/>
    <col min="4357" max="4357" width="23" bestFit="1" customWidth="1"/>
    <col min="4358" max="4358" width="30" bestFit="1" customWidth="1"/>
    <col min="4359" max="4359" width="16.42578125" bestFit="1" customWidth="1"/>
    <col min="4607" max="4607" width="147.42578125" customWidth="1"/>
    <col min="4609" max="4609" width="21.85546875" customWidth="1"/>
    <col min="4610" max="4610" width="14.5703125" bestFit="1" customWidth="1"/>
    <col min="4611" max="4611" width="22.5703125" bestFit="1" customWidth="1"/>
    <col min="4612" max="4612" width="18.5703125" bestFit="1" customWidth="1"/>
    <col min="4613" max="4613" width="23" bestFit="1" customWidth="1"/>
    <col min="4614" max="4614" width="30" bestFit="1" customWidth="1"/>
    <col min="4615" max="4615" width="16.42578125" bestFit="1" customWidth="1"/>
    <col min="4863" max="4863" width="147.42578125" customWidth="1"/>
    <col min="4865" max="4865" width="21.85546875" customWidth="1"/>
    <col min="4866" max="4866" width="14.5703125" bestFit="1" customWidth="1"/>
    <col min="4867" max="4867" width="22.5703125" bestFit="1" customWidth="1"/>
    <col min="4868" max="4868" width="18.5703125" bestFit="1" customWidth="1"/>
    <col min="4869" max="4869" width="23" bestFit="1" customWidth="1"/>
    <col min="4870" max="4870" width="30" bestFit="1" customWidth="1"/>
    <col min="4871" max="4871" width="16.42578125" bestFit="1" customWidth="1"/>
    <col min="5119" max="5119" width="147.42578125" customWidth="1"/>
    <col min="5121" max="5121" width="21.85546875" customWidth="1"/>
    <col min="5122" max="5122" width="14.5703125" bestFit="1" customWidth="1"/>
    <col min="5123" max="5123" width="22.5703125" bestFit="1" customWidth="1"/>
    <col min="5124" max="5124" width="18.5703125" bestFit="1" customWidth="1"/>
    <col min="5125" max="5125" width="23" bestFit="1" customWidth="1"/>
    <col min="5126" max="5126" width="30" bestFit="1" customWidth="1"/>
    <col min="5127" max="5127" width="16.42578125" bestFit="1" customWidth="1"/>
    <col min="5375" max="5375" width="147.42578125" customWidth="1"/>
    <col min="5377" max="5377" width="21.85546875" customWidth="1"/>
    <col min="5378" max="5378" width="14.5703125" bestFit="1" customWidth="1"/>
    <col min="5379" max="5379" width="22.5703125" bestFit="1" customWidth="1"/>
    <col min="5380" max="5380" width="18.5703125" bestFit="1" customWidth="1"/>
    <col min="5381" max="5381" width="23" bestFit="1" customWidth="1"/>
    <col min="5382" max="5382" width="30" bestFit="1" customWidth="1"/>
    <col min="5383" max="5383" width="16.42578125" bestFit="1" customWidth="1"/>
    <col min="5631" max="5631" width="147.42578125" customWidth="1"/>
    <col min="5633" max="5633" width="21.85546875" customWidth="1"/>
    <col min="5634" max="5634" width="14.5703125" bestFit="1" customWidth="1"/>
    <col min="5635" max="5635" width="22.5703125" bestFit="1" customWidth="1"/>
    <col min="5636" max="5636" width="18.5703125" bestFit="1" customWidth="1"/>
    <col min="5637" max="5637" width="23" bestFit="1" customWidth="1"/>
    <col min="5638" max="5638" width="30" bestFit="1" customWidth="1"/>
    <col min="5639" max="5639" width="16.42578125" bestFit="1" customWidth="1"/>
    <col min="5887" max="5887" width="147.42578125" customWidth="1"/>
    <col min="5889" max="5889" width="21.85546875" customWidth="1"/>
    <col min="5890" max="5890" width="14.5703125" bestFit="1" customWidth="1"/>
    <col min="5891" max="5891" width="22.5703125" bestFit="1" customWidth="1"/>
    <col min="5892" max="5892" width="18.5703125" bestFit="1" customWidth="1"/>
    <col min="5893" max="5893" width="23" bestFit="1" customWidth="1"/>
    <col min="5894" max="5894" width="30" bestFit="1" customWidth="1"/>
    <col min="5895" max="5895" width="16.42578125" bestFit="1" customWidth="1"/>
    <col min="6143" max="6143" width="147.42578125" customWidth="1"/>
    <col min="6145" max="6145" width="21.85546875" customWidth="1"/>
    <col min="6146" max="6146" width="14.5703125" bestFit="1" customWidth="1"/>
    <col min="6147" max="6147" width="22.5703125" bestFit="1" customWidth="1"/>
    <col min="6148" max="6148" width="18.5703125" bestFit="1" customWidth="1"/>
    <col min="6149" max="6149" width="23" bestFit="1" customWidth="1"/>
    <col min="6150" max="6150" width="30" bestFit="1" customWidth="1"/>
    <col min="6151" max="6151" width="16.42578125" bestFit="1" customWidth="1"/>
    <col min="6399" max="6399" width="147.42578125" customWidth="1"/>
    <col min="6401" max="6401" width="21.85546875" customWidth="1"/>
    <col min="6402" max="6402" width="14.5703125" bestFit="1" customWidth="1"/>
    <col min="6403" max="6403" width="22.5703125" bestFit="1" customWidth="1"/>
    <col min="6404" max="6404" width="18.5703125" bestFit="1" customWidth="1"/>
    <col min="6405" max="6405" width="23" bestFit="1" customWidth="1"/>
    <col min="6406" max="6406" width="30" bestFit="1" customWidth="1"/>
    <col min="6407" max="6407" width="16.42578125" bestFit="1" customWidth="1"/>
    <col min="6655" max="6655" width="147.42578125" customWidth="1"/>
    <col min="6657" max="6657" width="21.85546875" customWidth="1"/>
    <col min="6658" max="6658" width="14.5703125" bestFit="1" customWidth="1"/>
    <col min="6659" max="6659" width="22.5703125" bestFit="1" customWidth="1"/>
    <col min="6660" max="6660" width="18.5703125" bestFit="1" customWidth="1"/>
    <col min="6661" max="6661" width="23" bestFit="1" customWidth="1"/>
    <col min="6662" max="6662" width="30" bestFit="1" customWidth="1"/>
    <col min="6663" max="6663" width="16.42578125" bestFit="1" customWidth="1"/>
    <col min="6911" max="6911" width="147.42578125" customWidth="1"/>
    <col min="6913" max="6913" width="21.85546875" customWidth="1"/>
    <col min="6914" max="6914" width="14.5703125" bestFit="1" customWidth="1"/>
    <col min="6915" max="6915" width="22.5703125" bestFit="1" customWidth="1"/>
    <col min="6916" max="6916" width="18.5703125" bestFit="1" customWidth="1"/>
    <col min="6917" max="6917" width="23" bestFit="1" customWidth="1"/>
    <col min="6918" max="6918" width="30" bestFit="1" customWidth="1"/>
    <col min="6919" max="6919" width="16.42578125" bestFit="1" customWidth="1"/>
    <col min="7167" max="7167" width="147.42578125" customWidth="1"/>
    <col min="7169" max="7169" width="21.85546875" customWidth="1"/>
    <col min="7170" max="7170" width="14.5703125" bestFit="1" customWidth="1"/>
    <col min="7171" max="7171" width="22.5703125" bestFit="1" customWidth="1"/>
    <col min="7172" max="7172" width="18.5703125" bestFit="1" customWidth="1"/>
    <col min="7173" max="7173" width="23" bestFit="1" customWidth="1"/>
    <col min="7174" max="7174" width="30" bestFit="1" customWidth="1"/>
    <col min="7175" max="7175" width="16.42578125" bestFit="1" customWidth="1"/>
    <col min="7423" max="7423" width="147.42578125" customWidth="1"/>
    <col min="7425" max="7425" width="21.85546875" customWidth="1"/>
    <col min="7426" max="7426" width="14.5703125" bestFit="1" customWidth="1"/>
    <col min="7427" max="7427" width="22.5703125" bestFit="1" customWidth="1"/>
    <col min="7428" max="7428" width="18.5703125" bestFit="1" customWidth="1"/>
    <col min="7429" max="7429" width="23" bestFit="1" customWidth="1"/>
    <col min="7430" max="7430" width="30" bestFit="1" customWidth="1"/>
    <col min="7431" max="7431" width="16.42578125" bestFit="1" customWidth="1"/>
    <col min="7679" max="7679" width="147.42578125" customWidth="1"/>
    <col min="7681" max="7681" width="21.85546875" customWidth="1"/>
    <col min="7682" max="7682" width="14.5703125" bestFit="1" customWidth="1"/>
    <col min="7683" max="7683" width="22.5703125" bestFit="1" customWidth="1"/>
    <col min="7684" max="7684" width="18.5703125" bestFit="1" customWidth="1"/>
    <col min="7685" max="7685" width="23" bestFit="1" customWidth="1"/>
    <col min="7686" max="7686" width="30" bestFit="1" customWidth="1"/>
    <col min="7687" max="7687" width="16.42578125" bestFit="1" customWidth="1"/>
    <col min="7935" max="7935" width="147.42578125" customWidth="1"/>
    <col min="7937" max="7937" width="21.85546875" customWidth="1"/>
    <col min="7938" max="7938" width="14.5703125" bestFit="1" customWidth="1"/>
    <col min="7939" max="7939" width="22.5703125" bestFit="1" customWidth="1"/>
    <col min="7940" max="7940" width="18.5703125" bestFit="1" customWidth="1"/>
    <col min="7941" max="7941" width="23" bestFit="1" customWidth="1"/>
    <col min="7942" max="7942" width="30" bestFit="1" customWidth="1"/>
    <col min="7943" max="7943" width="16.42578125" bestFit="1" customWidth="1"/>
    <col min="8191" max="8191" width="147.42578125" customWidth="1"/>
    <col min="8193" max="8193" width="21.85546875" customWidth="1"/>
    <col min="8194" max="8194" width="14.5703125" bestFit="1" customWidth="1"/>
    <col min="8195" max="8195" width="22.5703125" bestFit="1" customWidth="1"/>
    <col min="8196" max="8196" width="18.5703125" bestFit="1" customWidth="1"/>
    <col min="8197" max="8197" width="23" bestFit="1" customWidth="1"/>
    <col min="8198" max="8198" width="30" bestFit="1" customWidth="1"/>
    <col min="8199" max="8199" width="16.42578125" bestFit="1" customWidth="1"/>
    <col min="8447" max="8447" width="147.42578125" customWidth="1"/>
    <col min="8449" max="8449" width="21.85546875" customWidth="1"/>
    <col min="8450" max="8450" width="14.5703125" bestFit="1" customWidth="1"/>
    <col min="8451" max="8451" width="22.5703125" bestFit="1" customWidth="1"/>
    <col min="8452" max="8452" width="18.5703125" bestFit="1" customWidth="1"/>
    <col min="8453" max="8453" width="23" bestFit="1" customWidth="1"/>
    <col min="8454" max="8454" width="30" bestFit="1" customWidth="1"/>
    <col min="8455" max="8455" width="16.42578125" bestFit="1" customWidth="1"/>
    <col min="8703" max="8703" width="147.42578125" customWidth="1"/>
    <col min="8705" max="8705" width="21.85546875" customWidth="1"/>
    <col min="8706" max="8706" width="14.5703125" bestFit="1" customWidth="1"/>
    <col min="8707" max="8707" width="22.5703125" bestFit="1" customWidth="1"/>
    <col min="8708" max="8708" width="18.5703125" bestFit="1" customWidth="1"/>
    <col min="8709" max="8709" width="23" bestFit="1" customWidth="1"/>
    <col min="8710" max="8710" width="30" bestFit="1" customWidth="1"/>
    <col min="8711" max="8711" width="16.42578125" bestFit="1" customWidth="1"/>
    <col min="8959" max="8959" width="147.42578125" customWidth="1"/>
    <col min="8961" max="8961" width="21.85546875" customWidth="1"/>
    <col min="8962" max="8962" width="14.5703125" bestFit="1" customWidth="1"/>
    <col min="8963" max="8963" width="22.5703125" bestFit="1" customWidth="1"/>
    <col min="8964" max="8964" width="18.5703125" bestFit="1" customWidth="1"/>
    <col min="8965" max="8965" width="23" bestFit="1" customWidth="1"/>
    <col min="8966" max="8966" width="30" bestFit="1" customWidth="1"/>
    <col min="8967" max="8967" width="16.42578125" bestFit="1" customWidth="1"/>
    <col min="9215" max="9215" width="147.42578125" customWidth="1"/>
    <col min="9217" max="9217" width="21.85546875" customWidth="1"/>
    <col min="9218" max="9218" width="14.5703125" bestFit="1" customWidth="1"/>
    <col min="9219" max="9219" width="22.5703125" bestFit="1" customWidth="1"/>
    <col min="9220" max="9220" width="18.5703125" bestFit="1" customWidth="1"/>
    <col min="9221" max="9221" width="23" bestFit="1" customWidth="1"/>
    <col min="9222" max="9222" width="30" bestFit="1" customWidth="1"/>
    <col min="9223" max="9223" width="16.42578125" bestFit="1" customWidth="1"/>
    <col min="9471" max="9471" width="147.42578125" customWidth="1"/>
    <col min="9473" max="9473" width="21.85546875" customWidth="1"/>
    <col min="9474" max="9474" width="14.5703125" bestFit="1" customWidth="1"/>
    <col min="9475" max="9475" width="22.5703125" bestFit="1" customWidth="1"/>
    <col min="9476" max="9476" width="18.5703125" bestFit="1" customWidth="1"/>
    <col min="9477" max="9477" width="23" bestFit="1" customWidth="1"/>
    <col min="9478" max="9478" width="30" bestFit="1" customWidth="1"/>
    <col min="9479" max="9479" width="16.42578125" bestFit="1" customWidth="1"/>
    <col min="9727" max="9727" width="147.42578125" customWidth="1"/>
    <col min="9729" max="9729" width="21.85546875" customWidth="1"/>
    <col min="9730" max="9730" width="14.5703125" bestFit="1" customWidth="1"/>
    <col min="9731" max="9731" width="22.5703125" bestFit="1" customWidth="1"/>
    <col min="9732" max="9732" width="18.5703125" bestFit="1" customWidth="1"/>
    <col min="9733" max="9733" width="23" bestFit="1" customWidth="1"/>
    <col min="9734" max="9734" width="30" bestFit="1" customWidth="1"/>
    <col min="9735" max="9735" width="16.42578125" bestFit="1" customWidth="1"/>
    <col min="9983" max="9983" width="147.42578125" customWidth="1"/>
    <col min="9985" max="9985" width="21.85546875" customWidth="1"/>
    <col min="9986" max="9986" width="14.5703125" bestFit="1" customWidth="1"/>
    <col min="9987" max="9987" width="22.5703125" bestFit="1" customWidth="1"/>
    <col min="9988" max="9988" width="18.5703125" bestFit="1" customWidth="1"/>
    <col min="9989" max="9989" width="23" bestFit="1" customWidth="1"/>
    <col min="9990" max="9990" width="30" bestFit="1" customWidth="1"/>
    <col min="9991" max="9991" width="16.42578125" bestFit="1" customWidth="1"/>
    <col min="10239" max="10239" width="147.42578125" customWidth="1"/>
    <col min="10241" max="10241" width="21.85546875" customWidth="1"/>
    <col min="10242" max="10242" width="14.5703125" bestFit="1" customWidth="1"/>
    <col min="10243" max="10243" width="22.5703125" bestFit="1" customWidth="1"/>
    <col min="10244" max="10244" width="18.5703125" bestFit="1" customWidth="1"/>
    <col min="10245" max="10245" width="23" bestFit="1" customWidth="1"/>
    <col min="10246" max="10246" width="30" bestFit="1" customWidth="1"/>
    <col min="10247" max="10247" width="16.42578125" bestFit="1" customWidth="1"/>
    <col min="10495" max="10495" width="147.42578125" customWidth="1"/>
    <col min="10497" max="10497" width="21.85546875" customWidth="1"/>
    <col min="10498" max="10498" width="14.5703125" bestFit="1" customWidth="1"/>
    <col min="10499" max="10499" width="22.5703125" bestFit="1" customWidth="1"/>
    <col min="10500" max="10500" width="18.5703125" bestFit="1" customWidth="1"/>
    <col min="10501" max="10501" width="23" bestFit="1" customWidth="1"/>
    <col min="10502" max="10502" width="30" bestFit="1" customWidth="1"/>
    <col min="10503" max="10503" width="16.42578125" bestFit="1" customWidth="1"/>
    <col min="10751" max="10751" width="147.42578125" customWidth="1"/>
    <col min="10753" max="10753" width="21.85546875" customWidth="1"/>
    <col min="10754" max="10754" width="14.5703125" bestFit="1" customWidth="1"/>
    <col min="10755" max="10755" width="22.5703125" bestFit="1" customWidth="1"/>
    <col min="10756" max="10756" width="18.5703125" bestFit="1" customWidth="1"/>
    <col min="10757" max="10757" width="23" bestFit="1" customWidth="1"/>
    <col min="10758" max="10758" width="30" bestFit="1" customWidth="1"/>
    <col min="10759" max="10759" width="16.42578125" bestFit="1" customWidth="1"/>
    <col min="11007" max="11007" width="147.42578125" customWidth="1"/>
    <col min="11009" max="11009" width="21.85546875" customWidth="1"/>
    <col min="11010" max="11010" width="14.5703125" bestFit="1" customWidth="1"/>
    <col min="11011" max="11011" width="22.5703125" bestFit="1" customWidth="1"/>
    <col min="11012" max="11012" width="18.5703125" bestFit="1" customWidth="1"/>
    <col min="11013" max="11013" width="23" bestFit="1" customWidth="1"/>
    <col min="11014" max="11014" width="30" bestFit="1" customWidth="1"/>
    <col min="11015" max="11015" width="16.42578125" bestFit="1" customWidth="1"/>
    <col min="11263" max="11263" width="147.42578125" customWidth="1"/>
    <col min="11265" max="11265" width="21.85546875" customWidth="1"/>
    <col min="11266" max="11266" width="14.5703125" bestFit="1" customWidth="1"/>
    <col min="11267" max="11267" width="22.5703125" bestFit="1" customWidth="1"/>
    <col min="11268" max="11268" width="18.5703125" bestFit="1" customWidth="1"/>
    <col min="11269" max="11269" width="23" bestFit="1" customWidth="1"/>
    <col min="11270" max="11270" width="30" bestFit="1" customWidth="1"/>
    <col min="11271" max="11271" width="16.42578125" bestFit="1" customWidth="1"/>
    <col min="11519" max="11519" width="147.42578125" customWidth="1"/>
    <col min="11521" max="11521" width="21.85546875" customWidth="1"/>
    <col min="11522" max="11522" width="14.5703125" bestFit="1" customWidth="1"/>
    <col min="11523" max="11523" width="22.5703125" bestFit="1" customWidth="1"/>
    <col min="11524" max="11524" width="18.5703125" bestFit="1" customWidth="1"/>
    <col min="11525" max="11525" width="23" bestFit="1" customWidth="1"/>
    <col min="11526" max="11526" width="30" bestFit="1" customWidth="1"/>
    <col min="11527" max="11527" width="16.42578125" bestFit="1" customWidth="1"/>
    <col min="11775" max="11775" width="147.42578125" customWidth="1"/>
    <col min="11777" max="11777" width="21.85546875" customWidth="1"/>
    <col min="11778" max="11778" width="14.5703125" bestFit="1" customWidth="1"/>
    <col min="11779" max="11779" width="22.5703125" bestFit="1" customWidth="1"/>
    <col min="11780" max="11780" width="18.5703125" bestFit="1" customWidth="1"/>
    <col min="11781" max="11781" width="23" bestFit="1" customWidth="1"/>
    <col min="11782" max="11782" width="30" bestFit="1" customWidth="1"/>
    <col min="11783" max="11783" width="16.42578125" bestFit="1" customWidth="1"/>
    <col min="12031" max="12031" width="147.42578125" customWidth="1"/>
    <col min="12033" max="12033" width="21.85546875" customWidth="1"/>
    <col min="12034" max="12034" width="14.5703125" bestFit="1" customWidth="1"/>
    <col min="12035" max="12035" width="22.5703125" bestFit="1" customWidth="1"/>
    <col min="12036" max="12036" width="18.5703125" bestFit="1" customWidth="1"/>
    <col min="12037" max="12037" width="23" bestFit="1" customWidth="1"/>
    <col min="12038" max="12038" width="30" bestFit="1" customWidth="1"/>
    <col min="12039" max="12039" width="16.42578125" bestFit="1" customWidth="1"/>
    <col min="12287" max="12287" width="147.42578125" customWidth="1"/>
    <col min="12289" max="12289" width="21.85546875" customWidth="1"/>
    <col min="12290" max="12290" width="14.5703125" bestFit="1" customWidth="1"/>
    <col min="12291" max="12291" width="22.5703125" bestFit="1" customWidth="1"/>
    <col min="12292" max="12292" width="18.5703125" bestFit="1" customWidth="1"/>
    <col min="12293" max="12293" width="23" bestFit="1" customWidth="1"/>
    <col min="12294" max="12294" width="30" bestFit="1" customWidth="1"/>
    <col min="12295" max="12295" width="16.42578125" bestFit="1" customWidth="1"/>
    <col min="12543" max="12543" width="147.42578125" customWidth="1"/>
    <col min="12545" max="12545" width="21.85546875" customWidth="1"/>
    <col min="12546" max="12546" width="14.5703125" bestFit="1" customWidth="1"/>
    <col min="12547" max="12547" width="22.5703125" bestFit="1" customWidth="1"/>
    <col min="12548" max="12548" width="18.5703125" bestFit="1" customWidth="1"/>
    <col min="12549" max="12549" width="23" bestFit="1" customWidth="1"/>
    <col min="12550" max="12550" width="30" bestFit="1" customWidth="1"/>
    <col min="12551" max="12551" width="16.42578125" bestFit="1" customWidth="1"/>
    <col min="12799" max="12799" width="147.42578125" customWidth="1"/>
    <col min="12801" max="12801" width="21.85546875" customWidth="1"/>
    <col min="12802" max="12802" width="14.5703125" bestFit="1" customWidth="1"/>
    <col min="12803" max="12803" width="22.5703125" bestFit="1" customWidth="1"/>
    <col min="12804" max="12804" width="18.5703125" bestFit="1" customWidth="1"/>
    <col min="12805" max="12805" width="23" bestFit="1" customWidth="1"/>
    <col min="12806" max="12806" width="30" bestFit="1" customWidth="1"/>
    <col min="12807" max="12807" width="16.42578125" bestFit="1" customWidth="1"/>
    <col min="13055" max="13055" width="147.42578125" customWidth="1"/>
    <col min="13057" max="13057" width="21.85546875" customWidth="1"/>
    <col min="13058" max="13058" width="14.5703125" bestFit="1" customWidth="1"/>
    <col min="13059" max="13059" width="22.5703125" bestFit="1" customWidth="1"/>
    <col min="13060" max="13060" width="18.5703125" bestFit="1" customWidth="1"/>
    <col min="13061" max="13061" width="23" bestFit="1" customWidth="1"/>
    <col min="13062" max="13062" width="30" bestFit="1" customWidth="1"/>
    <col min="13063" max="13063" width="16.42578125" bestFit="1" customWidth="1"/>
    <col min="13311" max="13311" width="147.42578125" customWidth="1"/>
    <col min="13313" max="13313" width="21.85546875" customWidth="1"/>
    <col min="13314" max="13314" width="14.5703125" bestFit="1" customWidth="1"/>
    <col min="13315" max="13315" width="22.5703125" bestFit="1" customWidth="1"/>
    <col min="13316" max="13316" width="18.5703125" bestFit="1" customWidth="1"/>
    <col min="13317" max="13317" width="23" bestFit="1" customWidth="1"/>
    <col min="13318" max="13318" width="30" bestFit="1" customWidth="1"/>
    <col min="13319" max="13319" width="16.42578125" bestFit="1" customWidth="1"/>
    <col min="13567" max="13567" width="147.42578125" customWidth="1"/>
    <col min="13569" max="13569" width="21.85546875" customWidth="1"/>
    <col min="13570" max="13570" width="14.5703125" bestFit="1" customWidth="1"/>
    <col min="13571" max="13571" width="22.5703125" bestFit="1" customWidth="1"/>
    <col min="13572" max="13572" width="18.5703125" bestFit="1" customWidth="1"/>
    <col min="13573" max="13573" width="23" bestFit="1" customWidth="1"/>
    <col min="13574" max="13574" width="30" bestFit="1" customWidth="1"/>
    <col min="13575" max="13575" width="16.42578125" bestFit="1" customWidth="1"/>
    <col min="13823" max="13823" width="147.42578125" customWidth="1"/>
    <col min="13825" max="13825" width="21.85546875" customWidth="1"/>
    <col min="13826" max="13826" width="14.5703125" bestFit="1" customWidth="1"/>
    <col min="13827" max="13827" width="22.5703125" bestFit="1" customWidth="1"/>
    <col min="13828" max="13828" width="18.5703125" bestFit="1" customWidth="1"/>
    <col min="13829" max="13829" width="23" bestFit="1" customWidth="1"/>
    <col min="13830" max="13830" width="30" bestFit="1" customWidth="1"/>
    <col min="13831" max="13831" width="16.42578125" bestFit="1" customWidth="1"/>
    <col min="14079" max="14079" width="147.42578125" customWidth="1"/>
    <col min="14081" max="14081" width="21.85546875" customWidth="1"/>
    <col min="14082" max="14082" width="14.5703125" bestFit="1" customWidth="1"/>
    <col min="14083" max="14083" width="22.5703125" bestFit="1" customWidth="1"/>
    <col min="14084" max="14084" width="18.5703125" bestFit="1" customWidth="1"/>
    <col min="14085" max="14085" width="23" bestFit="1" customWidth="1"/>
    <col min="14086" max="14086" width="30" bestFit="1" customWidth="1"/>
    <col min="14087" max="14087" width="16.42578125" bestFit="1" customWidth="1"/>
    <col min="14335" max="14335" width="147.42578125" customWidth="1"/>
    <col min="14337" max="14337" width="21.85546875" customWidth="1"/>
    <col min="14338" max="14338" width="14.5703125" bestFit="1" customWidth="1"/>
    <col min="14339" max="14339" width="22.5703125" bestFit="1" customWidth="1"/>
    <col min="14340" max="14340" width="18.5703125" bestFit="1" customWidth="1"/>
    <col min="14341" max="14341" width="23" bestFit="1" customWidth="1"/>
    <col min="14342" max="14342" width="30" bestFit="1" customWidth="1"/>
    <col min="14343" max="14343" width="16.42578125" bestFit="1" customWidth="1"/>
    <col min="14591" max="14591" width="147.42578125" customWidth="1"/>
    <col min="14593" max="14593" width="21.85546875" customWidth="1"/>
    <col min="14594" max="14594" width="14.5703125" bestFit="1" customWidth="1"/>
    <col min="14595" max="14595" width="22.5703125" bestFit="1" customWidth="1"/>
    <col min="14596" max="14596" width="18.5703125" bestFit="1" customWidth="1"/>
    <col min="14597" max="14597" width="23" bestFit="1" customWidth="1"/>
    <col min="14598" max="14598" width="30" bestFit="1" customWidth="1"/>
    <col min="14599" max="14599" width="16.42578125" bestFit="1" customWidth="1"/>
    <col min="14847" max="14847" width="147.42578125" customWidth="1"/>
    <col min="14849" max="14849" width="21.85546875" customWidth="1"/>
    <col min="14850" max="14850" width="14.5703125" bestFit="1" customWidth="1"/>
    <col min="14851" max="14851" width="22.5703125" bestFit="1" customWidth="1"/>
    <col min="14852" max="14852" width="18.5703125" bestFit="1" customWidth="1"/>
    <col min="14853" max="14853" width="23" bestFit="1" customWidth="1"/>
    <col min="14854" max="14854" width="30" bestFit="1" customWidth="1"/>
    <col min="14855" max="14855" width="16.42578125" bestFit="1" customWidth="1"/>
    <col min="15103" max="15103" width="147.42578125" customWidth="1"/>
    <col min="15105" max="15105" width="21.85546875" customWidth="1"/>
    <col min="15106" max="15106" width="14.5703125" bestFit="1" customWidth="1"/>
    <col min="15107" max="15107" width="22.5703125" bestFit="1" customWidth="1"/>
    <col min="15108" max="15108" width="18.5703125" bestFit="1" customWidth="1"/>
    <col min="15109" max="15109" width="23" bestFit="1" customWidth="1"/>
    <col min="15110" max="15110" width="30" bestFit="1" customWidth="1"/>
    <col min="15111" max="15111" width="16.42578125" bestFit="1" customWidth="1"/>
    <col min="15359" max="15359" width="147.42578125" customWidth="1"/>
    <col min="15361" max="15361" width="21.85546875" customWidth="1"/>
    <col min="15362" max="15362" width="14.5703125" bestFit="1" customWidth="1"/>
    <col min="15363" max="15363" width="22.5703125" bestFit="1" customWidth="1"/>
    <col min="15364" max="15364" width="18.5703125" bestFit="1" customWidth="1"/>
    <col min="15365" max="15365" width="23" bestFit="1" customWidth="1"/>
    <col min="15366" max="15366" width="30" bestFit="1" customWidth="1"/>
    <col min="15367" max="15367" width="16.42578125" bestFit="1" customWidth="1"/>
    <col min="15615" max="15615" width="147.42578125" customWidth="1"/>
    <col min="15617" max="15617" width="21.85546875" customWidth="1"/>
    <col min="15618" max="15618" width="14.5703125" bestFit="1" customWidth="1"/>
    <col min="15619" max="15619" width="22.5703125" bestFit="1" customWidth="1"/>
    <col min="15620" max="15620" width="18.5703125" bestFit="1" customWidth="1"/>
    <col min="15621" max="15621" width="23" bestFit="1" customWidth="1"/>
    <col min="15622" max="15622" width="30" bestFit="1" customWidth="1"/>
    <col min="15623" max="15623" width="16.42578125" bestFit="1" customWidth="1"/>
    <col min="15871" max="15871" width="147.42578125" customWidth="1"/>
    <col min="15873" max="15873" width="21.85546875" customWidth="1"/>
    <col min="15874" max="15874" width="14.5703125" bestFit="1" customWidth="1"/>
    <col min="15875" max="15875" width="22.5703125" bestFit="1" customWidth="1"/>
    <col min="15876" max="15876" width="18.5703125" bestFit="1" customWidth="1"/>
    <col min="15877" max="15877" width="23" bestFit="1" customWidth="1"/>
    <col min="15878" max="15878" width="30" bestFit="1" customWidth="1"/>
    <col min="15879" max="15879" width="16.42578125" bestFit="1" customWidth="1"/>
    <col min="16127" max="16127" width="147.42578125" customWidth="1"/>
    <col min="16129" max="16129" width="21.85546875" customWidth="1"/>
    <col min="16130" max="16130" width="14.5703125" bestFit="1" customWidth="1"/>
    <col min="16131" max="16131" width="22.5703125" bestFit="1" customWidth="1"/>
    <col min="16132" max="16132" width="18.5703125" bestFit="1" customWidth="1"/>
    <col min="16133" max="16133" width="23" bestFit="1" customWidth="1"/>
    <col min="16134" max="16134" width="30" bestFit="1" customWidth="1"/>
    <col min="16135" max="16135" width="16.42578125" bestFit="1" customWidth="1"/>
  </cols>
  <sheetData>
    <row r="1" spans="1:10" x14ac:dyDescent="0.25">
      <c r="A1" s="438" t="s">
        <v>6162</v>
      </c>
      <c r="G1" s="452"/>
      <c r="H1" s="452"/>
    </row>
    <row r="2" spans="1:10" x14ac:dyDescent="0.25">
      <c r="A2" s="439" t="s">
        <v>10928</v>
      </c>
      <c r="G2" s="453"/>
      <c r="H2" s="453"/>
    </row>
    <row r="3" spans="1:10" x14ac:dyDescent="0.25">
      <c r="A3" s="439" t="s">
        <v>6164</v>
      </c>
      <c r="B3" s="440" t="s">
        <v>14015</v>
      </c>
      <c r="D3" s="441" t="s">
        <v>14996</v>
      </c>
      <c r="G3" s="453"/>
      <c r="H3" s="453"/>
    </row>
    <row r="4" spans="1:10" x14ac:dyDescent="0.25">
      <c r="A4" s="439" t="s">
        <v>6165</v>
      </c>
      <c r="B4" s="440" t="s">
        <v>14016</v>
      </c>
      <c r="D4" s="442" t="s">
        <v>14997</v>
      </c>
      <c r="E4" s="443" t="s">
        <v>6166</v>
      </c>
      <c r="F4" s="443"/>
      <c r="G4" s="453"/>
      <c r="H4" s="453"/>
    </row>
    <row r="5" spans="1:10" x14ac:dyDescent="0.25">
      <c r="D5" s="443" t="s">
        <v>6168</v>
      </c>
      <c r="E5" s="444" t="s">
        <v>6169</v>
      </c>
      <c r="F5" s="444"/>
      <c r="G5" s="453"/>
      <c r="H5" s="453"/>
    </row>
    <row r="6" spans="1:10" x14ac:dyDescent="0.25">
      <c r="A6" s="438" t="s">
        <v>10929</v>
      </c>
      <c r="B6" s="439" t="s">
        <v>10930</v>
      </c>
      <c r="D6" s="443" t="s">
        <v>6174</v>
      </c>
      <c r="E6" s="445">
        <v>0.96120000000000005</v>
      </c>
      <c r="F6" s="445"/>
      <c r="G6" s="453"/>
      <c r="H6" s="453"/>
    </row>
    <row r="7" spans="1:10" x14ac:dyDescent="0.25">
      <c r="B7" s="439" t="s">
        <v>10931</v>
      </c>
      <c r="D7" s="443" t="s">
        <v>6176</v>
      </c>
      <c r="E7" s="445">
        <v>0.56669999999999998</v>
      </c>
      <c r="F7" s="445"/>
      <c r="G7" s="453"/>
      <c r="H7" s="453"/>
    </row>
    <row r="8" spans="1:10" x14ac:dyDescent="0.25">
      <c r="B8" s="439" t="s">
        <v>12543</v>
      </c>
      <c r="G8" s="453"/>
      <c r="H8" s="453"/>
    </row>
    <row r="9" spans="1:10" x14ac:dyDescent="0.25">
      <c r="B9" t="s">
        <v>12544</v>
      </c>
      <c r="E9" s="443" t="s">
        <v>6166</v>
      </c>
      <c r="F9" s="443"/>
      <c r="G9" s="453"/>
      <c r="H9" s="453"/>
    </row>
    <row r="10" spans="1:10" ht="25.5" x14ac:dyDescent="0.25">
      <c r="A10" s="443" t="s">
        <v>10753</v>
      </c>
      <c r="B10" s="443" t="s">
        <v>10754</v>
      </c>
      <c r="C10" s="443" t="s">
        <v>5412</v>
      </c>
      <c r="D10" s="443" t="s">
        <v>6181</v>
      </c>
      <c r="E10" s="443" t="s">
        <v>10932</v>
      </c>
      <c r="F10" s="443" t="s">
        <v>10933</v>
      </c>
      <c r="G10" s="454" t="s">
        <v>10934</v>
      </c>
      <c r="H10" s="454" t="s">
        <v>10935</v>
      </c>
    </row>
    <row r="11" spans="1:10" x14ac:dyDescent="0.25">
      <c r="A11" s="447"/>
      <c r="B11" s="449">
        <v>104658</v>
      </c>
      <c r="C11" s="439" t="s">
        <v>4284</v>
      </c>
      <c r="D11" s="449" t="s">
        <v>71</v>
      </c>
      <c r="E11" s="450">
        <v>153.18</v>
      </c>
      <c r="F11" s="455">
        <v>0</v>
      </c>
      <c r="G11" s="453">
        <f>VLOOKUP(B11,'SINAPI-%MO'!B:E,4,0)</f>
        <v>0.31340000000000001</v>
      </c>
      <c r="H11" s="456">
        <f>IF(E11&gt;0,TRUNC(E11*(1-G11),2),"")</f>
        <v>105.17</v>
      </c>
      <c r="J11" s="541" t="s">
        <v>15527</v>
      </c>
    </row>
    <row r="12" spans="1:10" x14ac:dyDescent="0.25">
      <c r="A12" s="447"/>
      <c r="B12" s="449">
        <v>105002</v>
      </c>
      <c r="C12" s="439" t="s">
        <v>5021</v>
      </c>
      <c r="D12" s="449" t="s">
        <v>60</v>
      </c>
      <c r="E12" s="450">
        <v>740.55</v>
      </c>
      <c r="F12" s="455">
        <v>0</v>
      </c>
      <c r="G12" s="453">
        <f>VLOOKUP(B12,'SINAPI-%MO'!B:E,4,0)</f>
        <v>0.4864</v>
      </c>
      <c r="H12" s="456">
        <f t="shared" ref="H12:H75" si="0">IF(E12&gt;0,TRUNC(E12*(1-G12),2),"")</f>
        <v>380.34</v>
      </c>
    </row>
    <row r="13" spans="1:10" x14ac:dyDescent="0.25">
      <c r="A13" s="447"/>
      <c r="B13" s="449">
        <v>105004</v>
      </c>
      <c r="C13" s="439" t="s">
        <v>5023</v>
      </c>
      <c r="D13" s="449" t="s">
        <v>71</v>
      </c>
      <c r="E13" s="450">
        <v>127.17</v>
      </c>
      <c r="F13" s="455">
        <v>0</v>
      </c>
      <c r="G13" s="453">
        <f>VLOOKUP(B13,'SINAPI-%MO'!B:E,4,0)</f>
        <v>0.49059999999999998</v>
      </c>
      <c r="H13" s="456">
        <f t="shared" si="0"/>
        <v>64.78</v>
      </c>
    </row>
    <row r="14" spans="1:10" x14ac:dyDescent="0.25">
      <c r="A14" s="447"/>
      <c r="B14" s="449">
        <v>105003</v>
      </c>
      <c r="C14" s="439" t="s">
        <v>5022</v>
      </c>
      <c r="D14" s="449" t="s">
        <v>60</v>
      </c>
      <c r="E14" s="450">
        <v>1222.1099999999999</v>
      </c>
      <c r="F14" s="455">
        <v>5.1900000000000002E-2</v>
      </c>
      <c r="G14" s="453">
        <f>VLOOKUP(B14,'SINAPI-%MO'!B:E,4,0)</f>
        <v>0.60750000000000004</v>
      </c>
      <c r="H14" s="456">
        <f t="shared" si="0"/>
        <v>479.67</v>
      </c>
    </row>
    <row r="15" spans="1:10" x14ac:dyDescent="0.25">
      <c r="A15" s="447"/>
      <c r="B15" s="449">
        <v>105005</v>
      </c>
      <c r="C15" s="439" t="s">
        <v>5024</v>
      </c>
      <c r="D15" s="449" t="s">
        <v>71</v>
      </c>
      <c r="E15" s="450">
        <v>216.33</v>
      </c>
      <c r="F15" s="455">
        <v>5.4199999999999998E-2</v>
      </c>
      <c r="G15" s="453">
        <f>VLOOKUP(B15,'SINAPI-%MO'!B:E,4,0)</f>
        <v>0.61560000000000004</v>
      </c>
      <c r="H15" s="456">
        <f t="shared" si="0"/>
        <v>83.15</v>
      </c>
    </row>
    <row r="16" spans="1:10" x14ac:dyDescent="0.25">
      <c r="A16" s="447"/>
      <c r="B16" s="449">
        <v>105006</v>
      </c>
      <c r="C16" s="439" t="s">
        <v>10936</v>
      </c>
      <c r="D16" s="449" t="s">
        <v>60</v>
      </c>
      <c r="E16" s="450">
        <v>0</v>
      </c>
      <c r="F16" s="455"/>
      <c r="G16" s="453" t="e">
        <f>VLOOKUP(B16,'SINAPI-%MO'!B:E,4,0)</f>
        <v>#N/A</v>
      </c>
      <c r="H16" s="456" t="str">
        <f t="shared" si="0"/>
        <v/>
      </c>
    </row>
    <row r="17" spans="1:8" x14ac:dyDescent="0.25">
      <c r="A17" s="447"/>
      <c r="B17" s="449">
        <v>104999</v>
      </c>
      <c r="C17" s="439" t="s">
        <v>10937</v>
      </c>
      <c r="D17" s="449" t="s">
        <v>60</v>
      </c>
      <c r="E17" s="450">
        <v>0</v>
      </c>
      <c r="F17" s="455"/>
      <c r="G17" s="453" t="e">
        <f>VLOOKUP(B17,'SINAPI-%MO'!B:E,4,0)</f>
        <v>#N/A</v>
      </c>
      <c r="H17" s="456" t="str">
        <f t="shared" si="0"/>
        <v/>
      </c>
    </row>
    <row r="18" spans="1:8" x14ac:dyDescent="0.25">
      <c r="A18" s="447"/>
      <c r="B18" s="449">
        <v>105000</v>
      </c>
      <c r="C18" s="439" t="s">
        <v>10755</v>
      </c>
      <c r="D18" s="449" t="s">
        <v>73</v>
      </c>
      <c r="E18" s="450">
        <v>1192.9100000000001</v>
      </c>
      <c r="F18" s="455">
        <v>3.2000000000000002E-3</v>
      </c>
      <c r="G18" s="453">
        <f>VLOOKUP(B18,'SINAPI-%MO'!B:E,4,0)</f>
        <v>0.33779999999999999</v>
      </c>
      <c r="H18" s="456">
        <f t="shared" si="0"/>
        <v>789.94</v>
      </c>
    </row>
    <row r="19" spans="1:8" x14ac:dyDescent="0.25">
      <c r="A19" s="447"/>
      <c r="B19" s="449">
        <v>105001</v>
      </c>
      <c r="C19" s="439" t="s">
        <v>10756</v>
      </c>
      <c r="D19" s="449" t="s">
        <v>73</v>
      </c>
      <c r="E19" s="450">
        <v>1225.8900000000001</v>
      </c>
      <c r="F19" s="455">
        <v>3.0999999999999999E-3</v>
      </c>
      <c r="G19" s="453">
        <f>VLOOKUP(B19,'SINAPI-%MO'!B:E,4,0)</f>
        <v>0.33339999999999997</v>
      </c>
      <c r="H19" s="456">
        <f t="shared" si="0"/>
        <v>817.17</v>
      </c>
    </row>
    <row r="20" spans="1:8" x14ac:dyDescent="0.25">
      <c r="A20" s="447"/>
      <c r="B20" s="449">
        <v>89306</v>
      </c>
      <c r="C20" s="439" t="s">
        <v>3951</v>
      </c>
      <c r="D20" s="449" t="s">
        <v>71</v>
      </c>
      <c r="E20" s="450">
        <v>99.06</v>
      </c>
      <c r="F20" s="455">
        <v>0</v>
      </c>
      <c r="G20" s="453">
        <f>VLOOKUP(B20,'SINAPI-%MO'!B:E,4,0)</f>
        <v>0.5141</v>
      </c>
      <c r="H20" s="456">
        <f t="shared" si="0"/>
        <v>48.13</v>
      </c>
    </row>
    <row r="21" spans="1:8" x14ac:dyDescent="0.25">
      <c r="A21" s="447"/>
      <c r="B21" s="449">
        <v>89307</v>
      </c>
      <c r="C21" s="439" t="s">
        <v>3952</v>
      </c>
      <c r="D21" s="449" t="s">
        <v>71</v>
      </c>
      <c r="E21" s="450">
        <v>100.88</v>
      </c>
      <c r="F21" s="455">
        <v>0</v>
      </c>
      <c r="G21" s="453">
        <f>VLOOKUP(B21,'SINAPI-%MO'!B:E,4,0)</f>
        <v>0.52439999999999998</v>
      </c>
      <c r="H21" s="456">
        <f t="shared" si="0"/>
        <v>47.97</v>
      </c>
    </row>
    <row r="22" spans="1:8" x14ac:dyDescent="0.25">
      <c r="A22" s="447"/>
      <c r="B22" s="449">
        <v>89290</v>
      </c>
      <c r="C22" s="439" t="s">
        <v>3947</v>
      </c>
      <c r="D22" s="449" t="s">
        <v>71</v>
      </c>
      <c r="E22" s="450">
        <v>82.36</v>
      </c>
      <c r="F22" s="455">
        <v>0</v>
      </c>
      <c r="G22" s="453">
        <f>VLOOKUP(B22,'SINAPI-%MO'!B:E,4,0)</f>
        <v>0.44429999999999997</v>
      </c>
      <c r="H22" s="456">
        <f t="shared" si="0"/>
        <v>45.76</v>
      </c>
    </row>
    <row r="23" spans="1:8" x14ac:dyDescent="0.25">
      <c r="A23" s="447"/>
      <c r="B23" s="449">
        <v>89291</v>
      </c>
      <c r="C23" s="439" t="s">
        <v>3948</v>
      </c>
      <c r="D23" s="449" t="s">
        <v>71</v>
      </c>
      <c r="E23" s="450">
        <v>83.72</v>
      </c>
      <c r="F23" s="455">
        <v>0</v>
      </c>
      <c r="G23" s="453">
        <f>VLOOKUP(B23,'SINAPI-%MO'!B:E,4,0)</f>
        <v>0.4546</v>
      </c>
      <c r="H23" s="456">
        <f t="shared" si="0"/>
        <v>45.66</v>
      </c>
    </row>
    <row r="24" spans="1:8" x14ac:dyDescent="0.25">
      <c r="A24" s="447"/>
      <c r="B24" s="449">
        <v>89298</v>
      </c>
      <c r="C24" s="439" t="s">
        <v>3949</v>
      </c>
      <c r="D24" s="449" t="s">
        <v>71</v>
      </c>
      <c r="E24" s="450">
        <v>86.04</v>
      </c>
      <c r="F24" s="455">
        <v>0</v>
      </c>
      <c r="G24" s="453">
        <f>VLOOKUP(B24,'SINAPI-%MO'!B:E,4,0)</f>
        <v>0.44</v>
      </c>
      <c r="H24" s="456">
        <f t="shared" si="0"/>
        <v>48.18</v>
      </c>
    </row>
    <row r="25" spans="1:8" x14ac:dyDescent="0.25">
      <c r="A25" s="447"/>
      <c r="B25" s="449">
        <v>89299</v>
      </c>
      <c r="C25" s="439" t="s">
        <v>3950</v>
      </c>
      <c r="D25" s="449" t="s">
        <v>71</v>
      </c>
      <c r="E25" s="450">
        <v>87.68</v>
      </c>
      <c r="F25" s="455">
        <v>0</v>
      </c>
      <c r="G25" s="453">
        <f>VLOOKUP(B25,'SINAPI-%MO'!B:E,4,0)</f>
        <v>0.45190000000000002</v>
      </c>
      <c r="H25" s="456">
        <f t="shared" si="0"/>
        <v>48.05</v>
      </c>
    </row>
    <row r="26" spans="1:8" x14ac:dyDescent="0.25">
      <c r="A26" s="447"/>
      <c r="B26" s="449">
        <v>89282</v>
      </c>
      <c r="C26" s="439" t="s">
        <v>3945</v>
      </c>
      <c r="D26" s="449" t="s">
        <v>71</v>
      </c>
      <c r="E26" s="450">
        <v>74.22</v>
      </c>
      <c r="F26" s="455">
        <v>0</v>
      </c>
      <c r="G26" s="453">
        <f>VLOOKUP(B26,'SINAPI-%MO'!B:E,4,0)</f>
        <v>0.37869999999999998</v>
      </c>
      <c r="H26" s="456">
        <f t="shared" si="0"/>
        <v>46.11</v>
      </c>
    </row>
    <row r="27" spans="1:8" x14ac:dyDescent="0.25">
      <c r="A27" s="447"/>
      <c r="B27" s="449">
        <v>89283</v>
      </c>
      <c r="C27" s="439" t="s">
        <v>3946</v>
      </c>
      <c r="D27" s="449" t="s">
        <v>71</v>
      </c>
      <c r="E27" s="450">
        <v>75.44</v>
      </c>
      <c r="F27" s="455">
        <v>0</v>
      </c>
      <c r="G27" s="453">
        <f>VLOOKUP(B27,'SINAPI-%MO'!B:E,4,0)</f>
        <v>0.3901</v>
      </c>
      <c r="H27" s="456">
        <f t="shared" si="0"/>
        <v>46.01</v>
      </c>
    </row>
    <row r="28" spans="1:8" x14ac:dyDescent="0.25">
      <c r="A28" s="447"/>
      <c r="B28" s="449">
        <v>89480</v>
      </c>
      <c r="C28" s="439" t="s">
        <v>3968</v>
      </c>
      <c r="D28" s="449" t="s">
        <v>71</v>
      </c>
      <c r="E28" s="450">
        <v>182.79</v>
      </c>
      <c r="F28" s="455">
        <v>0</v>
      </c>
      <c r="G28" s="453">
        <f>VLOOKUP(B28,'SINAPI-%MO'!B:E,4,0)</f>
        <v>0.33139999999999997</v>
      </c>
      <c r="H28" s="456">
        <f t="shared" si="0"/>
        <v>122.21</v>
      </c>
    </row>
    <row r="29" spans="1:8" x14ac:dyDescent="0.25">
      <c r="A29" s="447"/>
      <c r="B29" s="449">
        <v>89464</v>
      </c>
      <c r="C29" s="439" t="s">
        <v>3964</v>
      </c>
      <c r="D29" s="449" t="s">
        <v>71</v>
      </c>
      <c r="E29" s="450">
        <v>161.91999999999999</v>
      </c>
      <c r="F29" s="455">
        <v>0</v>
      </c>
      <c r="G29" s="453">
        <f>VLOOKUP(B29,'SINAPI-%MO'!B:E,4,0)</f>
        <v>0.26429999999999998</v>
      </c>
      <c r="H29" s="456">
        <f t="shared" si="0"/>
        <v>119.12</v>
      </c>
    </row>
    <row r="30" spans="1:8" x14ac:dyDescent="0.25">
      <c r="A30" s="447"/>
      <c r="B30" s="449">
        <v>89478</v>
      </c>
      <c r="C30" s="439" t="s">
        <v>3967</v>
      </c>
      <c r="D30" s="449" t="s">
        <v>71</v>
      </c>
      <c r="E30" s="450">
        <v>155.72999999999999</v>
      </c>
      <c r="F30" s="455">
        <v>0</v>
      </c>
      <c r="G30" s="453">
        <f>VLOOKUP(B30,'SINAPI-%MO'!B:E,4,0)</f>
        <v>0.36399999999999999</v>
      </c>
      <c r="H30" s="456">
        <f t="shared" si="0"/>
        <v>99.04</v>
      </c>
    </row>
    <row r="31" spans="1:8" x14ac:dyDescent="0.25">
      <c r="A31" s="447"/>
      <c r="B31" s="449">
        <v>89462</v>
      </c>
      <c r="C31" s="439" t="s">
        <v>3963</v>
      </c>
      <c r="D31" s="449" t="s">
        <v>71</v>
      </c>
      <c r="E31" s="450">
        <v>136.09</v>
      </c>
      <c r="F31" s="455">
        <v>0</v>
      </c>
      <c r="G31" s="453">
        <f>VLOOKUP(B31,'SINAPI-%MO'!B:E,4,0)</f>
        <v>0.2928</v>
      </c>
      <c r="H31" s="456">
        <f t="shared" si="0"/>
        <v>96.24</v>
      </c>
    </row>
    <row r="32" spans="1:8" x14ac:dyDescent="0.25">
      <c r="A32" s="447"/>
      <c r="B32" s="449">
        <v>104444</v>
      </c>
      <c r="C32" s="439" t="s">
        <v>10938</v>
      </c>
      <c r="D32" s="449" t="s">
        <v>71</v>
      </c>
      <c r="E32" s="450">
        <v>0</v>
      </c>
      <c r="F32" s="455"/>
      <c r="G32" s="453" t="e">
        <f>VLOOKUP(B32,'SINAPI-%MO'!B:E,4,0)</f>
        <v>#N/A</v>
      </c>
      <c r="H32" s="456" t="str">
        <f t="shared" si="0"/>
        <v/>
      </c>
    </row>
    <row r="33" spans="1:8" x14ac:dyDescent="0.25">
      <c r="A33" s="447"/>
      <c r="B33" s="449">
        <v>104442</v>
      </c>
      <c r="C33" s="439" t="s">
        <v>10939</v>
      </c>
      <c r="D33" s="449" t="s">
        <v>71</v>
      </c>
      <c r="E33" s="450">
        <v>0</v>
      </c>
      <c r="F33" s="455"/>
      <c r="G33" s="453" t="e">
        <f>VLOOKUP(B33,'SINAPI-%MO'!B:E,4,0)</f>
        <v>#N/A</v>
      </c>
      <c r="H33" s="456" t="str">
        <f t="shared" si="0"/>
        <v/>
      </c>
    </row>
    <row r="34" spans="1:8" x14ac:dyDescent="0.25">
      <c r="A34" s="447"/>
      <c r="B34" s="449">
        <v>89472</v>
      </c>
      <c r="C34" s="439" t="s">
        <v>3966</v>
      </c>
      <c r="D34" s="449" t="s">
        <v>71</v>
      </c>
      <c r="E34" s="450">
        <v>141.6</v>
      </c>
      <c r="F34" s="455">
        <v>0</v>
      </c>
      <c r="G34" s="453">
        <f>VLOOKUP(B34,'SINAPI-%MO'!B:E,4,0)</f>
        <v>0.25850000000000001</v>
      </c>
      <c r="H34" s="456">
        <f t="shared" si="0"/>
        <v>104.99</v>
      </c>
    </row>
    <row r="35" spans="1:8" x14ac:dyDescent="0.25">
      <c r="A35" s="447"/>
      <c r="B35" s="449">
        <v>89455</v>
      </c>
      <c r="C35" s="439" t="s">
        <v>3962</v>
      </c>
      <c r="D35" s="449" t="s">
        <v>71</v>
      </c>
      <c r="E35" s="450">
        <v>128.38</v>
      </c>
      <c r="F35" s="455">
        <v>0</v>
      </c>
      <c r="G35" s="453">
        <f>VLOOKUP(B35,'SINAPI-%MO'!B:E,4,0)</f>
        <v>0.2036</v>
      </c>
      <c r="H35" s="456">
        <f t="shared" si="0"/>
        <v>102.24</v>
      </c>
    </row>
    <row r="36" spans="1:8" x14ac:dyDescent="0.25">
      <c r="A36" s="447"/>
      <c r="B36" s="449">
        <v>89470</v>
      </c>
      <c r="C36" s="439" t="s">
        <v>3965</v>
      </c>
      <c r="D36" s="449" t="s">
        <v>71</v>
      </c>
      <c r="E36" s="450">
        <v>116.59</v>
      </c>
      <c r="F36" s="455">
        <v>0</v>
      </c>
      <c r="G36" s="453">
        <f>VLOOKUP(B36,'SINAPI-%MO'!B:E,4,0)</f>
        <v>0.29349999999999998</v>
      </c>
      <c r="H36" s="456">
        <f t="shared" si="0"/>
        <v>82.37</v>
      </c>
    </row>
    <row r="37" spans="1:8" x14ac:dyDescent="0.25">
      <c r="A37" s="447"/>
      <c r="B37" s="449">
        <v>89453</v>
      </c>
      <c r="C37" s="439" t="s">
        <v>3961</v>
      </c>
      <c r="D37" s="449" t="s">
        <v>71</v>
      </c>
      <c r="E37" s="450">
        <v>104.58</v>
      </c>
      <c r="F37" s="455">
        <v>0</v>
      </c>
      <c r="G37" s="453">
        <f>VLOOKUP(B37,'SINAPI-%MO'!B:E,4,0)</f>
        <v>0.2364</v>
      </c>
      <c r="H37" s="456">
        <f t="shared" si="0"/>
        <v>79.849999999999994</v>
      </c>
    </row>
    <row r="38" spans="1:8" x14ac:dyDescent="0.25">
      <c r="A38" s="447"/>
      <c r="B38" s="449">
        <v>104443</v>
      </c>
      <c r="C38" s="439" t="s">
        <v>10940</v>
      </c>
      <c r="D38" s="449" t="s">
        <v>71</v>
      </c>
      <c r="E38" s="450">
        <v>0</v>
      </c>
      <c r="F38" s="455"/>
      <c r="G38" s="453" t="e">
        <f>VLOOKUP(B38,'SINAPI-%MO'!B:E,4,0)</f>
        <v>#N/A</v>
      </c>
      <c r="H38" s="456" t="str">
        <f t="shared" si="0"/>
        <v/>
      </c>
    </row>
    <row r="39" spans="1:8" x14ac:dyDescent="0.25">
      <c r="A39" s="447"/>
      <c r="B39" s="449">
        <v>104441</v>
      </c>
      <c r="C39" s="439" t="s">
        <v>10941</v>
      </c>
      <c r="D39" s="449" t="s">
        <v>71</v>
      </c>
      <c r="E39" s="450">
        <v>0</v>
      </c>
      <c r="F39" s="455"/>
      <c r="G39" s="453" t="e">
        <f>VLOOKUP(B39,'SINAPI-%MO'!B:E,4,0)</f>
        <v>#N/A</v>
      </c>
      <c r="H39" s="456" t="str">
        <f t="shared" si="0"/>
        <v/>
      </c>
    </row>
    <row r="40" spans="1:8" x14ac:dyDescent="0.25">
      <c r="A40" s="447"/>
      <c r="B40" s="449">
        <v>103354</v>
      </c>
      <c r="C40" s="439" t="s">
        <v>6087</v>
      </c>
      <c r="D40" s="449" t="s">
        <v>71</v>
      </c>
      <c r="E40" s="450">
        <v>90.54</v>
      </c>
      <c r="F40" s="455">
        <v>6.4000000000000003E-3</v>
      </c>
      <c r="G40" s="453">
        <f>VLOOKUP(B40,'SINAPI-%MO'!B:E,4,0)</f>
        <v>0.62390000000000001</v>
      </c>
      <c r="H40" s="456">
        <f t="shared" si="0"/>
        <v>34.049999999999997</v>
      </c>
    </row>
    <row r="41" spans="1:8" x14ac:dyDescent="0.25">
      <c r="A41" s="447"/>
      <c r="B41" s="449">
        <v>103355</v>
      </c>
      <c r="C41" s="439" t="s">
        <v>6088</v>
      </c>
      <c r="D41" s="449" t="s">
        <v>71</v>
      </c>
      <c r="E41" s="450">
        <v>91.66</v>
      </c>
      <c r="F41" s="455">
        <v>6.3E-3</v>
      </c>
      <c r="G41" s="453">
        <f>VLOOKUP(B41,'SINAPI-%MO'!B:E,4,0)</f>
        <v>0.62990000000000002</v>
      </c>
      <c r="H41" s="456">
        <f t="shared" si="0"/>
        <v>33.92</v>
      </c>
    </row>
    <row r="42" spans="1:8" x14ac:dyDescent="0.25">
      <c r="A42" s="447"/>
      <c r="B42" s="449">
        <v>103330</v>
      </c>
      <c r="C42" s="439" t="s">
        <v>3935</v>
      </c>
      <c r="D42" s="449" t="s">
        <v>71</v>
      </c>
      <c r="E42" s="450">
        <v>84.04</v>
      </c>
      <c r="F42" s="455">
        <v>4.8999999999999998E-3</v>
      </c>
      <c r="G42" s="453">
        <f>VLOOKUP(B42,'SINAPI-%MO'!B:E,4,0)</f>
        <v>0.58560000000000001</v>
      </c>
      <c r="H42" s="456">
        <f t="shared" si="0"/>
        <v>34.82</v>
      </c>
    </row>
    <row r="43" spans="1:8" x14ac:dyDescent="0.25">
      <c r="A43" s="447"/>
      <c r="B43" s="449">
        <v>103331</v>
      </c>
      <c r="C43" s="439" t="s">
        <v>3936</v>
      </c>
      <c r="D43" s="449" t="s">
        <v>71</v>
      </c>
      <c r="E43" s="450">
        <v>85.1</v>
      </c>
      <c r="F43" s="455">
        <v>4.7999999999999996E-3</v>
      </c>
      <c r="G43" s="453">
        <f>VLOOKUP(B43,'SINAPI-%MO'!B:E,4,0)</f>
        <v>0.59209999999999996</v>
      </c>
      <c r="H43" s="456">
        <f t="shared" si="0"/>
        <v>34.71</v>
      </c>
    </row>
    <row r="44" spans="1:8" x14ac:dyDescent="0.25">
      <c r="A44" s="447"/>
      <c r="B44" s="449">
        <v>103358</v>
      </c>
      <c r="C44" s="439" t="s">
        <v>6089</v>
      </c>
      <c r="D44" s="449" t="s">
        <v>71</v>
      </c>
      <c r="E44" s="450">
        <v>71.28</v>
      </c>
      <c r="F44" s="455">
        <v>5.7999999999999996E-3</v>
      </c>
      <c r="G44" s="453">
        <f>VLOOKUP(B44,'SINAPI-%MO'!B:E,4,0)</f>
        <v>0.55330000000000001</v>
      </c>
      <c r="H44" s="456">
        <f t="shared" si="0"/>
        <v>31.84</v>
      </c>
    </row>
    <row r="45" spans="1:8" x14ac:dyDescent="0.25">
      <c r="A45" s="447"/>
      <c r="B45" s="449">
        <v>103359</v>
      </c>
      <c r="C45" s="439" t="s">
        <v>6090</v>
      </c>
      <c r="D45" s="449" t="s">
        <v>71</v>
      </c>
      <c r="E45" s="450">
        <v>72.17</v>
      </c>
      <c r="F45" s="455">
        <v>5.7000000000000002E-3</v>
      </c>
      <c r="G45" s="453">
        <f>VLOOKUP(B45,'SINAPI-%MO'!B:E,4,0)</f>
        <v>0.56030000000000002</v>
      </c>
      <c r="H45" s="456">
        <f t="shared" si="0"/>
        <v>31.73</v>
      </c>
    </row>
    <row r="46" spans="1:8" x14ac:dyDescent="0.25">
      <c r="A46" s="447"/>
      <c r="B46" s="449">
        <v>103366</v>
      </c>
      <c r="C46" s="439" t="s">
        <v>6097</v>
      </c>
      <c r="D46" s="449" t="s">
        <v>71</v>
      </c>
      <c r="E46" s="450">
        <v>62.56</v>
      </c>
      <c r="F46" s="455">
        <v>6.6E-3</v>
      </c>
      <c r="G46" s="453">
        <f>VLOOKUP(B46,'SINAPI-%MO'!B:E,4,0)</f>
        <v>0.48830000000000001</v>
      </c>
      <c r="H46" s="456">
        <f t="shared" si="0"/>
        <v>32.01</v>
      </c>
    </row>
    <row r="47" spans="1:8" x14ac:dyDescent="0.25">
      <c r="A47" s="447"/>
      <c r="B47" s="449">
        <v>103367</v>
      </c>
      <c r="C47" s="439" t="s">
        <v>6098</v>
      </c>
      <c r="D47" s="449" t="s">
        <v>71</v>
      </c>
      <c r="E47" s="450">
        <v>63.37</v>
      </c>
      <c r="F47" s="455">
        <v>6.4999999999999997E-3</v>
      </c>
      <c r="G47" s="453">
        <f>VLOOKUP(B47,'SINAPI-%MO'!B:E,4,0)</f>
        <v>0.49630000000000002</v>
      </c>
      <c r="H47" s="456">
        <f t="shared" si="0"/>
        <v>31.91</v>
      </c>
    </row>
    <row r="48" spans="1:8" x14ac:dyDescent="0.25">
      <c r="A48" s="447"/>
      <c r="B48" s="449">
        <v>103360</v>
      </c>
      <c r="C48" s="439" t="s">
        <v>6091</v>
      </c>
      <c r="D48" s="449" t="s">
        <v>71</v>
      </c>
      <c r="E48" s="450">
        <v>83.31</v>
      </c>
      <c r="F48" s="455">
        <v>4.8999999999999998E-3</v>
      </c>
      <c r="G48" s="453">
        <f>VLOOKUP(B48,'SINAPI-%MO'!B:E,4,0)</f>
        <v>0.55840000000000001</v>
      </c>
      <c r="H48" s="456">
        <f t="shared" si="0"/>
        <v>36.78</v>
      </c>
    </row>
    <row r="49" spans="1:8" x14ac:dyDescent="0.25">
      <c r="A49" s="447"/>
      <c r="B49" s="449">
        <v>103361</v>
      </c>
      <c r="C49" s="439" t="s">
        <v>6092</v>
      </c>
      <c r="D49" s="449" t="s">
        <v>71</v>
      </c>
      <c r="E49" s="450">
        <v>84.45</v>
      </c>
      <c r="F49" s="455">
        <v>4.8999999999999998E-3</v>
      </c>
      <c r="G49" s="453">
        <f>VLOOKUP(B49,'SINAPI-%MO'!B:E,4,0)</f>
        <v>0.56579999999999997</v>
      </c>
      <c r="H49" s="456">
        <f t="shared" si="0"/>
        <v>36.659999999999997</v>
      </c>
    </row>
    <row r="50" spans="1:8" x14ac:dyDescent="0.25">
      <c r="A50" s="447"/>
      <c r="B50" s="449">
        <v>103368</v>
      </c>
      <c r="C50" s="439" t="s">
        <v>6099</v>
      </c>
      <c r="D50" s="449" t="s">
        <v>71</v>
      </c>
      <c r="E50" s="450">
        <v>70.89</v>
      </c>
      <c r="F50" s="455">
        <v>5.7999999999999996E-3</v>
      </c>
      <c r="G50" s="453">
        <f>VLOOKUP(B50,'SINAPI-%MO'!B:E,4,0)</f>
        <v>0.50249999999999995</v>
      </c>
      <c r="H50" s="456">
        <f t="shared" si="0"/>
        <v>35.26</v>
      </c>
    </row>
    <row r="51" spans="1:8" x14ac:dyDescent="0.25">
      <c r="A51" s="447"/>
      <c r="B51" s="449">
        <v>103369</v>
      </c>
      <c r="C51" s="439" t="s">
        <v>6100</v>
      </c>
      <c r="D51" s="449" t="s">
        <v>71</v>
      </c>
      <c r="E51" s="450">
        <v>71.91</v>
      </c>
      <c r="F51" s="455">
        <v>5.7000000000000002E-3</v>
      </c>
      <c r="G51" s="453">
        <f>VLOOKUP(B51,'SINAPI-%MO'!B:E,4,0)</f>
        <v>0.51119999999999999</v>
      </c>
      <c r="H51" s="456">
        <f t="shared" si="0"/>
        <v>35.14</v>
      </c>
    </row>
    <row r="52" spans="1:8" x14ac:dyDescent="0.25">
      <c r="A52" s="447"/>
      <c r="B52" s="449">
        <v>103334</v>
      </c>
      <c r="C52" s="439" t="s">
        <v>3939</v>
      </c>
      <c r="D52" s="449" t="s">
        <v>71</v>
      </c>
      <c r="E52" s="450">
        <v>147.02000000000001</v>
      </c>
      <c r="F52" s="455">
        <v>5.4000000000000003E-3</v>
      </c>
      <c r="G52" s="453">
        <f>VLOOKUP(B52,'SINAPI-%MO'!B:E,4,0)</f>
        <v>0.64670000000000005</v>
      </c>
      <c r="H52" s="456">
        <f t="shared" si="0"/>
        <v>51.94</v>
      </c>
    </row>
    <row r="53" spans="1:8" x14ac:dyDescent="0.25">
      <c r="A53" s="447"/>
      <c r="B53" s="449">
        <v>103335</v>
      </c>
      <c r="C53" s="439" t="s">
        <v>3940</v>
      </c>
      <c r="D53" s="449" t="s">
        <v>71</v>
      </c>
      <c r="E53" s="450">
        <v>149</v>
      </c>
      <c r="F53" s="455">
        <v>5.4000000000000003E-3</v>
      </c>
      <c r="G53" s="453">
        <f>VLOOKUP(B53,'SINAPI-%MO'!B:E,4,0)</f>
        <v>0.65280000000000005</v>
      </c>
      <c r="H53" s="456">
        <f t="shared" si="0"/>
        <v>51.73</v>
      </c>
    </row>
    <row r="54" spans="1:8" x14ac:dyDescent="0.25">
      <c r="A54" s="447"/>
      <c r="B54" s="449">
        <v>103362</v>
      </c>
      <c r="C54" s="439" t="s">
        <v>6093</v>
      </c>
      <c r="D54" s="449" t="s">
        <v>71</v>
      </c>
      <c r="E54" s="450">
        <v>101.4</v>
      </c>
      <c r="F54" s="455">
        <v>4.0000000000000001E-3</v>
      </c>
      <c r="G54" s="453">
        <f>VLOOKUP(B54,'SINAPI-%MO'!B:E,4,0)</f>
        <v>0.52359999999999995</v>
      </c>
      <c r="H54" s="456">
        <f t="shared" si="0"/>
        <v>48.3</v>
      </c>
    </row>
    <row r="55" spans="1:8" x14ac:dyDescent="0.25">
      <c r="A55" s="447"/>
      <c r="B55" s="449">
        <v>103363</v>
      </c>
      <c r="C55" s="439" t="s">
        <v>6094</v>
      </c>
      <c r="D55" s="449" t="s">
        <v>71</v>
      </c>
      <c r="E55" s="450">
        <v>102.68</v>
      </c>
      <c r="F55" s="455">
        <v>4.0000000000000001E-3</v>
      </c>
      <c r="G55" s="453">
        <f>VLOOKUP(B55,'SINAPI-%MO'!B:E,4,0)</f>
        <v>0.53090000000000004</v>
      </c>
      <c r="H55" s="456">
        <f t="shared" si="0"/>
        <v>48.16</v>
      </c>
    </row>
    <row r="56" spans="1:8" x14ac:dyDescent="0.25">
      <c r="A56" s="447"/>
      <c r="B56" s="449">
        <v>103370</v>
      </c>
      <c r="C56" s="439" t="s">
        <v>6101</v>
      </c>
      <c r="D56" s="449" t="s">
        <v>71</v>
      </c>
      <c r="E56" s="450">
        <v>89.93</v>
      </c>
      <c r="F56" s="455">
        <v>4.5999999999999999E-3</v>
      </c>
      <c r="G56" s="453">
        <f>VLOOKUP(B56,'SINAPI-%MO'!B:E,4,0)</f>
        <v>0.4556</v>
      </c>
      <c r="H56" s="456">
        <f t="shared" si="0"/>
        <v>48.95</v>
      </c>
    </row>
    <row r="57" spans="1:8" x14ac:dyDescent="0.25">
      <c r="A57" s="447"/>
      <c r="B57" s="449">
        <v>103371</v>
      </c>
      <c r="C57" s="439" t="s">
        <v>6102</v>
      </c>
      <c r="D57" s="449" t="s">
        <v>71</v>
      </c>
      <c r="E57" s="450">
        <v>91.08</v>
      </c>
      <c r="F57" s="455">
        <v>4.4999999999999997E-3</v>
      </c>
      <c r="G57" s="453">
        <f>VLOOKUP(B57,'SINAPI-%MO'!B:E,4,0)</f>
        <v>0.46389999999999998</v>
      </c>
      <c r="H57" s="456">
        <f t="shared" si="0"/>
        <v>48.82</v>
      </c>
    </row>
    <row r="58" spans="1:8" x14ac:dyDescent="0.25">
      <c r="A58" s="447"/>
      <c r="B58" s="449">
        <v>103332</v>
      </c>
      <c r="C58" s="439" t="s">
        <v>3937</v>
      </c>
      <c r="D58" s="449" t="s">
        <v>71</v>
      </c>
      <c r="E58" s="450">
        <v>122.06</v>
      </c>
      <c r="F58" s="455">
        <v>2.3E-3</v>
      </c>
      <c r="G58" s="453">
        <f>VLOOKUP(B58,'SINAPI-%MO'!B:E,4,0)</f>
        <v>0.73070000000000002</v>
      </c>
      <c r="H58" s="456">
        <f t="shared" si="0"/>
        <v>32.869999999999997</v>
      </c>
    </row>
    <row r="59" spans="1:8" x14ac:dyDescent="0.25">
      <c r="A59" s="447"/>
      <c r="B59" s="449">
        <v>103333</v>
      </c>
      <c r="C59" s="439" t="s">
        <v>3938</v>
      </c>
      <c r="D59" s="449" t="s">
        <v>71</v>
      </c>
      <c r="E59" s="450">
        <v>123.2</v>
      </c>
      <c r="F59" s="455">
        <v>2.3E-3</v>
      </c>
      <c r="G59" s="453">
        <f>VLOOKUP(B59,'SINAPI-%MO'!B:E,4,0)</f>
        <v>0.73419999999999996</v>
      </c>
      <c r="H59" s="456">
        <f t="shared" si="0"/>
        <v>32.74</v>
      </c>
    </row>
    <row r="60" spans="1:8" x14ac:dyDescent="0.25">
      <c r="A60" s="447"/>
      <c r="B60" s="449">
        <v>103352</v>
      </c>
      <c r="C60" s="439" t="s">
        <v>6085</v>
      </c>
      <c r="D60" s="449" t="s">
        <v>71</v>
      </c>
      <c r="E60" s="450">
        <v>104.93</v>
      </c>
      <c r="F60" s="455">
        <v>2.7000000000000001E-3</v>
      </c>
      <c r="G60" s="453">
        <f>VLOOKUP(B60,'SINAPI-%MO'!B:E,4,0)</f>
        <v>0.69699999999999995</v>
      </c>
      <c r="H60" s="456">
        <f t="shared" si="0"/>
        <v>31.79</v>
      </c>
    </row>
    <row r="61" spans="1:8" x14ac:dyDescent="0.25">
      <c r="A61" s="447"/>
      <c r="B61" s="449">
        <v>103353</v>
      </c>
      <c r="C61" s="439" t="s">
        <v>6086</v>
      </c>
      <c r="D61" s="449" t="s">
        <v>71</v>
      </c>
      <c r="E61" s="450">
        <v>105.98</v>
      </c>
      <c r="F61" s="455">
        <v>2.5999999999999999E-3</v>
      </c>
      <c r="G61" s="453">
        <f>VLOOKUP(B61,'SINAPI-%MO'!B:E,4,0)</f>
        <v>0.70109999999999995</v>
      </c>
      <c r="H61" s="456">
        <f t="shared" si="0"/>
        <v>31.67</v>
      </c>
    </row>
    <row r="62" spans="1:8" x14ac:dyDescent="0.25">
      <c r="A62" s="447"/>
      <c r="B62" s="449">
        <v>103328</v>
      </c>
      <c r="C62" s="439" t="s">
        <v>3933</v>
      </c>
      <c r="D62" s="449" t="s">
        <v>71</v>
      </c>
      <c r="E62" s="450">
        <v>96.05</v>
      </c>
      <c r="F62" s="455">
        <v>2.0999999999999999E-3</v>
      </c>
      <c r="G62" s="453">
        <f>VLOOKUP(B62,'SINAPI-%MO'!B:E,4,0)</f>
        <v>0.68169999999999997</v>
      </c>
      <c r="H62" s="456">
        <f t="shared" si="0"/>
        <v>30.57</v>
      </c>
    </row>
    <row r="63" spans="1:8" x14ac:dyDescent="0.25">
      <c r="A63" s="447"/>
      <c r="B63" s="449">
        <v>103329</v>
      </c>
      <c r="C63" s="439" t="s">
        <v>3934</v>
      </c>
      <c r="D63" s="449" t="s">
        <v>71</v>
      </c>
      <c r="E63" s="450">
        <v>97.03</v>
      </c>
      <c r="F63" s="455">
        <v>2.0999999999999999E-3</v>
      </c>
      <c r="G63" s="453">
        <f>VLOOKUP(B63,'SINAPI-%MO'!B:E,4,0)</f>
        <v>0.68610000000000004</v>
      </c>
      <c r="H63" s="456">
        <f t="shared" si="0"/>
        <v>30.45</v>
      </c>
    </row>
    <row r="64" spans="1:8" x14ac:dyDescent="0.25">
      <c r="A64" s="447"/>
      <c r="B64" s="449">
        <v>103356</v>
      </c>
      <c r="C64" s="439" t="s">
        <v>3943</v>
      </c>
      <c r="D64" s="449" t="s">
        <v>71</v>
      </c>
      <c r="E64" s="450">
        <v>62.6</v>
      </c>
      <c r="F64" s="455">
        <v>3.2000000000000002E-3</v>
      </c>
      <c r="G64" s="453">
        <f>VLOOKUP(B64,'SINAPI-%MO'!B:E,4,0)</f>
        <v>0.50749999999999995</v>
      </c>
      <c r="H64" s="456">
        <f t="shared" si="0"/>
        <v>30.83</v>
      </c>
    </row>
    <row r="65" spans="1:8" x14ac:dyDescent="0.25">
      <c r="A65" s="447"/>
      <c r="B65" s="449">
        <v>103357</v>
      </c>
      <c r="C65" s="439" t="s">
        <v>3944</v>
      </c>
      <c r="D65" s="449" t="s">
        <v>71</v>
      </c>
      <c r="E65" s="450">
        <v>63.43</v>
      </c>
      <c r="F65" s="455">
        <v>3.2000000000000002E-3</v>
      </c>
      <c r="G65" s="453">
        <f>VLOOKUP(B65,'SINAPI-%MO'!B:E,4,0)</f>
        <v>0.51539999999999997</v>
      </c>
      <c r="H65" s="456">
        <f t="shared" si="0"/>
        <v>30.73</v>
      </c>
    </row>
    <row r="66" spans="1:8" x14ac:dyDescent="0.25">
      <c r="A66" s="447"/>
      <c r="B66" s="449">
        <v>103364</v>
      </c>
      <c r="C66" s="439" t="s">
        <v>6095</v>
      </c>
      <c r="D66" s="449" t="s">
        <v>71</v>
      </c>
      <c r="E66" s="450">
        <v>52.35</v>
      </c>
      <c r="F66" s="455">
        <v>7.7999999999999996E-3</v>
      </c>
      <c r="G66" s="453">
        <f>VLOOKUP(B66,'SINAPI-%MO'!B:E,4,0)</f>
        <v>0.46779999999999999</v>
      </c>
      <c r="H66" s="456">
        <f t="shared" si="0"/>
        <v>27.86</v>
      </c>
    </row>
    <row r="67" spans="1:8" x14ac:dyDescent="0.25">
      <c r="A67" s="447"/>
      <c r="B67" s="449">
        <v>103365</v>
      </c>
      <c r="C67" s="439" t="s">
        <v>6096</v>
      </c>
      <c r="D67" s="449" t="s">
        <v>71</v>
      </c>
      <c r="E67" s="450">
        <v>52.89</v>
      </c>
      <c r="F67" s="455">
        <v>3.8E-3</v>
      </c>
      <c r="G67" s="453">
        <f>VLOOKUP(B67,'SINAPI-%MO'!B:E,4,0)</f>
        <v>0.47849999999999998</v>
      </c>
      <c r="H67" s="456">
        <f t="shared" si="0"/>
        <v>27.58</v>
      </c>
    </row>
    <row r="68" spans="1:8" x14ac:dyDescent="0.25">
      <c r="A68" s="447"/>
      <c r="B68" s="449">
        <v>103350</v>
      </c>
      <c r="C68" s="439" t="s">
        <v>3941</v>
      </c>
      <c r="D68" s="449" t="s">
        <v>71</v>
      </c>
      <c r="E68" s="450">
        <v>178.04</v>
      </c>
      <c r="F68" s="455">
        <v>2.2000000000000001E-3</v>
      </c>
      <c r="G68" s="453">
        <f>VLOOKUP(B68,'SINAPI-%MO'!B:E,4,0)</f>
        <v>0.68920000000000003</v>
      </c>
      <c r="H68" s="456">
        <f t="shared" si="0"/>
        <v>55.33</v>
      </c>
    </row>
    <row r="69" spans="1:8" x14ac:dyDescent="0.25">
      <c r="A69" s="447"/>
      <c r="B69" s="449">
        <v>103351</v>
      </c>
      <c r="C69" s="439" t="s">
        <v>3942</v>
      </c>
      <c r="D69" s="449" t="s">
        <v>71</v>
      </c>
      <c r="E69" s="450">
        <v>179.5</v>
      </c>
      <c r="F69" s="455">
        <v>2.2000000000000001E-3</v>
      </c>
      <c r="G69" s="453">
        <f>VLOOKUP(B69,'SINAPI-%MO'!B:E,4,0)</f>
        <v>0.69259999999999999</v>
      </c>
      <c r="H69" s="456">
        <f t="shared" si="0"/>
        <v>55.17</v>
      </c>
    </row>
    <row r="70" spans="1:8" x14ac:dyDescent="0.25">
      <c r="A70" s="447"/>
      <c r="B70" s="449">
        <v>103344</v>
      </c>
      <c r="C70" s="439" t="s">
        <v>6079</v>
      </c>
      <c r="D70" s="449" t="s">
        <v>71</v>
      </c>
      <c r="E70" s="450">
        <v>84.67</v>
      </c>
      <c r="F70" s="455">
        <v>4.7999999999999996E-3</v>
      </c>
      <c r="G70" s="453">
        <f>VLOOKUP(B70,'SINAPI-%MO'!B:E,4,0)</f>
        <v>0.4723</v>
      </c>
      <c r="H70" s="456">
        <f t="shared" si="0"/>
        <v>44.68</v>
      </c>
    </row>
    <row r="71" spans="1:8" x14ac:dyDescent="0.25">
      <c r="A71" s="447"/>
      <c r="B71" s="449">
        <v>103345</v>
      </c>
      <c r="C71" s="439" t="s">
        <v>6080</v>
      </c>
      <c r="D71" s="449" t="s">
        <v>71</v>
      </c>
      <c r="E71" s="450">
        <v>86</v>
      </c>
      <c r="F71" s="455">
        <v>4.7999999999999996E-3</v>
      </c>
      <c r="G71" s="453">
        <f>VLOOKUP(B71,'SINAPI-%MO'!B:E,4,0)</f>
        <v>0.48199999999999998</v>
      </c>
      <c r="H71" s="456">
        <f t="shared" si="0"/>
        <v>44.54</v>
      </c>
    </row>
    <row r="72" spans="1:8" x14ac:dyDescent="0.25">
      <c r="A72" s="447"/>
      <c r="B72" s="449">
        <v>103348</v>
      </c>
      <c r="C72" s="439" t="s">
        <v>6083</v>
      </c>
      <c r="D72" s="449" t="s">
        <v>71</v>
      </c>
      <c r="E72" s="450">
        <v>71.53</v>
      </c>
      <c r="F72" s="455">
        <v>5.7000000000000002E-3</v>
      </c>
      <c r="G72" s="453">
        <f>VLOOKUP(B72,'SINAPI-%MO'!B:E,4,0)</f>
        <v>0.43419999999999997</v>
      </c>
      <c r="H72" s="456">
        <f t="shared" si="0"/>
        <v>40.47</v>
      </c>
    </row>
    <row r="73" spans="1:8" x14ac:dyDescent="0.25">
      <c r="A73" s="447"/>
      <c r="B73" s="449">
        <v>103349</v>
      </c>
      <c r="C73" s="439" t="s">
        <v>6084</v>
      </c>
      <c r="D73" s="449" t="s">
        <v>71</v>
      </c>
      <c r="E73" s="450">
        <v>72.73</v>
      </c>
      <c r="F73" s="455">
        <v>5.5999999999999999E-3</v>
      </c>
      <c r="G73" s="453">
        <f>VLOOKUP(B73,'SINAPI-%MO'!B:E,4,0)</f>
        <v>0.44529999999999997</v>
      </c>
      <c r="H73" s="456">
        <f t="shared" si="0"/>
        <v>40.340000000000003</v>
      </c>
    </row>
    <row r="74" spans="1:8" x14ac:dyDescent="0.25">
      <c r="A74" s="447"/>
      <c r="B74" s="449">
        <v>103346</v>
      </c>
      <c r="C74" s="439" t="s">
        <v>6081</v>
      </c>
      <c r="D74" s="449" t="s">
        <v>71</v>
      </c>
      <c r="E74" s="450">
        <v>93.88</v>
      </c>
      <c r="F74" s="455">
        <v>4.4000000000000003E-3</v>
      </c>
      <c r="G74" s="453">
        <f>VLOOKUP(B74,'SINAPI-%MO'!B:E,4,0)</f>
        <v>0.49930000000000002</v>
      </c>
      <c r="H74" s="456">
        <f t="shared" si="0"/>
        <v>47</v>
      </c>
    </row>
    <row r="75" spans="1:8" x14ac:dyDescent="0.25">
      <c r="A75" s="447"/>
      <c r="B75" s="449">
        <v>103347</v>
      </c>
      <c r="C75" s="439" t="s">
        <v>6082</v>
      </c>
      <c r="D75" s="449" t="s">
        <v>71</v>
      </c>
      <c r="E75" s="450">
        <v>95.29</v>
      </c>
      <c r="F75" s="455">
        <v>4.3E-3</v>
      </c>
      <c r="G75" s="453">
        <f>VLOOKUP(B75,'SINAPI-%MO'!B:E,4,0)</f>
        <v>0.50819999999999999</v>
      </c>
      <c r="H75" s="456">
        <f t="shared" si="0"/>
        <v>46.86</v>
      </c>
    </row>
    <row r="76" spans="1:8" x14ac:dyDescent="0.25">
      <c r="A76" s="447"/>
      <c r="B76" s="449">
        <v>103324</v>
      </c>
      <c r="C76" s="439" t="s">
        <v>3929</v>
      </c>
      <c r="D76" s="449" t="s">
        <v>71</v>
      </c>
      <c r="E76" s="450">
        <v>81</v>
      </c>
      <c r="F76" s="455">
        <v>5.1000000000000004E-3</v>
      </c>
      <c r="G76" s="453">
        <f>VLOOKUP(B76,'SINAPI-%MO'!B:E,4,0)</f>
        <v>0.44369999999999998</v>
      </c>
      <c r="H76" s="456">
        <f t="shared" ref="H76:H139" si="1">IF(E76&gt;0,TRUNC(E76*(1-G76),2),"")</f>
        <v>45.06</v>
      </c>
    </row>
    <row r="77" spans="1:8" x14ac:dyDescent="0.25">
      <c r="A77" s="447"/>
      <c r="B77" s="449">
        <v>103325</v>
      </c>
      <c r="C77" s="439" t="s">
        <v>3930</v>
      </c>
      <c r="D77" s="449" t="s">
        <v>71</v>
      </c>
      <c r="E77" s="450">
        <v>82.28</v>
      </c>
      <c r="F77" s="455">
        <v>5.0000000000000001E-3</v>
      </c>
      <c r="G77" s="453">
        <f>VLOOKUP(B77,'SINAPI-%MO'!B:E,4,0)</f>
        <v>0.4541</v>
      </c>
      <c r="H77" s="456">
        <f t="shared" si="1"/>
        <v>44.91</v>
      </c>
    </row>
    <row r="78" spans="1:8" x14ac:dyDescent="0.25">
      <c r="A78" s="447"/>
      <c r="B78" s="449">
        <v>103326</v>
      </c>
      <c r="C78" s="439" t="s">
        <v>3931</v>
      </c>
      <c r="D78" s="449" t="s">
        <v>71</v>
      </c>
      <c r="E78" s="450">
        <v>95.58</v>
      </c>
      <c r="F78" s="455">
        <v>4.3E-3</v>
      </c>
      <c r="G78" s="453">
        <f>VLOOKUP(B78,'SINAPI-%MO'!B:E,4,0)</f>
        <v>0.43319999999999997</v>
      </c>
      <c r="H78" s="456">
        <f t="shared" si="1"/>
        <v>54.17</v>
      </c>
    </row>
    <row r="79" spans="1:8" x14ac:dyDescent="0.25">
      <c r="A79" s="447"/>
      <c r="B79" s="449">
        <v>103327</v>
      </c>
      <c r="C79" s="439" t="s">
        <v>3932</v>
      </c>
      <c r="D79" s="449" t="s">
        <v>71</v>
      </c>
      <c r="E79" s="450">
        <v>97.08</v>
      </c>
      <c r="F79" s="455">
        <v>4.1999999999999997E-3</v>
      </c>
      <c r="G79" s="453">
        <f>VLOOKUP(B79,'SINAPI-%MO'!B:E,4,0)</f>
        <v>0.44359999999999999</v>
      </c>
      <c r="H79" s="456">
        <f t="shared" si="1"/>
        <v>54.01</v>
      </c>
    </row>
    <row r="80" spans="1:8" x14ac:dyDescent="0.25">
      <c r="A80" s="447"/>
      <c r="B80" s="449">
        <v>103322</v>
      </c>
      <c r="C80" s="439" t="s">
        <v>3927</v>
      </c>
      <c r="D80" s="449" t="s">
        <v>71</v>
      </c>
      <c r="E80" s="450">
        <v>60.78</v>
      </c>
      <c r="F80" s="455">
        <v>3.3E-3</v>
      </c>
      <c r="G80" s="453">
        <f>VLOOKUP(B80,'SINAPI-%MO'!B:E,4,0)</f>
        <v>0.41099999999999998</v>
      </c>
      <c r="H80" s="456">
        <f t="shared" si="1"/>
        <v>35.79</v>
      </c>
    </row>
    <row r="81" spans="1:8" x14ac:dyDescent="0.25">
      <c r="A81" s="447"/>
      <c r="B81" s="449">
        <v>103323</v>
      </c>
      <c r="C81" s="439" t="s">
        <v>3928</v>
      </c>
      <c r="D81" s="449" t="s">
        <v>71</v>
      </c>
      <c r="E81" s="450">
        <v>61.9</v>
      </c>
      <c r="F81" s="455">
        <v>3.2000000000000002E-3</v>
      </c>
      <c r="G81" s="453">
        <f>VLOOKUP(B81,'SINAPI-%MO'!B:E,4,0)</f>
        <v>0.42370000000000002</v>
      </c>
      <c r="H81" s="456">
        <f t="shared" si="1"/>
        <v>35.67</v>
      </c>
    </row>
    <row r="82" spans="1:8" x14ac:dyDescent="0.25">
      <c r="A82" s="447"/>
      <c r="B82" s="449">
        <v>103338</v>
      </c>
      <c r="C82" s="439" t="s">
        <v>12562</v>
      </c>
      <c r="D82" s="449" t="s">
        <v>71</v>
      </c>
      <c r="E82" s="450">
        <v>128.97</v>
      </c>
      <c r="F82" s="455">
        <v>3.2000000000000002E-3</v>
      </c>
      <c r="G82" s="453">
        <f>VLOOKUP(B82,'SINAPI-%MO'!B:E,4,0)</f>
        <v>0.41299999999999998</v>
      </c>
      <c r="H82" s="456">
        <f t="shared" si="1"/>
        <v>75.7</v>
      </c>
    </row>
    <row r="83" spans="1:8" x14ac:dyDescent="0.25">
      <c r="A83" s="447"/>
      <c r="B83" s="449">
        <v>103339</v>
      </c>
      <c r="C83" s="439" t="s">
        <v>12563</v>
      </c>
      <c r="D83" s="449" t="s">
        <v>71</v>
      </c>
      <c r="E83" s="450">
        <v>130.08000000000001</v>
      </c>
      <c r="F83" s="455">
        <v>3.2000000000000002E-3</v>
      </c>
      <c r="G83" s="453">
        <f>VLOOKUP(B83,'SINAPI-%MO'!B:E,4,0)</f>
        <v>0.41889999999999999</v>
      </c>
      <c r="H83" s="456">
        <f t="shared" si="1"/>
        <v>75.58</v>
      </c>
    </row>
    <row r="84" spans="1:8" x14ac:dyDescent="0.25">
      <c r="A84" s="447"/>
      <c r="B84" s="449">
        <v>103340</v>
      </c>
      <c r="C84" s="439" t="s">
        <v>12564</v>
      </c>
      <c r="D84" s="449" t="s">
        <v>71</v>
      </c>
      <c r="E84" s="450">
        <v>156.94</v>
      </c>
      <c r="F84" s="455">
        <v>2.5999999999999999E-3</v>
      </c>
      <c r="G84" s="453">
        <f>VLOOKUP(B84,'SINAPI-%MO'!B:E,4,0)</f>
        <v>0.38490000000000002</v>
      </c>
      <c r="H84" s="456">
        <f t="shared" si="1"/>
        <v>96.53</v>
      </c>
    </row>
    <row r="85" spans="1:8" x14ac:dyDescent="0.25">
      <c r="A85" s="447"/>
      <c r="B85" s="449">
        <v>103341</v>
      </c>
      <c r="C85" s="439" t="s">
        <v>12565</v>
      </c>
      <c r="D85" s="449" t="s">
        <v>71</v>
      </c>
      <c r="E85" s="450">
        <v>158.33000000000001</v>
      </c>
      <c r="F85" s="455">
        <v>2.5999999999999999E-3</v>
      </c>
      <c r="G85" s="453">
        <f>VLOOKUP(B85,'SINAPI-%MO'!B:E,4,0)</f>
        <v>0.39119999999999999</v>
      </c>
      <c r="H85" s="456">
        <f t="shared" si="1"/>
        <v>96.39</v>
      </c>
    </row>
    <row r="86" spans="1:8" x14ac:dyDescent="0.25">
      <c r="A86" s="447"/>
      <c r="B86" s="449">
        <v>103336</v>
      </c>
      <c r="C86" s="439" t="s">
        <v>12566</v>
      </c>
      <c r="D86" s="449" t="s">
        <v>71</v>
      </c>
      <c r="E86" s="450">
        <v>98.42</v>
      </c>
      <c r="F86" s="455">
        <v>2E-3</v>
      </c>
      <c r="G86" s="453">
        <f>VLOOKUP(B86,'SINAPI-%MO'!B:E,4,0)</f>
        <v>0.39729999999999999</v>
      </c>
      <c r="H86" s="456">
        <f t="shared" si="1"/>
        <v>59.31</v>
      </c>
    </row>
    <row r="87" spans="1:8" x14ac:dyDescent="0.25">
      <c r="A87" s="447"/>
      <c r="B87" s="449">
        <v>103337</v>
      </c>
      <c r="C87" s="439" t="s">
        <v>12567</v>
      </c>
      <c r="D87" s="449" t="s">
        <v>71</v>
      </c>
      <c r="E87" s="450">
        <v>99.36</v>
      </c>
      <c r="F87" s="455">
        <v>2E-3</v>
      </c>
      <c r="G87" s="453">
        <f>VLOOKUP(B87,'SINAPI-%MO'!B:E,4,0)</f>
        <v>0.40400000000000003</v>
      </c>
      <c r="H87" s="456">
        <f t="shared" si="1"/>
        <v>59.21</v>
      </c>
    </row>
    <row r="88" spans="1:8" x14ac:dyDescent="0.25">
      <c r="A88" s="447"/>
      <c r="B88" s="449">
        <v>103342</v>
      </c>
      <c r="C88" s="439" t="s">
        <v>12568</v>
      </c>
      <c r="D88" s="449" t="s">
        <v>71</v>
      </c>
      <c r="E88" s="450">
        <v>134.18</v>
      </c>
      <c r="F88" s="455">
        <v>3.0999999999999999E-3</v>
      </c>
      <c r="G88" s="453">
        <f>VLOOKUP(B88,'SINAPI-%MO'!B:E,4,0)</f>
        <v>0.34749999999999998</v>
      </c>
      <c r="H88" s="456">
        <f t="shared" si="1"/>
        <v>87.55</v>
      </c>
    </row>
    <row r="89" spans="1:8" x14ac:dyDescent="0.25">
      <c r="A89" s="447"/>
      <c r="B89" s="449">
        <v>103343</v>
      </c>
      <c r="C89" s="439" t="s">
        <v>12569</v>
      </c>
      <c r="D89" s="449" t="s">
        <v>71</v>
      </c>
      <c r="E89" s="450">
        <v>135.41</v>
      </c>
      <c r="F89" s="455">
        <v>3.0000000000000001E-3</v>
      </c>
      <c r="G89" s="453">
        <f>VLOOKUP(B89,'SINAPI-%MO'!B:E,4,0)</f>
        <v>0.35439999999999999</v>
      </c>
      <c r="H89" s="456">
        <f t="shared" si="1"/>
        <v>87.42</v>
      </c>
    </row>
    <row r="90" spans="1:8" x14ac:dyDescent="0.25">
      <c r="A90" s="447"/>
      <c r="B90" s="449">
        <v>103318</v>
      </c>
      <c r="C90" s="439" t="s">
        <v>12570</v>
      </c>
      <c r="D90" s="449" t="s">
        <v>71</v>
      </c>
      <c r="E90" s="450">
        <v>114.42</v>
      </c>
      <c r="F90" s="455">
        <v>3.5999999999999999E-3</v>
      </c>
      <c r="G90" s="453">
        <f>VLOOKUP(B90,'SINAPI-%MO'!B:E,4,0)</f>
        <v>0.36099999999999999</v>
      </c>
      <c r="H90" s="456">
        <f t="shared" si="1"/>
        <v>73.11</v>
      </c>
    </row>
    <row r="91" spans="1:8" x14ac:dyDescent="0.25">
      <c r="A91" s="447"/>
      <c r="B91" s="449">
        <v>103319</v>
      </c>
      <c r="C91" s="439" t="s">
        <v>3958</v>
      </c>
      <c r="D91" s="449" t="s">
        <v>71</v>
      </c>
      <c r="E91" s="450">
        <v>115.53</v>
      </c>
      <c r="F91" s="455">
        <v>3.5000000000000001E-3</v>
      </c>
      <c r="G91" s="453">
        <f>VLOOKUP(B91,'SINAPI-%MO'!B:E,4,0)</f>
        <v>0.36809999999999998</v>
      </c>
      <c r="H91" s="456">
        <f t="shared" si="1"/>
        <v>73</v>
      </c>
    </row>
    <row r="92" spans="1:8" x14ac:dyDescent="0.25">
      <c r="A92" s="447"/>
      <c r="B92" s="449">
        <v>103320</v>
      </c>
      <c r="C92" s="439" t="s">
        <v>3959</v>
      </c>
      <c r="D92" s="449" t="s">
        <v>71</v>
      </c>
      <c r="E92" s="450">
        <v>138.21</v>
      </c>
      <c r="F92" s="455">
        <v>3.0000000000000001E-3</v>
      </c>
      <c r="G92" s="453">
        <f>VLOOKUP(B92,'SINAPI-%MO'!B:E,4,0)</f>
        <v>0.33900000000000002</v>
      </c>
      <c r="H92" s="456">
        <f t="shared" si="1"/>
        <v>91.35</v>
      </c>
    </row>
    <row r="93" spans="1:8" x14ac:dyDescent="0.25">
      <c r="A93" s="447"/>
      <c r="B93" s="449">
        <v>103321</v>
      </c>
      <c r="C93" s="439" t="s">
        <v>3960</v>
      </c>
      <c r="D93" s="449" t="s">
        <v>71</v>
      </c>
      <c r="E93" s="450">
        <v>139.6</v>
      </c>
      <c r="F93" s="455">
        <v>2.8999999999999998E-3</v>
      </c>
      <c r="G93" s="453">
        <f>VLOOKUP(B93,'SINAPI-%MO'!B:E,4,0)</f>
        <v>0.34660000000000002</v>
      </c>
      <c r="H93" s="456">
        <f t="shared" si="1"/>
        <v>91.21</v>
      </c>
    </row>
    <row r="94" spans="1:8" x14ac:dyDescent="0.25">
      <c r="A94" s="447"/>
      <c r="B94" s="449">
        <v>103316</v>
      </c>
      <c r="C94" s="439" t="s">
        <v>3956</v>
      </c>
      <c r="D94" s="449" t="s">
        <v>71</v>
      </c>
      <c r="E94" s="450">
        <v>88.7</v>
      </c>
      <c r="F94" s="455">
        <v>2.3E-3</v>
      </c>
      <c r="G94" s="453">
        <f>VLOOKUP(B94,'SINAPI-%MO'!B:E,4,0)</f>
        <v>0.34189999999999998</v>
      </c>
      <c r="H94" s="456">
        <f t="shared" si="1"/>
        <v>58.37</v>
      </c>
    </row>
    <row r="95" spans="1:8" x14ac:dyDescent="0.25">
      <c r="A95" s="447"/>
      <c r="B95" s="449">
        <v>103317</v>
      </c>
      <c r="C95" s="439" t="s">
        <v>3957</v>
      </c>
      <c r="D95" s="449" t="s">
        <v>71</v>
      </c>
      <c r="E95" s="450">
        <v>89.64</v>
      </c>
      <c r="F95" s="455">
        <v>2.2000000000000001E-3</v>
      </c>
      <c r="G95" s="453">
        <f>VLOOKUP(B95,'SINAPI-%MO'!B:E,4,0)</f>
        <v>0.35</v>
      </c>
      <c r="H95" s="456">
        <f t="shared" si="1"/>
        <v>58.26</v>
      </c>
    </row>
    <row r="96" spans="1:8" x14ac:dyDescent="0.25">
      <c r="A96" s="447"/>
      <c r="B96" s="449">
        <v>101166</v>
      </c>
      <c r="C96" s="439" t="s">
        <v>1963</v>
      </c>
      <c r="D96" s="449" t="s">
        <v>84</v>
      </c>
      <c r="E96" s="450">
        <v>679.36</v>
      </c>
      <c r="F96" s="455">
        <v>0</v>
      </c>
      <c r="G96" s="453">
        <f>VLOOKUP(B96,'SINAPI-%MO'!B:E,4,0)</f>
        <v>0.51670000000000005</v>
      </c>
      <c r="H96" s="456">
        <f t="shared" si="1"/>
        <v>328.33</v>
      </c>
    </row>
    <row r="97" spans="1:8" x14ac:dyDescent="0.25">
      <c r="A97" s="447"/>
      <c r="B97" s="449">
        <v>101165</v>
      </c>
      <c r="C97" s="439" t="s">
        <v>1962</v>
      </c>
      <c r="D97" s="449" t="s">
        <v>84</v>
      </c>
      <c r="E97" s="450">
        <v>1134.94</v>
      </c>
      <c r="F97" s="455">
        <v>0</v>
      </c>
      <c r="G97" s="453">
        <f>VLOOKUP(B97,'SINAPI-%MO'!B:E,4,0)</f>
        <v>0.37669999999999998</v>
      </c>
      <c r="H97" s="456">
        <f t="shared" si="1"/>
        <v>707.4</v>
      </c>
    </row>
    <row r="98" spans="1:8" x14ac:dyDescent="0.25">
      <c r="A98" s="447"/>
      <c r="B98" s="449">
        <v>101163</v>
      </c>
      <c r="C98" s="439" t="s">
        <v>3970</v>
      </c>
      <c r="D98" s="449" t="s">
        <v>71</v>
      </c>
      <c r="E98" s="450">
        <v>632.12</v>
      </c>
      <c r="F98" s="455">
        <v>0</v>
      </c>
      <c r="G98" s="453">
        <f>VLOOKUP(B98,'SINAPI-%MO'!B:E,4,0)</f>
        <v>0.2671</v>
      </c>
      <c r="H98" s="456">
        <f t="shared" si="1"/>
        <v>463.28</v>
      </c>
    </row>
    <row r="99" spans="1:8" x14ac:dyDescent="0.25">
      <c r="A99" s="447"/>
      <c r="B99" s="449">
        <v>101164</v>
      </c>
      <c r="C99" s="439" t="s">
        <v>3971</v>
      </c>
      <c r="D99" s="449" t="s">
        <v>71</v>
      </c>
      <c r="E99" s="450">
        <v>641.9</v>
      </c>
      <c r="F99" s="455">
        <v>0</v>
      </c>
      <c r="G99" s="453">
        <f>VLOOKUP(B99,'SINAPI-%MO'!B:E,4,0)</f>
        <v>0.2646</v>
      </c>
      <c r="H99" s="456">
        <f t="shared" si="1"/>
        <v>472.05</v>
      </c>
    </row>
    <row r="100" spans="1:8" x14ac:dyDescent="0.25">
      <c r="A100" s="447"/>
      <c r="B100" s="449">
        <v>101162</v>
      </c>
      <c r="C100" s="439" t="s">
        <v>3955</v>
      </c>
      <c r="D100" s="449" t="s">
        <v>71</v>
      </c>
      <c r="E100" s="450">
        <v>159.88</v>
      </c>
      <c r="F100" s="455">
        <v>0</v>
      </c>
      <c r="G100" s="453">
        <f>VLOOKUP(B100,'SINAPI-%MO'!B:E,4,0)</f>
        <v>0.56720000000000004</v>
      </c>
      <c r="H100" s="456">
        <f t="shared" si="1"/>
        <v>69.19</v>
      </c>
    </row>
    <row r="101" spans="1:8" x14ac:dyDescent="0.25">
      <c r="A101" s="447"/>
      <c r="B101" s="449">
        <v>101161</v>
      </c>
      <c r="C101" s="439" t="s">
        <v>3969</v>
      </c>
      <c r="D101" s="449" t="s">
        <v>71</v>
      </c>
      <c r="E101" s="450">
        <v>268.54000000000002</v>
      </c>
      <c r="F101" s="455">
        <v>0</v>
      </c>
      <c r="G101" s="453">
        <f>VLOOKUP(B101,'SINAPI-%MO'!B:E,4,0)</f>
        <v>0.30859999999999999</v>
      </c>
      <c r="H101" s="456">
        <f t="shared" si="1"/>
        <v>185.66</v>
      </c>
    </row>
    <row r="102" spans="1:8" x14ac:dyDescent="0.25">
      <c r="A102" s="447"/>
      <c r="B102" s="449">
        <v>101160</v>
      </c>
      <c r="C102" s="439" t="s">
        <v>13687</v>
      </c>
      <c r="D102" s="449" t="s">
        <v>71</v>
      </c>
      <c r="E102" s="450">
        <v>0</v>
      </c>
      <c r="F102" s="455"/>
      <c r="G102" s="453" t="e">
        <f>VLOOKUP(B102,'SINAPI-%MO'!B:E,4,0)</f>
        <v>#N/A</v>
      </c>
      <c r="H102" s="456" t="str">
        <f t="shared" si="1"/>
        <v/>
      </c>
    </row>
    <row r="103" spans="1:8" x14ac:dyDescent="0.25">
      <c r="A103" s="447"/>
      <c r="B103" s="449">
        <v>101159</v>
      </c>
      <c r="C103" s="439" t="s">
        <v>3926</v>
      </c>
      <c r="D103" s="449" t="s">
        <v>71</v>
      </c>
      <c r="E103" s="450">
        <v>138.91999999999999</v>
      </c>
      <c r="F103" s="455">
        <v>0</v>
      </c>
      <c r="G103" s="453">
        <f>VLOOKUP(B103,'SINAPI-%MO'!B:E,4,0)</f>
        <v>0.58489999999999998</v>
      </c>
      <c r="H103" s="456">
        <f t="shared" si="1"/>
        <v>57.66</v>
      </c>
    </row>
    <row r="104" spans="1:8" x14ac:dyDescent="0.25">
      <c r="A104" s="447"/>
      <c r="B104" s="449">
        <v>101154</v>
      </c>
      <c r="C104" s="439" t="s">
        <v>3994</v>
      </c>
      <c r="D104" s="449" t="s">
        <v>71</v>
      </c>
      <c r="E104" s="450">
        <v>142.76</v>
      </c>
      <c r="F104" s="455">
        <v>0</v>
      </c>
      <c r="G104" s="453">
        <f>VLOOKUP(B104,'SINAPI-%MO'!B:E,4,0)</f>
        <v>0.24010000000000001</v>
      </c>
      <c r="H104" s="456">
        <f t="shared" si="1"/>
        <v>108.48</v>
      </c>
    </row>
    <row r="105" spans="1:8" x14ac:dyDescent="0.25">
      <c r="A105" s="447"/>
      <c r="B105" s="449">
        <v>101155</v>
      </c>
      <c r="C105" s="439" t="s">
        <v>3995</v>
      </c>
      <c r="D105" s="449" t="s">
        <v>71</v>
      </c>
      <c r="E105" s="450">
        <v>201</v>
      </c>
      <c r="F105" s="455">
        <v>0</v>
      </c>
      <c r="G105" s="453">
        <f>VLOOKUP(B105,'SINAPI-%MO'!B:E,4,0)</f>
        <v>0.22450000000000001</v>
      </c>
      <c r="H105" s="456">
        <f t="shared" si="1"/>
        <v>155.87</v>
      </c>
    </row>
    <row r="106" spans="1:8" x14ac:dyDescent="0.25">
      <c r="A106" s="447"/>
      <c r="B106" s="449">
        <v>101156</v>
      </c>
      <c r="C106" s="439" t="s">
        <v>3996</v>
      </c>
      <c r="D106" s="449" t="s">
        <v>71</v>
      </c>
      <c r="E106" s="450">
        <v>295.52</v>
      </c>
      <c r="F106" s="455">
        <v>0</v>
      </c>
      <c r="G106" s="453">
        <f>VLOOKUP(B106,'SINAPI-%MO'!B:E,4,0)</f>
        <v>0.20530000000000001</v>
      </c>
      <c r="H106" s="456">
        <f t="shared" si="1"/>
        <v>234.84</v>
      </c>
    </row>
    <row r="107" spans="1:8" x14ac:dyDescent="0.25">
      <c r="A107" s="447"/>
      <c r="B107" s="449">
        <v>101158</v>
      </c>
      <c r="C107" s="439" t="s">
        <v>3954</v>
      </c>
      <c r="D107" s="449" t="s">
        <v>71</v>
      </c>
      <c r="E107" s="450">
        <v>94.15</v>
      </c>
      <c r="F107" s="455">
        <v>0</v>
      </c>
      <c r="G107" s="453">
        <f>VLOOKUP(B107,'SINAPI-%MO'!B:E,4,0)</f>
        <v>0.24010000000000001</v>
      </c>
      <c r="H107" s="456">
        <f t="shared" si="1"/>
        <v>71.540000000000006</v>
      </c>
    </row>
    <row r="108" spans="1:8" x14ac:dyDescent="0.25">
      <c r="A108" s="447"/>
      <c r="B108" s="449">
        <v>101157</v>
      </c>
      <c r="C108" s="439" t="s">
        <v>3953</v>
      </c>
      <c r="D108" s="449" t="s">
        <v>71</v>
      </c>
      <c r="E108" s="450">
        <v>71.75</v>
      </c>
      <c r="F108" s="455">
        <v>0</v>
      </c>
      <c r="G108" s="453">
        <f>VLOOKUP(B108,'SINAPI-%MO'!B:E,4,0)</f>
        <v>0.26889999999999997</v>
      </c>
      <c r="H108" s="456">
        <f t="shared" si="1"/>
        <v>52.45</v>
      </c>
    </row>
    <row r="109" spans="1:8" x14ac:dyDescent="0.25">
      <c r="A109" s="447"/>
      <c r="B109" s="449">
        <v>87382</v>
      </c>
      <c r="C109" s="439" t="s">
        <v>4655</v>
      </c>
      <c r="D109" s="449" t="s">
        <v>84</v>
      </c>
      <c r="E109" s="450">
        <v>1747.1</v>
      </c>
      <c r="F109" s="455">
        <v>0</v>
      </c>
      <c r="G109" s="453">
        <f>VLOOKUP(B109,'SINAPI-%MO'!B:E,4,0)</f>
        <v>7.9799999999999996E-2</v>
      </c>
      <c r="H109" s="456">
        <f t="shared" si="1"/>
        <v>1607.68</v>
      </c>
    </row>
    <row r="110" spans="1:8" x14ac:dyDescent="0.25">
      <c r="A110" s="447"/>
      <c r="B110" s="449">
        <v>87383</v>
      </c>
      <c r="C110" s="439" t="s">
        <v>4656</v>
      </c>
      <c r="D110" s="449" t="s">
        <v>84</v>
      </c>
      <c r="E110" s="450">
        <v>1733.08</v>
      </c>
      <c r="F110" s="455">
        <v>0</v>
      </c>
      <c r="G110" s="453">
        <f>VLOOKUP(B110,'SINAPI-%MO'!B:E,4,0)</f>
        <v>6.3100000000000003E-2</v>
      </c>
      <c r="H110" s="456">
        <f t="shared" si="1"/>
        <v>1623.72</v>
      </c>
    </row>
    <row r="111" spans="1:8" x14ac:dyDescent="0.25">
      <c r="A111" s="447"/>
      <c r="B111" s="449">
        <v>87384</v>
      </c>
      <c r="C111" s="439" t="s">
        <v>4657</v>
      </c>
      <c r="D111" s="449" t="s">
        <v>84</v>
      </c>
      <c r="E111" s="450">
        <v>1712.66</v>
      </c>
      <c r="F111" s="455">
        <v>0</v>
      </c>
      <c r="G111" s="453">
        <f>VLOOKUP(B111,'SINAPI-%MO'!B:E,4,0)</f>
        <v>4.6199999999999998E-2</v>
      </c>
      <c r="H111" s="456">
        <f t="shared" si="1"/>
        <v>1633.53</v>
      </c>
    </row>
    <row r="112" spans="1:8" x14ac:dyDescent="0.25">
      <c r="A112" s="447"/>
      <c r="B112" s="449">
        <v>87398</v>
      </c>
      <c r="C112" s="439" t="s">
        <v>4670</v>
      </c>
      <c r="D112" s="449" t="s">
        <v>84</v>
      </c>
      <c r="E112" s="450">
        <v>1939.91</v>
      </c>
      <c r="F112" s="455">
        <v>0</v>
      </c>
      <c r="G112" s="453">
        <f>VLOOKUP(B112,'SINAPI-%MO'!B:E,4,0)</f>
        <v>0.15240000000000001</v>
      </c>
      <c r="H112" s="456">
        <f t="shared" si="1"/>
        <v>1644.26</v>
      </c>
    </row>
    <row r="113" spans="1:8" x14ac:dyDescent="0.25">
      <c r="A113" s="447"/>
      <c r="B113" s="449">
        <v>87395</v>
      </c>
      <c r="C113" s="439" t="s">
        <v>4667</v>
      </c>
      <c r="D113" s="449" t="s">
        <v>84</v>
      </c>
      <c r="E113" s="450">
        <v>3377.95</v>
      </c>
      <c r="F113" s="455">
        <v>0</v>
      </c>
      <c r="G113" s="453">
        <f>VLOOKUP(B113,'SINAPI-%MO'!B:E,4,0)</f>
        <v>5.3900000000000003E-2</v>
      </c>
      <c r="H113" s="456">
        <f t="shared" si="1"/>
        <v>3195.87</v>
      </c>
    </row>
    <row r="114" spans="1:8" x14ac:dyDescent="0.25">
      <c r="A114" s="447"/>
      <c r="B114" s="449">
        <v>87396</v>
      </c>
      <c r="C114" s="439" t="s">
        <v>4668</v>
      </c>
      <c r="D114" s="449" t="s">
        <v>84</v>
      </c>
      <c r="E114" s="450">
        <v>3386.29</v>
      </c>
      <c r="F114" s="455">
        <v>0</v>
      </c>
      <c r="G114" s="453">
        <f>VLOOKUP(B114,'SINAPI-%MO'!B:E,4,0)</f>
        <v>4.36E-2</v>
      </c>
      <c r="H114" s="456">
        <f t="shared" si="1"/>
        <v>3238.64</v>
      </c>
    </row>
    <row r="115" spans="1:8" x14ac:dyDescent="0.25">
      <c r="A115" s="447"/>
      <c r="B115" s="449">
        <v>87397</v>
      </c>
      <c r="C115" s="439" t="s">
        <v>4669</v>
      </c>
      <c r="D115" s="449" t="s">
        <v>84</v>
      </c>
      <c r="E115" s="450">
        <v>3391.7</v>
      </c>
      <c r="F115" s="455">
        <v>0</v>
      </c>
      <c r="G115" s="453">
        <f>VLOOKUP(B115,'SINAPI-%MO'!B:E,4,0)</f>
        <v>3.3500000000000002E-2</v>
      </c>
      <c r="H115" s="456">
        <f t="shared" si="1"/>
        <v>3278.07</v>
      </c>
    </row>
    <row r="116" spans="1:8" x14ac:dyDescent="0.25">
      <c r="A116" s="447"/>
      <c r="B116" s="449">
        <v>87402</v>
      </c>
      <c r="C116" s="439" t="s">
        <v>4673</v>
      </c>
      <c r="D116" s="449" t="s">
        <v>84</v>
      </c>
      <c r="E116" s="450">
        <v>3622.36</v>
      </c>
      <c r="F116" s="455">
        <v>0</v>
      </c>
      <c r="G116" s="453">
        <f>VLOOKUP(B116,'SINAPI-%MO'!B:E,4,0)</f>
        <v>0.1023</v>
      </c>
      <c r="H116" s="456">
        <f t="shared" si="1"/>
        <v>3251.79</v>
      </c>
    </row>
    <row r="117" spans="1:8" x14ac:dyDescent="0.25">
      <c r="A117" s="447"/>
      <c r="B117" s="449">
        <v>87391</v>
      </c>
      <c r="C117" s="439" t="s">
        <v>4664</v>
      </c>
      <c r="D117" s="449" t="s">
        <v>84</v>
      </c>
      <c r="E117" s="450">
        <v>5332.92</v>
      </c>
      <c r="F117" s="455">
        <v>0</v>
      </c>
      <c r="G117" s="453">
        <f>VLOOKUP(B117,'SINAPI-%MO'!B:E,4,0)</f>
        <v>3.4099999999999998E-2</v>
      </c>
      <c r="H117" s="456">
        <f t="shared" si="1"/>
        <v>5151.0600000000004</v>
      </c>
    </row>
    <row r="118" spans="1:8" x14ac:dyDescent="0.25">
      <c r="A118" s="447"/>
      <c r="B118" s="449">
        <v>87393</v>
      </c>
      <c r="C118" s="439" t="s">
        <v>4665</v>
      </c>
      <c r="D118" s="449" t="s">
        <v>84</v>
      </c>
      <c r="E118" s="450">
        <v>5367.52</v>
      </c>
      <c r="F118" s="455">
        <v>0</v>
      </c>
      <c r="G118" s="453">
        <f>VLOOKUP(B118,'SINAPI-%MO'!B:E,4,0)</f>
        <v>2.75E-2</v>
      </c>
      <c r="H118" s="456">
        <f t="shared" si="1"/>
        <v>5219.91</v>
      </c>
    </row>
    <row r="119" spans="1:8" x14ac:dyDescent="0.25">
      <c r="A119" s="447"/>
      <c r="B119" s="449">
        <v>87394</v>
      </c>
      <c r="C119" s="439" t="s">
        <v>4666</v>
      </c>
      <c r="D119" s="449" t="s">
        <v>84</v>
      </c>
      <c r="E119" s="450">
        <v>5398.01</v>
      </c>
      <c r="F119" s="455">
        <v>0</v>
      </c>
      <c r="G119" s="453">
        <f>VLOOKUP(B119,'SINAPI-%MO'!B:E,4,0)</f>
        <v>2.1100000000000001E-2</v>
      </c>
      <c r="H119" s="456">
        <f t="shared" si="1"/>
        <v>5284.11</v>
      </c>
    </row>
    <row r="120" spans="1:8" x14ac:dyDescent="0.25">
      <c r="A120" s="447"/>
      <c r="B120" s="449">
        <v>87401</v>
      </c>
      <c r="C120" s="439" t="s">
        <v>4672</v>
      </c>
      <c r="D120" s="449" t="s">
        <v>84</v>
      </c>
      <c r="E120" s="450">
        <v>5617.36</v>
      </c>
      <c r="F120" s="455">
        <v>0</v>
      </c>
      <c r="G120" s="453">
        <f>VLOOKUP(B120,'SINAPI-%MO'!B:E,4,0)</f>
        <v>6.6000000000000003E-2</v>
      </c>
      <c r="H120" s="456">
        <f t="shared" si="1"/>
        <v>5246.61</v>
      </c>
    </row>
    <row r="121" spans="1:8" x14ac:dyDescent="0.25">
      <c r="A121" s="447"/>
      <c r="B121" s="449">
        <v>87407</v>
      </c>
      <c r="C121" s="439" t="s">
        <v>4675</v>
      </c>
      <c r="D121" s="449" t="s">
        <v>84</v>
      </c>
      <c r="E121" s="450">
        <v>1779.8</v>
      </c>
      <c r="F121" s="455">
        <v>0</v>
      </c>
      <c r="G121" s="453">
        <f>VLOOKUP(B121,'SINAPI-%MO'!B:E,4,0)</f>
        <v>7.4499999999999997E-2</v>
      </c>
      <c r="H121" s="456">
        <f t="shared" si="1"/>
        <v>1647.2</v>
      </c>
    </row>
    <row r="122" spans="1:8" x14ac:dyDescent="0.25">
      <c r="A122" s="447"/>
      <c r="B122" s="449">
        <v>87408</v>
      </c>
      <c r="C122" s="439" t="s">
        <v>5740</v>
      </c>
      <c r="D122" s="449" t="s">
        <v>84</v>
      </c>
      <c r="E122" s="450">
        <v>1756.41</v>
      </c>
      <c r="F122" s="455">
        <v>0</v>
      </c>
      <c r="G122" s="453">
        <f>VLOOKUP(B122,'SINAPI-%MO'!B:E,4,0)</f>
        <v>5.6599999999999998E-2</v>
      </c>
      <c r="H122" s="456">
        <f t="shared" si="1"/>
        <v>1656.99</v>
      </c>
    </row>
    <row r="123" spans="1:8" x14ac:dyDescent="0.25">
      <c r="A123" s="447"/>
      <c r="B123" s="449">
        <v>87404</v>
      </c>
      <c r="C123" s="439" t="s">
        <v>4674</v>
      </c>
      <c r="D123" s="449" t="s">
        <v>84</v>
      </c>
      <c r="E123" s="450">
        <v>4993.24</v>
      </c>
      <c r="F123" s="455">
        <v>0</v>
      </c>
      <c r="G123" s="453">
        <f>VLOOKUP(B123,'SINAPI-%MO'!B:E,4,0)</f>
        <v>3.9300000000000002E-2</v>
      </c>
      <c r="H123" s="456">
        <f t="shared" si="1"/>
        <v>4797</v>
      </c>
    </row>
    <row r="124" spans="1:8" x14ac:dyDescent="0.25">
      <c r="A124" s="447"/>
      <c r="B124" s="449">
        <v>87405</v>
      </c>
      <c r="C124" s="439" t="s">
        <v>5739</v>
      </c>
      <c r="D124" s="449" t="s">
        <v>84</v>
      </c>
      <c r="E124" s="450">
        <v>4987.25</v>
      </c>
      <c r="F124" s="455">
        <v>0</v>
      </c>
      <c r="G124" s="453">
        <f>VLOOKUP(B124,'SINAPI-%MO'!B:E,4,0)</f>
        <v>2.9499999999999998E-2</v>
      </c>
      <c r="H124" s="456">
        <f t="shared" si="1"/>
        <v>4840.12</v>
      </c>
    </row>
    <row r="125" spans="1:8" x14ac:dyDescent="0.25">
      <c r="A125" s="447"/>
      <c r="B125" s="449">
        <v>87388</v>
      </c>
      <c r="C125" s="439" t="s">
        <v>4661</v>
      </c>
      <c r="D125" s="449" t="s">
        <v>84</v>
      </c>
      <c r="E125" s="450">
        <v>4786.57</v>
      </c>
      <c r="F125" s="455">
        <v>0</v>
      </c>
      <c r="G125" s="453">
        <f>VLOOKUP(B125,'SINAPI-%MO'!B:E,4,0)</f>
        <v>2.93E-2</v>
      </c>
      <c r="H125" s="456">
        <f t="shared" si="1"/>
        <v>4646.32</v>
      </c>
    </row>
    <row r="126" spans="1:8" x14ac:dyDescent="0.25">
      <c r="A126" s="447"/>
      <c r="B126" s="449">
        <v>87389</v>
      </c>
      <c r="C126" s="439" t="s">
        <v>4662</v>
      </c>
      <c r="D126" s="449" t="s">
        <v>84</v>
      </c>
      <c r="E126" s="450">
        <v>4793.51</v>
      </c>
      <c r="F126" s="455">
        <v>0</v>
      </c>
      <c r="G126" s="453">
        <f>VLOOKUP(B126,'SINAPI-%MO'!B:E,4,0)</f>
        <v>2.2599999999999999E-2</v>
      </c>
      <c r="H126" s="456">
        <f t="shared" si="1"/>
        <v>4685.17</v>
      </c>
    </row>
    <row r="127" spans="1:8" x14ac:dyDescent="0.25">
      <c r="A127" s="447"/>
      <c r="B127" s="449">
        <v>87390</v>
      </c>
      <c r="C127" s="439" t="s">
        <v>4663</v>
      </c>
      <c r="D127" s="449" t="s">
        <v>84</v>
      </c>
      <c r="E127" s="450">
        <v>4804.79</v>
      </c>
      <c r="F127" s="455">
        <v>0</v>
      </c>
      <c r="G127" s="453">
        <f>VLOOKUP(B127,'SINAPI-%MO'!B:E,4,0)</f>
        <v>1.6500000000000001E-2</v>
      </c>
      <c r="H127" s="456">
        <f t="shared" si="1"/>
        <v>4725.51</v>
      </c>
    </row>
    <row r="128" spans="1:8" x14ac:dyDescent="0.25">
      <c r="A128" s="447"/>
      <c r="B128" s="449">
        <v>87385</v>
      </c>
      <c r="C128" s="439" t="s">
        <v>4658</v>
      </c>
      <c r="D128" s="449" t="s">
        <v>84</v>
      </c>
      <c r="E128" s="450">
        <v>2045.04</v>
      </c>
      <c r="F128" s="455">
        <v>0</v>
      </c>
      <c r="G128" s="453">
        <f>VLOOKUP(B128,'SINAPI-%MO'!B:E,4,0)</f>
        <v>8.1299999999999997E-2</v>
      </c>
      <c r="H128" s="456">
        <f t="shared" si="1"/>
        <v>1878.77</v>
      </c>
    </row>
    <row r="129" spans="1:8" x14ac:dyDescent="0.25">
      <c r="A129" s="447"/>
      <c r="B129" s="449">
        <v>87386</v>
      </c>
      <c r="C129" s="439" t="s">
        <v>4659</v>
      </c>
      <c r="D129" s="449" t="s">
        <v>84</v>
      </c>
      <c r="E129" s="450">
        <v>2022.72</v>
      </c>
      <c r="F129" s="455">
        <v>0</v>
      </c>
      <c r="G129" s="453">
        <f>VLOOKUP(B129,'SINAPI-%MO'!B:E,4,0)</f>
        <v>6.2100000000000002E-2</v>
      </c>
      <c r="H129" s="456">
        <f t="shared" si="1"/>
        <v>1897.1</v>
      </c>
    </row>
    <row r="130" spans="1:8" x14ac:dyDescent="0.25">
      <c r="A130" s="447"/>
      <c r="B130" s="449">
        <v>87387</v>
      </c>
      <c r="C130" s="439" t="s">
        <v>4660</v>
      </c>
      <c r="D130" s="449" t="s">
        <v>84</v>
      </c>
      <c r="E130" s="450">
        <v>2003.03</v>
      </c>
      <c r="F130" s="455">
        <v>0</v>
      </c>
      <c r="G130" s="453">
        <f>VLOOKUP(B130,'SINAPI-%MO'!B:E,4,0)</f>
        <v>4.6199999999999998E-2</v>
      </c>
      <c r="H130" s="456">
        <f t="shared" si="1"/>
        <v>1910.49</v>
      </c>
    </row>
    <row r="131" spans="1:8" x14ac:dyDescent="0.25">
      <c r="A131" s="447"/>
      <c r="B131" s="449">
        <v>87399</v>
      </c>
      <c r="C131" s="439" t="s">
        <v>4671</v>
      </c>
      <c r="D131" s="449" t="s">
        <v>84</v>
      </c>
      <c r="E131" s="450">
        <v>2234.98</v>
      </c>
      <c r="F131" s="455">
        <v>0</v>
      </c>
      <c r="G131" s="453">
        <f>VLOOKUP(B131,'SINAPI-%MO'!B:E,4,0)</f>
        <v>0.1421</v>
      </c>
      <c r="H131" s="456">
        <f t="shared" si="1"/>
        <v>1917.38</v>
      </c>
    </row>
    <row r="132" spans="1:8" x14ac:dyDescent="0.25">
      <c r="A132" s="447"/>
      <c r="B132" s="449">
        <v>88627</v>
      </c>
      <c r="C132" s="439" t="s">
        <v>4678</v>
      </c>
      <c r="D132" s="449" t="s">
        <v>84</v>
      </c>
      <c r="E132" s="450">
        <v>701.04</v>
      </c>
      <c r="F132" s="455">
        <v>0</v>
      </c>
      <c r="G132" s="453">
        <f>VLOOKUP(B132,'SINAPI-%MO'!B:E,4,0)</f>
        <v>0.29409999999999997</v>
      </c>
      <c r="H132" s="456">
        <f t="shared" si="1"/>
        <v>494.86</v>
      </c>
    </row>
    <row r="133" spans="1:8" x14ac:dyDescent="0.25">
      <c r="A133" s="447"/>
      <c r="B133" s="449">
        <v>100463</v>
      </c>
      <c r="C133" s="439" t="s">
        <v>13688</v>
      </c>
      <c r="D133" s="449" t="s">
        <v>84</v>
      </c>
      <c r="E133" s="450">
        <v>0</v>
      </c>
      <c r="F133" s="455"/>
      <c r="G133" s="453" t="e">
        <f>VLOOKUP(B133,'SINAPI-%MO'!B:E,4,0)</f>
        <v>#N/A</v>
      </c>
      <c r="H133" s="456" t="str">
        <f t="shared" si="1"/>
        <v/>
      </c>
    </row>
    <row r="134" spans="1:8" x14ac:dyDescent="0.25">
      <c r="A134" s="447"/>
      <c r="B134" s="449">
        <v>88626</v>
      </c>
      <c r="C134" s="439" t="s">
        <v>4677</v>
      </c>
      <c r="D134" s="449" t="s">
        <v>84</v>
      </c>
      <c r="E134" s="450">
        <v>619.1</v>
      </c>
      <c r="F134" s="455">
        <v>0</v>
      </c>
      <c r="G134" s="453">
        <f>VLOOKUP(B134,'SINAPI-%MO'!B:E,4,0)</f>
        <v>0.19589999999999999</v>
      </c>
      <c r="H134" s="456">
        <f t="shared" si="1"/>
        <v>497.81</v>
      </c>
    </row>
    <row r="135" spans="1:8" x14ac:dyDescent="0.25">
      <c r="A135" s="447"/>
      <c r="B135" s="449">
        <v>100488</v>
      </c>
      <c r="C135" s="439" t="s">
        <v>4700</v>
      </c>
      <c r="D135" s="449" t="s">
        <v>84</v>
      </c>
      <c r="E135" s="450">
        <v>599.08000000000004</v>
      </c>
      <c r="F135" s="455">
        <v>0</v>
      </c>
      <c r="G135" s="453">
        <f>VLOOKUP(B135,'SINAPI-%MO'!B:E,4,0)</f>
        <v>0.16</v>
      </c>
      <c r="H135" s="456">
        <f t="shared" si="1"/>
        <v>503.22</v>
      </c>
    </row>
    <row r="136" spans="1:8" x14ac:dyDescent="0.25">
      <c r="A136" s="447"/>
      <c r="B136" s="449">
        <v>100464</v>
      </c>
      <c r="C136" s="439" t="s">
        <v>12571</v>
      </c>
      <c r="D136" s="449" t="s">
        <v>84</v>
      </c>
      <c r="E136" s="450">
        <v>656.89</v>
      </c>
      <c r="F136" s="455">
        <v>0</v>
      </c>
      <c r="G136" s="453">
        <f>VLOOKUP(B136,'SINAPI-%MO'!B:E,4,0)</f>
        <v>0.25319999999999998</v>
      </c>
      <c r="H136" s="456">
        <f t="shared" si="1"/>
        <v>490.56</v>
      </c>
    </row>
    <row r="137" spans="1:8" x14ac:dyDescent="0.25">
      <c r="A137" s="447"/>
      <c r="B137" s="449">
        <v>100465</v>
      </c>
      <c r="C137" s="439" t="s">
        <v>12572</v>
      </c>
      <c r="D137" s="449" t="s">
        <v>84</v>
      </c>
      <c r="E137" s="450">
        <v>602.32000000000005</v>
      </c>
      <c r="F137" s="455">
        <v>0</v>
      </c>
      <c r="G137" s="453">
        <f>VLOOKUP(B137,'SINAPI-%MO'!B:E,4,0)</f>
        <v>0.1822</v>
      </c>
      <c r="H137" s="456">
        <f t="shared" si="1"/>
        <v>492.57</v>
      </c>
    </row>
    <row r="138" spans="1:8" x14ac:dyDescent="0.25">
      <c r="A138" s="447"/>
      <c r="B138" s="449">
        <v>100466</v>
      </c>
      <c r="C138" s="439" t="s">
        <v>12573</v>
      </c>
      <c r="D138" s="449" t="s">
        <v>84</v>
      </c>
      <c r="E138" s="450">
        <v>571.1</v>
      </c>
      <c r="F138" s="455">
        <v>0</v>
      </c>
      <c r="G138" s="453">
        <f>VLOOKUP(B138,'SINAPI-%MO'!B:E,4,0)</f>
        <v>0.13550000000000001</v>
      </c>
      <c r="H138" s="456">
        <f t="shared" si="1"/>
        <v>493.71</v>
      </c>
    </row>
    <row r="139" spans="1:8" x14ac:dyDescent="0.25">
      <c r="A139" s="447"/>
      <c r="B139" s="449">
        <v>87368</v>
      </c>
      <c r="C139" s="439" t="s">
        <v>4641</v>
      </c>
      <c r="D139" s="449" t="s">
        <v>84</v>
      </c>
      <c r="E139" s="450">
        <v>717.8</v>
      </c>
      <c r="F139" s="455">
        <v>0</v>
      </c>
      <c r="G139" s="453">
        <f>VLOOKUP(B139,'SINAPI-%MO'!B:E,4,0)</f>
        <v>0.37030000000000002</v>
      </c>
      <c r="H139" s="456">
        <f t="shared" si="1"/>
        <v>451.99</v>
      </c>
    </row>
    <row r="140" spans="1:8" x14ac:dyDescent="0.25">
      <c r="A140" s="447"/>
      <c r="B140" s="449">
        <v>100450</v>
      </c>
      <c r="C140" s="439" t="s">
        <v>10942</v>
      </c>
      <c r="D140" s="449" t="s">
        <v>84</v>
      </c>
      <c r="E140" s="450">
        <v>0</v>
      </c>
      <c r="F140" s="455"/>
      <c r="G140" s="453" t="e">
        <f>VLOOKUP(B140,'SINAPI-%MO'!B:E,4,0)</f>
        <v>#N/A</v>
      </c>
      <c r="H140" s="456" t="str">
        <f t="shared" ref="H140:H203" si="2">IF(E140&gt;0,TRUNC(E140*(1-G140),2),"")</f>
        <v/>
      </c>
    </row>
    <row r="141" spans="1:8" x14ac:dyDescent="0.25">
      <c r="A141" s="447"/>
      <c r="B141" s="449">
        <v>87289</v>
      </c>
      <c r="C141" s="439" t="s">
        <v>4574</v>
      </c>
      <c r="D141" s="449" t="s">
        <v>84</v>
      </c>
      <c r="E141" s="450">
        <v>615.77</v>
      </c>
      <c r="F141" s="455">
        <v>0</v>
      </c>
      <c r="G141" s="453">
        <f>VLOOKUP(B141,'SINAPI-%MO'!B:E,4,0)</f>
        <v>0.2472</v>
      </c>
      <c r="H141" s="456">
        <f t="shared" si="2"/>
        <v>463.55</v>
      </c>
    </row>
    <row r="142" spans="1:8" x14ac:dyDescent="0.25">
      <c r="A142" s="447"/>
      <c r="B142" s="449">
        <v>87290</v>
      </c>
      <c r="C142" s="439" t="s">
        <v>4575</v>
      </c>
      <c r="D142" s="449" t="s">
        <v>84</v>
      </c>
      <c r="E142" s="450">
        <v>594.22</v>
      </c>
      <c r="F142" s="455">
        <v>0</v>
      </c>
      <c r="G142" s="453">
        <f>VLOOKUP(B142,'SINAPI-%MO'!B:E,4,0)</f>
        <v>0.2097</v>
      </c>
      <c r="H142" s="456">
        <f t="shared" si="2"/>
        <v>469.61</v>
      </c>
    </row>
    <row r="143" spans="1:8" x14ac:dyDescent="0.25">
      <c r="A143" s="447"/>
      <c r="B143" s="449">
        <v>87333</v>
      </c>
      <c r="C143" s="439" t="s">
        <v>4606</v>
      </c>
      <c r="D143" s="449" t="s">
        <v>84</v>
      </c>
      <c r="E143" s="450">
        <v>624.25</v>
      </c>
      <c r="F143" s="455">
        <v>0</v>
      </c>
      <c r="G143" s="453">
        <f>VLOOKUP(B143,'SINAPI-%MO'!B:E,4,0)</f>
        <v>0.26840000000000003</v>
      </c>
      <c r="H143" s="456">
        <f t="shared" si="2"/>
        <v>456.7</v>
      </c>
    </row>
    <row r="144" spans="1:8" x14ac:dyDescent="0.25">
      <c r="A144" s="447"/>
      <c r="B144" s="449">
        <v>87334</v>
      </c>
      <c r="C144" s="439" t="s">
        <v>4607</v>
      </c>
      <c r="D144" s="449" t="s">
        <v>84</v>
      </c>
      <c r="E144" s="450">
        <v>567.11</v>
      </c>
      <c r="F144" s="455">
        <v>0</v>
      </c>
      <c r="G144" s="453">
        <f>VLOOKUP(B144,'SINAPI-%MO'!B:E,4,0)</f>
        <v>0.19470000000000001</v>
      </c>
      <c r="H144" s="456">
        <f t="shared" si="2"/>
        <v>456.69</v>
      </c>
    </row>
    <row r="145" spans="1:8" x14ac:dyDescent="0.25">
      <c r="A145" s="447"/>
      <c r="B145" s="449">
        <v>105515</v>
      </c>
      <c r="C145" s="439" t="s">
        <v>5742</v>
      </c>
      <c r="D145" s="449" t="s">
        <v>84</v>
      </c>
      <c r="E145" s="450">
        <v>937.15</v>
      </c>
      <c r="F145" s="455">
        <v>0</v>
      </c>
      <c r="G145" s="453">
        <f>VLOOKUP(B145,'SINAPI-%MO'!B:E,4,0)</f>
        <v>0.2291</v>
      </c>
      <c r="H145" s="456">
        <f t="shared" si="2"/>
        <v>722.44</v>
      </c>
    </row>
    <row r="146" spans="1:8" x14ac:dyDescent="0.25">
      <c r="A146" s="447"/>
      <c r="B146" s="449">
        <v>87367</v>
      </c>
      <c r="C146" s="439" t="s">
        <v>4640</v>
      </c>
      <c r="D146" s="449" t="s">
        <v>84</v>
      </c>
      <c r="E146" s="450">
        <v>738.49</v>
      </c>
      <c r="F146" s="455">
        <v>0</v>
      </c>
      <c r="G146" s="453">
        <f>VLOOKUP(B146,'SINAPI-%MO'!B:E,4,0)</f>
        <v>0.35709999999999997</v>
      </c>
      <c r="H146" s="456">
        <f t="shared" si="2"/>
        <v>474.77</v>
      </c>
    </row>
    <row r="147" spans="1:8" x14ac:dyDescent="0.25">
      <c r="A147" s="447"/>
      <c r="B147" s="449">
        <v>100449</v>
      </c>
      <c r="C147" s="439" t="s">
        <v>10943</v>
      </c>
      <c r="D147" s="449" t="s">
        <v>84</v>
      </c>
      <c r="E147" s="450">
        <v>0</v>
      </c>
      <c r="F147" s="455"/>
      <c r="G147" s="453" t="e">
        <f>VLOOKUP(B147,'SINAPI-%MO'!B:E,4,0)</f>
        <v>#N/A</v>
      </c>
      <c r="H147" s="456" t="str">
        <f t="shared" si="2"/>
        <v/>
      </c>
    </row>
    <row r="148" spans="1:8" x14ac:dyDescent="0.25">
      <c r="A148" s="447"/>
      <c r="B148" s="449">
        <v>87286</v>
      </c>
      <c r="C148" s="439" t="s">
        <v>4572</v>
      </c>
      <c r="D148" s="449" t="s">
        <v>84</v>
      </c>
      <c r="E148" s="450">
        <v>643.54999999999995</v>
      </c>
      <c r="F148" s="455">
        <v>0</v>
      </c>
      <c r="G148" s="453">
        <f>VLOOKUP(B148,'SINAPI-%MO'!B:E,4,0)</f>
        <v>0.25059999999999999</v>
      </c>
      <c r="H148" s="456">
        <f t="shared" si="2"/>
        <v>482.27</v>
      </c>
    </row>
    <row r="149" spans="1:8" x14ac:dyDescent="0.25">
      <c r="A149" s="447"/>
      <c r="B149" s="449">
        <v>87287</v>
      </c>
      <c r="C149" s="439" t="s">
        <v>4573</v>
      </c>
      <c r="D149" s="449" t="s">
        <v>84</v>
      </c>
      <c r="E149" s="450">
        <v>608.35</v>
      </c>
      <c r="F149" s="455">
        <v>0</v>
      </c>
      <c r="G149" s="453">
        <f>VLOOKUP(B149,'SINAPI-%MO'!B:E,4,0)</f>
        <v>0.19070000000000001</v>
      </c>
      <c r="H149" s="456">
        <f t="shared" si="2"/>
        <v>492.33</v>
      </c>
    </row>
    <row r="150" spans="1:8" x14ac:dyDescent="0.25">
      <c r="A150" s="447"/>
      <c r="B150" s="449">
        <v>87331</v>
      </c>
      <c r="C150" s="439" t="s">
        <v>4604</v>
      </c>
      <c r="D150" s="449" t="s">
        <v>84</v>
      </c>
      <c r="E150" s="450">
        <v>674.6</v>
      </c>
      <c r="F150" s="455">
        <v>0</v>
      </c>
      <c r="G150" s="453">
        <f>VLOOKUP(B150,'SINAPI-%MO'!B:E,4,0)</f>
        <v>0.2873</v>
      </c>
      <c r="H150" s="456">
        <f t="shared" si="2"/>
        <v>480.78</v>
      </c>
    </row>
    <row r="151" spans="1:8" x14ac:dyDescent="0.25">
      <c r="A151" s="447"/>
      <c r="B151" s="449">
        <v>87332</v>
      </c>
      <c r="C151" s="439" t="s">
        <v>4605</v>
      </c>
      <c r="D151" s="449" t="s">
        <v>84</v>
      </c>
      <c r="E151" s="450">
        <v>583.69000000000005</v>
      </c>
      <c r="F151" s="455">
        <v>0</v>
      </c>
      <c r="G151" s="453">
        <f>VLOOKUP(B151,'SINAPI-%MO'!B:E,4,0)</f>
        <v>0.17580000000000001</v>
      </c>
      <c r="H151" s="456">
        <f t="shared" si="2"/>
        <v>481.07</v>
      </c>
    </row>
    <row r="152" spans="1:8" x14ac:dyDescent="0.25">
      <c r="A152" s="447"/>
      <c r="B152" s="449">
        <v>87369</v>
      </c>
      <c r="C152" s="439" t="s">
        <v>4642</v>
      </c>
      <c r="D152" s="449" t="s">
        <v>84</v>
      </c>
      <c r="E152" s="450">
        <v>733.63</v>
      </c>
      <c r="F152" s="455">
        <v>0</v>
      </c>
      <c r="G152" s="453">
        <f>VLOOKUP(B152,'SINAPI-%MO'!B:E,4,0)</f>
        <v>0.35520000000000002</v>
      </c>
      <c r="H152" s="456">
        <f t="shared" si="2"/>
        <v>473.04</v>
      </c>
    </row>
    <row r="153" spans="1:8" x14ac:dyDescent="0.25">
      <c r="A153" s="447"/>
      <c r="B153" s="449">
        <v>100451</v>
      </c>
      <c r="C153" s="439" t="s">
        <v>10944</v>
      </c>
      <c r="D153" s="449" t="s">
        <v>84</v>
      </c>
      <c r="E153" s="450">
        <v>0</v>
      </c>
      <c r="F153" s="455"/>
      <c r="G153" s="453" t="e">
        <f>VLOOKUP(B153,'SINAPI-%MO'!B:E,4,0)</f>
        <v>#N/A</v>
      </c>
      <c r="H153" s="456" t="str">
        <f t="shared" si="2"/>
        <v/>
      </c>
    </row>
    <row r="154" spans="1:8" x14ac:dyDescent="0.25">
      <c r="A154" s="447"/>
      <c r="B154" s="449">
        <v>87292</v>
      </c>
      <c r="C154" s="439" t="s">
        <v>4576</v>
      </c>
      <c r="D154" s="449" t="s">
        <v>84</v>
      </c>
      <c r="E154" s="450">
        <v>625.35</v>
      </c>
      <c r="F154" s="455">
        <v>0</v>
      </c>
      <c r="G154" s="453">
        <f>VLOOKUP(B154,'SINAPI-%MO'!B:E,4,0)</f>
        <v>0.22489999999999999</v>
      </c>
      <c r="H154" s="456">
        <f t="shared" si="2"/>
        <v>484.7</v>
      </c>
    </row>
    <row r="155" spans="1:8" x14ac:dyDescent="0.25">
      <c r="A155" s="447"/>
      <c r="B155" s="449">
        <v>87335</v>
      </c>
      <c r="C155" s="439" t="s">
        <v>4608</v>
      </c>
      <c r="D155" s="449" t="s">
        <v>84</v>
      </c>
      <c r="E155" s="450">
        <v>613.34</v>
      </c>
      <c r="F155" s="455">
        <v>0</v>
      </c>
      <c r="G155" s="453">
        <f>VLOOKUP(B155,'SINAPI-%MO'!B:E,4,0)</f>
        <v>0.25280000000000002</v>
      </c>
      <c r="H155" s="456">
        <f t="shared" si="2"/>
        <v>458.28</v>
      </c>
    </row>
    <row r="156" spans="1:8" x14ac:dyDescent="0.25">
      <c r="A156" s="447"/>
      <c r="B156" s="449">
        <v>87336</v>
      </c>
      <c r="C156" s="439" t="s">
        <v>4609</v>
      </c>
      <c r="D156" s="449" t="s">
        <v>84</v>
      </c>
      <c r="E156" s="450">
        <v>583.41999999999996</v>
      </c>
      <c r="F156" s="455">
        <v>0</v>
      </c>
      <c r="G156" s="453">
        <f>VLOOKUP(B156,'SINAPI-%MO'!B:E,4,0)</f>
        <v>0.18140000000000001</v>
      </c>
      <c r="H156" s="456">
        <f t="shared" si="2"/>
        <v>477.58</v>
      </c>
    </row>
    <row r="157" spans="1:8" x14ac:dyDescent="0.25">
      <c r="A157" s="447"/>
      <c r="B157" s="449">
        <v>87370</v>
      </c>
      <c r="C157" s="439" t="s">
        <v>4643</v>
      </c>
      <c r="D157" s="449" t="s">
        <v>84</v>
      </c>
      <c r="E157" s="450">
        <v>705.59</v>
      </c>
      <c r="F157" s="455">
        <v>0</v>
      </c>
      <c r="G157" s="453">
        <f>VLOOKUP(B157,'SINAPI-%MO'!B:E,4,0)</f>
        <v>0.37169999999999997</v>
      </c>
      <c r="H157" s="456">
        <f t="shared" si="2"/>
        <v>443.32</v>
      </c>
    </row>
    <row r="158" spans="1:8" x14ac:dyDescent="0.25">
      <c r="A158" s="447"/>
      <c r="B158" s="449">
        <v>100452</v>
      </c>
      <c r="C158" s="439" t="s">
        <v>10945</v>
      </c>
      <c r="D158" s="449" t="s">
        <v>84</v>
      </c>
      <c r="E158" s="450">
        <v>0</v>
      </c>
      <c r="F158" s="455"/>
      <c r="G158" s="453" t="e">
        <f>VLOOKUP(B158,'SINAPI-%MO'!B:E,4,0)</f>
        <v>#N/A</v>
      </c>
      <c r="H158" s="456" t="str">
        <f t="shared" si="2"/>
        <v/>
      </c>
    </row>
    <row r="159" spans="1:8" x14ac:dyDescent="0.25">
      <c r="A159" s="447"/>
      <c r="B159" s="449">
        <v>88715</v>
      </c>
      <c r="C159" s="439" t="s">
        <v>4682</v>
      </c>
      <c r="D159" s="449" t="s">
        <v>84</v>
      </c>
      <c r="E159" s="450">
        <v>588.20000000000005</v>
      </c>
      <c r="F159" s="455">
        <v>0</v>
      </c>
      <c r="G159" s="453">
        <f>VLOOKUP(B159,'SINAPI-%MO'!B:E,4,0)</f>
        <v>0.22639999999999999</v>
      </c>
      <c r="H159" s="456">
        <f t="shared" si="2"/>
        <v>455.03</v>
      </c>
    </row>
    <row r="160" spans="1:8" x14ac:dyDescent="0.25">
      <c r="A160" s="447"/>
      <c r="B160" s="449">
        <v>87294</v>
      </c>
      <c r="C160" s="439" t="s">
        <v>4577</v>
      </c>
      <c r="D160" s="449" t="s">
        <v>84</v>
      </c>
      <c r="E160" s="450">
        <v>589.35</v>
      </c>
      <c r="F160" s="455">
        <v>0</v>
      </c>
      <c r="G160" s="453">
        <f>VLOOKUP(B160,'SINAPI-%MO'!B:E,4,0)</f>
        <v>0.22500000000000001</v>
      </c>
      <c r="H160" s="456">
        <f t="shared" si="2"/>
        <v>456.74</v>
      </c>
    </row>
    <row r="161" spans="1:8" x14ac:dyDescent="0.25">
      <c r="A161" s="447"/>
      <c r="B161" s="449">
        <v>87337</v>
      </c>
      <c r="C161" s="439" t="s">
        <v>4610</v>
      </c>
      <c r="D161" s="449" t="s">
        <v>84</v>
      </c>
      <c r="E161" s="450">
        <v>601.6</v>
      </c>
      <c r="F161" s="455">
        <v>0</v>
      </c>
      <c r="G161" s="453">
        <f>VLOOKUP(B161,'SINAPI-%MO'!B:E,4,0)</f>
        <v>0.25359999999999999</v>
      </c>
      <c r="H161" s="456">
        <f t="shared" si="2"/>
        <v>449.03</v>
      </c>
    </row>
    <row r="162" spans="1:8" x14ac:dyDescent="0.25">
      <c r="A162" s="447"/>
      <c r="B162" s="449">
        <v>100487</v>
      </c>
      <c r="C162" s="439" t="s">
        <v>4699</v>
      </c>
      <c r="D162" s="449" t="s">
        <v>84</v>
      </c>
      <c r="E162" s="450">
        <v>550.20000000000005</v>
      </c>
      <c r="F162" s="455">
        <v>0</v>
      </c>
      <c r="G162" s="453">
        <f>VLOOKUP(B162,'SINAPI-%MO'!B:E,4,0)</f>
        <v>0.185</v>
      </c>
      <c r="H162" s="456">
        <f t="shared" si="2"/>
        <v>448.41</v>
      </c>
    </row>
    <row r="163" spans="1:8" x14ac:dyDescent="0.25">
      <c r="A163" s="447"/>
      <c r="B163" s="449">
        <v>87380</v>
      </c>
      <c r="C163" s="439" t="s">
        <v>4653</v>
      </c>
      <c r="D163" s="449" t="s">
        <v>84</v>
      </c>
      <c r="E163" s="450">
        <v>3773.91</v>
      </c>
      <c r="F163" s="455">
        <v>0</v>
      </c>
      <c r="G163" s="453">
        <f>VLOOKUP(B163,'SINAPI-%MO'!B:E,4,0)</f>
        <v>6.7599999999999993E-2</v>
      </c>
      <c r="H163" s="456">
        <f t="shared" si="2"/>
        <v>3518.79</v>
      </c>
    </row>
    <row r="164" spans="1:8" x14ac:dyDescent="0.25">
      <c r="A164" s="447"/>
      <c r="B164" s="449">
        <v>100461</v>
      </c>
      <c r="C164" s="439" t="s">
        <v>10946</v>
      </c>
      <c r="D164" s="449" t="s">
        <v>84</v>
      </c>
      <c r="E164" s="450">
        <v>0</v>
      </c>
      <c r="F164" s="455"/>
      <c r="G164" s="453" t="e">
        <f>VLOOKUP(B164,'SINAPI-%MO'!B:E,4,0)</f>
        <v>#N/A</v>
      </c>
      <c r="H164" s="456" t="str">
        <f t="shared" si="2"/>
        <v/>
      </c>
    </row>
    <row r="165" spans="1:8" x14ac:dyDescent="0.25">
      <c r="A165" s="447"/>
      <c r="B165" s="449">
        <v>87322</v>
      </c>
      <c r="C165" s="439" t="s">
        <v>4596</v>
      </c>
      <c r="D165" s="449" t="s">
        <v>84</v>
      </c>
      <c r="E165" s="450">
        <v>3701.47</v>
      </c>
      <c r="F165" s="455">
        <v>0</v>
      </c>
      <c r="G165" s="453">
        <f>VLOOKUP(B165,'SINAPI-%MO'!B:E,4,0)</f>
        <v>3.85E-2</v>
      </c>
      <c r="H165" s="456">
        <f t="shared" si="2"/>
        <v>3558.96</v>
      </c>
    </row>
    <row r="166" spans="1:8" x14ac:dyDescent="0.25">
      <c r="A166" s="447"/>
      <c r="B166" s="449">
        <v>87323</v>
      </c>
      <c r="C166" s="439" t="s">
        <v>4597</v>
      </c>
      <c r="D166" s="449" t="s">
        <v>84</v>
      </c>
      <c r="E166" s="450">
        <v>3686.43</v>
      </c>
      <c r="F166" s="455">
        <v>0</v>
      </c>
      <c r="G166" s="453">
        <f>VLOOKUP(B166,'SINAPI-%MO'!B:E,4,0)</f>
        <v>2.93E-2</v>
      </c>
      <c r="H166" s="456">
        <f t="shared" si="2"/>
        <v>3578.41</v>
      </c>
    </row>
    <row r="167" spans="1:8" x14ac:dyDescent="0.25">
      <c r="A167" s="447"/>
      <c r="B167" s="449">
        <v>87360</v>
      </c>
      <c r="C167" s="439" t="s">
        <v>4633</v>
      </c>
      <c r="D167" s="449" t="s">
        <v>84</v>
      </c>
      <c r="E167" s="450">
        <v>3679.85</v>
      </c>
      <c r="F167" s="455">
        <v>0</v>
      </c>
      <c r="G167" s="453">
        <f>VLOOKUP(B167,'SINAPI-%MO'!B:E,4,0)</f>
        <v>5.8500000000000003E-2</v>
      </c>
      <c r="H167" s="456">
        <f t="shared" si="2"/>
        <v>3464.57</v>
      </c>
    </row>
    <row r="168" spans="1:8" x14ac:dyDescent="0.25">
      <c r="A168" s="447"/>
      <c r="B168" s="449">
        <v>87361</v>
      </c>
      <c r="C168" s="439" t="s">
        <v>4634</v>
      </c>
      <c r="D168" s="449" t="s">
        <v>84</v>
      </c>
      <c r="E168" s="450">
        <v>3611.05</v>
      </c>
      <c r="F168" s="455">
        <v>0</v>
      </c>
      <c r="G168" s="453">
        <f>VLOOKUP(B168,'SINAPI-%MO'!B:E,4,0)</f>
        <v>3.5700000000000003E-2</v>
      </c>
      <c r="H168" s="456">
        <f t="shared" si="2"/>
        <v>3482.13</v>
      </c>
    </row>
    <row r="169" spans="1:8" x14ac:dyDescent="0.25">
      <c r="A169" s="447"/>
      <c r="B169" s="449">
        <v>87362</v>
      </c>
      <c r="C169" s="439" t="s">
        <v>4635</v>
      </c>
      <c r="D169" s="449" t="s">
        <v>84</v>
      </c>
      <c r="E169" s="450">
        <v>3596.62</v>
      </c>
      <c r="F169" s="455">
        <v>0</v>
      </c>
      <c r="G169" s="453">
        <f>VLOOKUP(B169,'SINAPI-%MO'!B:E,4,0)</f>
        <v>2.52E-2</v>
      </c>
      <c r="H169" s="456">
        <f t="shared" si="2"/>
        <v>3505.98</v>
      </c>
    </row>
    <row r="170" spans="1:8" x14ac:dyDescent="0.25">
      <c r="A170" s="447"/>
      <c r="B170" s="449">
        <v>87377</v>
      </c>
      <c r="C170" s="439" t="s">
        <v>4650</v>
      </c>
      <c r="D170" s="449" t="s">
        <v>84</v>
      </c>
      <c r="E170" s="450">
        <v>725.34</v>
      </c>
      <c r="F170" s="455">
        <v>0</v>
      </c>
      <c r="G170" s="453">
        <f>VLOOKUP(B170,'SINAPI-%MO'!B:E,4,0)</f>
        <v>0.35670000000000002</v>
      </c>
      <c r="H170" s="456">
        <f t="shared" si="2"/>
        <v>466.61</v>
      </c>
    </row>
    <row r="171" spans="1:8" x14ac:dyDescent="0.25">
      <c r="A171" s="447"/>
      <c r="B171" s="449">
        <v>100458</v>
      </c>
      <c r="C171" s="439" t="s">
        <v>10947</v>
      </c>
      <c r="D171" s="449" t="s">
        <v>84</v>
      </c>
      <c r="E171" s="450">
        <v>0</v>
      </c>
      <c r="F171" s="455"/>
      <c r="G171" s="453" t="e">
        <f>VLOOKUP(B171,'SINAPI-%MO'!B:E,4,0)</f>
        <v>#N/A</v>
      </c>
      <c r="H171" s="456" t="str">
        <f t="shared" si="2"/>
        <v/>
      </c>
    </row>
    <row r="172" spans="1:8" x14ac:dyDescent="0.25">
      <c r="A172" s="447"/>
      <c r="B172" s="449">
        <v>87313</v>
      </c>
      <c r="C172" s="439" t="s">
        <v>4590</v>
      </c>
      <c r="D172" s="449" t="s">
        <v>84</v>
      </c>
      <c r="E172" s="450">
        <v>609.33000000000004</v>
      </c>
      <c r="F172" s="455">
        <v>0</v>
      </c>
      <c r="G172" s="453">
        <f>VLOOKUP(B172,'SINAPI-%MO'!B:E,4,0)</f>
        <v>0.22159999999999999</v>
      </c>
      <c r="H172" s="456">
        <f t="shared" si="2"/>
        <v>474.3</v>
      </c>
    </row>
    <row r="173" spans="1:8" x14ac:dyDescent="0.25">
      <c r="A173" s="447"/>
      <c r="B173" s="449">
        <v>87314</v>
      </c>
      <c r="C173" s="439" t="s">
        <v>4591</v>
      </c>
      <c r="D173" s="449" t="s">
        <v>84</v>
      </c>
      <c r="E173" s="450">
        <v>590.37</v>
      </c>
      <c r="F173" s="455">
        <v>0</v>
      </c>
      <c r="G173" s="453">
        <f>VLOOKUP(B173,'SINAPI-%MO'!B:E,4,0)</f>
        <v>0.1875</v>
      </c>
      <c r="H173" s="456">
        <f t="shared" si="2"/>
        <v>479.67</v>
      </c>
    </row>
    <row r="174" spans="1:8" x14ac:dyDescent="0.25">
      <c r="A174" s="447"/>
      <c r="B174" s="449">
        <v>87352</v>
      </c>
      <c r="C174" s="439" t="s">
        <v>4625</v>
      </c>
      <c r="D174" s="449" t="s">
        <v>84</v>
      </c>
      <c r="E174" s="450">
        <v>724.12</v>
      </c>
      <c r="F174" s="455">
        <v>0</v>
      </c>
      <c r="G174" s="453">
        <f>VLOOKUP(B174,'SINAPI-%MO'!B:E,4,0)</f>
        <v>0.35099999999999998</v>
      </c>
      <c r="H174" s="456">
        <f t="shared" si="2"/>
        <v>469.95</v>
      </c>
    </row>
    <row r="175" spans="1:8" x14ac:dyDescent="0.25">
      <c r="A175" s="447"/>
      <c r="B175" s="449">
        <v>87353</v>
      </c>
      <c r="C175" s="439" t="s">
        <v>4626</v>
      </c>
      <c r="D175" s="449" t="s">
        <v>84</v>
      </c>
      <c r="E175" s="450">
        <v>616.75</v>
      </c>
      <c r="F175" s="455">
        <v>0</v>
      </c>
      <c r="G175" s="453">
        <f>VLOOKUP(B175,'SINAPI-%MO'!B:E,4,0)</f>
        <v>0.2412</v>
      </c>
      <c r="H175" s="456">
        <f t="shared" si="2"/>
        <v>467.98</v>
      </c>
    </row>
    <row r="176" spans="1:8" x14ac:dyDescent="0.25">
      <c r="A176" s="447"/>
      <c r="B176" s="449">
        <v>87354</v>
      </c>
      <c r="C176" s="439" t="s">
        <v>4627</v>
      </c>
      <c r="D176" s="449" t="s">
        <v>84</v>
      </c>
      <c r="E176" s="450">
        <v>563.9</v>
      </c>
      <c r="F176" s="455">
        <v>0</v>
      </c>
      <c r="G176" s="453">
        <f>VLOOKUP(B176,'SINAPI-%MO'!B:E,4,0)</f>
        <v>0.16589999999999999</v>
      </c>
      <c r="H176" s="456">
        <f t="shared" si="2"/>
        <v>470.34</v>
      </c>
    </row>
    <row r="177" spans="1:8" x14ac:dyDescent="0.25">
      <c r="A177" s="447"/>
      <c r="B177" s="449">
        <v>100480</v>
      </c>
      <c r="C177" s="439" t="s">
        <v>4693</v>
      </c>
      <c r="D177" s="449" t="s">
        <v>84</v>
      </c>
      <c r="E177" s="450">
        <v>878.45</v>
      </c>
      <c r="F177" s="455">
        <v>0</v>
      </c>
      <c r="G177" s="453">
        <f>VLOOKUP(B177,'SINAPI-%MO'!B:E,4,0)</f>
        <v>0.2379</v>
      </c>
      <c r="H177" s="456">
        <f t="shared" si="2"/>
        <v>669.46</v>
      </c>
    </row>
    <row r="178" spans="1:8" x14ac:dyDescent="0.25">
      <c r="A178" s="447"/>
      <c r="B178" s="449">
        <v>100476</v>
      </c>
      <c r="C178" s="439" t="s">
        <v>10948</v>
      </c>
      <c r="D178" s="449" t="s">
        <v>84</v>
      </c>
      <c r="E178" s="450">
        <v>0</v>
      </c>
      <c r="F178" s="455"/>
      <c r="G178" s="453" t="e">
        <f>VLOOKUP(B178,'SINAPI-%MO'!B:E,4,0)</f>
        <v>#N/A</v>
      </c>
      <c r="H178" s="456" t="str">
        <f t="shared" si="2"/>
        <v/>
      </c>
    </row>
    <row r="179" spans="1:8" x14ac:dyDescent="0.25">
      <c r="A179" s="447"/>
      <c r="B179" s="449">
        <v>100475</v>
      </c>
      <c r="C179" s="439" t="s">
        <v>4689</v>
      </c>
      <c r="D179" s="449" t="s">
        <v>84</v>
      </c>
      <c r="E179" s="450">
        <v>791.09</v>
      </c>
      <c r="F179" s="455">
        <v>0</v>
      </c>
      <c r="G179" s="453">
        <f>VLOOKUP(B179,'SINAPI-%MO'!B:E,4,0)</f>
        <v>0.1482</v>
      </c>
      <c r="H179" s="456">
        <f t="shared" si="2"/>
        <v>673.85</v>
      </c>
    </row>
    <row r="180" spans="1:8" x14ac:dyDescent="0.25">
      <c r="A180" s="447"/>
      <c r="B180" s="449">
        <v>100491</v>
      </c>
      <c r="C180" s="439" t="s">
        <v>4703</v>
      </c>
      <c r="D180" s="449" t="s">
        <v>84</v>
      </c>
      <c r="E180" s="450">
        <v>782.11</v>
      </c>
      <c r="F180" s="455">
        <v>0</v>
      </c>
      <c r="G180" s="453">
        <f>VLOOKUP(B180,'SINAPI-%MO'!B:E,4,0)</f>
        <v>0.13350000000000001</v>
      </c>
      <c r="H180" s="456">
        <f t="shared" si="2"/>
        <v>677.69</v>
      </c>
    </row>
    <row r="181" spans="1:8" x14ac:dyDescent="0.25">
      <c r="A181" s="447"/>
      <c r="B181" s="449">
        <v>100477</v>
      </c>
      <c r="C181" s="439" t="s">
        <v>4690</v>
      </c>
      <c r="D181" s="449" t="s">
        <v>84</v>
      </c>
      <c r="E181" s="450">
        <v>882.38</v>
      </c>
      <c r="F181" s="455">
        <v>0</v>
      </c>
      <c r="G181" s="453">
        <f>VLOOKUP(B181,'SINAPI-%MO'!B:E,4,0)</f>
        <v>0.25219999999999998</v>
      </c>
      <c r="H181" s="456">
        <f t="shared" si="2"/>
        <v>659.84</v>
      </c>
    </row>
    <row r="182" spans="1:8" x14ac:dyDescent="0.25">
      <c r="A182" s="447"/>
      <c r="B182" s="449">
        <v>100478</v>
      </c>
      <c r="C182" s="439" t="s">
        <v>4691</v>
      </c>
      <c r="D182" s="449" t="s">
        <v>84</v>
      </c>
      <c r="E182" s="450">
        <v>775.05</v>
      </c>
      <c r="F182" s="455">
        <v>0</v>
      </c>
      <c r="G182" s="453">
        <f>VLOOKUP(B182,'SINAPI-%MO'!B:E,4,0)</f>
        <v>0.1444</v>
      </c>
      <c r="H182" s="456">
        <f t="shared" si="2"/>
        <v>663.13</v>
      </c>
    </row>
    <row r="183" spans="1:8" x14ac:dyDescent="0.25">
      <c r="A183" s="447"/>
      <c r="B183" s="449">
        <v>100479</v>
      </c>
      <c r="C183" s="439" t="s">
        <v>4692</v>
      </c>
      <c r="D183" s="449" t="s">
        <v>84</v>
      </c>
      <c r="E183" s="450">
        <v>747.45</v>
      </c>
      <c r="F183" s="455">
        <v>0</v>
      </c>
      <c r="G183" s="453">
        <f>VLOOKUP(B183,'SINAPI-%MO'!B:E,4,0)</f>
        <v>0.11020000000000001</v>
      </c>
      <c r="H183" s="456">
        <f t="shared" si="2"/>
        <v>665.08</v>
      </c>
    </row>
    <row r="184" spans="1:8" x14ac:dyDescent="0.25">
      <c r="A184" s="447"/>
      <c r="B184" s="449">
        <v>87372</v>
      </c>
      <c r="C184" s="439" t="s">
        <v>4645</v>
      </c>
      <c r="D184" s="449" t="s">
        <v>84</v>
      </c>
      <c r="E184" s="450">
        <v>893.88</v>
      </c>
      <c r="F184" s="455">
        <v>0</v>
      </c>
      <c r="G184" s="453">
        <f>VLOOKUP(B184,'SINAPI-%MO'!B:E,4,0)</f>
        <v>0.30599999999999999</v>
      </c>
      <c r="H184" s="456">
        <f t="shared" si="2"/>
        <v>620.35</v>
      </c>
    </row>
    <row r="185" spans="1:8" x14ac:dyDescent="0.25">
      <c r="A185" s="447"/>
      <c r="B185" s="449">
        <v>100453</v>
      </c>
      <c r="C185" s="439" t="s">
        <v>10949</v>
      </c>
      <c r="D185" s="449" t="s">
        <v>84</v>
      </c>
      <c r="E185" s="450">
        <v>0</v>
      </c>
      <c r="F185" s="455"/>
      <c r="G185" s="453" t="e">
        <f>VLOOKUP(B185,'SINAPI-%MO'!B:E,4,0)</f>
        <v>#N/A</v>
      </c>
      <c r="H185" s="456" t="str">
        <f t="shared" si="2"/>
        <v/>
      </c>
    </row>
    <row r="186" spans="1:8" x14ac:dyDescent="0.25">
      <c r="A186" s="447"/>
      <c r="B186" s="449">
        <v>87298</v>
      </c>
      <c r="C186" s="439" t="s">
        <v>4580</v>
      </c>
      <c r="D186" s="449" t="s">
        <v>84</v>
      </c>
      <c r="E186" s="450">
        <v>772.69</v>
      </c>
      <c r="F186" s="455">
        <v>0</v>
      </c>
      <c r="G186" s="453">
        <f>VLOOKUP(B186,'SINAPI-%MO'!B:E,4,0)</f>
        <v>0.17879999999999999</v>
      </c>
      <c r="H186" s="456">
        <f t="shared" si="2"/>
        <v>634.53</v>
      </c>
    </row>
    <row r="187" spans="1:8" x14ac:dyDescent="0.25">
      <c r="A187" s="447"/>
      <c r="B187" s="449">
        <v>87299</v>
      </c>
      <c r="C187" s="439" t="s">
        <v>4581</v>
      </c>
      <c r="D187" s="449" t="s">
        <v>84</v>
      </c>
      <c r="E187" s="450">
        <v>493.92</v>
      </c>
      <c r="F187" s="455">
        <v>0</v>
      </c>
      <c r="G187" s="453">
        <f>VLOOKUP(B187,'SINAPI-%MO'!B:E,4,0)</f>
        <v>0.24640000000000001</v>
      </c>
      <c r="H187" s="456">
        <f t="shared" si="2"/>
        <v>372.21</v>
      </c>
    </row>
    <row r="188" spans="1:8" x14ac:dyDescent="0.25">
      <c r="A188" s="447"/>
      <c r="B188" s="449">
        <v>87339</v>
      </c>
      <c r="C188" s="439" t="s">
        <v>4612</v>
      </c>
      <c r="D188" s="449" t="s">
        <v>84</v>
      </c>
      <c r="E188" s="450">
        <v>946.65</v>
      </c>
      <c r="F188" s="455">
        <v>0</v>
      </c>
      <c r="G188" s="453">
        <f>VLOOKUP(B188,'SINAPI-%MO'!B:E,4,0)</f>
        <v>0.34179999999999999</v>
      </c>
      <c r="H188" s="456">
        <f t="shared" si="2"/>
        <v>623.08000000000004</v>
      </c>
    </row>
    <row r="189" spans="1:8" x14ac:dyDescent="0.25">
      <c r="A189" s="447"/>
      <c r="B189" s="449">
        <v>87340</v>
      </c>
      <c r="C189" s="439" t="s">
        <v>4613</v>
      </c>
      <c r="D189" s="449" t="s">
        <v>84</v>
      </c>
      <c r="E189" s="450">
        <v>772.17</v>
      </c>
      <c r="F189" s="455">
        <v>0</v>
      </c>
      <c r="G189" s="453">
        <f>VLOOKUP(B189,'SINAPI-%MO'!B:E,4,0)</f>
        <v>0.19350000000000001</v>
      </c>
      <c r="H189" s="456">
        <f t="shared" si="2"/>
        <v>622.75</v>
      </c>
    </row>
    <row r="190" spans="1:8" x14ac:dyDescent="0.25">
      <c r="A190" s="447"/>
      <c r="B190" s="449">
        <v>87341</v>
      </c>
      <c r="C190" s="439" t="s">
        <v>4614</v>
      </c>
      <c r="D190" s="449" t="s">
        <v>84</v>
      </c>
      <c r="E190" s="450">
        <v>724.22</v>
      </c>
      <c r="F190" s="455">
        <v>0</v>
      </c>
      <c r="G190" s="453">
        <f>VLOOKUP(B190,'SINAPI-%MO'!B:E,4,0)</f>
        <v>0.13919999999999999</v>
      </c>
      <c r="H190" s="456">
        <f t="shared" si="2"/>
        <v>623.4</v>
      </c>
    </row>
    <row r="191" spans="1:8" x14ac:dyDescent="0.25">
      <c r="A191" s="447"/>
      <c r="B191" s="449">
        <v>88629</v>
      </c>
      <c r="C191" s="439" t="s">
        <v>4680</v>
      </c>
      <c r="D191" s="449" t="s">
        <v>84</v>
      </c>
      <c r="E191" s="450">
        <v>732.7</v>
      </c>
      <c r="F191" s="455">
        <v>0</v>
      </c>
      <c r="G191" s="453">
        <f>VLOOKUP(B191,'SINAPI-%MO'!B:E,4,0)</f>
        <v>0.27460000000000001</v>
      </c>
      <c r="H191" s="456">
        <f t="shared" si="2"/>
        <v>531.5</v>
      </c>
    </row>
    <row r="192" spans="1:8" x14ac:dyDescent="0.25">
      <c r="A192" s="447"/>
      <c r="B192" s="449">
        <v>100467</v>
      </c>
      <c r="C192" s="439" t="s">
        <v>13689</v>
      </c>
      <c r="D192" s="449" t="s">
        <v>84</v>
      </c>
      <c r="E192" s="450">
        <v>0</v>
      </c>
      <c r="F192" s="455"/>
      <c r="G192" s="453" t="e">
        <f>VLOOKUP(B192,'SINAPI-%MO'!B:E,4,0)</f>
        <v>#N/A</v>
      </c>
      <c r="H192" s="456" t="str">
        <f t="shared" si="2"/>
        <v/>
      </c>
    </row>
    <row r="193" spans="1:8" x14ac:dyDescent="0.25">
      <c r="A193" s="447"/>
      <c r="B193" s="449">
        <v>88628</v>
      </c>
      <c r="C193" s="439" t="s">
        <v>4679</v>
      </c>
      <c r="D193" s="449" t="s">
        <v>84</v>
      </c>
      <c r="E193" s="450">
        <v>641.65</v>
      </c>
      <c r="F193" s="455">
        <v>0</v>
      </c>
      <c r="G193" s="453">
        <f>VLOOKUP(B193,'SINAPI-%MO'!B:E,4,0)</f>
        <v>0.1666</v>
      </c>
      <c r="H193" s="456">
        <f t="shared" si="2"/>
        <v>534.75</v>
      </c>
    </row>
    <row r="194" spans="1:8" x14ac:dyDescent="0.25">
      <c r="A194" s="447"/>
      <c r="B194" s="449">
        <v>100489</v>
      </c>
      <c r="C194" s="439" t="s">
        <v>4701</v>
      </c>
      <c r="D194" s="449" t="s">
        <v>84</v>
      </c>
      <c r="E194" s="450">
        <v>632.12</v>
      </c>
      <c r="F194" s="455">
        <v>0</v>
      </c>
      <c r="G194" s="453">
        <f>VLOOKUP(B194,'SINAPI-%MO'!B:E,4,0)</f>
        <v>0.14849999999999999</v>
      </c>
      <c r="H194" s="456">
        <f t="shared" si="2"/>
        <v>538.25</v>
      </c>
    </row>
    <row r="195" spans="1:8" x14ac:dyDescent="0.25">
      <c r="A195" s="447"/>
      <c r="B195" s="449">
        <v>100468</v>
      </c>
      <c r="C195" s="439" t="s">
        <v>4683</v>
      </c>
      <c r="D195" s="449" t="s">
        <v>84</v>
      </c>
      <c r="E195" s="450">
        <v>784.78</v>
      </c>
      <c r="F195" s="455">
        <v>0</v>
      </c>
      <c r="G195" s="453">
        <f>VLOOKUP(B195,'SINAPI-%MO'!B:E,4,0)</f>
        <v>0.27050000000000002</v>
      </c>
      <c r="H195" s="456">
        <f t="shared" si="2"/>
        <v>572.49</v>
      </c>
    </row>
    <row r="196" spans="1:8" x14ac:dyDescent="0.25">
      <c r="A196" s="447"/>
      <c r="B196" s="449">
        <v>100469</v>
      </c>
      <c r="C196" s="439" t="s">
        <v>4684</v>
      </c>
      <c r="D196" s="449" t="s">
        <v>84</v>
      </c>
      <c r="E196" s="450">
        <v>629.20000000000005</v>
      </c>
      <c r="F196" s="455">
        <v>0</v>
      </c>
      <c r="G196" s="453">
        <f>VLOOKUP(B196,'SINAPI-%MO'!B:E,4,0)</f>
        <v>0.1615</v>
      </c>
      <c r="H196" s="456">
        <f t="shared" si="2"/>
        <v>527.58000000000004</v>
      </c>
    </row>
    <row r="197" spans="1:8" x14ac:dyDescent="0.25">
      <c r="A197" s="447"/>
      <c r="B197" s="449">
        <v>100470</v>
      </c>
      <c r="C197" s="439" t="s">
        <v>4685</v>
      </c>
      <c r="D197" s="449" t="s">
        <v>84</v>
      </c>
      <c r="E197" s="450">
        <v>565.51</v>
      </c>
      <c r="F197" s="455">
        <v>0</v>
      </c>
      <c r="G197" s="453">
        <f>VLOOKUP(B197,'SINAPI-%MO'!B:E,4,0)</f>
        <v>0.17960000000000001</v>
      </c>
      <c r="H197" s="456">
        <f t="shared" si="2"/>
        <v>463.94</v>
      </c>
    </row>
    <row r="198" spans="1:8" x14ac:dyDescent="0.25">
      <c r="A198" s="447"/>
      <c r="B198" s="449">
        <v>87371</v>
      </c>
      <c r="C198" s="439" t="s">
        <v>4644</v>
      </c>
      <c r="D198" s="449" t="s">
        <v>84</v>
      </c>
      <c r="E198" s="450">
        <v>688.31</v>
      </c>
      <c r="F198" s="455">
        <v>0</v>
      </c>
      <c r="G198" s="453">
        <f>VLOOKUP(B198,'SINAPI-%MO'!B:E,4,0)</f>
        <v>0.37109999999999999</v>
      </c>
      <c r="H198" s="456">
        <f t="shared" si="2"/>
        <v>432.87</v>
      </c>
    </row>
    <row r="199" spans="1:8" x14ac:dyDescent="0.25">
      <c r="A199" s="447"/>
      <c r="B199" s="449">
        <v>87295</v>
      </c>
      <c r="C199" s="439" t="s">
        <v>4578</v>
      </c>
      <c r="D199" s="449" t="s">
        <v>84</v>
      </c>
      <c r="E199" s="450">
        <v>614.05999999999995</v>
      </c>
      <c r="F199" s="455">
        <v>0</v>
      </c>
      <c r="G199" s="453">
        <f>VLOOKUP(B199,'SINAPI-%MO'!B:E,4,0)</f>
        <v>0.28149999999999997</v>
      </c>
      <c r="H199" s="456">
        <f t="shared" si="2"/>
        <v>441.2</v>
      </c>
    </row>
    <row r="200" spans="1:8" x14ac:dyDescent="0.25">
      <c r="A200" s="447"/>
      <c r="B200" s="449">
        <v>87296</v>
      </c>
      <c r="C200" s="439" t="s">
        <v>4579</v>
      </c>
      <c r="D200" s="449" t="s">
        <v>84</v>
      </c>
      <c r="E200" s="450">
        <v>565.47</v>
      </c>
      <c r="F200" s="455">
        <v>0</v>
      </c>
      <c r="G200" s="453">
        <f>VLOOKUP(B200,'SINAPI-%MO'!B:E,4,0)</f>
        <v>0.20680000000000001</v>
      </c>
      <c r="H200" s="456">
        <f t="shared" si="2"/>
        <v>448.53</v>
      </c>
    </row>
    <row r="201" spans="1:8" x14ac:dyDescent="0.25">
      <c r="A201" s="447"/>
      <c r="B201" s="449">
        <v>87338</v>
      </c>
      <c r="C201" s="439" t="s">
        <v>4611</v>
      </c>
      <c r="D201" s="449" t="s">
        <v>84</v>
      </c>
      <c r="E201" s="450">
        <v>567.85</v>
      </c>
      <c r="F201" s="455">
        <v>0</v>
      </c>
      <c r="G201" s="453">
        <f>VLOOKUP(B201,'SINAPI-%MO'!B:E,4,0)</f>
        <v>0.2298</v>
      </c>
      <c r="H201" s="456">
        <f t="shared" si="2"/>
        <v>437.35</v>
      </c>
    </row>
    <row r="202" spans="1:8" x14ac:dyDescent="0.25">
      <c r="A202" s="447"/>
      <c r="B202" s="449">
        <v>88630</v>
      </c>
      <c r="C202" s="439" t="s">
        <v>5741</v>
      </c>
      <c r="D202" s="449" t="s">
        <v>84</v>
      </c>
      <c r="E202" s="450">
        <v>540.41999999999996</v>
      </c>
      <c r="F202" s="455">
        <v>0</v>
      </c>
      <c r="G202" s="453">
        <f>VLOOKUP(B202,'SINAPI-%MO'!B:E,4,0)</f>
        <v>0.1943</v>
      </c>
      <c r="H202" s="456">
        <f t="shared" si="2"/>
        <v>435.41</v>
      </c>
    </row>
    <row r="203" spans="1:8" x14ac:dyDescent="0.25">
      <c r="A203" s="447"/>
      <c r="B203" s="449">
        <v>87381</v>
      </c>
      <c r="C203" s="439" t="s">
        <v>4654</v>
      </c>
      <c r="D203" s="449" t="s">
        <v>84</v>
      </c>
      <c r="E203" s="450">
        <v>3702.88</v>
      </c>
      <c r="F203" s="455">
        <v>0</v>
      </c>
      <c r="G203" s="453">
        <f>VLOOKUP(B203,'SINAPI-%MO'!B:E,4,0)</f>
        <v>6.6600000000000006E-2</v>
      </c>
      <c r="H203" s="456">
        <f t="shared" si="2"/>
        <v>3456.26</v>
      </c>
    </row>
    <row r="204" spans="1:8" x14ac:dyDescent="0.25">
      <c r="A204" s="447"/>
      <c r="B204" s="449">
        <v>100462</v>
      </c>
      <c r="C204" s="439" t="s">
        <v>10950</v>
      </c>
      <c r="D204" s="449" t="s">
        <v>84</v>
      </c>
      <c r="E204" s="450">
        <v>0</v>
      </c>
      <c r="F204" s="455"/>
      <c r="G204" s="453" t="e">
        <f>VLOOKUP(B204,'SINAPI-%MO'!B:E,4,0)</f>
        <v>#N/A</v>
      </c>
      <c r="H204" s="456" t="str">
        <f t="shared" ref="H204:H267" si="3">IF(E204&gt;0,TRUNC(E204*(1-G204),2),"")</f>
        <v/>
      </c>
    </row>
    <row r="205" spans="1:8" x14ac:dyDescent="0.25">
      <c r="A205" s="447"/>
      <c r="B205" s="449">
        <v>87325</v>
      </c>
      <c r="C205" s="439" t="s">
        <v>4598</v>
      </c>
      <c r="D205" s="449" t="s">
        <v>84</v>
      </c>
      <c r="E205" s="450">
        <v>3612.17</v>
      </c>
      <c r="F205" s="455">
        <v>0</v>
      </c>
      <c r="G205" s="453">
        <f>VLOOKUP(B205,'SINAPI-%MO'!B:E,4,0)</f>
        <v>4.0599999999999997E-2</v>
      </c>
      <c r="H205" s="456">
        <f t="shared" si="3"/>
        <v>3465.51</v>
      </c>
    </row>
    <row r="206" spans="1:8" x14ac:dyDescent="0.25">
      <c r="A206" s="447"/>
      <c r="B206" s="449">
        <v>87326</v>
      </c>
      <c r="C206" s="439" t="s">
        <v>4599</v>
      </c>
      <c r="D206" s="449" t="s">
        <v>84</v>
      </c>
      <c r="E206" s="450">
        <v>3604.37</v>
      </c>
      <c r="F206" s="455">
        <v>0</v>
      </c>
      <c r="G206" s="453">
        <f>VLOOKUP(B206,'SINAPI-%MO'!B:E,4,0)</f>
        <v>2.8299999999999999E-2</v>
      </c>
      <c r="H206" s="456">
        <f t="shared" si="3"/>
        <v>3502.36</v>
      </c>
    </row>
    <row r="207" spans="1:8" x14ac:dyDescent="0.25">
      <c r="A207" s="447"/>
      <c r="B207" s="449">
        <v>87363</v>
      </c>
      <c r="C207" s="439" t="s">
        <v>4636</v>
      </c>
      <c r="D207" s="449" t="s">
        <v>84</v>
      </c>
      <c r="E207" s="450">
        <v>3593.28</v>
      </c>
      <c r="F207" s="455">
        <v>0</v>
      </c>
      <c r="G207" s="453">
        <f>VLOOKUP(B207,'SINAPI-%MO'!B:E,4,0)</f>
        <v>5.0999999999999997E-2</v>
      </c>
      <c r="H207" s="456">
        <f t="shared" si="3"/>
        <v>3410.02</v>
      </c>
    </row>
    <row r="208" spans="1:8" x14ac:dyDescent="0.25">
      <c r="A208" s="447"/>
      <c r="B208" s="449">
        <v>87364</v>
      </c>
      <c r="C208" s="439" t="s">
        <v>4637</v>
      </c>
      <c r="D208" s="449" t="s">
        <v>84</v>
      </c>
      <c r="E208" s="450">
        <v>3537.29</v>
      </c>
      <c r="F208" s="455">
        <v>0</v>
      </c>
      <c r="G208" s="453">
        <f>VLOOKUP(B208,'SINAPI-%MO'!B:E,4,0)</f>
        <v>2.69E-2</v>
      </c>
      <c r="H208" s="456">
        <f t="shared" si="3"/>
        <v>3442.13</v>
      </c>
    </row>
    <row r="209" spans="1:8" x14ac:dyDescent="0.25">
      <c r="A209" s="447"/>
      <c r="B209" s="449">
        <v>87378</v>
      </c>
      <c r="C209" s="439" t="s">
        <v>4651</v>
      </c>
      <c r="D209" s="449" t="s">
        <v>84</v>
      </c>
      <c r="E209" s="450">
        <v>650.45000000000005</v>
      </c>
      <c r="F209" s="455">
        <v>0</v>
      </c>
      <c r="G209" s="453">
        <f>VLOOKUP(B209,'SINAPI-%MO'!B:E,4,0)</f>
        <v>0.38479999999999998</v>
      </c>
      <c r="H209" s="456">
        <f t="shared" si="3"/>
        <v>400.15</v>
      </c>
    </row>
    <row r="210" spans="1:8" x14ac:dyDescent="0.25">
      <c r="A210" s="447"/>
      <c r="B210" s="449">
        <v>100459</v>
      </c>
      <c r="C210" s="439" t="s">
        <v>10951</v>
      </c>
      <c r="D210" s="449" t="s">
        <v>84</v>
      </c>
      <c r="E210" s="450">
        <v>0</v>
      </c>
      <c r="F210" s="455"/>
      <c r="G210" s="453" t="e">
        <f>VLOOKUP(B210,'SINAPI-%MO'!B:E,4,0)</f>
        <v>#N/A</v>
      </c>
      <c r="H210" s="456" t="str">
        <f t="shared" si="3"/>
        <v/>
      </c>
    </row>
    <row r="211" spans="1:8" x14ac:dyDescent="0.25">
      <c r="A211" s="447"/>
      <c r="B211" s="449">
        <v>87316</v>
      </c>
      <c r="C211" s="439" t="s">
        <v>4592</v>
      </c>
      <c r="D211" s="449" t="s">
        <v>84</v>
      </c>
      <c r="E211" s="450">
        <v>552.47</v>
      </c>
      <c r="F211" s="455">
        <v>0</v>
      </c>
      <c r="G211" s="453">
        <f>VLOOKUP(B211,'SINAPI-%MO'!B:E,4,0)</f>
        <v>0.26250000000000001</v>
      </c>
      <c r="H211" s="456">
        <f t="shared" si="3"/>
        <v>407.44</v>
      </c>
    </row>
    <row r="212" spans="1:8" x14ac:dyDescent="0.25">
      <c r="A212" s="447"/>
      <c r="B212" s="449">
        <v>87317</v>
      </c>
      <c r="C212" s="439" t="s">
        <v>4593</v>
      </c>
      <c r="D212" s="449" t="s">
        <v>84</v>
      </c>
      <c r="E212" s="450">
        <v>523.45000000000005</v>
      </c>
      <c r="F212" s="455">
        <v>0</v>
      </c>
      <c r="G212" s="453">
        <f>VLOOKUP(B212,'SINAPI-%MO'!B:E,4,0)</f>
        <v>0.21129999999999999</v>
      </c>
      <c r="H212" s="456">
        <f t="shared" si="3"/>
        <v>412.84</v>
      </c>
    </row>
    <row r="213" spans="1:8" x14ac:dyDescent="0.25">
      <c r="A213" s="447"/>
      <c r="B213" s="449">
        <v>87355</v>
      </c>
      <c r="C213" s="439" t="s">
        <v>4628</v>
      </c>
      <c r="D213" s="449" t="s">
        <v>84</v>
      </c>
      <c r="E213" s="450">
        <v>607.24</v>
      </c>
      <c r="F213" s="455">
        <v>0</v>
      </c>
      <c r="G213" s="453">
        <f>VLOOKUP(B213,'SINAPI-%MO'!B:E,4,0)</f>
        <v>0.3372</v>
      </c>
      <c r="H213" s="456">
        <f t="shared" si="3"/>
        <v>402.47</v>
      </c>
    </row>
    <row r="214" spans="1:8" x14ac:dyDescent="0.25">
      <c r="A214" s="447"/>
      <c r="B214" s="449">
        <v>87356</v>
      </c>
      <c r="C214" s="439" t="s">
        <v>4629</v>
      </c>
      <c r="D214" s="449" t="s">
        <v>84</v>
      </c>
      <c r="E214" s="450">
        <v>534.08000000000004</v>
      </c>
      <c r="F214" s="455">
        <v>0</v>
      </c>
      <c r="G214" s="453">
        <f>VLOOKUP(B214,'SINAPI-%MO'!B:E,4,0)</f>
        <v>0.24460000000000001</v>
      </c>
      <c r="H214" s="456">
        <f t="shared" si="3"/>
        <v>403.44</v>
      </c>
    </row>
    <row r="215" spans="1:8" x14ac:dyDescent="0.25">
      <c r="A215" s="447"/>
      <c r="B215" s="449">
        <v>87357</v>
      </c>
      <c r="C215" s="439" t="s">
        <v>4630</v>
      </c>
      <c r="D215" s="449" t="s">
        <v>84</v>
      </c>
      <c r="E215" s="450">
        <v>495.01</v>
      </c>
      <c r="F215" s="455">
        <v>0</v>
      </c>
      <c r="G215" s="453">
        <f>VLOOKUP(B215,'SINAPI-%MO'!B:E,4,0)</f>
        <v>0.18429999999999999</v>
      </c>
      <c r="H215" s="456">
        <f t="shared" si="3"/>
        <v>403.77</v>
      </c>
    </row>
    <row r="216" spans="1:8" x14ac:dyDescent="0.25">
      <c r="A216" s="447"/>
      <c r="B216" s="449">
        <v>100486</v>
      </c>
      <c r="C216" s="439" t="s">
        <v>4698</v>
      </c>
      <c r="D216" s="449" t="s">
        <v>84</v>
      </c>
      <c r="E216" s="450">
        <v>773.59</v>
      </c>
      <c r="F216" s="455">
        <v>0</v>
      </c>
      <c r="G216" s="453">
        <f>VLOOKUP(B216,'SINAPI-%MO'!B:E,4,0)</f>
        <v>0.25950000000000001</v>
      </c>
      <c r="H216" s="456">
        <f t="shared" si="3"/>
        <v>572.84</v>
      </c>
    </row>
    <row r="217" spans="1:8" x14ac:dyDescent="0.25">
      <c r="A217" s="447"/>
      <c r="B217" s="449">
        <v>100482</v>
      </c>
      <c r="C217" s="439" t="s">
        <v>10952</v>
      </c>
      <c r="D217" s="449" t="s">
        <v>84</v>
      </c>
      <c r="E217" s="450">
        <v>0</v>
      </c>
      <c r="F217" s="455"/>
      <c r="G217" s="453" t="e">
        <f>VLOOKUP(B217,'SINAPI-%MO'!B:E,4,0)</f>
        <v>#N/A</v>
      </c>
      <c r="H217" s="456" t="str">
        <f t="shared" si="3"/>
        <v/>
      </c>
    </row>
    <row r="218" spans="1:8" x14ac:dyDescent="0.25">
      <c r="A218" s="447"/>
      <c r="B218" s="449">
        <v>100481</v>
      </c>
      <c r="C218" s="439" t="s">
        <v>4694</v>
      </c>
      <c r="D218" s="449" t="s">
        <v>84</v>
      </c>
      <c r="E218" s="450">
        <v>679.33</v>
      </c>
      <c r="F218" s="455">
        <v>0</v>
      </c>
      <c r="G218" s="453">
        <f>VLOOKUP(B218,'SINAPI-%MO'!B:E,4,0)</f>
        <v>0.1615</v>
      </c>
      <c r="H218" s="456">
        <f t="shared" si="3"/>
        <v>569.61</v>
      </c>
    </row>
    <row r="219" spans="1:8" x14ac:dyDescent="0.25">
      <c r="A219" s="447"/>
      <c r="B219" s="449">
        <v>100492</v>
      </c>
      <c r="C219" s="439" t="s">
        <v>4704</v>
      </c>
      <c r="D219" s="449" t="s">
        <v>84</v>
      </c>
      <c r="E219" s="450">
        <v>671.33</v>
      </c>
      <c r="F219" s="455">
        <v>0</v>
      </c>
      <c r="G219" s="453">
        <f>VLOOKUP(B219,'SINAPI-%MO'!B:E,4,0)</f>
        <v>0.14430000000000001</v>
      </c>
      <c r="H219" s="456">
        <f t="shared" si="3"/>
        <v>574.45000000000005</v>
      </c>
    </row>
    <row r="220" spans="1:8" x14ac:dyDescent="0.25">
      <c r="A220" s="447"/>
      <c r="B220" s="449">
        <v>100483</v>
      </c>
      <c r="C220" s="439" t="s">
        <v>4695</v>
      </c>
      <c r="D220" s="449" t="s">
        <v>84</v>
      </c>
      <c r="E220" s="450">
        <v>747.62</v>
      </c>
      <c r="F220" s="455">
        <v>0</v>
      </c>
      <c r="G220" s="453">
        <f>VLOOKUP(B220,'SINAPI-%MO'!B:E,4,0)</f>
        <v>0.25130000000000002</v>
      </c>
      <c r="H220" s="456">
        <f t="shared" si="3"/>
        <v>559.74</v>
      </c>
    </row>
    <row r="221" spans="1:8" x14ac:dyDescent="0.25">
      <c r="A221" s="447"/>
      <c r="B221" s="449">
        <v>100484</v>
      </c>
      <c r="C221" s="439" t="s">
        <v>4696</v>
      </c>
      <c r="D221" s="449" t="s">
        <v>84</v>
      </c>
      <c r="E221" s="450">
        <v>679.9</v>
      </c>
      <c r="F221" s="455">
        <v>0</v>
      </c>
      <c r="G221" s="453">
        <f>VLOOKUP(B221,'SINAPI-%MO'!B:E,4,0)</f>
        <v>0.17469999999999999</v>
      </c>
      <c r="H221" s="456">
        <f t="shared" si="3"/>
        <v>561.12</v>
      </c>
    </row>
    <row r="222" spans="1:8" x14ac:dyDescent="0.25">
      <c r="A222" s="447"/>
      <c r="B222" s="449">
        <v>100485</v>
      </c>
      <c r="C222" s="439" t="s">
        <v>4697</v>
      </c>
      <c r="D222" s="449" t="s">
        <v>84</v>
      </c>
      <c r="E222" s="450">
        <v>646.98</v>
      </c>
      <c r="F222" s="455">
        <v>0</v>
      </c>
      <c r="G222" s="453">
        <f>VLOOKUP(B222,'SINAPI-%MO'!B:E,4,0)</f>
        <v>0.12670000000000001</v>
      </c>
      <c r="H222" s="456">
        <f t="shared" si="3"/>
        <v>565</v>
      </c>
    </row>
    <row r="223" spans="1:8" x14ac:dyDescent="0.25">
      <c r="A223" s="447"/>
      <c r="B223" s="449">
        <v>87373</v>
      </c>
      <c r="C223" s="439" t="s">
        <v>4646</v>
      </c>
      <c r="D223" s="449" t="s">
        <v>84</v>
      </c>
      <c r="E223" s="450">
        <v>791.56</v>
      </c>
      <c r="F223" s="455">
        <v>0</v>
      </c>
      <c r="G223" s="453">
        <f>VLOOKUP(B223,'SINAPI-%MO'!B:E,4,0)</f>
        <v>0.32690000000000002</v>
      </c>
      <c r="H223" s="456">
        <f t="shared" si="3"/>
        <v>532.79</v>
      </c>
    </row>
    <row r="224" spans="1:8" x14ac:dyDescent="0.25">
      <c r="A224" s="447"/>
      <c r="B224" s="449">
        <v>100454</v>
      </c>
      <c r="C224" s="439" t="s">
        <v>10953</v>
      </c>
      <c r="D224" s="449" t="s">
        <v>84</v>
      </c>
      <c r="E224" s="450">
        <v>0</v>
      </c>
      <c r="F224" s="455"/>
      <c r="G224" s="453" t="e">
        <f>VLOOKUP(B224,'SINAPI-%MO'!B:E,4,0)</f>
        <v>#N/A</v>
      </c>
      <c r="H224" s="456" t="str">
        <f t="shared" si="3"/>
        <v/>
      </c>
    </row>
    <row r="225" spans="1:8" x14ac:dyDescent="0.25">
      <c r="A225" s="447"/>
      <c r="B225" s="449">
        <v>87301</v>
      </c>
      <c r="C225" s="439" t="s">
        <v>4582</v>
      </c>
      <c r="D225" s="449" t="s">
        <v>84</v>
      </c>
      <c r="E225" s="450">
        <v>693.77</v>
      </c>
      <c r="F225" s="455">
        <v>0</v>
      </c>
      <c r="G225" s="453">
        <f>VLOOKUP(B225,'SINAPI-%MO'!B:E,4,0)</f>
        <v>0.2185</v>
      </c>
      <c r="H225" s="456">
        <f t="shared" si="3"/>
        <v>542.17999999999995</v>
      </c>
    </row>
    <row r="226" spans="1:8" x14ac:dyDescent="0.25">
      <c r="A226" s="447"/>
      <c r="B226" s="449">
        <v>87302</v>
      </c>
      <c r="C226" s="439" t="s">
        <v>4583</v>
      </c>
      <c r="D226" s="449" t="s">
        <v>84</v>
      </c>
      <c r="E226" s="450">
        <v>671.82</v>
      </c>
      <c r="F226" s="455">
        <v>0</v>
      </c>
      <c r="G226" s="453">
        <f>VLOOKUP(B226,'SINAPI-%MO'!B:E,4,0)</f>
        <v>0.1832</v>
      </c>
      <c r="H226" s="456">
        <f t="shared" si="3"/>
        <v>548.74</v>
      </c>
    </row>
    <row r="227" spans="1:8" x14ac:dyDescent="0.25">
      <c r="A227" s="447"/>
      <c r="B227" s="449">
        <v>87342</v>
      </c>
      <c r="C227" s="439" t="s">
        <v>4615</v>
      </c>
      <c r="D227" s="449" t="s">
        <v>84</v>
      </c>
      <c r="E227" s="450">
        <v>795.55</v>
      </c>
      <c r="F227" s="455">
        <v>0</v>
      </c>
      <c r="G227" s="453">
        <f>VLOOKUP(B227,'SINAPI-%MO'!B:E,4,0)</f>
        <v>0.3281</v>
      </c>
      <c r="H227" s="456">
        <f t="shared" si="3"/>
        <v>534.53</v>
      </c>
    </row>
    <row r="228" spans="1:8" x14ac:dyDescent="0.25">
      <c r="A228" s="447"/>
      <c r="B228" s="449">
        <v>87343</v>
      </c>
      <c r="C228" s="439" t="s">
        <v>4616</v>
      </c>
      <c r="D228" s="449" t="s">
        <v>84</v>
      </c>
      <c r="E228" s="450">
        <v>696.66</v>
      </c>
      <c r="F228" s="455">
        <v>0</v>
      </c>
      <c r="G228" s="453">
        <f>VLOOKUP(B228,'SINAPI-%MO'!B:E,4,0)</f>
        <v>0.2324</v>
      </c>
      <c r="H228" s="456">
        <f t="shared" si="3"/>
        <v>534.75</v>
      </c>
    </row>
    <row r="229" spans="1:8" x14ac:dyDescent="0.25">
      <c r="A229" s="447"/>
      <c r="B229" s="449">
        <v>87344</v>
      </c>
      <c r="C229" s="439" t="s">
        <v>4617</v>
      </c>
      <c r="D229" s="449" t="s">
        <v>84</v>
      </c>
      <c r="E229" s="450">
        <v>637.39</v>
      </c>
      <c r="F229" s="455">
        <v>0</v>
      </c>
      <c r="G229" s="453">
        <f>VLOOKUP(B229,'SINAPI-%MO'!B:E,4,0)</f>
        <v>0.15759999999999999</v>
      </c>
      <c r="H229" s="456">
        <f t="shared" si="3"/>
        <v>536.92999999999995</v>
      </c>
    </row>
    <row r="230" spans="1:8" x14ac:dyDescent="0.25">
      <c r="A230" s="447"/>
      <c r="B230" s="449">
        <v>88631</v>
      </c>
      <c r="C230" s="439" t="s">
        <v>4681</v>
      </c>
      <c r="D230" s="449" t="s">
        <v>84</v>
      </c>
      <c r="E230" s="450">
        <v>650.58000000000004</v>
      </c>
      <c r="F230" s="455">
        <v>0</v>
      </c>
      <c r="G230" s="453">
        <f>VLOOKUP(B230,'SINAPI-%MO'!B:E,4,0)</f>
        <v>0.29920000000000002</v>
      </c>
      <c r="H230" s="456">
        <f t="shared" si="3"/>
        <v>455.92</v>
      </c>
    </row>
    <row r="231" spans="1:8" x14ac:dyDescent="0.25">
      <c r="A231" s="447"/>
      <c r="B231" s="449">
        <v>100471</v>
      </c>
      <c r="C231" s="439" t="s">
        <v>10954</v>
      </c>
      <c r="D231" s="449" t="s">
        <v>84</v>
      </c>
      <c r="E231" s="450">
        <v>0</v>
      </c>
      <c r="F231" s="455"/>
      <c r="G231" s="453" t="e">
        <f>VLOOKUP(B231,'SINAPI-%MO'!B:E,4,0)</f>
        <v>#N/A</v>
      </c>
      <c r="H231" s="456" t="str">
        <f t="shared" si="3"/>
        <v/>
      </c>
    </row>
    <row r="232" spans="1:8" x14ac:dyDescent="0.25">
      <c r="A232" s="447"/>
      <c r="B232" s="449">
        <v>100490</v>
      </c>
      <c r="C232" s="439" t="s">
        <v>4702</v>
      </c>
      <c r="D232" s="449" t="s">
        <v>84</v>
      </c>
      <c r="E232" s="450">
        <v>551.74</v>
      </c>
      <c r="F232" s="455">
        <v>0</v>
      </c>
      <c r="G232" s="453">
        <f>VLOOKUP(B232,'SINAPI-%MO'!B:E,4,0)</f>
        <v>0.1605</v>
      </c>
      <c r="H232" s="456">
        <f t="shared" si="3"/>
        <v>463.18</v>
      </c>
    </row>
    <row r="233" spans="1:8" x14ac:dyDescent="0.25">
      <c r="A233" s="447"/>
      <c r="B233" s="449">
        <v>100472</v>
      </c>
      <c r="C233" s="439" t="s">
        <v>4686</v>
      </c>
      <c r="D233" s="449" t="s">
        <v>84</v>
      </c>
      <c r="E233" s="450">
        <v>632.39</v>
      </c>
      <c r="F233" s="455">
        <v>0</v>
      </c>
      <c r="G233" s="453">
        <f>VLOOKUP(B233,'SINAPI-%MO'!B:E,4,0)</f>
        <v>0.28370000000000001</v>
      </c>
      <c r="H233" s="456">
        <f t="shared" si="3"/>
        <v>452.98</v>
      </c>
    </row>
    <row r="234" spans="1:8" x14ac:dyDescent="0.25">
      <c r="A234" s="447"/>
      <c r="B234" s="449">
        <v>100473</v>
      </c>
      <c r="C234" s="439" t="s">
        <v>4687</v>
      </c>
      <c r="D234" s="449" t="s">
        <v>84</v>
      </c>
      <c r="E234" s="450">
        <v>563.59</v>
      </c>
      <c r="F234" s="455">
        <v>0</v>
      </c>
      <c r="G234" s="453">
        <f>VLOOKUP(B234,'SINAPI-%MO'!B:E,4,0)</f>
        <v>0.1958</v>
      </c>
      <c r="H234" s="456">
        <f t="shared" si="3"/>
        <v>453.23</v>
      </c>
    </row>
    <row r="235" spans="1:8" x14ac:dyDescent="0.25">
      <c r="A235" s="447"/>
      <c r="B235" s="449">
        <v>100474</v>
      </c>
      <c r="C235" s="439" t="s">
        <v>4688</v>
      </c>
      <c r="D235" s="449" t="s">
        <v>84</v>
      </c>
      <c r="E235" s="450">
        <v>529.14</v>
      </c>
      <c r="F235" s="455">
        <v>0</v>
      </c>
      <c r="G235" s="453">
        <f>VLOOKUP(B235,'SINAPI-%MO'!B:E,4,0)</f>
        <v>0.13930000000000001</v>
      </c>
      <c r="H235" s="456">
        <f t="shared" si="3"/>
        <v>455.43</v>
      </c>
    </row>
    <row r="236" spans="1:8" x14ac:dyDescent="0.25">
      <c r="A236" s="447"/>
      <c r="B236" s="449">
        <v>87379</v>
      </c>
      <c r="C236" s="439" t="s">
        <v>4652</v>
      </c>
      <c r="D236" s="449" t="s">
        <v>84</v>
      </c>
      <c r="E236" s="450">
        <v>3664.6</v>
      </c>
      <c r="F236" s="455">
        <v>0</v>
      </c>
      <c r="G236" s="453">
        <f>VLOOKUP(B236,'SINAPI-%MO'!B:E,4,0)</f>
        <v>6.8199999999999997E-2</v>
      </c>
      <c r="H236" s="456">
        <f t="shared" si="3"/>
        <v>3414.67</v>
      </c>
    </row>
    <row r="237" spans="1:8" x14ac:dyDescent="0.25">
      <c r="A237" s="447"/>
      <c r="B237" s="449">
        <v>100460</v>
      </c>
      <c r="C237" s="439" t="s">
        <v>10955</v>
      </c>
      <c r="D237" s="449" t="s">
        <v>84</v>
      </c>
      <c r="E237" s="450">
        <v>0</v>
      </c>
      <c r="F237" s="455"/>
      <c r="G237" s="453" t="e">
        <f>VLOOKUP(B237,'SINAPI-%MO'!B:E,4,0)</f>
        <v>#N/A</v>
      </c>
      <c r="H237" s="456" t="str">
        <f t="shared" si="3"/>
        <v/>
      </c>
    </row>
    <row r="238" spans="1:8" x14ac:dyDescent="0.25">
      <c r="A238" s="447"/>
      <c r="B238" s="449">
        <v>87319</v>
      </c>
      <c r="C238" s="439" t="s">
        <v>4594</v>
      </c>
      <c r="D238" s="449" t="s">
        <v>84</v>
      </c>
      <c r="E238" s="450">
        <v>3575.16</v>
      </c>
      <c r="F238" s="455">
        <v>0</v>
      </c>
      <c r="G238" s="453">
        <f>VLOOKUP(B238,'SINAPI-%MO'!B:E,4,0)</f>
        <v>3.78E-2</v>
      </c>
      <c r="H238" s="456">
        <f t="shared" si="3"/>
        <v>3440.01</v>
      </c>
    </row>
    <row r="239" spans="1:8" x14ac:dyDescent="0.25">
      <c r="A239" s="447"/>
      <c r="B239" s="449">
        <v>87320</v>
      </c>
      <c r="C239" s="439" t="s">
        <v>4595</v>
      </c>
      <c r="D239" s="449" t="s">
        <v>84</v>
      </c>
      <c r="E239" s="450">
        <v>3570.06</v>
      </c>
      <c r="F239" s="455">
        <v>0</v>
      </c>
      <c r="G239" s="453">
        <f>VLOOKUP(B239,'SINAPI-%MO'!B:E,4,0)</f>
        <v>3.1399999999999997E-2</v>
      </c>
      <c r="H239" s="456">
        <f t="shared" si="3"/>
        <v>3457.96</v>
      </c>
    </row>
    <row r="240" spans="1:8" x14ac:dyDescent="0.25">
      <c r="A240" s="447"/>
      <c r="B240" s="449">
        <v>87358</v>
      </c>
      <c r="C240" s="439" t="s">
        <v>4631</v>
      </c>
      <c r="D240" s="449" t="s">
        <v>84</v>
      </c>
      <c r="E240" s="450">
        <v>3545.75</v>
      </c>
      <c r="F240" s="455">
        <v>0</v>
      </c>
      <c r="G240" s="453">
        <f>VLOOKUP(B240,'SINAPI-%MO'!B:E,4,0)</f>
        <v>4.7300000000000002E-2</v>
      </c>
      <c r="H240" s="456">
        <f t="shared" si="3"/>
        <v>3378.03</v>
      </c>
    </row>
    <row r="241" spans="1:8" x14ac:dyDescent="0.25">
      <c r="A241" s="447"/>
      <c r="B241" s="449">
        <v>87359</v>
      </c>
      <c r="C241" s="439" t="s">
        <v>4632</v>
      </c>
      <c r="D241" s="449" t="s">
        <v>84</v>
      </c>
      <c r="E241" s="450">
        <v>3497.21</v>
      </c>
      <c r="F241" s="455">
        <v>0</v>
      </c>
      <c r="G241" s="453">
        <f>VLOOKUP(B241,'SINAPI-%MO'!B:E,4,0)</f>
        <v>3.09E-2</v>
      </c>
      <c r="H241" s="456">
        <f t="shared" si="3"/>
        <v>3389.14</v>
      </c>
    </row>
    <row r="242" spans="1:8" x14ac:dyDescent="0.25">
      <c r="A242" s="447"/>
      <c r="B242" s="449">
        <v>87376</v>
      </c>
      <c r="C242" s="439" t="s">
        <v>4649</v>
      </c>
      <c r="D242" s="449" t="s">
        <v>84</v>
      </c>
      <c r="E242" s="450">
        <v>609.21</v>
      </c>
      <c r="F242" s="455">
        <v>0</v>
      </c>
      <c r="G242" s="453">
        <f>VLOOKUP(B242,'SINAPI-%MO'!B:E,4,0)</f>
        <v>0.41620000000000001</v>
      </c>
      <c r="H242" s="456">
        <f t="shared" si="3"/>
        <v>355.65</v>
      </c>
    </row>
    <row r="243" spans="1:8" x14ac:dyDescent="0.25">
      <c r="A243" s="447"/>
      <c r="B243" s="449">
        <v>100457</v>
      </c>
      <c r="C243" s="439" t="s">
        <v>10956</v>
      </c>
      <c r="D243" s="449" t="s">
        <v>84</v>
      </c>
      <c r="E243" s="450">
        <v>0</v>
      </c>
      <c r="F243" s="455"/>
      <c r="G243" s="453" t="e">
        <f>VLOOKUP(B243,'SINAPI-%MO'!B:E,4,0)</f>
        <v>#N/A</v>
      </c>
      <c r="H243" s="456" t="str">
        <f t="shared" si="3"/>
        <v/>
      </c>
    </row>
    <row r="244" spans="1:8" x14ac:dyDescent="0.25">
      <c r="A244" s="447"/>
      <c r="B244" s="449">
        <v>87310</v>
      </c>
      <c r="C244" s="439" t="s">
        <v>4588</v>
      </c>
      <c r="D244" s="449" t="s">
        <v>84</v>
      </c>
      <c r="E244" s="450">
        <v>498.16</v>
      </c>
      <c r="F244" s="455">
        <v>0</v>
      </c>
      <c r="G244" s="453">
        <f>VLOOKUP(B244,'SINAPI-%MO'!B:E,4,0)</f>
        <v>0.26979999999999998</v>
      </c>
      <c r="H244" s="456">
        <f t="shared" si="3"/>
        <v>363.75</v>
      </c>
    </row>
    <row r="245" spans="1:8" x14ac:dyDescent="0.25">
      <c r="A245" s="447"/>
      <c r="B245" s="449">
        <v>87311</v>
      </c>
      <c r="C245" s="439" t="s">
        <v>4589</v>
      </c>
      <c r="D245" s="449" t="s">
        <v>84</v>
      </c>
      <c r="E245" s="450">
        <v>477.13</v>
      </c>
      <c r="F245" s="455">
        <v>0</v>
      </c>
      <c r="G245" s="453">
        <f>VLOOKUP(B245,'SINAPI-%MO'!B:E,4,0)</f>
        <v>0.23080000000000001</v>
      </c>
      <c r="H245" s="456">
        <f t="shared" si="3"/>
        <v>367</v>
      </c>
    </row>
    <row r="246" spans="1:8" x14ac:dyDescent="0.25">
      <c r="A246" s="447"/>
      <c r="B246" s="449">
        <v>87350</v>
      </c>
      <c r="C246" s="439" t="s">
        <v>4623</v>
      </c>
      <c r="D246" s="449" t="s">
        <v>84</v>
      </c>
      <c r="E246" s="450">
        <v>562.65</v>
      </c>
      <c r="F246" s="455">
        <v>0</v>
      </c>
      <c r="G246" s="453">
        <f>VLOOKUP(B246,'SINAPI-%MO'!B:E,4,0)</f>
        <v>0.35610000000000003</v>
      </c>
      <c r="H246" s="456">
        <f t="shared" si="3"/>
        <v>362.29</v>
      </c>
    </row>
    <row r="247" spans="1:8" x14ac:dyDescent="0.25">
      <c r="A247" s="447"/>
      <c r="B247" s="449">
        <v>87351</v>
      </c>
      <c r="C247" s="439" t="s">
        <v>4624</v>
      </c>
      <c r="D247" s="449" t="s">
        <v>84</v>
      </c>
      <c r="E247" s="450">
        <v>458.2</v>
      </c>
      <c r="F247" s="455">
        <v>0</v>
      </c>
      <c r="G247" s="453">
        <f>VLOOKUP(B247,'SINAPI-%MO'!B:E,4,0)</f>
        <v>0.21510000000000001</v>
      </c>
      <c r="H247" s="456">
        <f t="shared" si="3"/>
        <v>359.64</v>
      </c>
    </row>
    <row r="248" spans="1:8" x14ac:dyDescent="0.25">
      <c r="A248" s="447"/>
      <c r="B248" s="449">
        <v>87374</v>
      </c>
      <c r="C248" s="439" t="s">
        <v>4647</v>
      </c>
      <c r="D248" s="449" t="s">
        <v>84</v>
      </c>
      <c r="E248" s="450">
        <v>733.57</v>
      </c>
      <c r="F248" s="455">
        <v>0</v>
      </c>
      <c r="G248" s="453">
        <f>VLOOKUP(B248,'SINAPI-%MO'!B:E,4,0)</f>
        <v>0.3553</v>
      </c>
      <c r="H248" s="456">
        <f t="shared" si="3"/>
        <v>472.93</v>
      </c>
    </row>
    <row r="249" spans="1:8" x14ac:dyDescent="0.25">
      <c r="A249" s="447"/>
      <c r="B249" s="449">
        <v>100455</v>
      </c>
      <c r="C249" s="439" t="s">
        <v>10957</v>
      </c>
      <c r="D249" s="449" t="s">
        <v>84</v>
      </c>
      <c r="E249" s="450">
        <v>0</v>
      </c>
      <c r="F249" s="455"/>
      <c r="G249" s="453" t="e">
        <f>VLOOKUP(B249,'SINAPI-%MO'!B:E,4,0)</f>
        <v>#N/A</v>
      </c>
      <c r="H249" s="456" t="str">
        <f t="shared" si="3"/>
        <v/>
      </c>
    </row>
    <row r="250" spans="1:8" x14ac:dyDescent="0.25">
      <c r="A250" s="447"/>
      <c r="B250" s="449">
        <v>87304</v>
      </c>
      <c r="C250" s="439" t="s">
        <v>4584</v>
      </c>
      <c r="D250" s="449" t="s">
        <v>84</v>
      </c>
      <c r="E250" s="450">
        <v>621.36</v>
      </c>
      <c r="F250" s="455">
        <v>0</v>
      </c>
      <c r="G250" s="453">
        <f>VLOOKUP(B250,'SINAPI-%MO'!B:E,4,0)</f>
        <v>0.22140000000000001</v>
      </c>
      <c r="H250" s="456">
        <f t="shared" si="3"/>
        <v>483.79</v>
      </c>
    </row>
    <row r="251" spans="1:8" x14ac:dyDescent="0.25">
      <c r="A251" s="447"/>
      <c r="B251" s="449">
        <v>87305</v>
      </c>
      <c r="C251" s="439" t="s">
        <v>4585</v>
      </c>
      <c r="D251" s="449" t="s">
        <v>84</v>
      </c>
      <c r="E251" s="450">
        <v>616.30999999999995</v>
      </c>
      <c r="F251" s="455">
        <v>0</v>
      </c>
      <c r="G251" s="453">
        <f>VLOOKUP(B251,'SINAPI-%MO'!B:E,4,0)</f>
        <v>0.20680000000000001</v>
      </c>
      <c r="H251" s="456">
        <f t="shared" si="3"/>
        <v>488.85</v>
      </c>
    </row>
    <row r="252" spans="1:8" x14ac:dyDescent="0.25">
      <c r="A252" s="447"/>
      <c r="B252" s="449">
        <v>87345</v>
      </c>
      <c r="C252" s="439" t="s">
        <v>4618</v>
      </c>
      <c r="D252" s="449" t="s">
        <v>84</v>
      </c>
      <c r="E252" s="450">
        <v>707.76</v>
      </c>
      <c r="F252" s="455">
        <v>0</v>
      </c>
      <c r="G252" s="453">
        <f>VLOOKUP(B252,'SINAPI-%MO'!B:E,4,0)</f>
        <v>0.3286</v>
      </c>
      <c r="H252" s="456">
        <f t="shared" si="3"/>
        <v>475.19</v>
      </c>
    </row>
    <row r="253" spans="1:8" x14ac:dyDescent="0.25">
      <c r="A253" s="447"/>
      <c r="B253" s="449">
        <v>87346</v>
      </c>
      <c r="C253" s="439" t="s">
        <v>4619</v>
      </c>
      <c r="D253" s="449" t="s">
        <v>84</v>
      </c>
      <c r="E253" s="450">
        <v>626</v>
      </c>
      <c r="F253" s="455">
        <v>0</v>
      </c>
      <c r="G253" s="453">
        <f>VLOOKUP(B253,'SINAPI-%MO'!B:E,4,0)</f>
        <v>0.2392</v>
      </c>
      <c r="H253" s="456">
        <f t="shared" si="3"/>
        <v>476.26</v>
      </c>
    </row>
    <row r="254" spans="1:8" x14ac:dyDescent="0.25">
      <c r="A254" s="447"/>
      <c r="B254" s="449">
        <v>87347</v>
      </c>
      <c r="C254" s="439" t="s">
        <v>4620</v>
      </c>
      <c r="D254" s="449" t="s">
        <v>84</v>
      </c>
      <c r="E254" s="450">
        <v>578.1</v>
      </c>
      <c r="F254" s="455">
        <v>0</v>
      </c>
      <c r="G254" s="453">
        <f>VLOOKUP(B254,'SINAPI-%MO'!B:E,4,0)</f>
        <v>0.1749</v>
      </c>
      <c r="H254" s="456">
        <f t="shared" si="3"/>
        <v>476.99</v>
      </c>
    </row>
    <row r="255" spans="1:8" x14ac:dyDescent="0.25">
      <c r="A255" s="447"/>
      <c r="B255" s="449">
        <v>87366</v>
      </c>
      <c r="C255" s="439" t="s">
        <v>4639</v>
      </c>
      <c r="D255" s="449" t="s">
        <v>84</v>
      </c>
      <c r="E255" s="450">
        <v>630.76</v>
      </c>
      <c r="F255" s="455">
        <v>0</v>
      </c>
      <c r="G255" s="453">
        <f>VLOOKUP(B255,'SINAPI-%MO'!B:E,4,0)</f>
        <v>0.41470000000000001</v>
      </c>
      <c r="H255" s="456">
        <f t="shared" si="3"/>
        <v>369.18</v>
      </c>
    </row>
    <row r="256" spans="1:8" x14ac:dyDescent="0.25">
      <c r="A256" s="447"/>
      <c r="B256" s="449">
        <v>100448</v>
      </c>
      <c r="C256" s="439" t="s">
        <v>10958</v>
      </c>
      <c r="D256" s="449" t="s">
        <v>84</v>
      </c>
      <c r="E256" s="450">
        <v>0</v>
      </c>
      <c r="F256" s="455"/>
      <c r="G256" s="453" t="e">
        <f>VLOOKUP(B256,'SINAPI-%MO'!B:E,4,0)</f>
        <v>#N/A</v>
      </c>
      <c r="H256" s="456" t="str">
        <f t="shared" si="3"/>
        <v/>
      </c>
    </row>
    <row r="257" spans="1:8" x14ac:dyDescent="0.25">
      <c r="A257" s="447"/>
      <c r="B257" s="449">
        <v>87283</v>
      </c>
      <c r="C257" s="439" t="s">
        <v>4570</v>
      </c>
      <c r="D257" s="449" t="s">
        <v>84</v>
      </c>
      <c r="E257" s="450">
        <v>514.17999999999995</v>
      </c>
      <c r="F257" s="455">
        <v>0</v>
      </c>
      <c r="G257" s="453">
        <f>VLOOKUP(B257,'SINAPI-%MO'!B:E,4,0)</f>
        <v>0.26319999999999999</v>
      </c>
      <c r="H257" s="456">
        <f t="shared" si="3"/>
        <v>378.84</v>
      </c>
    </row>
    <row r="258" spans="1:8" x14ac:dyDescent="0.25">
      <c r="A258" s="447"/>
      <c r="B258" s="449">
        <v>87284</v>
      </c>
      <c r="C258" s="439" t="s">
        <v>4571</v>
      </c>
      <c r="D258" s="449" t="s">
        <v>84</v>
      </c>
      <c r="E258" s="450">
        <v>496.25</v>
      </c>
      <c r="F258" s="455">
        <v>0</v>
      </c>
      <c r="G258" s="453">
        <f>VLOOKUP(B258,'SINAPI-%MO'!B:E,4,0)</f>
        <v>0.22950000000000001</v>
      </c>
      <c r="H258" s="456">
        <f t="shared" si="3"/>
        <v>382.36</v>
      </c>
    </row>
    <row r="259" spans="1:8" x14ac:dyDescent="0.25">
      <c r="A259" s="447"/>
      <c r="B259" s="449">
        <v>87329</v>
      </c>
      <c r="C259" s="439" t="s">
        <v>4602</v>
      </c>
      <c r="D259" s="449" t="s">
        <v>84</v>
      </c>
      <c r="E259" s="450">
        <v>573.28</v>
      </c>
      <c r="F259" s="455">
        <v>0</v>
      </c>
      <c r="G259" s="453">
        <f>VLOOKUP(B259,'SINAPI-%MO'!B:E,4,0)</f>
        <v>0.34460000000000002</v>
      </c>
      <c r="H259" s="456">
        <f t="shared" si="3"/>
        <v>375.72</v>
      </c>
    </row>
    <row r="260" spans="1:8" x14ac:dyDescent="0.25">
      <c r="A260" s="447"/>
      <c r="B260" s="449">
        <v>87330</v>
      </c>
      <c r="C260" s="439" t="s">
        <v>4603</v>
      </c>
      <c r="D260" s="449" t="s">
        <v>84</v>
      </c>
      <c r="E260" s="450">
        <v>475.34</v>
      </c>
      <c r="F260" s="455">
        <v>0</v>
      </c>
      <c r="G260" s="453">
        <f>VLOOKUP(B260,'SINAPI-%MO'!B:E,4,0)</f>
        <v>0.21329999999999999</v>
      </c>
      <c r="H260" s="456">
        <f t="shared" si="3"/>
        <v>373.94</v>
      </c>
    </row>
    <row r="261" spans="1:8" x14ac:dyDescent="0.25">
      <c r="A261" s="447"/>
      <c r="B261" s="449">
        <v>87375</v>
      </c>
      <c r="C261" s="439" t="s">
        <v>4648</v>
      </c>
      <c r="D261" s="449" t="s">
        <v>84</v>
      </c>
      <c r="E261" s="450">
        <v>695.97</v>
      </c>
      <c r="F261" s="455">
        <v>0</v>
      </c>
      <c r="G261" s="453">
        <f>VLOOKUP(B261,'SINAPI-%MO'!B:E,4,0)</f>
        <v>0.38159999999999999</v>
      </c>
      <c r="H261" s="456">
        <f t="shared" si="3"/>
        <v>430.38</v>
      </c>
    </row>
    <row r="262" spans="1:8" x14ac:dyDescent="0.25">
      <c r="A262" s="447"/>
      <c r="B262" s="449">
        <v>100456</v>
      </c>
      <c r="C262" s="439" t="s">
        <v>10959</v>
      </c>
      <c r="D262" s="449" t="s">
        <v>84</v>
      </c>
      <c r="E262" s="450">
        <v>0</v>
      </c>
      <c r="F262" s="455"/>
      <c r="G262" s="453" t="e">
        <f>VLOOKUP(B262,'SINAPI-%MO'!B:E,4,0)</f>
        <v>#N/A</v>
      </c>
      <c r="H262" s="456" t="str">
        <f t="shared" si="3"/>
        <v/>
      </c>
    </row>
    <row r="263" spans="1:8" x14ac:dyDescent="0.25">
      <c r="A263" s="447"/>
      <c r="B263" s="449">
        <v>87307</v>
      </c>
      <c r="C263" s="439" t="s">
        <v>4586</v>
      </c>
      <c r="D263" s="449" t="s">
        <v>84</v>
      </c>
      <c r="E263" s="450">
        <v>591.73</v>
      </c>
      <c r="F263" s="455">
        <v>0</v>
      </c>
      <c r="G263" s="453">
        <f>VLOOKUP(B263,'SINAPI-%MO'!B:E,4,0)</f>
        <v>0.25619999999999998</v>
      </c>
      <c r="H263" s="456">
        <f t="shared" si="3"/>
        <v>440.12</v>
      </c>
    </row>
    <row r="264" spans="1:8" x14ac:dyDescent="0.25">
      <c r="A264" s="447"/>
      <c r="B264" s="449">
        <v>87308</v>
      </c>
      <c r="C264" s="439" t="s">
        <v>4587</v>
      </c>
      <c r="D264" s="449" t="s">
        <v>84</v>
      </c>
      <c r="E264" s="450">
        <v>570.19000000000005</v>
      </c>
      <c r="F264" s="455">
        <v>0</v>
      </c>
      <c r="G264" s="453">
        <f>VLOOKUP(B264,'SINAPI-%MO'!B:E,4,0)</f>
        <v>0.2225</v>
      </c>
      <c r="H264" s="456">
        <f t="shared" si="3"/>
        <v>443.32</v>
      </c>
    </row>
    <row r="265" spans="1:8" x14ac:dyDescent="0.25">
      <c r="A265" s="447"/>
      <c r="B265" s="449">
        <v>87348</v>
      </c>
      <c r="C265" s="439" t="s">
        <v>4621</v>
      </c>
      <c r="D265" s="449" t="s">
        <v>84</v>
      </c>
      <c r="E265" s="450">
        <v>641.86</v>
      </c>
      <c r="F265" s="455">
        <v>0</v>
      </c>
      <c r="G265" s="453">
        <f>VLOOKUP(B265,'SINAPI-%MO'!B:E,4,0)</f>
        <v>0.32629999999999998</v>
      </c>
      <c r="H265" s="456">
        <f t="shared" si="3"/>
        <v>432.42</v>
      </c>
    </row>
    <row r="266" spans="1:8" x14ac:dyDescent="0.25">
      <c r="A266" s="447"/>
      <c r="B266" s="449">
        <v>87349</v>
      </c>
      <c r="C266" s="439" t="s">
        <v>4622</v>
      </c>
      <c r="D266" s="449" t="s">
        <v>84</v>
      </c>
      <c r="E266" s="450">
        <v>530.09</v>
      </c>
      <c r="F266" s="455">
        <v>0</v>
      </c>
      <c r="G266" s="453">
        <f>VLOOKUP(B266,'SINAPI-%MO'!B:E,4,0)</f>
        <v>0.17899999999999999</v>
      </c>
      <c r="H266" s="456">
        <f t="shared" si="3"/>
        <v>435.2</v>
      </c>
    </row>
    <row r="267" spans="1:8" x14ac:dyDescent="0.25">
      <c r="A267" s="447"/>
      <c r="B267" s="449">
        <v>87365</v>
      </c>
      <c r="C267" s="439" t="s">
        <v>4638</v>
      </c>
      <c r="D267" s="449" t="s">
        <v>84</v>
      </c>
      <c r="E267" s="450">
        <v>594.98</v>
      </c>
      <c r="F267" s="455">
        <v>0</v>
      </c>
      <c r="G267" s="453">
        <f>VLOOKUP(B267,'SINAPI-%MO'!B:E,4,0)</f>
        <v>0.42620000000000002</v>
      </c>
      <c r="H267" s="456">
        <f t="shared" si="3"/>
        <v>341.39</v>
      </c>
    </row>
    <row r="268" spans="1:8" x14ac:dyDescent="0.25">
      <c r="A268" s="447"/>
      <c r="B268" s="449">
        <v>100447</v>
      </c>
      <c r="C268" s="439" t="s">
        <v>10960</v>
      </c>
      <c r="D268" s="449" t="s">
        <v>84</v>
      </c>
      <c r="E268" s="450">
        <v>0</v>
      </c>
      <c r="F268" s="455"/>
      <c r="G268" s="453" t="e">
        <f>VLOOKUP(B268,'SINAPI-%MO'!B:E,4,0)</f>
        <v>#N/A</v>
      </c>
      <c r="H268" s="456" t="str">
        <f t="shared" ref="H268:H331" si="4">IF(E268&gt;0,TRUNC(E268*(1-G268),2),"")</f>
        <v/>
      </c>
    </row>
    <row r="269" spans="1:8" x14ac:dyDescent="0.25">
      <c r="A269" s="447"/>
      <c r="B269" s="449">
        <v>87280</v>
      </c>
      <c r="C269" s="439" t="s">
        <v>4568</v>
      </c>
      <c r="D269" s="449" t="s">
        <v>84</v>
      </c>
      <c r="E269" s="450">
        <v>498.16</v>
      </c>
      <c r="F269" s="455">
        <v>0</v>
      </c>
      <c r="G269" s="453">
        <f>VLOOKUP(B269,'SINAPI-%MO'!B:E,4,0)</f>
        <v>0.30249999999999999</v>
      </c>
      <c r="H269" s="456">
        <f t="shared" si="4"/>
        <v>347.46</v>
      </c>
    </row>
    <row r="270" spans="1:8" x14ac:dyDescent="0.25">
      <c r="A270" s="447"/>
      <c r="B270" s="449">
        <v>87281</v>
      </c>
      <c r="C270" s="439" t="s">
        <v>4569</v>
      </c>
      <c r="D270" s="449" t="s">
        <v>84</v>
      </c>
      <c r="E270" s="450">
        <v>480.68</v>
      </c>
      <c r="F270" s="455">
        <v>0</v>
      </c>
      <c r="G270" s="453">
        <f>VLOOKUP(B270,'SINAPI-%MO'!B:E,4,0)</f>
        <v>0.26450000000000001</v>
      </c>
      <c r="H270" s="456">
        <f t="shared" si="4"/>
        <v>353.54</v>
      </c>
    </row>
    <row r="271" spans="1:8" x14ac:dyDescent="0.25">
      <c r="A271" s="447"/>
      <c r="B271" s="449">
        <v>87327</v>
      </c>
      <c r="C271" s="439" t="s">
        <v>4600</v>
      </c>
      <c r="D271" s="449" t="s">
        <v>84</v>
      </c>
      <c r="E271" s="450">
        <v>530.39</v>
      </c>
      <c r="F271" s="455">
        <v>0</v>
      </c>
      <c r="G271" s="453">
        <f>VLOOKUP(B271,'SINAPI-%MO'!B:E,4,0)</f>
        <v>0.34420000000000001</v>
      </c>
      <c r="H271" s="456">
        <f t="shared" si="4"/>
        <v>347.82</v>
      </c>
    </row>
    <row r="272" spans="1:8" x14ac:dyDescent="0.25">
      <c r="A272" s="447"/>
      <c r="B272" s="449">
        <v>87328</v>
      </c>
      <c r="C272" s="439" t="s">
        <v>4601</v>
      </c>
      <c r="D272" s="449" t="s">
        <v>84</v>
      </c>
      <c r="E272" s="450">
        <v>443.38</v>
      </c>
      <c r="F272" s="455">
        <v>0</v>
      </c>
      <c r="G272" s="453">
        <f>VLOOKUP(B272,'SINAPI-%MO'!B:E,4,0)</f>
        <v>0.21809999999999999</v>
      </c>
      <c r="H272" s="456">
        <f t="shared" si="4"/>
        <v>346.67</v>
      </c>
    </row>
    <row r="273" spans="1:8" x14ac:dyDescent="0.25">
      <c r="A273" s="447"/>
      <c r="B273" s="449">
        <v>87410</v>
      </c>
      <c r="C273" s="439" t="s">
        <v>4676</v>
      </c>
      <c r="D273" s="449" t="s">
        <v>84</v>
      </c>
      <c r="E273" s="450">
        <v>1047.76</v>
      </c>
      <c r="F273" s="455">
        <v>0</v>
      </c>
      <c r="G273" s="453">
        <f>VLOOKUP(B273,'SINAPI-%MO'!B:E,4,0)</f>
        <v>0.17630000000000001</v>
      </c>
      <c r="H273" s="456">
        <f t="shared" si="4"/>
        <v>863.03</v>
      </c>
    </row>
    <row r="274" spans="1:8" x14ac:dyDescent="0.25">
      <c r="A274" s="447"/>
      <c r="B274" s="449">
        <v>95577</v>
      </c>
      <c r="C274" s="439" t="s">
        <v>1859</v>
      </c>
      <c r="D274" s="449" t="s">
        <v>81</v>
      </c>
      <c r="E274" s="450">
        <v>10.69</v>
      </c>
      <c r="F274" s="455">
        <v>0</v>
      </c>
      <c r="G274" s="453">
        <f>VLOOKUP(B274,'SINAPI-%MO'!B:E,4,0)</f>
        <v>0.1188</v>
      </c>
      <c r="H274" s="456">
        <f t="shared" si="4"/>
        <v>9.42</v>
      </c>
    </row>
    <row r="275" spans="1:8" x14ac:dyDescent="0.25">
      <c r="A275" s="447"/>
      <c r="B275" s="449">
        <v>95578</v>
      </c>
      <c r="C275" s="439" t="s">
        <v>1860</v>
      </c>
      <c r="D275" s="449" t="s">
        <v>81</v>
      </c>
      <c r="E275" s="450">
        <v>8.8800000000000008</v>
      </c>
      <c r="F275" s="455">
        <v>0</v>
      </c>
      <c r="G275" s="453">
        <f>VLOOKUP(B275,'SINAPI-%MO'!B:E,4,0)</f>
        <v>7.6600000000000001E-2</v>
      </c>
      <c r="H275" s="456">
        <f t="shared" si="4"/>
        <v>8.19</v>
      </c>
    </row>
    <row r="276" spans="1:8" x14ac:dyDescent="0.25">
      <c r="A276" s="447"/>
      <c r="B276" s="449">
        <v>95579</v>
      </c>
      <c r="C276" s="439" t="s">
        <v>1861</v>
      </c>
      <c r="D276" s="449" t="s">
        <v>81</v>
      </c>
      <c r="E276" s="450">
        <v>8.57</v>
      </c>
      <c r="F276" s="455">
        <v>0</v>
      </c>
      <c r="G276" s="453">
        <f>VLOOKUP(B276,'SINAPI-%MO'!B:E,4,0)</f>
        <v>4.6699999999999998E-2</v>
      </c>
      <c r="H276" s="456">
        <f t="shared" si="4"/>
        <v>8.16</v>
      </c>
    </row>
    <row r="277" spans="1:8" x14ac:dyDescent="0.25">
      <c r="A277" s="447"/>
      <c r="B277" s="449">
        <v>95580</v>
      </c>
      <c r="C277" s="439" t="s">
        <v>1862</v>
      </c>
      <c r="D277" s="449" t="s">
        <v>81</v>
      </c>
      <c r="E277" s="450">
        <v>9.89</v>
      </c>
      <c r="F277" s="455">
        <v>0</v>
      </c>
      <c r="G277" s="453">
        <f>VLOOKUP(B277,'SINAPI-%MO'!B:E,4,0)</f>
        <v>3.0300000000000001E-2</v>
      </c>
      <c r="H277" s="456">
        <f t="shared" si="4"/>
        <v>9.59</v>
      </c>
    </row>
    <row r="278" spans="1:8" x14ac:dyDescent="0.25">
      <c r="A278" s="447"/>
      <c r="B278" s="449">
        <v>95581</v>
      </c>
      <c r="C278" s="439" t="s">
        <v>1863</v>
      </c>
      <c r="D278" s="449" t="s">
        <v>81</v>
      </c>
      <c r="E278" s="450">
        <v>9.85</v>
      </c>
      <c r="F278" s="455">
        <v>0</v>
      </c>
      <c r="G278" s="453">
        <f>VLOOKUP(B278,'SINAPI-%MO'!B:E,4,0)</f>
        <v>2.7400000000000001E-2</v>
      </c>
      <c r="H278" s="456">
        <f t="shared" si="4"/>
        <v>9.58</v>
      </c>
    </row>
    <row r="279" spans="1:8" x14ac:dyDescent="0.25">
      <c r="A279" s="447"/>
      <c r="B279" s="449">
        <v>95582</v>
      </c>
      <c r="C279" s="439" t="s">
        <v>1864</v>
      </c>
      <c r="D279" s="449" t="s">
        <v>81</v>
      </c>
      <c r="E279" s="450">
        <v>10.74</v>
      </c>
      <c r="F279" s="455">
        <v>0</v>
      </c>
      <c r="G279" s="453">
        <f>VLOOKUP(B279,'SINAPI-%MO'!B:E,4,0)</f>
        <v>2.23E-2</v>
      </c>
      <c r="H279" s="456">
        <f t="shared" si="4"/>
        <v>10.5</v>
      </c>
    </row>
    <row r="280" spans="1:8" x14ac:dyDescent="0.25">
      <c r="A280" s="447"/>
      <c r="B280" s="449">
        <v>95576</v>
      </c>
      <c r="C280" s="439" t="s">
        <v>1858</v>
      </c>
      <c r="D280" s="449" t="s">
        <v>81</v>
      </c>
      <c r="E280" s="450">
        <v>12.62</v>
      </c>
      <c r="F280" s="455">
        <v>0</v>
      </c>
      <c r="G280" s="453">
        <f>VLOOKUP(B280,'SINAPI-%MO'!B:E,4,0)</f>
        <v>0.20760000000000001</v>
      </c>
      <c r="H280" s="456">
        <f t="shared" si="4"/>
        <v>10</v>
      </c>
    </row>
    <row r="281" spans="1:8" x14ac:dyDescent="0.25">
      <c r="A281" s="447"/>
      <c r="B281" s="449">
        <v>95583</v>
      </c>
      <c r="C281" s="439" t="s">
        <v>1865</v>
      </c>
      <c r="D281" s="449" t="s">
        <v>81</v>
      </c>
      <c r="E281" s="450">
        <v>15.99</v>
      </c>
      <c r="F281" s="455">
        <v>0</v>
      </c>
      <c r="G281" s="453">
        <f>VLOOKUP(B281,'SINAPI-%MO'!B:E,4,0)</f>
        <v>0.45469999999999999</v>
      </c>
      <c r="H281" s="456">
        <f t="shared" si="4"/>
        <v>8.7100000000000009</v>
      </c>
    </row>
    <row r="282" spans="1:8" x14ac:dyDescent="0.25">
      <c r="A282" s="447"/>
      <c r="B282" s="449">
        <v>95584</v>
      </c>
      <c r="C282" s="439" t="s">
        <v>1866</v>
      </c>
      <c r="D282" s="449" t="s">
        <v>81</v>
      </c>
      <c r="E282" s="450">
        <v>14.02</v>
      </c>
      <c r="F282" s="455">
        <v>0</v>
      </c>
      <c r="G282" s="453">
        <f>VLOOKUP(B282,'SINAPI-%MO'!B:E,4,0)</f>
        <v>0.31309999999999999</v>
      </c>
      <c r="H282" s="456">
        <f t="shared" si="4"/>
        <v>9.6300000000000008</v>
      </c>
    </row>
    <row r="283" spans="1:8" x14ac:dyDescent="0.25">
      <c r="A283" s="447"/>
      <c r="B283" s="449">
        <v>95593</v>
      </c>
      <c r="C283" s="439" t="s">
        <v>1868</v>
      </c>
      <c r="D283" s="449" t="s">
        <v>81</v>
      </c>
      <c r="E283" s="450">
        <v>14.02</v>
      </c>
      <c r="F283" s="455">
        <v>0</v>
      </c>
      <c r="G283" s="453">
        <f>VLOOKUP(B283,'SINAPI-%MO'!B:E,4,0)</f>
        <v>0.31309999999999999</v>
      </c>
      <c r="H283" s="456">
        <f t="shared" si="4"/>
        <v>9.6300000000000008</v>
      </c>
    </row>
    <row r="284" spans="1:8" x14ac:dyDescent="0.25">
      <c r="A284" s="447"/>
      <c r="B284" s="449">
        <v>95592</v>
      </c>
      <c r="C284" s="439" t="s">
        <v>1867</v>
      </c>
      <c r="D284" s="449" t="s">
        <v>81</v>
      </c>
      <c r="E284" s="450">
        <v>15.99</v>
      </c>
      <c r="F284" s="455">
        <v>0</v>
      </c>
      <c r="G284" s="453">
        <f>VLOOKUP(B284,'SINAPI-%MO'!B:E,4,0)</f>
        <v>0.45469999999999999</v>
      </c>
      <c r="H284" s="456">
        <f t="shared" si="4"/>
        <v>8.7100000000000009</v>
      </c>
    </row>
    <row r="285" spans="1:8" x14ac:dyDescent="0.25">
      <c r="A285" s="447"/>
      <c r="B285" s="449">
        <v>92919</v>
      </c>
      <c r="C285" s="439" t="s">
        <v>1853</v>
      </c>
      <c r="D285" s="449" t="s">
        <v>81</v>
      </c>
      <c r="E285" s="450">
        <v>12.05</v>
      </c>
      <c r="F285" s="455">
        <v>0</v>
      </c>
      <c r="G285" s="453">
        <f>VLOOKUP(B285,'SINAPI-%MO'!B:E,4,0)</f>
        <v>0.21</v>
      </c>
      <c r="H285" s="456">
        <f t="shared" si="4"/>
        <v>9.51</v>
      </c>
    </row>
    <row r="286" spans="1:8" x14ac:dyDescent="0.25">
      <c r="A286" s="447"/>
      <c r="B286" s="449">
        <v>92921</v>
      </c>
      <c r="C286" s="439" t="s">
        <v>1854</v>
      </c>
      <c r="D286" s="449" t="s">
        <v>81</v>
      </c>
      <c r="E286" s="450">
        <v>9.91</v>
      </c>
      <c r="F286" s="455">
        <v>0</v>
      </c>
      <c r="G286" s="453">
        <f>VLOOKUP(B286,'SINAPI-%MO'!B:E,4,0)</f>
        <v>0.16250000000000001</v>
      </c>
      <c r="H286" s="456">
        <f t="shared" si="4"/>
        <v>8.2899999999999991</v>
      </c>
    </row>
    <row r="287" spans="1:8" x14ac:dyDescent="0.25">
      <c r="A287" s="447"/>
      <c r="B287" s="449">
        <v>92922</v>
      </c>
      <c r="C287" s="439" t="s">
        <v>1855</v>
      </c>
      <c r="D287" s="449" t="s">
        <v>81</v>
      </c>
      <c r="E287" s="450">
        <v>9.4499999999999993</v>
      </c>
      <c r="F287" s="455">
        <v>0</v>
      </c>
      <c r="G287" s="453">
        <f>VLOOKUP(B287,'SINAPI-%MO'!B:E,4,0)</f>
        <v>0.1249</v>
      </c>
      <c r="H287" s="456">
        <f t="shared" si="4"/>
        <v>8.26</v>
      </c>
    </row>
    <row r="288" spans="1:8" x14ac:dyDescent="0.25">
      <c r="A288" s="447"/>
      <c r="B288" s="449">
        <v>92923</v>
      </c>
      <c r="C288" s="439" t="s">
        <v>1856</v>
      </c>
      <c r="D288" s="449" t="s">
        <v>81</v>
      </c>
      <c r="E288" s="450">
        <v>10.59</v>
      </c>
      <c r="F288" s="455">
        <v>0</v>
      </c>
      <c r="G288" s="453">
        <f>VLOOKUP(B288,'SINAPI-%MO'!B:E,4,0)</f>
        <v>8.5000000000000006E-2</v>
      </c>
      <c r="H288" s="456">
        <f t="shared" si="4"/>
        <v>9.68</v>
      </c>
    </row>
    <row r="289" spans="1:8" x14ac:dyDescent="0.25">
      <c r="A289" s="447"/>
      <c r="B289" s="449">
        <v>92924</v>
      </c>
      <c r="C289" s="439" t="s">
        <v>1857</v>
      </c>
      <c r="D289" s="449" t="s">
        <v>81</v>
      </c>
      <c r="E289" s="450">
        <v>10.39</v>
      </c>
      <c r="F289" s="455">
        <v>0</v>
      </c>
      <c r="G289" s="453">
        <f>VLOOKUP(B289,'SINAPI-%MO'!B:E,4,0)</f>
        <v>6.83E-2</v>
      </c>
      <c r="H289" s="456">
        <f t="shared" si="4"/>
        <v>9.68</v>
      </c>
    </row>
    <row r="290" spans="1:8" x14ac:dyDescent="0.25">
      <c r="A290" s="447"/>
      <c r="B290" s="449">
        <v>104104</v>
      </c>
      <c r="C290" s="439" t="s">
        <v>1883</v>
      </c>
      <c r="D290" s="449" t="s">
        <v>81</v>
      </c>
      <c r="E290" s="450">
        <v>10.89</v>
      </c>
      <c r="F290" s="455">
        <v>0</v>
      </c>
      <c r="G290" s="453">
        <f>VLOOKUP(B290,'SINAPI-%MO'!B:E,4,0)</f>
        <v>2.6599999999999999E-2</v>
      </c>
      <c r="H290" s="456">
        <f t="shared" si="4"/>
        <v>10.6</v>
      </c>
    </row>
    <row r="291" spans="1:8" x14ac:dyDescent="0.25">
      <c r="A291" s="447"/>
      <c r="B291" s="449">
        <v>92916</v>
      </c>
      <c r="C291" s="439" t="s">
        <v>1851</v>
      </c>
      <c r="D291" s="449" t="s">
        <v>81</v>
      </c>
      <c r="E291" s="450">
        <v>15.26</v>
      </c>
      <c r="F291" s="455">
        <v>0</v>
      </c>
      <c r="G291" s="453">
        <f>VLOOKUP(B291,'SINAPI-%MO'!B:E,4,0)</f>
        <v>0.3624</v>
      </c>
      <c r="H291" s="456">
        <f t="shared" si="4"/>
        <v>9.7200000000000006</v>
      </c>
    </row>
    <row r="292" spans="1:8" x14ac:dyDescent="0.25">
      <c r="A292" s="447"/>
      <c r="B292" s="449">
        <v>92917</v>
      </c>
      <c r="C292" s="439" t="s">
        <v>1852</v>
      </c>
      <c r="D292" s="449" t="s">
        <v>81</v>
      </c>
      <c r="E292" s="450">
        <v>13.84</v>
      </c>
      <c r="F292" s="455">
        <v>0</v>
      </c>
      <c r="G292" s="453">
        <f>VLOOKUP(B292,'SINAPI-%MO'!B:E,4,0)</f>
        <v>0.2702</v>
      </c>
      <c r="H292" s="456">
        <f t="shared" si="4"/>
        <v>10.1</v>
      </c>
    </row>
    <row r="293" spans="1:8" x14ac:dyDescent="0.25">
      <c r="A293" s="447"/>
      <c r="B293" s="449">
        <v>92915</v>
      </c>
      <c r="C293" s="439" t="s">
        <v>1850</v>
      </c>
      <c r="D293" s="449" t="s">
        <v>81</v>
      </c>
      <c r="E293" s="450">
        <v>16.84</v>
      </c>
      <c r="F293" s="455">
        <v>0</v>
      </c>
      <c r="G293" s="453">
        <f>VLOOKUP(B293,'SINAPI-%MO'!B:E,4,0)</f>
        <v>0.47620000000000001</v>
      </c>
      <c r="H293" s="456">
        <f t="shared" si="4"/>
        <v>8.82</v>
      </c>
    </row>
    <row r="294" spans="1:8" x14ac:dyDescent="0.25">
      <c r="A294" s="447"/>
      <c r="B294" s="449">
        <v>92771</v>
      </c>
      <c r="C294" s="439" t="s">
        <v>1823</v>
      </c>
      <c r="D294" s="449" t="s">
        <v>81</v>
      </c>
      <c r="E294" s="450">
        <v>10.58</v>
      </c>
      <c r="F294" s="455">
        <v>0</v>
      </c>
      <c r="G294" s="453">
        <f>VLOOKUP(B294,'SINAPI-%MO'!B:E,4,0)</f>
        <v>0.10299999999999999</v>
      </c>
      <c r="H294" s="456">
        <f t="shared" si="4"/>
        <v>9.49</v>
      </c>
    </row>
    <row r="295" spans="1:8" x14ac:dyDescent="0.25">
      <c r="A295" s="447"/>
      <c r="B295" s="449">
        <v>92772</v>
      </c>
      <c r="C295" s="439" t="s">
        <v>1824</v>
      </c>
      <c r="D295" s="449" t="s">
        <v>81</v>
      </c>
      <c r="E295" s="450">
        <v>8.85</v>
      </c>
      <c r="F295" s="455">
        <v>0</v>
      </c>
      <c r="G295" s="453">
        <f>VLOOKUP(B295,'SINAPI-%MO'!B:E,4,0)</f>
        <v>6.5500000000000003E-2</v>
      </c>
      <c r="H295" s="456">
        <f t="shared" si="4"/>
        <v>8.27</v>
      </c>
    </row>
    <row r="296" spans="1:8" x14ac:dyDescent="0.25">
      <c r="A296" s="447"/>
      <c r="B296" s="449">
        <v>92773</v>
      </c>
      <c r="C296" s="439" t="s">
        <v>1825</v>
      </c>
      <c r="D296" s="449" t="s">
        <v>81</v>
      </c>
      <c r="E296" s="450">
        <v>8.68</v>
      </c>
      <c r="F296" s="455">
        <v>0</v>
      </c>
      <c r="G296" s="453">
        <f>VLOOKUP(B296,'SINAPI-%MO'!B:E,4,0)</f>
        <v>4.9500000000000002E-2</v>
      </c>
      <c r="H296" s="456">
        <f t="shared" si="4"/>
        <v>8.25</v>
      </c>
    </row>
    <row r="297" spans="1:8" x14ac:dyDescent="0.25">
      <c r="A297" s="447"/>
      <c r="B297" s="449">
        <v>92774</v>
      </c>
      <c r="C297" s="439" t="s">
        <v>1826</v>
      </c>
      <c r="D297" s="449" t="s">
        <v>81</v>
      </c>
      <c r="E297" s="450">
        <v>10.050000000000001</v>
      </c>
      <c r="F297" s="455">
        <v>0</v>
      </c>
      <c r="G297" s="453">
        <f>VLOOKUP(B297,'SINAPI-%MO'!B:E,4,0)</f>
        <v>3.6799999999999999E-2</v>
      </c>
      <c r="H297" s="456">
        <f t="shared" si="4"/>
        <v>9.68</v>
      </c>
    </row>
    <row r="298" spans="1:8" x14ac:dyDescent="0.25">
      <c r="A298" s="447"/>
      <c r="B298" s="449">
        <v>92769</v>
      </c>
      <c r="C298" s="439" t="s">
        <v>1821</v>
      </c>
      <c r="D298" s="449" t="s">
        <v>81</v>
      </c>
      <c r="E298" s="450">
        <v>12.66</v>
      </c>
      <c r="F298" s="455">
        <v>0</v>
      </c>
      <c r="G298" s="453">
        <f>VLOOKUP(B298,'SINAPI-%MO'!B:E,4,0)</f>
        <v>0.22750000000000001</v>
      </c>
      <c r="H298" s="456">
        <f t="shared" si="4"/>
        <v>9.77</v>
      </c>
    </row>
    <row r="299" spans="1:8" x14ac:dyDescent="0.25">
      <c r="A299" s="447"/>
      <c r="B299" s="449">
        <v>92770</v>
      </c>
      <c r="C299" s="439" t="s">
        <v>1822</v>
      </c>
      <c r="D299" s="449" t="s">
        <v>81</v>
      </c>
      <c r="E299" s="450">
        <v>11.89</v>
      </c>
      <c r="F299" s="455">
        <v>0</v>
      </c>
      <c r="G299" s="453">
        <f>VLOOKUP(B299,'SINAPI-%MO'!B:E,4,0)</f>
        <v>0.15049999999999999</v>
      </c>
      <c r="H299" s="456">
        <f t="shared" si="4"/>
        <v>10.1</v>
      </c>
    </row>
    <row r="300" spans="1:8" x14ac:dyDescent="0.25">
      <c r="A300" s="447"/>
      <c r="B300" s="449">
        <v>92767</v>
      </c>
      <c r="C300" s="439" t="s">
        <v>1819</v>
      </c>
      <c r="D300" s="449" t="s">
        <v>81</v>
      </c>
      <c r="E300" s="450">
        <v>15.38</v>
      </c>
      <c r="F300" s="455">
        <v>0</v>
      </c>
      <c r="G300" s="453">
        <f>VLOOKUP(B300,'SINAPI-%MO'!B:E,4,0)</f>
        <v>0.41160000000000002</v>
      </c>
      <c r="H300" s="456">
        <f t="shared" si="4"/>
        <v>9.0399999999999991</v>
      </c>
    </row>
    <row r="301" spans="1:8" x14ac:dyDescent="0.25">
      <c r="A301" s="447"/>
      <c r="B301" s="449">
        <v>92768</v>
      </c>
      <c r="C301" s="439" t="s">
        <v>1820</v>
      </c>
      <c r="D301" s="449" t="s">
        <v>81</v>
      </c>
      <c r="E301" s="450">
        <v>13.46</v>
      </c>
      <c r="F301" s="455">
        <v>0</v>
      </c>
      <c r="G301" s="453">
        <f>VLOOKUP(B301,'SINAPI-%MO'!B:E,4,0)</f>
        <v>0.33510000000000001</v>
      </c>
      <c r="H301" s="456">
        <f t="shared" si="4"/>
        <v>8.94</v>
      </c>
    </row>
    <row r="302" spans="1:8" x14ac:dyDescent="0.25">
      <c r="A302" s="447"/>
      <c r="B302" s="449">
        <v>92762</v>
      </c>
      <c r="C302" s="439" t="s">
        <v>1814</v>
      </c>
      <c r="D302" s="449" t="s">
        <v>81</v>
      </c>
      <c r="E302" s="450">
        <v>11.03</v>
      </c>
      <c r="F302" s="455">
        <v>0</v>
      </c>
      <c r="G302" s="453">
        <f>VLOOKUP(B302,'SINAPI-%MO'!B:E,4,0)</f>
        <v>0.13689999999999999</v>
      </c>
      <c r="H302" s="456">
        <f t="shared" si="4"/>
        <v>9.51</v>
      </c>
    </row>
    <row r="303" spans="1:8" x14ac:dyDescent="0.25">
      <c r="A303" s="447"/>
      <c r="B303" s="449">
        <v>92763</v>
      </c>
      <c r="C303" s="439" t="s">
        <v>1815</v>
      </c>
      <c r="D303" s="449" t="s">
        <v>81</v>
      </c>
      <c r="E303" s="450">
        <v>9.25</v>
      </c>
      <c r="F303" s="455">
        <v>0</v>
      </c>
      <c r="G303" s="453">
        <f>VLOOKUP(B303,'SINAPI-%MO'!B:E,4,0)</f>
        <v>0.1027</v>
      </c>
      <c r="H303" s="456">
        <f t="shared" si="4"/>
        <v>8.3000000000000007</v>
      </c>
    </row>
    <row r="304" spans="1:8" x14ac:dyDescent="0.25">
      <c r="A304" s="447"/>
      <c r="B304" s="449">
        <v>92764</v>
      </c>
      <c r="C304" s="439" t="s">
        <v>1816</v>
      </c>
      <c r="D304" s="449" t="s">
        <v>81</v>
      </c>
      <c r="E304" s="450">
        <v>8.94</v>
      </c>
      <c r="F304" s="455">
        <v>0</v>
      </c>
      <c r="G304" s="453">
        <f>VLOOKUP(B304,'SINAPI-%MO'!B:E,4,0)</f>
        <v>7.4899999999999994E-2</v>
      </c>
      <c r="H304" s="456">
        <f t="shared" si="4"/>
        <v>8.27</v>
      </c>
    </row>
    <row r="305" spans="1:8" x14ac:dyDescent="0.25">
      <c r="A305" s="447"/>
      <c r="B305" s="449">
        <v>92765</v>
      </c>
      <c r="C305" s="439" t="s">
        <v>1817</v>
      </c>
      <c r="D305" s="449" t="s">
        <v>81</v>
      </c>
      <c r="E305" s="450">
        <v>10.199999999999999</v>
      </c>
      <c r="F305" s="455">
        <v>0</v>
      </c>
      <c r="G305" s="453">
        <f>VLOOKUP(B305,'SINAPI-%MO'!B:E,4,0)</f>
        <v>0.05</v>
      </c>
      <c r="H305" s="456">
        <f t="shared" si="4"/>
        <v>9.69</v>
      </c>
    </row>
    <row r="306" spans="1:8" x14ac:dyDescent="0.25">
      <c r="A306" s="447"/>
      <c r="B306" s="449">
        <v>92766</v>
      </c>
      <c r="C306" s="439" t="s">
        <v>1818</v>
      </c>
      <c r="D306" s="449" t="s">
        <v>81</v>
      </c>
      <c r="E306" s="450">
        <v>10.08</v>
      </c>
      <c r="F306" s="455">
        <v>0</v>
      </c>
      <c r="G306" s="453">
        <f>VLOOKUP(B306,'SINAPI-%MO'!B:E,4,0)</f>
        <v>3.9699999999999999E-2</v>
      </c>
      <c r="H306" s="456">
        <f t="shared" si="4"/>
        <v>9.67</v>
      </c>
    </row>
    <row r="307" spans="1:8" x14ac:dyDescent="0.25">
      <c r="A307" s="447"/>
      <c r="B307" s="449">
        <v>104105</v>
      </c>
      <c r="C307" s="439" t="s">
        <v>1884</v>
      </c>
      <c r="D307" s="449" t="s">
        <v>81</v>
      </c>
      <c r="E307" s="450">
        <v>10.89</v>
      </c>
      <c r="F307" s="455">
        <v>0</v>
      </c>
      <c r="G307" s="453">
        <f>VLOOKUP(B307,'SINAPI-%MO'!B:E,4,0)</f>
        <v>2.6599999999999999E-2</v>
      </c>
      <c r="H307" s="456">
        <f t="shared" si="4"/>
        <v>10.6</v>
      </c>
    </row>
    <row r="308" spans="1:8" x14ac:dyDescent="0.25">
      <c r="A308" s="447"/>
      <c r="B308" s="449">
        <v>92760</v>
      </c>
      <c r="C308" s="439" t="s">
        <v>1812</v>
      </c>
      <c r="D308" s="449" t="s">
        <v>81</v>
      </c>
      <c r="E308" s="450">
        <v>13.22</v>
      </c>
      <c r="F308" s="455">
        <v>0</v>
      </c>
      <c r="G308" s="453">
        <f>VLOOKUP(B308,'SINAPI-%MO'!B:E,4,0)</f>
        <v>0.26400000000000001</v>
      </c>
      <c r="H308" s="456">
        <f t="shared" si="4"/>
        <v>9.7200000000000006</v>
      </c>
    </row>
    <row r="309" spans="1:8" x14ac:dyDescent="0.25">
      <c r="A309" s="447"/>
      <c r="B309" s="449">
        <v>92761</v>
      </c>
      <c r="C309" s="439" t="s">
        <v>1813</v>
      </c>
      <c r="D309" s="449" t="s">
        <v>81</v>
      </c>
      <c r="E309" s="450">
        <v>12.39</v>
      </c>
      <c r="F309" s="455">
        <v>0</v>
      </c>
      <c r="G309" s="453">
        <f>VLOOKUP(B309,'SINAPI-%MO'!B:E,4,0)</f>
        <v>0.18479999999999999</v>
      </c>
      <c r="H309" s="456">
        <f t="shared" si="4"/>
        <v>10.1</v>
      </c>
    </row>
    <row r="310" spans="1:8" x14ac:dyDescent="0.25">
      <c r="A310" s="447"/>
      <c r="B310" s="449">
        <v>92759</v>
      </c>
      <c r="C310" s="439" t="s">
        <v>1811</v>
      </c>
      <c r="D310" s="449" t="s">
        <v>81</v>
      </c>
      <c r="E310" s="450">
        <v>14.08</v>
      </c>
      <c r="F310" s="455">
        <v>0</v>
      </c>
      <c r="G310" s="453">
        <f>VLOOKUP(B310,'SINAPI-%MO'!B:E,4,0)</f>
        <v>0.37359999999999999</v>
      </c>
      <c r="H310" s="456">
        <f t="shared" si="4"/>
        <v>8.81</v>
      </c>
    </row>
    <row r="311" spans="1:8" x14ac:dyDescent="0.25">
      <c r="A311" s="447"/>
      <c r="B311" s="449">
        <v>104108</v>
      </c>
      <c r="C311" s="439" t="s">
        <v>1887</v>
      </c>
      <c r="D311" s="449" t="s">
        <v>81</v>
      </c>
      <c r="E311" s="450">
        <v>12.84</v>
      </c>
      <c r="F311" s="455">
        <v>0</v>
      </c>
      <c r="G311" s="453">
        <f>VLOOKUP(B311,'SINAPI-%MO'!B:E,4,0)</f>
        <v>0.2586</v>
      </c>
      <c r="H311" s="456">
        <f t="shared" si="4"/>
        <v>9.51</v>
      </c>
    </row>
    <row r="312" spans="1:8" x14ac:dyDescent="0.25">
      <c r="A312" s="447"/>
      <c r="B312" s="449">
        <v>104107</v>
      </c>
      <c r="C312" s="439" t="s">
        <v>1886</v>
      </c>
      <c r="D312" s="449" t="s">
        <v>81</v>
      </c>
      <c r="E312" s="450">
        <v>10.8</v>
      </c>
      <c r="F312" s="455">
        <v>0</v>
      </c>
      <c r="G312" s="453">
        <f>VLOOKUP(B312,'SINAPI-%MO'!B:E,4,0)</f>
        <v>0.23150000000000001</v>
      </c>
      <c r="H312" s="456">
        <f t="shared" si="4"/>
        <v>8.2899999999999991</v>
      </c>
    </row>
    <row r="313" spans="1:8" x14ac:dyDescent="0.25">
      <c r="A313" s="447"/>
      <c r="B313" s="449">
        <v>104106</v>
      </c>
      <c r="C313" s="439" t="s">
        <v>1885</v>
      </c>
      <c r="D313" s="449" t="s">
        <v>81</v>
      </c>
      <c r="E313" s="450">
        <v>10.119999999999999</v>
      </c>
      <c r="F313" s="455">
        <v>0</v>
      </c>
      <c r="G313" s="453">
        <f>VLOOKUP(B313,'SINAPI-%MO'!B:E,4,0)</f>
        <v>0.18279999999999999</v>
      </c>
      <c r="H313" s="456">
        <f t="shared" si="4"/>
        <v>8.27</v>
      </c>
    </row>
    <row r="314" spans="1:8" x14ac:dyDescent="0.25">
      <c r="A314" s="447"/>
      <c r="B314" s="449">
        <v>104110</v>
      </c>
      <c r="C314" s="439" t="s">
        <v>1889</v>
      </c>
      <c r="D314" s="449" t="s">
        <v>81</v>
      </c>
      <c r="E314" s="450">
        <v>18</v>
      </c>
      <c r="F314" s="455">
        <v>0</v>
      </c>
      <c r="G314" s="453">
        <f>VLOOKUP(B314,'SINAPI-%MO'!B:E,4,0)</f>
        <v>0.45939999999999998</v>
      </c>
      <c r="H314" s="456">
        <f t="shared" si="4"/>
        <v>9.73</v>
      </c>
    </row>
    <row r="315" spans="1:8" x14ac:dyDescent="0.25">
      <c r="A315" s="447"/>
      <c r="B315" s="449">
        <v>104109</v>
      </c>
      <c r="C315" s="439" t="s">
        <v>1888</v>
      </c>
      <c r="D315" s="449" t="s">
        <v>81</v>
      </c>
      <c r="E315" s="450">
        <v>15.8</v>
      </c>
      <c r="F315" s="455">
        <v>0</v>
      </c>
      <c r="G315" s="453">
        <f>VLOOKUP(B315,'SINAPI-%MO'!B:E,4,0)</f>
        <v>0.36080000000000001</v>
      </c>
      <c r="H315" s="456">
        <f t="shared" si="4"/>
        <v>10.09</v>
      </c>
    </row>
    <row r="316" spans="1:8" x14ac:dyDescent="0.25">
      <c r="A316" s="447"/>
      <c r="B316" s="449">
        <v>104111</v>
      </c>
      <c r="C316" s="439" t="s">
        <v>1890</v>
      </c>
      <c r="D316" s="449" t="s">
        <v>81</v>
      </c>
      <c r="E316" s="450">
        <v>20.55</v>
      </c>
      <c r="F316" s="455">
        <v>0</v>
      </c>
      <c r="G316" s="453">
        <f>VLOOKUP(B316,'SINAPI-%MO'!B:E,4,0)</f>
        <v>0.57079999999999997</v>
      </c>
      <c r="H316" s="456">
        <f t="shared" si="4"/>
        <v>8.82</v>
      </c>
    </row>
    <row r="317" spans="1:8" x14ac:dyDescent="0.25">
      <c r="A317" s="447"/>
      <c r="B317" s="449">
        <v>92884</v>
      </c>
      <c r="C317" s="439" t="s">
        <v>1845</v>
      </c>
      <c r="D317" s="449" t="s">
        <v>81</v>
      </c>
      <c r="E317" s="450">
        <v>12.25</v>
      </c>
      <c r="F317" s="455">
        <v>0</v>
      </c>
      <c r="G317" s="453">
        <f>VLOOKUP(B317,'SINAPI-%MO'!B:E,4,0)</f>
        <v>0.16819999999999999</v>
      </c>
      <c r="H317" s="456">
        <f t="shared" si="4"/>
        <v>10.18</v>
      </c>
    </row>
    <row r="318" spans="1:8" x14ac:dyDescent="0.25">
      <c r="A318" s="447"/>
      <c r="B318" s="449">
        <v>92885</v>
      </c>
      <c r="C318" s="439" t="s">
        <v>1846</v>
      </c>
      <c r="D318" s="449" t="s">
        <v>81</v>
      </c>
      <c r="E318" s="450">
        <v>11.6</v>
      </c>
      <c r="F318" s="455">
        <v>0</v>
      </c>
      <c r="G318" s="453">
        <f>VLOOKUP(B318,'SINAPI-%MO'!B:E,4,0)</f>
        <v>0.12330000000000001</v>
      </c>
      <c r="H318" s="456">
        <f t="shared" si="4"/>
        <v>10.16</v>
      </c>
    </row>
    <row r="319" spans="1:8" x14ac:dyDescent="0.25">
      <c r="A319" s="447"/>
      <c r="B319" s="449">
        <v>92886</v>
      </c>
      <c r="C319" s="439" t="s">
        <v>1847</v>
      </c>
      <c r="D319" s="449" t="s">
        <v>81</v>
      </c>
      <c r="E319" s="450">
        <v>11.06</v>
      </c>
      <c r="F319" s="455">
        <v>0</v>
      </c>
      <c r="G319" s="453">
        <f>VLOOKUP(B319,'SINAPI-%MO'!B:E,4,0)</f>
        <v>8.3199999999999996E-2</v>
      </c>
      <c r="H319" s="456">
        <f t="shared" si="4"/>
        <v>10.130000000000001</v>
      </c>
    </row>
    <row r="320" spans="1:8" x14ac:dyDescent="0.25">
      <c r="A320" s="447"/>
      <c r="B320" s="449">
        <v>92887</v>
      </c>
      <c r="C320" s="439" t="s">
        <v>1848</v>
      </c>
      <c r="D320" s="449" t="s">
        <v>81</v>
      </c>
      <c r="E320" s="450">
        <v>10.98</v>
      </c>
      <c r="F320" s="455">
        <v>0</v>
      </c>
      <c r="G320" s="453">
        <f>VLOOKUP(B320,'SINAPI-%MO'!B:E,4,0)</f>
        <v>5.3699999999999998E-2</v>
      </c>
      <c r="H320" s="456">
        <f t="shared" si="4"/>
        <v>10.39</v>
      </c>
    </row>
    <row r="321" spans="1:8" x14ac:dyDescent="0.25">
      <c r="A321" s="447"/>
      <c r="B321" s="449">
        <v>92888</v>
      </c>
      <c r="C321" s="439" t="s">
        <v>1849</v>
      </c>
      <c r="D321" s="449" t="s">
        <v>81</v>
      </c>
      <c r="E321" s="450">
        <v>10.72</v>
      </c>
      <c r="F321" s="455">
        <v>0</v>
      </c>
      <c r="G321" s="453">
        <f>VLOOKUP(B321,'SINAPI-%MO'!B:E,4,0)</f>
        <v>3.1699999999999999E-2</v>
      </c>
      <c r="H321" s="456">
        <f t="shared" si="4"/>
        <v>10.38</v>
      </c>
    </row>
    <row r="322" spans="1:8" x14ac:dyDescent="0.25">
      <c r="A322" s="447"/>
      <c r="B322" s="449">
        <v>92882</v>
      </c>
      <c r="C322" s="439" t="s">
        <v>1843</v>
      </c>
      <c r="D322" s="449" t="s">
        <v>81</v>
      </c>
      <c r="E322" s="450">
        <v>13.24</v>
      </c>
      <c r="F322" s="455">
        <v>0</v>
      </c>
      <c r="G322" s="453">
        <f>VLOOKUP(B322,'SINAPI-%MO'!B:E,4,0)</f>
        <v>0.32700000000000001</v>
      </c>
      <c r="H322" s="456">
        <f t="shared" si="4"/>
        <v>8.91</v>
      </c>
    </row>
    <row r="323" spans="1:8" x14ac:dyDescent="0.25">
      <c r="A323" s="447"/>
      <c r="B323" s="449">
        <v>92883</v>
      </c>
      <c r="C323" s="439" t="s">
        <v>1844</v>
      </c>
      <c r="D323" s="449" t="s">
        <v>81</v>
      </c>
      <c r="E323" s="450">
        <v>12.13</v>
      </c>
      <c r="F323" s="455">
        <v>0</v>
      </c>
      <c r="G323" s="453">
        <f>VLOOKUP(B323,'SINAPI-%MO'!B:E,4,0)</f>
        <v>0.2424</v>
      </c>
      <c r="H323" s="456">
        <f t="shared" si="4"/>
        <v>9.18</v>
      </c>
    </row>
    <row r="324" spans="1:8" x14ac:dyDescent="0.25">
      <c r="A324" s="447"/>
      <c r="B324" s="449">
        <v>92877</v>
      </c>
      <c r="C324" s="439" t="s">
        <v>1838</v>
      </c>
      <c r="D324" s="449" t="s">
        <v>81</v>
      </c>
      <c r="E324" s="450">
        <v>10</v>
      </c>
      <c r="F324" s="455">
        <v>0</v>
      </c>
      <c r="G324" s="453">
        <f>VLOOKUP(B324,'SINAPI-%MO'!B:E,4,0)</f>
        <v>3.7999999999999999E-2</v>
      </c>
      <c r="H324" s="456">
        <f t="shared" si="4"/>
        <v>9.6199999999999992</v>
      </c>
    </row>
    <row r="325" spans="1:8" x14ac:dyDescent="0.25">
      <c r="A325" s="447"/>
      <c r="B325" s="449">
        <v>92878</v>
      </c>
      <c r="C325" s="439" t="s">
        <v>1839</v>
      </c>
      <c r="D325" s="449" t="s">
        <v>81</v>
      </c>
      <c r="E325" s="450">
        <v>9.83</v>
      </c>
      <c r="F325" s="455">
        <v>0</v>
      </c>
      <c r="G325" s="453">
        <f>VLOOKUP(B325,'SINAPI-%MO'!B:E,4,0)</f>
        <v>2.1399999999999999E-2</v>
      </c>
      <c r="H325" s="456">
        <f t="shared" si="4"/>
        <v>9.61</v>
      </c>
    </row>
    <row r="326" spans="1:8" x14ac:dyDescent="0.25">
      <c r="A326" s="447"/>
      <c r="B326" s="449">
        <v>92879</v>
      </c>
      <c r="C326" s="439" t="s">
        <v>1840</v>
      </c>
      <c r="D326" s="449" t="s">
        <v>81</v>
      </c>
      <c r="E326" s="450">
        <v>9.7200000000000006</v>
      </c>
      <c r="F326" s="455">
        <v>0</v>
      </c>
      <c r="G326" s="453">
        <f>VLOOKUP(B326,'SINAPI-%MO'!B:E,4,0)</f>
        <v>1.03E-2</v>
      </c>
      <c r="H326" s="456">
        <f t="shared" si="4"/>
        <v>9.61</v>
      </c>
    </row>
    <row r="327" spans="1:8" x14ac:dyDescent="0.25">
      <c r="A327" s="447"/>
      <c r="B327" s="449">
        <v>92880</v>
      </c>
      <c r="C327" s="439" t="s">
        <v>1841</v>
      </c>
      <c r="D327" s="449" t="s">
        <v>81</v>
      </c>
      <c r="E327" s="450">
        <v>9.93</v>
      </c>
      <c r="F327" s="455">
        <v>0</v>
      </c>
      <c r="G327" s="453">
        <f>VLOOKUP(B327,'SINAPI-%MO'!B:E,4,0)</f>
        <v>5.0000000000000001E-3</v>
      </c>
      <c r="H327" s="456">
        <f t="shared" si="4"/>
        <v>9.8800000000000008</v>
      </c>
    </row>
    <row r="328" spans="1:8" x14ac:dyDescent="0.25">
      <c r="A328" s="447"/>
      <c r="B328" s="449">
        <v>92881</v>
      </c>
      <c r="C328" s="439" t="s">
        <v>1842</v>
      </c>
      <c r="D328" s="449" t="s">
        <v>81</v>
      </c>
      <c r="E328" s="450">
        <v>9.91</v>
      </c>
      <c r="F328" s="455">
        <v>0</v>
      </c>
      <c r="G328" s="453">
        <f>VLOOKUP(B328,'SINAPI-%MO'!B:E,4,0)</f>
        <v>3.0000000000000001E-3</v>
      </c>
      <c r="H328" s="456">
        <f t="shared" si="4"/>
        <v>9.8800000000000008</v>
      </c>
    </row>
    <row r="329" spans="1:8" x14ac:dyDescent="0.25">
      <c r="A329" s="447"/>
      <c r="B329" s="449">
        <v>92875</v>
      </c>
      <c r="C329" s="439" t="s">
        <v>1836</v>
      </c>
      <c r="D329" s="449" t="s">
        <v>81</v>
      </c>
      <c r="E329" s="450">
        <v>9.59</v>
      </c>
      <c r="F329" s="455">
        <v>0</v>
      </c>
      <c r="G329" s="453">
        <f>VLOOKUP(B329,'SINAPI-%MO'!B:E,4,0)</f>
        <v>0.1366</v>
      </c>
      <c r="H329" s="456">
        <f t="shared" si="4"/>
        <v>8.2799999999999994</v>
      </c>
    </row>
    <row r="330" spans="1:8" x14ac:dyDescent="0.25">
      <c r="A330" s="447"/>
      <c r="B330" s="449">
        <v>92876</v>
      </c>
      <c r="C330" s="439" t="s">
        <v>1837</v>
      </c>
      <c r="D330" s="449" t="s">
        <v>81</v>
      </c>
      <c r="E330" s="450">
        <v>9.2799999999999994</v>
      </c>
      <c r="F330" s="455">
        <v>0</v>
      </c>
      <c r="G330" s="453">
        <f>VLOOKUP(B330,'SINAPI-%MO'!B:E,4,0)</f>
        <v>7.4399999999999994E-2</v>
      </c>
      <c r="H330" s="456">
        <f t="shared" si="4"/>
        <v>8.58</v>
      </c>
    </row>
    <row r="331" spans="1:8" x14ac:dyDescent="0.25">
      <c r="A331" s="447"/>
      <c r="B331" s="449">
        <v>92803</v>
      </c>
      <c r="C331" s="439" t="s">
        <v>1832</v>
      </c>
      <c r="D331" s="449" t="s">
        <v>81</v>
      </c>
      <c r="E331" s="450">
        <v>9.2200000000000006</v>
      </c>
      <c r="F331" s="455">
        <v>0</v>
      </c>
      <c r="G331" s="453">
        <f>VLOOKUP(B331,'SINAPI-%MO'!B:E,4,0)</f>
        <v>2.93E-2</v>
      </c>
      <c r="H331" s="456">
        <f t="shared" si="4"/>
        <v>8.94</v>
      </c>
    </row>
    <row r="332" spans="1:8" x14ac:dyDescent="0.25">
      <c r="A332" s="447"/>
      <c r="B332" s="449">
        <v>92804</v>
      </c>
      <c r="C332" s="439" t="s">
        <v>1833</v>
      </c>
      <c r="D332" s="449" t="s">
        <v>81</v>
      </c>
      <c r="E332" s="450">
        <v>7.89</v>
      </c>
      <c r="F332" s="455">
        <v>0</v>
      </c>
      <c r="G332" s="453">
        <f>VLOOKUP(B332,'SINAPI-%MO'!B:E,4,0)</f>
        <v>1.77E-2</v>
      </c>
      <c r="H332" s="456">
        <f t="shared" ref="H332:H395" si="5">IF(E332&gt;0,TRUNC(E332*(1-G332),2),"")</f>
        <v>7.75</v>
      </c>
    </row>
    <row r="333" spans="1:8" x14ac:dyDescent="0.25">
      <c r="A333" s="447"/>
      <c r="B333" s="449">
        <v>92805</v>
      </c>
      <c r="C333" s="439" t="s">
        <v>1834</v>
      </c>
      <c r="D333" s="449" t="s">
        <v>81</v>
      </c>
      <c r="E333" s="450">
        <v>7.81</v>
      </c>
      <c r="F333" s="455">
        <v>0</v>
      </c>
      <c r="G333" s="453">
        <f>VLOOKUP(B333,'SINAPI-%MO'!B:E,4,0)</f>
        <v>7.7000000000000002E-3</v>
      </c>
      <c r="H333" s="456">
        <f t="shared" si="5"/>
        <v>7.74</v>
      </c>
    </row>
    <row r="334" spans="1:8" x14ac:dyDescent="0.25">
      <c r="A334" s="447"/>
      <c r="B334" s="449">
        <v>92806</v>
      </c>
      <c r="C334" s="439" t="s">
        <v>1835</v>
      </c>
      <c r="D334" s="449" t="s">
        <v>81</v>
      </c>
      <c r="E334" s="450">
        <v>9.2100000000000009</v>
      </c>
      <c r="F334" s="455">
        <v>0</v>
      </c>
      <c r="G334" s="453">
        <f>VLOOKUP(B334,'SINAPI-%MO'!B:E,4,0)</f>
        <v>3.3E-3</v>
      </c>
      <c r="H334" s="456">
        <f t="shared" si="5"/>
        <v>9.17</v>
      </c>
    </row>
    <row r="335" spans="1:8" x14ac:dyDescent="0.25">
      <c r="A335" s="447"/>
      <c r="B335" s="449">
        <v>92798</v>
      </c>
      <c r="C335" s="439" t="s">
        <v>1827</v>
      </c>
      <c r="D335" s="449" t="s">
        <v>81</v>
      </c>
      <c r="E335" s="450">
        <v>9.2100000000000009</v>
      </c>
      <c r="F335" s="455">
        <v>0</v>
      </c>
      <c r="G335" s="453">
        <f>VLOOKUP(B335,'SINAPI-%MO'!B:E,4,0)</f>
        <v>3.3E-3</v>
      </c>
      <c r="H335" s="456">
        <f t="shared" si="5"/>
        <v>9.17</v>
      </c>
    </row>
    <row r="336" spans="1:8" x14ac:dyDescent="0.25">
      <c r="A336" s="447"/>
      <c r="B336" s="449">
        <v>95448</v>
      </c>
      <c r="C336" s="439" t="s">
        <v>6077</v>
      </c>
      <c r="D336" s="449" t="s">
        <v>81</v>
      </c>
      <c r="E336" s="450">
        <v>10.11</v>
      </c>
      <c r="F336" s="455">
        <v>0</v>
      </c>
      <c r="G336" s="453">
        <f>VLOOKUP(B336,'SINAPI-%MO'!B:E,4,0)</f>
        <v>1E-3</v>
      </c>
      <c r="H336" s="456">
        <f t="shared" si="5"/>
        <v>10.09</v>
      </c>
    </row>
    <row r="337" spans="1:8" x14ac:dyDescent="0.25">
      <c r="A337" s="447"/>
      <c r="B337" s="449">
        <v>92801</v>
      </c>
      <c r="C337" s="439" t="s">
        <v>1830</v>
      </c>
      <c r="D337" s="449" t="s">
        <v>81</v>
      </c>
      <c r="E337" s="450">
        <v>10.08</v>
      </c>
      <c r="F337" s="455">
        <v>0</v>
      </c>
      <c r="G337" s="453">
        <f>VLOOKUP(B337,'SINAPI-%MO'!B:E,4,0)</f>
        <v>9.7199999999999995E-2</v>
      </c>
      <c r="H337" s="456">
        <f t="shared" si="5"/>
        <v>9.1</v>
      </c>
    </row>
    <row r="338" spans="1:8" x14ac:dyDescent="0.25">
      <c r="A338" s="447"/>
      <c r="B338" s="449">
        <v>92802</v>
      </c>
      <c r="C338" s="439" t="s">
        <v>1831</v>
      </c>
      <c r="D338" s="449" t="s">
        <v>81</v>
      </c>
      <c r="E338" s="450">
        <v>10.01</v>
      </c>
      <c r="F338" s="455">
        <v>0</v>
      </c>
      <c r="G338" s="453">
        <f>VLOOKUP(B338,'SINAPI-%MO'!B:E,4,0)</f>
        <v>5.0900000000000001E-2</v>
      </c>
      <c r="H338" s="456">
        <f t="shared" si="5"/>
        <v>9.5</v>
      </c>
    </row>
    <row r="339" spans="1:8" x14ac:dyDescent="0.25">
      <c r="A339" s="447"/>
      <c r="B339" s="449">
        <v>92799</v>
      </c>
      <c r="C339" s="439" t="s">
        <v>1828</v>
      </c>
      <c r="D339" s="449" t="s">
        <v>81</v>
      </c>
      <c r="E339" s="450">
        <v>11.13</v>
      </c>
      <c r="F339" s="455">
        <v>0</v>
      </c>
      <c r="G339" s="453">
        <f>VLOOKUP(B339,'SINAPI-%MO'!B:E,4,0)</f>
        <v>0.26679999999999998</v>
      </c>
      <c r="H339" s="456">
        <f t="shared" si="5"/>
        <v>8.16</v>
      </c>
    </row>
    <row r="340" spans="1:8" x14ac:dyDescent="0.25">
      <c r="A340" s="447"/>
      <c r="B340" s="449">
        <v>92800</v>
      </c>
      <c r="C340" s="439" t="s">
        <v>1829</v>
      </c>
      <c r="D340" s="449" t="s">
        <v>81</v>
      </c>
      <c r="E340" s="450">
        <v>10.01</v>
      </c>
      <c r="F340" s="455">
        <v>0</v>
      </c>
      <c r="G340" s="453">
        <f>VLOOKUP(B340,'SINAPI-%MO'!B:E,4,0)</f>
        <v>0.18479999999999999</v>
      </c>
      <c r="H340" s="456">
        <f t="shared" si="5"/>
        <v>8.16</v>
      </c>
    </row>
    <row r="341" spans="1:8" x14ac:dyDescent="0.25">
      <c r="A341" s="447"/>
      <c r="B341" s="449">
        <v>95605</v>
      </c>
      <c r="C341" s="439" t="s">
        <v>1554</v>
      </c>
      <c r="D341" s="449" t="s">
        <v>60</v>
      </c>
      <c r="E341" s="450">
        <v>72.91</v>
      </c>
      <c r="F341" s="455">
        <v>0</v>
      </c>
      <c r="G341" s="453">
        <f>VLOOKUP(B341,'SINAPI-%MO'!B:E,4,0)</f>
        <v>0.90910000000000002</v>
      </c>
      <c r="H341" s="456">
        <f t="shared" si="5"/>
        <v>6.62</v>
      </c>
    </row>
    <row r="342" spans="1:8" x14ac:dyDescent="0.25">
      <c r="A342" s="447"/>
      <c r="B342" s="449">
        <v>95602</v>
      </c>
      <c r="C342" s="439" t="s">
        <v>1551</v>
      </c>
      <c r="D342" s="449" t="s">
        <v>60</v>
      </c>
      <c r="E342" s="450">
        <v>14.99</v>
      </c>
      <c r="F342" s="455">
        <v>0</v>
      </c>
      <c r="G342" s="453">
        <f>VLOOKUP(B342,'SINAPI-%MO'!B:E,4,0)</f>
        <v>0.9093</v>
      </c>
      <c r="H342" s="456">
        <f t="shared" si="5"/>
        <v>1.35</v>
      </c>
    </row>
    <row r="343" spans="1:8" x14ac:dyDescent="0.25">
      <c r="A343" s="447"/>
      <c r="B343" s="449">
        <v>95603</v>
      </c>
      <c r="C343" s="439" t="s">
        <v>1552</v>
      </c>
      <c r="D343" s="449" t="s">
        <v>60</v>
      </c>
      <c r="E343" s="450">
        <v>25.58</v>
      </c>
      <c r="F343" s="455">
        <v>0</v>
      </c>
      <c r="G343" s="453">
        <f>VLOOKUP(B343,'SINAPI-%MO'!B:E,4,0)</f>
        <v>0.9093</v>
      </c>
      <c r="H343" s="456">
        <f t="shared" si="5"/>
        <v>2.3199999999999998</v>
      </c>
    </row>
    <row r="344" spans="1:8" x14ac:dyDescent="0.25">
      <c r="A344" s="447"/>
      <c r="B344" s="449">
        <v>95604</v>
      </c>
      <c r="C344" s="439" t="s">
        <v>1553</v>
      </c>
      <c r="D344" s="449" t="s">
        <v>60</v>
      </c>
      <c r="E344" s="450">
        <v>39.69</v>
      </c>
      <c r="F344" s="455">
        <v>0</v>
      </c>
      <c r="G344" s="453">
        <f>VLOOKUP(B344,'SINAPI-%MO'!B:E,4,0)</f>
        <v>0.9093</v>
      </c>
      <c r="H344" s="456">
        <f t="shared" si="5"/>
        <v>3.59</v>
      </c>
    </row>
    <row r="345" spans="1:8" x14ac:dyDescent="0.25">
      <c r="A345" s="447"/>
      <c r="B345" s="449">
        <v>95601</v>
      </c>
      <c r="C345" s="439" t="s">
        <v>1550</v>
      </c>
      <c r="D345" s="449" t="s">
        <v>60</v>
      </c>
      <c r="E345" s="450">
        <v>9.36</v>
      </c>
      <c r="F345" s="455">
        <v>0</v>
      </c>
      <c r="G345" s="453">
        <f>VLOOKUP(B345,'SINAPI-%MO'!B:E,4,0)</f>
        <v>0.9103</v>
      </c>
      <c r="H345" s="456">
        <f t="shared" si="5"/>
        <v>0.83</v>
      </c>
    </row>
    <row r="346" spans="1:8" x14ac:dyDescent="0.25">
      <c r="A346" s="447"/>
      <c r="B346" s="449">
        <v>102521</v>
      </c>
      <c r="C346" s="439" t="s">
        <v>1566</v>
      </c>
      <c r="D346" s="449" t="s">
        <v>60</v>
      </c>
      <c r="E346" s="450">
        <v>60.14</v>
      </c>
      <c r="F346" s="455">
        <v>0</v>
      </c>
      <c r="G346" s="453">
        <f>VLOOKUP(B346,'SINAPI-%MO'!B:E,4,0)</f>
        <v>0.90900000000000003</v>
      </c>
      <c r="H346" s="456">
        <f t="shared" si="5"/>
        <v>5.47</v>
      </c>
    </row>
    <row r="347" spans="1:8" x14ac:dyDescent="0.25">
      <c r="A347" s="447"/>
      <c r="B347" s="449">
        <v>102522</v>
      </c>
      <c r="C347" s="439" t="s">
        <v>1567</v>
      </c>
      <c r="D347" s="449" t="s">
        <v>60</v>
      </c>
      <c r="E347" s="450">
        <v>88.23</v>
      </c>
      <c r="F347" s="455">
        <v>0</v>
      </c>
      <c r="G347" s="453">
        <f>VLOOKUP(B347,'SINAPI-%MO'!B:E,4,0)</f>
        <v>0.90910000000000002</v>
      </c>
      <c r="H347" s="456">
        <f t="shared" si="5"/>
        <v>8.02</v>
      </c>
    </row>
    <row r="348" spans="1:8" x14ac:dyDescent="0.25">
      <c r="A348" s="447"/>
      <c r="B348" s="449">
        <v>102523</v>
      </c>
      <c r="C348" s="439" t="s">
        <v>1568</v>
      </c>
      <c r="D348" s="449" t="s">
        <v>60</v>
      </c>
      <c r="E348" s="450">
        <v>116.32</v>
      </c>
      <c r="F348" s="455">
        <v>0</v>
      </c>
      <c r="G348" s="453">
        <f>VLOOKUP(B348,'SINAPI-%MO'!B:E,4,0)</f>
        <v>0.90900000000000003</v>
      </c>
      <c r="H348" s="456">
        <f t="shared" si="5"/>
        <v>10.58</v>
      </c>
    </row>
    <row r="349" spans="1:8" x14ac:dyDescent="0.25">
      <c r="A349" s="447"/>
      <c r="B349" s="449">
        <v>95608</v>
      </c>
      <c r="C349" s="439" t="s">
        <v>12574</v>
      </c>
      <c r="D349" s="449" t="s">
        <v>60</v>
      </c>
      <c r="E349" s="450">
        <v>38.57</v>
      </c>
      <c r="F349" s="455">
        <v>0</v>
      </c>
      <c r="G349" s="453">
        <f>VLOOKUP(B349,'SINAPI-%MO'!B:E,4,0)</f>
        <v>0.52480000000000004</v>
      </c>
      <c r="H349" s="456">
        <f t="shared" si="5"/>
        <v>18.32</v>
      </c>
    </row>
    <row r="350" spans="1:8" x14ac:dyDescent="0.25">
      <c r="A350" s="447"/>
      <c r="B350" s="449">
        <v>95609</v>
      </c>
      <c r="C350" s="439" t="s">
        <v>12575</v>
      </c>
      <c r="D350" s="449" t="s">
        <v>60</v>
      </c>
      <c r="E350" s="450">
        <v>48.92</v>
      </c>
      <c r="F350" s="455">
        <v>0</v>
      </c>
      <c r="G350" s="453">
        <f>VLOOKUP(B350,'SINAPI-%MO'!B:E,4,0)</f>
        <v>0.52470000000000006</v>
      </c>
      <c r="H350" s="456">
        <f t="shared" si="5"/>
        <v>23.25</v>
      </c>
    </row>
    <row r="351" spans="1:8" x14ac:dyDescent="0.25">
      <c r="A351" s="447"/>
      <c r="B351" s="449">
        <v>95607</v>
      </c>
      <c r="C351" s="439" t="s">
        <v>12576</v>
      </c>
      <c r="D351" s="449" t="s">
        <v>60</v>
      </c>
      <c r="E351" s="450">
        <v>26.6</v>
      </c>
      <c r="F351" s="455">
        <v>0</v>
      </c>
      <c r="G351" s="453">
        <f>VLOOKUP(B351,'SINAPI-%MO'!B:E,4,0)</f>
        <v>0.52480000000000004</v>
      </c>
      <c r="H351" s="456">
        <f t="shared" si="5"/>
        <v>12.64</v>
      </c>
    </row>
    <row r="352" spans="1:8" x14ac:dyDescent="0.25">
      <c r="A352" s="447"/>
      <c r="B352" s="449">
        <v>106132</v>
      </c>
      <c r="C352" s="439" t="s">
        <v>15032</v>
      </c>
      <c r="D352" s="449" t="s">
        <v>84</v>
      </c>
      <c r="E352" s="450">
        <v>0</v>
      </c>
      <c r="F352" s="455"/>
      <c r="G352" s="453" t="e">
        <f>VLOOKUP(B352,'SINAPI-%MO'!B:E,4,0)</f>
        <v>#N/A</v>
      </c>
      <c r="H352" s="456" t="str">
        <f t="shared" si="5"/>
        <v/>
      </c>
    </row>
    <row r="353" spans="1:8" x14ac:dyDescent="0.25">
      <c r="A353" s="447"/>
      <c r="B353" s="449">
        <v>106133</v>
      </c>
      <c r="C353" s="439" t="s">
        <v>15033</v>
      </c>
      <c r="D353" s="449" t="s">
        <v>84</v>
      </c>
      <c r="E353" s="450">
        <v>0</v>
      </c>
      <c r="F353" s="455"/>
      <c r="G353" s="453" t="e">
        <f>VLOOKUP(B353,'SINAPI-%MO'!B:E,4,0)</f>
        <v>#N/A</v>
      </c>
      <c r="H353" s="456" t="str">
        <f t="shared" si="5"/>
        <v/>
      </c>
    </row>
    <row r="354" spans="1:8" x14ac:dyDescent="0.25">
      <c r="A354" s="447"/>
      <c r="B354" s="449">
        <v>95996</v>
      </c>
      <c r="C354" s="439" t="s">
        <v>14017</v>
      </c>
      <c r="D354" s="449" t="s">
        <v>84</v>
      </c>
      <c r="E354" s="450">
        <v>1931.62</v>
      </c>
      <c r="F354" s="455">
        <v>2.0799999999999999E-2</v>
      </c>
      <c r="G354" s="453">
        <f>VLOOKUP(B354,'SINAPI-%MO'!B:E,4,0)</f>
        <v>1.8200000000000001E-2</v>
      </c>
      <c r="H354" s="456">
        <f t="shared" si="5"/>
        <v>1896.46</v>
      </c>
    </row>
    <row r="355" spans="1:8" x14ac:dyDescent="0.25">
      <c r="A355" s="447"/>
      <c r="B355" s="449">
        <v>95995</v>
      </c>
      <c r="C355" s="439" t="s">
        <v>14018</v>
      </c>
      <c r="D355" s="449" t="s">
        <v>84</v>
      </c>
      <c r="E355" s="450">
        <v>2228.6999999999998</v>
      </c>
      <c r="F355" s="455">
        <v>2.53E-2</v>
      </c>
      <c r="G355" s="453">
        <f>VLOOKUP(B355,'SINAPI-%MO'!B:E,4,0)</f>
        <v>2.2100000000000002E-2</v>
      </c>
      <c r="H355" s="456">
        <f t="shared" si="5"/>
        <v>2179.44</v>
      </c>
    </row>
    <row r="356" spans="1:8" x14ac:dyDescent="0.25">
      <c r="A356" s="447"/>
      <c r="B356" s="449">
        <v>104372</v>
      </c>
      <c r="C356" s="439" t="s">
        <v>15034</v>
      </c>
      <c r="D356" s="449" t="s">
        <v>84</v>
      </c>
      <c r="E356" s="450">
        <v>0</v>
      </c>
      <c r="F356" s="455"/>
      <c r="G356" s="453" t="e">
        <f>VLOOKUP(B356,'SINAPI-%MO'!B:E,4,0)</f>
        <v>#N/A</v>
      </c>
      <c r="H356" s="456" t="str">
        <f t="shared" si="5"/>
        <v/>
      </c>
    </row>
    <row r="357" spans="1:8" x14ac:dyDescent="0.25">
      <c r="A357" s="447"/>
      <c r="B357" s="449">
        <v>104371</v>
      </c>
      <c r="C357" s="439" t="s">
        <v>15035</v>
      </c>
      <c r="D357" s="449" t="s">
        <v>84</v>
      </c>
      <c r="E357" s="450">
        <v>0</v>
      </c>
      <c r="F357" s="455"/>
      <c r="G357" s="453" t="e">
        <f>VLOOKUP(B357,'SINAPI-%MO'!B:E,4,0)</f>
        <v>#N/A</v>
      </c>
      <c r="H357" s="456" t="str">
        <f t="shared" si="5"/>
        <v/>
      </c>
    </row>
    <row r="358" spans="1:8" x14ac:dyDescent="0.25">
      <c r="A358" s="447"/>
      <c r="B358" s="449">
        <v>106138</v>
      </c>
      <c r="C358" s="439" t="s">
        <v>14019</v>
      </c>
      <c r="D358" s="449" t="s">
        <v>71</v>
      </c>
      <c r="E358" s="450">
        <v>8.85</v>
      </c>
      <c r="F358" s="455">
        <v>0.53110000000000002</v>
      </c>
      <c r="G358" s="453">
        <f>VLOOKUP(B358,'SINAPI-%MO'!B:E,4,0)</f>
        <v>0.20449999999999999</v>
      </c>
      <c r="H358" s="456">
        <f t="shared" si="5"/>
        <v>7.04</v>
      </c>
    </row>
    <row r="359" spans="1:8" x14ac:dyDescent="0.25">
      <c r="A359" s="447"/>
      <c r="B359" s="449">
        <v>106135</v>
      </c>
      <c r="C359" s="439" t="s">
        <v>14020</v>
      </c>
      <c r="D359" s="449" t="s">
        <v>71</v>
      </c>
      <c r="E359" s="450">
        <v>7.56</v>
      </c>
      <c r="F359" s="455">
        <v>0.55689999999999995</v>
      </c>
      <c r="G359" s="453">
        <f>VLOOKUP(B359,'SINAPI-%MO'!B:E,4,0)</f>
        <v>0.17460000000000001</v>
      </c>
      <c r="H359" s="456">
        <f t="shared" si="5"/>
        <v>6.24</v>
      </c>
    </row>
    <row r="360" spans="1:8" x14ac:dyDescent="0.25">
      <c r="A360" s="447"/>
      <c r="B360" s="449">
        <v>106137</v>
      </c>
      <c r="C360" s="439" t="s">
        <v>14021</v>
      </c>
      <c r="D360" s="449" t="s">
        <v>71</v>
      </c>
      <c r="E360" s="450">
        <v>10.24</v>
      </c>
      <c r="F360" s="455">
        <v>0.51170000000000004</v>
      </c>
      <c r="G360" s="453">
        <f>VLOOKUP(B360,'SINAPI-%MO'!B:E,4,0)</f>
        <v>0.21579999999999999</v>
      </c>
      <c r="H360" s="456">
        <f t="shared" si="5"/>
        <v>8.0299999999999994</v>
      </c>
    </row>
    <row r="361" spans="1:8" x14ac:dyDescent="0.25">
      <c r="A361" s="447"/>
      <c r="B361" s="449">
        <v>96001</v>
      </c>
      <c r="C361" s="439" t="s">
        <v>14022</v>
      </c>
      <c r="D361" s="449" t="s">
        <v>71</v>
      </c>
      <c r="E361" s="450">
        <v>8.67</v>
      </c>
      <c r="F361" s="455">
        <v>0.5363</v>
      </c>
      <c r="G361" s="453">
        <f>VLOOKUP(B361,'SINAPI-%MO'!B:E,4,0)</f>
        <v>0.188</v>
      </c>
      <c r="H361" s="456">
        <f t="shared" si="5"/>
        <v>7.04</v>
      </c>
    </row>
    <row r="362" spans="1:8" x14ac:dyDescent="0.25">
      <c r="A362" s="447"/>
      <c r="B362" s="449">
        <v>106136</v>
      </c>
      <c r="C362" s="439" t="s">
        <v>14023</v>
      </c>
      <c r="D362" s="449" t="s">
        <v>71</v>
      </c>
      <c r="E362" s="450">
        <v>11.95</v>
      </c>
      <c r="F362" s="455">
        <v>0.49540000000000001</v>
      </c>
      <c r="G362" s="453">
        <f>VLOOKUP(B362,'SINAPI-%MO'!B:E,4,0)</f>
        <v>0.22589999999999999</v>
      </c>
      <c r="H362" s="456">
        <f t="shared" si="5"/>
        <v>9.25</v>
      </c>
    </row>
    <row r="363" spans="1:8" x14ac:dyDescent="0.25">
      <c r="A363" s="447"/>
      <c r="B363" s="449">
        <v>106134</v>
      </c>
      <c r="C363" s="439" t="s">
        <v>14024</v>
      </c>
      <c r="D363" s="449" t="s">
        <v>71</v>
      </c>
      <c r="E363" s="450">
        <v>10.050000000000001</v>
      </c>
      <c r="F363" s="455">
        <v>0.51639999999999997</v>
      </c>
      <c r="G363" s="453">
        <f>VLOOKUP(B363,'SINAPI-%MO'!B:E,4,0)</f>
        <v>0.19800000000000001</v>
      </c>
      <c r="H363" s="456">
        <f t="shared" si="5"/>
        <v>8.06</v>
      </c>
    </row>
    <row r="364" spans="1:8" x14ac:dyDescent="0.25">
      <c r="A364" s="447"/>
      <c r="B364" s="449">
        <v>94880</v>
      </c>
      <c r="C364" s="439" t="s">
        <v>198</v>
      </c>
      <c r="D364" s="449" t="s">
        <v>73</v>
      </c>
      <c r="E364" s="450">
        <v>44.3</v>
      </c>
      <c r="F364" s="455">
        <v>0</v>
      </c>
      <c r="G364" s="453">
        <f>VLOOKUP(B364,'SINAPI-%MO'!B:E,4,0)</f>
        <v>0.38890000000000002</v>
      </c>
      <c r="H364" s="456">
        <f t="shared" si="5"/>
        <v>27.07</v>
      </c>
    </row>
    <row r="365" spans="1:8" x14ac:dyDescent="0.25">
      <c r="A365" s="447"/>
      <c r="B365" s="449">
        <v>94882</v>
      </c>
      <c r="C365" s="439" t="s">
        <v>200</v>
      </c>
      <c r="D365" s="449" t="s">
        <v>73</v>
      </c>
      <c r="E365" s="450">
        <v>51.2</v>
      </c>
      <c r="F365" s="455">
        <v>0</v>
      </c>
      <c r="G365" s="453">
        <f>VLOOKUP(B365,'SINAPI-%MO'!B:E,4,0)</f>
        <v>0.39900000000000002</v>
      </c>
      <c r="H365" s="456">
        <f t="shared" si="5"/>
        <v>30.77</v>
      </c>
    </row>
    <row r="366" spans="1:8" x14ac:dyDescent="0.25">
      <c r="A366" s="447"/>
      <c r="B366" s="449">
        <v>94884</v>
      </c>
      <c r="C366" s="439" t="s">
        <v>201</v>
      </c>
      <c r="D366" s="449" t="s">
        <v>73</v>
      </c>
      <c r="E366" s="450">
        <v>65.209999999999994</v>
      </c>
      <c r="F366" s="455">
        <v>0</v>
      </c>
      <c r="G366" s="453">
        <f>VLOOKUP(B366,'SINAPI-%MO'!B:E,4,0)</f>
        <v>0.41299999999999998</v>
      </c>
      <c r="H366" s="456">
        <f t="shared" si="5"/>
        <v>38.270000000000003</v>
      </c>
    </row>
    <row r="367" spans="1:8" x14ac:dyDescent="0.25">
      <c r="A367" s="447"/>
      <c r="B367" s="449">
        <v>94870</v>
      </c>
      <c r="C367" s="439" t="s">
        <v>193</v>
      </c>
      <c r="D367" s="449" t="s">
        <v>73</v>
      </c>
      <c r="E367" s="450">
        <v>2.16</v>
      </c>
      <c r="F367" s="455">
        <v>0</v>
      </c>
      <c r="G367" s="453">
        <f>VLOOKUP(B367,'SINAPI-%MO'!B:E,4,0)</f>
        <v>0.39350000000000002</v>
      </c>
      <c r="H367" s="456">
        <f t="shared" si="5"/>
        <v>1.31</v>
      </c>
    </row>
    <row r="368" spans="1:8" x14ac:dyDescent="0.25">
      <c r="A368" s="447"/>
      <c r="B368" s="449">
        <v>94872</v>
      </c>
      <c r="C368" s="439" t="s">
        <v>12577</v>
      </c>
      <c r="D368" s="449" t="s">
        <v>73</v>
      </c>
      <c r="E368" s="450">
        <v>2.93</v>
      </c>
      <c r="F368" s="455">
        <v>0</v>
      </c>
      <c r="G368" s="453">
        <f>VLOOKUP(B368,'SINAPI-%MO'!B:E,4,0)</f>
        <v>0.50849999999999995</v>
      </c>
      <c r="H368" s="456">
        <f t="shared" si="5"/>
        <v>1.44</v>
      </c>
    </row>
    <row r="369" spans="1:8" x14ac:dyDescent="0.25">
      <c r="A369" s="447"/>
      <c r="B369" s="449">
        <v>90746</v>
      </c>
      <c r="C369" s="439" t="s">
        <v>190</v>
      </c>
      <c r="D369" s="449" t="s">
        <v>73</v>
      </c>
      <c r="E369" s="450">
        <v>3.51</v>
      </c>
      <c r="F369" s="455">
        <v>0</v>
      </c>
      <c r="G369" s="453">
        <f>VLOOKUP(B369,'SINAPI-%MO'!B:E,4,0)</f>
        <v>1</v>
      </c>
      <c r="H369" s="456">
        <f t="shared" si="5"/>
        <v>0</v>
      </c>
    </row>
    <row r="370" spans="1:8" x14ac:dyDescent="0.25">
      <c r="A370" s="447"/>
      <c r="B370" s="449">
        <v>90747</v>
      </c>
      <c r="C370" s="439" t="s">
        <v>191</v>
      </c>
      <c r="D370" s="449" t="s">
        <v>73</v>
      </c>
      <c r="E370" s="450">
        <v>17.05</v>
      </c>
      <c r="F370" s="455">
        <v>0</v>
      </c>
      <c r="G370" s="453">
        <f>VLOOKUP(B370,'SINAPI-%MO'!B:E,4,0)</f>
        <v>0.46389999999999998</v>
      </c>
      <c r="H370" s="456">
        <f t="shared" si="5"/>
        <v>9.14</v>
      </c>
    </row>
    <row r="371" spans="1:8" x14ac:dyDescent="0.25">
      <c r="A371" s="447"/>
      <c r="B371" s="449">
        <v>94876</v>
      </c>
      <c r="C371" s="439" t="s">
        <v>12578</v>
      </c>
      <c r="D371" s="449" t="s">
        <v>73</v>
      </c>
      <c r="E371" s="450">
        <v>29.42</v>
      </c>
      <c r="F371" s="455">
        <v>0</v>
      </c>
      <c r="G371" s="453">
        <f>VLOOKUP(B371,'SINAPI-%MO'!B:E,4,0)</f>
        <v>0.40720000000000001</v>
      </c>
      <c r="H371" s="456">
        <f t="shared" si="5"/>
        <v>17.440000000000001</v>
      </c>
    </row>
    <row r="372" spans="1:8" x14ac:dyDescent="0.25">
      <c r="A372" s="447"/>
      <c r="B372" s="449">
        <v>94878</v>
      </c>
      <c r="C372" s="439" t="s">
        <v>196</v>
      </c>
      <c r="D372" s="449" t="s">
        <v>73</v>
      </c>
      <c r="E372" s="450">
        <v>33.9</v>
      </c>
      <c r="F372" s="455">
        <v>0</v>
      </c>
      <c r="G372" s="453">
        <f>VLOOKUP(B372,'SINAPI-%MO'!B:E,4,0)</f>
        <v>0.41470000000000001</v>
      </c>
      <c r="H372" s="456">
        <f t="shared" si="5"/>
        <v>19.84</v>
      </c>
    </row>
    <row r="373" spans="1:8" x14ac:dyDescent="0.25">
      <c r="A373" s="447"/>
      <c r="B373" s="449">
        <v>90740</v>
      </c>
      <c r="C373" s="439" t="s">
        <v>185</v>
      </c>
      <c r="D373" s="449" t="s">
        <v>73</v>
      </c>
      <c r="E373" s="450">
        <v>4.28</v>
      </c>
      <c r="F373" s="455">
        <v>0</v>
      </c>
      <c r="G373" s="453">
        <f>VLOOKUP(B373,'SINAPI-%MO'!B:E,4,0)</f>
        <v>1</v>
      </c>
      <c r="H373" s="456">
        <f t="shared" si="5"/>
        <v>0</v>
      </c>
    </row>
    <row r="374" spans="1:8" x14ac:dyDescent="0.25">
      <c r="A374" s="447"/>
      <c r="B374" s="449">
        <v>90741</v>
      </c>
      <c r="C374" s="439" t="s">
        <v>186</v>
      </c>
      <c r="D374" s="449" t="s">
        <v>73</v>
      </c>
      <c r="E374" s="450">
        <v>4.88</v>
      </c>
      <c r="F374" s="455">
        <v>0</v>
      </c>
      <c r="G374" s="453">
        <f>VLOOKUP(B374,'SINAPI-%MO'!B:E,4,0)</f>
        <v>1</v>
      </c>
      <c r="H374" s="456">
        <f t="shared" si="5"/>
        <v>0</v>
      </c>
    </row>
    <row r="375" spans="1:8" x14ac:dyDescent="0.25">
      <c r="A375" s="447"/>
      <c r="B375" s="449">
        <v>90742</v>
      </c>
      <c r="C375" s="439" t="s">
        <v>187</v>
      </c>
      <c r="D375" s="449" t="s">
        <v>73</v>
      </c>
      <c r="E375" s="450">
        <v>5.48</v>
      </c>
      <c r="F375" s="455">
        <v>0</v>
      </c>
      <c r="G375" s="453">
        <f>VLOOKUP(B375,'SINAPI-%MO'!B:E,4,0)</f>
        <v>1</v>
      </c>
      <c r="H375" s="456">
        <f t="shared" si="5"/>
        <v>0</v>
      </c>
    </row>
    <row r="376" spans="1:8" x14ac:dyDescent="0.25">
      <c r="A376" s="447"/>
      <c r="B376" s="449">
        <v>90743</v>
      </c>
      <c r="C376" s="439" t="s">
        <v>188</v>
      </c>
      <c r="D376" s="449" t="s">
        <v>73</v>
      </c>
      <c r="E376" s="450">
        <v>6.09</v>
      </c>
      <c r="F376" s="455">
        <v>0</v>
      </c>
      <c r="G376" s="453">
        <f>VLOOKUP(B376,'SINAPI-%MO'!B:E,4,0)</f>
        <v>1</v>
      </c>
      <c r="H376" s="456">
        <f t="shared" si="5"/>
        <v>0</v>
      </c>
    </row>
    <row r="377" spans="1:8" x14ac:dyDescent="0.25">
      <c r="A377" s="447"/>
      <c r="B377" s="449">
        <v>90744</v>
      </c>
      <c r="C377" s="439" t="s">
        <v>189</v>
      </c>
      <c r="D377" s="449" t="s">
        <v>73</v>
      </c>
      <c r="E377" s="450">
        <v>6.68</v>
      </c>
      <c r="F377" s="455">
        <v>0</v>
      </c>
      <c r="G377" s="453">
        <f>VLOOKUP(B377,'SINAPI-%MO'!B:E,4,0)</f>
        <v>1</v>
      </c>
      <c r="H377" s="456">
        <f t="shared" si="5"/>
        <v>0</v>
      </c>
    </row>
    <row r="378" spans="1:8" x14ac:dyDescent="0.25">
      <c r="A378" s="447"/>
      <c r="B378" s="449">
        <v>90745</v>
      </c>
      <c r="C378" s="439" t="s">
        <v>12579</v>
      </c>
      <c r="D378" s="449" t="s">
        <v>73</v>
      </c>
      <c r="E378" s="450">
        <v>10.199999999999999</v>
      </c>
      <c r="F378" s="455">
        <v>0</v>
      </c>
      <c r="G378" s="453">
        <f>VLOOKUP(B378,'SINAPI-%MO'!B:E,4,0)</f>
        <v>0.58040000000000003</v>
      </c>
      <c r="H378" s="456">
        <f t="shared" si="5"/>
        <v>4.2699999999999996</v>
      </c>
    </row>
    <row r="379" spans="1:8" x14ac:dyDescent="0.25">
      <c r="A379" s="447"/>
      <c r="B379" s="449">
        <v>90733</v>
      </c>
      <c r="C379" s="439" t="s">
        <v>180</v>
      </c>
      <c r="D379" s="449" t="s">
        <v>73</v>
      </c>
      <c r="E379" s="450">
        <v>3.24</v>
      </c>
      <c r="F379" s="455">
        <v>0</v>
      </c>
      <c r="G379" s="453">
        <f>VLOOKUP(B379,'SINAPI-%MO'!B:E,4,0)</f>
        <v>1</v>
      </c>
      <c r="H379" s="456">
        <f t="shared" si="5"/>
        <v>0</v>
      </c>
    </row>
    <row r="380" spans="1:8" x14ac:dyDescent="0.25">
      <c r="A380" s="447"/>
      <c r="B380" s="449">
        <v>90734</v>
      </c>
      <c r="C380" s="439" t="s">
        <v>12580</v>
      </c>
      <c r="D380" s="449" t="s">
        <v>73</v>
      </c>
      <c r="E380" s="450">
        <v>3.84</v>
      </c>
      <c r="F380" s="455">
        <v>0</v>
      </c>
      <c r="G380" s="453">
        <f>VLOOKUP(B380,'SINAPI-%MO'!B:E,4,0)</f>
        <v>1</v>
      </c>
      <c r="H380" s="456">
        <f t="shared" si="5"/>
        <v>0</v>
      </c>
    </row>
    <row r="381" spans="1:8" x14ac:dyDescent="0.25">
      <c r="A381" s="447"/>
      <c r="B381" s="449">
        <v>90735</v>
      </c>
      <c r="C381" s="439" t="s">
        <v>181</v>
      </c>
      <c r="D381" s="449" t="s">
        <v>73</v>
      </c>
      <c r="E381" s="450">
        <v>4.4400000000000004</v>
      </c>
      <c r="F381" s="455">
        <v>0</v>
      </c>
      <c r="G381" s="453">
        <f>VLOOKUP(B381,'SINAPI-%MO'!B:E,4,0)</f>
        <v>1</v>
      </c>
      <c r="H381" s="456">
        <f t="shared" si="5"/>
        <v>0</v>
      </c>
    </row>
    <row r="382" spans="1:8" x14ac:dyDescent="0.25">
      <c r="A382" s="447"/>
      <c r="B382" s="449">
        <v>90736</v>
      </c>
      <c r="C382" s="439" t="s">
        <v>182</v>
      </c>
      <c r="D382" s="449" t="s">
        <v>73</v>
      </c>
      <c r="E382" s="450">
        <v>5.04</v>
      </c>
      <c r="F382" s="455">
        <v>0</v>
      </c>
      <c r="G382" s="453">
        <f>VLOOKUP(B382,'SINAPI-%MO'!B:E,4,0)</f>
        <v>1</v>
      </c>
      <c r="H382" s="456">
        <f t="shared" si="5"/>
        <v>0</v>
      </c>
    </row>
    <row r="383" spans="1:8" x14ac:dyDescent="0.25">
      <c r="A383" s="447"/>
      <c r="B383" s="449">
        <v>90737</v>
      </c>
      <c r="C383" s="439" t="s">
        <v>12581</v>
      </c>
      <c r="D383" s="449" t="s">
        <v>73</v>
      </c>
      <c r="E383" s="450">
        <v>5.65</v>
      </c>
      <c r="F383" s="455">
        <v>0</v>
      </c>
      <c r="G383" s="453">
        <f>VLOOKUP(B383,'SINAPI-%MO'!B:E,4,0)</f>
        <v>1</v>
      </c>
      <c r="H383" s="456">
        <f t="shared" si="5"/>
        <v>0</v>
      </c>
    </row>
    <row r="384" spans="1:8" x14ac:dyDescent="0.25">
      <c r="A384" s="447"/>
      <c r="B384" s="449">
        <v>90738</v>
      </c>
      <c r="C384" s="439" t="s">
        <v>183</v>
      </c>
      <c r="D384" s="449" t="s">
        <v>73</v>
      </c>
      <c r="E384" s="450">
        <v>6.24</v>
      </c>
      <c r="F384" s="455">
        <v>0</v>
      </c>
      <c r="G384" s="453">
        <f>VLOOKUP(B384,'SINAPI-%MO'!B:E,4,0)</f>
        <v>1</v>
      </c>
      <c r="H384" s="456">
        <f t="shared" si="5"/>
        <v>0</v>
      </c>
    </row>
    <row r="385" spans="1:8" x14ac:dyDescent="0.25">
      <c r="A385" s="447"/>
      <c r="B385" s="449">
        <v>90739</v>
      </c>
      <c r="C385" s="439" t="s">
        <v>184</v>
      </c>
      <c r="D385" s="449" t="s">
        <v>73</v>
      </c>
      <c r="E385" s="450">
        <v>9.14</v>
      </c>
      <c r="F385" s="455">
        <v>0</v>
      </c>
      <c r="G385" s="453">
        <f>VLOOKUP(B385,'SINAPI-%MO'!B:E,4,0)</f>
        <v>0.57989999999999997</v>
      </c>
      <c r="H385" s="456">
        <f t="shared" si="5"/>
        <v>3.83</v>
      </c>
    </row>
    <row r="386" spans="1:8" x14ac:dyDescent="0.25">
      <c r="A386" s="447"/>
      <c r="B386" s="449">
        <v>90724</v>
      </c>
      <c r="C386" s="439" t="s">
        <v>171</v>
      </c>
      <c r="D386" s="449" t="s">
        <v>60</v>
      </c>
      <c r="E386" s="450">
        <v>23.28</v>
      </c>
      <c r="F386" s="455">
        <v>0</v>
      </c>
      <c r="G386" s="453">
        <f>VLOOKUP(B386,'SINAPI-%MO'!B:E,4,0)</f>
        <v>0.95920000000000005</v>
      </c>
      <c r="H386" s="456">
        <f t="shared" si="5"/>
        <v>0.94</v>
      </c>
    </row>
    <row r="387" spans="1:8" x14ac:dyDescent="0.25">
      <c r="A387" s="447"/>
      <c r="B387" s="449">
        <v>102267</v>
      </c>
      <c r="C387" s="439" t="s">
        <v>205</v>
      </c>
      <c r="D387" s="449" t="s">
        <v>60</v>
      </c>
      <c r="E387" s="450">
        <v>126.03</v>
      </c>
      <c r="F387" s="455">
        <v>0</v>
      </c>
      <c r="G387" s="453">
        <f>VLOOKUP(B387,'SINAPI-%MO'!B:E,4,0)</f>
        <v>0.93540000000000001</v>
      </c>
      <c r="H387" s="456">
        <f t="shared" si="5"/>
        <v>8.14</v>
      </c>
    </row>
    <row r="388" spans="1:8" x14ac:dyDescent="0.25">
      <c r="A388" s="447"/>
      <c r="B388" s="449">
        <v>102268</v>
      </c>
      <c r="C388" s="439" t="s">
        <v>206</v>
      </c>
      <c r="D388" s="449" t="s">
        <v>60</v>
      </c>
      <c r="E388" s="450">
        <v>142.22</v>
      </c>
      <c r="F388" s="455">
        <v>0</v>
      </c>
      <c r="G388" s="453">
        <f>VLOOKUP(B388,'SINAPI-%MO'!B:E,4,0)</f>
        <v>0.93500000000000005</v>
      </c>
      <c r="H388" s="456">
        <f t="shared" si="5"/>
        <v>9.24</v>
      </c>
    </row>
    <row r="389" spans="1:8" x14ac:dyDescent="0.25">
      <c r="A389" s="447"/>
      <c r="B389" s="449">
        <v>90725</v>
      </c>
      <c r="C389" s="439" t="s">
        <v>172</v>
      </c>
      <c r="D389" s="449" t="s">
        <v>60</v>
      </c>
      <c r="E389" s="450">
        <v>28.68</v>
      </c>
      <c r="F389" s="455">
        <v>0</v>
      </c>
      <c r="G389" s="453">
        <f>VLOOKUP(B389,'SINAPI-%MO'!B:E,4,0)</f>
        <v>0.9536</v>
      </c>
      <c r="H389" s="456">
        <f t="shared" si="5"/>
        <v>1.33</v>
      </c>
    </row>
    <row r="390" spans="1:8" x14ac:dyDescent="0.25">
      <c r="A390" s="447"/>
      <c r="B390" s="449">
        <v>102269</v>
      </c>
      <c r="C390" s="439" t="s">
        <v>207</v>
      </c>
      <c r="D390" s="449" t="s">
        <v>60</v>
      </c>
      <c r="E390" s="450">
        <v>174.62</v>
      </c>
      <c r="F390" s="455">
        <v>0</v>
      </c>
      <c r="G390" s="453">
        <f>VLOOKUP(B390,'SINAPI-%MO'!B:E,4,0)</f>
        <v>0.93430000000000002</v>
      </c>
      <c r="H390" s="456">
        <f t="shared" si="5"/>
        <v>11.47</v>
      </c>
    </row>
    <row r="391" spans="1:8" x14ac:dyDescent="0.25">
      <c r="A391" s="447"/>
      <c r="B391" s="449">
        <v>90726</v>
      </c>
      <c r="C391" s="439" t="s">
        <v>173</v>
      </c>
      <c r="D391" s="449" t="s">
        <v>60</v>
      </c>
      <c r="E391" s="450">
        <v>34.15</v>
      </c>
      <c r="F391" s="455">
        <v>0</v>
      </c>
      <c r="G391" s="453">
        <f>VLOOKUP(B391,'SINAPI-%MO'!B:E,4,0)</f>
        <v>0.94879999999999998</v>
      </c>
      <c r="H391" s="456">
        <f t="shared" si="5"/>
        <v>1.74</v>
      </c>
    </row>
    <row r="392" spans="1:8" x14ac:dyDescent="0.25">
      <c r="A392" s="447"/>
      <c r="B392" s="449">
        <v>90727</v>
      </c>
      <c r="C392" s="439" t="s">
        <v>174</v>
      </c>
      <c r="D392" s="449" t="s">
        <v>60</v>
      </c>
      <c r="E392" s="450">
        <v>39.549999999999997</v>
      </c>
      <c r="F392" s="455">
        <v>0</v>
      </c>
      <c r="G392" s="453">
        <f>VLOOKUP(B392,'SINAPI-%MO'!B:E,4,0)</f>
        <v>0.94610000000000005</v>
      </c>
      <c r="H392" s="456">
        <f t="shared" si="5"/>
        <v>2.13</v>
      </c>
    </row>
    <row r="393" spans="1:8" x14ac:dyDescent="0.25">
      <c r="A393" s="447"/>
      <c r="B393" s="449">
        <v>90728</v>
      </c>
      <c r="C393" s="439" t="s">
        <v>175</v>
      </c>
      <c r="D393" s="449" t="s">
        <v>60</v>
      </c>
      <c r="E393" s="450">
        <v>44.96</v>
      </c>
      <c r="F393" s="455">
        <v>0</v>
      </c>
      <c r="G393" s="453">
        <f>VLOOKUP(B393,'SINAPI-%MO'!B:E,4,0)</f>
        <v>0.94440000000000002</v>
      </c>
      <c r="H393" s="456">
        <f t="shared" si="5"/>
        <v>2.4900000000000002</v>
      </c>
    </row>
    <row r="394" spans="1:8" x14ac:dyDescent="0.25">
      <c r="A394" s="447"/>
      <c r="B394" s="449">
        <v>90729</v>
      </c>
      <c r="C394" s="439" t="s">
        <v>176</v>
      </c>
      <c r="D394" s="449" t="s">
        <v>60</v>
      </c>
      <c r="E394" s="450">
        <v>50.35</v>
      </c>
      <c r="F394" s="455">
        <v>0</v>
      </c>
      <c r="G394" s="453">
        <f>VLOOKUP(B394,'SINAPI-%MO'!B:E,4,0)</f>
        <v>0.94299999999999995</v>
      </c>
      <c r="H394" s="456">
        <f t="shared" si="5"/>
        <v>2.86</v>
      </c>
    </row>
    <row r="395" spans="1:8" x14ac:dyDescent="0.25">
      <c r="A395" s="447"/>
      <c r="B395" s="449">
        <v>90730</v>
      </c>
      <c r="C395" s="439" t="s">
        <v>177</v>
      </c>
      <c r="D395" s="449" t="s">
        <v>60</v>
      </c>
      <c r="E395" s="450">
        <v>55.75</v>
      </c>
      <c r="F395" s="455">
        <v>0</v>
      </c>
      <c r="G395" s="453">
        <f>VLOOKUP(B395,'SINAPI-%MO'!B:E,4,0)</f>
        <v>0.94189999999999996</v>
      </c>
      <c r="H395" s="456">
        <f t="shared" si="5"/>
        <v>3.23</v>
      </c>
    </row>
    <row r="396" spans="1:8" x14ac:dyDescent="0.25">
      <c r="A396" s="447"/>
      <c r="B396" s="449">
        <v>90731</v>
      </c>
      <c r="C396" s="439" t="s">
        <v>178</v>
      </c>
      <c r="D396" s="449" t="s">
        <v>60</v>
      </c>
      <c r="E396" s="450">
        <v>61.16</v>
      </c>
      <c r="F396" s="455">
        <v>0</v>
      </c>
      <c r="G396" s="453">
        <f>VLOOKUP(B396,'SINAPI-%MO'!B:E,4,0)</f>
        <v>0.94079999999999997</v>
      </c>
      <c r="H396" s="456">
        <f t="shared" ref="H396:H459" si="6">IF(E396&gt;0,TRUNC(E396*(1-G396),2),"")</f>
        <v>3.62</v>
      </c>
    </row>
    <row r="397" spans="1:8" x14ac:dyDescent="0.25">
      <c r="A397" s="447"/>
      <c r="B397" s="449">
        <v>90732</v>
      </c>
      <c r="C397" s="439" t="s">
        <v>179</v>
      </c>
      <c r="D397" s="449" t="s">
        <v>60</v>
      </c>
      <c r="E397" s="450">
        <v>77.349999999999994</v>
      </c>
      <c r="F397" s="455">
        <v>0</v>
      </c>
      <c r="G397" s="453">
        <f>VLOOKUP(B397,'SINAPI-%MO'!B:E,4,0)</f>
        <v>0.93879999999999997</v>
      </c>
      <c r="H397" s="456">
        <f t="shared" si="6"/>
        <v>4.7300000000000004</v>
      </c>
    </row>
    <row r="398" spans="1:8" x14ac:dyDescent="0.25">
      <c r="A398" s="447"/>
      <c r="B398" s="449">
        <v>102265</v>
      </c>
      <c r="C398" s="439" t="s">
        <v>203</v>
      </c>
      <c r="D398" s="449" t="s">
        <v>60</v>
      </c>
      <c r="E398" s="450">
        <v>98.96</v>
      </c>
      <c r="F398" s="455">
        <v>0</v>
      </c>
      <c r="G398" s="453">
        <f>VLOOKUP(B398,'SINAPI-%MO'!B:E,4,0)</f>
        <v>0.93710000000000004</v>
      </c>
      <c r="H398" s="456">
        <f t="shared" si="6"/>
        <v>6.22</v>
      </c>
    </row>
    <row r="399" spans="1:8" x14ac:dyDescent="0.25">
      <c r="A399" s="447"/>
      <c r="B399" s="449">
        <v>102266</v>
      </c>
      <c r="C399" s="439" t="s">
        <v>204</v>
      </c>
      <c r="D399" s="449" t="s">
        <v>60</v>
      </c>
      <c r="E399" s="450">
        <v>109.75</v>
      </c>
      <c r="F399" s="455">
        <v>0</v>
      </c>
      <c r="G399" s="453">
        <f>VLOOKUP(B399,'SINAPI-%MO'!B:E,4,0)</f>
        <v>0.93659999999999999</v>
      </c>
      <c r="H399" s="456">
        <f t="shared" si="6"/>
        <v>6.95</v>
      </c>
    </row>
    <row r="400" spans="1:8" x14ac:dyDescent="0.25">
      <c r="A400" s="447"/>
      <c r="B400" s="449">
        <v>94879</v>
      </c>
      <c r="C400" s="439" t="s">
        <v>197</v>
      </c>
      <c r="D400" s="449" t="s">
        <v>73</v>
      </c>
      <c r="E400" s="450">
        <v>2743.8</v>
      </c>
      <c r="F400" s="455">
        <v>0</v>
      </c>
      <c r="G400" s="453">
        <f>VLOOKUP(B400,'SINAPI-%MO'!B:E,4,0)</f>
        <v>6.3E-3</v>
      </c>
      <c r="H400" s="456">
        <f t="shared" si="6"/>
        <v>2726.51</v>
      </c>
    </row>
    <row r="401" spans="1:8" x14ac:dyDescent="0.25">
      <c r="A401" s="447"/>
      <c r="B401" s="449">
        <v>94881</v>
      </c>
      <c r="C401" s="439" t="s">
        <v>199</v>
      </c>
      <c r="D401" s="449" t="s">
        <v>73</v>
      </c>
      <c r="E401" s="450">
        <v>3782.09</v>
      </c>
      <c r="F401" s="455">
        <v>0</v>
      </c>
      <c r="G401" s="453">
        <f>VLOOKUP(B401,'SINAPI-%MO'!B:E,4,0)</f>
        <v>5.4000000000000003E-3</v>
      </c>
      <c r="H401" s="456">
        <f t="shared" si="6"/>
        <v>3761.66</v>
      </c>
    </row>
    <row r="402" spans="1:8" x14ac:dyDescent="0.25">
      <c r="A402" s="447"/>
      <c r="B402" s="449">
        <v>94869</v>
      </c>
      <c r="C402" s="439" t="s">
        <v>192</v>
      </c>
      <c r="D402" s="449" t="s">
        <v>73</v>
      </c>
      <c r="E402" s="450">
        <v>194.13</v>
      </c>
      <c r="F402" s="455">
        <v>0</v>
      </c>
      <c r="G402" s="453">
        <f>VLOOKUP(B402,'SINAPI-%MO'!B:E,4,0)</f>
        <v>4.4000000000000003E-3</v>
      </c>
      <c r="H402" s="456">
        <f t="shared" si="6"/>
        <v>193.27</v>
      </c>
    </row>
    <row r="403" spans="1:8" x14ac:dyDescent="0.25">
      <c r="A403" s="447"/>
      <c r="B403" s="449">
        <v>94871</v>
      </c>
      <c r="C403" s="439" t="s">
        <v>194</v>
      </c>
      <c r="D403" s="449" t="s">
        <v>73</v>
      </c>
      <c r="E403" s="450">
        <v>303.69</v>
      </c>
      <c r="F403" s="455">
        <v>0</v>
      </c>
      <c r="G403" s="453">
        <f>VLOOKUP(B403,'SINAPI-%MO'!B:E,4,0)</f>
        <v>4.8999999999999998E-3</v>
      </c>
      <c r="H403" s="456">
        <f t="shared" si="6"/>
        <v>302.2</v>
      </c>
    </row>
    <row r="404" spans="1:8" x14ac:dyDescent="0.25">
      <c r="A404" s="447"/>
      <c r="B404" s="449">
        <v>90708</v>
      </c>
      <c r="C404" s="439" t="s">
        <v>170</v>
      </c>
      <c r="D404" s="449" t="s">
        <v>73</v>
      </c>
      <c r="E404" s="450">
        <v>1096.82</v>
      </c>
      <c r="F404" s="455">
        <v>0</v>
      </c>
      <c r="G404" s="453">
        <f>VLOOKUP(B404,'SINAPI-%MO'!B:E,4,0)</f>
        <v>7.1999999999999998E-3</v>
      </c>
      <c r="H404" s="456">
        <f t="shared" si="6"/>
        <v>1088.92</v>
      </c>
    </row>
    <row r="405" spans="1:8" x14ac:dyDescent="0.25">
      <c r="A405" s="447"/>
      <c r="B405" s="449">
        <v>94875</v>
      </c>
      <c r="C405" s="439" t="s">
        <v>195</v>
      </c>
      <c r="D405" s="449" t="s">
        <v>73</v>
      </c>
      <c r="E405" s="450">
        <v>1781.8</v>
      </c>
      <c r="F405" s="455">
        <v>0</v>
      </c>
      <c r="G405" s="453">
        <f>VLOOKUP(B405,'SINAPI-%MO'!B:E,4,0)</f>
        <v>6.7000000000000002E-3</v>
      </c>
      <c r="H405" s="456">
        <f t="shared" si="6"/>
        <v>1769.86</v>
      </c>
    </row>
    <row r="406" spans="1:8" x14ac:dyDescent="0.25">
      <c r="A406" s="447"/>
      <c r="B406" s="449">
        <v>102264</v>
      </c>
      <c r="C406" s="439" t="s">
        <v>202</v>
      </c>
      <c r="D406" s="449" t="s">
        <v>73</v>
      </c>
      <c r="E406" s="450">
        <v>22.86</v>
      </c>
      <c r="F406" s="455">
        <v>0</v>
      </c>
      <c r="G406" s="453">
        <f>VLOOKUP(B406,'SINAPI-%MO'!B:E,4,0)</f>
        <v>0.14169999999999999</v>
      </c>
      <c r="H406" s="456">
        <f t="shared" si="6"/>
        <v>19.62</v>
      </c>
    </row>
    <row r="407" spans="1:8" x14ac:dyDescent="0.25">
      <c r="A407" s="447"/>
      <c r="B407" s="449">
        <v>90701</v>
      </c>
      <c r="C407" s="439" t="s">
        <v>164</v>
      </c>
      <c r="D407" s="449" t="s">
        <v>73</v>
      </c>
      <c r="E407" s="450">
        <v>80.430000000000007</v>
      </c>
      <c r="F407" s="455">
        <v>0</v>
      </c>
      <c r="G407" s="453">
        <f>VLOOKUP(B407,'SINAPI-%MO'!B:E,4,0)</f>
        <v>5.3199999999999997E-2</v>
      </c>
      <c r="H407" s="456">
        <f t="shared" si="6"/>
        <v>76.150000000000006</v>
      </c>
    </row>
    <row r="408" spans="1:8" x14ac:dyDescent="0.25">
      <c r="A408" s="447"/>
      <c r="B408" s="449">
        <v>90702</v>
      </c>
      <c r="C408" s="439" t="s">
        <v>165</v>
      </c>
      <c r="D408" s="449" t="s">
        <v>73</v>
      </c>
      <c r="E408" s="450">
        <v>133.74</v>
      </c>
      <c r="F408" s="455">
        <v>0</v>
      </c>
      <c r="G408" s="453">
        <f>VLOOKUP(B408,'SINAPI-%MO'!B:E,4,0)</f>
        <v>3.6499999999999998E-2</v>
      </c>
      <c r="H408" s="456">
        <f t="shared" si="6"/>
        <v>128.85</v>
      </c>
    </row>
    <row r="409" spans="1:8" x14ac:dyDescent="0.25">
      <c r="A409" s="447"/>
      <c r="B409" s="449">
        <v>90703</v>
      </c>
      <c r="C409" s="439" t="s">
        <v>166</v>
      </c>
      <c r="D409" s="449" t="s">
        <v>73</v>
      </c>
      <c r="E409" s="450">
        <v>209.68</v>
      </c>
      <c r="F409" s="455">
        <v>0</v>
      </c>
      <c r="G409" s="453">
        <f>VLOOKUP(B409,'SINAPI-%MO'!B:E,4,0)</f>
        <v>2.6100000000000002E-2</v>
      </c>
      <c r="H409" s="456">
        <f t="shared" si="6"/>
        <v>204.2</v>
      </c>
    </row>
    <row r="410" spans="1:8" x14ac:dyDescent="0.25">
      <c r="A410" s="447"/>
      <c r="B410" s="449">
        <v>90704</v>
      </c>
      <c r="C410" s="439" t="s">
        <v>167</v>
      </c>
      <c r="D410" s="449" t="s">
        <v>73</v>
      </c>
      <c r="E410" s="450">
        <v>311.41000000000003</v>
      </c>
      <c r="F410" s="455">
        <v>0</v>
      </c>
      <c r="G410" s="453">
        <f>VLOOKUP(B410,'SINAPI-%MO'!B:E,4,0)</f>
        <v>1.9599999999999999E-2</v>
      </c>
      <c r="H410" s="456">
        <f t="shared" si="6"/>
        <v>305.3</v>
      </c>
    </row>
    <row r="411" spans="1:8" x14ac:dyDescent="0.25">
      <c r="A411" s="447"/>
      <c r="B411" s="449">
        <v>90705</v>
      </c>
      <c r="C411" s="439" t="s">
        <v>168</v>
      </c>
      <c r="D411" s="449" t="s">
        <v>73</v>
      </c>
      <c r="E411" s="450">
        <v>408.53</v>
      </c>
      <c r="F411" s="455">
        <v>0</v>
      </c>
      <c r="G411" s="453">
        <f>VLOOKUP(B411,'SINAPI-%MO'!B:E,4,0)</f>
        <v>1.6400000000000001E-2</v>
      </c>
      <c r="H411" s="456">
        <f t="shared" si="6"/>
        <v>401.83</v>
      </c>
    </row>
    <row r="412" spans="1:8" x14ac:dyDescent="0.25">
      <c r="A412" s="447"/>
      <c r="B412" s="449">
        <v>90706</v>
      </c>
      <c r="C412" s="439" t="s">
        <v>169</v>
      </c>
      <c r="D412" s="449" t="s">
        <v>73</v>
      </c>
      <c r="E412" s="450">
        <v>541.54</v>
      </c>
      <c r="F412" s="455">
        <v>0</v>
      </c>
      <c r="G412" s="453">
        <f>VLOOKUP(B412,'SINAPI-%MO'!B:E,4,0)</f>
        <v>1.09E-2</v>
      </c>
      <c r="H412" s="456">
        <f t="shared" si="6"/>
        <v>535.63</v>
      </c>
    </row>
    <row r="413" spans="1:8" x14ac:dyDescent="0.25">
      <c r="A413" s="447"/>
      <c r="B413" s="449">
        <v>90694</v>
      </c>
      <c r="C413" s="439" t="s">
        <v>162</v>
      </c>
      <c r="D413" s="449" t="s">
        <v>73</v>
      </c>
      <c r="E413" s="450">
        <v>53.94</v>
      </c>
      <c r="F413" s="455">
        <v>0</v>
      </c>
      <c r="G413" s="453">
        <f>VLOOKUP(B413,'SINAPI-%MO'!B:E,4,0)</f>
        <v>6.0100000000000001E-2</v>
      </c>
      <c r="H413" s="456">
        <f t="shared" si="6"/>
        <v>50.69</v>
      </c>
    </row>
    <row r="414" spans="1:8" x14ac:dyDescent="0.25">
      <c r="A414" s="447"/>
      <c r="B414" s="449">
        <v>90695</v>
      </c>
      <c r="C414" s="439" t="s">
        <v>12582</v>
      </c>
      <c r="D414" s="449" t="s">
        <v>73</v>
      </c>
      <c r="E414" s="450">
        <v>103.11</v>
      </c>
      <c r="F414" s="455">
        <v>0</v>
      </c>
      <c r="G414" s="453">
        <f>VLOOKUP(B414,'SINAPI-%MO'!B:E,4,0)</f>
        <v>3.7199999999999997E-2</v>
      </c>
      <c r="H414" s="456">
        <f t="shared" si="6"/>
        <v>99.27</v>
      </c>
    </row>
    <row r="415" spans="1:8" x14ac:dyDescent="0.25">
      <c r="A415" s="447"/>
      <c r="B415" s="449">
        <v>90696</v>
      </c>
      <c r="C415" s="439" t="s">
        <v>163</v>
      </c>
      <c r="D415" s="449" t="s">
        <v>73</v>
      </c>
      <c r="E415" s="450">
        <v>172.75</v>
      </c>
      <c r="F415" s="455">
        <v>0</v>
      </c>
      <c r="G415" s="453">
        <f>VLOOKUP(B415,'SINAPI-%MO'!B:E,4,0)</f>
        <v>2.5700000000000001E-2</v>
      </c>
      <c r="H415" s="456">
        <f t="shared" si="6"/>
        <v>168.31</v>
      </c>
    </row>
    <row r="416" spans="1:8" x14ac:dyDescent="0.25">
      <c r="A416" s="447"/>
      <c r="B416" s="449">
        <v>90697</v>
      </c>
      <c r="C416" s="439" t="s">
        <v>12583</v>
      </c>
      <c r="D416" s="449" t="s">
        <v>73</v>
      </c>
      <c r="E416" s="450">
        <v>268.48</v>
      </c>
      <c r="F416" s="455">
        <v>0</v>
      </c>
      <c r="G416" s="453">
        <f>VLOOKUP(B416,'SINAPI-%MO'!B:E,4,0)</f>
        <v>1.8800000000000001E-2</v>
      </c>
      <c r="H416" s="456">
        <f t="shared" si="6"/>
        <v>263.43</v>
      </c>
    </row>
    <row r="417" spans="1:8" x14ac:dyDescent="0.25">
      <c r="A417" s="447"/>
      <c r="B417" s="449">
        <v>90698</v>
      </c>
      <c r="C417" s="439" t="s">
        <v>12584</v>
      </c>
      <c r="D417" s="449" t="s">
        <v>73</v>
      </c>
      <c r="E417" s="450">
        <v>410.89</v>
      </c>
      <c r="F417" s="455">
        <v>0</v>
      </c>
      <c r="G417" s="453">
        <f>VLOOKUP(B417,'SINAPI-%MO'!B:E,4,0)</f>
        <v>1.38E-2</v>
      </c>
      <c r="H417" s="456">
        <f t="shared" si="6"/>
        <v>405.21</v>
      </c>
    </row>
    <row r="418" spans="1:8" x14ac:dyDescent="0.25">
      <c r="A418" s="447"/>
      <c r="B418" s="449">
        <v>90699</v>
      </c>
      <c r="C418" s="439" t="s">
        <v>12585</v>
      </c>
      <c r="D418" s="449" t="s">
        <v>73</v>
      </c>
      <c r="E418" s="450">
        <v>578.74</v>
      </c>
      <c r="F418" s="455">
        <v>0</v>
      </c>
      <c r="G418" s="453">
        <f>VLOOKUP(B418,'SINAPI-%MO'!B:E,4,0)</f>
        <v>1.0800000000000001E-2</v>
      </c>
      <c r="H418" s="456">
        <f t="shared" si="6"/>
        <v>572.48</v>
      </c>
    </row>
    <row r="419" spans="1:8" x14ac:dyDescent="0.25">
      <c r="A419" s="447"/>
      <c r="B419" s="449">
        <v>90700</v>
      </c>
      <c r="C419" s="439" t="s">
        <v>12586</v>
      </c>
      <c r="D419" s="449" t="s">
        <v>73</v>
      </c>
      <c r="E419" s="450">
        <v>675.86</v>
      </c>
      <c r="F419" s="455">
        <v>0</v>
      </c>
      <c r="G419" s="453">
        <f>VLOOKUP(B419,'SINAPI-%MO'!B:E,4,0)</f>
        <v>7.7999999999999996E-3</v>
      </c>
      <c r="H419" s="456">
        <f t="shared" si="6"/>
        <v>670.58</v>
      </c>
    </row>
    <row r="420" spans="1:8" x14ac:dyDescent="0.25">
      <c r="A420" s="447"/>
      <c r="B420" s="449">
        <v>105378</v>
      </c>
      <c r="C420" s="439" t="s">
        <v>5534</v>
      </c>
      <c r="D420" s="449" t="s">
        <v>60</v>
      </c>
      <c r="E420" s="450">
        <v>12.04</v>
      </c>
      <c r="F420" s="455">
        <v>0</v>
      </c>
      <c r="G420" s="453">
        <f>VLOOKUP(B420,'SINAPI-%MO'!B:E,4,0)</f>
        <v>0.59219999999999995</v>
      </c>
      <c r="H420" s="456">
        <f t="shared" si="6"/>
        <v>4.9000000000000004</v>
      </c>
    </row>
    <row r="421" spans="1:8" x14ac:dyDescent="0.25">
      <c r="A421" s="447"/>
      <c r="B421" s="449">
        <v>105373</v>
      </c>
      <c r="C421" s="439" t="s">
        <v>5626</v>
      </c>
      <c r="D421" s="449" t="s">
        <v>60</v>
      </c>
      <c r="E421" s="450">
        <v>9.41</v>
      </c>
      <c r="F421" s="455">
        <v>0</v>
      </c>
      <c r="G421" s="453">
        <f>VLOOKUP(B421,'SINAPI-%MO'!B:E,4,0)</f>
        <v>0.59189999999999998</v>
      </c>
      <c r="H421" s="456">
        <f t="shared" si="6"/>
        <v>3.84</v>
      </c>
    </row>
    <row r="422" spans="1:8" x14ac:dyDescent="0.25">
      <c r="A422" s="447"/>
      <c r="B422" s="449">
        <v>105380</v>
      </c>
      <c r="C422" s="439" t="s">
        <v>5536</v>
      </c>
      <c r="D422" s="449" t="s">
        <v>60</v>
      </c>
      <c r="E422" s="450">
        <v>95.8</v>
      </c>
      <c r="F422" s="455">
        <v>0</v>
      </c>
      <c r="G422" s="453">
        <f>VLOOKUP(B422,'SINAPI-%MO'!B:E,4,0)</f>
        <v>0.60160000000000002</v>
      </c>
      <c r="H422" s="456">
        <f t="shared" si="6"/>
        <v>38.159999999999997</v>
      </c>
    </row>
    <row r="423" spans="1:8" x14ac:dyDescent="0.25">
      <c r="A423" s="447"/>
      <c r="B423" s="449">
        <v>105267</v>
      </c>
      <c r="C423" s="439" t="s">
        <v>5474</v>
      </c>
      <c r="D423" s="449" t="s">
        <v>60</v>
      </c>
      <c r="E423" s="450">
        <v>77.900000000000006</v>
      </c>
      <c r="F423" s="455">
        <v>0</v>
      </c>
      <c r="G423" s="453">
        <f>VLOOKUP(B423,'SINAPI-%MO'!B:E,4,0)</f>
        <v>0.61939999999999995</v>
      </c>
      <c r="H423" s="456">
        <f t="shared" si="6"/>
        <v>29.64</v>
      </c>
    </row>
    <row r="424" spans="1:8" x14ac:dyDescent="0.25">
      <c r="A424" s="447"/>
      <c r="B424" s="449">
        <v>105249</v>
      </c>
      <c r="C424" s="439" t="s">
        <v>5457</v>
      </c>
      <c r="D424" s="449" t="s">
        <v>60</v>
      </c>
      <c r="E424" s="450">
        <v>117.83</v>
      </c>
      <c r="F424" s="455">
        <v>0</v>
      </c>
      <c r="G424" s="453">
        <f>VLOOKUP(B424,'SINAPI-%MO'!B:E,4,0)</f>
        <v>0.58440000000000003</v>
      </c>
      <c r="H424" s="456">
        <f t="shared" si="6"/>
        <v>48.97</v>
      </c>
    </row>
    <row r="425" spans="1:8" x14ac:dyDescent="0.25">
      <c r="A425" s="447"/>
      <c r="B425" s="449">
        <v>105268</v>
      </c>
      <c r="C425" s="439" t="s">
        <v>5475</v>
      </c>
      <c r="D425" s="449" t="s">
        <v>60</v>
      </c>
      <c r="E425" s="450">
        <v>96.74</v>
      </c>
      <c r="F425" s="455">
        <v>0</v>
      </c>
      <c r="G425" s="453">
        <f>VLOOKUP(B425,'SINAPI-%MO'!B:E,4,0)</f>
        <v>0.59699999999999998</v>
      </c>
      <c r="H425" s="456">
        <f t="shared" si="6"/>
        <v>38.979999999999997</v>
      </c>
    </row>
    <row r="426" spans="1:8" x14ac:dyDescent="0.25">
      <c r="A426" s="447"/>
      <c r="B426" s="449">
        <v>105379</v>
      </c>
      <c r="C426" s="439" t="s">
        <v>5535</v>
      </c>
      <c r="D426" s="449" t="s">
        <v>60</v>
      </c>
      <c r="E426" s="450">
        <v>15.9</v>
      </c>
      <c r="F426" s="455">
        <v>0</v>
      </c>
      <c r="G426" s="453">
        <f>VLOOKUP(B426,'SINAPI-%MO'!B:E,4,0)</f>
        <v>0.62450000000000006</v>
      </c>
      <c r="H426" s="456">
        <f t="shared" si="6"/>
        <v>5.97</v>
      </c>
    </row>
    <row r="427" spans="1:8" x14ac:dyDescent="0.25">
      <c r="A427" s="447"/>
      <c r="B427" s="449">
        <v>105388</v>
      </c>
      <c r="C427" s="439" t="s">
        <v>5537</v>
      </c>
      <c r="D427" s="449" t="s">
        <v>60</v>
      </c>
      <c r="E427" s="450">
        <v>12.63</v>
      </c>
      <c r="F427" s="455">
        <v>0</v>
      </c>
      <c r="G427" s="453">
        <f>VLOOKUP(B427,'SINAPI-%MO'!B:E,4,0)</f>
        <v>0.62870000000000004</v>
      </c>
      <c r="H427" s="456">
        <f t="shared" si="6"/>
        <v>4.68</v>
      </c>
    </row>
    <row r="428" spans="1:8" x14ac:dyDescent="0.25">
      <c r="A428" s="447"/>
      <c r="B428" s="449">
        <v>105392</v>
      </c>
      <c r="C428" s="439" t="s">
        <v>5541</v>
      </c>
      <c r="D428" s="449" t="s">
        <v>60</v>
      </c>
      <c r="E428" s="450">
        <v>19.77</v>
      </c>
      <c r="F428" s="455">
        <v>0</v>
      </c>
      <c r="G428" s="453">
        <f>VLOOKUP(B428,'SINAPI-%MO'!B:E,4,0)</f>
        <v>0.64439999999999997</v>
      </c>
      <c r="H428" s="456">
        <f t="shared" si="6"/>
        <v>7.03</v>
      </c>
    </row>
    <row r="429" spans="1:8" x14ac:dyDescent="0.25">
      <c r="A429" s="447"/>
      <c r="B429" s="449">
        <v>105389</v>
      </c>
      <c r="C429" s="439" t="s">
        <v>5538</v>
      </c>
      <c r="D429" s="449" t="s">
        <v>60</v>
      </c>
      <c r="E429" s="450">
        <v>15.87</v>
      </c>
      <c r="F429" s="455">
        <v>0</v>
      </c>
      <c r="G429" s="453">
        <f>VLOOKUP(B429,'SINAPI-%MO'!B:E,4,0)</f>
        <v>0.65029999999999999</v>
      </c>
      <c r="H429" s="456">
        <f t="shared" si="6"/>
        <v>5.54</v>
      </c>
    </row>
    <row r="430" spans="1:8" x14ac:dyDescent="0.25">
      <c r="A430" s="447"/>
      <c r="B430" s="449">
        <v>105393</v>
      </c>
      <c r="C430" s="439" t="s">
        <v>5542</v>
      </c>
      <c r="D430" s="449" t="s">
        <v>60</v>
      </c>
      <c r="E430" s="450">
        <v>23.83</v>
      </c>
      <c r="F430" s="455">
        <v>0</v>
      </c>
      <c r="G430" s="453">
        <f>VLOOKUP(B430,'SINAPI-%MO'!B:E,4,0)</f>
        <v>0.65249999999999997</v>
      </c>
      <c r="H430" s="456">
        <f t="shared" si="6"/>
        <v>8.2799999999999994</v>
      </c>
    </row>
    <row r="431" spans="1:8" x14ac:dyDescent="0.25">
      <c r="A431" s="447"/>
      <c r="B431" s="449">
        <v>105316</v>
      </c>
      <c r="C431" s="439" t="s">
        <v>5599</v>
      </c>
      <c r="D431" s="449" t="s">
        <v>60</v>
      </c>
      <c r="E431" s="450">
        <v>19.29</v>
      </c>
      <c r="F431" s="455">
        <v>0</v>
      </c>
      <c r="G431" s="453">
        <f>VLOOKUP(B431,'SINAPI-%MO'!B:E,4,0)</f>
        <v>0.65790000000000004</v>
      </c>
      <c r="H431" s="456">
        <f t="shared" si="6"/>
        <v>6.59</v>
      </c>
    </row>
    <row r="432" spans="1:8" x14ac:dyDescent="0.25">
      <c r="A432" s="447"/>
      <c r="B432" s="449">
        <v>105394</v>
      </c>
      <c r="C432" s="439" t="s">
        <v>5543</v>
      </c>
      <c r="D432" s="449" t="s">
        <v>60</v>
      </c>
      <c r="E432" s="450">
        <v>27.86</v>
      </c>
      <c r="F432" s="455">
        <v>0</v>
      </c>
      <c r="G432" s="453">
        <f>VLOOKUP(B432,'SINAPI-%MO'!B:E,4,0)</f>
        <v>0.65869999999999995</v>
      </c>
      <c r="H432" s="456">
        <f t="shared" si="6"/>
        <v>9.5</v>
      </c>
    </row>
    <row r="433" spans="1:8" x14ac:dyDescent="0.25">
      <c r="A433" s="447"/>
      <c r="B433" s="449">
        <v>105317</v>
      </c>
      <c r="C433" s="439" t="s">
        <v>5503</v>
      </c>
      <c r="D433" s="449" t="s">
        <v>60</v>
      </c>
      <c r="E433" s="450">
        <v>22.69</v>
      </c>
      <c r="F433" s="455">
        <v>0</v>
      </c>
      <c r="G433" s="453">
        <f>VLOOKUP(B433,'SINAPI-%MO'!B:E,4,0)</f>
        <v>0.66369999999999996</v>
      </c>
      <c r="H433" s="456">
        <f t="shared" si="6"/>
        <v>7.63</v>
      </c>
    </row>
    <row r="434" spans="1:8" x14ac:dyDescent="0.25">
      <c r="A434" s="447"/>
      <c r="B434" s="449">
        <v>105395</v>
      </c>
      <c r="C434" s="439" t="s">
        <v>5544</v>
      </c>
      <c r="D434" s="449" t="s">
        <v>60</v>
      </c>
      <c r="E434" s="450">
        <v>31.91</v>
      </c>
      <c r="F434" s="455">
        <v>0</v>
      </c>
      <c r="G434" s="453">
        <f>VLOOKUP(B434,'SINAPI-%MO'!B:E,4,0)</f>
        <v>0.66310000000000002</v>
      </c>
      <c r="H434" s="456">
        <f t="shared" si="6"/>
        <v>10.75</v>
      </c>
    </row>
    <row r="435" spans="1:8" x14ac:dyDescent="0.25">
      <c r="A435" s="447"/>
      <c r="B435" s="449">
        <v>105318</v>
      </c>
      <c r="C435" s="439" t="s">
        <v>5504</v>
      </c>
      <c r="D435" s="449" t="s">
        <v>60</v>
      </c>
      <c r="E435" s="450">
        <v>26.1</v>
      </c>
      <c r="F435" s="455">
        <v>0</v>
      </c>
      <c r="G435" s="453">
        <f>VLOOKUP(B435,'SINAPI-%MO'!B:E,4,0)</f>
        <v>0.66779999999999995</v>
      </c>
      <c r="H435" s="456">
        <f t="shared" si="6"/>
        <v>8.67</v>
      </c>
    </row>
    <row r="436" spans="1:8" x14ac:dyDescent="0.25">
      <c r="A436" s="447"/>
      <c r="B436" s="449">
        <v>105396</v>
      </c>
      <c r="C436" s="439" t="s">
        <v>5545</v>
      </c>
      <c r="D436" s="449" t="s">
        <v>60</v>
      </c>
      <c r="E436" s="450">
        <v>35.950000000000003</v>
      </c>
      <c r="F436" s="455">
        <v>0</v>
      </c>
      <c r="G436" s="453">
        <f>VLOOKUP(B436,'SINAPI-%MO'!B:E,4,0)</f>
        <v>0.66649999999999998</v>
      </c>
      <c r="H436" s="456">
        <f t="shared" si="6"/>
        <v>11.98</v>
      </c>
    </row>
    <row r="437" spans="1:8" x14ac:dyDescent="0.25">
      <c r="A437" s="447"/>
      <c r="B437" s="449">
        <v>105258</v>
      </c>
      <c r="C437" s="439" t="s">
        <v>5466</v>
      </c>
      <c r="D437" s="449" t="s">
        <v>60</v>
      </c>
      <c r="E437" s="450">
        <v>29.51</v>
      </c>
      <c r="F437" s="455">
        <v>0</v>
      </c>
      <c r="G437" s="453">
        <f>VLOOKUP(B437,'SINAPI-%MO'!B:E,4,0)</f>
        <v>0.67100000000000004</v>
      </c>
      <c r="H437" s="456">
        <f t="shared" si="6"/>
        <v>9.6999999999999993</v>
      </c>
    </row>
    <row r="438" spans="1:8" x14ac:dyDescent="0.25">
      <c r="A438" s="447"/>
      <c r="B438" s="449">
        <v>105397</v>
      </c>
      <c r="C438" s="439" t="s">
        <v>5546</v>
      </c>
      <c r="D438" s="449" t="s">
        <v>60</v>
      </c>
      <c r="E438" s="450">
        <v>40.15</v>
      </c>
      <c r="F438" s="455">
        <v>0</v>
      </c>
      <c r="G438" s="453">
        <f>VLOOKUP(B438,'SINAPI-%MO'!B:E,4,0)</f>
        <v>0.66669999999999996</v>
      </c>
      <c r="H438" s="456">
        <f t="shared" si="6"/>
        <v>13.38</v>
      </c>
    </row>
    <row r="439" spans="1:8" x14ac:dyDescent="0.25">
      <c r="A439" s="447"/>
      <c r="B439" s="449">
        <v>105261</v>
      </c>
      <c r="C439" s="439" t="s">
        <v>5468</v>
      </c>
      <c r="D439" s="449" t="s">
        <v>60</v>
      </c>
      <c r="E439" s="450">
        <v>33.08</v>
      </c>
      <c r="F439" s="455">
        <v>0</v>
      </c>
      <c r="G439" s="453">
        <f>VLOOKUP(B439,'SINAPI-%MO'!B:E,4,0)</f>
        <v>0.67049999999999998</v>
      </c>
      <c r="H439" s="456">
        <f t="shared" si="6"/>
        <v>10.89</v>
      </c>
    </row>
    <row r="440" spans="1:8" x14ac:dyDescent="0.25">
      <c r="A440" s="447"/>
      <c r="B440" s="449">
        <v>105398</v>
      </c>
      <c r="C440" s="439" t="s">
        <v>5547</v>
      </c>
      <c r="D440" s="449" t="s">
        <v>60</v>
      </c>
      <c r="E440" s="450">
        <v>50.93</v>
      </c>
      <c r="F440" s="455">
        <v>0</v>
      </c>
      <c r="G440" s="453">
        <f>VLOOKUP(B440,'SINAPI-%MO'!B:E,4,0)</f>
        <v>0.58099999999999996</v>
      </c>
      <c r="H440" s="456">
        <f t="shared" si="6"/>
        <v>21.33</v>
      </c>
    </row>
    <row r="441" spans="1:8" x14ac:dyDescent="0.25">
      <c r="A441" s="447"/>
      <c r="B441" s="449">
        <v>105262</v>
      </c>
      <c r="C441" s="439" t="s">
        <v>5469</v>
      </c>
      <c r="D441" s="449" t="s">
        <v>60</v>
      </c>
      <c r="E441" s="450">
        <v>41.04</v>
      </c>
      <c r="F441" s="455">
        <v>0</v>
      </c>
      <c r="G441" s="453">
        <f>VLOOKUP(B441,'SINAPI-%MO'!B:E,4,0)</f>
        <v>0.59840000000000004</v>
      </c>
      <c r="H441" s="456">
        <f t="shared" si="6"/>
        <v>16.48</v>
      </c>
    </row>
    <row r="442" spans="1:8" x14ac:dyDescent="0.25">
      <c r="A442" s="447"/>
      <c r="B442" s="449">
        <v>105399</v>
      </c>
      <c r="C442" s="439" t="s">
        <v>5548</v>
      </c>
      <c r="D442" s="449" t="s">
        <v>60</v>
      </c>
      <c r="E442" s="450">
        <v>60.31</v>
      </c>
      <c r="F442" s="455">
        <v>0</v>
      </c>
      <c r="G442" s="453">
        <f>VLOOKUP(B442,'SINAPI-%MO'!B:E,4,0)</f>
        <v>0.58350000000000002</v>
      </c>
      <c r="H442" s="456">
        <f t="shared" si="6"/>
        <v>25.11</v>
      </c>
    </row>
    <row r="443" spans="1:8" x14ac:dyDescent="0.25">
      <c r="A443" s="447"/>
      <c r="B443" s="449">
        <v>105263</v>
      </c>
      <c r="C443" s="439" t="s">
        <v>5470</v>
      </c>
      <c r="D443" s="449" t="s">
        <v>60</v>
      </c>
      <c r="E443" s="450">
        <v>48.82</v>
      </c>
      <c r="F443" s="455">
        <v>0</v>
      </c>
      <c r="G443" s="453">
        <f>VLOOKUP(B443,'SINAPI-%MO'!B:E,4,0)</f>
        <v>0.6</v>
      </c>
      <c r="H443" s="456">
        <f t="shared" si="6"/>
        <v>19.52</v>
      </c>
    </row>
    <row r="444" spans="1:8" x14ac:dyDescent="0.25">
      <c r="A444" s="447"/>
      <c r="B444" s="449">
        <v>105400</v>
      </c>
      <c r="C444" s="439" t="s">
        <v>5549</v>
      </c>
      <c r="D444" s="449" t="s">
        <v>60</v>
      </c>
      <c r="E444" s="450">
        <v>68.77</v>
      </c>
      <c r="F444" s="455">
        <v>0</v>
      </c>
      <c r="G444" s="453">
        <f>VLOOKUP(B444,'SINAPI-%MO'!B:E,4,0)</f>
        <v>0.59330000000000005</v>
      </c>
      <c r="H444" s="456">
        <f t="shared" si="6"/>
        <v>27.96</v>
      </c>
    </row>
    <row r="445" spans="1:8" x14ac:dyDescent="0.25">
      <c r="A445" s="447"/>
      <c r="B445" s="449">
        <v>105264</v>
      </c>
      <c r="C445" s="439" t="s">
        <v>5471</v>
      </c>
      <c r="D445" s="449" t="s">
        <v>60</v>
      </c>
      <c r="E445" s="450">
        <v>55.68</v>
      </c>
      <c r="F445" s="455">
        <v>0</v>
      </c>
      <c r="G445" s="453">
        <f>VLOOKUP(B445,'SINAPI-%MO'!B:E,4,0)</f>
        <v>0.61140000000000005</v>
      </c>
      <c r="H445" s="456">
        <f t="shared" si="6"/>
        <v>21.63</v>
      </c>
    </row>
    <row r="446" spans="1:8" x14ac:dyDescent="0.25">
      <c r="A446" s="447"/>
      <c r="B446" s="449">
        <v>105297</v>
      </c>
      <c r="C446" s="439" t="s">
        <v>5492</v>
      </c>
      <c r="D446" s="449" t="s">
        <v>60</v>
      </c>
      <c r="E446" s="450">
        <v>10.46</v>
      </c>
      <c r="F446" s="455">
        <v>0</v>
      </c>
      <c r="G446" s="453">
        <f>VLOOKUP(B446,'SINAPI-%MO'!B:E,4,0)</f>
        <v>0.5746</v>
      </c>
      <c r="H446" s="456">
        <f t="shared" si="6"/>
        <v>4.4400000000000004</v>
      </c>
    </row>
    <row r="447" spans="1:8" x14ac:dyDescent="0.25">
      <c r="A447" s="447"/>
      <c r="B447" s="449">
        <v>105372</v>
      </c>
      <c r="C447" s="439" t="s">
        <v>5625</v>
      </c>
      <c r="D447" s="449" t="s">
        <v>60</v>
      </c>
      <c r="E447" s="450">
        <v>8.09</v>
      </c>
      <c r="F447" s="455">
        <v>0</v>
      </c>
      <c r="G447" s="453">
        <f>VLOOKUP(B447,'SINAPI-%MO'!B:E,4,0)</f>
        <v>0.57230000000000003</v>
      </c>
      <c r="H447" s="456">
        <f t="shared" si="6"/>
        <v>3.46</v>
      </c>
    </row>
    <row r="448" spans="1:8" x14ac:dyDescent="0.25">
      <c r="A448" s="447"/>
      <c r="B448" s="449">
        <v>105401</v>
      </c>
      <c r="C448" s="439" t="s">
        <v>5550</v>
      </c>
      <c r="D448" s="449" t="s">
        <v>60</v>
      </c>
      <c r="E448" s="450">
        <v>77.56</v>
      </c>
      <c r="F448" s="455">
        <v>0</v>
      </c>
      <c r="G448" s="453">
        <f>VLOOKUP(B448,'SINAPI-%MO'!B:E,4,0)</f>
        <v>0.59850000000000003</v>
      </c>
      <c r="H448" s="456">
        <f t="shared" si="6"/>
        <v>31.14</v>
      </c>
    </row>
    <row r="449" spans="1:8" x14ac:dyDescent="0.25">
      <c r="A449" s="447"/>
      <c r="B449" s="449">
        <v>105265</v>
      </c>
      <c r="C449" s="439" t="s">
        <v>5472</v>
      </c>
      <c r="D449" s="449" t="s">
        <v>60</v>
      </c>
      <c r="E449" s="450">
        <v>62.86</v>
      </c>
      <c r="F449" s="455">
        <v>0</v>
      </c>
      <c r="G449" s="453">
        <f>VLOOKUP(B449,'SINAPI-%MO'!B:E,4,0)</f>
        <v>0.61680000000000001</v>
      </c>
      <c r="H449" s="456">
        <f t="shared" si="6"/>
        <v>24.08</v>
      </c>
    </row>
    <row r="450" spans="1:8" x14ac:dyDescent="0.25">
      <c r="A450" s="447"/>
      <c r="B450" s="449">
        <v>105402</v>
      </c>
      <c r="C450" s="439" t="s">
        <v>5551</v>
      </c>
      <c r="D450" s="449" t="s">
        <v>60</v>
      </c>
      <c r="E450" s="450">
        <v>86.62</v>
      </c>
      <c r="F450" s="455">
        <v>0</v>
      </c>
      <c r="G450" s="453">
        <f>VLOOKUP(B450,'SINAPI-%MO'!B:E,4,0)</f>
        <v>0.60070000000000001</v>
      </c>
      <c r="H450" s="456">
        <f t="shared" si="6"/>
        <v>34.58</v>
      </c>
    </row>
    <row r="451" spans="1:8" x14ac:dyDescent="0.25">
      <c r="A451" s="447"/>
      <c r="B451" s="449">
        <v>105266</v>
      </c>
      <c r="C451" s="439" t="s">
        <v>5473</v>
      </c>
      <c r="D451" s="449" t="s">
        <v>60</v>
      </c>
      <c r="E451" s="450">
        <v>70.319999999999993</v>
      </c>
      <c r="F451" s="455">
        <v>0</v>
      </c>
      <c r="G451" s="453">
        <f>VLOOKUP(B451,'SINAPI-%MO'!B:E,4,0)</f>
        <v>0.61890000000000001</v>
      </c>
      <c r="H451" s="456">
        <f t="shared" si="6"/>
        <v>26.79</v>
      </c>
    </row>
    <row r="452" spans="1:8" x14ac:dyDescent="0.25">
      <c r="A452" s="447"/>
      <c r="B452" s="449">
        <v>105361</v>
      </c>
      <c r="C452" s="439" t="s">
        <v>5615</v>
      </c>
      <c r="D452" s="449" t="s">
        <v>60</v>
      </c>
      <c r="E452" s="450">
        <v>17.16</v>
      </c>
      <c r="F452" s="455">
        <v>0</v>
      </c>
      <c r="G452" s="453">
        <f>VLOOKUP(B452,'SINAPI-%MO'!B:E,4,0)</f>
        <v>0.88690000000000002</v>
      </c>
      <c r="H452" s="456">
        <f t="shared" si="6"/>
        <v>1.94</v>
      </c>
    </row>
    <row r="453" spans="1:8" x14ac:dyDescent="0.25">
      <c r="A453" s="447"/>
      <c r="B453" s="449">
        <v>105382</v>
      </c>
      <c r="C453" s="439" t="s">
        <v>5631</v>
      </c>
      <c r="D453" s="449" t="s">
        <v>60</v>
      </c>
      <c r="E453" s="450">
        <v>14.28</v>
      </c>
      <c r="F453" s="455">
        <v>0</v>
      </c>
      <c r="G453" s="453">
        <f>VLOOKUP(B453,'SINAPI-%MO'!B:E,4,0)</f>
        <v>0.86409999999999998</v>
      </c>
      <c r="H453" s="456">
        <f t="shared" si="6"/>
        <v>1.94</v>
      </c>
    </row>
    <row r="454" spans="1:8" x14ac:dyDescent="0.25">
      <c r="A454" s="447"/>
      <c r="B454" s="449">
        <v>105359</v>
      </c>
      <c r="C454" s="439" t="s">
        <v>5613</v>
      </c>
      <c r="D454" s="449" t="s">
        <v>60</v>
      </c>
      <c r="E454" s="450">
        <v>12.02</v>
      </c>
      <c r="F454" s="455">
        <v>0</v>
      </c>
      <c r="G454" s="453">
        <f>VLOOKUP(B454,'SINAPI-%MO'!B:E,4,0)</f>
        <v>0.92849999999999999</v>
      </c>
      <c r="H454" s="456">
        <f t="shared" si="6"/>
        <v>0.85</v>
      </c>
    </row>
    <row r="455" spans="1:8" x14ac:dyDescent="0.25">
      <c r="A455" s="447"/>
      <c r="B455" s="449">
        <v>105315</v>
      </c>
      <c r="C455" s="439" t="s">
        <v>5598</v>
      </c>
      <c r="D455" s="449" t="s">
        <v>60</v>
      </c>
      <c r="E455" s="450">
        <v>9.91</v>
      </c>
      <c r="F455" s="455">
        <v>0</v>
      </c>
      <c r="G455" s="453">
        <f>VLOOKUP(B455,'SINAPI-%MO'!B:E,4,0)</f>
        <v>0.91320000000000001</v>
      </c>
      <c r="H455" s="456">
        <f t="shared" si="6"/>
        <v>0.86</v>
      </c>
    </row>
    <row r="456" spans="1:8" x14ac:dyDescent="0.25">
      <c r="A456" s="447"/>
      <c r="B456" s="449">
        <v>105360</v>
      </c>
      <c r="C456" s="439" t="s">
        <v>5614</v>
      </c>
      <c r="D456" s="449" t="s">
        <v>60</v>
      </c>
      <c r="E456" s="450">
        <v>14.7</v>
      </c>
      <c r="F456" s="455">
        <v>0</v>
      </c>
      <c r="G456" s="453">
        <f>VLOOKUP(B456,'SINAPI-%MO'!B:E,4,0)</f>
        <v>0.89729999999999999</v>
      </c>
      <c r="H456" s="456">
        <f t="shared" si="6"/>
        <v>1.5</v>
      </c>
    </row>
    <row r="457" spans="1:8" x14ac:dyDescent="0.25">
      <c r="A457" s="447"/>
      <c r="B457" s="449">
        <v>105381</v>
      </c>
      <c r="C457" s="439" t="s">
        <v>5630</v>
      </c>
      <c r="D457" s="449" t="s">
        <v>60</v>
      </c>
      <c r="E457" s="450">
        <v>12.2</v>
      </c>
      <c r="F457" s="455">
        <v>0</v>
      </c>
      <c r="G457" s="453">
        <f>VLOOKUP(B457,'SINAPI-%MO'!B:E,4,0)</f>
        <v>0.87619999999999998</v>
      </c>
      <c r="H457" s="456">
        <f t="shared" si="6"/>
        <v>1.51</v>
      </c>
    </row>
    <row r="458" spans="1:8" x14ac:dyDescent="0.25">
      <c r="A458" s="447"/>
      <c r="B458" s="449">
        <v>105251</v>
      </c>
      <c r="C458" s="439" t="s">
        <v>5459</v>
      </c>
      <c r="D458" s="449" t="s">
        <v>60</v>
      </c>
      <c r="E458" s="450">
        <v>17.5</v>
      </c>
      <c r="F458" s="455">
        <v>0</v>
      </c>
      <c r="G458" s="453">
        <f>VLOOKUP(B458,'SINAPI-%MO'!B:E,4,0)</f>
        <v>0.61140000000000005</v>
      </c>
      <c r="H458" s="456">
        <f t="shared" si="6"/>
        <v>6.8</v>
      </c>
    </row>
    <row r="459" spans="1:8" x14ac:dyDescent="0.25">
      <c r="A459" s="447"/>
      <c r="B459" s="449">
        <v>105282</v>
      </c>
      <c r="C459" s="439" t="s">
        <v>5489</v>
      </c>
      <c r="D459" s="449" t="s">
        <v>60</v>
      </c>
      <c r="E459" s="450">
        <v>13.57</v>
      </c>
      <c r="F459" s="455">
        <v>0</v>
      </c>
      <c r="G459" s="453">
        <f>VLOOKUP(B459,'SINAPI-%MO'!B:E,4,0)</f>
        <v>0.61750000000000005</v>
      </c>
      <c r="H459" s="456">
        <f t="shared" si="6"/>
        <v>5.19</v>
      </c>
    </row>
    <row r="460" spans="1:8" x14ac:dyDescent="0.25">
      <c r="A460" s="447"/>
      <c r="B460" s="449">
        <v>105276</v>
      </c>
      <c r="C460" s="439" t="s">
        <v>5483</v>
      </c>
      <c r="D460" s="449" t="s">
        <v>60</v>
      </c>
      <c r="E460" s="450">
        <v>138.84</v>
      </c>
      <c r="F460" s="455">
        <v>0</v>
      </c>
      <c r="G460" s="453">
        <f>VLOOKUP(B460,'SINAPI-%MO'!B:E,4,0)</f>
        <v>0.62280000000000002</v>
      </c>
      <c r="H460" s="456">
        <f t="shared" ref="H460:H523" si="7">IF(E460&gt;0,TRUNC(E460*(1-G460),2),"")</f>
        <v>52.37</v>
      </c>
    </row>
    <row r="461" spans="1:8" x14ac:dyDescent="0.25">
      <c r="A461" s="447"/>
      <c r="B461" s="449">
        <v>105341</v>
      </c>
      <c r="C461" s="439" t="s">
        <v>5514</v>
      </c>
      <c r="D461" s="449" t="s">
        <v>60</v>
      </c>
      <c r="E461" s="450">
        <v>112</v>
      </c>
      <c r="F461" s="455">
        <v>0</v>
      </c>
      <c r="G461" s="453">
        <f>VLOOKUP(B461,'SINAPI-%MO'!B:E,4,0)</f>
        <v>0.64649999999999996</v>
      </c>
      <c r="H461" s="456">
        <f t="shared" si="7"/>
        <v>39.590000000000003</v>
      </c>
    </row>
    <row r="462" spans="1:8" x14ac:dyDescent="0.25">
      <c r="A462" s="447"/>
      <c r="B462" s="449">
        <v>105277</v>
      </c>
      <c r="C462" s="439" t="s">
        <v>5484</v>
      </c>
      <c r="D462" s="449" t="s">
        <v>60</v>
      </c>
      <c r="E462" s="450">
        <v>168.9</v>
      </c>
      <c r="F462" s="455">
        <v>0</v>
      </c>
      <c r="G462" s="453">
        <f>VLOOKUP(B462,'SINAPI-%MO'!B:E,4,0)</f>
        <v>0.61170000000000002</v>
      </c>
      <c r="H462" s="456">
        <f t="shared" si="7"/>
        <v>65.58</v>
      </c>
    </row>
    <row r="463" spans="1:8" x14ac:dyDescent="0.25">
      <c r="A463" s="447"/>
      <c r="B463" s="449">
        <v>105342</v>
      </c>
      <c r="C463" s="439" t="s">
        <v>5515</v>
      </c>
      <c r="D463" s="449" t="s">
        <v>60</v>
      </c>
      <c r="E463" s="450">
        <v>137.26</v>
      </c>
      <c r="F463" s="455">
        <v>0</v>
      </c>
      <c r="G463" s="453">
        <f>VLOOKUP(B463,'SINAPI-%MO'!B:E,4,0)</f>
        <v>0.63109999999999999</v>
      </c>
      <c r="H463" s="456">
        <f t="shared" si="7"/>
        <v>50.63</v>
      </c>
    </row>
    <row r="464" spans="1:8" x14ac:dyDescent="0.25">
      <c r="A464" s="447"/>
      <c r="B464" s="449">
        <v>105252</v>
      </c>
      <c r="C464" s="439" t="s">
        <v>5460</v>
      </c>
      <c r="D464" s="449" t="s">
        <v>60</v>
      </c>
      <c r="E464" s="450">
        <v>23.14</v>
      </c>
      <c r="F464" s="455">
        <v>0</v>
      </c>
      <c r="G464" s="453">
        <f>VLOOKUP(B464,'SINAPI-%MO'!B:E,4,0)</f>
        <v>0.64429999999999998</v>
      </c>
      <c r="H464" s="456">
        <f t="shared" si="7"/>
        <v>8.23</v>
      </c>
    </row>
    <row r="465" spans="1:8" x14ac:dyDescent="0.25">
      <c r="A465" s="447"/>
      <c r="B465" s="449">
        <v>105298</v>
      </c>
      <c r="C465" s="439" t="s">
        <v>5493</v>
      </c>
      <c r="D465" s="449" t="s">
        <v>60</v>
      </c>
      <c r="E465" s="450">
        <v>18.239999999999998</v>
      </c>
      <c r="F465" s="455">
        <v>0</v>
      </c>
      <c r="G465" s="453">
        <f>VLOOKUP(B465,'SINAPI-%MO'!B:E,4,0)</f>
        <v>0.65349999999999997</v>
      </c>
      <c r="H465" s="456">
        <f t="shared" si="7"/>
        <v>6.32</v>
      </c>
    </row>
    <row r="466" spans="1:8" x14ac:dyDescent="0.25">
      <c r="A466" s="447"/>
      <c r="B466" s="449">
        <v>105253</v>
      </c>
      <c r="C466" s="439" t="s">
        <v>5461</v>
      </c>
      <c r="D466" s="449" t="s">
        <v>60</v>
      </c>
      <c r="E466" s="450">
        <v>28.76</v>
      </c>
      <c r="F466" s="455">
        <v>0</v>
      </c>
      <c r="G466" s="453">
        <f>VLOOKUP(B466,'SINAPI-%MO'!B:E,4,0)</f>
        <v>0.66479999999999995</v>
      </c>
      <c r="H466" s="456">
        <f t="shared" si="7"/>
        <v>9.64</v>
      </c>
    </row>
    <row r="467" spans="1:8" x14ac:dyDescent="0.25">
      <c r="A467" s="447"/>
      <c r="B467" s="449">
        <v>105299</v>
      </c>
      <c r="C467" s="439" t="s">
        <v>5494</v>
      </c>
      <c r="D467" s="449" t="s">
        <v>60</v>
      </c>
      <c r="E467" s="450">
        <v>22.92</v>
      </c>
      <c r="F467" s="455">
        <v>0</v>
      </c>
      <c r="G467" s="453">
        <f>VLOOKUP(B467,'SINAPI-%MO'!B:E,4,0)</f>
        <v>0.67579999999999996</v>
      </c>
      <c r="H467" s="456">
        <f t="shared" si="7"/>
        <v>7.43</v>
      </c>
    </row>
    <row r="468" spans="1:8" x14ac:dyDescent="0.25">
      <c r="A468" s="447"/>
      <c r="B468" s="449">
        <v>105254</v>
      </c>
      <c r="C468" s="439" t="s">
        <v>5462</v>
      </c>
      <c r="D468" s="449" t="s">
        <v>60</v>
      </c>
      <c r="E468" s="450">
        <v>34.58</v>
      </c>
      <c r="F468" s="455">
        <v>0</v>
      </c>
      <c r="G468" s="453">
        <f>VLOOKUP(B468,'SINAPI-%MO'!B:E,4,0)</f>
        <v>0.67469999999999997</v>
      </c>
      <c r="H468" s="456">
        <f t="shared" si="7"/>
        <v>11.24</v>
      </c>
    </row>
    <row r="469" spans="1:8" x14ac:dyDescent="0.25">
      <c r="A469" s="447"/>
      <c r="B469" s="449">
        <v>105300</v>
      </c>
      <c r="C469" s="439" t="s">
        <v>5495</v>
      </c>
      <c r="D469" s="449" t="s">
        <v>60</v>
      </c>
      <c r="E469" s="450">
        <v>27.78</v>
      </c>
      <c r="F469" s="455">
        <v>0</v>
      </c>
      <c r="G469" s="453">
        <f>VLOOKUP(B469,'SINAPI-%MO'!B:E,4,0)</f>
        <v>0.68569999999999998</v>
      </c>
      <c r="H469" s="456">
        <f t="shared" si="7"/>
        <v>8.73</v>
      </c>
    </row>
    <row r="470" spans="1:8" x14ac:dyDescent="0.25">
      <c r="A470" s="447"/>
      <c r="B470" s="449">
        <v>105255</v>
      </c>
      <c r="C470" s="439" t="s">
        <v>5463</v>
      </c>
      <c r="D470" s="449" t="s">
        <v>60</v>
      </c>
      <c r="E470" s="450">
        <v>40.39</v>
      </c>
      <c r="F470" s="455">
        <v>0</v>
      </c>
      <c r="G470" s="453">
        <f>VLOOKUP(B470,'SINAPI-%MO'!B:E,4,0)</f>
        <v>0.68210000000000004</v>
      </c>
      <c r="H470" s="456">
        <f t="shared" si="7"/>
        <v>12.83</v>
      </c>
    </row>
    <row r="471" spans="1:8" x14ac:dyDescent="0.25">
      <c r="A471" s="447"/>
      <c r="B471" s="449">
        <v>105301</v>
      </c>
      <c r="C471" s="439" t="s">
        <v>5496</v>
      </c>
      <c r="D471" s="449" t="s">
        <v>60</v>
      </c>
      <c r="E471" s="450">
        <v>32.619999999999997</v>
      </c>
      <c r="F471" s="455">
        <v>0</v>
      </c>
      <c r="G471" s="453">
        <f>VLOOKUP(B471,'SINAPI-%MO'!B:E,4,0)</f>
        <v>0.69279999999999997</v>
      </c>
      <c r="H471" s="456">
        <f t="shared" si="7"/>
        <v>10.02</v>
      </c>
    </row>
    <row r="472" spans="1:8" x14ac:dyDescent="0.25">
      <c r="A472" s="447"/>
      <c r="B472" s="449">
        <v>105256</v>
      </c>
      <c r="C472" s="439" t="s">
        <v>5464</v>
      </c>
      <c r="D472" s="449" t="s">
        <v>60</v>
      </c>
      <c r="E472" s="450">
        <v>46.19</v>
      </c>
      <c r="F472" s="455">
        <v>0</v>
      </c>
      <c r="G472" s="453">
        <f>VLOOKUP(B472,'SINAPI-%MO'!B:E,4,0)</f>
        <v>0.68740000000000001</v>
      </c>
      <c r="H472" s="456">
        <f t="shared" si="7"/>
        <v>14.43</v>
      </c>
    </row>
    <row r="473" spans="1:8" x14ac:dyDescent="0.25">
      <c r="A473" s="447"/>
      <c r="B473" s="449">
        <v>105302</v>
      </c>
      <c r="C473" s="439" t="s">
        <v>5497</v>
      </c>
      <c r="D473" s="449" t="s">
        <v>60</v>
      </c>
      <c r="E473" s="450">
        <v>37.479999999999997</v>
      </c>
      <c r="F473" s="455">
        <v>0</v>
      </c>
      <c r="G473" s="453">
        <f>VLOOKUP(B473,'SINAPI-%MO'!B:E,4,0)</f>
        <v>0.69799999999999995</v>
      </c>
      <c r="H473" s="456">
        <f t="shared" si="7"/>
        <v>11.31</v>
      </c>
    </row>
    <row r="474" spans="1:8" x14ac:dyDescent="0.25">
      <c r="A474" s="447"/>
      <c r="B474" s="449">
        <v>105257</v>
      </c>
      <c r="C474" s="439" t="s">
        <v>5465</v>
      </c>
      <c r="D474" s="449" t="s">
        <v>60</v>
      </c>
      <c r="E474" s="450">
        <v>51.98</v>
      </c>
      <c r="F474" s="455">
        <v>0</v>
      </c>
      <c r="G474" s="453">
        <f>VLOOKUP(B474,'SINAPI-%MO'!B:E,4,0)</f>
        <v>0.69199999999999995</v>
      </c>
      <c r="H474" s="456">
        <f t="shared" si="7"/>
        <v>16</v>
      </c>
    </row>
    <row r="475" spans="1:8" x14ac:dyDescent="0.25">
      <c r="A475" s="447"/>
      <c r="B475" s="449">
        <v>105303</v>
      </c>
      <c r="C475" s="439" t="s">
        <v>5498</v>
      </c>
      <c r="D475" s="449" t="s">
        <v>60</v>
      </c>
      <c r="E475" s="450">
        <v>42.32</v>
      </c>
      <c r="F475" s="455">
        <v>0</v>
      </c>
      <c r="G475" s="453">
        <f>VLOOKUP(B475,'SINAPI-%MO'!B:E,4,0)</f>
        <v>0.70250000000000001</v>
      </c>
      <c r="H475" s="456">
        <f t="shared" si="7"/>
        <v>12.59</v>
      </c>
    </row>
    <row r="476" spans="1:8" x14ac:dyDescent="0.25">
      <c r="A476" s="447"/>
      <c r="B476" s="449">
        <v>105270</v>
      </c>
      <c r="C476" s="439" t="s">
        <v>5477</v>
      </c>
      <c r="D476" s="449" t="s">
        <v>60</v>
      </c>
      <c r="E476" s="450">
        <v>57.95</v>
      </c>
      <c r="F476" s="455">
        <v>0</v>
      </c>
      <c r="G476" s="453">
        <f>VLOOKUP(B476,'SINAPI-%MO'!B:E,4,0)</f>
        <v>0.69299999999999995</v>
      </c>
      <c r="H476" s="456">
        <f t="shared" si="7"/>
        <v>17.79</v>
      </c>
    </row>
    <row r="477" spans="1:8" x14ac:dyDescent="0.25">
      <c r="A477" s="447"/>
      <c r="B477" s="449">
        <v>105304</v>
      </c>
      <c r="C477" s="439" t="s">
        <v>5499</v>
      </c>
      <c r="D477" s="449" t="s">
        <v>60</v>
      </c>
      <c r="E477" s="450">
        <v>47.34</v>
      </c>
      <c r="F477" s="455">
        <v>0</v>
      </c>
      <c r="G477" s="453">
        <f>VLOOKUP(B477,'SINAPI-%MO'!B:E,4,0)</f>
        <v>0.70279999999999998</v>
      </c>
      <c r="H477" s="456">
        <f t="shared" si="7"/>
        <v>14.06</v>
      </c>
    </row>
    <row r="478" spans="1:8" x14ac:dyDescent="0.25">
      <c r="A478" s="447"/>
      <c r="B478" s="449">
        <v>105271</v>
      </c>
      <c r="C478" s="439" t="s">
        <v>5478</v>
      </c>
      <c r="D478" s="449" t="s">
        <v>60</v>
      </c>
      <c r="E478" s="450">
        <v>73.819999999999993</v>
      </c>
      <c r="F478" s="455">
        <v>0</v>
      </c>
      <c r="G478" s="453">
        <f>VLOOKUP(B478,'SINAPI-%MO'!B:E,4,0)</f>
        <v>0.60119999999999996</v>
      </c>
      <c r="H478" s="456">
        <f t="shared" si="7"/>
        <v>29.43</v>
      </c>
    </row>
    <row r="479" spans="1:8" x14ac:dyDescent="0.25">
      <c r="A479" s="447"/>
      <c r="B479" s="449">
        <v>105305</v>
      </c>
      <c r="C479" s="439" t="s">
        <v>5500</v>
      </c>
      <c r="D479" s="449" t="s">
        <v>60</v>
      </c>
      <c r="E479" s="450">
        <v>59</v>
      </c>
      <c r="F479" s="455">
        <v>0</v>
      </c>
      <c r="G479" s="453">
        <f>VLOOKUP(B479,'SINAPI-%MO'!B:E,4,0)</f>
        <v>0.62439999999999996</v>
      </c>
      <c r="H479" s="456">
        <f t="shared" si="7"/>
        <v>22.16</v>
      </c>
    </row>
    <row r="480" spans="1:8" x14ac:dyDescent="0.25">
      <c r="A480" s="447"/>
      <c r="B480" s="449">
        <v>105272</v>
      </c>
      <c r="C480" s="439" t="s">
        <v>5479</v>
      </c>
      <c r="D480" s="449" t="s">
        <v>60</v>
      </c>
      <c r="E480" s="450">
        <v>87.25</v>
      </c>
      <c r="F480" s="455">
        <v>0</v>
      </c>
      <c r="G480" s="453">
        <f>VLOOKUP(B480,'SINAPI-%MO'!B:E,4,0)</f>
        <v>0.60519999999999996</v>
      </c>
      <c r="H480" s="456">
        <f t="shared" si="7"/>
        <v>34.44</v>
      </c>
    </row>
    <row r="481" spans="1:8" x14ac:dyDescent="0.25">
      <c r="A481" s="447"/>
      <c r="B481" s="449">
        <v>105306</v>
      </c>
      <c r="C481" s="439" t="s">
        <v>5501</v>
      </c>
      <c r="D481" s="449" t="s">
        <v>60</v>
      </c>
      <c r="E481" s="450">
        <v>70.010000000000005</v>
      </c>
      <c r="F481" s="455">
        <v>0</v>
      </c>
      <c r="G481" s="453">
        <f>VLOOKUP(B481,'SINAPI-%MO'!B:E,4,0)</f>
        <v>0.62780000000000002</v>
      </c>
      <c r="H481" s="456">
        <f t="shared" si="7"/>
        <v>26.05</v>
      </c>
    </row>
    <row r="482" spans="1:8" x14ac:dyDescent="0.25">
      <c r="A482" s="447"/>
      <c r="B482" s="449">
        <v>105273</v>
      </c>
      <c r="C482" s="439" t="s">
        <v>5480</v>
      </c>
      <c r="D482" s="449" t="s">
        <v>60</v>
      </c>
      <c r="E482" s="450">
        <v>99.71</v>
      </c>
      <c r="F482" s="455">
        <v>0</v>
      </c>
      <c r="G482" s="453">
        <f>VLOOKUP(B482,'SINAPI-%MO'!B:E,4,0)</f>
        <v>0.6139</v>
      </c>
      <c r="H482" s="456">
        <f t="shared" si="7"/>
        <v>38.49</v>
      </c>
    </row>
    <row r="483" spans="1:8" x14ac:dyDescent="0.25">
      <c r="A483" s="447"/>
      <c r="B483" s="449">
        <v>105307</v>
      </c>
      <c r="C483" s="439" t="s">
        <v>5502</v>
      </c>
      <c r="D483" s="449" t="s">
        <v>60</v>
      </c>
      <c r="E483" s="450">
        <v>80.069999999999993</v>
      </c>
      <c r="F483" s="455">
        <v>0</v>
      </c>
      <c r="G483" s="453">
        <f>VLOOKUP(B483,'SINAPI-%MO'!B:E,4,0)</f>
        <v>0.63780000000000003</v>
      </c>
      <c r="H483" s="456">
        <f t="shared" si="7"/>
        <v>29</v>
      </c>
    </row>
    <row r="484" spans="1:8" x14ac:dyDescent="0.25">
      <c r="A484" s="447"/>
      <c r="B484" s="449">
        <v>105250</v>
      </c>
      <c r="C484" s="439" t="s">
        <v>5458</v>
      </c>
      <c r="D484" s="449" t="s">
        <v>60</v>
      </c>
      <c r="E484" s="450">
        <v>15.22</v>
      </c>
      <c r="F484" s="455">
        <v>0</v>
      </c>
      <c r="G484" s="453">
        <f>VLOOKUP(B484,'SINAPI-%MO'!B:E,4,0)</f>
        <v>0.59260000000000002</v>
      </c>
      <c r="H484" s="456">
        <f t="shared" si="7"/>
        <v>6.2</v>
      </c>
    </row>
    <row r="485" spans="1:8" x14ac:dyDescent="0.25">
      <c r="A485" s="447"/>
      <c r="B485" s="449">
        <v>105269</v>
      </c>
      <c r="C485" s="439" t="s">
        <v>5476</v>
      </c>
      <c r="D485" s="449" t="s">
        <v>60</v>
      </c>
      <c r="E485" s="450">
        <v>11.66</v>
      </c>
      <c r="F485" s="455">
        <v>0</v>
      </c>
      <c r="G485" s="453">
        <f>VLOOKUP(B485,'SINAPI-%MO'!B:E,4,0)</f>
        <v>0.59609999999999996</v>
      </c>
      <c r="H485" s="456">
        <f t="shared" si="7"/>
        <v>4.7</v>
      </c>
    </row>
    <row r="486" spans="1:8" x14ac:dyDescent="0.25">
      <c r="A486" s="447"/>
      <c r="B486" s="449">
        <v>105274</v>
      </c>
      <c r="C486" s="439" t="s">
        <v>5481</v>
      </c>
      <c r="D486" s="449" t="s">
        <v>60</v>
      </c>
      <c r="E486" s="450">
        <v>112.53</v>
      </c>
      <c r="F486" s="455">
        <v>0</v>
      </c>
      <c r="G486" s="453">
        <f>VLOOKUP(B486,'SINAPI-%MO'!B:E,4,0)</f>
        <v>0.61880000000000002</v>
      </c>
      <c r="H486" s="456">
        <f t="shared" si="7"/>
        <v>42.89</v>
      </c>
    </row>
    <row r="487" spans="1:8" x14ac:dyDescent="0.25">
      <c r="A487" s="447"/>
      <c r="B487" s="449">
        <v>105340</v>
      </c>
      <c r="C487" s="439" t="s">
        <v>5513</v>
      </c>
      <c r="D487" s="449" t="s">
        <v>60</v>
      </c>
      <c r="E487" s="450">
        <v>90.49</v>
      </c>
      <c r="F487" s="455">
        <v>0</v>
      </c>
      <c r="G487" s="453">
        <f>VLOOKUP(B487,'SINAPI-%MO'!B:E,4,0)</f>
        <v>0.64280000000000004</v>
      </c>
      <c r="H487" s="456">
        <f t="shared" si="7"/>
        <v>32.32</v>
      </c>
    </row>
    <row r="488" spans="1:8" x14ac:dyDescent="0.25">
      <c r="A488" s="447"/>
      <c r="B488" s="449">
        <v>105275</v>
      </c>
      <c r="C488" s="439" t="s">
        <v>5482</v>
      </c>
      <c r="D488" s="449" t="s">
        <v>60</v>
      </c>
      <c r="E488" s="450">
        <v>125.62</v>
      </c>
      <c r="F488" s="455">
        <v>0</v>
      </c>
      <c r="G488" s="453">
        <f>VLOOKUP(B488,'SINAPI-%MO'!B:E,4,0)</f>
        <v>0.62129999999999996</v>
      </c>
      <c r="H488" s="456">
        <f t="shared" si="7"/>
        <v>47.57</v>
      </c>
    </row>
    <row r="489" spans="1:8" x14ac:dyDescent="0.25">
      <c r="A489" s="447"/>
      <c r="B489" s="449">
        <v>105390</v>
      </c>
      <c r="C489" s="439" t="s">
        <v>5539</v>
      </c>
      <c r="D489" s="449" t="s">
        <v>60</v>
      </c>
      <c r="E489" s="450">
        <v>101.17</v>
      </c>
      <c r="F489" s="455">
        <v>0</v>
      </c>
      <c r="G489" s="453">
        <f>VLOOKUP(B489,'SINAPI-%MO'!B:E,4,0)</f>
        <v>0.64529999999999998</v>
      </c>
      <c r="H489" s="456">
        <f t="shared" si="7"/>
        <v>35.880000000000003</v>
      </c>
    </row>
    <row r="490" spans="1:8" x14ac:dyDescent="0.25">
      <c r="A490" s="447"/>
      <c r="B490" s="449">
        <v>105364</v>
      </c>
      <c r="C490" s="439" t="s">
        <v>5618</v>
      </c>
      <c r="D490" s="449" t="s">
        <v>60</v>
      </c>
      <c r="E490" s="450">
        <v>24.76</v>
      </c>
      <c r="F490" s="455">
        <v>0</v>
      </c>
      <c r="G490" s="453">
        <f>VLOOKUP(B490,'SINAPI-%MO'!B:E,4,0)</f>
        <v>0.92159999999999997</v>
      </c>
      <c r="H490" s="456">
        <f t="shared" si="7"/>
        <v>1.94</v>
      </c>
    </row>
    <row r="491" spans="1:8" x14ac:dyDescent="0.25">
      <c r="A491" s="447"/>
      <c r="B491" s="449">
        <v>105385</v>
      </c>
      <c r="C491" s="439" t="s">
        <v>5634</v>
      </c>
      <c r="D491" s="449" t="s">
        <v>60</v>
      </c>
      <c r="E491" s="450">
        <v>20.45</v>
      </c>
      <c r="F491" s="455">
        <v>0</v>
      </c>
      <c r="G491" s="453">
        <f>VLOOKUP(B491,'SINAPI-%MO'!B:E,4,0)</f>
        <v>0.90510000000000002</v>
      </c>
      <c r="H491" s="456">
        <f t="shared" si="7"/>
        <v>1.94</v>
      </c>
    </row>
    <row r="492" spans="1:8" x14ac:dyDescent="0.25">
      <c r="A492" s="447"/>
      <c r="B492" s="449">
        <v>105362</v>
      </c>
      <c r="C492" s="439" t="s">
        <v>5616</v>
      </c>
      <c r="D492" s="449" t="s">
        <v>60</v>
      </c>
      <c r="E492" s="450">
        <v>17.600000000000001</v>
      </c>
      <c r="F492" s="455">
        <v>0</v>
      </c>
      <c r="G492" s="453">
        <f>VLOOKUP(B492,'SINAPI-%MO'!B:E,4,0)</f>
        <v>0.95109999999999995</v>
      </c>
      <c r="H492" s="456">
        <f t="shared" si="7"/>
        <v>0.86</v>
      </c>
    </row>
    <row r="493" spans="1:8" x14ac:dyDescent="0.25">
      <c r="A493" s="447"/>
      <c r="B493" s="449">
        <v>105383</v>
      </c>
      <c r="C493" s="439" t="s">
        <v>5632</v>
      </c>
      <c r="D493" s="449" t="s">
        <v>60</v>
      </c>
      <c r="E493" s="450">
        <v>14.44</v>
      </c>
      <c r="F493" s="455">
        <v>0</v>
      </c>
      <c r="G493" s="453">
        <f>VLOOKUP(B493,'SINAPI-%MO'!B:E,4,0)</f>
        <v>0.94040000000000001</v>
      </c>
      <c r="H493" s="456">
        <f t="shared" si="7"/>
        <v>0.86</v>
      </c>
    </row>
    <row r="494" spans="1:8" x14ac:dyDescent="0.25">
      <c r="A494" s="447"/>
      <c r="B494" s="449">
        <v>105363</v>
      </c>
      <c r="C494" s="439" t="s">
        <v>5617</v>
      </c>
      <c r="D494" s="449" t="s">
        <v>60</v>
      </c>
      <c r="E494" s="450">
        <v>21.29</v>
      </c>
      <c r="F494" s="455">
        <v>0</v>
      </c>
      <c r="G494" s="453">
        <f>VLOOKUP(B494,'SINAPI-%MO'!B:E,4,0)</f>
        <v>0.92910000000000004</v>
      </c>
      <c r="H494" s="456">
        <f t="shared" si="7"/>
        <v>1.5</v>
      </c>
    </row>
    <row r="495" spans="1:8" x14ac:dyDescent="0.25">
      <c r="A495" s="447"/>
      <c r="B495" s="449">
        <v>105384</v>
      </c>
      <c r="C495" s="439" t="s">
        <v>5633</v>
      </c>
      <c r="D495" s="449" t="s">
        <v>60</v>
      </c>
      <c r="E495" s="450">
        <v>17.559999999999999</v>
      </c>
      <c r="F495" s="455">
        <v>0</v>
      </c>
      <c r="G495" s="453">
        <f>VLOOKUP(B495,'SINAPI-%MO'!B:E,4,0)</f>
        <v>0.91400000000000003</v>
      </c>
      <c r="H495" s="456">
        <f t="shared" si="7"/>
        <v>1.51</v>
      </c>
    </row>
    <row r="496" spans="1:8" x14ac:dyDescent="0.25">
      <c r="A496" s="447"/>
      <c r="B496" s="449">
        <v>105279</v>
      </c>
      <c r="C496" s="439" t="s">
        <v>5486</v>
      </c>
      <c r="D496" s="449" t="s">
        <v>60</v>
      </c>
      <c r="E496" s="450">
        <v>24.11</v>
      </c>
      <c r="F496" s="455">
        <v>0</v>
      </c>
      <c r="G496" s="453">
        <f>VLOOKUP(B496,'SINAPI-%MO'!B:E,4,0)</f>
        <v>0.5927</v>
      </c>
      <c r="H496" s="456">
        <f t="shared" si="7"/>
        <v>9.82</v>
      </c>
    </row>
    <row r="497" spans="1:8" x14ac:dyDescent="0.25">
      <c r="A497" s="447"/>
      <c r="B497" s="449">
        <v>105259</v>
      </c>
      <c r="C497" s="439" t="s">
        <v>5467</v>
      </c>
      <c r="D497" s="449" t="s">
        <v>60</v>
      </c>
      <c r="E497" s="450">
        <v>18.87</v>
      </c>
      <c r="F497" s="455">
        <v>0</v>
      </c>
      <c r="G497" s="453">
        <f>VLOOKUP(B497,'SINAPI-%MO'!B:E,4,0)</f>
        <v>0.59250000000000003</v>
      </c>
      <c r="H497" s="456">
        <f t="shared" si="7"/>
        <v>7.68</v>
      </c>
    </row>
    <row r="498" spans="1:8" x14ac:dyDescent="0.25">
      <c r="A498" s="447"/>
      <c r="B498" s="449">
        <v>105357</v>
      </c>
      <c r="C498" s="439" t="s">
        <v>5530</v>
      </c>
      <c r="D498" s="449" t="s">
        <v>60</v>
      </c>
      <c r="E498" s="450">
        <v>191.65</v>
      </c>
      <c r="F498" s="455">
        <v>0</v>
      </c>
      <c r="G498" s="453">
        <f>VLOOKUP(B498,'SINAPI-%MO'!B:E,4,0)</f>
        <v>0.60160000000000002</v>
      </c>
      <c r="H498" s="456">
        <f t="shared" si="7"/>
        <v>76.349999999999994</v>
      </c>
    </row>
    <row r="499" spans="1:8" x14ac:dyDescent="0.25">
      <c r="A499" s="447"/>
      <c r="B499" s="449">
        <v>105346</v>
      </c>
      <c r="C499" s="439" t="s">
        <v>5519</v>
      </c>
      <c r="D499" s="449" t="s">
        <v>60</v>
      </c>
      <c r="E499" s="450">
        <v>155.85</v>
      </c>
      <c r="F499" s="455">
        <v>0</v>
      </c>
      <c r="G499" s="453">
        <f>VLOOKUP(B499,'SINAPI-%MO'!B:E,4,0)</f>
        <v>0.61950000000000005</v>
      </c>
      <c r="H499" s="456">
        <f t="shared" si="7"/>
        <v>59.3</v>
      </c>
    </row>
    <row r="500" spans="1:8" x14ac:dyDescent="0.25">
      <c r="A500" s="447"/>
      <c r="B500" s="449">
        <v>105358</v>
      </c>
      <c r="C500" s="439" t="s">
        <v>5531</v>
      </c>
      <c r="D500" s="449" t="s">
        <v>60</v>
      </c>
      <c r="E500" s="450">
        <v>235.66</v>
      </c>
      <c r="F500" s="455">
        <v>0</v>
      </c>
      <c r="G500" s="453">
        <f>VLOOKUP(B500,'SINAPI-%MO'!B:E,4,0)</f>
        <v>0.58450000000000002</v>
      </c>
      <c r="H500" s="456">
        <f t="shared" si="7"/>
        <v>97.91</v>
      </c>
    </row>
    <row r="501" spans="1:8" x14ac:dyDescent="0.25">
      <c r="A501" s="447"/>
      <c r="B501" s="449">
        <v>105347</v>
      </c>
      <c r="C501" s="439" t="s">
        <v>5520</v>
      </c>
      <c r="D501" s="449" t="s">
        <v>60</v>
      </c>
      <c r="E501" s="450">
        <v>193.46</v>
      </c>
      <c r="F501" s="455">
        <v>0</v>
      </c>
      <c r="G501" s="453">
        <f>VLOOKUP(B501,'SINAPI-%MO'!B:E,4,0)</f>
        <v>0.59709999999999996</v>
      </c>
      <c r="H501" s="456">
        <f t="shared" si="7"/>
        <v>77.94</v>
      </c>
    </row>
    <row r="502" spans="1:8" x14ac:dyDescent="0.25">
      <c r="A502" s="447"/>
      <c r="B502" s="449">
        <v>105280</v>
      </c>
      <c r="C502" s="439" t="s">
        <v>5487</v>
      </c>
      <c r="D502" s="449" t="s">
        <v>60</v>
      </c>
      <c r="E502" s="450">
        <v>31.85</v>
      </c>
      <c r="F502" s="455">
        <v>0</v>
      </c>
      <c r="G502" s="453">
        <f>VLOOKUP(B502,'SINAPI-%MO'!B:E,4,0)</f>
        <v>0.62480000000000002</v>
      </c>
      <c r="H502" s="456">
        <f t="shared" si="7"/>
        <v>11.95</v>
      </c>
    </row>
    <row r="503" spans="1:8" x14ac:dyDescent="0.25">
      <c r="A503" s="447"/>
      <c r="B503" s="449">
        <v>105283</v>
      </c>
      <c r="C503" s="439" t="s">
        <v>5490</v>
      </c>
      <c r="D503" s="449" t="s">
        <v>60</v>
      </c>
      <c r="E503" s="450">
        <v>25.33</v>
      </c>
      <c r="F503" s="455">
        <v>0</v>
      </c>
      <c r="G503" s="453">
        <f>VLOOKUP(B503,'SINAPI-%MO'!B:E,4,0)</f>
        <v>0.62890000000000001</v>
      </c>
      <c r="H503" s="456">
        <f t="shared" si="7"/>
        <v>9.39</v>
      </c>
    </row>
    <row r="504" spans="1:8" x14ac:dyDescent="0.25">
      <c r="A504" s="447"/>
      <c r="B504" s="449">
        <v>105281</v>
      </c>
      <c r="C504" s="439" t="s">
        <v>5488</v>
      </c>
      <c r="D504" s="449" t="s">
        <v>60</v>
      </c>
      <c r="E504" s="450">
        <v>39.56</v>
      </c>
      <c r="F504" s="455">
        <v>0</v>
      </c>
      <c r="G504" s="453">
        <f>VLOOKUP(B504,'SINAPI-%MO'!B:E,4,0)</f>
        <v>0.64459999999999995</v>
      </c>
      <c r="H504" s="456">
        <f t="shared" si="7"/>
        <v>14.05</v>
      </c>
    </row>
    <row r="505" spans="1:8" x14ac:dyDescent="0.25">
      <c r="A505" s="447"/>
      <c r="B505" s="449">
        <v>105319</v>
      </c>
      <c r="C505" s="439" t="s">
        <v>5505</v>
      </c>
      <c r="D505" s="449" t="s">
        <v>60</v>
      </c>
      <c r="E505" s="450">
        <v>31.77</v>
      </c>
      <c r="F505" s="455">
        <v>0</v>
      </c>
      <c r="G505" s="453">
        <f>VLOOKUP(B505,'SINAPI-%MO'!B:E,4,0)</f>
        <v>0.65</v>
      </c>
      <c r="H505" s="456">
        <f t="shared" si="7"/>
        <v>11.11</v>
      </c>
    </row>
    <row r="506" spans="1:8" x14ac:dyDescent="0.25">
      <c r="A506" s="447"/>
      <c r="B506" s="449">
        <v>105284</v>
      </c>
      <c r="C506" s="439" t="s">
        <v>5491</v>
      </c>
      <c r="D506" s="449" t="s">
        <v>60</v>
      </c>
      <c r="E506" s="450">
        <v>47.69</v>
      </c>
      <c r="F506" s="455">
        <v>0</v>
      </c>
      <c r="G506" s="453">
        <f>VLOOKUP(B506,'SINAPI-%MO'!B:E,4,0)</f>
        <v>0.65249999999999997</v>
      </c>
      <c r="H506" s="456">
        <f t="shared" si="7"/>
        <v>16.57</v>
      </c>
    </row>
    <row r="507" spans="1:8" x14ac:dyDescent="0.25">
      <c r="A507" s="447"/>
      <c r="B507" s="449">
        <v>105320</v>
      </c>
      <c r="C507" s="439" t="s">
        <v>5506</v>
      </c>
      <c r="D507" s="449" t="s">
        <v>60</v>
      </c>
      <c r="E507" s="450">
        <v>38.630000000000003</v>
      </c>
      <c r="F507" s="455">
        <v>0</v>
      </c>
      <c r="G507" s="453">
        <f>VLOOKUP(B507,'SINAPI-%MO'!B:E,4,0)</f>
        <v>0.65780000000000005</v>
      </c>
      <c r="H507" s="456">
        <f t="shared" si="7"/>
        <v>13.21</v>
      </c>
    </row>
    <row r="508" spans="1:8" x14ac:dyDescent="0.25">
      <c r="A508" s="447"/>
      <c r="B508" s="449">
        <v>105348</v>
      </c>
      <c r="C508" s="439" t="s">
        <v>5521</v>
      </c>
      <c r="D508" s="449" t="s">
        <v>60</v>
      </c>
      <c r="E508" s="450">
        <v>55.77</v>
      </c>
      <c r="F508" s="455">
        <v>0</v>
      </c>
      <c r="G508" s="453">
        <f>VLOOKUP(B508,'SINAPI-%MO'!B:E,4,0)</f>
        <v>0.65859999999999996</v>
      </c>
      <c r="H508" s="456">
        <f t="shared" si="7"/>
        <v>19.03</v>
      </c>
    </row>
    <row r="509" spans="1:8" x14ac:dyDescent="0.25">
      <c r="A509" s="447"/>
      <c r="B509" s="449">
        <v>105321</v>
      </c>
      <c r="C509" s="439" t="s">
        <v>5507</v>
      </c>
      <c r="D509" s="449" t="s">
        <v>60</v>
      </c>
      <c r="E509" s="450">
        <v>45.42</v>
      </c>
      <c r="F509" s="455">
        <v>0</v>
      </c>
      <c r="G509" s="453">
        <f>VLOOKUP(B509,'SINAPI-%MO'!B:E,4,0)</f>
        <v>0.66359999999999997</v>
      </c>
      <c r="H509" s="456">
        <f t="shared" si="7"/>
        <v>15.27</v>
      </c>
    </row>
    <row r="510" spans="1:8" x14ac:dyDescent="0.25">
      <c r="A510" s="447"/>
      <c r="B510" s="449">
        <v>105349</v>
      </c>
      <c r="C510" s="439" t="s">
        <v>5522</v>
      </c>
      <c r="D510" s="449" t="s">
        <v>60</v>
      </c>
      <c r="E510" s="450">
        <v>63.85</v>
      </c>
      <c r="F510" s="455">
        <v>0</v>
      </c>
      <c r="G510" s="453">
        <f>VLOOKUP(B510,'SINAPI-%MO'!B:E,4,0)</f>
        <v>0.66310000000000002</v>
      </c>
      <c r="H510" s="456">
        <f t="shared" si="7"/>
        <v>21.51</v>
      </c>
    </row>
    <row r="511" spans="1:8" x14ac:dyDescent="0.25">
      <c r="A511" s="447"/>
      <c r="B511" s="449">
        <v>105322</v>
      </c>
      <c r="C511" s="439" t="s">
        <v>5508</v>
      </c>
      <c r="D511" s="449" t="s">
        <v>60</v>
      </c>
      <c r="E511" s="450">
        <v>52.23</v>
      </c>
      <c r="F511" s="455">
        <v>0</v>
      </c>
      <c r="G511" s="453">
        <f>VLOOKUP(B511,'SINAPI-%MO'!B:E,4,0)</f>
        <v>0.66779999999999995</v>
      </c>
      <c r="H511" s="456">
        <f t="shared" si="7"/>
        <v>17.350000000000001</v>
      </c>
    </row>
    <row r="512" spans="1:8" x14ac:dyDescent="0.25">
      <c r="A512" s="447"/>
      <c r="B512" s="449">
        <v>105350</v>
      </c>
      <c r="C512" s="439" t="s">
        <v>5523</v>
      </c>
      <c r="D512" s="449" t="s">
        <v>60</v>
      </c>
      <c r="E512" s="450">
        <v>71.91</v>
      </c>
      <c r="F512" s="455">
        <v>0</v>
      </c>
      <c r="G512" s="453">
        <f>VLOOKUP(B512,'SINAPI-%MO'!B:E,4,0)</f>
        <v>0.66679999999999995</v>
      </c>
      <c r="H512" s="456">
        <f t="shared" si="7"/>
        <v>23.96</v>
      </c>
    </row>
    <row r="513" spans="1:8" x14ac:dyDescent="0.25">
      <c r="A513" s="447"/>
      <c r="B513" s="449">
        <v>105323</v>
      </c>
      <c r="C513" s="439" t="s">
        <v>5509</v>
      </c>
      <c r="D513" s="449" t="s">
        <v>60</v>
      </c>
      <c r="E513" s="450">
        <v>59.04</v>
      </c>
      <c r="F513" s="455">
        <v>0</v>
      </c>
      <c r="G513" s="453">
        <f>VLOOKUP(B513,'SINAPI-%MO'!B:E,4,0)</f>
        <v>0.6714</v>
      </c>
      <c r="H513" s="456">
        <f t="shared" si="7"/>
        <v>19.399999999999999</v>
      </c>
    </row>
    <row r="514" spans="1:8" x14ac:dyDescent="0.25">
      <c r="A514" s="447"/>
      <c r="B514" s="449">
        <v>105351</v>
      </c>
      <c r="C514" s="439" t="s">
        <v>5524</v>
      </c>
      <c r="D514" s="449" t="s">
        <v>60</v>
      </c>
      <c r="E514" s="450">
        <v>80.34</v>
      </c>
      <c r="F514" s="455">
        <v>0</v>
      </c>
      <c r="G514" s="453">
        <f>VLOOKUP(B514,'SINAPI-%MO'!B:E,4,0)</f>
        <v>0.66669999999999996</v>
      </c>
      <c r="H514" s="456">
        <f t="shared" si="7"/>
        <v>26.77</v>
      </c>
    </row>
    <row r="515" spans="1:8" x14ac:dyDescent="0.25">
      <c r="A515" s="447"/>
      <c r="B515" s="449">
        <v>105324</v>
      </c>
      <c r="C515" s="439" t="s">
        <v>5510</v>
      </c>
      <c r="D515" s="449" t="s">
        <v>60</v>
      </c>
      <c r="E515" s="450">
        <v>66.180000000000007</v>
      </c>
      <c r="F515" s="455">
        <v>0</v>
      </c>
      <c r="G515" s="453">
        <f>VLOOKUP(B515,'SINAPI-%MO'!B:E,4,0)</f>
        <v>0.6704</v>
      </c>
      <c r="H515" s="456">
        <f t="shared" si="7"/>
        <v>21.81</v>
      </c>
    </row>
    <row r="516" spans="1:8" x14ac:dyDescent="0.25">
      <c r="A516" s="447"/>
      <c r="B516" s="449">
        <v>105352</v>
      </c>
      <c r="C516" s="439" t="s">
        <v>5525</v>
      </c>
      <c r="D516" s="449" t="s">
        <v>60</v>
      </c>
      <c r="E516" s="450">
        <v>101.88</v>
      </c>
      <c r="F516" s="455">
        <v>0</v>
      </c>
      <c r="G516" s="453">
        <f>VLOOKUP(B516,'SINAPI-%MO'!B:E,4,0)</f>
        <v>0.58079999999999998</v>
      </c>
      <c r="H516" s="456">
        <f t="shared" si="7"/>
        <v>42.7</v>
      </c>
    </row>
    <row r="517" spans="1:8" x14ac:dyDescent="0.25">
      <c r="A517" s="447"/>
      <c r="B517" s="449">
        <v>105325</v>
      </c>
      <c r="C517" s="439" t="s">
        <v>5511</v>
      </c>
      <c r="D517" s="449" t="s">
        <v>60</v>
      </c>
      <c r="E517" s="450">
        <v>82.1</v>
      </c>
      <c r="F517" s="455">
        <v>0</v>
      </c>
      <c r="G517" s="453">
        <f>VLOOKUP(B517,'SINAPI-%MO'!B:E,4,0)</f>
        <v>0.59819999999999995</v>
      </c>
      <c r="H517" s="456">
        <f t="shared" si="7"/>
        <v>32.979999999999997</v>
      </c>
    </row>
    <row r="518" spans="1:8" x14ac:dyDescent="0.25">
      <c r="A518" s="447"/>
      <c r="B518" s="449">
        <v>105353</v>
      </c>
      <c r="C518" s="439" t="s">
        <v>5526</v>
      </c>
      <c r="D518" s="449" t="s">
        <v>60</v>
      </c>
      <c r="E518" s="450">
        <v>120.68</v>
      </c>
      <c r="F518" s="455">
        <v>0</v>
      </c>
      <c r="G518" s="453">
        <f>VLOOKUP(B518,'SINAPI-%MO'!B:E,4,0)</f>
        <v>0.58340000000000003</v>
      </c>
      <c r="H518" s="456">
        <f t="shared" si="7"/>
        <v>50.27</v>
      </c>
    </row>
    <row r="519" spans="1:8" x14ac:dyDescent="0.25">
      <c r="A519" s="447"/>
      <c r="B519" s="449">
        <v>105326</v>
      </c>
      <c r="C519" s="439" t="s">
        <v>5512</v>
      </c>
      <c r="D519" s="449" t="s">
        <v>60</v>
      </c>
      <c r="E519" s="450">
        <v>97.69</v>
      </c>
      <c r="F519" s="455">
        <v>0</v>
      </c>
      <c r="G519" s="453">
        <f>VLOOKUP(B519,'SINAPI-%MO'!B:E,4,0)</f>
        <v>0.59989999999999999</v>
      </c>
      <c r="H519" s="456">
        <f t="shared" si="7"/>
        <v>39.08</v>
      </c>
    </row>
    <row r="520" spans="1:8" x14ac:dyDescent="0.25">
      <c r="A520" s="447"/>
      <c r="B520" s="449">
        <v>105354</v>
      </c>
      <c r="C520" s="439" t="s">
        <v>5527</v>
      </c>
      <c r="D520" s="449" t="s">
        <v>60</v>
      </c>
      <c r="E520" s="450">
        <v>137.55000000000001</v>
      </c>
      <c r="F520" s="455">
        <v>0</v>
      </c>
      <c r="G520" s="453">
        <f>VLOOKUP(B520,'SINAPI-%MO'!B:E,4,0)</f>
        <v>0.59350000000000003</v>
      </c>
      <c r="H520" s="456">
        <f t="shared" si="7"/>
        <v>55.91</v>
      </c>
    </row>
    <row r="521" spans="1:8" x14ac:dyDescent="0.25">
      <c r="A521" s="447"/>
      <c r="B521" s="449">
        <v>105344</v>
      </c>
      <c r="C521" s="439" t="s">
        <v>5517</v>
      </c>
      <c r="D521" s="449" t="s">
        <v>60</v>
      </c>
      <c r="E521" s="450">
        <v>111.36</v>
      </c>
      <c r="F521" s="455">
        <v>0</v>
      </c>
      <c r="G521" s="453">
        <f>VLOOKUP(B521,'SINAPI-%MO'!B:E,4,0)</f>
        <v>0.61140000000000005</v>
      </c>
      <c r="H521" s="456">
        <f t="shared" si="7"/>
        <v>43.27</v>
      </c>
    </row>
    <row r="522" spans="1:8" x14ac:dyDescent="0.25">
      <c r="A522" s="447"/>
      <c r="B522" s="449">
        <v>105278</v>
      </c>
      <c r="C522" s="439" t="s">
        <v>5485</v>
      </c>
      <c r="D522" s="449" t="s">
        <v>60</v>
      </c>
      <c r="E522" s="450">
        <v>20.93</v>
      </c>
      <c r="F522" s="455">
        <v>0</v>
      </c>
      <c r="G522" s="453">
        <f>VLOOKUP(B522,'SINAPI-%MO'!B:E,4,0)</f>
        <v>0.57530000000000003</v>
      </c>
      <c r="H522" s="456">
        <f t="shared" si="7"/>
        <v>8.8800000000000008</v>
      </c>
    </row>
    <row r="523" spans="1:8" x14ac:dyDescent="0.25">
      <c r="A523" s="447"/>
      <c r="B523" s="449">
        <v>105343</v>
      </c>
      <c r="C523" s="439" t="s">
        <v>5516</v>
      </c>
      <c r="D523" s="449" t="s">
        <v>60</v>
      </c>
      <c r="E523" s="450">
        <v>16.190000000000001</v>
      </c>
      <c r="F523" s="455">
        <v>0</v>
      </c>
      <c r="G523" s="453">
        <f>VLOOKUP(B523,'SINAPI-%MO'!B:E,4,0)</f>
        <v>0.5726</v>
      </c>
      <c r="H523" s="456">
        <f t="shared" si="7"/>
        <v>6.91</v>
      </c>
    </row>
    <row r="524" spans="1:8" x14ac:dyDescent="0.25">
      <c r="A524" s="447"/>
      <c r="B524" s="449">
        <v>105355</v>
      </c>
      <c r="C524" s="439" t="s">
        <v>5528</v>
      </c>
      <c r="D524" s="449" t="s">
        <v>60</v>
      </c>
      <c r="E524" s="450">
        <v>155.12</v>
      </c>
      <c r="F524" s="455">
        <v>0</v>
      </c>
      <c r="G524" s="453">
        <f>VLOOKUP(B524,'SINAPI-%MO'!B:E,4,0)</f>
        <v>0.59850000000000003</v>
      </c>
      <c r="H524" s="456">
        <f t="shared" ref="H524:H587" si="8">IF(E524&gt;0,TRUNC(E524*(1-G524),2),"")</f>
        <v>62.28</v>
      </c>
    </row>
    <row r="525" spans="1:8" x14ac:dyDescent="0.25">
      <c r="A525" s="447"/>
      <c r="B525" s="449">
        <v>105391</v>
      </c>
      <c r="C525" s="439" t="s">
        <v>5540</v>
      </c>
      <c r="D525" s="449" t="s">
        <v>60</v>
      </c>
      <c r="E525" s="450">
        <v>125.74</v>
      </c>
      <c r="F525" s="455">
        <v>0</v>
      </c>
      <c r="G525" s="453">
        <f>VLOOKUP(B525,'SINAPI-%MO'!B:E,4,0)</f>
        <v>0.6169</v>
      </c>
      <c r="H525" s="456">
        <f t="shared" si="8"/>
        <v>48.17</v>
      </c>
    </row>
    <row r="526" spans="1:8" x14ac:dyDescent="0.25">
      <c r="A526" s="447"/>
      <c r="B526" s="449">
        <v>105356</v>
      </c>
      <c r="C526" s="439" t="s">
        <v>5529</v>
      </c>
      <c r="D526" s="449" t="s">
        <v>60</v>
      </c>
      <c r="E526" s="450">
        <v>173.22</v>
      </c>
      <c r="F526" s="455">
        <v>0</v>
      </c>
      <c r="G526" s="453">
        <f>VLOOKUP(B526,'SINAPI-%MO'!B:E,4,0)</f>
        <v>0.6008</v>
      </c>
      <c r="H526" s="456">
        <f t="shared" si="8"/>
        <v>69.14</v>
      </c>
    </row>
    <row r="527" spans="1:8" x14ac:dyDescent="0.25">
      <c r="A527" s="447"/>
      <c r="B527" s="449">
        <v>105345</v>
      </c>
      <c r="C527" s="439" t="s">
        <v>5518</v>
      </c>
      <c r="D527" s="449" t="s">
        <v>60</v>
      </c>
      <c r="E527" s="450">
        <v>140.63</v>
      </c>
      <c r="F527" s="455">
        <v>0</v>
      </c>
      <c r="G527" s="453">
        <f>VLOOKUP(B527,'SINAPI-%MO'!B:E,4,0)</f>
        <v>0.61899999999999999</v>
      </c>
      <c r="H527" s="456">
        <f t="shared" si="8"/>
        <v>53.58</v>
      </c>
    </row>
    <row r="528" spans="1:8" x14ac:dyDescent="0.25">
      <c r="A528" s="447"/>
      <c r="B528" s="449">
        <v>105367</v>
      </c>
      <c r="C528" s="439" t="s">
        <v>5621</v>
      </c>
      <c r="D528" s="449" t="s">
        <v>60</v>
      </c>
      <c r="E528" s="450">
        <v>34.32</v>
      </c>
      <c r="F528" s="455">
        <v>0</v>
      </c>
      <c r="G528" s="453">
        <f>VLOOKUP(B528,'SINAPI-%MO'!B:E,4,0)</f>
        <v>0.88670000000000004</v>
      </c>
      <c r="H528" s="456">
        <f t="shared" si="8"/>
        <v>3.88</v>
      </c>
    </row>
    <row r="529" spans="1:8" x14ac:dyDescent="0.25">
      <c r="A529" s="447"/>
      <c r="B529" s="449">
        <v>105371</v>
      </c>
      <c r="C529" s="439" t="s">
        <v>5624</v>
      </c>
      <c r="D529" s="449" t="s">
        <v>60</v>
      </c>
      <c r="E529" s="450">
        <v>28.58</v>
      </c>
      <c r="F529" s="455">
        <v>0</v>
      </c>
      <c r="G529" s="453">
        <f>VLOOKUP(B529,'SINAPI-%MO'!B:E,4,0)</f>
        <v>0.8639</v>
      </c>
      <c r="H529" s="456">
        <f t="shared" si="8"/>
        <v>3.88</v>
      </c>
    </row>
    <row r="530" spans="1:8" x14ac:dyDescent="0.25">
      <c r="A530" s="447"/>
      <c r="B530" s="449">
        <v>105365</v>
      </c>
      <c r="C530" s="439" t="s">
        <v>5619</v>
      </c>
      <c r="D530" s="449" t="s">
        <v>60</v>
      </c>
      <c r="E530" s="450">
        <v>24.05</v>
      </c>
      <c r="F530" s="455">
        <v>0</v>
      </c>
      <c r="G530" s="453">
        <f>VLOOKUP(B530,'SINAPI-%MO'!B:E,4,0)</f>
        <v>0.92810000000000004</v>
      </c>
      <c r="H530" s="456">
        <f t="shared" si="8"/>
        <v>1.72</v>
      </c>
    </row>
    <row r="531" spans="1:8" x14ac:dyDescent="0.25">
      <c r="A531" s="447"/>
      <c r="B531" s="449">
        <v>105386</v>
      </c>
      <c r="C531" s="439" t="s">
        <v>5635</v>
      </c>
      <c r="D531" s="449" t="s">
        <v>60</v>
      </c>
      <c r="E531" s="450">
        <v>19.84</v>
      </c>
      <c r="F531" s="455">
        <v>0</v>
      </c>
      <c r="G531" s="453">
        <f>VLOOKUP(B531,'SINAPI-%MO'!B:E,4,0)</f>
        <v>0.91279999999999994</v>
      </c>
      <c r="H531" s="456">
        <f t="shared" si="8"/>
        <v>1.73</v>
      </c>
    </row>
    <row r="532" spans="1:8" x14ac:dyDescent="0.25">
      <c r="A532" s="447"/>
      <c r="B532" s="449">
        <v>105366</v>
      </c>
      <c r="C532" s="439" t="s">
        <v>5620</v>
      </c>
      <c r="D532" s="449" t="s">
        <v>60</v>
      </c>
      <c r="E532" s="450">
        <v>29.39</v>
      </c>
      <c r="F532" s="455">
        <v>0</v>
      </c>
      <c r="G532" s="453">
        <f>VLOOKUP(B532,'SINAPI-%MO'!B:E,4,0)</f>
        <v>0.8972</v>
      </c>
      <c r="H532" s="456">
        <f t="shared" si="8"/>
        <v>3.02</v>
      </c>
    </row>
    <row r="533" spans="1:8" x14ac:dyDescent="0.25">
      <c r="A533" s="447"/>
      <c r="B533" s="449">
        <v>105387</v>
      </c>
      <c r="C533" s="439" t="s">
        <v>5636</v>
      </c>
      <c r="D533" s="449" t="s">
        <v>60</v>
      </c>
      <c r="E533" s="450">
        <v>24.42</v>
      </c>
      <c r="F533" s="455">
        <v>0</v>
      </c>
      <c r="G533" s="453">
        <f>VLOOKUP(B533,'SINAPI-%MO'!B:E,4,0)</f>
        <v>0.87629999999999997</v>
      </c>
      <c r="H533" s="456">
        <f t="shared" si="8"/>
        <v>3.02</v>
      </c>
    </row>
    <row r="534" spans="1:8" x14ac:dyDescent="0.25">
      <c r="A534" s="447"/>
      <c r="B534" s="449">
        <v>97177</v>
      </c>
      <c r="C534" s="439" t="s">
        <v>5556</v>
      </c>
      <c r="D534" s="449" t="s">
        <v>73</v>
      </c>
      <c r="E534" s="450">
        <v>86.73</v>
      </c>
      <c r="F534" s="455">
        <v>0</v>
      </c>
      <c r="G534" s="453">
        <f>VLOOKUP(B534,'SINAPI-%MO'!B:E,4,0)</f>
        <v>0.60160000000000002</v>
      </c>
      <c r="H534" s="456">
        <f t="shared" si="8"/>
        <v>34.549999999999997</v>
      </c>
    </row>
    <row r="535" spans="1:8" x14ac:dyDescent="0.25">
      <c r="A535" s="447"/>
      <c r="B535" s="449">
        <v>97187</v>
      </c>
      <c r="C535" s="439" t="s">
        <v>5566</v>
      </c>
      <c r="D535" s="449" t="s">
        <v>73</v>
      </c>
      <c r="E535" s="450">
        <v>79.06</v>
      </c>
      <c r="F535" s="455">
        <v>0</v>
      </c>
      <c r="G535" s="453">
        <f>VLOOKUP(B535,'SINAPI-%MO'!B:E,4,0)</f>
        <v>0.61299999999999999</v>
      </c>
      <c r="H535" s="456">
        <f t="shared" si="8"/>
        <v>30.59</v>
      </c>
    </row>
    <row r="536" spans="1:8" x14ac:dyDescent="0.25">
      <c r="A536" s="447"/>
      <c r="B536" s="449">
        <v>97178</v>
      </c>
      <c r="C536" s="439" t="s">
        <v>5557</v>
      </c>
      <c r="D536" s="449" t="s">
        <v>73</v>
      </c>
      <c r="E536" s="450">
        <v>105.24</v>
      </c>
      <c r="F536" s="455">
        <v>0</v>
      </c>
      <c r="G536" s="453">
        <f>VLOOKUP(B536,'SINAPI-%MO'!B:E,4,0)</f>
        <v>0.60850000000000004</v>
      </c>
      <c r="H536" s="456">
        <f t="shared" si="8"/>
        <v>41.2</v>
      </c>
    </row>
    <row r="537" spans="1:8" x14ac:dyDescent="0.25">
      <c r="A537" s="447"/>
      <c r="B537" s="449">
        <v>97188</v>
      </c>
      <c r="C537" s="439" t="s">
        <v>5567</v>
      </c>
      <c r="D537" s="449" t="s">
        <v>73</v>
      </c>
      <c r="E537" s="450">
        <v>96.01</v>
      </c>
      <c r="F537" s="455">
        <v>0</v>
      </c>
      <c r="G537" s="453">
        <f>VLOOKUP(B537,'SINAPI-%MO'!B:E,4,0)</f>
        <v>0.61950000000000005</v>
      </c>
      <c r="H537" s="456">
        <f t="shared" si="8"/>
        <v>36.53</v>
      </c>
    </row>
    <row r="538" spans="1:8" x14ac:dyDescent="0.25">
      <c r="A538" s="447"/>
      <c r="B538" s="449">
        <v>97179</v>
      </c>
      <c r="C538" s="439" t="s">
        <v>5558</v>
      </c>
      <c r="D538" s="449" t="s">
        <v>73</v>
      </c>
      <c r="E538" s="450">
        <v>123.78</v>
      </c>
      <c r="F538" s="455">
        <v>0</v>
      </c>
      <c r="G538" s="453">
        <f>VLOOKUP(B538,'SINAPI-%MO'!B:E,4,0)</f>
        <v>0.61329999999999996</v>
      </c>
      <c r="H538" s="456">
        <f t="shared" si="8"/>
        <v>47.86</v>
      </c>
    </row>
    <row r="539" spans="1:8" x14ac:dyDescent="0.25">
      <c r="A539" s="447"/>
      <c r="B539" s="449">
        <v>97189</v>
      </c>
      <c r="C539" s="439" t="s">
        <v>5568</v>
      </c>
      <c r="D539" s="449" t="s">
        <v>73</v>
      </c>
      <c r="E539" s="450">
        <v>112.99</v>
      </c>
      <c r="F539" s="455">
        <v>0</v>
      </c>
      <c r="G539" s="453">
        <f>VLOOKUP(B539,'SINAPI-%MO'!B:E,4,0)</f>
        <v>0.624</v>
      </c>
      <c r="H539" s="456">
        <f t="shared" si="8"/>
        <v>42.48</v>
      </c>
    </row>
    <row r="540" spans="1:8" x14ac:dyDescent="0.25">
      <c r="A540" s="447"/>
      <c r="B540" s="449">
        <v>97180</v>
      </c>
      <c r="C540" s="439" t="s">
        <v>5559</v>
      </c>
      <c r="D540" s="449" t="s">
        <v>73</v>
      </c>
      <c r="E540" s="450">
        <v>142.28</v>
      </c>
      <c r="F540" s="455">
        <v>0</v>
      </c>
      <c r="G540" s="453">
        <f>VLOOKUP(B540,'SINAPI-%MO'!B:E,4,0)</f>
        <v>0.61699999999999999</v>
      </c>
      <c r="H540" s="456">
        <f t="shared" si="8"/>
        <v>54.49</v>
      </c>
    </row>
    <row r="541" spans="1:8" x14ac:dyDescent="0.25">
      <c r="A541" s="447"/>
      <c r="B541" s="449">
        <v>97190</v>
      </c>
      <c r="C541" s="439" t="s">
        <v>5569</v>
      </c>
      <c r="D541" s="449" t="s">
        <v>73</v>
      </c>
      <c r="E541" s="450">
        <v>129.94</v>
      </c>
      <c r="F541" s="455">
        <v>0</v>
      </c>
      <c r="G541" s="453">
        <f>VLOOKUP(B541,'SINAPI-%MO'!B:E,4,0)</f>
        <v>0.62739999999999996</v>
      </c>
      <c r="H541" s="456">
        <f t="shared" si="8"/>
        <v>48.41</v>
      </c>
    </row>
    <row r="542" spans="1:8" x14ac:dyDescent="0.25">
      <c r="A542" s="447"/>
      <c r="B542" s="449">
        <v>97181</v>
      </c>
      <c r="C542" s="439" t="s">
        <v>5560</v>
      </c>
      <c r="D542" s="449" t="s">
        <v>73</v>
      </c>
      <c r="E542" s="450">
        <v>160.82</v>
      </c>
      <c r="F542" s="455">
        <v>0</v>
      </c>
      <c r="G542" s="453">
        <f>VLOOKUP(B542,'SINAPI-%MO'!B:E,4,0)</f>
        <v>0.61970000000000003</v>
      </c>
      <c r="H542" s="456">
        <f t="shared" si="8"/>
        <v>61.15</v>
      </c>
    </row>
    <row r="543" spans="1:8" x14ac:dyDescent="0.25">
      <c r="A543" s="447"/>
      <c r="B543" s="449">
        <v>97191</v>
      </c>
      <c r="C543" s="439" t="s">
        <v>5570</v>
      </c>
      <c r="D543" s="449" t="s">
        <v>73</v>
      </c>
      <c r="E543" s="450">
        <v>146.91</v>
      </c>
      <c r="F543" s="455">
        <v>0</v>
      </c>
      <c r="G543" s="453">
        <f>VLOOKUP(B543,'SINAPI-%MO'!B:E,4,0)</f>
        <v>0.63</v>
      </c>
      <c r="H543" s="456">
        <f t="shared" si="8"/>
        <v>54.35</v>
      </c>
    </row>
    <row r="544" spans="1:8" x14ac:dyDescent="0.25">
      <c r="A544" s="447"/>
      <c r="B544" s="449">
        <v>97182</v>
      </c>
      <c r="C544" s="439" t="s">
        <v>5561</v>
      </c>
      <c r="D544" s="449" t="s">
        <v>73</v>
      </c>
      <c r="E544" s="450">
        <v>183.6</v>
      </c>
      <c r="F544" s="455">
        <v>0</v>
      </c>
      <c r="G544" s="453">
        <f>VLOOKUP(B544,'SINAPI-%MO'!B:E,4,0)</f>
        <v>0.60740000000000005</v>
      </c>
      <c r="H544" s="456">
        <f t="shared" si="8"/>
        <v>72.08</v>
      </c>
    </row>
    <row r="545" spans="1:8" x14ac:dyDescent="0.25">
      <c r="A545" s="447"/>
      <c r="B545" s="449">
        <v>97192</v>
      </c>
      <c r="C545" s="439" t="s">
        <v>5571</v>
      </c>
      <c r="D545" s="449" t="s">
        <v>73</v>
      </c>
      <c r="E545" s="450">
        <v>167.15</v>
      </c>
      <c r="F545" s="455">
        <v>0</v>
      </c>
      <c r="G545" s="453">
        <f>VLOOKUP(B545,'SINAPI-%MO'!B:E,4,0)</f>
        <v>0.61970000000000003</v>
      </c>
      <c r="H545" s="456">
        <f t="shared" si="8"/>
        <v>63.56</v>
      </c>
    </row>
    <row r="546" spans="1:8" x14ac:dyDescent="0.25">
      <c r="A546" s="447"/>
      <c r="B546" s="449">
        <v>97173</v>
      </c>
      <c r="C546" s="439" t="s">
        <v>5552</v>
      </c>
      <c r="D546" s="449" t="s">
        <v>73</v>
      </c>
      <c r="E546" s="450">
        <v>49.68</v>
      </c>
      <c r="F546" s="455">
        <v>0</v>
      </c>
      <c r="G546" s="453">
        <f>VLOOKUP(B546,'SINAPI-%MO'!B:E,4,0)</f>
        <v>0.57269999999999999</v>
      </c>
      <c r="H546" s="456">
        <f t="shared" si="8"/>
        <v>21.22</v>
      </c>
    </row>
    <row r="547" spans="1:8" x14ac:dyDescent="0.25">
      <c r="A547" s="447"/>
      <c r="B547" s="449">
        <v>97183</v>
      </c>
      <c r="C547" s="439" t="s">
        <v>5562</v>
      </c>
      <c r="D547" s="449" t="s">
        <v>73</v>
      </c>
      <c r="E547" s="450">
        <v>45.12</v>
      </c>
      <c r="F547" s="455">
        <v>0</v>
      </c>
      <c r="G547" s="453">
        <f>VLOOKUP(B547,'SINAPI-%MO'!B:E,4,0)</f>
        <v>0.58550000000000002</v>
      </c>
      <c r="H547" s="456">
        <f t="shared" si="8"/>
        <v>18.7</v>
      </c>
    </row>
    <row r="548" spans="1:8" x14ac:dyDescent="0.25">
      <c r="A548" s="447"/>
      <c r="B548" s="449">
        <v>97174</v>
      </c>
      <c r="C548" s="439" t="s">
        <v>5553</v>
      </c>
      <c r="D548" s="449" t="s">
        <v>73</v>
      </c>
      <c r="E548" s="450">
        <v>58.93</v>
      </c>
      <c r="F548" s="455">
        <v>0</v>
      </c>
      <c r="G548" s="453">
        <f>VLOOKUP(B548,'SINAPI-%MO'!B:E,4,0)</f>
        <v>0.58320000000000005</v>
      </c>
      <c r="H548" s="456">
        <f t="shared" si="8"/>
        <v>24.56</v>
      </c>
    </row>
    <row r="549" spans="1:8" x14ac:dyDescent="0.25">
      <c r="A549" s="447"/>
      <c r="B549" s="449">
        <v>97184</v>
      </c>
      <c r="C549" s="439" t="s">
        <v>5563</v>
      </c>
      <c r="D549" s="449" t="s">
        <v>73</v>
      </c>
      <c r="E549" s="450">
        <v>53.61</v>
      </c>
      <c r="F549" s="455">
        <v>0</v>
      </c>
      <c r="G549" s="453">
        <f>VLOOKUP(B549,'SINAPI-%MO'!B:E,4,0)</f>
        <v>0.59560000000000002</v>
      </c>
      <c r="H549" s="456">
        <f t="shared" si="8"/>
        <v>21.67</v>
      </c>
    </row>
    <row r="550" spans="1:8" x14ac:dyDescent="0.25">
      <c r="A550" s="447"/>
      <c r="B550" s="449">
        <v>97175</v>
      </c>
      <c r="C550" s="439" t="s">
        <v>5554</v>
      </c>
      <c r="D550" s="449" t="s">
        <v>73</v>
      </c>
      <c r="E550" s="450">
        <v>68.19</v>
      </c>
      <c r="F550" s="455">
        <v>0</v>
      </c>
      <c r="G550" s="453">
        <f>VLOOKUP(B550,'SINAPI-%MO'!B:E,4,0)</f>
        <v>0.59099999999999997</v>
      </c>
      <c r="H550" s="456">
        <f t="shared" si="8"/>
        <v>27.88</v>
      </c>
    </row>
    <row r="551" spans="1:8" x14ac:dyDescent="0.25">
      <c r="A551" s="447"/>
      <c r="B551" s="449">
        <v>97185</v>
      </c>
      <c r="C551" s="439" t="s">
        <v>5564</v>
      </c>
      <c r="D551" s="449" t="s">
        <v>73</v>
      </c>
      <c r="E551" s="450">
        <v>62.09</v>
      </c>
      <c r="F551" s="455">
        <v>0</v>
      </c>
      <c r="G551" s="453">
        <f>VLOOKUP(B551,'SINAPI-%MO'!B:E,4,0)</f>
        <v>0.60299999999999998</v>
      </c>
      <c r="H551" s="456">
        <f t="shared" si="8"/>
        <v>24.64</v>
      </c>
    </row>
    <row r="552" spans="1:8" x14ac:dyDescent="0.25">
      <c r="A552" s="447"/>
      <c r="B552" s="449">
        <v>97176</v>
      </c>
      <c r="C552" s="439" t="s">
        <v>5555</v>
      </c>
      <c r="D552" s="449" t="s">
        <v>73</v>
      </c>
      <c r="E552" s="450">
        <v>77.459999999999994</v>
      </c>
      <c r="F552" s="455">
        <v>0</v>
      </c>
      <c r="G552" s="453">
        <f>VLOOKUP(B552,'SINAPI-%MO'!B:E,4,0)</f>
        <v>0.59699999999999998</v>
      </c>
      <c r="H552" s="456">
        <f t="shared" si="8"/>
        <v>31.21</v>
      </c>
    </row>
    <row r="553" spans="1:8" x14ac:dyDescent="0.25">
      <c r="A553" s="447"/>
      <c r="B553" s="449">
        <v>97186</v>
      </c>
      <c r="C553" s="439" t="s">
        <v>5565</v>
      </c>
      <c r="D553" s="449" t="s">
        <v>73</v>
      </c>
      <c r="E553" s="450">
        <v>70.569999999999993</v>
      </c>
      <c r="F553" s="455">
        <v>0</v>
      </c>
      <c r="G553" s="453">
        <f>VLOOKUP(B553,'SINAPI-%MO'!B:E,4,0)</f>
        <v>0.60860000000000003</v>
      </c>
      <c r="H553" s="456">
        <f t="shared" si="8"/>
        <v>27.62</v>
      </c>
    </row>
    <row r="554" spans="1:8" x14ac:dyDescent="0.25">
      <c r="A554" s="447"/>
      <c r="B554" s="449">
        <v>97142</v>
      </c>
      <c r="C554" s="439" t="s">
        <v>5426</v>
      </c>
      <c r="D554" s="449" t="s">
        <v>73</v>
      </c>
      <c r="E554" s="450">
        <v>5.5</v>
      </c>
      <c r="F554" s="455">
        <v>0</v>
      </c>
      <c r="G554" s="453">
        <f>VLOOKUP(B554,'SINAPI-%MO'!B:E,4,0)</f>
        <v>0.63090000000000002</v>
      </c>
      <c r="H554" s="456">
        <f t="shared" si="8"/>
        <v>2.0299999999999998</v>
      </c>
    </row>
    <row r="555" spans="1:8" x14ac:dyDescent="0.25">
      <c r="A555" s="447"/>
      <c r="B555" s="449">
        <v>97158</v>
      </c>
      <c r="C555" s="439" t="s">
        <v>5442</v>
      </c>
      <c r="D555" s="449" t="s">
        <v>73</v>
      </c>
      <c r="E555" s="450">
        <v>4.21</v>
      </c>
      <c r="F555" s="455">
        <v>0</v>
      </c>
      <c r="G555" s="453">
        <f>VLOOKUP(B555,'SINAPI-%MO'!B:E,4,0)</f>
        <v>0.64370000000000005</v>
      </c>
      <c r="H555" s="456">
        <f t="shared" si="8"/>
        <v>1.5</v>
      </c>
    </row>
    <row r="556" spans="1:8" x14ac:dyDescent="0.25">
      <c r="A556" s="447"/>
      <c r="B556" s="449">
        <v>97155</v>
      </c>
      <c r="C556" s="439" t="s">
        <v>5439</v>
      </c>
      <c r="D556" s="449" t="s">
        <v>73</v>
      </c>
      <c r="E556" s="450">
        <v>43.33</v>
      </c>
      <c r="F556" s="455">
        <v>0</v>
      </c>
      <c r="G556" s="453">
        <f>VLOOKUP(B556,'SINAPI-%MO'!B:E,4,0)</f>
        <v>0.64800000000000002</v>
      </c>
      <c r="H556" s="456">
        <f t="shared" si="8"/>
        <v>15.25</v>
      </c>
    </row>
    <row r="557" spans="1:8" x14ac:dyDescent="0.25">
      <c r="A557" s="447"/>
      <c r="B557" s="449">
        <v>97171</v>
      </c>
      <c r="C557" s="439" t="s">
        <v>5455</v>
      </c>
      <c r="D557" s="449" t="s">
        <v>73</v>
      </c>
      <c r="E557" s="450">
        <v>34.61</v>
      </c>
      <c r="F557" s="455">
        <v>0</v>
      </c>
      <c r="G557" s="453">
        <f>VLOOKUP(B557,'SINAPI-%MO'!B:E,4,0)</f>
        <v>0.67930000000000001</v>
      </c>
      <c r="H557" s="456">
        <f t="shared" si="8"/>
        <v>11.09</v>
      </c>
    </row>
    <row r="558" spans="1:8" x14ac:dyDescent="0.25">
      <c r="A558" s="447"/>
      <c r="B558" s="449">
        <v>97156</v>
      </c>
      <c r="C558" s="439" t="s">
        <v>5440</v>
      </c>
      <c r="D558" s="449" t="s">
        <v>73</v>
      </c>
      <c r="E558" s="450">
        <v>52.02</v>
      </c>
      <c r="F558" s="455">
        <v>0</v>
      </c>
      <c r="G558" s="453">
        <f>VLOOKUP(B558,'SINAPI-%MO'!B:E,4,0)</f>
        <v>0.64490000000000003</v>
      </c>
      <c r="H558" s="456">
        <f t="shared" si="8"/>
        <v>18.47</v>
      </c>
    </row>
    <row r="559" spans="1:8" x14ac:dyDescent="0.25">
      <c r="A559" s="447"/>
      <c r="B559" s="449">
        <v>97172</v>
      </c>
      <c r="C559" s="439" t="s">
        <v>5456</v>
      </c>
      <c r="D559" s="449" t="s">
        <v>73</v>
      </c>
      <c r="E559" s="450">
        <v>41.73</v>
      </c>
      <c r="F559" s="455">
        <v>0</v>
      </c>
      <c r="G559" s="453">
        <f>VLOOKUP(B559,'SINAPI-%MO'!B:E,4,0)</f>
        <v>0.67410000000000003</v>
      </c>
      <c r="H559" s="456">
        <f t="shared" si="8"/>
        <v>13.59</v>
      </c>
    </row>
    <row r="560" spans="1:8" x14ac:dyDescent="0.25">
      <c r="A560" s="447"/>
      <c r="B560" s="449">
        <v>97143</v>
      </c>
      <c r="C560" s="439" t="s">
        <v>5427</v>
      </c>
      <c r="D560" s="449" t="s">
        <v>73</v>
      </c>
      <c r="E560" s="450">
        <v>7.27</v>
      </c>
      <c r="F560" s="455">
        <v>0</v>
      </c>
      <c r="G560" s="453">
        <f>VLOOKUP(B560,'SINAPI-%MO'!B:E,4,0)</f>
        <v>0.66439999999999999</v>
      </c>
      <c r="H560" s="456">
        <f t="shared" si="8"/>
        <v>2.4300000000000002</v>
      </c>
    </row>
    <row r="561" spans="1:8" x14ac:dyDescent="0.25">
      <c r="A561" s="447"/>
      <c r="B561" s="449">
        <v>97159</v>
      </c>
      <c r="C561" s="439" t="s">
        <v>5443</v>
      </c>
      <c r="D561" s="449" t="s">
        <v>73</v>
      </c>
      <c r="E561" s="450">
        <v>5.69</v>
      </c>
      <c r="F561" s="455">
        <v>0</v>
      </c>
      <c r="G561" s="453">
        <f>VLOOKUP(B561,'SINAPI-%MO'!B:E,4,0)</f>
        <v>0.68010000000000004</v>
      </c>
      <c r="H561" s="456">
        <f t="shared" si="8"/>
        <v>1.82</v>
      </c>
    </row>
    <row r="562" spans="1:8" x14ac:dyDescent="0.25">
      <c r="A562" s="447"/>
      <c r="B562" s="449">
        <v>97144</v>
      </c>
      <c r="C562" s="439" t="s">
        <v>5428</v>
      </c>
      <c r="D562" s="449" t="s">
        <v>73</v>
      </c>
      <c r="E562" s="450">
        <v>9.06</v>
      </c>
      <c r="F562" s="455">
        <v>0</v>
      </c>
      <c r="G562" s="453">
        <f>VLOOKUP(B562,'SINAPI-%MO'!B:E,4,0)</f>
        <v>0.68540000000000001</v>
      </c>
      <c r="H562" s="456">
        <f t="shared" si="8"/>
        <v>2.85</v>
      </c>
    </row>
    <row r="563" spans="1:8" x14ac:dyDescent="0.25">
      <c r="A563" s="447"/>
      <c r="B563" s="449">
        <v>97160</v>
      </c>
      <c r="C563" s="439" t="s">
        <v>5444</v>
      </c>
      <c r="D563" s="449" t="s">
        <v>73</v>
      </c>
      <c r="E563" s="450">
        <v>7.16</v>
      </c>
      <c r="F563" s="455">
        <v>0</v>
      </c>
      <c r="G563" s="453">
        <f>VLOOKUP(B563,'SINAPI-%MO'!B:E,4,0)</f>
        <v>0.70250000000000001</v>
      </c>
      <c r="H563" s="456">
        <f t="shared" si="8"/>
        <v>2.13</v>
      </c>
    </row>
    <row r="564" spans="1:8" x14ac:dyDescent="0.25">
      <c r="A564" s="447"/>
      <c r="B564" s="449">
        <v>97145</v>
      </c>
      <c r="C564" s="439" t="s">
        <v>5429</v>
      </c>
      <c r="D564" s="449" t="s">
        <v>73</v>
      </c>
      <c r="E564" s="450">
        <v>10.85</v>
      </c>
      <c r="F564" s="455">
        <v>0</v>
      </c>
      <c r="G564" s="453">
        <f>VLOOKUP(B564,'SINAPI-%MO'!B:E,4,0)</f>
        <v>0.69769999999999999</v>
      </c>
      <c r="H564" s="456">
        <f t="shared" si="8"/>
        <v>3.27</v>
      </c>
    </row>
    <row r="565" spans="1:8" x14ac:dyDescent="0.25">
      <c r="A565" s="447"/>
      <c r="B565" s="449">
        <v>97161</v>
      </c>
      <c r="C565" s="439" t="s">
        <v>5445</v>
      </c>
      <c r="D565" s="449" t="s">
        <v>73</v>
      </c>
      <c r="E565" s="450">
        <v>8.65</v>
      </c>
      <c r="F565" s="455">
        <v>0</v>
      </c>
      <c r="G565" s="453">
        <f>VLOOKUP(B565,'SINAPI-%MO'!B:E,4,0)</f>
        <v>0.71450000000000002</v>
      </c>
      <c r="H565" s="456">
        <f t="shared" si="8"/>
        <v>2.46</v>
      </c>
    </row>
    <row r="566" spans="1:8" x14ac:dyDescent="0.25">
      <c r="A566" s="447"/>
      <c r="B566" s="449">
        <v>97146</v>
      </c>
      <c r="C566" s="439" t="s">
        <v>5430</v>
      </c>
      <c r="D566" s="449" t="s">
        <v>73</v>
      </c>
      <c r="E566" s="450">
        <v>12.66</v>
      </c>
      <c r="F566" s="455">
        <v>0</v>
      </c>
      <c r="G566" s="453">
        <f>VLOOKUP(B566,'SINAPI-%MO'!B:E,4,0)</f>
        <v>0.70540000000000003</v>
      </c>
      <c r="H566" s="456">
        <f t="shared" si="8"/>
        <v>3.72</v>
      </c>
    </row>
    <row r="567" spans="1:8" x14ac:dyDescent="0.25">
      <c r="A567" s="447"/>
      <c r="B567" s="449">
        <v>97162</v>
      </c>
      <c r="C567" s="439" t="s">
        <v>5446</v>
      </c>
      <c r="D567" s="449" t="s">
        <v>73</v>
      </c>
      <c r="E567" s="450">
        <v>10.14</v>
      </c>
      <c r="F567" s="455">
        <v>0</v>
      </c>
      <c r="G567" s="453">
        <f>VLOOKUP(B567,'SINAPI-%MO'!B:E,4,0)</f>
        <v>0.72289999999999999</v>
      </c>
      <c r="H567" s="456">
        <f t="shared" si="8"/>
        <v>2.8</v>
      </c>
    </row>
    <row r="568" spans="1:8" x14ac:dyDescent="0.25">
      <c r="A568" s="447"/>
      <c r="B568" s="449">
        <v>97147</v>
      </c>
      <c r="C568" s="439" t="s">
        <v>5431</v>
      </c>
      <c r="D568" s="449" t="s">
        <v>73</v>
      </c>
      <c r="E568" s="450">
        <v>14.46</v>
      </c>
      <c r="F568" s="455">
        <v>0</v>
      </c>
      <c r="G568" s="453">
        <f>VLOOKUP(B568,'SINAPI-%MO'!B:E,4,0)</f>
        <v>0.71299999999999997</v>
      </c>
      <c r="H568" s="456">
        <f t="shared" si="8"/>
        <v>4.1500000000000004</v>
      </c>
    </row>
    <row r="569" spans="1:8" x14ac:dyDescent="0.25">
      <c r="A569" s="447"/>
      <c r="B569" s="449">
        <v>97163</v>
      </c>
      <c r="C569" s="439" t="s">
        <v>5447</v>
      </c>
      <c r="D569" s="449" t="s">
        <v>73</v>
      </c>
      <c r="E569" s="450">
        <v>11.64</v>
      </c>
      <c r="F569" s="455">
        <v>0</v>
      </c>
      <c r="G569" s="453">
        <f>VLOOKUP(B569,'SINAPI-%MO'!B:E,4,0)</f>
        <v>0.72940000000000005</v>
      </c>
      <c r="H569" s="456">
        <f t="shared" si="8"/>
        <v>3.14</v>
      </c>
    </row>
    <row r="570" spans="1:8" x14ac:dyDescent="0.25">
      <c r="A570" s="447"/>
      <c r="B570" s="449">
        <v>97148</v>
      </c>
      <c r="C570" s="439" t="s">
        <v>5432</v>
      </c>
      <c r="D570" s="449" t="s">
        <v>73</v>
      </c>
      <c r="E570" s="450">
        <v>16.27</v>
      </c>
      <c r="F570" s="455">
        <v>0</v>
      </c>
      <c r="G570" s="453">
        <f>VLOOKUP(B570,'SINAPI-%MO'!B:E,4,0)</f>
        <v>0.71789999999999998</v>
      </c>
      <c r="H570" s="456">
        <f t="shared" si="8"/>
        <v>4.58</v>
      </c>
    </row>
    <row r="571" spans="1:8" x14ac:dyDescent="0.25">
      <c r="A571" s="447"/>
      <c r="B571" s="449">
        <v>97164</v>
      </c>
      <c r="C571" s="439" t="s">
        <v>5448</v>
      </c>
      <c r="D571" s="449" t="s">
        <v>73</v>
      </c>
      <c r="E571" s="450">
        <v>13.13</v>
      </c>
      <c r="F571" s="455">
        <v>0</v>
      </c>
      <c r="G571" s="453">
        <f>VLOOKUP(B571,'SINAPI-%MO'!B:E,4,0)</f>
        <v>0.73419999999999996</v>
      </c>
      <c r="H571" s="456">
        <f t="shared" si="8"/>
        <v>3.48</v>
      </c>
    </row>
    <row r="572" spans="1:8" x14ac:dyDescent="0.25">
      <c r="A572" s="447"/>
      <c r="B572" s="449">
        <v>97149</v>
      </c>
      <c r="C572" s="439" t="s">
        <v>5433</v>
      </c>
      <c r="D572" s="449" t="s">
        <v>73</v>
      </c>
      <c r="E572" s="450">
        <v>18.100000000000001</v>
      </c>
      <c r="F572" s="455">
        <v>0</v>
      </c>
      <c r="G572" s="453">
        <f>VLOOKUP(B572,'SINAPI-%MO'!B:E,4,0)</f>
        <v>0.72040000000000004</v>
      </c>
      <c r="H572" s="456">
        <f t="shared" si="8"/>
        <v>5.0599999999999996</v>
      </c>
    </row>
    <row r="573" spans="1:8" x14ac:dyDescent="0.25">
      <c r="A573" s="447"/>
      <c r="B573" s="449">
        <v>97165</v>
      </c>
      <c r="C573" s="439" t="s">
        <v>5449</v>
      </c>
      <c r="D573" s="449" t="s">
        <v>73</v>
      </c>
      <c r="E573" s="450">
        <v>14.65</v>
      </c>
      <c r="F573" s="455">
        <v>0</v>
      </c>
      <c r="G573" s="453">
        <f>VLOOKUP(B573,'SINAPI-%MO'!B:E,4,0)</f>
        <v>0.73719999999999997</v>
      </c>
      <c r="H573" s="456">
        <f t="shared" si="8"/>
        <v>3.85</v>
      </c>
    </row>
    <row r="574" spans="1:8" x14ac:dyDescent="0.25">
      <c r="A574" s="447"/>
      <c r="B574" s="449">
        <v>97150</v>
      </c>
      <c r="C574" s="439" t="s">
        <v>5434</v>
      </c>
      <c r="D574" s="449" t="s">
        <v>73</v>
      </c>
      <c r="E574" s="450">
        <v>23.17</v>
      </c>
      <c r="F574" s="455">
        <v>0</v>
      </c>
      <c r="G574" s="453">
        <f>VLOOKUP(B574,'SINAPI-%MO'!B:E,4,0)</f>
        <v>0.62190000000000001</v>
      </c>
      <c r="H574" s="456">
        <f t="shared" si="8"/>
        <v>8.76</v>
      </c>
    </row>
    <row r="575" spans="1:8" x14ac:dyDescent="0.25">
      <c r="A575" s="447"/>
      <c r="B575" s="449">
        <v>97166</v>
      </c>
      <c r="C575" s="439" t="s">
        <v>5450</v>
      </c>
      <c r="D575" s="449" t="s">
        <v>73</v>
      </c>
      <c r="E575" s="450">
        <v>18.34</v>
      </c>
      <c r="F575" s="455">
        <v>0</v>
      </c>
      <c r="G575" s="453">
        <f>VLOOKUP(B575,'SINAPI-%MO'!B:E,4,0)</f>
        <v>0.65159999999999996</v>
      </c>
      <c r="H575" s="456">
        <f t="shared" si="8"/>
        <v>6.38</v>
      </c>
    </row>
    <row r="576" spans="1:8" x14ac:dyDescent="0.25">
      <c r="A576" s="447"/>
      <c r="B576" s="449">
        <v>97151</v>
      </c>
      <c r="C576" s="439" t="s">
        <v>5435</v>
      </c>
      <c r="D576" s="449" t="s">
        <v>73</v>
      </c>
      <c r="E576" s="450">
        <v>27.33</v>
      </c>
      <c r="F576" s="455">
        <v>0</v>
      </c>
      <c r="G576" s="453">
        <f>VLOOKUP(B576,'SINAPI-%MO'!B:E,4,0)</f>
        <v>0.62749999999999995</v>
      </c>
      <c r="H576" s="456">
        <f t="shared" si="8"/>
        <v>10.18</v>
      </c>
    </row>
    <row r="577" spans="1:8" x14ac:dyDescent="0.25">
      <c r="A577" s="447"/>
      <c r="B577" s="449">
        <v>97167</v>
      </c>
      <c r="C577" s="439" t="s">
        <v>5451</v>
      </c>
      <c r="D577" s="449" t="s">
        <v>73</v>
      </c>
      <c r="E577" s="450">
        <v>21.71</v>
      </c>
      <c r="F577" s="455">
        <v>0</v>
      </c>
      <c r="G577" s="453">
        <f>VLOOKUP(B577,'SINAPI-%MO'!B:E,4,0)</f>
        <v>0.65680000000000005</v>
      </c>
      <c r="H577" s="456">
        <f t="shared" si="8"/>
        <v>7.45</v>
      </c>
    </row>
    <row r="578" spans="1:8" x14ac:dyDescent="0.25">
      <c r="A578" s="447"/>
      <c r="B578" s="449">
        <v>97152</v>
      </c>
      <c r="C578" s="439" t="s">
        <v>5436</v>
      </c>
      <c r="D578" s="449" t="s">
        <v>73</v>
      </c>
      <c r="E578" s="450">
        <v>31.13</v>
      </c>
      <c r="F578" s="455">
        <v>0</v>
      </c>
      <c r="G578" s="453">
        <f>VLOOKUP(B578,'SINAPI-%MO'!B:E,4,0)</f>
        <v>0.63829999999999998</v>
      </c>
      <c r="H578" s="456">
        <f t="shared" si="8"/>
        <v>11.25</v>
      </c>
    </row>
    <row r="579" spans="1:8" x14ac:dyDescent="0.25">
      <c r="A579" s="447"/>
      <c r="B579" s="449">
        <v>97168</v>
      </c>
      <c r="C579" s="439" t="s">
        <v>5452</v>
      </c>
      <c r="D579" s="449" t="s">
        <v>73</v>
      </c>
      <c r="E579" s="450">
        <v>24.75</v>
      </c>
      <c r="F579" s="455">
        <v>0</v>
      </c>
      <c r="G579" s="453">
        <f>VLOOKUP(B579,'SINAPI-%MO'!B:E,4,0)</f>
        <v>0.66949999999999998</v>
      </c>
      <c r="H579" s="456">
        <f t="shared" si="8"/>
        <v>8.17</v>
      </c>
    </row>
    <row r="580" spans="1:8" x14ac:dyDescent="0.25">
      <c r="A580" s="447"/>
      <c r="B580" s="449">
        <v>97141</v>
      </c>
      <c r="C580" s="439" t="s">
        <v>5425</v>
      </c>
      <c r="D580" s="449" t="s">
        <v>73</v>
      </c>
      <c r="E580" s="450">
        <v>4.7699999999999996</v>
      </c>
      <c r="F580" s="455">
        <v>0</v>
      </c>
      <c r="G580" s="453">
        <f>VLOOKUP(B580,'SINAPI-%MO'!B:E,4,0)</f>
        <v>0.61219999999999997</v>
      </c>
      <c r="H580" s="456">
        <f t="shared" si="8"/>
        <v>1.84</v>
      </c>
    </row>
    <row r="581" spans="1:8" x14ac:dyDescent="0.25">
      <c r="A581" s="447"/>
      <c r="B581" s="449">
        <v>97157</v>
      </c>
      <c r="C581" s="439" t="s">
        <v>5441</v>
      </c>
      <c r="D581" s="449" t="s">
        <v>73</v>
      </c>
      <c r="E581" s="450">
        <v>3.61</v>
      </c>
      <c r="F581" s="455">
        <v>0</v>
      </c>
      <c r="G581" s="453">
        <f>VLOOKUP(B581,'SINAPI-%MO'!B:E,4,0)</f>
        <v>0.62050000000000005</v>
      </c>
      <c r="H581" s="456">
        <f t="shared" si="8"/>
        <v>1.36</v>
      </c>
    </row>
    <row r="582" spans="1:8" x14ac:dyDescent="0.25">
      <c r="A582" s="447"/>
      <c r="B582" s="449">
        <v>97153</v>
      </c>
      <c r="C582" s="439" t="s">
        <v>5437</v>
      </c>
      <c r="D582" s="449" t="s">
        <v>73</v>
      </c>
      <c r="E582" s="450">
        <v>35.17</v>
      </c>
      <c r="F582" s="455">
        <v>0</v>
      </c>
      <c r="G582" s="453">
        <f>VLOOKUP(B582,'SINAPI-%MO'!B:E,4,0)</f>
        <v>0.64290000000000003</v>
      </c>
      <c r="H582" s="456">
        <f t="shared" si="8"/>
        <v>12.55</v>
      </c>
    </row>
    <row r="583" spans="1:8" x14ac:dyDescent="0.25">
      <c r="A583" s="447"/>
      <c r="B583" s="449">
        <v>97169</v>
      </c>
      <c r="C583" s="439" t="s">
        <v>5453</v>
      </c>
      <c r="D583" s="449" t="s">
        <v>73</v>
      </c>
      <c r="E583" s="450">
        <v>28.01</v>
      </c>
      <c r="F583" s="455">
        <v>0</v>
      </c>
      <c r="G583" s="453">
        <f>VLOOKUP(B583,'SINAPI-%MO'!B:E,4,0)</f>
        <v>0.6744</v>
      </c>
      <c r="H583" s="456">
        <f t="shared" si="8"/>
        <v>9.1199999999999992</v>
      </c>
    </row>
    <row r="584" spans="1:8" x14ac:dyDescent="0.25">
      <c r="A584" s="447"/>
      <c r="B584" s="449">
        <v>97154</v>
      </c>
      <c r="C584" s="439" t="s">
        <v>5438</v>
      </c>
      <c r="D584" s="449" t="s">
        <v>73</v>
      </c>
      <c r="E584" s="450">
        <v>39.229999999999997</v>
      </c>
      <c r="F584" s="455">
        <v>0</v>
      </c>
      <c r="G584" s="453">
        <f>VLOOKUP(B584,'SINAPI-%MO'!B:E,4,0)</f>
        <v>0.64590000000000003</v>
      </c>
      <c r="H584" s="456">
        <f t="shared" si="8"/>
        <v>13.89</v>
      </c>
    </row>
    <row r="585" spans="1:8" x14ac:dyDescent="0.25">
      <c r="A585" s="447"/>
      <c r="B585" s="449">
        <v>97170</v>
      </c>
      <c r="C585" s="439" t="s">
        <v>5454</v>
      </c>
      <c r="D585" s="449" t="s">
        <v>73</v>
      </c>
      <c r="E585" s="450">
        <v>31.29</v>
      </c>
      <c r="F585" s="455">
        <v>0</v>
      </c>
      <c r="G585" s="453">
        <f>VLOOKUP(B585,'SINAPI-%MO'!B:E,4,0)</f>
        <v>0.67749999999999999</v>
      </c>
      <c r="H585" s="456">
        <f t="shared" si="8"/>
        <v>10.09</v>
      </c>
    </row>
    <row r="586" spans="1:8" x14ac:dyDescent="0.25">
      <c r="A586" s="447"/>
      <c r="B586" s="449">
        <v>105311</v>
      </c>
      <c r="C586" s="439" t="s">
        <v>5594</v>
      </c>
      <c r="D586" s="449" t="s">
        <v>73</v>
      </c>
      <c r="E586" s="450">
        <v>3.8</v>
      </c>
      <c r="F586" s="455">
        <v>0</v>
      </c>
      <c r="G586" s="453">
        <f>VLOOKUP(B586,'SINAPI-%MO'!B:E,4,0)</f>
        <v>0.91579999999999995</v>
      </c>
      <c r="H586" s="456">
        <f t="shared" si="8"/>
        <v>0.31</v>
      </c>
    </row>
    <row r="587" spans="1:8" x14ac:dyDescent="0.25">
      <c r="A587" s="447"/>
      <c r="B587" s="449">
        <v>105339</v>
      </c>
      <c r="C587" s="439" t="s">
        <v>5612</v>
      </c>
      <c r="D587" s="449" t="s">
        <v>73</v>
      </c>
      <c r="E587" s="450">
        <v>3.14</v>
      </c>
      <c r="F587" s="455">
        <v>0</v>
      </c>
      <c r="G587" s="453">
        <f>VLOOKUP(B587,'SINAPI-%MO'!B:E,4,0)</f>
        <v>0.89810000000000001</v>
      </c>
      <c r="H587" s="456">
        <f t="shared" si="8"/>
        <v>0.31</v>
      </c>
    </row>
    <row r="588" spans="1:8" x14ac:dyDescent="0.25">
      <c r="A588" s="447"/>
      <c r="B588" s="449">
        <v>97127</v>
      </c>
      <c r="C588" s="439" t="s">
        <v>5637</v>
      </c>
      <c r="D588" s="449" t="s">
        <v>73</v>
      </c>
      <c r="E588" s="450">
        <v>4.97</v>
      </c>
      <c r="F588" s="455">
        <v>0</v>
      </c>
      <c r="G588" s="453">
        <f>VLOOKUP(B588,'SINAPI-%MO'!B:E,4,0)</f>
        <v>0.89939999999999998</v>
      </c>
      <c r="H588" s="456">
        <f t="shared" ref="H588:H651" si="9">IF(E588&gt;0,TRUNC(E588*(1-G588),2),"")</f>
        <v>0.49</v>
      </c>
    </row>
    <row r="589" spans="1:8" x14ac:dyDescent="0.25">
      <c r="A589" s="447"/>
      <c r="B589" s="449">
        <v>97134</v>
      </c>
      <c r="C589" s="439" t="s">
        <v>5644</v>
      </c>
      <c r="D589" s="449" t="s">
        <v>73</v>
      </c>
      <c r="E589" s="450">
        <v>4.13</v>
      </c>
      <c r="F589" s="455">
        <v>0</v>
      </c>
      <c r="G589" s="453">
        <f>VLOOKUP(B589,'SINAPI-%MO'!B:E,4,0)</f>
        <v>0.87890000000000001</v>
      </c>
      <c r="H589" s="456">
        <f t="shared" si="9"/>
        <v>0.5</v>
      </c>
    </row>
    <row r="590" spans="1:8" x14ac:dyDescent="0.25">
      <c r="A590" s="447"/>
      <c r="B590" s="449">
        <v>97128</v>
      </c>
      <c r="C590" s="439" t="s">
        <v>5638</v>
      </c>
      <c r="D590" s="449" t="s">
        <v>73</v>
      </c>
      <c r="E590" s="450">
        <v>9.8800000000000008</v>
      </c>
      <c r="F590" s="455">
        <v>0</v>
      </c>
      <c r="G590" s="453">
        <f>VLOOKUP(B590,'SINAPI-%MO'!B:E,4,0)</f>
        <v>0.71360000000000001</v>
      </c>
      <c r="H590" s="456">
        <f t="shared" si="9"/>
        <v>2.82</v>
      </c>
    </row>
    <row r="591" spans="1:8" x14ac:dyDescent="0.25">
      <c r="A591" s="447"/>
      <c r="B591" s="449">
        <v>97135</v>
      </c>
      <c r="C591" s="439" t="s">
        <v>5645</v>
      </c>
      <c r="D591" s="449" t="s">
        <v>73</v>
      </c>
      <c r="E591" s="450">
        <v>7.58</v>
      </c>
      <c r="F591" s="455">
        <v>0</v>
      </c>
      <c r="G591" s="453">
        <f>VLOOKUP(B591,'SINAPI-%MO'!B:E,4,0)</f>
        <v>0.70709999999999995</v>
      </c>
      <c r="H591" s="456">
        <f t="shared" si="9"/>
        <v>2.2200000000000002</v>
      </c>
    </row>
    <row r="592" spans="1:8" x14ac:dyDescent="0.25">
      <c r="A592" s="447"/>
      <c r="B592" s="449">
        <v>97129</v>
      </c>
      <c r="C592" s="439" t="s">
        <v>5639</v>
      </c>
      <c r="D592" s="449" t="s">
        <v>73</v>
      </c>
      <c r="E592" s="450">
        <v>11.69</v>
      </c>
      <c r="F592" s="455">
        <v>0</v>
      </c>
      <c r="G592" s="453">
        <f>VLOOKUP(B592,'SINAPI-%MO'!B:E,4,0)</f>
        <v>0.71340000000000003</v>
      </c>
      <c r="H592" s="456">
        <f t="shared" si="9"/>
        <v>3.35</v>
      </c>
    </row>
    <row r="593" spans="1:8" x14ac:dyDescent="0.25">
      <c r="A593" s="447"/>
      <c r="B593" s="449">
        <v>97136</v>
      </c>
      <c r="C593" s="439" t="s">
        <v>5646</v>
      </c>
      <c r="D593" s="449" t="s">
        <v>73</v>
      </c>
      <c r="E593" s="450">
        <v>8.98</v>
      </c>
      <c r="F593" s="455">
        <v>0</v>
      </c>
      <c r="G593" s="453">
        <f>VLOOKUP(B593,'SINAPI-%MO'!B:E,4,0)</f>
        <v>0.70709999999999995</v>
      </c>
      <c r="H593" s="456">
        <f t="shared" si="9"/>
        <v>2.63</v>
      </c>
    </row>
    <row r="594" spans="1:8" x14ac:dyDescent="0.25">
      <c r="A594" s="447"/>
      <c r="B594" s="449">
        <v>97130</v>
      </c>
      <c r="C594" s="439" t="s">
        <v>5640</v>
      </c>
      <c r="D594" s="449" t="s">
        <v>73</v>
      </c>
      <c r="E594" s="450">
        <v>13.53</v>
      </c>
      <c r="F594" s="455">
        <v>0</v>
      </c>
      <c r="G594" s="453">
        <f>VLOOKUP(B594,'SINAPI-%MO'!B:E,4,0)</f>
        <v>0.71250000000000002</v>
      </c>
      <c r="H594" s="456">
        <f t="shared" si="9"/>
        <v>3.88</v>
      </c>
    </row>
    <row r="595" spans="1:8" x14ac:dyDescent="0.25">
      <c r="A595" s="447"/>
      <c r="B595" s="449">
        <v>97137</v>
      </c>
      <c r="C595" s="439" t="s">
        <v>5647</v>
      </c>
      <c r="D595" s="449" t="s">
        <v>73</v>
      </c>
      <c r="E595" s="450">
        <v>10.39</v>
      </c>
      <c r="F595" s="455">
        <v>0</v>
      </c>
      <c r="G595" s="453">
        <f>VLOOKUP(B595,'SINAPI-%MO'!B:E,4,0)</f>
        <v>0.70640000000000003</v>
      </c>
      <c r="H595" s="456">
        <f t="shared" si="9"/>
        <v>3.05</v>
      </c>
    </row>
    <row r="596" spans="1:8" x14ac:dyDescent="0.25">
      <c r="A596" s="447"/>
      <c r="B596" s="449">
        <v>97131</v>
      </c>
      <c r="C596" s="439" t="s">
        <v>5641</v>
      </c>
      <c r="D596" s="449" t="s">
        <v>73</v>
      </c>
      <c r="E596" s="450">
        <v>15.35</v>
      </c>
      <c r="F596" s="455">
        <v>0</v>
      </c>
      <c r="G596" s="453">
        <f>VLOOKUP(B596,'SINAPI-%MO'!B:E,4,0)</f>
        <v>0.71140000000000003</v>
      </c>
      <c r="H596" s="456">
        <f t="shared" si="9"/>
        <v>4.43</v>
      </c>
    </row>
    <row r="597" spans="1:8" x14ac:dyDescent="0.25">
      <c r="A597" s="447"/>
      <c r="B597" s="449">
        <v>97138</v>
      </c>
      <c r="C597" s="439" t="s">
        <v>5648</v>
      </c>
      <c r="D597" s="449" t="s">
        <v>73</v>
      </c>
      <c r="E597" s="450">
        <v>11.8</v>
      </c>
      <c r="F597" s="455">
        <v>0</v>
      </c>
      <c r="G597" s="453">
        <f>VLOOKUP(B597,'SINAPI-%MO'!B:E,4,0)</f>
        <v>0.70420000000000005</v>
      </c>
      <c r="H597" s="456">
        <f t="shared" si="9"/>
        <v>3.49</v>
      </c>
    </row>
    <row r="598" spans="1:8" x14ac:dyDescent="0.25">
      <c r="A598" s="447"/>
      <c r="B598" s="449">
        <v>97132</v>
      </c>
      <c r="C598" s="439" t="s">
        <v>5642</v>
      </c>
      <c r="D598" s="449" t="s">
        <v>73</v>
      </c>
      <c r="E598" s="450">
        <v>17.190000000000001</v>
      </c>
      <c r="F598" s="455">
        <v>0</v>
      </c>
      <c r="G598" s="453">
        <f>VLOOKUP(B598,'SINAPI-%MO'!B:E,4,0)</f>
        <v>0.71089999999999998</v>
      </c>
      <c r="H598" s="456">
        <f t="shared" si="9"/>
        <v>4.96</v>
      </c>
    </row>
    <row r="599" spans="1:8" x14ac:dyDescent="0.25">
      <c r="A599" s="447"/>
      <c r="B599" s="449">
        <v>97139</v>
      </c>
      <c r="C599" s="439" t="s">
        <v>5649</v>
      </c>
      <c r="D599" s="449" t="s">
        <v>73</v>
      </c>
      <c r="E599" s="450">
        <v>13.21</v>
      </c>
      <c r="F599" s="455">
        <v>0</v>
      </c>
      <c r="G599" s="453">
        <f>VLOOKUP(B599,'SINAPI-%MO'!B:E,4,0)</f>
        <v>0.70399999999999996</v>
      </c>
      <c r="H599" s="456">
        <f t="shared" si="9"/>
        <v>3.91</v>
      </c>
    </row>
    <row r="600" spans="1:8" x14ac:dyDescent="0.25">
      <c r="A600" s="447"/>
      <c r="B600" s="449">
        <v>97133</v>
      </c>
      <c r="C600" s="439" t="s">
        <v>5643</v>
      </c>
      <c r="D600" s="449" t="s">
        <v>73</v>
      </c>
      <c r="E600" s="450">
        <v>20.86</v>
      </c>
      <c r="F600" s="455">
        <v>0</v>
      </c>
      <c r="G600" s="453">
        <f>VLOOKUP(B600,'SINAPI-%MO'!B:E,4,0)</f>
        <v>0.70950000000000002</v>
      </c>
      <c r="H600" s="456">
        <f t="shared" si="9"/>
        <v>6.05</v>
      </c>
    </row>
    <row r="601" spans="1:8" x14ac:dyDescent="0.25">
      <c r="A601" s="447"/>
      <c r="B601" s="449">
        <v>97140</v>
      </c>
      <c r="C601" s="439" t="s">
        <v>5650</v>
      </c>
      <c r="D601" s="449" t="s">
        <v>73</v>
      </c>
      <c r="E601" s="450">
        <v>16.04</v>
      </c>
      <c r="F601" s="455">
        <v>0</v>
      </c>
      <c r="G601" s="453">
        <f>VLOOKUP(B601,'SINAPI-%MO'!B:E,4,0)</f>
        <v>0.7026</v>
      </c>
      <c r="H601" s="456">
        <f t="shared" si="9"/>
        <v>4.7699999999999996</v>
      </c>
    </row>
    <row r="602" spans="1:8" x14ac:dyDescent="0.25">
      <c r="A602" s="447"/>
      <c r="B602" s="449">
        <v>97123</v>
      </c>
      <c r="C602" s="439" t="s">
        <v>5574</v>
      </c>
      <c r="D602" s="449" t="s">
        <v>73</v>
      </c>
      <c r="E602" s="450">
        <v>4.08</v>
      </c>
      <c r="F602" s="455">
        <v>0</v>
      </c>
      <c r="G602" s="453">
        <f>VLOOKUP(B602,'SINAPI-%MO'!B:E,4,0)</f>
        <v>0.92159999999999997</v>
      </c>
      <c r="H602" s="456">
        <f t="shared" si="9"/>
        <v>0.31</v>
      </c>
    </row>
    <row r="603" spans="1:8" x14ac:dyDescent="0.25">
      <c r="A603" s="447"/>
      <c r="B603" s="449">
        <v>97126</v>
      </c>
      <c r="C603" s="439" t="s">
        <v>5577</v>
      </c>
      <c r="D603" s="449" t="s">
        <v>73</v>
      </c>
      <c r="E603" s="450">
        <v>3.37</v>
      </c>
      <c r="F603" s="455">
        <v>0</v>
      </c>
      <c r="G603" s="453">
        <f>VLOOKUP(B603,'SINAPI-%MO'!B:E,4,0)</f>
        <v>0.90500000000000003</v>
      </c>
      <c r="H603" s="456">
        <f t="shared" si="9"/>
        <v>0.32</v>
      </c>
    </row>
    <row r="604" spans="1:8" x14ac:dyDescent="0.25">
      <c r="A604" s="447"/>
      <c r="B604" s="449">
        <v>105308</v>
      </c>
      <c r="C604" s="439" t="s">
        <v>5591</v>
      </c>
      <c r="D604" s="449" t="s">
        <v>73</v>
      </c>
      <c r="E604" s="450">
        <v>4.72</v>
      </c>
      <c r="F604" s="455">
        <v>0</v>
      </c>
      <c r="G604" s="453">
        <f>VLOOKUP(B604,'SINAPI-%MO'!B:E,4,0)</f>
        <v>0.90039999999999998</v>
      </c>
      <c r="H604" s="456">
        <f t="shared" si="9"/>
        <v>0.47</v>
      </c>
    </row>
    <row r="605" spans="1:8" x14ac:dyDescent="0.25">
      <c r="A605" s="447"/>
      <c r="B605" s="449">
        <v>105312</v>
      </c>
      <c r="C605" s="439" t="s">
        <v>5595</v>
      </c>
      <c r="D605" s="449" t="s">
        <v>73</v>
      </c>
      <c r="E605" s="450">
        <v>3.93</v>
      </c>
      <c r="F605" s="455">
        <v>0</v>
      </c>
      <c r="G605" s="453">
        <f>VLOOKUP(B605,'SINAPI-%MO'!B:E,4,0)</f>
        <v>0.88039999999999996</v>
      </c>
      <c r="H605" s="456">
        <f t="shared" si="9"/>
        <v>0.47</v>
      </c>
    </row>
    <row r="606" spans="1:8" x14ac:dyDescent="0.25">
      <c r="A606" s="447"/>
      <c r="B606" s="449">
        <v>105309</v>
      </c>
      <c r="C606" s="439" t="s">
        <v>5592</v>
      </c>
      <c r="D606" s="449" t="s">
        <v>73</v>
      </c>
      <c r="E606" s="450">
        <v>5.09</v>
      </c>
      <c r="F606" s="455">
        <v>0</v>
      </c>
      <c r="G606" s="453">
        <f>VLOOKUP(B606,'SINAPI-%MO'!B:E,4,0)</f>
        <v>0.89590000000000003</v>
      </c>
      <c r="H606" s="456">
        <f t="shared" si="9"/>
        <v>0.52</v>
      </c>
    </row>
    <row r="607" spans="1:8" x14ac:dyDescent="0.25">
      <c r="A607" s="447"/>
      <c r="B607" s="449">
        <v>105313</v>
      </c>
      <c r="C607" s="439" t="s">
        <v>5596</v>
      </c>
      <c r="D607" s="449" t="s">
        <v>73</v>
      </c>
      <c r="E607" s="450">
        <v>4.2300000000000004</v>
      </c>
      <c r="F607" s="455">
        <v>0</v>
      </c>
      <c r="G607" s="453">
        <f>VLOOKUP(B607,'SINAPI-%MO'!B:E,4,0)</f>
        <v>0.87470000000000003</v>
      </c>
      <c r="H607" s="456">
        <f t="shared" si="9"/>
        <v>0.53</v>
      </c>
    </row>
    <row r="608" spans="1:8" x14ac:dyDescent="0.25">
      <c r="A608" s="447"/>
      <c r="B608" s="449">
        <v>105310</v>
      </c>
      <c r="C608" s="439" t="s">
        <v>5593</v>
      </c>
      <c r="D608" s="449" t="s">
        <v>73</v>
      </c>
      <c r="E608" s="450">
        <v>6.01</v>
      </c>
      <c r="F608" s="455">
        <v>0</v>
      </c>
      <c r="G608" s="453">
        <f>VLOOKUP(B608,'SINAPI-%MO'!B:E,4,0)</f>
        <v>0.89180000000000004</v>
      </c>
      <c r="H608" s="456">
        <f t="shared" si="9"/>
        <v>0.65</v>
      </c>
    </row>
    <row r="609" spans="1:8" x14ac:dyDescent="0.25">
      <c r="A609" s="447"/>
      <c r="B609" s="449">
        <v>105314</v>
      </c>
      <c r="C609" s="439" t="s">
        <v>5597</v>
      </c>
      <c r="D609" s="449" t="s">
        <v>73</v>
      </c>
      <c r="E609" s="450">
        <v>5</v>
      </c>
      <c r="F609" s="455">
        <v>0</v>
      </c>
      <c r="G609" s="453">
        <f>VLOOKUP(B609,'SINAPI-%MO'!B:E,4,0)</f>
        <v>0.87</v>
      </c>
      <c r="H609" s="456">
        <f t="shared" si="9"/>
        <v>0.65</v>
      </c>
    </row>
    <row r="610" spans="1:8" x14ac:dyDescent="0.25">
      <c r="A610" s="447"/>
      <c r="B610" s="449">
        <v>97121</v>
      </c>
      <c r="C610" s="439" t="s">
        <v>5572</v>
      </c>
      <c r="D610" s="449" t="s">
        <v>73</v>
      </c>
      <c r="E610" s="450">
        <v>2.9</v>
      </c>
      <c r="F610" s="455">
        <v>0</v>
      </c>
      <c r="G610" s="453">
        <f>VLOOKUP(B610,'SINAPI-%MO'!B:E,4,0)</f>
        <v>0.95169999999999999</v>
      </c>
      <c r="H610" s="456">
        <f t="shared" si="9"/>
        <v>0.14000000000000001</v>
      </c>
    </row>
    <row r="611" spans="1:8" x14ac:dyDescent="0.25">
      <c r="A611" s="447"/>
      <c r="B611" s="449">
        <v>97124</v>
      </c>
      <c r="C611" s="439" t="s">
        <v>5575</v>
      </c>
      <c r="D611" s="449" t="s">
        <v>73</v>
      </c>
      <c r="E611" s="450">
        <v>2.37</v>
      </c>
      <c r="F611" s="455">
        <v>0</v>
      </c>
      <c r="G611" s="453">
        <f>VLOOKUP(B611,'SINAPI-%MO'!B:E,4,0)</f>
        <v>0.94089999999999996</v>
      </c>
      <c r="H611" s="456">
        <f t="shared" si="9"/>
        <v>0.14000000000000001</v>
      </c>
    </row>
    <row r="612" spans="1:8" x14ac:dyDescent="0.25">
      <c r="A612" s="447"/>
      <c r="B612" s="449">
        <v>97122</v>
      </c>
      <c r="C612" s="439" t="s">
        <v>5573</v>
      </c>
      <c r="D612" s="449" t="s">
        <v>73</v>
      </c>
      <c r="E612" s="450">
        <v>3.51</v>
      </c>
      <c r="F612" s="455">
        <v>0</v>
      </c>
      <c r="G612" s="453">
        <f>VLOOKUP(B612,'SINAPI-%MO'!B:E,4,0)</f>
        <v>0.92879999999999996</v>
      </c>
      <c r="H612" s="456">
        <f t="shared" si="9"/>
        <v>0.24</v>
      </c>
    </row>
    <row r="613" spans="1:8" x14ac:dyDescent="0.25">
      <c r="A613" s="447"/>
      <c r="B613" s="449">
        <v>97125</v>
      </c>
      <c r="C613" s="439" t="s">
        <v>5576</v>
      </c>
      <c r="D613" s="449" t="s">
        <v>73</v>
      </c>
      <c r="E613" s="450">
        <v>2.88</v>
      </c>
      <c r="F613" s="455">
        <v>0</v>
      </c>
      <c r="G613" s="453">
        <f>VLOOKUP(B613,'SINAPI-%MO'!B:E,4,0)</f>
        <v>0.91320000000000001</v>
      </c>
      <c r="H613" s="456">
        <f t="shared" si="9"/>
        <v>0.24</v>
      </c>
    </row>
    <row r="614" spans="1:8" x14ac:dyDescent="0.25">
      <c r="A614" s="447"/>
      <c r="B614" s="449">
        <v>105296</v>
      </c>
      <c r="C614" s="439" t="s">
        <v>5590</v>
      </c>
      <c r="D614" s="449" t="s">
        <v>60</v>
      </c>
      <c r="E614" s="450">
        <v>191.96</v>
      </c>
      <c r="F614" s="455">
        <v>0.871</v>
      </c>
      <c r="G614" s="453">
        <f>VLOOKUP(B614,'SINAPI-%MO'!B:E,4,0)</f>
        <v>0.11890000000000001</v>
      </c>
      <c r="H614" s="456">
        <f t="shared" si="9"/>
        <v>169.13</v>
      </c>
    </row>
    <row r="615" spans="1:8" x14ac:dyDescent="0.25">
      <c r="A615" s="447"/>
      <c r="B615" s="449">
        <v>105374</v>
      </c>
      <c r="C615" s="439" t="s">
        <v>5627</v>
      </c>
      <c r="D615" s="449" t="s">
        <v>60</v>
      </c>
      <c r="E615" s="450">
        <v>187.65</v>
      </c>
      <c r="F615" s="455">
        <v>0.89100000000000001</v>
      </c>
      <c r="G615" s="453">
        <f>VLOOKUP(B615,'SINAPI-%MO'!B:E,4,0)</f>
        <v>9.8599999999999993E-2</v>
      </c>
      <c r="H615" s="456">
        <f t="shared" si="9"/>
        <v>169.14</v>
      </c>
    </row>
    <row r="616" spans="1:8" x14ac:dyDescent="0.25">
      <c r="A616" s="447"/>
      <c r="B616" s="449">
        <v>105292</v>
      </c>
      <c r="C616" s="439" t="s">
        <v>5586</v>
      </c>
      <c r="D616" s="449" t="s">
        <v>60</v>
      </c>
      <c r="E616" s="450">
        <v>54.1</v>
      </c>
      <c r="F616" s="455">
        <v>0.67469999999999997</v>
      </c>
      <c r="G616" s="453">
        <f>VLOOKUP(B616,'SINAPI-%MO'!B:E,4,0)</f>
        <v>0.30940000000000001</v>
      </c>
      <c r="H616" s="456">
        <f t="shared" si="9"/>
        <v>37.36</v>
      </c>
    </row>
    <row r="617" spans="1:8" x14ac:dyDescent="0.25">
      <c r="A617" s="447"/>
      <c r="B617" s="449">
        <v>105293</v>
      </c>
      <c r="C617" s="439" t="s">
        <v>5587</v>
      </c>
      <c r="D617" s="449" t="s">
        <v>60</v>
      </c>
      <c r="E617" s="450">
        <v>50.94</v>
      </c>
      <c r="F617" s="455">
        <v>0.71650000000000003</v>
      </c>
      <c r="G617" s="453">
        <f>VLOOKUP(B617,'SINAPI-%MO'!B:E,4,0)</f>
        <v>0.2666</v>
      </c>
      <c r="H617" s="456">
        <f t="shared" si="9"/>
        <v>37.35</v>
      </c>
    </row>
    <row r="618" spans="1:8" x14ac:dyDescent="0.25">
      <c r="A618" s="447"/>
      <c r="B618" s="449">
        <v>105294</v>
      </c>
      <c r="C618" s="439" t="s">
        <v>5588</v>
      </c>
      <c r="D618" s="449" t="s">
        <v>60</v>
      </c>
      <c r="E618" s="450">
        <v>111.37</v>
      </c>
      <c r="F618" s="455">
        <v>0.80879999999999996</v>
      </c>
      <c r="G618" s="453">
        <f>VLOOKUP(B618,'SINAPI-%MO'!B:E,4,0)</f>
        <v>0.17760000000000001</v>
      </c>
      <c r="H618" s="456">
        <f t="shared" si="9"/>
        <v>91.59</v>
      </c>
    </row>
    <row r="619" spans="1:8" x14ac:dyDescent="0.25">
      <c r="A619" s="447"/>
      <c r="B619" s="449">
        <v>105295</v>
      </c>
      <c r="C619" s="439" t="s">
        <v>5589</v>
      </c>
      <c r="D619" s="449" t="s">
        <v>60</v>
      </c>
      <c r="E619" s="450">
        <v>107.64</v>
      </c>
      <c r="F619" s="455">
        <v>0.83689999999999998</v>
      </c>
      <c r="G619" s="453">
        <f>VLOOKUP(B619,'SINAPI-%MO'!B:E,4,0)</f>
        <v>0.14910000000000001</v>
      </c>
      <c r="H619" s="456">
        <f t="shared" si="9"/>
        <v>91.59</v>
      </c>
    </row>
    <row r="620" spans="1:8" x14ac:dyDescent="0.25">
      <c r="A620" s="447"/>
      <c r="B620" s="449">
        <v>105290</v>
      </c>
      <c r="C620" s="439" t="s">
        <v>5584</v>
      </c>
      <c r="D620" s="449" t="s">
        <v>60</v>
      </c>
      <c r="E620" s="450">
        <v>72.849999999999994</v>
      </c>
      <c r="F620" s="455">
        <v>0.76439999999999997</v>
      </c>
      <c r="G620" s="453">
        <f>VLOOKUP(B620,'SINAPI-%MO'!B:E,4,0)</f>
        <v>0.2089</v>
      </c>
      <c r="H620" s="456">
        <f t="shared" si="9"/>
        <v>57.63</v>
      </c>
    </row>
    <row r="621" spans="1:8" x14ac:dyDescent="0.25">
      <c r="A621" s="447"/>
      <c r="B621" s="449">
        <v>105291</v>
      </c>
      <c r="C621" s="439" t="s">
        <v>5585</v>
      </c>
      <c r="D621" s="449" t="s">
        <v>60</v>
      </c>
      <c r="E621" s="450">
        <v>69.97</v>
      </c>
      <c r="F621" s="455">
        <v>0.79590000000000005</v>
      </c>
      <c r="G621" s="453">
        <f>VLOOKUP(B621,'SINAPI-%MO'!B:E,4,0)</f>
        <v>0.1764</v>
      </c>
      <c r="H621" s="456">
        <f t="shared" si="9"/>
        <v>57.62</v>
      </c>
    </row>
    <row r="622" spans="1:8" x14ac:dyDescent="0.25">
      <c r="A622" s="447"/>
      <c r="B622" s="449">
        <v>105286</v>
      </c>
      <c r="C622" s="439" t="s">
        <v>5580</v>
      </c>
      <c r="D622" s="449" t="s">
        <v>60</v>
      </c>
      <c r="E622" s="450">
        <v>32.36</v>
      </c>
      <c r="F622" s="455">
        <v>0.62860000000000005</v>
      </c>
      <c r="G622" s="453">
        <f>VLOOKUP(B622,'SINAPI-%MO'!B:E,4,0)</f>
        <v>0.34489999999999998</v>
      </c>
      <c r="H622" s="456">
        <f t="shared" si="9"/>
        <v>21.19</v>
      </c>
    </row>
    <row r="623" spans="1:8" x14ac:dyDescent="0.25">
      <c r="A623" s="447"/>
      <c r="B623" s="449">
        <v>105287</v>
      </c>
      <c r="C623" s="439" t="s">
        <v>5581</v>
      </c>
      <c r="D623" s="449" t="s">
        <v>60</v>
      </c>
      <c r="E623" s="450">
        <v>30.25</v>
      </c>
      <c r="F623" s="455">
        <v>0.6724</v>
      </c>
      <c r="G623" s="453">
        <f>VLOOKUP(B623,'SINAPI-%MO'!B:E,4,0)</f>
        <v>0.29920000000000002</v>
      </c>
      <c r="H623" s="456">
        <f t="shared" si="9"/>
        <v>21.19</v>
      </c>
    </row>
    <row r="624" spans="1:8" x14ac:dyDescent="0.25">
      <c r="A624" s="447"/>
      <c r="B624" s="449">
        <v>105288</v>
      </c>
      <c r="C624" s="439" t="s">
        <v>5582</v>
      </c>
      <c r="D624" s="449" t="s">
        <v>60</v>
      </c>
      <c r="E624" s="450">
        <v>53.94</v>
      </c>
      <c r="F624" s="455">
        <v>0.72750000000000004</v>
      </c>
      <c r="G624" s="453">
        <f>VLOOKUP(B624,'SINAPI-%MO'!B:E,4,0)</f>
        <v>0.2445</v>
      </c>
      <c r="H624" s="456">
        <f t="shared" si="9"/>
        <v>40.75</v>
      </c>
    </row>
    <row r="625" spans="1:8" x14ac:dyDescent="0.25">
      <c r="A625" s="447"/>
      <c r="B625" s="449">
        <v>105289</v>
      </c>
      <c r="C625" s="439" t="s">
        <v>5583</v>
      </c>
      <c r="D625" s="449" t="s">
        <v>60</v>
      </c>
      <c r="E625" s="450">
        <v>51.44</v>
      </c>
      <c r="F625" s="455">
        <v>0.76280000000000003</v>
      </c>
      <c r="G625" s="453">
        <f>VLOOKUP(B625,'SINAPI-%MO'!B:E,4,0)</f>
        <v>0.20780000000000001</v>
      </c>
      <c r="H625" s="456">
        <f t="shared" si="9"/>
        <v>40.75</v>
      </c>
    </row>
    <row r="626" spans="1:8" x14ac:dyDescent="0.25">
      <c r="A626" s="447"/>
      <c r="B626" s="449">
        <v>105375</v>
      </c>
      <c r="C626" s="439" t="s">
        <v>5628</v>
      </c>
      <c r="D626" s="449" t="s">
        <v>60</v>
      </c>
      <c r="E626" s="450">
        <v>147.53</v>
      </c>
      <c r="F626" s="455">
        <v>0.76739999999999997</v>
      </c>
      <c r="G626" s="453">
        <f>VLOOKUP(B626,'SINAPI-%MO'!B:E,4,0)</f>
        <v>0.20630000000000001</v>
      </c>
      <c r="H626" s="456">
        <f t="shared" si="9"/>
        <v>117.09</v>
      </c>
    </row>
    <row r="627" spans="1:8" x14ac:dyDescent="0.25">
      <c r="A627" s="447"/>
      <c r="B627" s="449">
        <v>105376</v>
      </c>
      <c r="C627" s="439" t="s">
        <v>5629</v>
      </c>
      <c r="D627" s="449" t="s">
        <v>60</v>
      </c>
      <c r="E627" s="450">
        <v>141.79</v>
      </c>
      <c r="F627" s="455">
        <v>0.7984</v>
      </c>
      <c r="G627" s="453">
        <f>VLOOKUP(B627,'SINAPI-%MO'!B:E,4,0)</f>
        <v>0.1741</v>
      </c>
      <c r="H627" s="456">
        <f t="shared" si="9"/>
        <v>117.1</v>
      </c>
    </row>
    <row r="628" spans="1:8" x14ac:dyDescent="0.25">
      <c r="A628" s="447"/>
      <c r="B628" s="449">
        <v>105331</v>
      </c>
      <c r="C628" s="439" t="s">
        <v>5604</v>
      </c>
      <c r="D628" s="449" t="s">
        <v>73</v>
      </c>
      <c r="E628" s="450">
        <v>62.98</v>
      </c>
      <c r="F628" s="455">
        <v>0.93969999999999998</v>
      </c>
      <c r="G628" s="453">
        <f>VLOOKUP(B628,'SINAPI-%MO'!B:E,4,0)</f>
        <v>5.5300000000000002E-2</v>
      </c>
      <c r="H628" s="456">
        <f t="shared" si="9"/>
        <v>59.49</v>
      </c>
    </row>
    <row r="629" spans="1:8" x14ac:dyDescent="0.25">
      <c r="A629" s="447"/>
      <c r="B629" s="449">
        <v>105332</v>
      </c>
      <c r="C629" s="439" t="s">
        <v>5605</v>
      </c>
      <c r="D629" s="449" t="s">
        <v>73</v>
      </c>
      <c r="E629" s="450">
        <v>62.32</v>
      </c>
      <c r="F629" s="455">
        <v>0.9496</v>
      </c>
      <c r="G629" s="453">
        <f>VLOOKUP(B629,'SINAPI-%MO'!B:E,4,0)</f>
        <v>4.53E-2</v>
      </c>
      <c r="H629" s="456">
        <f t="shared" si="9"/>
        <v>59.49</v>
      </c>
    </row>
    <row r="630" spans="1:8" x14ac:dyDescent="0.25">
      <c r="A630" s="447"/>
      <c r="B630" s="449">
        <v>105333</v>
      </c>
      <c r="C630" s="439" t="s">
        <v>5606</v>
      </c>
      <c r="D630" s="449" t="s">
        <v>73</v>
      </c>
      <c r="E630" s="450">
        <v>279.77999999999997</v>
      </c>
      <c r="F630" s="455">
        <v>0.9647</v>
      </c>
      <c r="G630" s="453">
        <f>VLOOKUP(B630,'SINAPI-%MO'!B:E,4,0)</f>
        <v>2.52E-2</v>
      </c>
      <c r="H630" s="456">
        <f t="shared" si="9"/>
        <v>272.72000000000003</v>
      </c>
    </row>
    <row r="631" spans="1:8" x14ac:dyDescent="0.25">
      <c r="A631" s="447"/>
      <c r="B631" s="449">
        <v>105334</v>
      </c>
      <c r="C631" s="439" t="s">
        <v>5607</v>
      </c>
      <c r="D631" s="449" t="s">
        <v>73</v>
      </c>
      <c r="E631" s="450">
        <v>277.48</v>
      </c>
      <c r="F631" s="455">
        <v>0.97270000000000001</v>
      </c>
      <c r="G631" s="453">
        <f>VLOOKUP(B631,'SINAPI-%MO'!B:E,4,0)</f>
        <v>1.9300000000000001E-2</v>
      </c>
      <c r="H631" s="456">
        <f t="shared" si="9"/>
        <v>272.12</v>
      </c>
    </row>
    <row r="632" spans="1:8" x14ac:dyDescent="0.25">
      <c r="A632" s="447"/>
      <c r="B632" s="449">
        <v>105335</v>
      </c>
      <c r="C632" s="439" t="s">
        <v>5608</v>
      </c>
      <c r="D632" s="449" t="s">
        <v>73</v>
      </c>
      <c r="E632" s="450">
        <v>422.58</v>
      </c>
      <c r="F632" s="455">
        <v>0.97230000000000005</v>
      </c>
      <c r="G632" s="453">
        <f>VLOOKUP(B632,'SINAPI-%MO'!B:E,4,0)</f>
        <v>1.9699999999999999E-2</v>
      </c>
      <c r="H632" s="456">
        <f t="shared" si="9"/>
        <v>414.25</v>
      </c>
    </row>
    <row r="633" spans="1:8" x14ac:dyDescent="0.25">
      <c r="A633" s="447"/>
      <c r="B633" s="449">
        <v>105336</v>
      </c>
      <c r="C633" s="439" t="s">
        <v>5609</v>
      </c>
      <c r="D633" s="449" t="s">
        <v>73</v>
      </c>
      <c r="E633" s="450">
        <v>419.87</v>
      </c>
      <c r="F633" s="455">
        <v>0.97860000000000003</v>
      </c>
      <c r="G633" s="453">
        <f>VLOOKUP(B633,'SINAPI-%MO'!B:E,4,0)</f>
        <v>1.5100000000000001E-2</v>
      </c>
      <c r="H633" s="456">
        <f t="shared" si="9"/>
        <v>413.52</v>
      </c>
    </row>
    <row r="634" spans="1:8" x14ac:dyDescent="0.25">
      <c r="A634" s="447"/>
      <c r="B634" s="449">
        <v>105337</v>
      </c>
      <c r="C634" s="439" t="s">
        <v>5610</v>
      </c>
      <c r="D634" s="449" t="s">
        <v>73</v>
      </c>
      <c r="E634" s="450">
        <v>597</v>
      </c>
      <c r="F634" s="455">
        <v>0.97729999999999995</v>
      </c>
      <c r="G634" s="453">
        <f>VLOOKUP(B634,'SINAPI-%MO'!B:E,4,0)</f>
        <v>1.61E-2</v>
      </c>
      <c r="H634" s="456">
        <f t="shared" si="9"/>
        <v>587.38</v>
      </c>
    </row>
    <row r="635" spans="1:8" x14ac:dyDescent="0.25">
      <c r="A635" s="447"/>
      <c r="B635" s="449">
        <v>105338</v>
      </c>
      <c r="C635" s="439" t="s">
        <v>5611</v>
      </c>
      <c r="D635" s="449" t="s">
        <v>73</v>
      </c>
      <c r="E635" s="450">
        <v>593.86</v>
      </c>
      <c r="F635" s="455">
        <v>0.98250000000000004</v>
      </c>
      <c r="G635" s="453">
        <f>VLOOKUP(B635,'SINAPI-%MO'!B:E,4,0)</f>
        <v>1.24E-2</v>
      </c>
      <c r="H635" s="456">
        <f t="shared" si="9"/>
        <v>586.49</v>
      </c>
    </row>
    <row r="636" spans="1:8" x14ac:dyDescent="0.25">
      <c r="A636" s="447"/>
      <c r="B636" s="449">
        <v>106108</v>
      </c>
      <c r="C636" s="439" t="s">
        <v>5602</v>
      </c>
      <c r="D636" s="449" t="s">
        <v>73</v>
      </c>
      <c r="E636" s="450">
        <v>89.16</v>
      </c>
      <c r="F636" s="455">
        <v>0.95420000000000005</v>
      </c>
      <c r="G636" s="453">
        <f>VLOOKUP(B636,'SINAPI-%MO'!B:E,4,0)</f>
        <v>4.2200000000000001E-2</v>
      </c>
      <c r="H636" s="456">
        <f t="shared" si="9"/>
        <v>85.39</v>
      </c>
    </row>
    <row r="637" spans="1:8" x14ac:dyDescent="0.25">
      <c r="A637" s="447"/>
      <c r="B637" s="449">
        <v>106109</v>
      </c>
      <c r="C637" s="439" t="s">
        <v>5603</v>
      </c>
      <c r="D637" s="449" t="s">
        <v>73</v>
      </c>
      <c r="E637" s="450">
        <v>88.45</v>
      </c>
      <c r="F637" s="455">
        <v>0.96189999999999998</v>
      </c>
      <c r="G637" s="453">
        <f>VLOOKUP(B637,'SINAPI-%MO'!B:E,4,0)</f>
        <v>3.4500000000000003E-2</v>
      </c>
      <c r="H637" s="456">
        <f t="shared" si="9"/>
        <v>85.39</v>
      </c>
    </row>
    <row r="638" spans="1:8" x14ac:dyDescent="0.25">
      <c r="A638" s="447"/>
      <c r="B638" s="449">
        <v>106104</v>
      </c>
      <c r="C638" s="439" t="s">
        <v>5578</v>
      </c>
      <c r="D638" s="449" t="s">
        <v>73</v>
      </c>
      <c r="E638" s="450">
        <v>28.83</v>
      </c>
      <c r="F638" s="455">
        <v>0.89939999999999998</v>
      </c>
      <c r="G638" s="453">
        <f>VLOOKUP(B638,'SINAPI-%MO'!B:E,4,0)</f>
        <v>9.5699999999999993E-2</v>
      </c>
      <c r="H638" s="456">
        <f t="shared" si="9"/>
        <v>26.07</v>
      </c>
    </row>
    <row r="639" spans="1:8" x14ac:dyDescent="0.25">
      <c r="A639" s="447"/>
      <c r="B639" s="449">
        <v>106105</v>
      </c>
      <c r="C639" s="439" t="s">
        <v>5579</v>
      </c>
      <c r="D639" s="449" t="s">
        <v>73</v>
      </c>
      <c r="E639" s="450">
        <v>28.3</v>
      </c>
      <c r="F639" s="455">
        <v>0.9163</v>
      </c>
      <c r="G639" s="453">
        <f>VLOOKUP(B639,'SINAPI-%MO'!B:E,4,0)</f>
        <v>7.8799999999999995E-2</v>
      </c>
      <c r="H639" s="456">
        <f t="shared" si="9"/>
        <v>26.06</v>
      </c>
    </row>
    <row r="640" spans="1:8" x14ac:dyDescent="0.25">
      <c r="A640" s="447"/>
      <c r="B640" s="449">
        <v>106106</v>
      </c>
      <c r="C640" s="439" t="s">
        <v>5600</v>
      </c>
      <c r="D640" s="449" t="s">
        <v>73</v>
      </c>
      <c r="E640" s="450">
        <v>54.43</v>
      </c>
      <c r="F640" s="455">
        <v>0.9355</v>
      </c>
      <c r="G640" s="453">
        <f>VLOOKUP(B640,'SINAPI-%MO'!B:E,4,0)</f>
        <v>5.9900000000000002E-2</v>
      </c>
      <c r="H640" s="456">
        <f t="shared" si="9"/>
        <v>51.16</v>
      </c>
    </row>
    <row r="641" spans="1:8" x14ac:dyDescent="0.25">
      <c r="A641" s="447"/>
      <c r="B641" s="449">
        <v>106107</v>
      </c>
      <c r="C641" s="439" t="s">
        <v>5601</v>
      </c>
      <c r="D641" s="449" t="s">
        <v>73</v>
      </c>
      <c r="E641" s="450">
        <v>53.8</v>
      </c>
      <c r="F641" s="455">
        <v>0.94650000000000001</v>
      </c>
      <c r="G641" s="453">
        <f>VLOOKUP(B641,'SINAPI-%MO'!B:E,4,0)</f>
        <v>4.8899999999999999E-2</v>
      </c>
      <c r="H641" s="456">
        <f t="shared" si="9"/>
        <v>51.16</v>
      </c>
    </row>
    <row r="642" spans="1:8" x14ac:dyDescent="0.25">
      <c r="A642" s="447"/>
      <c r="B642" s="449">
        <v>105377</v>
      </c>
      <c r="C642" s="439" t="s">
        <v>5533</v>
      </c>
      <c r="D642" s="449" t="s">
        <v>60</v>
      </c>
      <c r="E642" s="450">
        <v>46.96</v>
      </c>
      <c r="F642" s="455">
        <v>0.67589999999999995</v>
      </c>
      <c r="G642" s="453">
        <f>VLOOKUP(B642,'SINAPI-%MO'!B:E,4,0)</f>
        <v>0.19209999999999999</v>
      </c>
      <c r="H642" s="456">
        <f t="shared" si="9"/>
        <v>37.93</v>
      </c>
    </row>
    <row r="643" spans="1:8" x14ac:dyDescent="0.25">
      <c r="A643" s="447"/>
      <c r="B643" s="449">
        <v>105368</v>
      </c>
      <c r="C643" s="439" t="s">
        <v>5622</v>
      </c>
      <c r="D643" s="449" t="s">
        <v>60</v>
      </c>
      <c r="E643" s="450">
        <v>43.4</v>
      </c>
      <c r="F643" s="455">
        <v>0.73129999999999995</v>
      </c>
      <c r="G643" s="453">
        <f>VLOOKUP(B643,'SINAPI-%MO'!B:E,4,0)</f>
        <v>0.16009999999999999</v>
      </c>
      <c r="H643" s="456">
        <f t="shared" si="9"/>
        <v>36.450000000000003</v>
      </c>
    </row>
    <row r="644" spans="1:8" x14ac:dyDescent="0.25">
      <c r="A644" s="447"/>
      <c r="B644" s="449">
        <v>105369</v>
      </c>
      <c r="C644" s="439" t="s">
        <v>5532</v>
      </c>
      <c r="D644" s="449" t="s">
        <v>60</v>
      </c>
      <c r="E644" s="450">
        <v>74.13</v>
      </c>
      <c r="F644" s="455">
        <v>0.7177</v>
      </c>
      <c r="G644" s="453">
        <f>VLOOKUP(B644,'SINAPI-%MO'!B:E,4,0)</f>
        <v>0.16239999999999999</v>
      </c>
      <c r="H644" s="456">
        <f t="shared" si="9"/>
        <v>62.09</v>
      </c>
    </row>
    <row r="645" spans="1:8" x14ac:dyDescent="0.25">
      <c r="A645" s="447"/>
      <c r="B645" s="449">
        <v>105370</v>
      </c>
      <c r="C645" s="439" t="s">
        <v>5623</v>
      </c>
      <c r="D645" s="449" t="s">
        <v>60</v>
      </c>
      <c r="E645" s="450">
        <v>69.39</v>
      </c>
      <c r="F645" s="455">
        <v>0.76670000000000005</v>
      </c>
      <c r="G645" s="453">
        <f>VLOOKUP(B645,'SINAPI-%MO'!B:E,4,0)</f>
        <v>0.1336</v>
      </c>
      <c r="H645" s="456">
        <f t="shared" si="9"/>
        <v>60.11</v>
      </c>
    </row>
    <row r="646" spans="1:8" x14ac:dyDescent="0.25">
      <c r="A646" s="447"/>
      <c r="B646" s="449">
        <v>92864</v>
      </c>
      <c r="C646" s="439" t="s">
        <v>239</v>
      </c>
      <c r="D646" s="449" t="s">
        <v>73</v>
      </c>
      <c r="E646" s="450">
        <v>90.92</v>
      </c>
      <c r="F646" s="455">
        <v>0</v>
      </c>
      <c r="G646" s="453">
        <f>VLOOKUP(B646,'SINAPI-%MO'!B:E,4,0)</f>
        <v>0.34079999999999999</v>
      </c>
      <c r="H646" s="456">
        <f t="shared" si="9"/>
        <v>59.93</v>
      </c>
    </row>
    <row r="647" spans="1:8" x14ac:dyDescent="0.25">
      <c r="A647" s="447"/>
      <c r="B647" s="449">
        <v>92848</v>
      </c>
      <c r="C647" s="439" t="s">
        <v>223</v>
      </c>
      <c r="D647" s="449" t="s">
        <v>73</v>
      </c>
      <c r="E647" s="450">
        <v>81.11</v>
      </c>
      <c r="F647" s="455">
        <v>0</v>
      </c>
      <c r="G647" s="453">
        <f>VLOOKUP(B647,'SINAPI-%MO'!B:E,4,0)</f>
        <v>0.31230000000000002</v>
      </c>
      <c r="H647" s="456">
        <f t="shared" si="9"/>
        <v>55.77</v>
      </c>
    </row>
    <row r="648" spans="1:8" x14ac:dyDescent="0.25">
      <c r="A648" s="447"/>
      <c r="B648" s="449">
        <v>104937</v>
      </c>
      <c r="C648" s="439" t="s">
        <v>10961</v>
      </c>
      <c r="D648" s="449" t="s">
        <v>73</v>
      </c>
      <c r="E648" s="450">
        <v>0</v>
      </c>
      <c r="F648" s="455"/>
      <c r="G648" s="453" t="e">
        <f>VLOOKUP(B648,'SINAPI-%MO'!B:E,4,0)</f>
        <v>#N/A</v>
      </c>
      <c r="H648" s="456" t="str">
        <f t="shared" si="9"/>
        <v/>
      </c>
    </row>
    <row r="649" spans="1:8" x14ac:dyDescent="0.25">
      <c r="A649" s="447"/>
      <c r="B649" s="449">
        <v>104933</v>
      </c>
      <c r="C649" s="439" t="s">
        <v>10962</v>
      </c>
      <c r="D649" s="449" t="s">
        <v>73</v>
      </c>
      <c r="E649" s="450">
        <v>0</v>
      </c>
      <c r="F649" s="455"/>
      <c r="G649" s="453" t="e">
        <f>VLOOKUP(B649,'SINAPI-%MO'!B:E,4,0)</f>
        <v>#N/A</v>
      </c>
      <c r="H649" s="456" t="str">
        <f t="shared" si="9"/>
        <v/>
      </c>
    </row>
    <row r="650" spans="1:8" x14ac:dyDescent="0.25">
      <c r="A650" s="447"/>
      <c r="B650" s="449">
        <v>104939</v>
      </c>
      <c r="C650" s="439" t="s">
        <v>10963</v>
      </c>
      <c r="D650" s="449" t="s">
        <v>73</v>
      </c>
      <c r="E650" s="450">
        <v>0</v>
      </c>
      <c r="F650" s="455"/>
      <c r="G650" s="453" t="e">
        <f>VLOOKUP(B650,'SINAPI-%MO'!B:E,4,0)</f>
        <v>#N/A</v>
      </c>
      <c r="H650" s="456" t="str">
        <f t="shared" si="9"/>
        <v/>
      </c>
    </row>
    <row r="651" spans="1:8" x14ac:dyDescent="0.25">
      <c r="A651" s="447"/>
      <c r="B651" s="449">
        <v>104935</v>
      </c>
      <c r="C651" s="439" t="s">
        <v>10964</v>
      </c>
      <c r="D651" s="449" t="s">
        <v>73</v>
      </c>
      <c r="E651" s="450">
        <v>0</v>
      </c>
      <c r="F651" s="455"/>
      <c r="G651" s="453" t="e">
        <f>VLOOKUP(B651,'SINAPI-%MO'!B:E,4,0)</f>
        <v>#N/A</v>
      </c>
      <c r="H651" s="456" t="str">
        <f t="shared" si="9"/>
        <v/>
      </c>
    </row>
    <row r="652" spans="1:8" x14ac:dyDescent="0.25">
      <c r="A652" s="447"/>
      <c r="B652" s="449">
        <v>92850</v>
      </c>
      <c r="C652" s="439" t="s">
        <v>225</v>
      </c>
      <c r="D652" s="449" t="s">
        <v>73</v>
      </c>
      <c r="E652" s="450">
        <v>22.46</v>
      </c>
      <c r="F652" s="455">
        <v>0</v>
      </c>
      <c r="G652" s="453">
        <f>VLOOKUP(B652,'SINAPI-%MO'!B:E,4,0)</f>
        <v>0.34549999999999997</v>
      </c>
      <c r="H652" s="456">
        <f t="shared" ref="H652:H715" si="10">IF(E652&gt;0,TRUNC(E652*(1-G652),2),"")</f>
        <v>14.7</v>
      </c>
    </row>
    <row r="653" spans="1:8" x14ac:dyDescent="0.25">
      <c r="A653" s="447"/>
      <c r="B653" s="449">
        <v>92834</v>
      </c>
      <c r="C653" s="439" t="s">
        <v>209</v>
      </c>
      <c r="D653" s="449" t="s">
        <v>73</v>
      </c>
      <c r="E653" s="450">
        <v>20</v>
      </c>
      <c r="F653" s="455">
        <v>0</v>
      </c>
      <c r="G653" s="453">
        <f>VLOOKUP(B653,'SINAPI-%MO'!B:E,4,0)</f>
        <v>0.3165</v>
      </c>
      <c r="H653" s="456">
        <f t="shared" si="10"/>
        <v>13.67</v>
      </c>
    </row>
    <row r="654" spans="1:8" x14ac:dyDescent="0.25">
      <c r="A654" s="447"/>
      <c r="B654" s="449">
        <v>92852</v>
      </c>
      <c r="C654" s="439" t="s">
        <v>227</v>
      </c>
      <c r="D654" s="449" t="s">
        <v>73</v>
      </c>
      <c r="E654" s="450">
        <v>29.95</v>
      </c>
      <c r="F654" s="455">
        <v>0</v>
      </c>
      <c r="G654" s="453">
        <f>VLOOKUP(B654,'SINAPI-%MO'!B:E,4,0)</f>
        <v>0.36990000000000001</v>
      </c>
      <c r="H654" s="456">
        <f t="shared" si="10"/>
        <v>18.87</v>
      </c>
    </row>
    <row r="655" spans="1:8" x14ac:dyDescent="0.25">
      <c r="A655" s="447"/>
      <c r="B655" s="449">
        <v>92836</v>
      </c>
      <c r="C655" s="439" t="s">
        <v>211</v>
      </c>
      <c r="D655" s="449" t="s">
        <v>73</v>
      </c>
      <c r="E655" s="450">
        <v>26.44</v>
      </c>
      <c r="F655" s="455">
        <v>0</v>
      </c>
      <c r="G655" s="453">
        <f>VLOOKUP(B655,'SINAPI-%MO'!B:E,4,0)</f>
        <v>0.34229999999999999</v>
      </c>
      <c r="H655" s="456">
        <f t="shared" si="10"/>
        <v>17.38</v>
      </c>
    </row>
    <row r="656" spans="1:8" x14ac:dyDescent="0.25">
      <c r="A656" s="447"/>
      <c r="B656" s="449">
        <v>92854</v>
      </c>
      <c r="C656" s="439" t="s">
        <v>229</v>
      </c>
      <c r="D656" s="449" t="s">
        <v>73</v>
      </c>
      <c r="E656" s="450">
        <v>37.799999999999997</v>
      </c>
      <c r="F656" s="455">
        <v>0</v>
      </c>
      <c r="G656" s="453">
        <f>VLOOKUP(B656,'SINAPI-%MO'!B:E,4,0)</f>
        <v>0.38100000000000001</v>
      </c>
      <c r="H656" s="456">
        <f t="shared" si="10"/>
        <v>23.39</v>
      </c>
    </row>
    <row r="657" spans="1:8" x14ac:dyDescent="0.25">
      <c r="A657" s="447"/>
      <c r="B657" s="449">
        <v>92838</v>
      </c>
      <c r="C657" s="439" t="s">
        <v>213</v>
      </c>
      <c r="D657" s="449" t="s">
        <v>73</v>
      </c>
      <c r="E657" s="450">
        <v>33.229999999999997</v>
      </c>
      <c r="F657" s="455">
        <v>0</v>
      </c>
      <c r="G657" s="453">
        <f>VLOOKUP(B657,'SINAPI-%MO'!B:E,4,0)</f>
        <v>0.35420000000000001</v>
      </c>
      <c r="H657" s="456">
        <f t="shared" si="10"/>
        <v>21.45</v>
      </c>
    </row>
    <row r="658" spans="1:8" x14ac:dyDescent="0.25">
      <c r="A658" s="447"/>
      <c r="B658" s="449">
        <v>92856</v>
      </c>
      <c r="C658" s="439" t="s">
        <v>231</v>
      </c>
      <c r="D658" s="449" t="s">
        <v>73</v>
      </c>
      <c r="E658" s="450">
        <v>45.92</v>
      </c>
      <c r="F658" s="455">
        <v>0</v>
      </c>
      <c r="G658" s="453">
        <f>VLOOKUP(B658,'SINAPI-%MO'!B:E,4,0)</f>
        <v>0.38569999999999999</v>
      </c>
      <c r="H658" s="456">
        <f t="shared" si="10"/>
        <v>28.2</v>
      </c>
    </row>
    <row r="659" spans="1:8" x14ac:dyDescent="0.25">
      <c r="A659" s="447"/>
      <c r="B659" s="449">
        <v>92840</v>
      </c>
      <c r="C659" s="439" t="s">
        <v>215</v>
      </c>
      <c r="D659" s="449" t="s">
        <v>73</v>
      </c>
      <c r="E659" s="450">
        <v>40.31</v>
      </c>
      <c r="F659" s="455">
        <v>0</v>
      </c>
      <c r="G659" s="453">
        <f>VLOOKUP(B659,'SINAPI-%MO'!B:E,4,0)</f>
        <v>0.35899999999999999</v>
      </c>
      <c r="H659" s="456">
        <f t="shared" si="10"/>
        <v>25.83</v>
      </c>
    </row>
    <row r="660" spans="1:8" x14ac:dyDescent="0.25">
      <c r="A660" s="447"/>
      <c r="B660" s="449">
        <v>92858</v>
      </c>
      <c r="C660" s="439" t="s">
        <v>233</v>
      </c>
      <c r="D660" s="449" t="s">
        <v>73</v>
      </c>
      <c r="E660" s="450">
        <v>57.21</v>
      </c>
      <c r="F660" s="455">
        <v>0</v>
      </c>
      <c r="G660" s="453">
        <f>VLOOKUP(B660,'SINAPI-%MO'!B:E,4,0)</f>
        <v>0.36780000000000002</v>
      </c>
      <c r="H660" s="456">
        <f t="shared" si="10"/>
        <v>36.159999999999997</v>
      </c>
    </row>
    <row r="661" spans="1:8" x14ac:dyDescent="0.25">
      <c r="A661" s="447"/>
      <c r="B661" s="449">
        <v>92842</v>
      </c>
      <c r="C661" s="439" t="s">
        <v>217</v>
      </c>
      <c r="D661" s="449" t="s">
        <v>73</v>
      </c>
      <c r="E661" s="450">
        <v>50.53</v>
      </c>
      <c r="F661" s="455">
        <v>0</v>
      </c>
      <c r="G661" s="453">
        <f>VLOOKUP(B661,'SINAPI-%MO'!B:E,4,0)</f>
        <v>0.3402</v>
      </c>
      <c r="H661" s="456">
        <f t="shared" si="10"/>
        <v>33.33</v>
      </c>
    </row>
    <row r="662" spans="1:8" x14ac:dyDescent="0.25">
      <c r="A662" s="447"/>
      <c r="B662" s="449">
        <v>92860</v>
      </c>
      <c r="C662" s="439" t="s">
        <v>235</v>
      </c>
      <c r="D662" s="449" t="s">
        <v>73</v>
      </c>
      <c r="E662" s="450">
        <v>67.760000000000005</v>
      </c>
      <c r="F662" s="455">
        <v>0</v>
      </c>
      <c r="G662" s="453">
        <f>VLOOKUP(B662,'SINAPI-%MO'!B:E,4,0)</f>
        <v>0.35920000000000002</v>
      </c>
      <c r="H662" s="456">
        <f t="shared" si="10"/>
        <v>43.42</v>
      </c>
    </row>
    <row r="663" spans="1:8" x14ac:dyDescent="0.25">
      <c r="A663" s="447"/>
      <c r="B663" s="449">
        <v>92844</v>
      </c>
      <c r="C663" s="439" t="s">
        <v>219</v>
      </c>
      <c r="D663" s="449" t="s">
        <v>73</v>
      </c>
      <c r="E663" s="450">
        <v>60.03</v>
      </c>
      <c r="F663" s="455">
        <v>0</v>
      </c>
      <c r="G663" s="453">
        <f>VLOOKUP(B663,'SINAPI-%MO'!B:E,4,0)</f>
        <v>0.33169999999999999</v>
      </c>
      <c r="H663" s="456">
        <f t="shared" si="10"/>
        <v>40.11</v>
      </c>
    </row>
    <row r="664" spans="1:8" x14ac:dyDescent="0.25">
      <c r="A664" s="447"/>
      <c r="B664" s="449">
        <v>92862</v>
      </c>
      <c r="C664" s="439" t="s">
        <v>237</v>
      </c>
      <c r="D664" s="449" t="s">
        <v>73</v>
      </c>
      <c r="E664" s="450">
        <v>77.599999999999994</v>
      </c>
      <c r="F664" s="455">
        <v>0</v>
      </c>
      <c r="G664" s="453">
        <f>VLOOKUP(B664,'SINAPI-%MO'!B:E,4,0)</f>
        <v>0.35659999999999997</v>
      </c>
      <c r="H664" s="456">
        <f t="shared" si="10"/>
        <v>49.92</v>
      </c>
    </row>
    <row r="665" spans="1:8" x14ac:dyDescent="0.25">
      <c r="A665" s="447"/>
      <c r="B665" s="449">
        <v>92846</v>
      </c>
      <c r="C665" s="439" t="s">
        <v>221</v>
      </c>
      <c r="D665" s="449" t="s">
        <v>73</v>
      </c>
      <c r="E665" s="450">
        <v>68.83</v>
      </c>
      <c r="F665" s="455">
        <v>0</v>
      </c>
      <c r="G665" s="453">
        <f>VLOOKUP(B665,'SINAPI-%MO'!B:E,4,0)</f>
        <v>0.3286</v>
      </c>
      <c r="H665" s="456">
        <f t="shared" si="10"/>
        <v>46.21</v>
      </c>
    </row>
    <row r="666" spans="1:8" x14ac:dyDescent="0.25">
      <c r="A666" s="447"/>
      <c r="B666" s="449">
        <v>92828</v>
      </c>
      <c r="C666" s="439" t="s">
        <v>273</v>
      </c>
      <c r="D666" s="449" t="s">
        <v>73</v>
      </c>
      <c r="E666" s="450">
        <v>108.48</v>
      </c>
      <c r="F666" s="455">
        <v>0</v>
      </c>
      <c r="G666" s="453">
        <f>VLOOKUP(B666,'SINAPI-%MO'!B:E,4,0)</f>
        <v>0.54420000000000002</v>
      </c>
      <c r="H666" s="456">
        <f t="shared" si="10"/>
        <v>49.44</v>
      </c>
    </row>
    <row r="667" spans="1:8" x14ac:dyDescent="0.25">
      <c r="A667" s="447"/>
      <c r="B667" s="449">
        <v>92815</v>
      </c>
      <c r="C667" s="439" t="s">
        <v>261</v>
      </c>
      <c r="D667" s="449" t="s">
        <v>73</v>
      </c>
      <c r="E667" s="450">
        <v>98.64</v>
      </c>
      <c r="F667" s="455">
        <v>0</v>
      </c>
      <c r="G667" s="453">
        <f>VLOOKUP(B667,'SINAPI-%MO'!B:E,4,0)</f>
        <v>0.54120000000000001</v>
      </c>
      <c r="H667" s="456">
        <f t="shared" si="10"/>
        <v>45.25</v>
      </c>
    </row>
    <row r="668" spans="1:8" x14ac:dyDescent="0.25">
      <c r="A668" s="447"/>
      <c r="B668" s="449">
        <v>92830</v>
      </c>
      <c r="C668" s="439" t="s">
        <v>275</v>
      </c>
      <c r="D668" s="449" t="s">
        <v>73</v>
      </c>
      <c r="E668" s="450">
        <v>134.21</v>
      </c>
      <c r="F668" s="455">
        <v>0</v>
      </c>
      <c r="G668" s="453">
        <f>VLOOKUP(B668,'SINAPI-%MO'!B:E,4,0)</f>
        <v>0.53769999999999996</v>
      </c>
      <c r="H668" s="456">
        <f t="shared" si="10"/>
        <v>62.04</v>
      </c>
    </row>
    <row r="669" spans="1:8" x14ac:dyDescent="0.25">
      <c r="A669" s="447"/>
      <c r="B669" s="449">
        <v>92817</v>
      </c>
      <c r="C669" s="439" t="s">
        <v>263</v>
      </c>
      <c r="D669" s="449" t="s">
        <v>73</v>
      </c>
      <c r="E669" s="450">
        <v>122.29</v>
      </c>
      <c r="F669" s="455">
        <v>0</v>
      </c>
      <c r="G669" s="453">
        <f>VLOOKUP(B669,'SINAPI-%MO'!B:E,4,0)</f>
        <v>0.53400000000000003</v>
      </c>
      <c r="H669" s="456">
        <f t="shared" si="10"/>
        <v>56.98</v>
      </c>
    </row>
    <row r="670" spans="1:8" x14ac:dyDescent="0.25">
      <c r="A670" s="447"/>
      <c r="B670" s="449">
        <v>92832</v>
      </c>
      <c r="C670" s="439" t="s">
        <v>277</v>
      </c>
      <c r="D670" s="449" t="s">
        <v>73</v>
      </c>
      <c r="E670" s="450">
        <v>174.84</v>
      </c>
      <c r="F670" s="455">
        <v>0</v>
      </c>
      <c r="G670" s="453">
        <f>VLOOKUP(B670,'SINAPI-%MO'!B:E,4,0)</f>
        <v>0.52859999999999996</v>
      </c>
      <c r="H670" s="456">
        <f t="shared" si="10"/>
        <v>82.41</v>
      </c>
    </row>
    <row r="671" spans="1:8" x14ac:dyDescent="0.25">
      <c r="A671" s="447"/>
      <c r="B671" s="449">
        <v>92819</v>
      </c>
      <c r="C671" s="439" t="s">
        <v>265</v>
      </c>
      <c r="D671" s="449" t="s">
        <v>73</v>
      </c>
      <c r="E671" s="450">
        <v>159.76</v>
      </c>
      <c r="F671" s="455">
        <v>0</v>
      </c>
      <c r="G671" s="453">
        <f>VLOOKUP(B671,'SINAPI-%MO'!B:E,4,0)</f>
        <v>0.5242</v>
      </c>
      <c r="H671" s="456">
        <f t="shared" si="10"/>
        <v>76.010000000000005</v>
      </c>
    </row>
    <row r="672" spans="1:8" x14ac:dyDescent="0.25">
      <c r="A672" s="447"/>
      <c r="B672" s="449">
        <v>92820</v>
      </c>
      <c r="C672" s="439" t="s">
        <v>266</v>
      </c>
      <c r="D672" s="449" t="s">
        <v>73</v>
      </c>
      <c r="E672" s="450">
        <v>27.14</v>
      </c>
      <c r="F672" s="455">
        <v>0</v>
      </c>
      <c r="G672" s="453">
        <f>VLOOKUP(B672,'SINAPI-%MO'!B:E,4,0)</f>
        <v>0.56999999999999995</v>
      </c>
      <c r="H672" s="456">
        <f t="shared" si="10"/>
        <v>11.67</v>
      </c>
    </row>
    <row r="673" spans="1:8" x14ac:dyDescent="0.25">
      <c r="A673" s="447"/>
      <c r="B673" s="449">
        <v>92808</v>
      </c>
      <c r="C673" s="439" t="s">
        <v>254</v>
      </c>
      <c r="D673" s="449" t="s">
        <v>73</v>
      </c>
      <c r="E673" s="450">
        <v>24.66</v>
      </c>
      <c r="F673" s="455">
        <v>0</v>
      </c>
      <c r="G673" s="453">
        <f>VLOOKUP(B673,'SINAPI-%MO'!B:E,4,0)</f>
        <v>0.56930000000000003</v>
      </c>
      <c r="H673" s="456">
        <f t="shared" si="10"/>
        <v>10.62</v>
      </c>
    </row>
    <row r="674" spans="1:8" x14ac:dyDescent="0.25">
      <c r="A674" s="447"/>
      <c r="B674" s="449">
        <v>92821</v>
      </c>
      <c r="C674" s="439" t="s">
        <v>267</v>
      </c>
      <c r="D674" s="449" t="s">
        <v>73</v>
      </c>
      <c r="E674" s="450">
        <v>37.869999999999997</v>
      </c>
      <c r="F674" s="455">
        <v>0</v>
      </c>
      <c r="G674" s="453">
        <f>VLOOKUP(B674,'SINAPI-%MO'!B:E,4,0)</f>
        <v>0.56610000000000005</v>
      </c>
      <c r="H674" s="456">
        <f t="shared" si="10"/>
        <v>16.43</v>
      </c>
    </row>
    <row r="675" spans="1:8" x14ac:dyDescent="0.25">
      <c r="A675" s="447"/>
      <c r="B675" s="449">
        <v>92809</v>
      </c>
      <c r="C675" s="439" t="s">
        <v>255</v>
      </c>
      <c r="D675" s="449" t="s">
        <v>73</v>
      </c>
      <c r="E675" s="450">
        <v>34.369999999999997</v>
      </c>
      <c r="F675" s="455">
        <v>0</v>
      </c>
      <c r="G675" s="453">
        <f>VLOOKUP(B675,'SINAPI-%MO'!B:E,4,0)</f>
        <v>0.56530000000000002</v>
      </c>
      <c r="H675" s="456">
        <f t="shared" si="10"/>
        <v>14.94</v>
      </c>
    </row>
    <row r="676" spans="1:8" x14ac:dyDescent="0.25">
      <c r="A676" s="447"/>
      <c r="B676" s="449">
        <v>92822</v>
      </c>
      <c r="C676" s="439" t="s">
        <v>268</v>
      </c>
      <c r="D676" s="449" t="s">
        <v>73</v>
      </c>
      <c r="E676" s="450">
        <v>48.99</v>
      </c>
      <c r="F676" s="455">
        <v>0</v>
      </c>
      <c r="G676" s="453">
        <f>VLOOKUP(B676,'SINAPI-%MO'!B:E,4,0)</f>
        <v>0.56200000000000006</v>
      </c>
      <c r="H676" s="456">
        <f t="shared" si="10"/>
        <v>21.45</v>
      </c>
    </row>
    <row r="677" spans="1:8" x14ac:dyDescent="0.25">
      <c r="A677" s="447"/>
      <c r="B677" s="449">
        <v>92810</v>
      </c>
      <c r="C677" s="439" t="s">
        <v>256</v>
      </c>
      <c r="D677" s="449" t="s">
        <v>73</v>
      </c>
      <c r="E677" s="450">
        <v>44.41</v>
      </c>
      <c r="F677" s="455">
        <v>0</v>
      </c>
      <c r="G677" s="453">
        <f>VLOOKUP(B677,'SINAPI-%MO'!B:E,4,0)</f>
        <v>0.5605</v>
      </c>
      <c r="H677" s="456">
        <f t="shared" si="10"/>
        <v>19.510000000000002</v>
      </c>
    </row>
    <row r="678" spans="1:8" x14ac:dyDescent="0.25">
      <c r="A678" s="447"/>
      <c r="B678" s="449">
        <v>92824</v>
      </c>
      <c r="C678" s="439" t="s">
        <v>269</v>
      </c>
      <c r="D678" s="449" t="s">
        <v>73</v>
      </c>
      <c r="E678" s="450">
        <v>60.31</v>
      </c>
      <c r="F678" s="455">
        <v>0</v>
      </c>
      <c r="G678" s="453">
        <f>VLOOKUP(B678,'SINAPI-%MO'!B:E,4,0)</f>
        <v>0.55830000000000002</v>
      </c>
      <c r="H678" s="456">
        <f t="shared" si="10"/>
        <v>26.63</v>
      </c>
    </row>
    <row r="679" spans="1:8" x14ac:dyDescent="0.25">
      <c r="A679" s="447"/>
      <c r="B679" s="449">
        <v>92811</v>
      </c>
      <c r="C679" s="439" t="s">
        <v>257</v>
      </c>
      <c r="D679" s="449" t="s">
        <v>73</v>
      </c>
      <c r="E679" s="450">
        <v>54.7</v>
      </c>
      <c r="F679" s="455">
        <v>0</v>
      </c>
      <c r="G679" s="453">
        <f>VLOOKUP(B679,'SINAPI-%MO'!B:E,4,0)</f>
        <v>0.55649999999999999</v>
      </c>
      <c r="H679" s="456">
        <f t="shared" si="10"/>
        <v>24.25</v>
      </c>
    </row>
    <row r="680" spans="1:8" x14ac:dyDescent="0.25">
      <c r="A680" s="447"/>
      <c r="B680" s="449">
        <v>92825</v>
      </c>
      <c r="C680" s="439" t="s">
        <v>270</v>
      </c>
      <c r="D680" s="449" t="s">
        <v>73</v>
      </c>
      <c r="E680" s="450">
        <v>71.92</v>
      </c>
      <c r="F680" s="455">
        <v>0</v>
      </c>
      <c r="G680" s="453">
        <f>VLOOKUP(B680,'SINAPI-%MO'!B:E,4,0)</f>
        <v>0.55459999999999998</v>
      </c>
      <c r="H680" s="456">
        <f t="shared" si="10"/>
        <v>32.03</v>
      </c>
    </row>
    <row r="681" spans="1:8" x14ac:dyDescent="0.25">
      <c r="A681" s="447"/>
      <c r="B681" s="449">
        <v>92812</v>
      </c>
      <c r="C681" s="439" t="s">
        <v>258</v>
      </c>
      <c r="D681" s="449" t="s">
        <v>73</v>
      </c>
      <c r="E681" s="450">
        <v>65.260000000000005</v>
      </c>
      <c r="F681" s="455">
        <v>0</v>
      </c>
      <c r="G681" s="453">
        <f>VLOOKUP(B681,'SINAPI-%MO'!B:E,4,0)</f>
        <v>0.5524</v>
      </c>
      <c r="H681" s="456">
        <f t="shared" si="10"/>
        <v>29.21</v>
      </c>
    </row>
    <row r="682" spans="1:8" x14ac:dyDescent="0.25">
      <c r="A682" s="447"/>
      <c r="B682" s="449">
        <v>92826</v>
      </c>
      <c r="C682" s="439" t="s">
        <v>271</v>
      </c>
      <c r="D682" s="449" t="s">
        <v>73</v>
      </c>
      <c r="E682" s="450">
        <v>83.84</v>
      </c>
      <c r="F682" s="455">
        <v>0</v>
      </c>
      <c r="G682" s="453">
        <f>VLOOKUP(B682,'SINAPI-%MO'!B:E,4,0)</f>
        <v>0.55120000000000002</v>
      </c>
      <c r="H682" s="456">
        <f t="shared" si="10"/>
        <v>37.619999999999997</v>
      </c>
    </row>
    <row r="683" spans="1:8" x14ac:dyDescent="0.25">
      <c r="A683" s="447"/>
      <c r="B683" s="449">
        <v>92813</v>
      </c>
      <c r="C683" s="439" t="s">
        <v>259</v>
      </c>
      <c r="D683" s="449" t="s">
        <v>73</v>
      </c>
      <c r="E683" s="450">
        <v>76.13</v>
      </c>
      <c r="F683" s="455">
        <v>0</v>
      </c>
      <c r="G683" s="453">
        <f>VLOOKUP(B683,'SINAPI-%MO'!B:E,4,0)</f>
        <v>0.54849999999999999</v>
      </c>
      <c r="H683" s="456">
        <f t="shared" si="10"/>
        <v>34.369999999999997</v>
      </c>
    </row>
    <row r="684" spans="1:8" x14ac:dyDescent="0.25">
      <c r="A684" s="447"/>
      <c r="B684" s="449">
        <v>92827</v>
      </c>
      <c r="C684" s="439" t="s">
        <v>272</v>
      </c>
      <c r="D684" s="449" t="s">
        <v>73</v>
      </c>
      <c r="E684" s="450">
        <v>96.06</v>
      </c>
      <c r="F684" s="455">
        <v>0</v>
      </c>
      <c r="G684" s="453">
        <f>VLOOKUP(B684,'SINAPI-%MO'!B:E,4,0)</f>
        <v>0.54749999999999999</v>
      </c>
      <c r="H684" s="456">
        <f t="shared" si="10"/>
        <v>43.46</v>
      </c>
    </row>
    <row r="685" spans="1:8" x14ac:dyDescent="0.25">
      <c r="A685" s="447"/>
      <c r="B685" s="449">
        <v>92814</v>
      </c>
      <c r="C685" s="439" t="s">
        <v>260</v>
      </c>
      <c r="D685" s="449" t="s">
        <v>73</v>
      </c>
      <c r="E685" s="450">
        <v>87.26</v>
      </c>
      <c r="F685" s="455">
        <v>0</v>
      </c>
      <c r="G685" s="453">
        <f>VLOOKUP(B685,'SINAPI-%MO'!B:E,4,0)</f>
        <v>0.54469999999999996</v>
      </c>
      <c r="H685" s="456">
        <f t="shared" si="10"/>
        <v>39.72</v>
      </c>
    </row>
    <row r="686" spans="1:8" x14ac:dyDescent="0.25">
      <c r="A686" s="447"/>
      <c r="B686" s="449">
        <v>95570</v>
      </c>
      <c r="C686" s="439" t="s">
        <v>283</v>
      </c>
      <c r="D686" s="449" t="s">
        <v>73</v>
      </c>
      <c r="E686" s="450">
        <v>86.88</v>
      </c>
      <c r="F686" s="455">
        <v>0</v>
      </c>
      <c r="G686" s="453">
        <f>VLOOKUP(B686,'SINAPI-%MO'!B:E,4,0)</f>
        <v>0.17810000000000001</v>
      </c>
      <c r="H686" s="456">
        <f t="shared" si="10"/>
        <v>71.400000000000006</v>
      </c>
    </row>
    <row r="687" spans="1:8" x14ac:dyDescent="0.25">
      <c r="A687" s="447"/>
      <c r="B687" s="449">
        <v>95567</v>
      </c>
      <c r="C687" s="439" t="s">
        <v>280</v>
      </c>
      <c r="D687" s="449" t="s">
        <v>73</v>
      </c>
      <c r="E687" s="450">
        <v>84.4</v>
      </c>
      <c r="F687" s="455">
        <v>0</v>
      </c>
      <c r="G687" s="453">
        <f>VLOOKUP(B687,'SINAPI-%MO'!B:E,4,0)</f>
        <v>0.16639999999999999</v>
      </c>
      <c r="H687" s="456">
        <f t="shared" si="10"/>
        <v>70.349999999999994</v>
      </c>
    </row>
    <row r="688" spans="1:8" x14ac:dyDescent="0.25">
      <c r="A688" s="447"/>
      <c r="B688" s="449">
        <v>95571</v>
      </c>
      <c r="C688" s="439" t="s">
        <v>284</v>
      </c>
      <c r="D688" s="449" t="s">
        <v>73</v>
      </c>
      <c r="E688" s="450">
        <v>108.46</v>
      </c>
      <c r="F688" s="455">
        <v>0</v>
      </c>
      <c r="G688" s="453">
        <f>VLOOKUP(B688,'SINAPI-%MO'!B:E,4,0)</f>
        <v>0.19769999999999999</v>
      </c>
      <c r="H688" s="456">
        <f t="shared" si="10"/>
        <v>87.01</v>
      </c>
    </row>
    <row r="689" spans="1:8" x14ac:dyDescent="0.25">
      <c r="A689" s="447"/>
      <c r="B689" s="449">
        <v>95568</v>
      </c>
      <c r="C689" s="439" t="s">
        <v>281</v>
      </c>
      <c r="D689" s="449" t="s">
        <v>73</v>
      </c>
      <c r="E689" s="450">
        <v>104.96</v>
      </c>
      <c r="F689" s="455">
        <v>0</v>
      </c>
      <c r="G689" s="453">
        <f>VLOOKUP(B689,'SINAPI-%MO'!B:E,4,0)</f>
        <v>0.18509999999999999</v>
      </c>
      <c r="H689" s="456">
        <f t="shared" si="10"/>
        <v>85.53</v>
      </c>
    </row>
    <row r="690" spans="1:8" x14ac:dyDescent="0.25">
      <c r="A690" s="447"/>
      <c r="B690" s="449">
        <v>95572</v>
      </c>
      <c r="C690" s="439" t="s">
        <v>285</v>
      </c>
      <c r="D690" s="449" t="s">
        <v>73</v>
      </c>
      <c r="E690" s="450">
        <v>154.05000000000001</v>
      </c>
      <c r="F690" s="455">
        <v>0</v>
      </c>
      <c r="G690" s="453">
        <f>VLOOKUP(B690,'SINAPI-%MO'!B:E,4,0)</f>
        <v>0.1787</v>
      </c>
      <c r="H690" s="456">
        <f t="shared" si="10"/>
        <v>126.52</v>
      </c>
    </row>
    <row r="691" spans="1:8" x14ac:dyDescent="0.25">
      <c r="A691" s="447"/>
      <c r="B691" s="449">
        <v>95569</v>
      </c>
      <c r="C691" s="439" t="s">
        <v>282</v>
      </c>
      <c r="D691" s="449" t="s">
        <v>73</v>
      </c>
      <c r="E691" s="450">
        <v>149.47</v>
      </c>
      <c r="F691" s="455">
        <v>0</v>
      </c>
      <c r="G691" s="453">
        <f>VLOOKUP(B691,'SINAPI-%MO'!B:E,4,0)</f>
        <v>0.16650000000000001</v>
      </c>
      <c r="H691" s="456">
        <f t="shared" si="10"/>
        <v>124.58</v>
      </c>
    </row>
    <row r="692" spans="1:8" x14ac:dyDescent="0.25">
      <c r="A692" s="447"/>
      <c r="B692" s="449">
        <v>92863</v>
      </c>
      <c r="C692" s="439" t="s">
        <v>238</v>
      </c>
      <c r="D692" s="449" t="s">
        <v>73</v>
      </c>
      <c r="E692" s="450">
        <v>1121.45</v>
      </c>
      <c r="F692" s="455">
        <v>0</v>
      </c>
      <c r="G692" s="453">
        <f>VLOOKUP(B692,'SINAPI-%MO'!B:E,4,0)</f>
        <v>2.76E-2</v>
      </c>
      <c r="H692" s="456">
        <f t="shared" si="10"/>
        <v>1090.49</v>
      </c>
    </row>
    <row r="693" spans="1:8" x14ac:dyDescent="0.25">
      <c r="A693" s="447"/>
      <c r="B693" s="449">
        <v>92847</v>
      </c>
      <c r="C693" s="439" t="s">
        <v>222</v>
      </c>
      <c r="D693" s="449" t="s">
        <v>73</v>
      </c>
      <c r="E693" s="450">
        <v>1111.6400000000001</v>
      </c>
      <c r="F693" s="455">
        <v>0</v>
      </c>
      <c r="G693" s="453">
        <f>VLOOKUP(B693,'SINAPI-%MO'!B:E,4,0)</f>
        <v>2.2800000000000001E-2</v>
      </c>
      <c r="H693" s="456">
        <f t="shared" si="10"/>
        <v>1086.29</v>
      </c>
    </row>
    <row r="694" spans="1:8" x14ac:dyDescent="0.25">
      <c r="A694" s="447"/>
      <c r="B694" s="449">
        <v>104936</v>
      </c>
      <c r="C694" s="439" t="s">
        <v>10965</v>
      </c>
      <c r="D694" s="449" t="s">
        <v>73</v>
      </c>
      <c r="E694" s="450">
        <v>0</v>
      </c>
      <c r="F694" s="455"/>
      <c r="G694" s="453" t="e">
        <f>VLOOKUP(B694,'SINAPI-%MO'!B:E,4,0)</f>
        <v>#N/A</v>
      </c>
      <c r="H694" s="456" t="str">
        <f t="shared" si="10"/>
        <v/>
      </c>
    </row>
    <row r="695" spans="1:8" x14ac:dyDescent="0.25">
      <c r="A695" s="447"/>
      <c r="B695" s="449">
        <v>104932</v>
      </c>
      <c r="C695" s="439" t="s">
        <v>10966</v>
      </c>
      <c r="D695" s="449" t="s">
        <v>73</v>
      </c>
      <c r="E695" s="450">
        <v>0</v>
      </c>
      <c r="F695" s="455"/>
      <c r="G695" s="453" t="e">
        <f>VLOOKUP(B695,'SINAPI-%MO'!B:E,4,0)</f>
        <v>#N/A</v>
      </c>
      <c r="H695" s="456" t="str">
        <f t="shared" si="10"/>
        <v/>
      </c>
    </row>
    <row r="696" spans="1:8" x14ac:dyDescent="0.25">
      <c r="A696" s="447"/>
      <c r="B696" s="449">
        <v>104938</v>
      </c>
      <c r="C696" s="439" t="s">
        <v>10967</v>
      </c>
      <c r="D696" s="449" t="s">
        <v>73</v>
      </c>
      <c r="E696" s="450">
        <v>0</v>
      </c>
      <c r="F696" s="455"/>
      <c r="G696" s="453" t="e">
        <f>VLOOKUP(B696,'SINAPI-%MO'!B:E,4,0)</f>
        <v>#N/A</v>
      </c>
      <c r="H696" s="456" t="str">
        <f t="shared" si="10"/>
        <v/>
      </c>
    </row>
    <row r="697" spans="1:8" x14ac:dyDescent="0.25">
      <c r="A697" s="447"/>
      <c r="B697" s="449">
        <v>104934</v>
      </c>
      <c r="C697" s="439" t="s">
        <v>10968</v>
      </c>
      <c r="D697" s="449" t="s">
        <v>73</v>
      </c>
      <c r="E697" s="450">
        <v>0</v>
      </c>
      <c r="F697" s="455"/>
      <c r="G697" s="453" t="e">
        <f>VLOOKUP(B697,'SINAPI-%MO'!B:E,4,0)</f>
        <v>#N/A</v>
      </c>
      <c r="H697" s="456" t="str">
        <f t="shared" si="10"/>
        <v/>
      </c>
    </row>
    <row r="698" spans="1:8" x14ac:dyDescent="0.25">
      <c r="A698" s="447"/>
      <c r="B698" s="449">
        <v>92849</v>
      </c>
      <c r="C698" s="439" t="s">
        <v>224</v>
      </c>
      <c r="D698" s="449" t="s">
        <v>73</v>
      </c>
      <c r="E698" s="450">
        <v>238.06</v>
      </c>
      <c r="F698" s="455">
        <v>0</v>
      </c>
      <c r="G698" s="453">
        <f>VLOOKUP(B698,'SINAPI-%MO'!B:E,4,0)</f>
        <v>3.2599999999999997E-2</v>
      </c>
      <c r="H698" s="456">
        <f t="shared" si="10"/>
        <v>230.29</v>
      </c>
    </row>
    <row r="699" spans="1:8" x14ac:dyDescent="0.25">
      <c r="A699" s="447"/>
      <c r="B699" s="449">
        <v>92833</v>
      </c>
      <c r="C699" s="439" t="s">
        <v>208</v>
      </c>
      <c r="D699" s="449" t="s">
        <v>73</v>
      </c>
      <c r="E699" s="450">
        <v>235.6</v>
      </c>
      <c r="F699" s="455">
        <v>0</v>
      </c>
      <c r="G699" s="453">
        <f>VLOOKUP(B699,'SINAPI-%MO'!B:E,4,0)</f>
        <v>2.69E-2</v>
      </c>
      <c r="H699" s="456">
        <f t="shared" si="10"/>
        <v>229.26</v>
      </c>
    </row>
    <row r="700" spans="1:8" x14ac:dyDescent="0.25">
      <c r="A700" s="447"/>
      <c r="B700" s="449">
        <v>92851</v>
      </c>
      <c r="C700" s="439" t="s">
        <v>226</v>
      </c>
      <c r="D700" s="449" t="s">
        <v>73</v>
      </c>
      <c r="E700" s="450">
        <v>251.09</v>
      </c>
      <c r="F700" s="455">
        <v>0</v>
      </c>
      <c r="G700" s="453">
        <f>VLOOKUP(B700,'SINAPI-%MO'!B:E,4,0)</f>
        <v>4.41E-2</v>
      </c>
      <c r="H700" s="456">
        <f t="shared" si="10"/>
        <v>240.01</v>
      </c>
    </row>
    <row r="701" spans="1:8" x14ac:dyDescent="0.25">
      <c r="A701" s="447"/>
      <c r="B701" s="449">
        <v>92835</v>
      </c>
      <c r="C701" s="439" t="s">
        <v>210</v>
      </c>
      <c r="D701" s="449" t="s">
        <v>73</v>
      </c>
      <c r="E701" s="450">
        <v>247.58</v>
      </c>
      <c r="F701" s="455">
        <v>0</v>
      </c>
      <c r="G701" s="453">
        <f>VLOOKUP(B701,'SINAPI-%MO'!B:E,4,0)</f>
        <v>3.6600000000000001E-2</v>
      </c>
      <c r="H701" s="456">
        <f t="shared" si="10"/>
        <v>238.51</v>
      </c>
    </row>
    <row r="702" spans="1:8" x14ac:dyDescent="0.25">
      <c r="A702" s="447"/>
      <c r="B702" s="449">
        <v>92853</v>
      </c>
      <c r="C702" s="439" t="s">
        <v>228</v>
      </c>
      <c r="D702" s="449" t="s">
        <v>73</v>
      </c>
      <c r="E702" s="450">
        <v>446.91</v>
      </c>
      <c r="F702" s="455">
        <v>0</v>
      </c>
      <c r="G702" s="453">
        <f>VLOOKUP(B702,'SINAPI-%MO'!B:E,4,0)</f>
        <v>3.2199999999999999E-2</v>
      </c>
      <c r="H702" s="456">
        <f t="shared" si="10"/>
        <v>432.51</v>
      </c>
    </row>
    <row r="703" spans="1:8" x14ac:dyDescent="0.25">
      <c r="A703" s="447"/>
      <c r="B703" s="449">
        <v>92837</v>
      </c>
      <c r="C703" s="439" t="s">
        <v>212</v>
      </c>
      <c r="D703" s="449" t="s">
        <v>73</v>
      </c>
      <c r="E703" s="450">
        <v>442.34</v>
      </c>
      <c r="F703" s="455">
        <v>0</v>
      </c>
      <c r="G703" s="453">
        <f>VLOOKUP(B703,'SINAPI-%MO'!B:E,4,0)</f>
        <v>2.6599999999999999E-2</v>
      </c>
      <c r="H703" s="456">
        <f t="shared" si="10"/>
        <v>430.57</v>
      </c>
    </row>
    <row r="704" spans="1:8" x14ac:dyDescent="0.25">
      <c r="A704" s="447"/>
      <c r="B704" s="449">
        <v>92855</v>
      </c>
      <c r="C704" s="439" t="s">
        <v>230</v>
      </c>
      <c r="D704" s="449" t="s">
        <v>73</v>
      </c>
      <c r="E704" s="450">
        <v>547.91999999999996</v>
      </c>
      <c r="F704" s="455">
        <v>0</v>
      </c>
      <c r="G704" s="453">
        <f>VLOOKUP(B704,'SINAPI-%MO'!B:E,4,0)</f>
        <v>3.2300000000000002E-2</v>
      </c>
      <c r="H704" s="456">
        <f t="shared" si="10"/>
        <v>530.22</v>
      </c>
    </row>
    <row r="705" spans="1:8" x14ac:dyDescent="0.25">
      <c r="A705" s="447"/>
      <c r="B705" s="449">
        <v>92839</v>
      </c>
      <c r="C705" s="439" t="s">
        <v>214</v>
      </c>
      <c r="D705" s="449" t="s">
        <v>73</v>
      </c>
      <c r="E705" s="450">
        <v>542.30999999999995</v>
      </c>
      <c r="F705" s="455">
        <v>0</v>
      </c>
      <c r="G705" s="453">
        <f>VLOOKUP(B705,'SINAPI-%MO'!B:E,4,0)</f>
        <v>2.6700000000000002E-2</v>
      </c>
      <c r="H705" s="456">
        <f t="shared" si="10"/>
        <v>527.83000000000004</v>
      </c>
    </row>
    <row r="706" spans="1:8" x14ac:dyDescent="0.25">
      <c r="A706" s="447"/>
      <c r="B706" s="449">
        <v>92857</v>
      </c>
      <c r="C706" s="439" t="s">
        <v>232</v>
      </c>
      <c r="D706" s="449" t="s">
        <v>73</v>
      </c>
      <c r="E706" s="450">
        <v>712.9</v>
      </c>
      <c r="F706" s="455">
        <v>0</v>
      </c>
      <c r="G706" s="453">
        <f>VLOOKUP(B706,'SINAPI-%MO'!B:E,4,0)</f>
        <v>2.9499999999999998E-2</v>
      </c>
      <c r="H706" s="456">
        <f t="shared" si="10"/>
        <v>691.86</v>
      </c>
    </row>
    <row r="707" spans="1:8" x14ac:dyDescent="0.25">
      <c r="A707" s="447"/>
      <c r="B707" s="449">
        <v>92841</v>
      </c>
      <c r="C707" s="439" t="s">
        <v>216</v>
      </c>
      <c r="D707" s="449" t="s">
        <v>73</v>
      </c>
      <c r="E707" s="450">
        <v>706.22</v>
      </c>
      <c r="F707" s="455">
        <v>0</v>
      </c>
      <c r="G707" s="453">
        <f>VLOOKUP(B707,'SINAPI-%MO'!B:E,4,0)</f>
        <v>2.4299999999999999E-2</v>
      </c>
      <c r="H707" s="456">
        <f t="shared" si="10"/>
        <v>689.05</v>
      </c>
    </row>
    <row r="708" spans="1:8" x14ac:dyDescent="0.25">
      <c r="A708" s="447"/>
      <c r="B708" s="449">
        <v>92859</v>
      </c>
      <c r="C708" s="439" t="s">
        <v>234</v>
      </c>
      <c r="D708" s="449" t="s">
        <v>73</v>
      </c>
      <c r="E708" s="450">
        <v>737.93</v>
      </c>
      <c r="F708" s="455">
        <v>0</v>
      </c>
      <c r="G708" s="453">
        <f>VLOOKUP(B708,'SINAPI-%MO'!B:E,4,0)</f>
        <v>3.3000000000000002E-2</v>
      </c>
      <c r="H708" s="456">
        <f t="shared" si="10"/>
        <v>713.57</v>
      </c>
    </row>
    <row r="709" spans="1:8" x14ac:dyDescent="0.25">
      <c r="A709" s="447"/>
      <c r="B709" s="449">
        <v>92843</v>
      </c>
      <c r="C709" s="439" t="s">
        <v>218</v>
      </c>
      <c r="D709" s="449" t="s">
        <v>73</v>
      </c>
      <c r="E709" s="450">
        <v>730.2</v>
      </c>
      <c r="F709" s="455">
        <v>0</v>
      </c>
      <c r="G709" s="453">
        <f>VLOOKUP(B709,'SINAPI-%MO'!B:E,4,0)</f>
        <v>2.7300000000000001E-2</v>
      </c>
      <c r="H709" s="456">
        <f t="shared" si="10"/>
        <v>710.26</v>
      </c>
    </row>
    <row r="710" spans="1:8" x14ac:dyDescent="0.25">
      <c r="A710" s="447"/>
      <c r="B710" s="449">
        <v>92861</v>
      </c>
      <c r="C710" s="439" t="s">
        <v>236</v>
      </c>
      <c r="D710" s="449" t="s">
        <v>73</v>
      </c>
      <c r="E710" s="450">
        <v>1093.76</v>
      </c>
      <c r="F710" s="455">
        <v>0</v>
      </c>
      <c r="G710" s="453">
        <f>VLOOKUP(B710,'SINAPI-%MO'!B:E,4,0)</f>
        <v>2.53E-2</v>
      </c>
      <c r="H710" s="456">
        <f t="shared" si="10"/>
        <v>1066.08</v>
      </c>
    </row>
    <row r="711" spans="1:8" x14ac:dyDescent="0.25">
      <c r="A711" s="447"/>
      <c r="B711" s="449">
        <v>92845</v>
      </c>
      <c r="C711" s="439" t="s">
        <v>220</v>
      </c>
      <c r="D711" s="449" t="s">
        <v>73</v>
      </c>
      <c r="E711" s="450">
        <v>1084.99</v>
      </c>
      <c r="F711" s="455">
        <v>0</v>
      </c>
      <c r="G711" s="453">
        <f>VLOOKUP(B711,'SINAPI-%MO'!B:E,4,0)</f>
        <v>2.0799999999999999E-2</v>
      </c>
      <c r="H711" s="456">
        <f t="shared" si="10"/>
        <v>1062.42</v>
      </c>
    </row>
    <row r="712" spans="1:8" x14ac:dyDescent="0.25">
      <c r="A712" s="447"/>
      <c r="B712" s="449">
        <v>92226</v>
      </c>
      <c r="C712" s="439" t="s">
        <v>253</v>
      </c>
      <c r="D712" s="449" t="s">
        <v>73</v>
      </c>
      <c r="E712" s="450">
        <v>621.53</v>
      </c>
      <c r="F712" s="455">
        <v>0</v>
      </c>
      <c r="G712" s="453">
        <f>VLOOKUP(B712,'SINAPI-%MO'!B:E,4,0)</f>
        <v>9.5000000000000001E-2</v>
      </c>
      <c r="H712" s="456">
        <f t="shared" si="10"/>
        <v>562.48</v>
      </c>
    </row>
    <row r="713" spans="1:8" x14ac:dyDescent="0.25">
      <c r="A713" s="447"/>
      <c r="B713" s="449">
        <v>92216</v>
      </c>
      <c r="C713" s="439" t="s">
        <v>246</v>
      </c>
      <c r="D713" s="449" t="s">
        <v>73</v>
      </c>
      <c r="E713" s="450">
        <v>611.69000000000005</v>
      </c>
      <c r="F713" s="455">
        <v>0</v>
      </c>
      <c r="G713" s="453">
        <f>VLOOKUP(B713,'SINAPI-%MO'!B:E,4,0)</f>
        <v>8.7300000000000003E-2</v>
      </c>
      <c r="H713" s="456">
        <f t="shared" si="10"/>
        <v>558.28</v>
      </c>
    </row>
    <row r="714" spans="1:8" x14ac:dyDescent="0.25">
      <c r="A714" s="447"/>
      <c r="B714" s="449">
        <v>92829</v>
      </c>
      <c r="C714" s="439" t="s">
        <v>274</v>
      </c>
      <c r="D714" s="449" t="s">
        <v>73</v>
      </c>
      <c r="E714" s="450">
        <v>900.47</v>
      </c>
      <c r="F714" s="455">
        <v>0</v>
      </c>
      <c r="G714" s="453">
        <f>VLOOKUP(B714,'SINAPI-%MO'!B:E,4,0)</f>
        <v>8.0100000000000005E-2</v>
      </c>
      <c r="H714" s="456">
        <f t="shared" si="10"/>
        <v>828.34</v>
      </c>
    </row>
    <row r="715" spans="1:8" x14ac:dyDescent="0.25">
      <c r="A715" s="447"/>
      <c r="B715" s="449">
        <v>92816</v>
      </c>
      <c r="C715" s="439" t="s">
        <v>262</v>
      </c>
      <c r="D715" s="449" t="s">
        <v>73</v>
      </c>
      <c r="E715" s="450">
        <v>888.55</v>
      </c>
      <c r="F715" s="455">
        <v>0</v>
      </c>
      <c r="G715" s="453">
        <f>VLOOKUP(B715,'SINAPI-%MO'!B:E,4,0)</f>
        <v>7.3499999999999996E-2</v>
      </c>
      <c r="H715" s="456">
        <f t="shared" si="10"/>
        <v>823.24</v>
      </c>
    </row>
    <row r="716" spans="1:8" x14ac:dyDescent="0.25">
      <c r="A716" s="447"/>
      <c r="B716" s="449">
        <v>92831</v>
      </c>
      <c r="C716" s="439" t="s">
        <v>276</v>
      </c>
      <c r="D716" s="449" t="s">
        <v>73</v>
      </c>
      <c r="E716" s="450">
        <v>1284.99</v>
      </c>
      <c r="F716" s="455">
        <v>0</v>
      </c>
      <c r="G716" s="453">
        <f>VLOOKUP(B716,'SINAPI-%MO'!B:E,4,0)</f>
        <v>7.1900000000000006E-2</v>
      </c>
      <c r="H716" s="456">
        <f t="shared" ref="H716:H779" si="11">IF(E716&gt;0,TRUNC(E716*(1-G716),2),"")</f>
        <v>1192.5899999999999</v>
      </c>
    </row>
    <row r="717" spans="1:8" x14ac:dyDescent="0.25">
      <c r="A717" s="447"/>
      <c r="B717" s="449">
        <v>92818</v>
      </c>
      <c r="C717" s="439" t="s">
        <v>264</v>
      </c>
      <c r="D717" s="449" t="s">
        <v>73</v>
      </c>
      <c r="E717" s="450">
        <v>1269.9100000000001</v>
      </c>
      <c r="F717" s="455">
        <v>0</v>
      </c>
      <c r="G717" s="453">
        <f>VLOOKUP(B717,'SINAPI-%MO'!B:E,4,0)</f>
        <v>6.59E-2</v>
      </c>
      <c r="H717" s="456">
        <f t="shared" si="11"/>
        <v>1186.22</v>
      </c>
    </row>
    <row r="718" spans="1:8" x14ac:dyDescent="0.25">
      <c r="A718" s="447"/>
      <c r="B718" s="449">
        <v>95566</v>
      </c>
      <c r="C718" s="439" t="s">
        <v>279</v>
      </c>
      <c r="D718" s="449" t="s">
        <v>73</v>
      </c>
      <c r="E718" s="450">
        <v>147.66</v>
      </c>
      <c r="F718" s="455">
        <v>0</v>
      </c>
      <c r="G718" s="453">
        <f>VLOOKUP(B718,'SINAPI-%MO'!B:E,4,0)</f>
        <v>0.1048</v>
      </c>
      <c r="H718" s="456">
        <f t="shared" si="11"/>
        <v>132.18</v>
      </c>
    </row>
    <row r="719" spans="1:8" x14ac:dyDescent="0.25">
      <c r="A719" s="447"/>
      <c r="B719" s="449">
        <v>95565</v>
      </c>
      <c r="C719" s="439" t="s">
        <v>278</v>
      </c>
      <c r="D719" s="449" t="s">
        <v>73</v>
      </c>
      <c r="E719" s="450">
        <v>145.18</v>
      </c>
      <c r="F719" s="455">
        <v>0</v>
      </c>
      <c r="G719" s="453">
        <f>VLOOKUP(B719,'SINAPI-%MO'!B:E,4,0)</f>
        <v>9.6699999999999994E-2</v>
      </c>
      <c r="H719" s="456">
        <f t="shared" si="11"/>
        <v>131.13999999999999</v>
      </c>
    </row>
    <row r="720" spans="1:8" x14ac:dyDescent="0.25">
      <c r="A720" s="447"/>
      <c r="B720" s="449">
        <v>92219</v>
      </c>
      <c r="C720" s="439" t="s">
        <v>247</v>
      </c>
      <c r="D720" s="449" t="s">
        <v>73</v>
      </c>
      <c r="E720" s="450">
        <v>173.87</v>
      </c>
      <c r="F720" s="455">
        <v>0</v>
      </c>
      <c r="G720" s="453">
        <f>VLOOKUP(B720,'SINAPI-%MO'!B:E,4,0)</f>
        <v>0.12330000000000001</v>
      </c>
      <c r="H720" s="456">
        <f t="shared" si="11"/>
        <v>152.43</v>
      </c>
    </row>
    <row r="721" spans="1:8" x14ac:dyDescent="0.25">
      <c r="A721" s="447"/>
      <c r="B721" s="449">
        <v>92210</v>
      </c>
      <c r="C721" s="439" t="s">
        <v>240</v>
      </c>
      <c r="D721" s="449" t="s">
        <v>73</v>
      </c>
      <c r="E721" s="450">
        <v>170.37</v>
      </c>
      <c r="F721" s="455">
        <v>0</v>
      </c>
      <c r="G721" s="453">
        <f>VLOOKUP(B721,'SINAPI-%MO'!B:E,4,0)</f>
        <v>0.114</v>
      </c>
      <c r="H721" s="456">
        <f t="shared" si="11"/>
        <v>150.94</v>
      </c>
    </row>
    <row r="722" spans="1:8" x14ac:dyDescent="0.25">
      <c r="A722" s="447"/>
      <c r="B722" s="449">
        <v>92220</v>
      </c>
      <c r="C722" s="439" t="s">
        <v>248</v>
      </c>
      <c r="D722" s="449" t="s">
        <v>73</v>
      </c>
      <c r="E722" s="450">
        <v>211.52</v>
      </c>
      <c r="F722" s="455">
        <v>0</v>
      </c>
      <c r="G722" s="453">
        <f>VLOOKUP(B722,'SINAPI-%MO'!B:E,4,0)</f>
        <v>0.13020000000000001</v>
      </c>
      <c r="H722" s="456">
        <f t="shared" si="11"/>
        <v>183.98</v>
      </c>
    </row>
    <row r="723" spans="1:8" x14ac:dyDescent="0.25">
      <c r="A723" s="447"/>
      <c r="B723" s="449">
        <v>92211</v>
      </c>
      <c r="C723" s="439" t="s">
        <v>241</v>
      </c>
      <c r="D723" s="449" t="s">
        <v>73</v>
      </c>
      <c r="E723" s="450">
        <v>206.94</v>
      </c>
      <c r="F723" s="455">
        <v>0</v>
      </c>
      <c r="G723" s="453">
        <f>VLOOKUP(B723,'SINAPI-%MO'!B:E,4,0)</f>
        <v>0.1203</v>
      </c>
      <c r="H723" s="456">
        <f t="shared" si="11"/>
        <v>182.04</v>
      </c>
    </row>
    <row r="724" spans="1:8" x14ac:dyDescent="0.25">
      <c r="A724" s="447"/>
      <c r="B724" s="449">
        <v>92221</v>
      </c>
      <c r="C724" s="439" t="s">
        <v>249</v>
      </c>
      <c r="D724" s="449" t="s">
        <v>73</v>
      </c>
      <c r="E724" s="450">
        <v>323.47000000000003</v>
      </c>
      <c r="F724" s="455">
        <v>0</v>
      </c>
      <c r="G724" s="453">
        <f>VLOOKUP(B724,'SINAPI-%MO'!B:E,4,0)</f>
        <v>0.1041</v>
      </c>
      <c r="H724" s="456">
        <f t="shared" si="11"/>
        <v>289.79000000000002</v>
      </c>
    </row>
    <row r="725" spans="1:8" x14ac:dyDescent="0.25">
      <c r="A725" s="447"/>
      <c r="B725" s="449">
        <v>92212</v>
      </c>
      <c r="C725" s="439" t="s">
        <v>242</v>
      </c>
      <c r="D725" s="449" t="s">
        <v>73</v>
      </c>
      <c r="E725" s="450">
        <v>317.86</v>
      </c>
      <c r="F725" s="455">
        <v>0</v>
      </c>
      <c r="G725" s="453">
        <f>VLOOKUP(B725,'SINAPI-%MO'!B:E,4,0)</f>
        <v>9.5799999999999996E-2</v>
      </c>
      <c r="H725" s="456">
        <f t="shared" si="11"/>
        <v>287.39999999999998</v>
      </c>
    </row>
    <row r="726" spans="1:8" x14ac:dyDescent="0.25">
      <c r="A726" s="447"/>
      <c r="B726" s="449">
        <v>92222</v>
      </c>
      <c r="C726" s="439" t="s">
        <v>250</v>
      </c>
      <c r="D726" s="449" t="s">
        <v>73</v>
      </c>
      <c r="E726" s="450">
        <v>430.61</v>
      </c>
      <c r="F726" s="455">
        <v>0</v>
      </c>
      <c r="G726" s="453">
        <f>VLOOKUP(B726,'SINAPI-%MO'!B:E,4,0)</f>
        <v>9.2600000000000002E-2</v>
      </c>
      <c r="H726" s="456">
        <f t="shared" si="11"/>
        <v>390.73</v>
      </c>
    </row>
    <row r="727" spans="1:8" x14ac:dyDescent="0.25">
      <c r="A727" s="447"/>
      <c r="B727" s="449">
        <v>92213</v>
      </c>
      <c r="C727" s="439" t="s">
        <v>243</v>
      </c>
      <c r="D727" s="449" t="s">
        <v>73</v>
      </c>
      <c r="E727" s="450">
        <v>423.95</v>
      </c>
      <c r="F727" s="455">
        <v>0</v>
      </c>
      <c r="G727" s="453">
        <f>VLOOKUP(B727,'SINAPI-%MO'!B:E,4,0)</f>
        <v>8.5000000000000006E-2</v>
      </c>
      <c r="H727" s="456">
        <f t="shared" si="11"/>
        <v>387.91</v>
      </c>
    </row>
    <row r="728" spans="1:8" x14ac:dyDescent="0.25">
      <c r="A728" s="447"/>
      <c r="B728" s="449">
        <v>92223</v>
      </c>
      <c r="C728" s="439" t="s">
        <v>251</v>
      </c>
      <c r="D728" s="449" t="s">
        <v>73</v>
      </c>
      <c r="E728" s="450">
        <v>521.70000000000005</v>
      </c>
      <c r="F728" s="455">
        <v>0</v>
      </c>
      <c r="G728" s="453">
        <f>VLOOKUP(B728,'SINAPI-%MO'!B:E,4,0)</f>
        <v>8.8599999999999998E-2</v>
      </c>
      <c r="H728" s="456">
        <f t="shared" si="11"/>
        <v>475.47</v>
      </c>
    </row>
    <row r="729" spans="1:8" x14ac:dyDescent="0.25">
      <c r="A729" s="447"/>
      <c r="B729" s="449">
        <v>92214</v>
      </c>
      <c r="C729" s="439" t="s">
        <v>244</v>
      </c>
      <c r="D729" s="449" t="s">
        <v>73</v>
      </c>
      <c r="E729" s="450">
        <v>513.99</v>
      </c>
      <c r="F729" s="455">
        <v>0</v>
      </c>
      <c r="G729" s="453">
        <f>VLOOKUP(B729,'SINAPI-%MO'!B:E,4,0)</f>
        <v>8.1199999999999994E-2</v>
      </c>
      <c r="H729" s="456">
        <f t="shared" si="11"/>
        <v>472.25</v>
      </c>
    </row>
    <row r="730" spans="1:8" x14ac:dyDescent="0.25">
      <c r="A730" s="447"/>
      <c r="B730" s="449">
        <v>92224</v>
      </c>
      <c r="C730" s="439" t="s">
        <v>252</v>
      </c>
      <c r="D730" s="449" t="s">
        <v>73</v>
      </c>
      <c r="E730" s="450">
        <v>599.16</v>
      </c>
      <c r="F730" s="455">
        <v>0</v>
      </c>
      <c r="G730" s="453">
        <f>VLOOKUP(B730,'SINAPI-%MO'!B:E,4,0)</f>
        <v>8.7800000000000003E-2</v>
      </c>
      <c r="H730" s="456">
        <f t="shared" si="11"/>
        <v>546.54999999999995</v>
      </c>
    </row>
    <row r="731" spans="1:8" x14ac:dyDescent="0.25">
      <c r="A731" s="447"/>
      <c r="B731" s="449">
        <v>92215</v>
      </c>
      <c r="C731" s="439" t="s">
        <v>245</v>
      </c>
      <c r="D731" s="449" t="s">
        <v>73</v>
      </c>
      <c r="E731" s="450">
        <v>590.36</v>
      </c>
      <c r="F731" s="455">
        <v>0</v>
      </c>
      <c r="G731" s="453">
        <f>VLOOKUP(B731,'SINAPI-%MO'!B:E,4,0)</f>
        <v>8.0500000000000002E-2</v>
      </c>
      <c r="H731" s="456">
        <f t="shared" si="11"/>
        <v>542.83000000000004</v>
      </c>
    </row>
    <row r="732" spans="1:8" x14ac:dyDescent="0.25">
      <c r="A732" s="447"/>
      <c r="B732" s="449">
        <v>94342</v>
      </c>
      <c r="C732" s="439" t="s">
        <v>3903</v>
      </c>
      <c r="D732" s="449" t="s">
        <v>84</v>
      </c>
      <c r="E732" s="450">
        <v>95.09</v>
      </c>
      <c r="F732" s="455">
        <v>6.9999999999999999E-4</v>
      </c>
      <c r="G732" s="453">
        <f>VLOOKUP(B732,'SINAPI-%MO'!B:E,4,0)</f>
        <v>0.26960000000000001</v>
      </c>
      <c r="H732" s="456">
        <f t="shared" si="11"/>
        <v>69.45</v>
      </c>
    </row>
    <row r="733" spans="1:8" x14ac:dyDescent="0.25">
      <c r="A733" s="447"/>
      <c r="B733" s="449">
        <v>94319</v>
      </c>
      <c r="C733" s="439" t="s">
        <v>3897</v>
      </c>
      <c r="D733" s="449" t="s">
        <v>84</v>
      </c>
      <c r="E733" s="450">
        <v>82.95</v>
      </c>
      <c r="F733" s="455">
        <v>0.64980000000000004</v>
      </c>
      <c r="G733" s="453">
        <f>VLOOKUP(B733,'SINAPI-%MO'!B:E,4,0)</f>
        <v>0.30909999999999999</v>
      </c>
      <c r="H733" s="456">
        <f t="shared" si="11"/>
        <v>57.31</v>
      </c>
    </row>
    <row r="734" spans="1:8" x14ac:dyDescent="0.25">
      <c r="A734" s="447"/>
      <c r="B734" s="449">
        <v>94304</v>
      </c>
      <c r="C734" s="439" t="s">
        <v>3892</v>
      </c>
      <c r="D734" s="449" t="s">
        <v>84</v>
      </c>
      <c r="E734" s="450">
        <v>78.489999999999995</v>
      </c>
      <c r="F734" s="455">
        <v>0.68669999999999998</v>
      </c>
      <c r="G734" s="453">
        <f>VLOOKUP(B734,'SINAPI-%MO'!B:E,4,0)</f>
        <v>0.12770000000000001</v>
      </c>
      <c r="H734" s="456">
        <f t="shared" si="11"/>
        <v>68.459999999999994</v>
      </c>
    </row>
    <row r="735" spans="1:8" x14ac:dyDescent="0.25">
      <c r="A735" s="447"/>
      <c r="B735" s="449">
        <v>94306</v>
      </c>
      <c r="C735" s="439" t="s">
        <v>3893</v>
      </c>
      <c r="D735" s="449" t="s">
        <v>84</v>
      </c>
      <c r="E735" s="450">
        <v>71.81</v>
      </c>
      <c r="F735" s="455">
        <v>0.75060000000000004</v>
      </c>
      <c r="G735" s="453">
        <f>VLOOKUP(B735,'SINAPI-%MO'!B:E,4,0)</f>
        <v>0.1085</v>
      </c>
      <c r="H735" s="456">
        <f t="shared" si="11"/>
        <v>64.010000000000005</v>
      </c>
    </row>
    <row r="736" spans="1:8" x14ac:dyDescent="0.25">
      <c r="A736" s="447"/>
      <c r="B736" s="449">
        <v>94327</v>
      </c>
      <c r="C736" s="439" t="s">
        <v>3898</v>
      </c>
      <c r="D736" s="449" t="s">
        <v>84</v>
      </c>
      <c r="E736" s="450">
        <v>90.63</v>
      </c>
      <c r="F736" s="455">
        <v>8.0000000000000004E-4</v>
      </c>
      <c r="G736" s="453">
        <f>VLOOKUP(B736,'SINAPI-%MO'!B:E,4,0)</f>
        <v>0.1106</v>
      </c>
      <c r="H736" s="456">
        <f t="shared" si="11"/>
        <v>80.599999999999994</v>
      </c>
    </row>
    <row r="737" spans="1:8" x14ac:dyDescent="0.25">
      <c r="A737" s="447"/>
      <c r="B737" s="449">
        <v>94329</v>
      </c>
      <c r="C737" s="439" t="s">
        <v>3899</v>
      </c>
      <c r="D737" s="449" t="s">
        <v>84</v>
      </c>
      <c r="E737" s="450">
        <v>83.95</v>
      </c>
      <c r="F737" s="455">
        <v>8.0000000000000004E-4</v>
      </c>
      <c r="G737" s="453">
        <f>VLOOKUP(B737,'SINAPI-%MO'!B:E,4,0)</f>
        <v>9.2799999999999994E-2</v>
      </c>
      <c r="H737" s="456">
        <f t="shared" si="11"/>
        <v>76.150000000000006</v>
      </c>
    </row>
    <row r="738" spans="1:8" x14ac:dyDescent="0.25">
      <c r="A738" s="447"/>
      <c r="B738" s="449">
        <v>94333</v>
      </c>
      <c r="C738" s="439" t="s">
        <v>3900</v>
      </c>
      <c r="D738" s="449" t="s">
        <v>84</v>
      </c>
      <c r="E738" s="450">
        <v>80.97</v>
      </c>
      <c r="F738" s="455">
        <v>8.9999999999999998E-4</v>
      </c>
      <c r="G738" s="453">
        <f>VLOOKUP(B738,'SINAPI-%MO'!B:E,4,0)</f>
        <v>8.5000000000000006E-2</v>
      </c>
      <c r="H738" s="456">
        <f t="shared" si="11"/>
        <v>74.08</v>
      </c>
    </row>
    <row r="739" spans="1:8" x14ac:dyDescent="0.25">
      <c r="A739" s="447"/>
      <c r="B739" s="449">
        <v>94310</v>
      </c>
      <c r="C739" s="439" t="s">
        <v>3894</v>
      </c>
      <c r="D739" s="449" t="s">
        <v>84</v>
      </c>
      <c r="E739" s="450">
        <v>68.83</v>
      </c>
      <c r="F739" s="455">
        <v>0.78310000000000002</v>
      </c>
      <c r="G739" s="453">
        <f>VLOOKUP(B739,'SINAPI-%MO'!B:E,4,0)</f>
        <v>0.1</v>
      </c>
      <c r="H739" s="456">
        <f t="shared" si="11"/>
        <v>61.94</v>
      </c>
    </row>
    <row r="740" spans="1:8" x14ac:dyDescent="0.25">
      <c r="A740" s="447"/>
      <c r="B740" s="449">
        <v>104739</v>
      </c>
      <c r="C740" s="439" t="s">
        <v>3917</v>
      </c>
      <c r="D740" s="449" t="s">
        <v>84</v>
      </c>
      <c r="E740" s="450">
        <v>96.63</v>
      </c>
      <c r="F740" s="455">
        <v>6.9999999999999999E-4</v>
      </c>
      <c r="G740" s="453">
        <f>VLOOKUP(B740,'SINAPI-%MO'!B:E,4,0)</f>
        <v>0.16739999999999999</v>
      </c>
      <c r="H740" s="456">
        <f t="shared" si="11"/>
        <v>80.45</v>
      </c>
    </row>
    <row r="741" spans="1:8" x14ac:dyDescent="0.25">
      <c r="A741" s="447"/>
      <c r="B741" s="449">
        <v>104738</v>
      </c>
      <c r="C741" s="439" t="s">
        <v>3916</v>
      </c>
      <c r="D741" s="449" t="s">
        <v>84</v>
      </c>
      <c r="E741" s="450">
        <v>84.49</v>
      </c>
      <c r="F741" s="455">
        <v>0.63790000000000002</v>
      </c>
      <c r="G741" s="453">
        <f>VLOOKUP(B741,'SINAPI-%MO'!B:E,4,0)</f>
        <v>0.1915</v>
      </c>
      <c r="H741" s="456">
        <f t="shared" si="11"/>
        <v>68.31</v>
      </c>
    </row>
    <row r="742" spans="1:8" x14ac:dyDescent="0.25">
      <c r="A742" s="447"/>
      <c r="B742" s="449">
        <v>94316</v>
      </c>
      <c r="C742" s="439" t="s">
        <v>3895</v>
      </c>
      <c r="D742" s="449" t="s">
        <v>84</v>
      </c>
      <c r="E742" s="450">
        <v>73.56</v>
      </c>
      <c r="F742" s="455">
        <v>0.73270000000000002</v>
      </c>
      <c r="G742" s="453">
        <f>VLOOKUP(B742,'SINAPI-%MO'!B:E,4,0)</f>
        <v>0.14069999999999999</v>
      </c>
      <c r="H742" s="456">
        <f t="shared" si="11"/>
        <v>63.21</v>
      </c>
    </row>
    <row r="743" spans="1:8" x14ac:dyDescent="0.25">
      <c r="A743" s="447"/>
      <c r="B743" s="449">
        <v>94318</v>
      </c>
      <c r="C743" s="439" t="s">
        <v>3896</v>
      </c>
      <c r="D743" s="449" t="s">
        <v>84</v>
      </c>
      <c r="E743" s="450">
        <v>67.58</v>
      </c>
      <c r="F743" s="455">
        <v>0.79759999999999998</v>
      </c>
      <c r="G743" s="453">
        <f>VLOOKUP(B743,'SINAPI-%MO'!B:E,4,0)</f>
        <v>0.1077</v>
      </c>
      <c r="H743" s="456">
        <f t="shared" si="11"/>
        <v>60.3</v>
      </c>
    </row>
    <row r="744" spans="1:8" x14ac:dyDescent="0.25">
      <c r="A744" s="447"/>
      <c r="B744" s="449">
        <v>94339</v>
      </c>
      <c r="C744" s="439" t="s">
        <v>3901</v>
      </c>
      <c r="D744" s="449" t="s">
        <v>84</v>
      </c>
      <c r="E744" s="450">
        <v>85.7</v>
      </c>
      <c r="F744" s="455">
        <v>8.0000000000000004E-4</v>
      </c>
      <c r="G744" s="453">
        <f>VLOOKUP(B744,'SINAPI-%MO'!B:E,4,0)</f>
        <v>0.1208</v>
      </c>
      <c r="H744" s="456">
        <f t="shared" si="11"/>
        <v>75.34</v>
      </c>
    </row>
    <row r="745" spans="1:8" x14ac:dyDescent="0.25">
      <c r="A745" s="447"/>
      <c r="B745" s="449">
        <v>94341</v>
      </c>
      <c r="C745" s="439" t="s">
        <v>3902</v>
      </c>
      <c r="D745" s="449" t="s">
        <v>84</v>
      </c>
      <c r="E745" s="450">
        <v>79.72</v>
      </c>
      <c r="F745" s="455">
        <v>8.9999999999999998E-4</v>
      </c>
      <c r="G745" s="453">
        <f>VLOOKUP(B745,'SINAPI-%MO'!B:E,4,0)</f>
        <v>9.1300000000000006E-2</v>
      </c>
      <c r="H745" s="456">
        <f t="shared" si="11"/>
        <v>72.44</v>
      </c>
    </row>
    <row r="746" spans="1:8" x14ac:dyDescent="0.25">
      <c r="A746" s="447"/>
      <c r="B746" s="449">
        <v>104742</v>
      </c>
      <c r="C746" s="439" t="s">
        <v>3920</v>
      </c>
      <c r="D746" s="449" t="s">
        <v>71</v>
      </c>
      <c r="E746" s="450">
        <v>8.49</v>
      </c>
      <c r="F746" s="455">
        <v>0.48649999999999999</v>
      </c>
      <c r="G746" s="453">
        <f>VLOOKUP(B746,'SINAPI-%MO'!B:E,4,0)</f>
        <v>0.2273</v>
      </c>
      <c r="H746" s="456">
        <f t="shared" si="11"/>
        <v>6.56</v>
      </c>
    </row>
    <row r="747" spans="1:8" x14ac:dyDescent="0.25">
      <c r="A747" s="447"/>
      <c r="B747" s="449">
        <v>93382</v>
      </c>
      <c r="C747" s="439" t="s">
        <v>3909</v>
      </c>
      <c r="D747" s="449" t="s">
        <v>84</v>
      </c>
      <c r="E747" s="450">
        <v>29.12</v>
      </c>
      <c r="F747" s="455">
        <v>2.3999999999999998E-3</v>
      </c>
      <c r="G747" s="453">
        <f>VLOOKUP(B747,'SINAPI-%MO'!B:E,4,0)</f>
        <v>0.88049999999999995</v>
      </c>
      <c r="H747" s="456">
        <f t="shared" si="11"/>
        <v>3.47</v>
      </c>
    </row>
    <row r="748" spans="1:8" x14ac:dyDescent="0.25">
      <c r="A748" s="447"/>
      <c r="B748" s="449">
        <v>104737</v>
      </c>
      <c r="C748" s="439" t="s">
        <v>3915</v>
      </c>
      <c r="D748" s="449" t="s">
        <v>84</v>
      </c>
      <c r="E748" s="450">
        <v>23.55</v>
      </c>
      <c r="F748" s="455">
        <v>3.0000000000000001E-3</v>
      </c>
      <c r="G748" s="453">
        <f>VLOOKUP(B748,'SINAPI-%MO'!B:E,4,0)</f>
        <v>0.88449999999999995</v>
      </c>
      <c r="H748" s="456">
        <f t="shared" si="11"/>
        <v>2.72</v>
      </c>
    </row>
    <row r="749" spans="1:8" x14ac:dyDescent="0.25">
      <c r="A749" s="447"/>
      <c r="B749" s="449">
        <v>93369</v>
      </c>
      <c r="C749" s="439" t="s">
        <v>3906</v>
      </c>
      <c r="D749" s="449" t="s">
        <v>84</v>
      </c>
      <c r="E749" s="450">
        <v>17.98</v>
      </c>
      <c r="F749" s="455">
        <v>3.8999999999999998E-3</v>
      </c>
      <c r="G749" s="453">
        <f>VLOOKUP(B749,'SINAPI-%MO'!B:E,4,0)</f>
        <v>0.43330000000000002</v>
      </c>
      <c r="H749" s="456">
        <f t="shared" si="11"/>
        <v>10.18</v>
      </c>
    </row>
    <row r="750" spans="1:8" x14ac:dyDescent="0.25">
      <c r="A750" s="447"/>
      <c r="B750" s="449">
        <v>93373</v>
      </c>
      <c r="C750" s="439" t="s">
        <v>3908</v>
      </c>
      <c r="D750" s="449" t="s">
        <v>84</v>
      </c>
      <c r="E750" s="450">
        <v>15</v>
      </c>
      <c r="F750" s="455">
        <v>4.7000000000000002E-3</v>
      </c>
      <c r="G750" s="453">
        <f>VLOOKUP(B750,'SINAPI-%MO'!B:E,4,0)</f>
        <v>0.4587</v>
      </c>
      <c r="H750" s="456">
        <f t="shared" si="11"/>
        <v>8.11</v>
      </c>
    </row>
    <row r="751" spans="1:8" x14ac:dyDescent="0.25">
      <c r="A751" s="447"/>
      <c r="B751" s="449">
        <v>93368</v>
      </c>
      <c r="C751" s="439" t="s">
        <v>3905</v>
      </c>
      <c r="D751" s="449" t="s">
        <v>84</v>
      </c>
      <c r="E751" s="450">
        <v>21.7</v>
      </c>
      <c r="F751" s="455">
        <v>3.2000000000000002E-3</v>
      </c>
      <c r="G751" s="453">
        <f>VLOOKUP(B751,'SINAPI-%MO'!B:E,4,0)</f>
        <v>0.41470000000000001</v>
      </c>
      <c r="H751" s="456">
        <f t="shared" si="11"/>
        <v>12.7</v>
      </c>
    </row>
    <row r="752" spans="1:8" x14ac:dyDescent="0.25">
      <c r="A752" s="447"/>
      <c r="B752" s="449">
        <v>104729</v>
      </c>
      <c r="C752" s="439" t="s">
        <v>3911</v>
      </c>
      <c r="D752" s="449" t="s">
        <v>84</v>
      </c>
      <c r="E752" s="450">
        <v>16.829999999999998</v>
      </c>
      <c r="F752" s="455">
        <v>4.1999999999999997E-3</v>
      </c>
      <c r="G752" s="453">
        <f>VLOOKUP(B752,'SINAPI-%MO'!B:E,4,0)</f>
        <v>0.29830000000000001</v>
      </c>
      <c r="H752" s="456">
        <f t="shared" si="11"/>
        <v>11.8</v>
      </c>
    </row>
    <row r="753" spans="1:8" x14ac:dyDescent="0.25">
      <c r="A753" s="447"/>
      <c r="B753" s="449">
        <v>93372</v>
      </c>
      <c r="C753" s="439" t="s">
        <v>3907</v>
      </c>
      <c r="D753" s="449" t="s">
        <v>84</v>
      </c>
      <c r="E753" s="450">
        <v>17.329999999999998</v>
      </c>
      <c r="F753" s="455">
        <v>4.0000000000000001E-3</v>
      </c>
      <c r="G753" s="453">
        <f>VLOOKUP(B753,'SINAPI-%MO'!B:E,4,0)</f>
        <v>0.4385</v>
      </c>
      <c r="H753" s="456">
        <f t="shared" si="11"/>
        <v>9.73</v>
      </c>
    </row>
    <row r="754" spans="1:8" x14ac:dyDescent="0.25">
      <c r="A754" s="447"/>
      <c r="B754" s="449">
        <v>104731</v>
      </c>
      <c r="C754" s="439" t="s">
        <v>3913</v>
      </c>
      <c r="D754" s="449" t="s">
        <v>84</v>
      </c>
      <c r="E754" s="450">
        <v>12.5</v>
      </c>
      <c r="F754" s="455">
        <v>5.5999999999999999E-3</v>
      </c>
      <c r="G754" s="453">
        <f>VLOOKUP(B754,'SINAPI-%MO'!B:E,4,0)</f>
        <v>0.29360000000000003</v>
      </c>
      <c r="H754" s="456">
        <f t="shared" si="11"/>
        <v>8.83</v>
      </c>
    </row>
    <row r="755" spans="1:8" x14ac:dyDescent="0.25">
      <c r="A755" s="447"/>
      <c r="B755" s="449">
        <v>93367</v>
      </c>
      <c r="C755" s="439" t="s">
        <v>3904</v>
      </c>
      <c r="D755" s="449" t="s">
        <v>84</v>
      </c>
      <c r="E755" s="450">
        <v>24.66</v>
      </c>
      <c r="F755" s="455">
        <v>2.8E-3</v>
      </c>
      <c r="G755" s="453">
        <f>VLOOKUP(B755,'SINAPI-%MO'!B:E,4,0)</f>
        <v>0.40629999999999999</v>
      </c>
      <c r="H755" s="456">
        <f t="shared" si="11"/>
        <v>14.64</v>
      </c>
    </row>
    <row r="756" spans="1:8" x14ac:dyDescent="0.25">
      <c r="A756" s="447"/>
      <c r="B756" s="449">
        <v>104728</v>
      </c>
      <c r="C756" s="439" t="s">
        <v>3910</v>
      </c>
      <c r="D756" s="449" t="s">
        <v>84</v>
      </c>
      <c r="E756" s="450">
        <v>19.73</v>
      </c>
      <c r="F756" s="455">
        <v>3.5000000000000001E-3</v>
      </c>
      <c r="G756" s="453">
        <f>VLOOKUP(B756,'SINAPI-%MO'!B:E,4,0)</f>
        <v>0.30209999999999998</v>
      </c>
      <c r="H756" s="456">
        <f t="shared" si="11"/>
        <v>13.76</v>
      </c>
    </row>
    <row r="757" spans="1:8" x14ac:dyDescent="0.25">
      <c r="A757" s="447"/>
      <c r="B757" s="449">
        <v>104730</v>
      </c>
      <c r="C757" s="439" t="s">
        <v>3912</v>
      </c>
      <c r="D757" s="449" t="s">
        <v>84</v>
      </c>
      <c r="E757" s="450">
        <v>13.16</v>
      </c>
      <c r="F757" s="455">
        <v>5.3E-3</v>
      </c>
      <c r="G757" s="453">
        <f>VLOOKUP(B757,'SINAPI-%MO'!B:E,4,0)</f>
        <v>0.29330000000000001</v>
      </c>
      <c r="H757" s="456">
        <f t="shared" si="11"/>
        <v>9.3000000000000007</v>
      </c>
    </row>
    <row r="758" spans="1:8" x14ac:dyDescent="0.25">
      <c r="A758" s="447"/>
      <c r="B758" s="449">
        <v>104732</v>
      </c>
      <c r="C758" s="439" t="s">
        <v>3914</v>
      </c>
      <c r="D758" s="449" t="s">
        <v>84</v>
      </c>
      <c r="E758" s="450">
        <v>10.18</v>
      </c>
      <c r="F758" s="455">
        <v>6.8999999999999999E-3</v>
      </c>
      <c r="G758" s="453">
        <f>VLOOKUP(B758,'SINAPI-%MO'!B:E,4,0)</f>
        <v>0.2898</v>
      </c>
      <c r="H758" s="456">
        <f t="shared" si="11"/>
        <v>7.22</v>
      </c>
    </row>
    <row r="759" spans="1:8" x14ac:dyDescent="0.25">
      <c r="A759" s="447"/>
      <c r="B759" s="449">
        <v>104740</v>
      </c>
      <c r="C759" s="439" t="s">
        <v>3918</v>
      </c>
      <c r="D759" s="449" t="s">
        <v>84</v>
      </c>
      <c r="E759" s="450">
        <v>30.66</v>
      </c>
      <c r="F759" s="455">
        <v>2.3E-3</v>
      </c>
      <c r="G759" s="453">
        <f>VLOOKUP(B759,'SINAPI-%MO'!B:E,4,0)</f>
        <v>0.52769999999999995</v>
      </c>
      <c r="H759" s="456">
        <f t="shared" si="11"/>
        <v>14.48</v>
      </c>
    </row>
    <row r="760" spans="1:8" x14ac:dyDescent="0.25">
      <c r="A760" s="447"/>
      <c r="B760" s="449">
        <v>104741</v>
      </c>
      <c r="C760" s="439" t="s">
        <v>3919</v>
      </c>
      <c r="D760" s="449" t="s">
        <v>84</v>
      </c>
      <c r="E760" s="450">
        <v>25.09</v>
      </c>
      <c r="F760" s="455">
        <v>2.8E-3</v>
      </c>
      <c r="G760" s="453">
        <f>VLOOKUP(B760,'SINAPI-%MO'!B:E,4,0)</f>
        <v>0.45319999999999999</v>
      </c>
      <c r="H760" s="456">
        <f t="shared" si="11"/>
        <v>13.71</v>
      </c>
    </row>
    <row r="761" spans="1:8" x14ac:dyDescent="0.25">
      <c r="A761" s="447"/>
      <c r="B761" s="449">
        <v>93381</v>
      </c>
      <c r="C761" s="439" t="s">
        <v>12587</v>
      </c>
      <c r="D761" s="449" t="s">
        <v>84</v>
      </c>
      <c r="E761" s="450">
        <v>13.75</v>
      </c>
      <c r="F761" s="455">
        <v>5.1000000000000004E-3</v>
      </c>
      <c r="G761" s="453">
        <f>VLOOKUP(B761,'SINAPI-%MO'!B:E,4,0)</f>
        <v>0.52949999999999997</v>
      </c>
      <c r="H761" s="456">
        <f t="shared" si="11"/>
        <v>6.46</v>
      </c>
    </row>
    <row r="762" spans="1:8" x14ac:dyDescent="0.25">
      <c r="A762" s="447"/>
      <c r="B762" s="449">
        <v>93379</v>
      </c>
      <c r="C762" s="439" t="s">
        <v>12588</v>
      </c>
      <c r="D762" s="449" t="s">
        <v>84</v>
      </c>
      <c r="E762" s="450">
        <v>19.73</v>
      </c>
      <c r="F762" s="455">
        <v>3.5000000000000001E-3</v>
      </c>
      <c r="G762" s="453">
        <f>VLOOKUP(B762,'SINAPI-%MO'!B:E,4,0)</f>
        <v>0.52459999999999996</v>
      </c>
      <c r="H762" s="456">
        <f t="shared" si="11"/>
        <v>9.3699999999999992</v>
      </c>
    </row>
    <row r="763" spans="1:8" x14ac:dyDescent="0.25">
      <c r="A763" s="447"/>
      <c r="B763" s="449">
        <v>93380</v>
      </c>
      <c r="C763" s="439" t="s">
        <v>12589</v>
      </c>
      <c r="D763" s="449" t="s">
        <v>84</v>
      </c>
      <c r="E763" s="450">
        <v>16.829999999999998</v>
      </c>
      <c r="F763" s="455">
        <v>4.1999999999999997E-3</v>
      </c>
      <c r="G763" s="453">
        <f>VLOOKUP(B763,'SINAPI-%MO'!B:E,4,0)</f>
        <v>0.52229999999999999</v>
      </c>
      <c r="H763" s="456">
        <f t="shared" si="11"/>
        <v>8.0299999999999994</v>
      </c>
    </row>
    <row r="764" spans="1:8" x14ac:dyDescent="0.25">
      <c r="A764" s="447"/>
      <c r="B764" s="449">
        <v>93378</v>
      </c>
      <c r="C764" s="439" t="s">
        <v>12590</v>
      </c>
      <c r="D764" s="449" t="s">
        <v>84</v>
      </c>
      <c r="E764" s="450">
        <v>25.52</v>
      </c>
      <c r="F764" s="455">
        <v>2.7000000000000001E-3</v>
      </c>
      <c r="G764" s="453">
        <f>VLOOKUP(B764,'SINAPI-%MO'!B:E,4,0)</f>
        <v>0.52229999999999999</v>
      </c>
      <c r="H764" s="456">
        <f t="shared" si="11"/>
        <v>12.19</v>
      </c>
    </row>
    <row r="765" spans="1:8" x14ac:dyDescent="0.25">
      <c r="A765" s="447"/>
      <c r="B765" s="449">
        <v>104733</v>
      </c>
      <c r="C765" s="439" t="s">
        <v>12591</v>
      </c>
      <c r="D765" s="449" t="s">
        <v>84</v>
      </c>
      <c r="E765" s="450">
        <v>19.940000000000001</v>
      </c>
      <c r="F765" s="455">
        <v>3.5000000000000001E-3</v>
      </c>
      <c r="G765" s="453">
        <f>VLOOKUP(B765,'SINAPI-%MO'!B:E,4,0)</f>
        <v>0.42680000000000001</v>
      </c>
      <c r="H765" s="456">
        <f t="shared" si="11"/>
        <v>11.42</v>
      </c>
    </row>
    <row r="766" spans="1:8" x14ac:dyDescent="0.25">
      <c r="A766" s="447"/>
      <c r="B766" s="449">
        <v>104735</v>
      </c>
      <c r="C766" s="439" t="s">
        <v>12592</v>
      </c>
      <c r="D766" s="449" t="s">
        <v>84</v>
      </c>
      <c r="E766" s="450">
        <v>11.82</v>
      </c>
      <c r="F766" s="455">
        <v>5.8999999999999999E-3</v>
      </c>
      <c r="G766" s="453">
        <f>VLOOKUP(B766,'SINAPI-%MO'!B:E,4,0)</f>
        <v>0.39340000000000003</v>
      </c>
      <c r="H766" s="456">
        <f t="shared" si="11"/>
        <v>7.17</v>
      </c>
    </row>
    <row r="767" spans="1:8" x14ac:dyDescent="0.25">
      <c r="A767" s="447"/>
      <c r="B767" s="449">
        <v>104734</v>
      </c>
      <c r="C767" s="439" t="s">
        <v>12593</v>
      </c>
      <c r="D767" s="449" t="s">
        <v>84</v>
      </c>
      <c r="E767" s="450">
        <v>14.49</v>
      </c>
      <c r="F767" s="455">
        <v>4.7999999999999996E-3</v>
      </c>
      <c r="G767" s="453">
        <f>VLOOKUP(B767,'SINAPI-%MO'!B:E,4,0)</f>
        <v>0.40989999999999999</v>
      </c>
      <c r="H767" s="456">
        <f t="shared" si="11"/>
        <v>8.5500000000000007</v>
      </c>
    </row>
    <row r="768" spans="1:8" x14ac:dyDescent="0.25">
      <c r="A768" s="447"/>
      <c r="B768" s="449">
        <v>104736</v>
      </c>
      <c r="C768" s="439" t="s">
        <v>12594</v>
      </c>
      <c r="D768" s="449" t="s">
        <v>84</v>
      </c>
      <c r="E768" s="450">
        <v>8.8800000000000008</v>
      </c>
      <c r="F768" s="455">
        <v>7.9000000000000008E-3</v>
      </c>
      <c r="G768" s="453">
        <f>VLOOKUP(B768,'SINAPI-%MO'!B:E,4,0)</f>
        <v>0.37159999999999999</v>
      </c>
      <c r="H768" s="456">
        <f t="shared" si="11"/>
        <v>5.58</v>
      </c>
    </row>
    <row r="769" spans="1:8" x14ac:dyDescent="0.25">
      <c r="A769" s="447"/>
      <c r="B769" s="449">
        <v>105732</v>
      </c>
      <c r="C769" s="439" t="s">
        <v>5978</v>
      </c>
      <c r="D769" s="449" t="s">
        <v>84</v>
      </c>
      <c r="E769" s="450">
        <v>253.34</v>
      </c>
      <c r="F769" s="455">
        <v>3.04E-2</v>
      </c>
      <c r="G769" s="453">
        <f>VLOOKUP(B769,'SINAPI-%MO'!B:E,4,0)</f>
        <v>4.5499999999999999E-2</v>
      </c>
      <c r="H769" s="456">
        <f t="shared" si="11"/>
        <v>241.81</v>
      </c>
    </row>
    <row r="770" spans="1:8" x14ac:dyDescent="0.25">
      <c r="A770" s="447"/>
      <c r="B770" s="449">
        <v>96397</v>
      </c>
      <c r="C770" s="439" t="s">
        <v>5880</v>
      </c>
      <c r="D770" s="449" t="s">
        <v>84</v>
      </c>
      <c r="E770" s="450">
        <v>248.73</v>
      </c>
      <c r="F770" s="455">
        <v>2.5600000000000001E-2</v>
      </c>
      <c r="G770" s="453">
        <f>VLOOKUP(B770,'SINAPI-%MO'!B:E,4,0)</f>
        <v>3.9600000000000003E-2</v>
      </c>
      <c r="H770" s="456">
        <f t="shared" si="11"/>
        <v>238.88</v>
      </c>
    </row>
    <row r="771" spans="1:8" x14ac:dyDescent="0.25">
      <c r="A771" s="447"/>
      <c r="B771" s="449">
        <v>105735</v>
      </c>
      <c r="C771" s="439" t="s">
        <v>5981</v>
      </c>
      <c r="D771" s="449" t="s">
        <v>84</v>
      </c>
      <c r="E771" s="450">
        <v>246.42</v>
      </c>
      <c r="F771" s="455">
        <v>2.3400000000000001E-2</v>
      </c>
      <c r="G771" s="453">
        <f>VLOOKUP(B771,'SINAPI-%MO'!B:E,4,0)</f>
        <v>3.6600000000000001E-2</v>
      </c>
      <c r="H771" s="456">
        <f t="shared" si="11"/>
        <v>237.4</v>
      </c>
    </row>
    <row r="772" spans="1:8" x14ac:dyDescent="0.25">
      <c r="A772" s="447"/>
      <c r="B772" s="449">
        <v>105727</v>
      </c>
      <c r="C772" s="439" t="s">
        <v>5973</v>
      </c>
      <c r="D772" s="449" t="s">
        <v>84</v>
      </c>
      <c r="E772" s="450">
        <v>175.01</v>
      </c>
      <c r="F772" s="455">
        <v>3.8699999999999998E-2</v>
      </c>
      <c r="G772" s="453">
        <f>VLOOKUP(B772,'SINAPI-%MO'!B:E,4,0)</f>
        <v>5.8599999999999999E-2</v>
      </c>
      <c r="H772" s="456">
        <f t="shared" si="11"/>
        <v>164.75</v>
      </c>
    </row>
    <row r="773" spans="1:8" x14ac:dyDescent="0.25">
      <c r="A773" s="447"/>
      <c r="B773" s="449">
        <v>96396</v>
      </c>
      <c r="C773" s="439" t="s">
        <v>5879</v>
      </c>
      <c r="D773" s="449" t="s">
        <v>84</v>
      </c>
      <c r="E773" s="450">
        <v>171.45</v>
      </c>
      <c r="F773" s="455">
        <v>3.3599999999999998E-2</v>
      </c>
      <c r="G773" s="453">
        <f>VLOOKUP(B773,'SINAPI-%MO'!B:E,4,0)</f>
        <v>5.2600000000000001E-2</v>
      </c>
      <c r="H773" s="456">
        <f t="shared" si="11"/>
        <v>162.43</v>
      </c>
    </row>
    <row r="774" spans="1:8" x14ac:dyDescent="0.25">
      <c r="A774" s="447"/>
      <c r="B774" s="449">
        <v>105730</v>
      </c>
      <c r="C774" s="439" t="s">
        <v>5976</v>
      </c>
      <c r="D774" s="449" t="s">
        <v>84</v>
      </c>
      <c r="E774" s="450">
        <v>169.67</v>
      </c>
      <c r="F774" s="455">
        <v>3.1199999999999999E-2</v>
      </c>
      <c r="G774" s="453">
        <f>VLOOKUP(B774,'SINAPI-%MO'!B:E,4,0)</f>
        <v>4.9399999999999999E-2</v>
      </c>
      <c r="H774" s="456">
        <f t="shared" si="11"/>
        <v>161.28</v>
      </c>
    </row>
    <row r="775" spans="1:8" x14ac:dyDescent="0.25">
      <c r="A775" s="447"/>
      <c r="B775" s="449">
        <v>105737</v>
      </c>
      <c r="C775" s="439" t="s">
        <v>5983</v>
      </c>
      <c r="D775" s="449" t="s">
        <v>84</v>
      </c>
      <c r="E775" s="450">
        <v>353.87</v>
      </c>
      <c r="F775" s="455">
        <v>1.7999999999999999E-2</v>
      </c>
      <c r="G775" s="453">
        <f>VLOOKUP(B775,'SINAPI-%MO'!B:E,4,0)</f>
        <v>3.6499999999999998E-2</v>
      </c>
      <c r="H775" s="456">
        <f t="shared" si="11"/>
        <v>340.95</v>
      </c>
    </row>
    <row r="776" spans="1:8" x14ac:dyDescent="0.25">
      <c r="A776" s="447"/>
      <c r="B776" s="449">
        <v>96398</v>
      </c>
      <c r="C776" s="439" t="s">
        <v>5881</v>
      </c>
      <c r="D776" s="449" t="s">
        <v>84</v>
      </c>
      <c r="E776" s="450">
        <v>350.41</v>
      </c>
      <c r="F776" s="455">
        <v>1.54E-2</v>
      </c>
      <c r="G776" s="453">
        <f>VLOOKUP(B776,'SINAPI-%MO'!B:E,4,0)</f>
        <v>3.3300000000000003E-2</v>
      </c>
      <c r="H776" s="456">
        <f t="shared" si="11"/>
        <v>338.74</v>
      </c>
    </row>
    <row r="777" spans="1:8" x14ac:dyDescent="0.25">
      <c r="A777" s="447"/>
      <c r="B777" s="449">
        <v>105740</v>
      </c>
      <c r="C777" s="439" t="s">
        <v>5986</v>
      </c>
      <c r="D777" s="449" t="s">
        <v>84</v>
      </c>
      <c r="E777" s="450">
        <v>348.58</v>
      </c>
      <c r="F777" s="455">
        <v>1.41E-2</v>
      </c>
      <c r="G777" s="453">
        <f>VLOOKUP(B777,'SINAPI-%MO'!B:E,4,0)</f>
        <v>3.1699999999999999E-2</v>
      </c>
      <c r="H777" s="456">
        <f t="shared" si="11"/>
        <v>337.53</v>
      </c>
    </row>
    <row r="778" spans="1:8" x14ac:dyDescent="0.25">
      <c r="A778" s="447"/>
      <c r="B778" s="449">
        <v>105749</v>
      </c>
      <c r="C778" s="439" t="s">
        <v>5995</v>
      </c>
      <c r="D778" s="449" t="s">
        <v>84</v>
      </c>
      <c r="E778" s="450">
        <v>156.22999999999999</v>
      </c>
      <c r="F778" s="455">
        <v>2.29E-2</v>
      </c>
      <c r="G778" s="453">
        <f>VLOOKUP(B778,'SINAPI-%MO'!B:E,4,0)</f>
        <v>6.9099999999999995E-2</v>
      </c>
      <c r="H778" s="456">
        <f t="shared" si="11"/>
        <v>145.43</v>
      </c>
    </row>
    <row r="779" spans="1:8" x14ac:dyDescent="0.25">
      <c r="A779" s="447"/>
      <c r="B779" s="449">
        <v>96400</v>
      </c>
      <c r="C779" s="439" t="s">
        <v>5883</v>
      </c>
      <c r="D779" s="449" t="s">
        <v>84</v>
      </c>
      <c r="E779" s="450">
        <v>154.36000000000001</v>
      </c>
      <c r="F779" s="455">
        <v>2.1000000000000001E-2</v>
      </c>
      <c r="G779" s="453">
        <f>VLOOKUP(B779,'SINAPI-%MO'!B:E,4,0)</f>
        <v>6.6100000000000006E-2</v>
      </c>
      <c r="H779" s="456">
        <f t="shared" si="11"/>
        <v>144.15</v>
      </c>
    </row>
    <row r="780" spans="1:8" x14ac:dyDescent="0.25">
      <c r="A780" s="447"/>
      <c r="B780" s="449">
        <v>105752</v>
      </c>
      <c r="C780" s="439" t="s">
        <v>5998</v>
      </c>
      <c r="D780" s="449" t="s">
        <v>84</v>
      </c>
      <c r="E780" s="450">
        <v>152.71</v>
      </c>
      <c r="F780" s="455">
        <v>1.95E-2</v>
      </c>
      <c r="G780" s="453">
        <f>VLOOKUP(B780,'SINAPI-%MO'!B:E,4,0)</f>
        <v>6.3100000000000003E-2</v>
      </c>
      <c r="H780" s="456">
        <f t="shared" ref="H780:H843" si="12">IF(E780&gt;0,TRUNC(E780*(1-G780),2),"")</f>
        <v>143.07</v>
      </c>
    </row>
    <row r="781" spans="1:8" x14ac:dyDescent="0.25">
      <c r="A781" s="447"/>
      <c r="B781" s="449">
        <v>105754</v>
      </c>
      <c r="C781" s="439" t="s">
        <v>6000</v>
      </c>
      <c r="D781" s="449" t="s">
        <v>84</v>
      </c>
      <c r="E781" s="450">
        <v>151.15</v>
      </c>
      <c r="F781" s="455">
        <v>1.83E-2</v>
      </c>
      <c r="G781" s="453">
        <f>VLOOKUP(B781,'SINAPI-%MO'!B:E,4,0)</f>
        <v>5.9700000000000003E-2</v>
      </c>
      <c r="H781" s="456">
        <f t="shared" si="12"/>
        <v>142.12</v>
      </c>
    </row>
    <row r="782" spans="1:8" x14ac:dyDescent="0.25">
      <c r="A782" s="447"/>
      <c r="B782" s="449">
        <v>105742</v>
      </c>
      <c r="C782" s="439" t="s">
        <v>5988</v>
      </c>
      <c r="D782" s="449" t="s">
        <v>84</v>
      </c>
      <c r="E782" s="450">
        <v>118.9</v>
      </c>
      <c r="F782" s="455">
        <v>4.36E-2</v>
      </c>
      <c r="G782" s="453">
        <f>VLOOKUP(B782,'SINAPI-%MO'!B:E,4,0)</f>
        <v>6.2199999999999998E-2</v>
      </c>
      <c r="H782" s="456">
        <f t="shared" si="12"/>
        <v>111.5</v>
      </c>
    </row>
    <row r="783" spans="1:8" x14ac:dyDescent="0.25">
      <c r="A783" s="447"/>
      <c r="B783" s="449">
        <v>96399</v>
      </c>
      <c r="C783" s="439" t="s">
        <v>5882</v>
      </c>
      <c r="D783" s="449" t="s">
        <v>84</v>
      </c>
      <c r="E783" s="450">
        <v>117.26</v>
      </c>
      <c r="F783" s="455">
        <v>4.0399999999999998E-2</v>
      </c>
      <c r="G783" s="453">
        <f>VLOOKUP(B783,'SINAPI-%MO'!B:E,4,0)</f>
        <v>5.7099999999999998E-2</v>
      </c>
      <c r="H783" s="456">
        <f t="shared" si="12"/>
        <v>110.56</v>
      </c>
    </row>
    <row r="784" spans="1:8" x14ac:dyDescent="0.25">
      <c r="A784" s="447"/>
      <c r="B784" s="449">
        <v>105745</v>
      </c>
      <c r="C784" s="439" t="s">
        <v>5991</v>
      </c>
      <c r="D784" s="449" t="s">
        <v>84</v>
      </c>
      <c r="E784" s="450">
        <v>115.59</v>
      </c>
      <c r="F784" s="455">
        <v>3.7199999999999997E-2</v>
      </c>
      <c r="G784" s="453">
        <f>VLOOKUP(B784,'SINAPI-%MO'!B:E,4,0)</f>
        <v>5.21E-2</v>
      </c>
      <c r="H784" s="456">
        <f t="shared" si="12"/>
        <v>109.56</v>
      </c>
    </row>
    <row r="785" spans="1:8" x14ac:dyDescent="0.25">
      <c r="A785" s="447"/>
      <c r="B785" s="449">
        <v>105747</v>
      </c>
      <c r="C785" s="439" t="s">
        <v>5993</v>
      </c>
      <c r="D785" s="449" t="s">
        <v>84</v>
      </c>
      <c r="E785" s="450">
        <v>113.93</v>
      </c>
      <c r="F785" s="455">
        <v>3.3799999999999997E-2</v>
      </c>
      <c r="G785" s="453">
        <f>VLOOKUP(B785,'SINAPI-%MO'!B:E,4,0)</f>
        <v>4.6800000000000001E-2</v>
      </c>
      <c r="H785" s="456">
        <f t="shared" si="12"/>
        <v>108.59</v>
      </c>
    </row>
    <row r="786" spans="1:8" x14ac:dyDescent="0.25">
      <c r="A786" s="447"/>
      <c r="B786" s="449">
        <v>105657</v>
      </c>
      <c r="C786" s="439" t="s">
        <v>5939</v>
      </c>
      <c r="D786" s="449" t="s">
        <v>84</v>
      </c>
      <c r="E786" s="450">
        <v>191.89</v>
      </c>
      <c r="F786" s="455">
        <v>3.6600000000000001E-2</v>
      </c>
      <c r="G786" s="453">
        <f>VLOOKUP(B786,'SINAPI-%MO'!B:E,4,0)</f>
        <v>7.5399999999999995E-2</v>
      </c>
      <c r="H786" s="456">
        <f t="shared" si="12"/>
        <v>177.42</v>
      </c>
    </row>
    <row r="787" spans="1:8" x14ac:dyDescent="0.25">
      <c r="A787" s="447"/>
      <c r="B787" s="449">
        <v>100566</v>
      </c>
      <c r="C787" s="439" t="s">
        <v>5886</v>
      </c>
      <c r="D787" s="449" t="s">
        <v>84</v>
      </c>
      <c r="E787" s="450">
        <v>184.51</v>
      </c>
      <c r="F787" s="455">
        <v>2.8899999999999999E-2</v>
      </c>
      <c r="G787" s="453">
        <f>VLOOKUP(B787,'SINAPI-%MO'!B:E,4,0)</f>
        <v>5.9700000000000003E-2</v>
      </c>
      <c r="H787" s="456">
        <f t="shared" si="12"/>
        <v>173.49</v>
      </c>
    </row>
    <row r="788" spans="1:8" x14ac:dyDescent="0.25">
      <c r="A788" s="447"/>
      <c r="B788" s="449">
        <v>105666</v>
      </c>
      <c r="C788" s="439" t="s">
        <v>5948</v>
      </c>
      <c r="D788" s="449" t="s">
        <v>84</v>
      </c>
      <c r="E788" s="450">
        <v>180.81</v>
      </c>
      <c r="F788" s="455">
        <v>2.5100000000000001E-2</v>
      </c>
      <c r="G788" s="453">
        <f>VLOOKUP(B788,'SINAPI-%MO'!B:E,4,0)</f>
        <v>5.1400000000000001E-2</v>
      </c>
      <c r="H788" s="456">
        <f t="shared" si="12"/>
        <v>171.51</v>
      </c>
    </row>
    <row r="789" spans="1:8" x14ac:dyDescent="0.25">
      <c r="A789" s="447"/>
      <c r="B789" s="449">
        <v>105639</v>
      </c>
      <c r="C789" s="439" t="s">
        <v>10969</v>
      </c>
      <c r="D789" s="449" t="s">
        <v>84</v>
      </c>
      <c r="E789" s="450">
        <v>219.07</v>
      </c>
      <c r="F789" s="455">
        <v>3.09E-2</v>
      </c>
      <c r="G789" s="453">
        <f>VLOOKUP(B789,'SINAPI-%MO'!B:E,4,0)</f>
        <v>4.6800000000000001E-2</v>
      </c>
      <c r="H789" s="456">
        <f t="shared" si="12"/>
        <v>208.81</v>
      </c>
    </row>
    <row r="790" spans="1:8" x14ac:dyDescent="0.25">
      <c r="A790" s="447"/>
      <c r="B790" s="449">
        <v>105645</v>
      </c>
      <c r="C790" s="439" t="s">
        <v>10970</v>
      </c>
      <c r="D790" s="449" t="s">
        <v>84</v>
      </c>
      <c r="E790" s="450">
        <v>215.51</v>
      </c>
      <c r="F790" s="455">
        <v>2.6700000000000002E-2</v>
      </c>
      <c r="G790" s="453">
        <f>VLOOKUP(B790,'SINAPI-%MO'!B:E,4,0)</f>
        <v>4.19E-2</v>
      </c>
      <c r="H790" s="456">
        <f t="shared" si="12"/>
        <v>206.48</v>
      </c>
    </row>
    <row r="791" spans="1:8" x14ac:dyDescent="0.25">
      <c r="A791" s="447"/>
      <c r="B791" s="449">
        <v>105651</v>
      </c>
      <c r="C791" s="439" t="s">
        <v>10971</v>
      </c>
      <c r="D791" s="449" t="s">
        <v>84</v>
      </c>
      <c r="E791" s="450">
        <v>213.73</v>
      </c>
      <c r="F791" s="455">
        <v>2.4799999999999999E-2</v>
      </c>
      <c r="G791" s="453">
        <f>VLOOKUP(B791,'SINAPI-%MO'!B:E,4,0)</f>
        <v>3.9199999999999999E-2</v>
      </c>
      <c r="H791" s="456">
        <f t="shared" si="12"/>
        <v>205.35</v>
      </c>
    </row>
    <row r="792" spans="1:8" x14ac:dyDescent="0.25">
      <c r="A792" s="447"/>
      <c r="B792" s="449">
        <v>105658</v>
      </c>
      <c r="C792" s="439" t="s">
        <v>5940</v>
      </c>
      <c r="D792" s="449" t="s">
        <v>84</v>
      </c>
      <c r="E792" s="450">
        <v>229.14</v>
      </c>
      <c r="F792" s="455">
        <v>3.0599999999999999E-2</v>
      </c>
      <c r="G792" s="453">
        <f>VLOOKUP(B792,'SINAPI-%MO'!B:E,4,0)</f>
        <v>6.3100000000000003E-2</v>
      </c>
      <c r="H792" s="456">
        <f t="shared" si="12"/>
        <v>214.68</v>
      </c>
    </row>
    <row r="793" spans="1:8" x14ac:dyDescent="0.25">
      <c r="A793" s="447"/>
      <c r="B793" s="449">
        <v>100567</v>
      </c>
      <c r="C793" s="439" t="s">
        <v>5887</v>
      </c>
      <c r="D793" s="449" t="s">
        <v>84</v>
      </c>
      <c r="E793" s="450">
        <v>221.76</v>
      </c>
      <c r="F793" s="455">
        <v>2.41E-2</v>
      </c>
      <c r="G793" s="453">
        <f>VLOOKUP(B793,'SINAPI-%MO'!B:E,4,0)</f>
        <v>4.9700000000000001E-2</v>
      </c>
      <c r="H793" s="456">
        <f t="shared" si="12"/>
        <v>210.73</v>
      </c>
    </row>
    <row r="794" spans="1:8" x14ac:dyDescent="0.25">
      <c r="A794" s="447"/>
      <c r="B794" s="449">
        <v>105667</v>
      </c>
      <c r="C794" s="439" t="s">
        <v>5949</v>
      </c>
      <c r="D794" s="449" t="s">
        <v>84</v>
      </c>
      <c r="E794" s="450">
        <v>218.06</v>
      </c>
      <c r="F794" s="455">
        <v>2.0799999999999999E-2</v>
      </c>
      <c r="G794" s="453">
        <f>VLOOKUP(B794,'SINAPI-%MO'!B:E,4,0)</f>
        <v>4.2599999999999999E-2</v>
      </c>
      <c r="H794" s="456">
        <f t="shared" si="12"/>
        <v>208.77</v>
      </c>
    </row>
    <row r="795" spans="1:8" x14ac:dyDescent="0.25">
      <c r="A795" s="447"/>
      <c r="B795" s="449">
        <v>105640</v>
      </c>
      <c r="C795" s="439" t="s">
        <v>10972</v>
      </c>
      <c r="D795" s="449" t="s">
        <v>84</v>
      </c>
      <c r="E795" s="450">
        <v>254</v>
      </c>
      <c r="F795" s="455">
        <v>2.6700000000000002E-2</v>
      </c>
      <c r="G795" s="453">
        <f>VLOOKUP(B795,'SINAPI-%MO'!B:E,4,0)</f>
        <v>4.0399999999999998E-2</v>
      </c>
      <c r="H795" s="456">
        <f t="shared" si="12"/>
        <v>243.73</v>
      </c>
    </row>
    <row r="796" spans="1:8" x14ac:dyDescent="0.25">
      <c r="A796" s="447"/>
      <c r="B796" s="449">
        <v>105646</v>
      </c>
      <c r="C796" s="439" t="s">
        <v>10973</v>
      </c>
      <c r="D796" s="449" t="s">
        <v>84</v>
      </c>
      <c r="E796" s="450">
        <v>250.44</v>
      </c>
      <c r="F796" s="455">
        <v>2.3E-2</v>
      </c>
      <c r="G796" s="453">
        <f>VLOOKUP(B796,'SINAPI-%MO'!B:E,4,0)</f>
        <v>3.5999999999999997E-2</v>
      </c>
      <c r="H796" s="456">
        <f t="shared" si="12"/>
        <v>241.42</v>
      </c>
    </row>
    <row r="797" spans="1:8" x14ac:dyDescent="0.25">
      <c r="A797" s="447"/>
      <c r="B797" s="449">
        <v>105652</v>
      </c>
      <c r="C797" s="439" t="s">
        <v>10974</v>
      </c>
      <c r="D797" s="449" t="s">
        <v>84</v>
      </c>
      <c r="E797" s="450">
        <v>248.66</v>
      </c>
      <c r="F797" s="455">
        <v>2.1299999999999999E-2</v>
      </c>
      <c r="G797" s="453">
        <f>VLOOKUP(B797,'SINAPI-%MO'!B:E,4,0)</f>
        <v>3.3700000000000001E-2</v>
      </c>
      <c r="H797" s="456">
        <f t="shared" si="12"/>
        <v>240.28</v>
      </c>
    </row>
    <row r="798" spans="1:8" x14ac:dyDescent="0.25">
      <c r="A798" s="447"/>
      <c r="B798" s="449">
        <v>105659</v>
      </c>
      <c r="C798" s="439" t="s">
        <v>5941</v>
      </c>
      <c r="D798" s="449" t="s">
        <v>84</v>
      </c>
      <c r="E798" s="450">
        <v>265.86</v>
      </c>
      <c r="F798" s="455">
        <v>2.64E-2</v>
      </c>
      <c r="G798" s="453">
        <f>VLOOKUP(B798,'SINAPI-%MO'!B:E,4,0)</f>
        <v>5.4399999999999997E-2</v>
      </c>
      <c r="H798" s="456">
        <f t="shared" si="12"/>
        <v>251.39</v>
      </c>
    </row>
    <row r="799" spans="1:8" x14ac:dyDescent="0.25">
      <c r="A799" s="447"/>
      <c r="B799" s="449">
        <v>100568</v>
      </c>
      <c r="C799" s="439" t="s">
        <v>5888</v>
      </c>
      <c r="D799" s="449" t="s">
        <v>84</v>
      </c>
      <c r="E799" s="450">
        <v>258.48</v>
      </c>
      <c r="F799" s="455">
        <v>2.07E-2</v>
      </c>
      <c r="G799" s="453">
        <f>VLOOKUP(B799,'SINAPI-%MO'!B:E,4,0)</f>
        <v>4.2599999999999999E-2</v>
      </c>
      <c r="H799" s="456">
        <f t="shared" si="12"/>
        <v>247.46</v>
      </c>
    </row>
    <row r="800" spans="1:8" x14ac:dyDescent="0.25">
      <c r="A800" s="447"/>
      <c r="B800" s="449">
        <v>105668</v>
      </c>
      <c r="C800" s="439" t="s">
        <v>5950</v>
      </c>
      <c r="D800" s="449" t="s">
        <v>84</v>
      </c>
      <c r="E800" s="450">
        <v>254.78</v>
      </c>
      <c r="F800" s="455">
        <v>1.78E-2</v>
      </c>
      <c r="G800" s="453">
        <f>VLOOKUP(B800,'SINAPI-%MO'!B:E,4,0)</f>
        <v>3.6499999999999998E-2</v>
      </c>
      <c r="H800" s="456">
        <f t="shared" si="12"/>
        <v>245.48</v>
      </c>
    </row>
    <row r="801" spans="1:8" x14ac:dyDescent="0.25">
      <c r="A801" s="447"/>
      <c r="B801" s="449">
        <v>105641</v>
      </c>
      <c r="C801" s="439" t="s">
        <v>10975</v>
      </c>
      <c r="D801" s="449" t="s">
        <v>84</v>
      </c>
      <c r="E801" s="450">
        <v>288.93</v>
      </c>
      <c r="F801" s="455">
        <v>2.3400000000000001E-2</v>
      </c>
      <c r="G801" s="453">
        <f>VLOOKUP(B801,'SINAPI-%MO'!B:E,4,0)</f>
        <v>3.5499999999999997E-2</v>
      </c>
      <c r="H801" s="456">
        <f t="shared" si="12"/>
        <v>278.67</v>
      </c>
    </row>
    <row r="802" spans="1:8" x14ac:dyDescent="0.25">
      <c r="A802" s="447"/>
      <c r="B802" s="449">
        <v>105647</v>
      </c>
      <c r="C802" s="439" t="s">
        <v>10976</v>
      </c>
      <c r="D802" s="449" t="s">
        <v>84</v>
      </c>
      <c r="E802" s="450">
        <v>285.37</v>
      </c>
      <c r="F802" s="455">
        <v>2.0199999999999999E-2</v>
      </c>
      <c r="G802" s="453">
        <f>VLOOKUP(B802,'SINAPI-%MO'!B:E,4,0)</f>
        <v>3.1600000000000003E-2</v>
      </c>
      <c r="H802" s="456">
        <f t="shared" si="12"/>
        <v>276.35000000000002</v>
      </c>
    </row>
    <row r="803" spans="1:8" x14ac:dyDescent="0.25">
      <c r="A803" s="447"/>
      <c r="B803" s="449">
        <v>105653</v>
      </c>
      <c r="C803" s="439" t="s">
        <v>10977</v>
      </c>
      <c r="D803" s="449" t="s">
        <v>84</v>
      </c>
      <c r="E803" s="450">
        <v>283.58999999999997</v>
      </c>
      <c r="F803" s="455">
        <v>1.8700000000000001E-2</v>
      </c>
      <c r="G803" s="453">
        <f>VLOOKUP(B803,'SINAPI-%MO'!B:E,4,0)</f>
        <v>2.9499999999999998E-2</v>
      </c>
      <c r="H803" s="456">
        <f t="shared" si="12"/>
        <v>275.22000000000003</v>
      </c>
    </row>
    <row r="804" spans="1:8" x14ac:dyDescent="0.25">
      <c r="A804" s="447"/>
      <c r="B804" s="449">
        <v>105710</v>
      </c>
      <c r="C804" s="439" t="s">
        <v>5969</v>
      </c>
      <c r="D804" s="449" t="s">
        <v>84</v>
      </c>
      <c r="E804" s="450">
        <v>112.39</v>
      </c>
      <c r="F804" s="455">
        <v>6.2399999999999997E-2</v>
      </c>
      <c r="G804" s="453">
        <f>VLOOKUP(B804,'SINAPI-%MO'!B:E,4,0)</f>
        <v>0.12870000000000001</v>
      </c>
      <c r="H804" s="456">
        <f t="shared" si="12"/>
        <v>97.92</v>
      </c>
    </row>
    <row r="805" spans="1:8" x14ac:dyDescent="0.25">
      <c r="A805" s="447"/>
      <c r="B805" s="449">
        <v>100564</v>
      </c>
      <c r="C805" s="439" t="s">
        <v>5884</v>
      </c>
      <c r="D805" s="449" t="s">
        <v>84</v>
      </c>
      <c r="E805" s="450">
        <v>105.01</v>
      </c>
      <c r="F805" s="455">
        <v>5.0799999999999998E-2</v>
      </c>
      <c r="G805" s="453">
        <f>VLOOKUP(B805,'SINAPI-%MO'!B:E,4,0)</f>
        <v>0.10489999999999999</v>
      </c>
      <c r="H805" s="456">
        <f t="shared" si="12"/>
        <v>93.99</v>
      </c>
    </row>
    <row r="806" spans="1:8" x14ac:dyDescent="0.25">
      <c r="A806" s="447"/>
      <c r="B806" s="449">
        <v>105711</v>
      </c>
      <c r="C806" s="439" t="s">
        <v>5970</v>
      </c>
      <c r="D806" s="449" t="s">
        <v>84</v>
      </c>
      <c r="E806" s="450">
        <v>101.31</v>
      </c>
      <c r="F806" s="455">
        <v>4.4699999999999997E-2</v>
      </c>
      <c r="G806" s="453">
        <f>VLOOKUP(B806,'SINAPI-%MO'!B:E,4,0)</f>
        <v>9.1700000000000004E-2</v>
      </c>
      <c r="H806" s="456">
        <f t="shared" si="12"/>
        <v>92.01</v>
      </c>
    </row>
    <row r="807" spans="1:8" x14ac:dyDescent="0.25">
      <c r="A807" s="447"/>
      <c r="B807" s="449">
        <v>105705</v>
      </c>
      <c r="C807" s="439" t="s">
        <v>10978</v>
      </c>
      <c r="D807" s="449" t="s">
        <v>84</v>
      </c>
      <c r="E807" s="450">
        <v>149.19999999999999</v>
      </c>
      <c r="F807" s="455">
        <v>4.5400000000000003E-2</v>
      </c>
      <c r="G807" s="453">
        <f>VLOOKUP(B807,'SINAPI-%MO'!B:E,4,0)</f>
        <v>6.8699999999999997E-2</v>
      </c>
      <c r="H807" s="456">
        <f t="shared" si="12"/>
        <v>138.94</v>
      </c>
    </row>
    <row r="808" spans="1:8" x14ac:dyDescent="0.25">
      <c r="A808" s="447"/>
      <c r="B808" s="449">
        <v>105706</v>
      </c>
      <c r="C808" s="439" t="s">
        <v>10979</v>
      </c>
      <c r="D808" s="449" t="s">
        <v>84</v>
      </c>
      <c r="E808" s="450">
        <v>145.63999999999999</v>
      </c>
      <c r="F808" s="455">
        <v>3.95E-2</v>
      </c>
      <c r="G808" s="453">
        <f>VLOOKUP(B808,'SINAPI-%MO'!B:E,4,0)</f>
        <v>6.1899999999999997E-2</v>
      </c>
      <c r="H808" s="456">
        <f t="shared" si="12"/>
        <v>136.62</v>
      </c>
    </row>
    <row r="809" spans="1:8" x14ac:dyDescent="0.25">
      <c r="A809" s="447"/>
      <c r="B809" s="449">
        <v>105708</v>
      </c>
      <c r="C809" s="439" t="s">
        <v>10980</v>
      </c>
      <c r="D809" s="449" t="s">
        <v>84</v>
      </c>
      <c r="E809" s="450">
        <v>143.86000000000001</v>
      </c>
      <c r="F809" s="455">
        <v>3.6799999999999999E-2</v>
      </c>
      <c r="G809" s="453">
        <f>VLOOKUP(B809,'SINAPI-%MO'!B:E,4,0)</f>
        <v>5.8299999999999998E-2</v>
      </c>
      <c r="H809" s="456">
        <f t="shared" si="12"/>
        <v>135.47</v>
      </c>
    </row>
    <row r="810" spans="1:8" x14ac:dyDescent="0.25">
      <c r="A810" s="447"/>
      <c r="B810" s="449">
        <v>105690</v>
      </c>
      <c r="C810" s="439" t="s">
        <v>5954</v>
      </c>
      <c r="D810" s="449" t="s">
        <v>84</v>
      </c>
      <c r="E810" s="450">
        <v>179.12</v>
      </c>
      <c r="F810" s="455">
        <v>3.9199999999999999E-2</v>
      </c>
      <c r="G810" s="453">
        <f>VLOOKUP(B810,'SINAPI-%MO'!B:E,4,0)</f>
        <v>8.0799999999999997E-2</v>
      </c>
      <c r="H810" s="456">
        <f t="shared" si="12"/>
        <v>164.64</v>
      </c>
    </row>
    <row r="811" spans="1:8" x14ac:dyDescent="0.25">
      <c r="A811" s="447"/>
      <c r="B811" s="449">
        <v>100569</v>
      </c>
      <c r="C811" s="439" t="s">
        <v>5889</v>
      </c>
      <c r="D811" s="449" t="s">
        <v>84</v>
      </c>
      <c r="E811" s="450">
        <v>171.74</v>
      </c>
      <c r="F811" s="455">
        <v>3.1099999999999999E-2</v>
      </c>
      <c r="G811" s="453">
        <f>VLOOKUP(B811,'SINAPI-%MO'!B:E,4,0)</f>
        <v>6.4199999999999993E-2</v>
      </c>
      <c r="H811" s="456">
        <f t="shared" si="12"/>
        <v>160.71</v>
      </c>
    </row>
    <row r="812" spans="1:8" x14ac:dyDescent="0.25">
      <c r="A812" s="447"/>
      <c r="B812" s="449">
        <v>105699</v>
      </c>
      <c r="C812" s="439" t="s">
        <v>5963</v>
      </c>
      <c r="D812" s="449" t="s">
        <v>84</v>
      </c>
      <c r="E812" s="450">
        <v>168.04</v>
      </c>
      <c r="F812" s="455">
        <v>2.7E-2</v>
      </c>
      <c r="G812" s="453">
        <f>VLOOKUP(B812,'SINAPI-%MO'!B:E,4,0)</f>
        <v>5.5300000000000002E-2</v>
      </c>
      <c r="H812" s="456">
        <f t="shared" si="12"/>
        <v>158.74</v>
      </c>
    </row>
    <row r="813" spans="1:8" x14ac:dyDescent="0.25">
      <c r="A813" s="447"/>
      <c r="B813" s="449">
        <v>105672</v>
      </c>
      <c r="C813" s="439" t="s">
        <v>10981</v>
      </c>
      <c r="D813" s="449" t="s">
        <v>84</v>
      </c>
      <c r="E813" s="450">
        <v>199.64</v>
      </c>
      <c r="F813" s="455">
        <v>3.39E-2</v>
      </c>
      <c r="G813" s="453">
        <f>VLOOKUP(B813,'SINAPI-%MO'!B:E,4,0)</f>
        <v>5.1299999999999998E-2</v>
      </c>
      <c r="H813" s="456">
        <f t="shared" si="12"/>
        <v>189.39</v>
      </c>
    </row>
    <row r="814" spans="1:8" x14ac:dyDescent="0.25">
      <c r="A814" s="447"/>
      <c r="B814" s="449">
        <v>105678</v>
      </c>
      <c r="C814" s="439" t="s">
        <v>10982</v>
      </c>
      <c r="D814" s="449" t="s">
        <v>84</v>
      </c>
      <c r="E814" s="450">
        <v>196.08</v>
      </c>
      <c r="F814" s="455">
        <v>2.9399999999999999E-2</v>
      </c>
      <c r="G814" s="453">
        <f>VLOOKUP(B814,'SINAPI-%MO'!B:E,4,0)</f>
        <v>4.5999999999999999E-2</v>
      </c>
      <c r="H814" s="456">
        <f t="shared" si="12"/>
        <v>187.06</v>
      </c>
    </row>
    <row r="815" spans="1:8" x14ac:dyDescent="0.25">
      <c r="A815" s="447"/>
      <c r="B815" s="449">
        <v>105684</v>
      </c>
      <c r="C815" s="439" t="s">
        <v>10983</v>
      </c>
      <c r="D815" s="449" t="s">
        <v>84</v>
      </c>
      <c r="E815" s="450">
        <v>194.3</v>
      </c>
      <c r="F815" s="455">
        <v>2.7199999999999998E-2</v>
      </c>
      <c r="G815" s="453">
        <f>VLOOKUP(B815,'SINAPI-%MO'!B:E,4,0)</f>
        <v>4.3099999999999999E-2</v>
      </c>
      <c r="H815" s="456">
        <f t="shared" si="12"/>
        <v>185.92</v>
      </c>
    </row>
    <row r="816" spans="1:8" x14ac:dyDescent="0.25">
      <c r="A816" s="447"/>
      <c r="B816" s="449">
        <v>105691</v>
      </c>
      <c r="C816" s="439" t="s">
        <v>5955</v>
      </c>
      <c r="D816" s="449" t="s">
        <v>84</v>
      </c>
      <c r="E816" s="450">
        <v>216.63</v>
      </c>
      <c r="F816" s="455">
        <v>3.2399999999999998E-2</v>
      </c>
      <c r="G816" s="453">
        <f>VLOOKUP(B816,'SINAPI-%MO'!B:E,4,0)</f>
        <v>6.6799999999999998E-2</v>
      </c>
      <c r="H816" s="456">
        <f t="shared" si="12"/>
        <v>202.15</v>
      </c>
    </row>
    <row r="817" spans="1:8" x14ac:dyDescent="0.25">
      <c r="A817" s="447"/>
      <c r="B817" s="449">
        <v>100570</v>
      </c>
      <c r="C817" s="439" t="s">
        <v>5890</v>
      </c>
      <c r="D817" s="449" t="s">
        <v>84</v>
      </c>
      <c r="E817" s="450">
        <v>209.25</v>
      </c>
      <c r="F817" s="455">
        <v>2.5499999999999998E-2</v>
      </c>
      <c r="G817" s="453">
        <f>VLOOKUP(B817,'SINAPI-%MO'!B:E,4,0)</f>
        <v>5.2699999999999997E-2</v>
      </c>
      <c r="H817" s="456">
        <f t="shared" si="12"/>
        <v>198.22</v>
      </c>
    </row>
    <row r="818" spans="1:8" x14ac:dyDescent="0.25">
      <c r="A818" s="447"/>
      <c r="B818" s="449">
        <v>105700</v>
      </c>
      <c r="C818" s="439" t="s">
        <v>5964</v>
      </c>
      <c r="D818" s="449" t="s">
        <v>84</v>
      </c>
      <c r="E818" s="450">
        <v>205.55</v>
      </c>
      <c r="F818" s="455">
        <v>2.1999999999999999E-2</v>
      </c>
      <c r="G818" s="453">
        <f>VLOOKUP(B818,'SINAPI-%MO'!B:E,4,0)</f>
        <v>4.5199999999999997E-2</v>
      </c>
      <c r="H818" s="456">
        <f t="shared" si="12"/>
        <v>196.25</v>
      </c>
    </row>
    <row r="819" spans="1:8" x14ac:dyDescent="0.25">
      <c r="A819" s="447"/>
      <c r="B819" s="449">
        <v>105673</v>
      </c>
      <c r="C819" s="439" t="s">
        <v>10984</v>
      </c>
      <c r="D819" s="449" t="s">
        <v>84</v>
      </c>
      <c r="E819" s="450">
        <v>234.98</v>
      </c>
      <c r="F819" s="455">
        <v>2.8799999999999999E-2</v>
      </c>
      <c r="G819" s="453">
        <f>VLOOKUP(B819,'SINAPI-%MO'!B:E,4,0)</f>
        <v>4.36E-2</v>
      </c>
      <c r="H819" s="456">
        <f t="shared" si="12"/>
        <v>224.73</v>
      </c>
    </row>
    <row r="820" spans="1:8" x14ac:dyDescent="0.25">
      <c r="A820" s="447"/>
      <c r="B820" s="449">
        <v>105679</v>
      </c>
      <c r="C820" s="439" t="s">
        <v>10985</v>
      </c>
      <c r="D820" s="449" t="s">
        <v>84</v>
      </c>
      <c r="E820" s="450">
        <v>231.42</v>
      </c>
      <c r="F820" s="455">
        <v>2.4899999999999999E-2</v>
      </c>
      <c r="G820" s="453">
        <f>VLOOKUP(B820,'SINAPI-%MO'!B:E,4,0)</f>
        <v>3.9E-2</v>
      </c>
      <c r="H820" s="456">
        <f t="shared" si="12"/>
        <v>222.39</v>
      </c>
    </row>
    <row r="821" spans="1:8" x14ac:dyDescent="0.25">
      <c r="A821" s="447"/>
      <c r="B821" s="449">
        <v>105685</v>
      </c>
      <c r="C821" s="439" t="s">
        <v>10986</v>
      </c>
      <c r="D821" s="449" t="s">
        <v>84</v>
      </c>
      <c r="E821" s="450">
        <v>229.64</v>
      </c>
      <c r="F821" s="455">
        <v>2.3E-2</v>
      </c>
      <c r="G821" s="453">
        <f>VLOOKUP(B821,'SINAPI-%MO'!B:E,4,0)</f>
        <v>3.6499999999999998E-2</v>
      </c>
      <c r="H821" s="456">
        <f t="shared" si="12"/>
        <v>221.25</v>
      </c>
    </row>
    <row r="822" spans="1:8" x14ac:dyDescent="0.25">
      <c r="A822" s="447"/>
      <c r="B822" s="449">
        <v>105692</v>
      </c>
      <c r="C822" s="439" t="s">
        <v>5956</v>
      </c>
      <c r="D822" s="449" t="s">
        <v>84</v>
      </c>
      <c r="E822" s="450">
        <v>253.62</v>
      </c>
      <c r="F822" s="455">
        <v>2.7699999999999999E-2</v>
      </c>
      <c r="G822" s="453">
        <f>VLOOKUP(B822,'SINAPI-%MO'!B:E,4,0)</f>
        <v>5.7099999999999998E-2</v>
      </c>
      <c r="H822" s="456">
        <f t="shared" si="12"/>
        <v>239.13</v>
      </c>
    </row>
    <row r="823" spans="1:8" x14ac:dyDescent="0.25">
      <c r="A823" s="447"/>
      <c r="B823" s="449">
        <v>100571</v>
      </c>
      <c r="C823" s="439" t="s">
        <v>5891</v>
      </c>
      <c r="D823" s="449" t="s">
        <v>84</v>
      </c>
      <c r="E823" s="450">
        <v>246.24</v>
      </c>
      <c r="F823" s="455">
        <v>2.1700000000000001E-2</v>
      </c>
      <c r="G823" s="453">
        <f>VLOOKUP(B823,'SINAPI-%MO'!B:E,4,0)</f>
        <v>4.48E-2</v>
      </c>
      <c r="H823" s="456">
        <f t="shared" si="12"/>
        <v>235.2</v>
      </c>
    </row>
    <row r="824" spans="1:8" x14ac:dyDescent="0.25">
      <c r="A824" s="447"/>
      <c r="B824" s="449">
        <v>105701</v>
      </c>
      <c r="C824" s="439" t="s">
        <v>5965</v>
      </c>
      <c r="D824" s="449" t="s">
        <v>84</v>
      </c>
      <c r="E824" s="450">
        <v>242.54</v>
      </c>
      <c r="F824" s="455">
        <v>1.8700000000000001E-2</v>
      </c>
      <c r="G824" s="453">
        <f>VLOOKUP(B824,'SINAPI-%MO'!B:E,4,0)</f>
        <v>3.8300000000000001E-2</v>
      </c>
      <c r="H824" s="456">
        <f t="shared" si="12"/>
        <v>233.25</v>
      </c>
    </row>
    <row r="825" spans="1:8" x14ac:dyDescent="0.25">
      <c r="A825" s="447"/>
      <c r="B825" s="449">
        <v>105674</v>
      </c>
      <c r="C825" s="439" t="s">
        <v>10987</v>
      </c>
      <c r="D825" s="449" t="s">
        <v>84</v>
      </c>
      <c r="E825" s="450">
        <v>270.32</v>
      </c>
      <c r="F825" s="455">
        <v>2.5000000000000001E-2</v>
      </c>
      <c r="G825" s="453">
        <f>VLOOKUP(B825,'SINAPI-%MO'!B:E,4,0)</f>
        <v>3.7900000000000003E-2</v>
      </c>
      <c r="H825" s="456">
        <f t="shared" si="12"/>
        <v>260.07</v>
      </c>
    </row>
    <row r="826" spans="1:8" x14ac:dyDescent="0.25">
      <c r="A826" s="447"/>
      <c r="B826" s="449">
        <v>105680</v>
      </c>
      <c r="C826" s="439" t="s">
        <v>10988</v>
      </c>
      <c r="D826" s="449" t="s">
        <v>84</v>
      </c>
      <c r="E826" s="450">
        <v>266.76</v>
      </c>
      <c r="F826" s="455">
        <v>2.1600000000000001E-2</v>
      </c>
      <c r="G826" s="453">
        <f>VLOOKUP(B826,'SINAPI-%MO'!B:E,4,0)</f>
        <v>3.3799999999999997E-2</v>
      </c>
      <c r="H826" s="456">
        <f t="shared" si="12"/>
        <v>257.74</v>
      </c>
    </row>
    <row r="827" spans="1:8" x14ac:dyDescent="0.25">
      <c r="A827" s="447"/>
      <c r="B827" s="449">
        <v>105686</v>
      </c>
      <c r="C827" s="439" t="s">
        <v>10989</v>
      </c>
      <c r="D827" s="449" t="s">
        <v>84</v>
      </c>
      <c r="E827" s="450">
        <v>264.98</v>
      </c>
      <c r="F827" s="455">
        <v>0.02</v>
      </c>
      <c r="G827" s="453">
        <f>VLOOKUP(B827,'SINAPI-%MO'!B:E,4,0)</f>
        <v>3.1600000000000003E-2</v>
      </c>
      <c r="H827" s="456">
        <f t="shared" si="12"/>
        <v>256.60000000000002</v>
      </c>
    </row>
    <row r="828" spans="1:8" x14ac:dyDescent="0.25">
      <c r="A828" s="447"/>
      <c r="B828" s="449">
        <v>105718</v>
      </c>
      <c r="C828" s="439" t="s">
        <v>5972</v>
      </c>
      <c r="D828" s="449" t="s">
        <v>84</v>
      </c>
      <c r="E828" s="450">
        <v>99.09</v>
      </c>
      <c r="F828" s="455">
        <v>7.0699999999999999E-2</v>
      </c>
      <c r="G828" s="453">
        <f>VLOOKUP(B828,'SINAPI-%MO'!B:E,4,0)</f>
        <v>0.14599999999999999</v>
      </c>
      <c r="H828" s="456">
        <f t="shared" si="12"/>
        <v>84.62</v>
      </c>
    </row>
    <row r="829" spans="1:8" x14ac:dyDescent="0.25">
      <c r="A829" s="447"/>
      <c r="B829" s="449">
        <v>100565</v>
      </c>
      <c r="C829" s="439" t="s">
        <v>5885</v>
      </c>
      <c r="D829" s="449" t="s">
        <v>84</v>
      </c>
      <c r="E829" s="450">
        <v>91.71</v>
      </c>
      <c r="F829" s="455">
        <v>5.8099999999999999E-2</v>
      </c>
      <c r="G829" s="453">
        <f>VLOOKUP(B829,'SINAPI-%MO'!B:E,4,0)</f>
        <v>0.1202</v>
      </c>
      <c r="H829" s="456">
        <f t="shared" si="12"/>
        <v>80.680000000000007</v>
      </c>
    </row>
    <row r="830" spans="1:8" x14ac:dyDescent="0.25">
      <c r="A830" s="447"/>
      <c r="B830" s="449">
        <v>105581</v>
      </c>
      <c r="C830" s="439" t="s">
        <v>5913</v>
      </c>
      <c r="D830" s="449" t="s">
        <v>84</v>
      </c>
      <c r="E830" s="450">
        <v>88.01</v>
      </c>
      <c r="F830" s="455">
        <v>5.1499999999999997E-2</v>
      </c>
      <c r="G830" s="453">
        <f>VLOOKUP(B830,'SINAPI-%MO'!B:E,4,0)</f>
        <v>0.1056</v>
      </c>
      <c r="H830" s="456">
        <f t="shared" si="12"/>
        <v>78.709999999999994</v>
      </c>
    </row>
    <row r="831" spans="1:8" x14ac:dyDescent="0.25">
      <c r="A831" s="447"/>
      <c r="B831" s="449">
        <v>105713</v>
      </c>
      <c r="C831" s="439" t="s">
        <v>10990</v>
      </c>
      <c r="D831" s="449" t="s">
        <v>84</v>
      </c>
      <c r="E831" s="450">
        <v>128.96</v>
      </c>
      <c r="F831" s="455">
        <v>5.2499999999999998E-2</v>
      </c>
      <c r="G831" s="453">
        <f>VLOOKUP(B831,'SINAPI-%MO'!B:E,4,0)</f>
        <v>7.9500000000000001E-2</v>
      </c>
      <c r="H831" s="456">
        <f t="shared" si="12"/>
        <v>118.7</v>
      </c>
    </row>
    <row r="832" spans="1:8" x14ac:dyDescent="0.25">
      <c r="A832" s="447"/>
      <c r="B832" s="449">
        <v>105714</v>
      </c>
      <c r="C832" s="439" t="s">
        <v>10991</v>
      </c>
      <c r="D832" s="449" t="s">
        <v>84</v>
      </c>
      <c r="E832" s="450">
        <v>125.4</v>
      </c>
      <c r="F832" s="455">
        <v>4.5900000000000003E-2</v>
      </c>
      <c r="G832" s="453">
        <f>VLOOKUP(B832,'SINAPI-%MO'!B:E,4,0)</f>
        <v>7.1900000000000006E-2</v>
      </c>
      <c r="H832" s="456">
        <f t="shared" si="12"/>
        <v>116.38</v>
      </c>
    </row>
    <row r="833" spans="1:8" x14ac:dyDescent="0.25">
      <c r="A833" s="447"/>
      <c r="B833" s="449">
        <v>105716</v>
      </c>
      <c r="C833" s="439" t="s">
        <v>10992</v>
      </c>
      <c r="D833" s="449" t="s">
        <v>84</v>
      </c>
      <c r="E833" s="450">
        <v>123.62</v>
      </c>
      <c r="F833" s="455">
        <v>4.2799999999999998E-2</v>
      </c>
      <c r="G833" s="453">
        <f>VLOOKUP(B833,'SINAPI-%MO'!B:E,4,0)</f>
        <v>6.7799999999999999E-2</v>
      </c>
      <c r="H833" s="456">
        <f t="shared" si="12"/>
        <v>115.23</v>
      </c>
    </row>
    <row r="834" spans="1:8" x14ac:dyDescent="0.25">
      <c r="A834" s="447"/>
      <c r="B834" s="449">
        <v>105624</v>
      </c>
      <c r="C834" s="439" t="s">
        <v>5926</v>
      </c>
      <c r="D834" s="449" t="s">
        <v>84</v>
      </c>
      <c r="E834" s="450">
        <v>141.61000000000001</v>
      </c>
      <c r="F834" s="455">
        <v>2.9600000000000001E-2</v>
      </c>
      <c r="G834" s="453">
        <f>VLOOKUP(B834,'SINAPI-%MO'!B:E,4,0)</f>
        <v>5.8299999999999998E-2</v>
      </c>
      <c r="H834" s="456">
        <f t="shared" si="12"/>
        <v>133.35</v>
      </c>
    </row>
    <row r="835" spans="1:8" x14ac:dyDescent="0.25">
      <c r="A835" s="447"/>
      <c r="B835" s="449">
        <v>96391</v>
      </c>
      <c r="C835" s="439" t="s">
        <v>5877</v>
      </c>
      <c r="D835" s="449" t="s">
        <v>84</v>
      </c>
      <c r="E835" s="450">
        <v>135.66999999999999</v>
      </c>
      <c r="F835" s="455">
        <v>2.1000000000000001E-2</v>
      </c>
      <c r="G835" s="453">
        <f>VLOOKUP(B835,'SINAPI-%MO'!B:E,4,0)</f>
        <v>4.0399999999999998E-2</v>
      </c>
      <c r="H835" s="456">
        <f t="shared" si="12"/>
        <v>130.18</v>
      </c>
    </row>
    <row r="836" spans="1:8" x14ac:dyDescent="0.25">
      <c r="A836" s="447"/>
      <c r="B836" s="449">
        <v>105632</v>
      </c>
      <c r="C836" s="439" t="s">
        <v>5934</v>
      </c>
      <c r="D836" s="449" t="s">
        <v>84</v>
      </c>
      <c r="E836" s="450">
        <v>134.75</v>
      </c>
      <c r="F836" s="455">
        <v>1.9800000000000002E-2</v>
      </c>
      <c r="G836" s="453">
        <f>VLOOKUP(B836,'SINAPI-%MO'!B:E,4,0)</f>
        <v>3.8800000000000001E-2</v>
      </c>
      <c r="H836" s="456">
        <f t="shared" si="12"/>
        <v>129.52000000000001</v>
      </c>
    </row>
    <row r="837" spans="1:8" x14ac:dyDescent="0.25">
      <c r="A837" s="447"/>
      <c r="B837" s="449">
        <v>105601</v>
      </c>
      <c r="C837" s="439" t="s">
        <v>10993</v>
      </c>
      <c r="D837" s="449" t="s">
        <v>84</v>
      </c>
      <c r="E837" s="450">
        <v>133</v>
      </c>
      <c r="F837" s="455">
        <v>3.5299999999999998E-2</v>
      </c>
      <c r="G837" s="453">
        <f>VLOOKUP(B837,'SINAPI-%MO'!B:E,4,0)</f>
        <v>5.7299999999999997E-2</v>
      </c>
      <c r="H837" s="456">
        <f t="shared" si="12"/>
        <v>125.37</v>
      </c>
    </row>
    <row r="838" spans="1:8" x14ac:dyDescent="0.25">
      <c r="A838" s="447"/>
      <c r="B838" s="449">
        <v>105609</v>
      </c>
      <c r="C838" s="439" t="s">
        <v>10994</v>
      </c>
      <c r="D838" s="449" t="s">
        <v>84</v>
      </c>
      <c r="E838" s="450">
        <v>130.69</v>
      </c>
      <c r="F838" s="455">
        <v>3.1099999999999999E-2</v>
      </c>
      <c r="G838" s="453">
        <f>VLOOKUP(B838,'SINAPI-%MO'!B:E,4,0)</f>
        <v>5.2299999999999999E-2</v>
      </c>
      <c r="H838" s="456">
        <f t="shared" si="12"/>
        <v>123.85</v>
      </c>
    </row>
    <row r="839" spans="1:8" x14ac:dyDescent="0.25">
      <c r="A839" s="447"/>
      <c r="B839" s="449">
        <v>105617</v>
      </c>
      <c r="C839" s="439" t="s">
        <v>10995</v>
      </c>
      <c r="D839" s="449" t="s">
        <v>84</v>
      </c>
      <c r="E839" s="450">
        <v>129.04</v>
      </c>
      <c r="F839" s="455">
        <v>2.81E-2</v>
      </c>
      <c r="G839" s="453">
        <f>VLOOKUP(B839,'SINAPI-%MO'!B:E,4,0)</f>
        <v>4.8599999999999997E-2</v>
      </c>
      <c r="H839" s="456">
        <f t="shared" si="12"/>
        <v>122.76</v>
      </c>
    </row>
    <row r="840" spans="1:8" x14ac:dyDescent="0.25">
      <c r="A840" s="447"/>
      <c r="B840" s="449">
        <v>105625</v>
      </c>
      <c r="C840" s="439" t="s">
        <v>5927</v>
      </c>
      <c r="D840" s="449" t="s">
        <v>84</v>
      </c>
      <c r="E840" s="450">
        <v>179.93</v>
      </c>
      <c r="F840" s="455">
        <v>2.3300000000000001E-2</v>
      </c>
      <c r="G840" s="453">
        <f>VLOOKUP(B840,'SINAPI-%MO'!B:E,4,0)</f>
        <v>4.5900000000000003E-2</v>
      </c>
      <c r="H840" s="456">
        <f t="shared" si="12"/>
        <v>171.67</v>
      </c>
    </row>
    <row r="841" spans="1:8" x14ac:dyDescent="0.25">
      <c r="A841" s="447"/>
      <c r="B841" s="449">
        <v>96392</v>
      </c>
      <c r="C841" s="439" t="s">
        <v>5878</v>
      </c>
      <c r="D841" s="449" t="s">
        <v>84</v>
      </c>
      <c r="E841" s="450">
        <v>173.99</v>
      </c>
      <c r="F841" s="455">
        <v>1.6400000000000001E-2</v>
      </c>
      <c r="G841" s="453">
        <f>VLOOKUP(B841,'SINAPI-%MO'!B:E,4,0)</f>
        <v>3.15E-2</v>
      </c>
      <c r="H841" s="456">
        <f t="shared" si="12"/>
        <v>168.5</v>
      </c>
    </row>
    <row r="842" spans="1:8" x14ac:dyDescent="0.25">
      <c r="A842" s="447"/>
      <c r="B842" s="449">
        <v>105633</v>
      </c>
      <c r="C842" s="439" t="s">
        <v>5935</v>
      </c>
      <c r="D842" s="449" t="s">
        <v>84</v>
      </c>
      <c r="E842" s="450">
        <v>173.07</v>
      </c>
      <c r="F842" s="455">
        <v>1.54E-2</v>
      </c>
      <c r="G842" s="453">
        <f>VLOOKUP(B842,'SINAPI-%MO'!B:E,4,0)</f>
        <v>3.0200000000000001E-2</v>
      </c>
      <c r="H842" s="456">
        <f t="shared" si="12"/>
        <v>167.84</v>
      </c>
    </row>
    <row r="843" spans="1:8" x14ac:dyDescent="0.25">
      <c r="A843" s="447"/>
      <c r="B843" s="449">
        <v>105602</v>
      </c>
      <c r="C843" s="439" t="s">
        <v>10996</v>
      </c>
      <c r="D843" s="449" t="s">
        <v>84</v>
      </c>
      <c r="E843" s="450">
        <v>170.36</v>
      </c>
      <c r="F843" s="455">
        <v>2.76E-2</v>
      </c>
      <c r="G843" s="453">
        <f>VLOOKUP(B843,'SINAPI-%MO'!B:E,4,0)</f>
        <v>4.4699999999999997E-2</v>
      </c>
      <c r="H843" s="456">
        <f t="shared" si="12"/>
        <v>162.74</v>
      </c>
    </row>
    <row r="844" spans="1:8" x14ac:dyDescent="0.25">
      <c r="A844" s="447"/>
      <c r="B844" s="449">
        <v>105610</v>
      </c>
      <c r="C844" s="439" t="s">
        <v>10997</v>
      </c>
      <c r="D844" s="449" t="s">
        <v>84</v>
      </c>
      <c r="E844" s="450">
        <v>168.05</v>
      </c>
      <c r="F844" s="455">
        <v>2.4199999999999999E-2</v>
      </c>
      <c r="G844" s="453">
        <f>VLOOKUP(B844,'SINAPI-%MO'!B:E,4,0)</f>
        <v>4.0599999999999997E-2</v>
      </c>
      <c r="H844" s="456">
        <f t="shared" ref="H844:H907" si="13">IF(E844&gt;0,TRUNC(E844*(1-G844),2),"")</f>
        <v>161.22</v>
      </c>
    </row>
    <row r="845" spans="1:8" x14ac:dyDescent="0.25">
      <c r="A845" s="447"/>
      <c r="B845" s="449">
        <v>105618</v>
      </c>
      <c r="C845" s="439" t="s">
        <v>10998</v>
      </c>
      <c r="D845" s="449" t="s">
        <v>84</v>
      </c>
      <c r="E845" s="450">
        <v>166.4</v>
      </c>
      <c r="F845" s="455">
        <v>2.18E-2</v>
      </c>
      <c r="G845" s="453">
        <f>VLOOKUP(B845,'SINAPI-%MO'!B:E,4,0)</f>
        <v>3.7699999999999997E-2</v>
      </c>
      <c r="H845" s="456">
        <f t="shared" si="13"/>
        <v>160.12</v>
      </c>
    </row>
    <row r="846" spans="1:8" x14ac:dyDescent="0.25">
      <c r="A846" s="447"/>
      <c r="B846" s="449">
        <v>105571</v>
      </c>
      <c r="C846" s="439" t="s">
        <v>5903</v>
      </c>
      <c r="D846" s="449" t="s">
        <v>84</v>
      </c>
      <c r="E846" s="450">
        <v>62.85</v>
      </c>
      <c r="F846" s="455">
        <v>6.6699999999999995E-2</v>
      </c>
      <c r="G846" s="453">
        <f>VLOOKUP(B846,'SINAPI-%MO'!B:E,4,0)</f>
        <v>0.1313</v>
      </c>
      <c r="H846" s="456">
        <f t="shared" si="13"/>
        <v>54.59</v>
      </c>
    </row>
    <row r="847" spans="1:8" x14ac:dyDescent="0.25">
      <c r="A847" s="447"/>
      <c r="B847" s="449">
        <v>96389</v>
      </c>
      <c r="C847" s="439" t="s">
        <v>5875</v>
      </c>
      <c r="D847" s="449" t="s">
        <v>84</v>
      </c>
      <c r="E847" s="450">
        <v>56.91</v>
      </c>
      <c r="F847" s="455">
        <v>5.0099999999999999E-2</v>
      </c>
      <c r="G847" s="453">
        <f>VLOOKUP(B847,'SINAPI-%MO'!B:E,4,0)</f>
        <v>9.6299999999999997E-2</v>
      </c>
      <c r="H847" s="456">
        <f t="shared" si="13"/>
        <v>51.42</v>
      </c>
    </row>
    <row r="848" spans="1:8" x14ac:dyDescent="0.25">
      <c r="A848" s="447"/>
      <c r="B848" s="449">
        <v>105575</v>
      </c>
      <c r="C848" s="439" t="s">
        <v>5907</v>
      </c>
      <c r="D848" s="449" t="s">
        <v>84</v>
      </c>
      <c r="E848" s="450">
        <v>55.99</v>
      </c>
      <c r="F848" s="455">
        <v>4.7699999999999999E-2</v>
      </c>
      <c r="G848" s="453">
        <f>VLOOKUP(B848,'SINAPI-%MO'!B:E,4,0)</f>
        <v>9.3399999999999997E-2</v>
      </c>
      <c r="H848" s="456">
        <f t="shared" si="13"/>
        <v>50.76</v>
      </c>
    </row>
    <row r="849" spans="1:8" x14ac:dyDescent="0.25">
      <c r="A849" s="447"/>
      <c r="B849" s="449">
        <v>105599</v>
      </c>
      <c r="C849" s="439" t="s">
        <v>10999</v>
      </c>
      <c r="D849" s="449" t="s">
        <v>84</v>
      </c>
      <c r="E849" s="450">
        <v>58.28</v>
      </c>
      <c r="F849" s="455">
        <v>8.0600000000000005E-2</v>
      </c>
      <c r="G849" s="453">
        <f>VLOOKUP(B849,'SINAPI-%MO'!B:E,4,0)</f>
        <v>0.13070000000000001</v>
      </c>
      <c r="H849" s="456">
        <f t="shared" si="13"/>
        <v>50.66</v>
      </c>
    </row>
    <row r="850" spans="1:8" x14ac:dyDescent="0.25">
      <c r="A850" s="447"/>
      <c r="B850" s="449">
        <v>105607</v>
      </c>
      <c r="C850" s="439" t="s">
        <v>11000</v>
      </c>
      <c r="D850" s="449" t="s">
        <v>84</v>
      </c>
      <c r="E850" s="450">
        <v>55.97</v>
      </c>
      <c r="F850" s="455">
        <v>7.2499999999999995E-2</v>
      </c>
      <c r="G850" s="453">
        <f>VLOOKUP(B850,'SINAPI-%MO'!B:E,4,0)</f>
        <v>0.122</v>
      </c>
      <c r="H850" s="456">
        <f t="shared" si="13"/>
        <v>49.14</v>
      </c>
    </row>
    <row r="851" spans="1:8" x14ac:dyDescent="0.25">
      <c r="A851" s="447"/>
      <c r="B851" s="449">
        <v>105615</v>
      </c>
      <c r="C851" s="439" t="s">
        <v>11001</v>
      </c>
      <c r="D851" s="449" t="s">
        <v>84</v>
      </c>
      <c r="E851" s="450">
        <v>54.32</v>
      </c>
      <c r="F851" s="455">
        <v>6.6600000000000006E-2</v>
      </c>
      <c r="G851" s="453">
        <f>VLOOKUP(B851,'SINAPI-%MO'!B:E,4,0)</f>
        <v>0.1154</v>
      </c>
      <c r="H851" s="456">
        <f t="shared" si="13"/>
        <v>48.05</v>
      </c>
    </row>
    <row r="852" spans="1:8" x14ac:dyDescent="0.25">
      <c r="A852" s="447"/>
      <c r="B852" s="449">
        <v>105623</v>
      </c>
      <c r="C852" s="439" t="s">
        <v>5925</v>
      </c>
      <c r="D852" s="449" t="s">
        <v>84</v>
      </c>
      <c r="E852" s="450">
        <v>102.77</v>
      </c>
      <c r="F852" s="455">
        <v>4.0800000000000003E-2</v>
      </c>
      <c r="G852" s="453">
        <f>VLOOKUP(B852,'SINAPI-%MO'!B:E,4,0)</f>
        <v>8.0299999999999996E-2</v>
      </c>
      <c r="H852" s="456">
        <f t="shared" si="13"/>
        <v>94.51</v>
      </c>
    </row>
    <row r="853" spans="1:8" x14ac:dyDescent="0.25">
      <c r="A853" s="447"/>
      <c r="B853" s="449">
        <v>96390</v>
      </c>
      <c r="C853" s="439" t="s">
        <v>5876</v>
      </c>
      <c r="D853" s="449" t="s">
        <v>84</v>
      </c>
      <c r="E853" s="450">
        <v>96.83</v>
      </c>
      <c r="F853" s="455">
        <v>2.9399999999999999E-2</v>
      </c>
      <c r="G853" s="453">
        <f>VLOOKUP(B853,'SINAPI-%MO'!B:E,4,0)</f>
        <v>5.6599999999999998E-2</v>
      </c>
      <c r="H853" s="456">
        <f t="shared" si="13"/>
        <v>91.34</v>
      </c>
    </row>
    <row r="854" spans="1:8" x14ac:dyDescent="0.25">
      <c r="A854" s="447"/>
      <c r="B854" s="449">
        <v>105631</v>
      </c>
      <c r="C854" s="439" t="s">
        <v>5933</v>
      </c>
      <c r="D854" s="449" t="s">
        <v>84</v>
      </c>
      <c r="E854" s="450">
        <v>95.91</v>
      </c>
      <c r="F854" s="455">
        <v>2.7799999999999998E-2</v>
      </c>
      <c r="G854" s="453">
        <f>VLOOKUP(B854,'SINAPI-%MO'!B:E,4,0)</f>
        <v>5.45E-2</v>
      </c>
      <c r="H854" s="456">
        <f t="shared" si="13"/>
        <v>90.68</v>
      </c>
    </row>
    <row r="855" spans="1:8" x14ac:dyDescent="0.25">
      <c r="A855" s="447"/>
      <c r="B855" s="449">
        <v>105600</v>
      </c>
      <c r="C855" s="439" t="s">
        <v>11002</v>
      </c>
      <c r="D855" s="449" t="s">
        <v>84</v>
      </c>
      <c r="E855" s="450">
        <v>95.64</v>
      </c>
      <c r="F855" s="455">
        <v>4.9099999999999998E-2</v>
      </c>
      <c r="G855" s="453">
        <f>VLOOKUP(B855,'SINAPI-%MO'!B:E,4,0)</f>
        <v>7.9699999999999993E-2</v>
      </c>
      <c r="H855" s="456">
        <f t="shared" si="13"/>
        <v>88.01</v>
      </c>
    </row>
    <row r="856" spans="1:8" x14ac:dyDescent="0.25">
      <c r="A856" s="447"/>
      <c r="B856" s="449">
        <v>105608</v>
      </c>
      <c r="C856" s="439" t="s">
        <v>11003</v>
      </c>
      <c r="D856" s="449" t="s">
        <v>84</v>
      </c>
      <c r="E856" s="450">
        <v>93.33</v>
      </c>
      <c r="F856" s="455">
        <v>4.3499999999999997E-2</v>
      </c>
      <c r="G856" s="453">
        <f>VLOOKUP(B856,'SINAPI-%MO'!B:E,4,0)</f>
        <v>7.3200000000000001E-2</v>
      </c>
      <c r="H856" s="456">
        <f t="shared" si="13"/>
        <v>86.49</v>
      </c>
    </row>
    <row r="857" spans="1:8" x14ac:dyDescent="0.25">
      <c r="A857" s="447"/>
      <c r="B857" s="449">
        <v>105616</v>
      </c>
      <c r="C857" s="439" t="s">
        <v>11004</v>
      </c>
      <c r="D857" s="449" t="s">
        <v>84</v>
      </c>
      <c r="E857" s="450">
        <v>91.68</v>
      </c>
      <c r="F857" s="455">
        <v>3.95E-2</v>
      </c>
      <c r="G857" s="453">
        <f>VLOOKUP(B857,'SINAPI-%MO'!B:E,4,0)</f>
        <v>6.8400000000000002E-2</v>
      </c>
      <c r="H857" s="456">
        <f t="shared" si="13"/>
        <v>85.4</v>
      </c>
    </row>
    <row r="858" spans="1:8" x14ac:dyDescent="0.25">
      <c r="A858" s="447"/>
      <c r="B858" s="449">
        <v>105585</v>
      </c>
      <c r="C858" s="439" t="s">
        <v>5915</v>
      </c>
      <c r="D858" s="449" t="s">
        <v>84</v>
      </c>
      <c r="E858" s="450">
        <v>120.68</v>
      </c>
      <c r="F858" s="455">
        <v>7.4200000000000002E-2</v>
      </c>
      <c r="G858" s="453">
        <f>VLOOKUP(B858,'SINAPI-%MO'!B:E,4,0)</f>
        <v>0.1545</v>
      </c>
      <c r="H858" s="456">
        <f t="shared" si="13"/>
        <v>102.03</v>
      </c>
    </row>
    <row r="859" spans="1:8" x14ac:dyDescent="0.25">
      <c r="A859" s="447"/>
      <c r="B859" s="449">
        <v>100572</v>
      </c>
      <c r="C859" s="439" t="s">
        <v>5892</v>
      </c>
      <c r="D859" s="449" t="s">
        <v>84</v>
      </c>
      <c r="E859" s="450">
        <v>110.53</v>
      </c>
      <c r="F859" s="455">
        <v>6.0100000000000001E-2</v>
      </c>
      <c r="G859" s="453">
        <f>VLOOKUP(B859,'SINAPI-%MO'!B:E,4,0)</f>
        <v>0.1249</v>
      </c>
      <c r="H859" s="456">
        <f t="shared" si="13"/>
        <v>96.72</v>
      </c>
    </row>
    <row r="860" spans="1:8" x14ac:dyDescent="0.25">
      <c r="A860" s="447"/>
      <c r="B860" s="449">
        <v>105588</v>
      </c>
      <c r="C860" s="439" t="s">
        <v>5918</v>
      </c>
      <c r="D860" s="449" t="s">
        <v>84</v>
      </c>
      <c r="E860" s="450">
        <v>109.53</v>
      </c>
      <c r="F860" s="455">
        <v>5.8799999999999998E-2</v>
      </c>
      <c r="G860" s="453">
        <f>VLOOKUP(B860,'SINAPI-%MO'!B:E,4,0)</f>
        <v>0.12280000000000001</v>
      </c>
      <c r="H860" s="456">
        <f t="shared" si="13"/>
        <v>96.07</v>
      </c>
    </row>
    <row r="861" spans="1:8" x14ac:dyDescent="0.25">
      <c r="A861" s="447"/>
      <c r="B861" s="449">
        <v>105583</v>
      </c>
      <c r="C861" s="439" t="s">
        <v>11005</v>
      </c>
      <c r="D861" s="449" t="s">
        <v>84</v>
      </c>
      <c r="E861" s="450">
        <v>155.41999999999999</v>
      </c>
      <c r="F861" s="455">
        <v>5.5800000000000002E-2</v>
      </c>
      <c r="G861" s="453">
        <f>VLOOKUP(B861,'SINAPI-%MO'!B:E,4,0)</f>
        <v>8.2000000000000003E-2</v>
      </c>
      <c r="H861" s="456">
        <f t="shared" si="13"/>
        <v>142.66999999999999</v>
      </c>
    </row>
    <row r="862" spans="1:8" x14ac:dyDescent="0.25">
      <c r="A862" s="447"/>
      <c r="B862" s="449">
        <v>105719</v>
      </c>
      <c r="C862" s="439" t="s">
        <v>11006</v>
      </c>
      <c r="D862" s="449" t="s">
        <v>84</v>
      </c>
      <c r="E862" s="450">
        <v>149.82</v>
      </c>
      <c r="F862" s="455">
        <v>4.7E-2</v>
      </c>
      <c r="G862" s="453">
        <f>VLOOKUP(B862,'SINAPI-%MO'!B:E,4,0)</f>
        <v>7.1300000000000002E-2</v>
      </c>
      <c r="H862" s="456">
        <f t="shared" si="13"/>
        <v>139.13</v>
      </c>
    </row>
    <row r="863" spans="1:8" x14ac:dyDescent="0.25">
      <c r="A863" s="447"/>
      <c r="B863" s="449">
        <v>105721</v>
      </c>
      <c r="C863" s="439" t="s">
        <v>11007</v>
      </c>
      <c r="D863" s="449" t="s">
        <v>84</v>
      </c>
      <c r="E863" s="450">
        <v>150.07</v>
      </c>
      <c r="F863" s="455">
        <v>4.7800000000000002E-2</v>
      </c>
      <c r="G863" s="453">
        <f>VLOOKUP(B863,'SINAPI-%MO'!B:E,4,0)</f>
        <v>7.2599999999999998E-2</v>
      </c>
      <c r="H863" s="456">
        <f t="shared" si="13"/>
        <v>139.16999999999999</v>
      </c>
    </row>
    <row r="864" spans="1:8" x14ac:dyDescent="0.25">
      <c r="A864" s="447"/>
      <c r="B864" s="449">
        <v>105592</v>
      </c>
      <c r="C864" s="439" t="s">
        <v>5920</v>
      </c>
      <c r="D864" s="449" t="s">
        <v>84</v>
      </c>
      <c r="E864" s="450">
        <v>107.38</v>
      </c>
      <c r="F864" s="455">
        <v>8.3299999999999999E-2</v>
      </c>
      <c r="G864" s="453">
        <f>VLOOKUP(B864,'SINAPI-%MO'!B:E,4,0)</f>
        <v>0.17369999999999999</v>
      </c>
      <c r="H864" s="456">
        <f t="shared" si="13"/>
        <v>88.72</v>
      </c>
    </row>
    <row r="865" spans="1:8" x14ac:dyDescent="0.25">
      <c r="A865" s="447"/>
      <c r="B865" s="449">
        <v>100573</v>
      </c>
      <c r="C865" s="439" t="s">
        <v>5893</v>
      </c>
      <c r="D865" s="449" t="s">
        <v>84</v>
      </c>
      <c r="E865" s="450">
        <v>97.23</v>
      </c>
      <c r="F865" s="455">
        <v>6.83E-2</v>
      </c>
      <c r="G865" s="453">
        <f>VLOOKUP(B865,'SINAPI-%MO'!B:E,4,0)</f>
        <v>0.14199999999999999</v>
      </c>
      <c r="H865" s="456">
        <f t="shared" si="13"/>
        <v>83.42</v>
      </c>
    </row>
    <row r="866" spans="1:8" x14ac:dyDescent="0.25">
      <c r="A866" s="447"/>
      <c r="B866" s="449">
        <v>105595</v>
      </c>
      <c r="C866" s="439" t="s">
        <v>5923</v>
      </c>
      <c r="D866" s="449" t="s">
        <v>84</v>
      </c>
      <c r="E866" s="450">
        <v>96.23</v>
      </c>
      <c r="F866" s="455">
        <v>6.6900000000000001E-2</v>
      </c>
      <c r="G866" s="453">
        <f>VLOOKUP(B866,'SINAPI-%MO'!B:E,4,0)</f>
        <v>0.13980000000000001</v>
      </c>
      <c r="H866" s="456">
        <f t="shared" si="13"/>
        <v>82.77</v>
      </c>
    </row>
    <row r="867" spans="1:8" x14ac:dyDescent="0.25">
      <c r="A867" s="447"/>
      <c r="B867" s="449">
        <v>105590</v>
      </c>
      <c r="C867" s="439" t="s">
        <v>11008</v>
      </c>
      <c r="D867" s="449" t="s">
        <v>84</v>
      </c>
      <c r="E867" s="450">
        <v>135.18</v>
      </c>
      <c r="F867" s="455">
        <v>6.4199999999999993E-2</v>
      </c>
      <c r="G867" s="453">
        <f>VLOOKUP(B867,'SINAPI-%MO'!B:E,4,0)</f>
        <v>9.4200000000000006E-2</v>
      </c>
      <c r="H867" s="456">
        <f t="shared" si="13"/>
        <v>122.44</v>
      </c>
    </row>
    <row r="868" spans="1:8" x14ac:dyDescent="0.25">
      <c r="A868" s="447"/>
      <c r="B868" s="449">
        <v>105723</v>
      </c>
      <c r="C868" s="439" t="s">
        <v>11009</v>
      </c>
      <c r="D868" s="449" t="s">
        <v>84</v>
      </c>
      <c r="E868" s="450">
        <v>129.58000000000001</v>
      </c>
      <c r="F868" s="455">
        <v>5.4300000000000001E-2</v>
      </c>
      <c r="G868" s="453">
        <f>VLOOKUP(B868,'SINAPI-%MO'!B:E,4,0)</f>
        <v>8.2400000000000001E-2</v>
      </c>
      <c r="H868" s="456">
        <f t="shared" si="13"/>
        <v>118.9</v>
      </c>
    </row>
    <row r="869" spans="1:8" x14ac:dyDescent="0.25">
      <c r="A869" s="447"/>
      <c r="B869" s="449">
        <v>105725</v>
      </c>
      <c r="C869" s="439" t="s">
        <v>11010</v>
      </c>
      <c r="D869" s="449" t="s">
        <v>84</v>
      </c>
      <c r="E869" s="450">
        <v>129.83000000000001</v>
      </c>
      <c r="F869" s="455">
        <v>5.5300000000000002E-2</v>
      </c>
      <c r="G869" s="453">
        <f>VLOOKUP(B869,'SINAPI-%MO'!B:E,4,0)</f>
        <v>8.3900000000000002E-2</v>
      </c>
      <c r="H869" s="456">
        <f t="shared" si="13"/>
        <v>118.93</v>
      </c>
    </row>
    <row r="870" spans="1:8" x14ac:dyDescent="0.25">
      <c r="A870" s="447"/>
      <c r="B870" s="449">
        <v>105566</v>
      </c>
      <c r="C870" s="439" t="s">
        <v>5898</v>
      </c>
      <c r="D870" s="449" t="s">
        <v>84</v>
      </c>
      <c r="E870" s="450">
        <v>11.65</v>
      </c>
      <c r="F870" s="455">
        <v>0.25490000000000002</v>
      </c>
      <c r="G870" s="453">
        <f>VLOOKUP(B870,'SINAPI-%MO'!B:E,4,0)</f>
        <v>0.3039</v>
      </c>
      <c r="H870" s="456">
        <f t="shared" si="13"/>
        <v>8.1</v>
      </c>
    </row>
    <row r="871" spans="1:8" x14ac:dyDescent="0.25">
      <c r="A871" s="447"/>
      <c r="B871" s="449">
        <v>96388</v>
      </c>
      <c r="C871" s="439" t="s">
        <v>5874</v>
      </c>
      <c r="D871" s="449" t="s">
        <v>84</v>
      </c>
      <c r="E871" s="450">
        <v>9.34</v>
      </c>
      <c r="F871" s="455">
        <v>0.2495</v>
      </c>
      <c r="G871" s="453">
        <f>VLOOKUP(B871,'SINAPI-%MO'!B:E,4,0)</f>
        <v>0.2944</v>
      </c>
      <c r="H871" s="456">
        <f t="shared" si="13"/>
        <v>6.59</v>
      </c>
    </row>
    <row r="872" spans="1:8" x14ac:dyDescent="0.25">
      <c r="A872" s="447"/>
      <c r="B872" s="449">
        <v>105569</v>
      </c>
      <c r="C872" s="439" t="s">
        <v>5901</v>
      </c>
      <c r="D872" s="449" t="s">
        <v>84</v>
      </c>
      <c r="E872" s="450">
        <v>7.76</v>
      </c>
      <c r="F872" s="455">
        <v>0.24740000000000001</v>
      </c>
      <c r="G872" s="453">
        <f>VLOOKUP(B872,'SINAPI-%MO'!B:E,4,0)</f>
        <v>0.28739999999999999</v>
      </c>
      <c r="H872" s="456">
        <f t="shared" si="13"/>
        <v>5.52</v>
      </c>
    </row>
    <row r="873" spans="1:8" x14ac:dyDescent="0.25">
      <c r="A873" s="447"/>
      <c r="B873" s="449">
        <v>101767</v>
      </c>
      <c r="C873" s="439" t="s">
        <v>5896</v>
      </c>
      <c r="D873" s="449" t="s">
        <v>84</v>
      </c>
      <c r="E873" s="450">
        <v>31.04</v>
      </c>
      <c r="F873" s="455">
        <v>0.2142</v>
      </c>
      <c r="G873" s="453">
        <f>VLOOKUP(B873,'SINAPI-%MO'!B:E,4,0)</f>
        <v>0.44519999999999998</v>
      </c>
      <c r="H873" s="456">
        <f t="shared" si="13"/>
        <v>17.22</v>
      </c>
    </row>
    <row r="874" spans="1:8" x14ac:dyDescent="0.25">
      <c r="A874" s="447"/>
      <c r="B874" s="449">
        <v>101768</v>
      </c>
      <c r="C874" s="439" t="s">
        <v>5897</v>
      </c>
      <c r="D874" s="449" t="s">
        <v>84</v>
      </c>
      <c r="E874" s="450">
        <v>26.89</v>
      </c>
      <c r="F874" s="455">
        <v>0.24660000000000001</v>
      </c>
      <c r="G874" s="453">
        <f>VLOOKUP(B874,'SINAPI-%MO'!B:E,4,0)</f>
        <v>0.37519999999999998</v>
      </c>
      <c r="H874" s="456">
        <f t="shared" si="13"/>
        <v>16.8</v>
      </c>
    </row>
    <row r="875" spans="1:8" x14ac:dyDescent="0.25">
      <c r="A875" s="447"/>
      <c r="B875" s="449">
        <v>100574</v>
      </c>
      <c r="C875" s="439" t="s">
        <v>5894</v>
      </c>
      <c r="D875" s="449" t="s">
        <v>84</v>
      </c>
      <c r="E875" s="450">
        <v>1.45</v>
      </c>
      <c r="F875" s="455">
        <v>0</v>
      </c>
      <c r="G875" s="453">
        <f>VLOOKUP(B875,'SINAPI-%MO'!B:E,4,0)</f>
        <v>0.3448</v>
      </c>
      <c r="H875" s="456">
        <f t="shared" si="13"/>
        <v>0.95</v>
      </c>
    </row>
    <row r="876" spans="1:8" x14ac:dyDescent="0.25">
      <c r="A876" s="447"/>
      <c r="B876" s="449">
        <v>102470</v>
      </c>
      <c r="C876" s="439" t="s">
        <v>11011</v>
      </c>
      <c r="D876" s="449" t="s">
        <v>71</v>
      </c>
      <c r="E876" s="450">
        <v>0</v>
      </c>
      <c r="F876" s="455"/>
      <c r="G876" s="453" t="e">
        <f>VLOOKUP(B876,'SINAPI-%MO'!B:E,4,0)</f>
        <v>#N/A</v>
      </c>
      <c r="H876" s="456" t="str">
        <f t="shared" si="13"/>
        <v/>
      </c>
    </row>
    <row r="877" spans="1:8" x14ac:dyDescent="0.25">
      <c r="A877" s="447"/>
      <c r="B877" s="449">
        <v>105756</v>
      </c>
      <c r="C877" s="439" t="s">
        <v>11012</v>
      </c>
      <c r="D877" s="449" t="s">
        <v>71</v>
      </c>
      <c r="E877" s="450">
        <v>0</v>
      </c>
      <c r="F877" s="455"/>
      <c r="G877" s="453" t="e">
        <f>VLOOKUP(B877,'SINAPI-%MO'!B:E,4,0)</f>
        <v>#N/A</v>
      </c>
      <c r="H877" s="456" t="str">
        <f t="shared" si="13"/>
        <v/>
      </c>
    </row>
    <row r="878" spans="1:8" x14ac:dyDescent="0.25">
      <c r="A878" s="447"/>
      <c r="B878" s="449">
        <v>104375</v>
      </c>
      <c r="C878" s="439" t="s">
        <v>11013</v>
      </c>
      <c r="D878" s="449" t="s">
        <v>71</v>
      </c>
      <c r="E878" s="450">
        <v>0</v>
      </c>
      <c r="F878" s="455"/>
      <c r="G878" s="453" t="e">
        <f>VLOOKUP(B878,'SINAPI-%MO'!B:E,4,0)</f>
        <v>#N/A</v>
      </c>
      <c r="H878" s="456" t="str">
        <f t="shared" si="13"/>
        <v/>
      </c>
    </row>
    <row r="879" spans="1:8" x14ac:dyDescent="0.25">
      <c r="A879" s="447"/>
      <c r="B879" s="449">
        <v>105757</v>
      </c>
      <c r="C879" s="439" t="s">
        <v>11014</v>
      </c>
      <c r="D879" s="449" t="s">
        <v>71</v>
      </c>
      <c r="E879" s="450">
        <v>0</v>
      </c>
      <c r="F879" s="455"/>
      <c r="G879" s="453" t="e">
        <f>VLOOKUP(B879,'SINAPI-%MO'!B:E,4,0)</f>
        <v>#N/A</v>
      </c>
      <c r="H879" s="456" t="str">
        <f t="shared" si="13"/>
        <v/>
      </c>
    </row>
    <row r="880" spans="1:8" x14ac:dyDescent="0.25">
      <c r="A880" s="447"/>
      <c r="B880" s="449">
        <v>105562</v>
      </c>
      <c r="C880" s="439" t="s">
        <v>5866</v>
      </c>
      <c r="D880" s="449" t="s">
        <v>84</v>
      </c>
      <c r="E880" s="450">
        <v>8.61</v>
      </c>
      <c r="F880" s="455">
        <v>0.1963</v>
      </c>
      <c r="G880" s="453">
        <f>VLOOKUP(B880,'SINAPI-%MO'!B:E,4,0)</f>
        <v>0.29039999999999999</v>
      </c>
      <c r="H880" s="456">
        <f t="shared" si="13"/>
        <v>6.1</v>
      </c>
    </row>
    <row r="881" spans="1:8" x14ac:dyDescent="0.25">
      <c r="A881" s="447"/>
      <c r="B881" s="449">
        <v>105563</v>
      </c>
      <c r="C881" s="439" t="s">
        <v>5867</v>
      </c>
      <c r="D881" s="449" t="s">
        <v>84</v>
      </c>
      <c r="E881" s="450">
        <v>6.96</v>
      </c>
      <c r="F881" s="455">
        <v>0.18970000000000001</v>
      </c>
      <c r="G881" s="453">
        <f>VLOOKUP(B881,'SINAPI-%MO'!B:E,4,0)</f>
        <v>0.2802</v>
      </c>
      <c r="H881" s="456">
        <f t="shared" si="13"/>
        <v>5</v>
      </c>
    </row>
    <row r="882" spans="1:8" x14ac:dyDescent="0.25">
      <c r="A882" s="447"/>
      <c r="B882" s="449">
        <v>105565</v>
      </c>
      <c r="C882" s="439" t="s">
        <v>5869</v>
      </c>
      <c r="D882" s="449" t="s">
        <v>84</v>
      </c>
      <c r="E882" s="450">
        <v>6.45</v>
      </c>
      <c r="F882" s="455">
        <v>0.1938</v>
      </c>
      <c r="G882" s="453">
        <f>VLOOKUP(B882,'SINAPI-%MO'!B:E,4,0)</f>
        <v>0.2853</v>
      </c>
      <c r="H882" s="456">
        <f t="shared" si="13"/>
        <v>4.5999999999999996</v>
      </c>
    </row>
    <row r="883" spans="1:8" x14ac:dyDescent="0.25">
      <c r="A883" s="447"/>
      <c r="B883" s="449">
        <v>105557</v>
      </c>
      <c r="C883" s="439" t="s">
        <v>5861</v>
      </c>
      <c r="D883" s="449" t="s">
        <v>84</v>
      </c>
      <c r="E883" s="450">
        <v>16.5</v>
      </c>
      <c r="F883" s="455">
        <v>0.1661</v>
      </c>
      <c r="G883" s="453">
        <f>VLOOKUP(B883,'SINAPI-%MO'!B:E,4,0)</f>
        <v>0.36180000000000001</v>
      </c>
      <c r="H883" s="456">
        <f t="shared" si="13"/>
        <v>10.53</v>
      </c>
    </row>
    <row r="884" spans="1:8" x14ac:dyDescent="0.25">
      <c r="A884" s="447"/>
      <c r="B884" s="449">
        <v>105558</v>
      </c>
      <c r="C884" s="439" t="s">
        <v>5862</v>
      </c>
      <c r="D884" s="449" t="s">
        <v>84</v>
      </c>
      <c r="E884" s="450">
        <v>14.24</v>
      </c>
      <c r="F884" s="455">
        <v>0.16500000000000001</v>
      </c>
      <c r="G884" s="453">
        <f>VLOOKUP(B884,'SINAPI-%MO'!B:E,4,0)</f>
        <v>0.35959999999999998</v>
      </c>
      <c r="H884" s="456">
        <f t="shared" si="13"/>
        <v>9.11</v>
      </c>
    </row>
    <row r="885" spans="1:8" x14ac:dyDescent="0.25">
      <c r="A885" s="447"/>
      <c r="B885" s="449">
        <v>105560</v>
      </c>
      <c r="C885" s="439" t="s">
        <v>5864</v>
      </c>
      <c r="D885" s="449" t="s">
        <v>84</v>
      </c>
      <c r="E885" s="450">
        <v>12.98</v>
      </c>
      <c r="F885" s="455">
        <v>0.16639999999999999</v>
      </c>
      <c r="G885" s="453">
        <f>VLOOKUP(B885,'SINAPI-%MO'!B:E,4,0)</f>
        <v>0.36130000000000001</v>
      </c>
      <c r="H885" s="456">
        <f t="shared" si="13"/>
        <v>8.2899999999999991</v>
      </c>
    </row>
    <row r="886" spans="1:8" x14ac:dyDescent="0.25">
      <c r="A886" s="447"/>
      <c r="B886" s="449">
        <v>96386</v>
      </c>
      <c r="C886" s="439" t="s">
        <v>5859</v>
      </c>
      <c r="D886" s="449" t="s">
        <v>84</v>
      </c>
      <c r="E886" s="450">
        <v>6.9</v>
      </c>
      <c r="F886" s="455">
        <v>0.187</v>
      </c>
      <c r="G886" s="453">
        <f>VLOOKUP(B886,'SINAPI-%MO'!B:E,4,0)</f>
        <v>0.28120000000000001</v>
      </c>
      <c r="H886" s="456">
        <f t="shared" si="13"/>
        <v>4.95</v>
      </c>
    </row>
    <row r="887" spans="1:8" x14ac:dyDescent="0.25">
      <c r="A887" s="447"/>
      <c r="B887" s="449">
        <v>105564</v>
      </c>
      <c r="C887" s="439" t="s">
        <v>5868</v>
      </c>
      <c r="D887" s="449" t="s">
        <v>84</v>
      </c>
      <c r="E887" s="450">
        <v>6.41</v>
      </c>
      <c r="F887" s="455">
        <v>0.19189999999999999</v>
      </c>
      <c r="G887" s="453">
        <f>VLOOKUP(B887,'SINAPI-%MO'!B:E,4,0)</f>
        <v>0.28710000000000002</v>
      </c>
      <c r="H887" s="456">
        <f t="shared" si="13"/>
        <v>4.5599999999999996</v>
      </c>
    </row>
    <row r="888" spans="1:8" x14ac:dyDescent="0.25">
      <c r="A888" s="447"/>
      <c r="B888" s="449">
        <v>105561</v>
      </c>
      <c r="C888" s="439" t="s">
        <v>5865</v>
      </c>
      <c r="D888" s="449" t="s">
        <v>84</v>
      </c>
      <c r="E888" s="450">
        <v>8.43</v>
      </c>
      <c r="F888" s="455">
        <v>0.191</v>
      </c>
      <c r="G888" s="453">
        <f>VLOOKUP(B888,'SINAPI-%MO'!B:E,4,0)</f>
        <v>0.29659999999999997</v>
      </c>
      <c r="H888" s="456">
        <f t="shared" si="13"/>
        <v>5.92</v>
      </c>
    </row>
    <row r="889" spans="1:8" x14ac:dyDescent="0.25">
      <c r="A889" s="447"/>
      <c r="B889" s="449">
        <v>96385</v>
      </c>
      <c r="C889" s="439" t="s">
        <v>5858</v>
      </c>
      <c r="D889" s="449" t="s">
        <v>84</v>
      </c>
      <c r="E889" s="450">
        <v>12.85</v>
      </c>
      <c r="F889" s="455">
        <v>0.16259999999999999</v>
      </c>
      <c r="G889" s="453">
        <f>VLOOKUP(B889,'SINAPI-%MO'!B:E,4,0)</f>
        <v>0.35410000000000003</v>
      </c>
      <c r="H889" s="456">
        <f t="shared" si="13"/>
        <v>8.2899999999999991</v>
      </c>
    </row>
    <row r="890" spans="1:8" x14ac:dyDescent="0.25">
      <c r="A890" s="447"/>
      <c r="B890" s="449">
        <v>105556</v>
      </c>
      <c r="C890" s="439" t="s">
        <v>5860</v>
      </c>
      <c r="D890" s="449" t="s">
        <v>84</v>
      </c>
      <c r="E890" s="450">
        <v>14.43</v>
      </c>
      <c r="F890" s="455">
        <v>0.16289999999999999</v>
      </c>
      <c r="G890" s="453">
        <f>VLOOKUP(B890,'SINAPI-%MO'!B:E,4,0)</f>
        <v>0.3548</v>
      </c>
      <c r="H890" s="456">
        <f t="shared" si="13"/>
        <v>9.31</v>
      </c>
    </row>
    <row r="891" spans="1:8" x14ac:dyDescent="0.25">
      <c r="A891" s="447"/>
      <c r="B891" s="449">
        <v>105559</v>
      </c>
      <c r="C891" s="439" t="s">
        <v>5863</v>
      </c>
      <c r="D891" s="449" t="s">
        <v>84</v>
      </c>
      <c r="E891" s="450">
        <v>10.91</v>
      </c>
      <c r="F891" s="455">
        <v>0.16220000000000001</v>
      </c>
      <c r="G891" s="453">
        <f>VLOOKUP(B891,'SINAPI-%MO'!B:E,4,0)</f>
        <v>0.35110000000000002</v>
      </c>
      <c r="H891" s="456">
        <f t="shared" si="13"/>
        <v>7.07</v>
      </c>
    </row>
    <row r="892" spans="1:8" x14ac:dyDescent="0.25">
      <c r="A892" s="447"/>
      <c r="B892" s="449">
        <v>105733</v>
      </c>
      <c r="C892" s="439" t="s">
        <v>5979</v>
      </c>
      <c r="D892" s="449" t="s">
        <v>84</v>
      </c>
      <c r="E892" s="450">
        <v>261.27</v>
      </c>
      <c r="F892" s="455">
        <v>3.8399999999999997E-2</v>
      </c>
      <c r="G892" s="453">
        <f>VLOOKUP(B892,'SINAPI-%MO'!B:E,4,0)</f>
        <v>5.7000000000000002E-2</v>
      </c>
      <c r="H892" s="456">
        <f t="shared" si="13"/>
        <v>246.37</v>
      </c>
    </row>
    <row r="893" spans="1:8" x14ac:dyDescent="0.25">
      <c r="A893" s="447"/>
      <c r="B893" s="449">
        <v>105734</v>
      </c>
      <c r="C893" s="439" t="s">
        <v>5980</v>
      </c>
      <c r="D893" s="449" t="s">
        <v>84</v>
      </c>
      <c r="E893" s="450">
        <v>254.9</v>
      </c>
      <c r="F893" s="455">
        <v>3.2000000000000001E-2</v>
      </c>
      <c r="G893" s="453">
        <f>VLOOKUP(B893,'SINAPI-%MO'!B:E,4,0)</f>
        <v>4.8899999999999999E-2</v>
      </c>
      <c r="H893" s="456">
        <f t="shared" si="13"/>
        <v>242.43</v>
      </c>
    </row>
    <row r="894" spans="1:8" x14ac:dyDescent="0.25">
      <c r="A894" s="447"/>
      <c r="B894" s="449">
        <v>105736</v>
      </c>
      <c r="C894" s="439" t="s">
        <v>5982</v>
      </c>
      <c r="D894" s="449" t="s">
        <v>84</v>
      </c>
      <c r="E894" s="450">
        <v>251.71</v>
      </c>
      <c r="F894" s="455">
        <v>2.9000000000000001E-2</v>
      </c>
      <c r="G894" s="453">
        <f>VLOOKUP(B894,'SINAPI-%MO'!B:E,4,0)</f>
        <v>4.4699999999999997E-2</v>
      </c>
      <c r="H894" s="456">
        <f t="shared" si="13"/>
        <v>240.45</v>
      </c>
    </row>
    <row r="895" spans="1:8" x14ac:dyDescent="0.25">
      <c r="A895" s="447"/>
      <c r="B895" s="449">
        <v>105728</v>
      </c>
      <c r="C895" s="439" t="s">
        <v>5974</v>
      </c>
      <c r="D895" s="449" t="s">
        <v>84</v>
      </c>
      <c r="E895" s="450">
        <v>181.62</v>
      </c>
      <c r="F895" s="455">
        <v>4.7899999999999998E-2</v>
      </c>
      <c r="G895" s="453">
        <f>VLOOKUP(B895,'SINAPI-%MO'!B:E,4,0)</f>
        <v>7.1999999999999995E-2</v>
      </c>
      <c r="H895" s="456">
        <f t="shared" si="13"/>
        <v>168.54</v>
      </c>
    </row>
    <row r="896" spans="1:8" x14ac:dyDescent="0.25">
      <c r="A896" s="447"/>
      <c r="B896" s="449">
        <v>105729</v>
      </c>
      <c r="C896" s="439" t="s">
        <v>5975</v>
      </c>
      <c r="D896" s="449" t="s">
        <v>84</v>
      </c>
      <c r="E896" s="450">
        <v>176.74</v>
      </c>
      <c r="F896" s="455">
        <v>4.1200000000000001E-2</v>
      </c>
      <c r="G896" s="453">
        <f>VLOOKUP(B896,'SINAPI-%MO'!B:E,4,0)</f>
        <v>6.3700000000000007E-2</v>
      </c>
      <c r="H896" s="456">
        <f t="shared" si="13"/>
        <v>165.48</v>
      </c>
    </row>
    <row r="897" spans="1:8" x14ac:dyDescent="0.25">
      <c r="A897" s="447"/>
      <c r="B897" s="449">
        <v>105731</v>
      </c>
      <c r="C897" s="439" t="s">
        <v>5977</v>
      </c>
      <c r="D897" s="449" t="s">
        <v>84</v>
      </c>
      <c r="E897" s="450">
        <v>174.3</v>
      </c>
      <c r="F897" s="455">
        <v>3.8100000000000002E-2</v>
      </c>
      <c r="G897" s="453">
        <f>VLOOKUP(B897,'SINAPI-%MO'!B:E,4,0)</f>
        <v>5.9400000000000001E-2</v>
      </c>
      <c r="H897" s="456">
        <f t="shared" si="13"/>
        <v>163.94</v>
      </c>
    </row>
    <row r="898" spans="1:8" x14ac:dyDescent="0.25">
      <c r="A898" s="447"/>
      <c r="B898" s="449">
        <v>105738</v>
      </c>
      <c r="C898" s="439" t="s">
        <v>5984</v>
      </c>
      <c r="D898" s="449" t="s">
        <v>84</v>
      </c>
      <c r="E898" s="450">
        <v>360.48</v>
      </c>
      <c r="F898" s="455">
        <v>2.3E-2</v>
      </c>
      <c r="G898" s="453">
        <f>VLOOKUP(B898,'SINAPI-%MO'!B:E,4,0)</f>
        <v>4.36E-2</v>
      </c>
      <c r="H898" s="456">
        <f t="shared" si="13"/>
        <v>344.76</v>
      </c>
    </row>
    <row r="899" spans="1:8" x14ac:dyDescent="0.25">
      <c r="A899" s="447"/>
      <c r="B899" s="449">
        <v>105739</v>
      </c>
      <c r="C899" s="439" t="s">
        <v>5985</v>
      </c>
      <c r="D899" s="449" t="s">
        <v>84</v>
      </c>
      <c r="E899" s="450">
        <v>355.7</v>
      </c>
      <c r="F899" s="455">
        <v>1.95E-2</v>
      </c>
      <c r="G899" s="453">
        <f>VLOOKUP(B899,'SINAPI-%MO'!B:E,4,0)</f>
        <v>3.9100000000000003E-2</v>
      </c>
      <c r="H899" s="456">
        <f t="shared" si="13"/>
        <v>341.79</v>
      </c>
    </row>
    <row r="900" spans="1:8" x14ac:dyDescent="0.25">
      <c r="A900" s="447"/>
      <c r="B900" s="449">
        <v>105741</v>
      </c>
      <c r="C900" s="439" t="s">
        <v>5987</v>
      </c>
      <c r="D900" s="449" t="s">
        <v>84</v>
      </c>
      <c r="E900" s="450">
        <v>353.21</v>
      </c>
      <c r="F900" s="455">
        <v>1.77E-2</v>
      </c>
      <c r="G900" s="453">
        <f>VLOOKUP(B900,'SINAPI-%MO'!B:E,4,0)</f>
        <v>3.6799999999999999E-2</v>
      </c>
      <c r="H900" s="456">
        <f t="shared" si="13"/>
        <v>340.21</v>
      </c>
    </row>
    <row r="901" spans="1:8" x14ac:dyDescent="0.25">
      <c r="A901" s="447"/>
      <c r="B901" s="449">
        <v>105750</v>
      </c>
      <c r="C901" s="439" t="s">
        <v>5996</v>
      </c>
      <c r="D901" s="449" t="s">
        <v>84</v>
      </c>
      <c r="E901" s="450">
        <v>166.74</v>
      </c>
      <c r="F901" s="455">
        <v>2.9700000000000001E-2</v>
      </c>
      <c r="G901" s="453">
        <f>VLOOKUP(B901,'SINAPI-%MO'!B:E,4,0)</f>
        <v>9.4E-2</v>
      </c>
      <c r="H901" s="456">
        <f t="shared" si="13"/>
        <v>151.06</v>
      </c>
    </row>
    <row r="902" spans="1:8" x14ac:dyDescent="0.25">
      <c r="A902" s="447"/>
      <c r="B902" s="449">
        <v>105751</v>
      </c>
      <c r="C902" s="439" t="s">
        <v>5997</v>
      </c>
      <c r="D902" s="449" t="s">
        <v>84</v>
      </c>
      <c r="E902" s="450">
        <v>164.31</v>
      </c>
      <c r="F902" s="455">
        <v>2.7699999999999999E-2</v>
      </c>
      <c r="G902" s="453">
        <f>VLOOKUP(B902,'SINAPI-%MO'!B:E,4,0)</f>
        <v>9.0300000000000005E-2</v>
      </c>
      <c r="H902" s="456">
        <f t="shared" si="13"/>
        <v>149.47</v>
      </c>
    </row>
    <row r="903" spans="1:8" x14ac:dyDescent="0.25">
      <c r="A903" s="447"/>
      <c r="B903" s="449">
        <v>105753</v>
      </c>
      <c r="C903" s="439" t="s">
        <v>5999</v>
      </c>
      <c r="D903" s="449" t="s">
        <v>84</v>
      </c>
      <c r="E903" s="450">
        <v>162.08000000000001</v>
      </c>
      <c r="F903" s="455">
        <v>2.5999999999999999E-2</v>
      </c>
      <c r="G903" s="453">
        <f>VLOOKUP(B903,'SINAPI-%MO'!B:E,4,0)</f>
        <v>8.6300000000000002E-2</v>
      </c>
      <c r="H903" s="456">
        <f t="shared" si="13"/>
        <v>148.09</v>
      </c>
    </row>
    <row r="904" spans="1:8" x14ac:dyDescent="0.25">
      <c r="A904" s="447"/>
      <c r="B904" s="449">
        <v>105755</v>
      </c>
      <c r="C904" s="439" t="s">
        <v>6001</v>
      </c>
      <c r="D904" s="449" t="s">
        <v>84</v>
      </c>
      <c r="E904" s="450">
        <v>159.96</v>
      </c>
      <c r="F904" s="455">
        <v>2.46E-2</v>
      </c>
      <c r="G904" s="453">
        <f>VLOOKUP(B904,'SINAPI-%MO'!B:E,4,0)</f>
        <v>8.2000000000000003E-2</v>
      </c>
      <c r="H904" s="456">
        <f t="shared" si="13"/>
        <v>146.84</v>
      </c>
    </row>
    <row r="905" spans="1:8" x14ac:dyDescent="0.25">
      <c r="A905" s="447"/>
      <c r="B905" s="449">
        <v>105743</v>
      </c>
      <c r="C905" s="439" t="s">
        <v>5989</v>
      </c>
      <c r="D905" s="449" t="s">
        <v>84</v>
      </c>
      <c r="E905" s="450">
        <v>126.07</v>
      </c>
      <c r="F905" s="455">
        <v>5.8599999999999999E-2</v>
      </c>
      <c r="G905" s="453">
        <f>VLOOKUP(B905,'SINAPI-%MO'!B:E,4,0)</f>
        <v>8.5199999999999998E-2</v>
      </c>
      <c r="H905" s="456">
        <f t="shared" si="13"/>
        <v>115.32</v>
      </c>
    </row>
    <row r="906" spans="1:8" x14ac:dyDescent="0.25">
      <c r="A906" s="447"/>
      <c r="B906" s="449">
        <v>105744</v>
      </c>
      <c r="C906" s="439" t="s">
        <v>5990</v>
      </c>
      <c r="D906" s="449" t="s">
        <v>84</v>
      </c>
      <c r="E906" s="450">
        <v>123.77</v>
      </c>
      <c r="F906" s="455">
        <v>5.45E-2</v>
      </c>
      <c r="G906" s="453">
        <f>VLOOKUP(B906,'SINAPI-%MO'!B:E,4,0)</f>
        <v>7.8700000000000006E-2</v>
      </c>
      <c r="H906" s="456">
        <f t="shared" si="13"/>
        <v>114.02</v>
      </c>
    </row>
    <row r="907" spans="1:8" x14ac:dyDescent="0.25">
      <c r="A907" s="447"/>
      <c r="B907" s="449">
        <v>105746</v>
      </c>
      <c r="C907" s="439" t="s">
        <v>5992</v>
      </c>
      <c r="D907" s="449" t="s">
        <v>84</v>
      </c>
      <c r="E907" s="450">
        <v>121.41</v>
      </c>
      <c r="F907" s="455">
        <v>5.0200000000000002E-2</v>
      </c>
      <c r="G907" s="453">
        <f>VLOOKUP(B907,'SINAPI-%MO'!B:E,4,0)</f>
        <v>7.1999999999999995E-2</v>
      </c>
      <c r="H907" s="456">
        <f t="shared" si="13"/>
        <v>112.66</v>
      </c>
    </row>
    <row r="908" spans="1:8" x14ac:dyDescent="0.25">
      <c r="A908" s="447"/>
      <c r="B908" s="449">
        <v>105748</v>
      </c>
      <c r="C908" s="439" t="s">
        <v>5994</v>
      </c>
      <c r="D908" s="449" t="s">
        <v>84</v>
      </c>
      <c r="E908" s="450">
        <v>119.09</v>
      </c>
      <c r="F908" s="455">
        <v>4.5699999999999998E-2</v>
      </c>
      <c r="G908" s="453">
        <f>VLOOKUP(B908,'SINAPI-%MO'!B:E,4,0)</f>
        <v>6.5000000000000002E-2</v>
      </c>
      <c r="H908" s="456">
        <f t="shared" ref="H908:H971" si="14">IF(E908&gt;0,TRUNC(E908*(1-G908),2),"")</f>
        <v>111.34</v>
      </c>
    </row>
    <row r="909" spans="1:8" x14ac:dyDescent="0.25">
      <c r="A909" s="447"/>
      <c r="B909" s="449">
        <v>105660</v>
      </c>
      <c r="C909" s="439" t="s">
        <v>5942</v>
      </c>
      <c r="D909" s="449" t="s">
        <v>84</v>
      </c>
      <c r="E909" s="450">
        <v>204.31</v>
      </c>
      <c r="F909" s="455">
        <v>4.7600000000000003E-2</v>
      </c>
      <c r="G909" s="453">
        <f>VLOOKUP(B909,'SINAPI-%MO'!B:E,4,0)</f>
        <v>0.10290000000000001</v>
      </c>
      <c r="H909" s="456">
        <f t="shared" si="14"/>
        <v>183.28</v>
      </c>
    </row>
    <row r="910" spans="1:8" x14ac:dyDescent="0.25">
      <c r="A910" s="447"/>
      <c r="B910" s="449">
        <v>105663</v>
      </c>
      <c r="C910" s="439" t="s">
        <v>5945</v>
      </c>
      <c r="D910" s="449" t="s">
        <v>84</v>
      </c>
      <c r="E910" s="450">
        <v>193.94</v>
      </c>
      <c r="F910" s="455">
        <v>3.8199999999999998E-2</v>
      </c>
      <c r="G910" s="453">
        <f>VLOOKUP(B910,'SINAPI-%MO'!B:E,4,0)</f>
        <v>8.2600000000000007E-2</v>
      </c>
      <c r="H910" s="456">
        <f t="shared" si="14"/>
        <v>177.92</v>
      </c>
    </row>
    <row r="911" spans="1:8" x14ac:dyDescent="0.25">
      <c r="A911" s="447"/>
      <c r="B911" s="449">
        <v>105669</v>
      </c>
      <c r="C911" s="439" t="s">
        <v>5951</v>
      </c>
      <c r="D911" s="449" t="s">
        <v>84</v>
      </c>
      <c r="E911" s="450">
        <v>188.79</v>
      </c>
      <c r="F911" s="455">
        <v>3.3300000000000003E-2</v>
      </c>
      <c r="G911" s="453">
        <f>VLOOKUP(B911,'SINAPI-%MO'!B:E,4,0)</f>
        <v>7.1499999999999994E-2</v>
      </c>
      <c r="H911" s="456">
        <f t="shared" si="14"/>
        <v>175.29</v>
      </c>
    </row>
    <row r="912" spans="1:8" x14ac:dyDescent="0.25">
      <c r="A912" s="447"/>
      <c r="B912" s="449">
        <v>105642</v>
      </c>
      <c r="C912" s="439" t="s">
        <v>11015</v>
      </c>
      <c r="D912" s="449" t="s">
        <v>84</v>
      </c>
      <c r="E912" s="450">
        <v>225.68</v>
      </c>
      <c r="F912" s="455">
        <v>3.8600000000000002E-2</v>
      </c>
      <c r="G912" s="453">
        <f>VLOOKUP(B912,'SINAPI-%MO'!B:E,4,0)</f>
        <v>5.8000000000000003E-2</v>
      </c>
      <c r="H912" s="456">
        <f t="shared" si="14"/>
        <v>212.59</v>
      </c>
    </row>
    <row r="913" spans="1:8" x14ac:dyDescent="0.25">
      <c r="A913" s="447"/>
      <c r="B913" s="449">
        <v>105648</v>
      </c>
      <c r="C913" s="439" t="s">
        <v>11016</v>
      </c>
      <c r="D913" s="449" t="s">
        <v>84</v>
      </c>
      <c r="E913" s="450">
        <v>220.8</v>
      </c>
      <c r="F913" s="455">
        <v>3.3000000000000002E-2</v>
      </c>
      <c r="G913" s="453">
        <f>VLOOKUP(B913,'SINAPI-%MO'!B:E,4,0)</f>
        <v>5.0999999999999997E-2</v>
      </c>
      <c r="H913" s="456">
        <f t="shared" si="14"/>
        <v>209.53</v>
      </c>
    </row>
    <row r="914" spans="1:8" x14ac:dyDescent="0.25">
      <c r="A914" s="447"/>
      <c r="B914" s="449">
        <v>105654</v>
      </c>
      <c r="C914" s="439" t="s">
        <v>11017</v>
      </c>
      <c r="D914" s="449" t="s">
        <v>84</v>
      </c>
      <c r="E914" s="450">
        <v>218.36</v>
      </c>
      <c r="F914" s="455">
        <v>3.04E-2</v>
      </c>
      <c r="G914" s="453">
        <f>VLOOKUP(B914,'SINAPI-%MO'!B:E,4,0)</f>
        <v>4.7399999999999998E-2</v>
      </c>
      <c r="H914" s="456">
        <f t="shared" si="14"/>
        <v>208</v>
      </c>
    </row>
    <row r="915" spans="1:8" x14ac:dyDescent="0.25">
      <c r="A915" s="447"/>
      <c r="B915" s="449">
        <v>105661</v>
      </c>
      <c r="C915" s="439" t="s">
        <v>5943</v>
      </c>
      <c r="D915" s="449" t="s">
        <v>84</v>
      </c>
      <c r="E915" s="450">
        <v>241.56</v>
      </c>
      <c r="F915" s="455">
        <v>4.02E-2</v>
      </c>
      <c r="G915" s="453">
        <f>VLOOKUP(B915,'SINAPI-%MO'!B:E,4,0)</f>
        <v>8.7099999999999997E-2</v>
      </c>
      <c r="H915" s="456">
        <f t="shared" si="14"/>
        <v>220.52</v>
      </c>
    </row>
    <row r="916" spans="1:8" x14ac:dyDescent="0.25">
      <c r="A916" s="447"/>
      <c r="B916" s="449">
        <v>105664</v>
      </c>
      <c r="C916" s="439" t="s">
        <v>5946</v>
      </c>
      <c r="D916" s="449" t="s">
        <v>84</v>
      </c>
      <c r="E916" s="450">
        <v>231.19</v>
      </c>
      <c r="F916" s="455">
        <v>3.2000000000000001E-2</v>
      </c>
      <c r="G916" s="453">
        <f>VLOOKUP(B916,'SINAPI-%MO'!B:E,4,0)</f>
        <v>6.93E-2</v>
      </c>
      <c r="H916" s="456">
        <f t="shared" si="14"/>
        <v>215.16</v>
      </c>
    </row>
    <row r="917" spans="1:8" x14ac:dyDescent="0.25">
      <c r="A917" s="447"/>
      <c r="B917" s="449">
        <v>105670</v>
      </c>
      <c r="C917" s="439" t="s">
        <v>5952</v>
      </c>
      <c r="D917" s="449" t="s">
        <v>84</v>
      </c>
      <c r="E917" s="450">
        <v>226.04</v>
      </c>
      <c r="F917" s="455">
        <v>2.7799999999999998E-2</v>
      </c>
      <c r="G917" s="453">
        <f>VLOOKUP(B917,'SINAPI-%MO'!B:E,4,0)</f>
        <v>5.9700000000000003E-2</v>
      </c>
      <c r="H917" s="456">
        <f t="shared" si="14"/>
        <v>212.54</v>
      </c>
    </row>
    <row r="918" spans="1:8" x14ac:dyDescent="0.25">
      <c r="A918" s="447"/>
      <c r="B918" s="449">
        <v>105643</v>
      </c>
      <c r="C918" s="439" t="s">
        <v>11018</v>
      </c>
      <c r="D918" s="449" t="s">
        <v>84</v>
      </c>
      <c r="E918" s="450">
        <v>260.61</v>
      </c>
      <c r="F918" s="455">
        <v>3.3399999999999999E-2</v>
      </c>
      <c r="G918" s="453">
        <f>VLOOKUP(B918,'SINAPI-%MO'!B:E,4,0)</f>
        <v>5.0200000000000002E-2</v>
      </c>
      <c r="H918" s="456">
        <f t="shared" si="14"/>
        <v>247.52</v>
      </c>
    </row>
    <row r="919" spans="1:8" x14ac:dyDescent="0.25">
      <c r="A919" s="447"/>
      <c r="B919" s="449">
        <v>105649</v>
      </c>
      <c r="C919" s="439" t="s">
        <v>11019</v>
      </c>
      <c r="D919" s="449" t="s">
        <v>84</v>
      </c>
      <c r="E919" s="450">
        <v>255.73</v>
      </c>
      <c r="F919" s="455">
        <v>2.8500000000000001E-2</v>
      </c>
      <c r="G919" s="453">
        <f>VLOOKUP(B919,'SINAPI-%MO'!B:E,4,0)</f>
        <v>4.3999999999999997E-2</v>
      </c>
      <c r="H919" s="456">
        <f t="shared" si="14"/>
        <v>244.47</v>
      </c>
    </row>
    <row r="920" spans="1:8" x14ac:dyDescent="0.25">
      <c r="A920" s="447"/>
      <c r="B920" s="449">
        <v>105655</v>
      </c>
      <c r="C920" s="439" t="s">
        <v>11020</v>
      </c>
      <c r="D920" s="449" t="s">
        <v>84</v>
      </c>
      <c r="E920" s="450">
        <v>253.29</v>
      </c>
      <c r="F920" s="455">
        <v>2.6200000000000001E-2</v>
      </c>
      <c r="G920" s="453">
        <f>VLOOKUP(B920,'SINAPI-%MO'!B:E,4,0)</f>
        <v>4.0899999999999999E-2</v>
      </c>
      <c r="H920" s="456">
        <f t="shared" si="14"/>
        <v>242.93</v>
      </c>
    </row>
    <row r="921" spans="1:8" x14ac:dyDescent="0.25">
      <c r="A921" s="447"/>
      <c r="B921" s="449">
        <v>105662</v>
      </c>
      <c r="C921" s="439" t="s">
        <v>5944</v>
      </c>
      <c r="D921" s="449" t="s">
        <v>84</v>
      </c>
      <c r="E921" s="450">
        <v>278.27999999999997</v>
      </c>
      <c r="F921" s="455">
        <v>3.49E-2</v>
      </c>
      <c r="G921" s="453">
        <f>VLOOKUP(B921,'SINAPI-%MO'!B:E,4,0)</f>
        <v>7.5600000000000001E-2</v>
      </c>
      <c r="H921" s="456">
        <f t="shared" si="14"/>
        <v>257.24</v>
      </c>
    </row>
    <row r="922" spans="1:8" x14ac:dyDescent="0.25">
      <c r="A922" s="447"/>
      <c r="B922" s="449">
        <v>105665</v>
      </c>
      <c r="C922" s="439" t="s">
        <v>5947</v>
      </c>
      <c r="D922" s="449" t="s">
        <v>84</v>
      </c>
      <c r="E922" s="450">
        <v>267.91000000000003</v>
      </c>
      <c r="F922" s="455">
        <v>2.76E-2</v>
      </c>
      <c r="G922" s="453">
        <f>VLOOKUP(B922,'SINAPI-%MO'!B:E,4,0)</f>
        <v>5.9799999999999999E-2</v>
      </c>
      <c r="H922" s="456">
        <f t="shared" si="14"/>
        <v>251.88</v>
      </c>
    </row>
    <row r="923" spans="1:8" x14ac:dyDescent="0.25">
      <c r="A923" s="447"/>
      <c r="B923" s="449">
        <v>105671</v>
      </c>
      <c r="C923" s="439" t="s">
        <v>5953</v>
      </c>
      <c r="D923" s="449" t="s">
        <v>84</v>
      </c>
      <c r="E923" s="450">
        <v>262.76</v>
      </c>
      <c r="F923" s="455">
        <v>2.3900000000000001E-2</v>
      </c>
      <c r="G923" s="453">
        <f>VLOOKUP(B923,'SINAPI-%MO'!B:E,4,0)</f>
        <v>5.1400000000000001E-2</v>
      </c>
      <c r="H923" s="456">
        <f t="shared" si="14"/>
        <v>249.25</v>
      </c>
    </row>
    <row r="924" spans="1:8" x14ac:dyDescent="0.25">
      <c r="A924" s="447"/>
      <c r="B924" s="449">
        <v>105644</v>
      </c>
      <c r="C924" s="439" t="s">
        <v>11021</v>
      </c>
      <c r="D924" s="449" t="s">
        <v>84</v>
      </c>
      <c r="E924" s="450">
        <v>295.54000000000002</v>
      </c>
      <c r="F924" s="455">
        <v>2.9399999999999999E-2</v>
      </c>
      <c r="G924" s="453">
        <f>VLOOKUP(B924,'SINAPI-%MO'!B:E,4,0)</f>
        <v>4.4299999999999999E-2</v>
      </c>
      <c r="H924" s="456">
        <f t="shared" si="14"/>
        <v>282.44</v>
      </c>
    </row>
    <row r="925" spans="1:8" x14ac:dyDescent="0.25">
      <c r="A925" s="447"/>
      <c r="B925" s="449">
        <v>105650</v>
      </c>
      <c r="C925" s="439" t="s">
        <v>11022</v>
      </c>
      <c r="D925" s="449" t="s">
        <v>84</v>
      </c>
      <c r="E925" s="450">
        <v>290.66000000000003</v>
      </c>
      <c r="F925" s="455">
        <v>2.5100000000000001E-2</v>
      </c>
      <c r="G925" s="453">
        <f>VLOOKUP(B925,'SINAPI-%MO'!B:E,4,0)</f>
        <v>3.8699999999999998E-2</v>
      </c>
      <c r="H925" s="456">
        <f t="shared" si="14"/>
        <v>279.41000000000003</v>
      </c>
    </row>
    <row r="926" spans="1:8" x14ac:dyDescent="0.25">
      <c r="A926" s="447"/>
      <c r="B926" s="449">
        <v>105656</v>
      </c>
      <c r="C926" s="439" t="s">
        <v>11023</v>
      </c>
      <c r="D926" s="449" t="s">
        <v>84</v>
      </c>
      <c r="E926" s="450">
        <v>288.22000000000003</v>
      </c>
      <c r="F926" s="455">
        <v>2.3E-2</v>
      </c>
      <c r="G926" s="453">
        <f>VLOOKUP(B926,'SINAPI-%MO'!B:E,4,0)</f>
        <v>3.5900000000000001E-2</v>
      </c>
      <c r="H926" s="456">
        <f t="shared" si="14"/>
        <v>277.87</v>
      </c>
    </row>
    <row r="927" spans="1:8" x14ac:dyDescent="0.25">
      <c r="A927" s="447"/>
      <c r="B927" s="449">
        <v>105577</v>
      </c>
      <c r="C927" s="439" t="s">
        <v>5909</v>
      </c>
      <c r="D927" s="449" t="s">
        <v>84</v>
      </c>
      <c r="E927" s="450">
        <v>124.81</v>
      </c>
      <c r="F927" s="455">
        <v>7.7799999999999994E-2</v>
      </c>
      <c r="G927" s="453">
        <f>VLOOKUP(B927,'SINAPI-%MO'!B:E,4,0)</f>
        <v>0.16850000000000001</v>
      </c>
      <c r="H927" s="456">
        <f t="shared" si="14"/>
        <v>103.77</v>
      </c>
    </row>
    <row r="928" spans="1:8" x14ac:dyDescent="0.25">
      <c r="A928" s="447"/>
      <c r="B928" s="449">
        <v>105578</v>
      </c>
      <c r="C928" s="439" t="s">
        <v>5910</v>
      </c>
      <c r="D928" s="449" t="s">
        <v>84</v>
      </c>
      <c r="E928" s="450">
        <v>114.44</v>
      </c>
      <c r="F928" s="455">
        <v>6.4600000000000005E-2</v>
      </c>
      <c r="G928" s="453">
        <f>VLOOKUP(B928,'SINAPI-%MO'!B:E,4,0)</f>
        <v>0.1399</v>
      </c>
      <c r="H928" s="456">
        <f t="shared" si="14"/>
        <v>98.42</v>
      </c>
    </row>
    <row r="929" spans="1:8" x14ac:dyDescent="0.25">
      <c r="A929" s="447"/>
      <c r="B929" s="449">
        <v>105712</v>
      </c>
      <c r="C929" s="439" t="s">
        <v>5971</v>
      </c>
      <c r="D929" s="449" t="s">
        <v>84</v>
      </c>
      <c r="E929" s="450">
        <v>109.29</v>
      </c>
      <c r="F929" s="455">
        <v>5.7500000000000002E-2</v>
      </c>
      <c r="G929" s="453">
        <f>VLOOKUP(B929,'SINAPI-%MO'!B:E,4,0)</f>
        <v>0.1235</v>
      </c>
      <c r="H929" s="456">
        <f t="shared" si="14"/>
        <v>95.79</v>
      </c>
    </row>
    <row r="930" spans="1:8" x14ac:dyDescent="0.25">
      <c r="A930" s="447"/>
      <c r="B930" s="449">
        <v>105637</v>
      </c>
      <c r="C930" s="439" t="s">
        <v>11024</v>
      </c>
      <c r="D930" s="449" t="s">
        <v>84</v>
      </c>
      <c r="E930" s="450">
        <v>155.81</v>
      </c>
      <c r="F930" s="455">
        <v>5.5800000000000002E-2</v>
      </c>
      <c r="G930" s="453">
        <f>VLOOKUP(B930,'SINAPI-%MO'!B:E,4,0)</f>
        <v>8.3900000000000002E-2</v>
      </c>
      <c r="H930" s="456">
        <f t="shared" si="14"/>
        <v>142.72999999999999</v>
      </c>
    </row>
    <row r="931" spans="1:8" x14ac:dyDescent="0.25">
      <c r="A931" s="447"/>
      <c r="B931" s="449">
        <v>105707</v>
      </c>
      <c r="C931" s="439" t="s">
        <v>11025</v>
      </c>
      <c r="D931" s="449" t="s">
        <v>84</v>
      </c>
      <c r="E931" s="450">
        <v>150.93</v>
      </c>
      <c r="F931" s="455">
        <v>4.8300000000000003E-2</v>
      </c>
      <c r="G931" s="453">
        <f>VLOOKUP(B931,'SINAPI-%MO'!B:E,4,0)</f>
        <v>7.46E-2</v>
      </c>
      <c r="H931" s="456">
        <f t="shared" si="14"/>
        <v>139.66999999999999</v>
      </c>
    </row>
    <row r="932" spans="1:8" x14ac:dyDescent="0.25">
      <c r="A932" s="447"/>
      <c r="B932" s="449">
        <v>105709</v>
      </c>
      <c r="C932" s="439" t="s">
        <v>11026</v>
      </c>
      <c r="D932" s="449" t="s">
        <v>84</v>
      </c>
      <c r="E932" s="450">
        <v>148.49</v>
      </c>
      <c r="F932" s="455">
        <v>4.4699999999999997E-2</v>
      </c>
      <c r="G932" s="453">
        <f>VLOOKUP(B932,'SINAPI-%MO'!B:E,4,0)</f>
        <v>6.9800000000000001E-2</v>
      </c>
      <c r="H932" s="456">
        <f t="shared" si="14"/>
        <v>138.12</v>
      </c>
    </row>
    <row r="933" spans="1:8" x14ac:dyDescent="0.25">
      <c r="A933" s="447"/>
      <c r="B933" s="449">
        <v>105693</v>
      </c>
      <c r="C933" s="439" t="s">
        <v>5957</v>
      </c>
      <c r="D933" s="449" t="s">
        <v>84</v>
      </c>
      <c r="E933" s="450">
        <v>191.54</v>
      </c>
      <c r="F933" s="455">
        <v>5.0700000000000002E-2</v>
      </c>
      <c r="G933" s="453">
        <f>VLOOKUP(B933,'SINAPI-%MO'!B:E,4,0)</f>
        <v>0.10979999999999999</v>
      </c>
      <c r="H933" s="456">
        <f t="shared" si="14"/>
        <v>170.5</v>
      </c>
    </row>
    <row r="934" spans="1:8" x14ac:dyDescent="0.25">
      <c r="A934" s="447"/>
      <c r="B934" s="449">
        <v>105696</v>
      </c>
      <c r="C934" s="439" t="s">
        <v>5960</v>
      </c>
      <c r="D934" s="449" t="s">
        <v>84</v>
      </c>
      <c r="E934" s="450">
        <v>181.17</v>
      </c>
      <c r="F934" s="455">
        <v>4.0800000000000003E-2</v>
      </c>
      <c r="G934" s="453">
        <f>VLOOKUP(B934,'SINAPI-%MO'!B:E,4,0)</f>
        <v>8.8400000000000006E-2</v>
      </c>
      <c r="H934" s="456">
        <f t="shared" si="14"/>
        <v>165.15</v>
      </c>
    </row>
    <row r="935" spans="1:8" x14ac:dyDescent="0.25">
      <c r="A935" s="447"/>
      <c r="B935" s="449">
        <v>105702</v>
      </c>
      <c r="C935" s="439" t="s">
        <v>5966</v>
      </c>
      <c r="D935" s="449" t="s">
        <v>84</v>
      </c>
      <c r="E935" s="450">
        <v>176.02</v>
      </c>
      <c r="F935" s="455">
        <v>3.5700000000000003E-2</v>
      </c>
      <c r="G935" s="453">
        <f>VLOOKUP(B935,'SINAPI-%MO'!B:E,4,0)</f>
        <v>7.6700000000000004E-2</v>
      </c>
      <c r="H935" s="456">
        <f t="shared" si="14"/>
        <v>162.51</v>
      </c>
    </row>
    <row r="936" spans="1:8" x14ac:dyDescent="0.25">
      <c r="A936" s="447"/>
      <c r="B936" s="449">
        <v>105675</v>
      </c>
      <c r="C936" s="439" t="s">
        <v>11027</v>
      </c>
      <c r="D936" s="449" t="s">
        <v>84</v>
      </c>
      <c r="E936" s="450">
        <v>206.25</v>
      </c>
      <c r="F936" s="455">
        <v>4.2200000000000001E-2</v>
      </c>
      <c r="G936" s="453">
        <f>VLOOKUP(B936,'SINAPI-%MO'!B:E,4,0)</f>
        <v>6.3399999999999998E-2</v>
      </c>
      <c r="H936" s="456">
        <f t="shared" si="14"/>
        <v>193.17</v>
      </c>
    </row>
    <row r="937" spans="1:8" x14ac:dyDescent="0.25">
      <c r="A937" s="447"/>
      <c r="B937" s="449">
        <v>105681</v>
      </c>
      <c r="C937" s="439" t="s">
        <v>11028</v>
      </c>
      <c r="D937" s="449" t="s">
        <v>84</v>
      </c>
      <c r="E937" s="450">
        <v>201.37</v>
      </c>
      <c r="F937" s="455">
        <v>3.6200000000000003E-2</v>
      </c>
      <c r="G937" s="453">
        <f>VLOOKUP(B937,'SINAPI-%MO'!B:E,4,0)</f>
        <v>5.5899999999999998E-2</v>
      </c>
      <c r="H937" s="456">
        <f t="shared" si="14"/>
        <v>190.11</v>
      </c>
    </row>
    <row r="938" spans="1:8" x14ac:dyDescent="0.25">
      <c r="A938" s="447"/>
      <c r="B938" s="449">
        <v>105687</v>
      </c>
      <c r="C938" s="439" t="s">
        <v>11029</v>
      </c>
      <c r="D938" s="449" t="s">
        <v>84</v>
      </c>
      <c r="E938" s="450">
        <v>198.93</v>
      </c>
      <c r="F938" s="455">
        <v>3.3399999999999999E-2</v>
      </c>
      <c r="G938" s="453">
        <f>VLOOKUP(B938,'SINAPI-%MO'!B:E,4,0)</f>
        <v>5.21E-2</v>
      </c>
      <c r="H938" s="456">
        <f t="shared" si="14"/>
        <v>188.56</v>
      </c>
    </row>
    <row r="939" spans="1:8" x14ac:dyDescent="0.25">
      <c r="A939" s="447"/>
      <c r="B939" s="449">
        <v>105694</v>
      </c>
      <c r="C939" s="439" t="s">
        <v>5958</v>
      </c>
      <c r="D939" s="449" t="s">
        <v>84</v>
      </c>
      <c r="E939" s="450">
        <v>229.05</v>
      </c>
      <c r="F939" s="455">
        <v>4.24E-2</v>
      </c>
      <c r="G939" s="453">
        <f>VLOOKUP(B939,'SINAPI-%MO'!B:E,4,0)</f>
        <v>9.1800000000000007E-2</v>
      </c>
      <c r="H939" s="456">
        <f t="shared" si="14"/>
        <v>208.02</v>
      </c>
    </row>
    <row r="940" spans="1:8" x14ac:dyDescent="0.25">
      <c r="A940" s="447"/>
      <c r="B940" s="449">
        <v>105697</v>
      </c>
      <c r="C940" s="439" t="s">
        <v>5961</v>
      </c>
      <c r="D940" s="449" t="s">
        <v>84</v>
      </c>
      <c r="E940" s="450">
        <v>218.68</v>
      </c>
      <c r="F940" s="455">
        <v>3.3799999999999997E-2</v>
      </c>
      <c r="G940" s="453">
        <f>VLOOKUP(B940,'SINAPI-%MO'!B:E,4,0)</f>
        <v>7.3200000000000001E-2</v>
      </c>
      <c r="H940" s="456">
        <f t="shared" si="14"/>
        <v>202.67</v>
      </c>
    </row>
    <row r="941" spans="1:8" x14ac:dyDescent="0.25">
      <c r="A941" s="447"/>
      <c r="B941" s="449">
        <v>105703</v>
      </c>
      <c r="C941" s="439" t="s">
        <v>5967</v>
      </c>
      <c r="D941" s="449" t="s">
        <v>84</v>
      </c>
      <c r="E941" s="450">
        <v>213.53</v>
      </c>
      <c r="F941" s="455">
        <v>2.9399999999999999E-2</v>
      </c>
      <c r="G941" s="453">
        <f>VLOOKUP(B941,'SINAPI-%MO'!B:E,4,0)</f>
        <v>6.3200000000000006E-2</v>
      </c>
      <c r="H941" s="456">
        <f t="shared" si="14"/>
        <v>200.03</v>
      </c>
    </row>
    <row r="942" spans="1:8" x14ac:dyDescent="0.25">
      <c r="A942" s="447"/>
      <c r="B942" s="449">
        <v>105676</v>
      </c>
      <c r="C942" s="439" t="s">
        <v>11030</v>
      </c>
      <c r="D942" s="449" t="s">
        <v>84</v>
      </c>
      <c r="E942" s="450">
        <v>241.59</v>
      </c>
      <c r="F942" s="455">
        <v>3.5999999999999997E-2</v>
      </c>
      <c r="G942" s="453">
        <f>VLOOKUP(B942,'SINAPI-%MO'!B:E,4,0)</f>
        <v>5.4100000000000002E-2</v>
      </c>
      <c r="H942" s="456">
        <f t="shared" si="14"/>
        <v>228.51</v>
      </c>
    </row>
    <row r="943" spans="1:8" x14ac:dyDescent="0.25">
      <c r="A943" s="447"/>
      <c r="B943" s="449">
        <v>105682</v>
      </c>
      <c r="C943" s="439" t="s">
        <v>11031</v>
      </c>
      <c r="D943" s="449" t="s">
        <v>84</v>
      </c>
      <c r="E943" s="450">
        <v>236.71</v>
      </c>
      <c r="F943" s="455">
        <v>3.0800000000000001E-2</v>
      </c>
      <c r="G943" s="453">
        <f>VLOOKUP(B943,'SINAPI-%MO'!B:E,4,0)</f>
        <v>4.7600000000000003E-2</v>
      </c>
      <c r="H943" s="456">
        <f t="shared" si="14"/>
        <v>225.44</v>
      </c>
    </row>
    <row r="944" spans="1:8" x14ac:dyDescent="0.25">
      <c r="A944" s="447"/>
      <c r="B944" s="449">
        <v>105688</v>
      </c>
      <c r="C944" s="439" t="s">
        <v>11032</v>
      </c>
      <c r="D944" s="449" t="s">
        <v>84</v>
      </c>
      <c r="E944" s="450">
        <v>234.27</v>
      </c>
      <c r="F944" s="455">
        <v>2.8299999999999999E-2</v>
      </c>
      <c r="G944" s="453">
        <f>VLOOKUP(B944,'SINAPI-%MO'!B:E,4,0)</f>
        <v>4.4200000000000003E-2</v>
      </c>
      <c r="H944" s="456">
        <f t="shared" si="14"/>
        <v>223.91</v>
      </c>
    </row>
    <row r="945" spans="1:8" x14ac:dyDescent="0.25">
      <c r="A945" s="447"/>
      <c r="B945" s="449">
        <v>105695</v>
      </c>
      <c r="C945" s="439" t="s">
        <v>5959</v>
      </c>
      <c r="D945" s="449" t="s">
        <v>84</v>
      </c>
      <c r="E945" s="450">
        <v>266.04000000000002</v>
      </c>
      <c r="F945" s="455">
        <v>3.6499999999999998E-2</v>
      </c>
      <c r="G945" s="453">
        <f>VLOOKUP(B945,'SINAPI-%MO'!B:E,4,0)</f>
        <v>7.9000000000000001E-2</v>
      </c>
      <c r="H945" s="456">
        <f t="shared" si="14"/>
        <v>245.02</v>
      </c>
    </row>
    <row r="946" spans="1:8" x14ac:dyDescent="0.25">
      <c r="A946" s="447"/>
      <c r="B946" s="449">
        <v>105698</v>
      </c>
      <c r="C946" s="439" t="s">
        <v>5962</v>
      </c>
      <c r="D946" s="449" t="s">
        <v>84</v>
      </c>
      <c r="E946" s="450">
        <v>255.67</v>
      </c>
      <c r="F946" s="455">
        <v>2.8899999999999999E-2</v>
      </c>
      <c r="G946" s="453">
        <f>VLOOKUP(B946,'SINAPI-%MO'!B:E,4,0)</f>
        <v>6.2600000000000003E-2</v>
      </c>
      <c r="H946" s="456">
        <f t="shared" si="14"/>
        <v>239.66</v>
      </c>
    </row>
    <row r="947" spans="1:8" x14ac:dyDescent="0.25">
      <c r="A947" s="447"/>
      <c r="B947" s="449">
        <v>105704</v>
      </c>
      <c r="C947" s="439" t="s">
        <v>5968</v>
      </c>
      <c r="D947" s="449" t="s">
        <v>84</v>
      </c>
      <c r="E947" s="450">
        <v>250.52</v>
      </c>
      <c r="F947" s="455">
        <v>2.5100000000000001E-2</v>
      </c>
      <c r="G947" s="453">
        <f>VLOOKUP(B947,'SINAPI-%MO'!B:E,4,0)</f>
        <v>5.3900000000000003E-2</v>
      </c>
      <c r="H947" s="456">
        <f t="shared" si="14"/>
        <v>237.01</v>
      </c>
    </row>
    <row r="948" spans="1:8" x14ac:dyDescent="0.25">
      <c r="A948" s="447"/>
      <c r="B948" s="449">
        <v>105677</v>
      </c>
      <c r="C948" s="439" t="s">
        <v>11033</v>
      </c>
      <c r="D948" s="449" t="s">
        <v>84</v>
      </c>
      <c r="E948" s="450">
        <v>276.93</v>
      </c>
      <c r="F948" s="455">
        <v>3.1399999999999997E-2</v>
      </c>
      <c r="G948" s="453">
        <f>VLOOKUP(B948,'SINAPI-%MO'!B:E,4,0)</f>
        <v>4.7199999999999999E-2</v>
      </c>
      <c r="H948" s="456">
        <f t="shared" si="14"/>
        <v>263.85000000000002</v>
      </c>
    </row>
    <row r="949" spans="1:8" x14ac:dyDescent="0.25">
      <c r="A949" s="447"/>
      <c r="B949" s="449">
        <v>105683</v>
      </c>
      <c r="C949" s="439" t="s">
        <v>11034</v>
      </c>
      <c r="D949" s="449" t="s">
        <v>84</v>
      </c>
      <c r="E949" s="450">
        <v>272.05</v>
      </c>
      <c r="F949" s="455">
        <v>2.6800000000000001E-2</v>
      </c>
      <c r="G949" s="453">
        <f>VLOOKUP(B949,'SINAPI-%MO'!B:E,4,0)</f>
        <v>4.1399999999999999E-2</v>
      </c>
      <c r="H949" s="456">
        <f t="shared" si="14"/>
        <v>260.77999999999997</v>
      </c>
    </row>
    <row r="950" spans="1:8" x14ac:dyDescent="0.25">
      <c r="A950" s="447"/>
      <c r="B950" s="449">
        <v>105689</v>
      </c>
      <c r="C950" s="439" t="s">
        <v>11035</v>
      </c>
      <c r="D950" s="449" t="s">
        <v>84</v>
      </c>
      <c r="E950" s="450">
        <v>269.61</v>
      </c>
      <c r="F950" s="455">
        <v>2.46E-2</v>
      </c>
      <c r="G950" s="453">
        <f>VLOOKUP(B950,'SINAPI-%MO'!B:E,4,0)</f>
        <v>3.8399999999999997E-2</v>
      </c>
      <c r="H950" s="456">
        <f t="shared" si="14"/>
        <v>259.25</v>
      </c>
    </row>
    <row r="951" spans="1:8" x14ac:dyDescent="0.25">
      <c r="A951" s="447"/>
      <c r="B951" s="449">
        <v>105579</v>
      </c>
      <c r="C951" s="439" t="s">
        <v>5911</v>
      </c>
      <c r="D951" s="449" t="s">
        <v>84</v>
      </c>
      <c r="E951" s="450">
        <v>111.51</v>
      </c>
      <c r="F951" s="455">
        <v>8.7099999999999997E-2</v>
      </c>
      <c r="G951" s="453">
        <f>VLOOKUP(B951,'SINAPI-%MO'!B:E,4,0)</f>
        <v>0.18859999999999999</v>
      </c>
      <c r="H951" s="456">
        <f t="shared" si="14"/>
        <v>90.47</v>
      </c>
    </row>
    <row r="952" spans="1:8" x14ac:dyDescent="0.25">
      <c r="A952" s="447"/>
      <c r="B952" s="449">
        <v>105580</v>
      </c>
      <c r="C952" s="439" t="s">
        <v>5912</v>
      </c>
      <c r="D952" s="449" t="s">
        <v>84</v>
      </c>
      <c r="E952" s="450">
        <v>101.14</v>
      </c>
      <c r="F952" s="455">
        <v>7.3099999999999998E-2</v>
      </c>
      <c r="G952" s="453">
        <f>VLOOKUP(B952,'SINAPI-%MO'!B:E,4,0)</f>
        <v>0.1583</v>
      </c>
      <c r="H952" s="456">
        <f t="shared" si="14"/>
        <v>85.12</v>
      </c>
    </row>
    <row r="953" spans="1:8" x14ac:dyDescent="0.25">
      <c r="A953" s="447"/>
      <c r="B953" s="449">
        <v>105582</v>
      </c>
      <c r="C953" s="439" t="s">
        <v>5914</v>
      </c>
      <c r="D953" s="449" t="s">
        <v>84</v>
      </c>
      <c r="E953" s="450">
        <v>95.99</v>
      </c>
      <c r="F953" s="455">
        <v>6.54E-2</v>
      </c>
      <c r="G953" s="453">
        <f>VLOOKUP(B953,'SINAPI-%MO'!B:E,4,0)</f>
        <v>0.1406</v>
      </c>
      <c r="H953" s="456">
        <f t="shared" si="14"/>
        <v>82.49</v>
      </c>
    </row>
    <row r="954" spans="1:8" x14ac:dyDescent="0.25">
      <c r="A954" s="447"/>
      <c r="B954" s="449">
        <v>105638</v>
      </c>
      <c r="C954" s="439" t="s">
        <v>11036</v>
      </c>
      <c r="D954" s="449" t="s">
        <v>84</v>
      </c>
      <c r="E954" s="450">
        <v>135.57</v>
      </c>
      <c r="F954" s="455">
        <v>6.4199999999999993E-2</v>
      </c>
      <c r="G954" s="453">
        <f>VLOOKUP(B954,'SINAPI-%MO'!B:E,4,0)</f>
        <v>9.6500000000000002E-2</v>
      </c>
      <c r="H954" s="456">
        <f t="shared" si="14"/>
        <v>122.48</v>
      </c>
    </row>
    <row r="955" spans="1:8" x14ac:dyDescent="0.25">
      <c r="A955" s="447"/>
      <c r="B955" s="449">
        <v>105715</v>
      </c>
      <c r="C955" s="439" t="s">
        <v>11037</v>
      </c>
      <c r="D955" s="449" t="s">
        <v>84</v>
      </c>
      <c r="E955" s="450">
        <v>130.69</v>
      </c>
      <c r="F955" s="455">
        <v>5.5800000000000002E-2</v>
      </c>
      <c r="G955" s="453">
        <f>VLOOKUP(B955,'SINAPI-%MO'!B:E,4,0)</f>
        <v>8.6199999999999999E-2</v>
      </c>
      <c r="H955" s="456">
        <f t="shared" si="14"/>
        <v>119.42</v>
      </c>
    </row>
    <row r="956" spans="1:8" x14ac:dyDescent="0.25">
      <c r="A956" s="447"/>
      <c r="B956" s="449">
        <v>105717</v>
      </c>
      <c r="C956" s="439" t="s">
        <v>11038</v>
      </c>
      <c r="D956" s="449" t="s">
        <v>84</v>
      </c>
      <c r="E956" s="450">
        <v>128.25</v>
      </c>
      <c r="F956" s="455">
        <v>5.1799999999999999E-2</v>
      </c>
      <c r="G956" s="453">
        <f>VLOOKUP(B956,'SINAPI-%MO'!B:E,4,0)</f>
        <v>8.0799999999999997E-2</v>
      </c>
      <c r="H956" s="456">
        <f t="shared" si="14"/>
        <v>117.88</v>
      </c>
    </row>
    <row r="957" spans="1:8" x14ac:dyDescent="0.25">
      <c r="A957" s="447"/>
      <c r="B957" s="449">
        <v>105626</v>
      </c>
      <c r="C957" s="439" t="s">
        <v>5928</v>
      </c>
      <c r="D957" s="449" t="s">
        <v>84</v>
      </c>
      <c r="E957" s="450">
        <v>148.71</v>
      </c>
      <c r="F957" s="455">
        <v>3.85E-2</v>
      </c>
      <c r="G957" s="453">
        <f>VLOOKUP(B957,'SINAPI-%MO'!B:E,4,0)</f>
        <v>8.0600000000000005E-2</v>
      </c>
      <c r="H957" s="456">
        <f t="shared" si="14"/>
        <v>136.72</v>
      </c>
    </row>
    <row r="958" spans="1:8" x14ac:dyDescent="0.25">
      <c r="A958" s="447"/>
      <c r="B958" s="449">
        <v>105629</v>
      </c>
      <c r="C958" s="439" t="s">
        <v>5931</v>
      </c>
      <c r="D958" s="449" t="s">
        <v>84</v>
      </c>
      <c r="E958" s="450">
        <v>140.4</v>
      </c>
      <c r="F958" s="455">
        <v>2.7699999999999999E-2</v>
      </c>
      <c r="G958" s="453">
        <f>VLOOKUP(B958,'SINAPI-%MO'!B:E,4,0)</f>
        <v>5.6800000000000003E-2</v>
      </c>
      <c r="H958" s="456">
        <f t="shared" si="14"/>
        <v>132.41999999999999</v>
      </c>
    </row>
    <row r="959" spans="1:8" x14ac:dyDescent="0.25">
      <c r="A959" s="447"/>
      <c r="B959" s="449">
        <v>105635</v>
      </c>
      <c r="C959" s="439" t="s">
        <v>5937</v>
      </c>
      <c r="D959" s="449" t="s">
        <v>84</v>
      </c>
      <c r="E959" s="450">
        <v>139.26</v>
      </c>
      <c r="F959" s="455">
        <v>2.6100000000000002E-2</v>
      </c>
      <c r="G959" s="453">
        <f>VLOOKUP(B959,'SINAPI-%MO'!B:E,4,0)</f>
        <v>5.4699999999999999E-2</v>
      </c>
      <c r="H959" s="456">
        <f t="shared" si="14"/>
        <v>131.63999999999999</v>
      </c>
    </row>
    <row r="960" spans="1:8" x14ac:dyDescent="0.25">
      <c r="A960" s="447"/>
      <c r="B960" s="449">
        <v>105605</v>
      </c>
      <c r="C960" s="439" t="s">
        <v>11039</v>
      </c>
      <c r="D960" s="449" t="s">
        <v>84</v>
      </c>
      <c r="E960" s="450">
        <v>136.82</v>
      </c>
      <c r="F960" s="455">
        <v>4.2500000000000003E-2</v>
      </c>
      <c r="G960" s="453">
        <f>VLOOKUP(B960,'SINAPI-%MO'!B:E,4,0)</f>
        <v>6.7400000000000002E-2</v>
      </c>
      <c r="H960" s="456">
        <f t="shared" si="14"/>
        <v>127.59</v>
      </c>
    </row>
    <row r="961" spans="1:8" x14ac:dyDescent="0.25">
      <c r="A961" s="447"/>
      <c r="B961" s="449">
        <v>105613</v>
      </c>
      <c r="C961" s="439" t="s">
        <v>11040</v>
      </c>
      <c r="D961" s="449" t="s">
        <v>84</v>
      </c>
      <c r="E961" s="450">
        <v>133.66999999999999</v>
      </c>
      <c r="F961" s="455">
        <v>3.6900000000000002E-2</v>
      </c>
      <c r="G961" s="453">
        <f>VLOOKUP(B961,'SINAPI-%MO'!B:E,4,0)</f>
        <v>6.0600000000000001E-2</v>
      </c>
      <c r="H961" s="456">
        <f t="shared" si="14"/>
        <v>125.56</v>
      </c>
    </row>
    <row r="962" spans="1:8" x14ac:dyDescent="0.25">
      <c r="A962" s="447"/>
      <c r="B962" s="449">
        <v>105621</v>
      </c>
      <c r="C962" s="439" t="s">
        <v>11041</v>
      </c>
      <c r="D962" s="449" t="s">
        <v>84</v>
      </c>
      <c r="E962" s="450">
        <v>131.41999999999999</v>
      </c>
      <c r="F962" s="455">
        <v>3.2899999999999999E-2</v>
      </c>
      <c r="G962" s="453">
        <f>VLOOKUP(B962,'SINAPI-%MO'!B:E,4,0)</f>
        <v>5.5500000000000001E-2</v>
      </c>
      <c r="H962" s="456">
        <f t="shared" si="14"/>
        <v>124.12</v>
      </c>
    </row>
    <row r="963" spans="1:8" x14ac:dyDescent="0.25">
      <c r="A963" s="447"/>
      <c r="B963" s="449">
        <v>105627</v>
      </c>
      <c r="C963" s="439" t="s">
        <v>5929</v>
      </c>
      <c r="D963" s="449" t="s">
        <v>84</v>
      </c>
      <c r="E963" s="450">
        <v>187.03</v>
      </c>
      <c r="F963" s="455">
        <v>3.0599999999999999E-2</v>
      </c>
      <c r="G963" s="453">
        <f>VLOOKUP(B963,'SINAPI-%MO'!B:E,4,0)</f>
        <v>6.4100000000000004E-2</v>
      </c>
      <c r="H963" s="456">
        <f t="shared" si="14"/>
        <v>175.04</v>
      </c>
    </row>
    <row r="964" spans="1:8" x14ac:dyDescent="0.25">
      <c r="A964" s="447"/>
      <c r="B964" s="449">
        <v>105630</v>
      </c>
      <c r="C964" s="439" t="s">
        <v>5932</v>
      </c>
      <c r="D964" s="449" t="s">
        <v>84</v>
      </c>
      <c r="E964" s="450">
        <v>178.72</v>
      </c>
      <c r="F964" s="455">
        <v>2.18E-2</v>
      </c>
      <c r="G964" s="453">
        <f>VLOOKUP(B964,'SINAPI-%MO'!B:E,4,0)</f>
        <v>4.4600000000000001E-2</v>
      </c>
      <c r="H964" s="456">
        <f t="shared" si="14"/>
        <v>170.74</v>
      </c>
    </row>
    <row r="965" spans="1:8" x14ac:dyDescent="0.25">
      <c r="A965" s="447"/>
      <c r="B965" s="449">
        <v>105636</v>
      </c>
      <c r="C965" s="439" t="s">
        <v>5938</v>
      </c>
      <c r="D965" s="449" t="s">
        <v>84</v>
      </c>
      <c r="E965" s="450">
        <v>177.58</v>
      </c>
      <c r="F965" s="455">
        <v>2.0500000000000001E-2</v>
      </c>
      <c r="G965" s="453">
        <f>VLOOKUP(B965,'SINAPI-%MO'!B:E,4,0)</f>
        <v>4.2900000000000001E-2</v>
      </c>
      <c r="H965" s="456">
        <f t="shared" si="14"/>
        <v>169.96</v>
      </c>
    </row>
    <row r="966" spans="1:8" x14ac:dyDescent="0.25">
      <c r="A966" s="447"/>
      <c r="B966" s="449">
        <v>105606</v>
      </c>
      <c r="C966" s="439" t="s">
        <v>11042</v>
      </c>
      <c r="D966" s="449" t="s">
        <v>84</v>
      </c>
      <c r="E966" s="450">
        <v>174.18</v>
      </c>
      <c r="F966" s="455">
        <v>3.3399999999999999E-2</v>
      </c>
      <c r="G966" s="453">
        <f>VLOOKUP(B966,'SINAPI-%MO'!B:E,4,0)</f>
        <v>5.2900000000000003E-2</v>
      </c>
      <c r="H966" s="456">
        <f t="shared" si="14"/>
        <v>164.96</v>
      </c>
    </row>
    <row r="967" spans="1:8" x14ac:dyDescent="0.25">
      <c r="A967" s="447"/>
      <c r="B967" s="449">
        <v>105614</v>
      </c>
      <c r="C967" s="439" t="s">
        <v>11043</v>
      </c>
      <c r="D967" s="449" t="s">
        <v>84</v>
      </c>
      <c r="E967" s="450">
        <v>171.03</v>
      </c>
      <c r="F967" s="455">
        <v>2.8799999999999999E-2</v>
      </c>
      <c r="G967" s="453">
        <f>VLOOKUP(B967,'SINAPI-%MO'!B:E,4,0)</f>
        <v>4.7399999999999998E-2</v>
      </c>
      <c r="H967" s="456">
        <f t="shared" si="14"/>
        <v>162.91999999999999</v>
      </c>
    </row>
    <row r="968" spans="1:8" x14ac:dyDescent="0.25">
      <c r="A968" s="447"/>
      <c r="B968" s="449">
        <v>105622</v>
      </c>
      <c r="C968" s="439" t="s">
        <v>11044</v>
      </c>
      <c r="D968" s="449" t="s">
        <v>84</v>
      </c>
      <c r="E968" s="450">
        <v>168.78</v>
      </c>
      <c r="F968" s="455">
        <v>2.5600000000000001E-2</v>
      </c>
      <c r="G968" s="453">
        <f>VLOOKUP(B968,'SINAPI-%MO'!B:E,4,0)</f>
        <v>4.3299999999999998E-2</v>
      </c>
      <c r="H968" s="456">
        <f t="shared" si="14"/>
        <v>161.47</v>
      </c>
    </row>
    <row r="969" spans="1:8" x14ac:dyDescent="0.25">
      <c r="A969" s="447"/>
      <c r="B969" s="449">
        <v>105572</v>
      </c>
      <c r="C969" s="439" t="s">
        <v>5904</v>
      </c>
      <c r="D969" s="449" t="s">
        <v>84</v>
      </c>
      <c r="E969" s="450">
        <v>69.95</v>
      </c>
      <c r="F969" s="455">
        <v>8.1900000000000001E-2</v>
      </c>
      <c r="G969" s="453">
        <f>VLOOKUP(B969,'SINAPI-%MO'!B:E,4,0)</f>
        <v>0.1714</v>
      </c>
      <c r="H969" s="456">
        <f t="shared" si="14"/>
        <v>57.96</v>
      </c>
    </row>
    <row r="970" spans="1:8" x14ac:dyDescent="0.25">
      <c r="A970" s="447"/>
      <c r="B970" s="449">
        <v>105574</v>
      </c>
      <c r="C970" s="439" t="s">
        <v>5906</v>
      </c>
      <c r="D970" s="449" t="s">
        <v>84</v>
      </c>
      <c r="E970" s="450">
        <v>61.64</v>
      </c>
      <c r="F970" s="455">
        <v>6.3100000000000003E-2</v>
      </c>
      <c r="G970" s="453">
        <f>VLOOKUP(B970,'SINAPI-%MO'!B:E,4,0)</f>
        <v>0.1293</v>
      </c>
      <c r="H970" s="456">
        <f t="shared" si="14"/>
        <v>53.66</v>
      </c>
    </row>
    <row r="971" spans="1:8" x14ac:dyDescent="0.25">
      <c r="A971" s="447"/>
      <c r="B971" s="449">
        <v>105576</v>
      </c>
      <c r="C971" s="439" t="s">
        <v>5908</v>
      </c>
      <c r="D971" s="449" t="s">
        <v>84</v>
      </c>
      <c r="E971" s="450">
        <v>60.5</v>
      </c>
      <c r="F971" s="455">
        <v>6.0199999999999997E-2</v>
      </c>
      <c r="G971" s="453">
        <f>VLOOKUP(B971,'SINAPI-%MO'!B:E,4,0)</f>
        <v>0.126</v>
      </c>
      <c r="H971" s="456">
        <f t="shared" si="14"/>
        <v>52.87</v>
      </c>
    </row>
    <row r="972" spans="1:8" x14ac:dyDescent="0.25">
      <c r="A972" s="447"/>
      <c r="B972" s="449">
        <v>105603</v>
      </c>
      <c r="C972" s="439" t="s">
        <v>11045</v>
      </c>
      <c r="D972" s="449" t="s">
        <v>84</v>
      </c>
      <c r="E972" s="450">
        <v>62.1</v>
      </c>
      <c r="F972" s="455">
        <v>9.3600000000000003E-2</v>
      </c>
      <c r="G972" s="453">
        <f>VLOOKUP(B972,'SINAPI-%MO'!B:E,4,0)</f>
        <v>0.14849999999999999</v>
      </c>
      <c r="H972" s="456">
        <f t="shared" ref="H972:H1035" si="15">IF(E972&gt;0,TRUNC(E972*(1-G972),2),"")</f>
        <v>52.87</v>
      </c>
    </row>
    <row r="973" spans="1:8" x14ac:dyDescent="0.25">
      <c r="A973" s="447"/>
      <c r="B973" s="449">
        <v>105611</v>
      </c>
      <c r="C973" s="439" t="s">
        <v>11046</v>
      </c>
      <c r="D973" s="449" t="s">
        <v>84</v>
      </c>
      <c r="E973" s="450">
        <v>58.95</v>
      </c>
      <c r="F973" s="455">
        <v>8.3599999999999994E-2</v>
      </c>
      <c r="G973" s="453">
        <f>VLOOKUP(B973,'SINAPI-%MO'!B:E,4,0)</f>
        <v>0.13739999999999999</v>
      </c>
      <c r="H973" s="456">
        <f t="shared" si="15"/>
        <v>50.85</v>
      </c>
    </row>
    <row r="974" spans="1:8" x14ac:dyDescent="0.25">
      <c r="A974" s="447"/>
      <c r="B974" s="449">
        <v>105619</v>
      </c>
      <c r="C974" s="439" t="s">
        <v>11047</v>
      </c>
      <c r="D974" s="449" t="s">
        <v>84</v>
      </c>
      <c r="E974" s="450">
        <v>56.7</v>
      </c>
      <c r="F974" s="455">
        <v>7.6200000000000004E-2</v>
      </c>
      <c r="G974" s="453">
        <f>VLOOKUP(B974,'SINAPI-%MO'!B:E,4,0)</f>
        <v>0.12870000000000001</v>
      </c>
      <c r="H974" s="456">
        <f t="shared" si="15"/>
        <v>49.4</v>
      </c>
    </row>
    <row r="975" spans="1:8" x14ac:dyDescent="0.25">
      <c r="A975" s="447"/>
      <c r="B975" s="449">
        <v>105573</v>
      </c>
      <c r="C975" s="439" t="s">
        <v>5905</v>
      </c>
      <c r="D975" s="449" t="s">
        <v>84</v>
      </c>
      <c r="E975" s="450">
        <v>109.87</v>
      </c>
      <c r="F975" s="455">
        <v>5.2200000000000003E-2</v>
      </c>
      <c r="G975" s="453">
        <f>VLOOKUP(B975,'SINAPI-%MO'!B:E,4,0)</f>
        <v>0.1091</v>
      </c>
      <c r="H975" s="456">
        <f t="shared" si="15"/>
        <v>97.88</v>
      </c>
    </row>
    <row r="976" spans="1:8" x14ac:dyDescent="0.25">
      <c r="A976" s="447"/>
      <c r="B976" s="449">
        <v>105628</v>
      </c>
      <c r="C976" s="439" t="s">
        <v>5930</v>
      </c>
      <c r="D976" s="449" t="s">
        <v>84</v>
      </c>
      <c r="E976" s="450">
        <v>101.56</v>
      </c>
      <c r="F976" s="455">
        <v>3.8300000000000001E-2</v>
      </c>
      <c r="G976" s="453">
        <f>VLOOKUP(B976,'SINAPI-%MO'!B:E,4,0)</f>
        <v>7.85E-2</v>
      </c>
      <c r="H976" s="456">
        <f t="shared" si="15"/>
        <v>93.58</v>
      </c>
    </row>
    <row r="977" spans="1:8" x14ac:dyDescent="0.25">
      <c r="A977" s="447"/>
      <c r="B977" s="449">
        <v>105634</v>
      </c>
      <c r="C977" s="439" t="s">
        <v>5936</v>
      </c>
      <c r="D977" s="449" t="s">
        <v>84</v>
      </c>
      <c r="E977" s="450">
        <v>100.42</v>
      </c>
      <c r="F977" s="455">
        <v>3.6200000000000003E-2</v>
      </c>
      <c r="G977" s="453">
        <f>VLOOKUP(B977,'SINAPI-%MO'!B:E,4,0)</f>
        <v>7.5899999999999995E-2</v>
      </c>
      <c r="H977" s="456">
        <f t="shared" si="15"/>
        <v>92.79</v>
      </c>
    </row>
    <row r="978" spans="1:8" x14ac:dyDescent="0.25">
      <c r="A978" s="447"/>
      <c r="B978" s="449">
        <v>105604</v>
      </c>
      <c r="C978" s="439" t="s">
        <v>11048</v>
      </c>
      <c r="D978" s="449" t="s">
        <v>84</v>
      </c>
      <c r="E978" s="450">
        <v>99.46</v>
      </c>
      <c r="F978" s="455">
        <v>5.8400000000000001E-2</v>
      </c>
      <c r="G978" s="453">
        <f>VLOOKUP(B978,'SINAPI-%MO'!B:E,4,0)</f>
        <v>9.2700000000000005E-2</v>
      </c>
      <c r="H978" s="456">
        <f t="shared" si="15"/>
        <v>90.24</v>
      </c>
    </row>
    <row r="979" spans="1:8" x14ac:dyDescent="0.25">
      <c r="A979" s="447"/>
      <c r="B979" s="449">
        <v>105612</v>
      </c>
      <c r="C979" s="439" t="s">
        <v>11049</v>
      </c>
      <c r="D979" s="449" t="s">
        <v>84</v>
      </c>
      <c r="E979" s="450">
        <v>96.31</v>
      </c>
      <c r="F979" s="455">
        <v>5.1200000000000002E-2</v>
      </c>
      <c r="G979" s="453">
        <f>VLOOKUP(B979,'SINAPI-%MO'!B:E,4,0)</f>
        <v>8.4099999999999994E-2</v>
      </c>
      <c r="H979" s="456">
        <f t="shared" si="15"/>
        <v>88.21</v>
      </c>
    </row>
    <row r="980" spans="1:8" x14ac:dyDescent="0.25">
      <c r="A980" s="447"/>
      <c r="B980" s="449">
        <v>105620</v>
      </c>
      <c r="C980" s="439" t="s">
        <v>11050</v>
      </c>
      <c r="D980" s="449" t="s">
        <v>84</v>
      </c>
      <c r="E980" s="450">
        <v>94.06</v>
      </c>
      <c r="F980" s="455">
        <v>4.5900000000000003E-2</v>
      </c>
      <c r="G980" s="453">
        <f>VLOOKUP(B980,'SINAPI-%MO'!B:E,4,0)</f>
        <v>7.7600000000000002E-2</v>
      </c>
      <c r="H980" s="456">
        <f t="shared" si="15"/>
        <v>86.76</v>
      </c>
    </row>
    <row r="981" spans="1:8" x14ac:dyDescent="0.25">
      <c r="A981" s="447"/>
      <c r="B981" s="449">
        <v>105586</v>
      </c>
      <c r="C981" s="439" t="s">
        <v>5916</v>
      </c>
      <c r="D981" s="449" t="s">
        <v>84</v>
      </c>
      <c r="E981" s="450">
        <v>136.69</v>
      </c>
      <c r="F981" s="455">
        <v>9.1200000000000003E-2</v>
      </c>
      <c r="G981" s="453">
        <f>VLOOKUP(B981,'SINAPI-%MO'!B:E,4,0)</f>
        <v>0.19800000000000001</v>
      </c>
      <c r="H981" s="456">
        <f t="shared" si="15"/>
        <v>109.62</v>
      </c>
    </row>
    <row r="982" spans="1:8" x14ac:dyDescent="0.25">
      <c r="A982" s="447"/>
      <c r="B982" s="449">
        <v>105587</v>
      </c>
      <c r="C982" s="439" t="s">
        <v>5917</v>
      </c>
      <c r="D982" s="449" t="s">
        <v>84</v>
      </c>
      <c r="E982" s="450">
        <v>122.4</v>
      </c>
      <c r="F982" s="455">
        <v>7.5499999999999998E-2</v>
      </c>
      <c r="G982" s="453">
        <f>VLOOKUP(B982,'SINAPI-%MO'!B:E,4,0)</f>
        <v>0.1636</v>
      </c>
      <c r="H982" s="456">
        <f t="shared" si="15"/>
        <v>102.37</v>
      </c>
    </row>
    <row r="983" spans="1:8" x14ac:dyDescent="0.25">
      <c r="A983" s="447"/>
      <c r="B983" s="449">
        <v>105589</v>
      </c>
      <c r="C983" s="439" t="s">
        <v>5919</v>
      </c>
      <c r="D983" s="449" t="s">
        <v>84</v>
      </c>
      <c r="E983" s="450">
        <v>121.09</v>
      </c>
      <c r="F983" s="455">
        <v>7.4200000000000002E-2</v>
      </c>
      <c r="G983" s="453">
        <f>VLOOKUP(B983,'SINAPI-%MO'!B:E,4,0)</f>
        <v>0.1613</v>
      </c>
      <c r="H983" s="456">
        <f t="shared" si="15"/>
        <v>101.55</v>
      </c>
    </row>
    <row r="984" spans="1:8" x14ac:dyDescent="0.25">
      <c r="A984" s="447"/>
      <c r="B984" s="449">
        <v>105584</v>
      </c>
      <c r="C984" s="439" t="s">
        <v>11051</v>
      </c>
      <c r="D984" s="449" t="s">
        <v>84</v>
      </c>
      <c r="E984" s="450">
        <v>164.71</v>
      </c>
      <c r="F984" s="455">
        <v>6.93E-2</v>
      </c>
      <c r="G984" s="453">
        <f>VLOOKUP(B984,'SINAPI-%MO'!B:E,4,0)</f>
        <v>0.1013</v>
      </c>
      <c r="H984" s="456">
        <f t="shared" si="15"/>
        <v>148.02000000000001</v>
      </c>
    </row>
    <row r="985" spans="1:8" x14ac:dyDescent="0.25">
      <c r="A985" s="447"/>
      <c r="B985" s="449">
        <v>105720</v>
      </c>
      <c r="C985" s="439" t="s">
        <v>11052</v>
      </c>
      <c r="D985" s="449" t="s">
        <v>84</v>
      </c>
      <c r="E985" s="450">
        <v>156.88999999999999</v>
      </c>
      <c r="F985" s="455">
        <v>5.8099999999999999E-2</v>
      </c>
      <c r="G985" s="453">
        <f>VLOOKUP(B985,'SINAPI-%MO'!B:E,4,0)</f>
        <v>8.72E-2</v>
      </c>
      <c r="H985" s="456">
        <f t="shared" si="15"/>
        <v>143.19999999999999</v>
      </c>
    </row>
    <row r="986" spans="1:8" x14ac:dyDescent="0.25">
      <c r="A986" s="447"/>
      <c r="B986" s="449">
        <v>105722</v>
      </c>
      <c r="C986" s="439" t="s">
        <v>11053</v>
      </c>
      <c r="D986" s="449" t="s">
        <v>84</v>
      </c>
      <c r="E986" s="450">
        <v>157.37</v>
      </c>
      <c r="F986" s="455">
        <v>5.9200000000000003E-2</v>
      </c>
      <c r="G986" s="453">
        <f>VLOOKUP(B986,'SINAPI-%MO'!B:E,4,0)</f>
        <v>8.8800000000000004E-2</v>
      </c>
      <c r="H986" s="456">
        <f t="shared" si="15"/>
        <v>143.38999999999999</v>
      </c>
    </row>
    <row r="987" spans="1:8" x14ac:dyDescent="0.25">
      <c r="A987" s="447"/>
      <c r="B987" s="449">
        <v>105593</v>
      </c>
      <c r="C987" s="439" t="s">
        <v>5921</v>
      </c>
      <c r="D987" s="449" t="s">
        <v>84</v>
      </c>
      <c r="E987" s="450">
        <v>123.39</v>
      </c>
      <c r="F987" s="455">
        <v>0.1011</v>
      </c>
      <c r="G987" s="453">
        <f>VLOOKUP(B987,'SINAPI-%MO'!B:E,4,0)</f>
        <v>0.21940000000000001</v>
      </c>
      <c r="H987" s="456">
        <f t="shared" si="15"/>
        <v>96.31</v>
      </c>
    </row>
    <row r="988" spans="1:8" x14ac:dyDescent="0.25">
      <c r="A988" s="447"/>
      <c r="B988" s="449">
        <v>105594</v>
      </c>
      <c r="C988" s="439" t="s">
        <v>5922</v>
      </c>
      <c r="D988" s="449" t="s">
        <v>84</v>
      </c>
      <c r="E988" s="450">
        <v>109.1</v>
      </c>
      <c r="F988" s="455">
        <v>8.4699999999999998E-2</v>
      </c>
      <c r="G988" s="453">
        <f>VLOOKUP(B988,'SINAPI-%MO'!B:E,4,0)</f>
        <v>0.18360000000000001</v>
      </c>
      <c r="H988" s="456">
        <f t="shared" si="15"/>
        <v>89.06</v>
      </c>
    </row>
    <row r="989" spans="1:8" x14ac:dyDescent="0.25">
      <c r="A989" s="447"/>
      <c r="B989" s="449">
        <v>105596</v>
      </c>
      <c r="C989" s="439" t="s">
        <v>5924</v>
      </c>
      <c r="D989" s="449" t="s">
        <v>84</v>
      </c>
      <c r="E989" s="450">
        <v>107.79</v>
      </c>
      <c r="F989" s="455">
        <v>8.3299999999999999E-2</v>
      </c>
      <c r="G989" s="453">
        <f>VLOOKUP(B989,'SINAPI-%MO'!B:E,4,0)</f>
        <v>0.1812</v>
      </c>
      <c r="H989" s="456">
        <f t="shared" si="15"/>
        <v>88.25</v>
      </c>
    </row>
    <row r="990" spans="1:8" x14ac:dyDescent="0.25">
      <c r="A990" s="447"/>
      <c r="B990" s="449">
        <v>105591</v>
      </c>
      <c r="C990" s="439" t="s">
        <v>11054</v>
      </c>
      <c r="D990" s="449" t="s">
        <v>84</v>
      </c>
      <c r="E990" s="450">
        <v>144.47</v>
      </c>
      <c r="F990" s="455">
        <v>7.9000000000000001E-2</v>
      </c>
      <c r="G990" s="453">
        <f>VLOOKUP(B990,'SINAPI-%MO'!B:E,4,0)</f>
        <v>0.11550000000000001</v>
      </c>
      <c r="H990" s="456">
        <f t="shared" si="15"/>
        <v>127.78</v>
      </c>
    </row>
    <row r="991" spans="1:8" x14ac:dyDescent="0.25">
      <c r="A991" s="447"/>
      <c r="B991" s="449">
        <v>105724</v>
      </c>
      <c r="C991" s="439" t="s">
        <v>11055</v>
      </c>
      <c r="D991" s="449" t="s">
        <v>84</v>
      </c>
      <c r="E991" s="450">
        <v>136.65</v>
      </c>
      <c r="F991" s="455">
        <v>6.6699999999999995E-2</v>
      </c>
      <c r="G991" s="453">
        <f>VLOOKUP(B991,'SINAPI-%MO'!B:E,4,0)</f>
        <v>0.10009999999999999</v>
      </c>
      <c r="H991" s="456">
        <f t="shared" si="15"/>
        <v>122.97</v>
      </c>
    </row>
    <row r="992" spans="1:8" x14ac:dyDescent="0.25">
      <c r="A992" s="447"/>
      <c r="B992" s="449">
        <v>105726</v>
      </c>
      <c r="C992" s="439" t="s">
        <v>11056</v>
      </c>
      <c r="D992" s="449" t="s">
        <v>84</v>
      </c>
      <c r="E992" s="450">
        <v>137.13</v>
      </c>
      <c r="F992" s="455">
        <v>6.8000000000000005E-2</v>
      </c>
      <c r="G992" s="453">
        <f>VLOOKUP(B992,'SINAPI-%MO'!B:E,4,0)</f>
        <v>0.1019</v>
      </c>
      <c r="H992" s="456">
        <f t="shared" si="15"/>
        <v>123.15</v>
      </c>
    </row>
    <row r="993" spans="1:8" x14ac:dyDescent="0.25">
      <c r="A993" s="447"/>
      <c r="B993" s="449">
        <v>105567</v>
      </c>
      <c r="C993" s="439" t="s">
        <v>5899</v>
      </c>
      <c r="D993" s="449" t="s">
        <v>84</v>
      </c>
      <c r="E993" s="450">
        <v>15.47</v>
      </c>
      <c r="F993" s="455">
        <v>0.26369999999999999</v>
      </c>
      <c r="G993" s="453">
        <f>VLOOKUP(B993,'SINAPI-%MO'!B:E,4,0)</f>
        <v>0.33229999999999998</v>
      </c>
      <c r="H993" s="456">
        <f t="shared" si="15"/>
        <v>10.32</v>
      </c>
    </row>
    <row r="994" spans="1:8" x14ac:dyDescent="0.25">
      <c r="A994" s="447"/>
      <c r="B994" s="449">
        <v>105568</v>
      </c>
      <c r="C994" s="439" t="s">
        <v>5900</v>
      </c>
      <c r="D994" s="449" t="s">
        <v>84</v>
      </c>
      <c r="E994" s="450">
        <v>12.32</v>
      </c>
      <c r="F994" s="455">
        <v>0.25890000000000002</v>
      </c>
      <c r="G994" s="453">
        <f>VLOOKUP(B994,'SINAPI-%MO'!B:E,4,0)</f>
        <v>0.32629999999999998</v>
      </c>
      <c r="H994" s="456">
        <f t="shared" si="15"/>
        <v>8.2899999999999991</v>
      </c>
    </row>
    <row r="995" spans="1:8" x14ac:dyDescent="0.25">
      <c r="A995" s="447"/>
      <c r="B995" s="449">
        <v>105570</v>
      </c>
      <c r="C995" s="439" t="s">
        <v>5902</v>
      </c>
      <c r="D995" s="449" t="s">
        <v>84</v>
      </c>
      <c r="E995" s="450">
        <v>10.19</v>
      </c>
      <c r="F995" s="455">
        <v>0.2571</v>
      </c>
      <c r="G995" s="453">
        <f>VLOOKUP(B995,'SINAPI-%MO'!B:E,4,0)</f>
        <v>0.31990000000000002</v>
      </c>
      <c r="H995" s="456">
        <f t="shared" si="15"/>
        <v>6.93</v>
      </c>
    </row>
    <row r="996" spans="1:8" x14ac:dyDescent="0.25">
      <c r="A996" s="447"/>
      <c r="B996" s="449">
        <v>100575</v>
      </c>
      <c r="C996" s="439" t="s">
        <v>5895</v>
      </c>
      <c r="D996" s="449" t="s">
        <v>71</v>
      </c>
      <c r="E996" s="450">
        <v>0.6</v>
      </c>
      <c r="F996" s="455">
        <v>0.4</v>
      </c>
      <c r="G996" s="453">
        <f>VLOOKUP(B996,'SINAPI-%MO'!B:E,4,0)</f>
        <v>0.4</v>
      </c>
      <c r="H996" s="456">
        <f t="shared" si="15"/>
        <v>0.36</v>
      </c>
    </row>
    <row r="997" spans="1:8" x14ac:dyDescent="0.25">
      <c r="A997" s="447"/>
      <c r="B997" s="449">
        <v>100577</v>
      </c>
      <c r="C997" s="439" t="s">
        <v>5871</v>
      </c>
      <c r="D997" s="449" t="s">
        <v>71</v>
      </c>
      <c r="E997" s="450">
        <v>1.5</v>
      </c>
      <c r="F997" s="455">
        <v>0.1933</v>
      </c>
      <c r="G997" s="453">
        <f>VLOOKUP(B997,'SINAPI-%MO'!B:E,4,0)</f>
        <v>0.28670000000000001</v>
      </c>
      <c r="H997" s="456">
        <f t="shared" si="15"/>
        <v>1.06</v>
      </c>
    </row>
    <row r="998" spans="1:8" x14ac:dyDescent="0.25">
      <c r="A998" s="447"/>
      <c r="B998" s="449">
        <v>105598</v>
      </c>
      <c r="C998" s="439" t="s">
        <v>5873</v>
      </c>
      <c r="D998" s="449" t="s">
        <v>71</v>
      </c>
      <c r="E998" s="450">
        <v>2.0099999999999998</v>
      </c>
      <c r="F998" s="455">
        <v>0.20399999999999999</v>
      </c>
      <c r="G998" s="453">
        <f>VLOOKUP(B998,'SINAPI-%MO'!B:E,4,0)</f>
        <v>0.31840000000000002</v>
      </c>
      <c r="H998" s="456">
        <f t="shared" si="15"/>
        <v>1.37</v>
      </c>
    </row>
    <row r="999" spans="1:8" x14ac:dyDescent="0.25">
      <c r="A999" s="447"/>
      <c r="B999" s="449">
        <v>100576</v>
      </c>
      <c r="C999" s="439" t="s">
        <v>5870</v>
      </c>
      <c r="D999" s="449" t="s">
        <v>71</v>
      </c>
      <c r="E999" s="450">
        <v>2.97</v>
      </c>
      <c r="F999" s="455">
        <v>0.16839999999999999</v>
      </c>
      <c r="G999" s="453">
        <f>VLOOKUP(B999,'SINAPI-%MO'!B:E,4,0)</f>
        <v>0.3569</v>
      </c>
      <c r="H999" s="456">
        <f t="shared" si="15"/>
        <v>1.91</v>
      </c>
    </row>
    <row r="1000" spans="1:8" x14ac:dyDescent="0.25">
      <c r="A1000" s="447"/>
      <c r="B1000" s="449">
        <v>105597</v>
      </c>
      <c r="C1000" s="439" t="s">
        <v>5872</v>
      </c>
      <c r="D1000" s="449" t="s">
        <v>71</v>
      </c>
      <c r="E1000" s="450">
        <v>4.05</v>
      </c>
      <c r="F1000" s="455">
        <v>0.16539999999999999</v>
      </c>
      <c r="G1000" s="453">
        <f>VLOOKUP(B1000,'SINAPI-%MO'!B:E,4,0)</f>
        <v>0.38519999999999999</v>
      </c>
      <c r="H1000" s="456">
        <f t="shared" si="15"/>
        <v>2.48</v>
      </c>
    </row>
    <row r="1001" spans="1:8" x14ac:dyDescent="0.25">
      <c r="A1001" s="447"/>
      <c r="B1001" s="449">
        <v>102730</v>
      </c>
      <c r="C1001" s="439" t="s">
        <v>1475</v>
      </c>
      <c r="D1001" s="449" t="s">
        <v>81</v>
      </c>
      <c r="E1001" s="450">
        <v>11.94</v>
      </c>
      <c r="F1001" s="455">
        <v>0</v>
      </c>
      <c r="G1001" s="453">
        <f>VLOOKUP(B1001,'SINAPI-%MO'!B:E,4,0)</f>
        <v>0.20269999999999999</v>
      </c>
      <c r="H1001" s="456">
        <f t="shared" si="15"/>
        <v>9.51</v>
      </c>
    </row>
    <row r="1002" spans="1:8" x14ac:dyDescent="0.25">
      <c r="A1002" s="447"/>
      <c r="B1002" s="449">
        <v>102731</v>
      </c>
      <c r="C1002" s="439" t="s">
        <v>1476</v>
      </c>
      <c r="D1002" s="449" t="s">
        <v>81</v>
      </c>
      <c r="E1002" s="450">
        <v>10</v>
      </c>
      <c r="F1002" s="455">
        <v>0</v>
      </c>
      <c r="G1002" s="453">
        <f>VLOOKUP(B1002,'SINAPI-%MO'!B:E,4,0)</f>
        <v>0.17</v>
      </c>
      <c r="H1002" s="456">
        <f t="shared" si="15"/>
        <v>8.3000000000000007</v>
      </c>
    </row>
    <row r="1003" spans="1:8" x14ac:dyDescent="0.25">
      <c r="A1003" s="447"/>
      <c r="B1003" s="449">
        <v>102732</v>
      </c>
      <c r="C1003" s="439" t="s">
        <v>1477</v>
      </c>
      <c r="D1003" s="449" t="s">
        <v>81</v>
      </c>
      <c r="E1003" s="450">
        <v>9.39</v>
      </c>
      <c r="F1003" s="455">
        <v>0</v>
      </c>
      <c r="G1003" s="453">
        <f>VLOOKUP(B1003,'SINAPI-%MO'!B:E,4,0)</f>
        <v>0.1193</v>
      </c>
      <c r="H1003" s="456">
        <f t="shared" si="15"/>
        <v>8.26</v>
      </c>
    </row>
    <row r="1004" spans="1:8" x14ac:dyDescent="0.25">
      <c r="A1004" s="447"/>
      <c r="B1004" s="449">
        <v>102733</v>
      </c>
      <c r="C1004" s="439" t="s">
        <v>1478</v>
      </c>
      <c r="D1004" s="449" t="s">
        <v>81</v>
      </c>
      <c r="E1004" s="450">
        <v>10.41</v>
      </c>
      <c r="F1004" s="455">
        <v>0</v>
      </c>
      <c r="G1004" s="453">
        <f>VLOOKUP(B1004,'SINAPI-%MO'!B:E,4,0)</f>
        <v>6.9199999999999998E-2</v>
      </c>
      <c r="H1004" s="456">
        <f t="shared" si="15"/>
        <v>9.68</v>
      </c>
    </row>
    <row r="1005" spans="1:8" x14ac:dyDescent="0.25">
      <c r="A1005" s="447"/>
      <c r="B1005" s="449">
        <v>102728</v>
      </c>
      <c r="C1005" s="439" t="s">
        <v>1473</v>
      </c>
      <c r="D1005" s="449" t="s">
        <v>81</v>
      </c>
      <c r="E1005" s="450">
        <v>14.55</v>
      </c>
      <c r="F1005" s="455">
        <v>0</v>
      </c>
      <c r="G1005" s="453">
        <f>VLOOKUP(B1005,'SINAPI-%MO'!B:E,4,0)</f>
        <v>0.33129999999999998</v>
      </c>
      <c r="H1005" s="456">
        <f t="shared" si="15"/>
        <v>9.7200000000000006</v>
      </c>
    </row>
    <row r="1006" spans="1:8" x14ac:dyDescent="0.25">
      <c r="A1006" s="447"/>
      <c r="B1006" s="449">
        <v>102729</v>
      </c>
      <c r="C1006" s="439" t="s">
        <v>1474</v>
      </c>
      <c r="D1006" s="449" t="s">
        <v>81</v>
      </c>
      <c r="E1006" s="450">
        <v>13.48</v>
      </c>
      <c r="F1006" s="455">
        <v>0</v>
      </c>
      <c r="G1006" s="453">
        <f>VLOOKUP(B1006,'SINAPI-%MO'!B:E,4,0)</f>
        <v>0.25069999999999998</v>
      </c>
      <c r="H1006" s="456">
        <f t="shared" si="15"/>
        <v>10.1</v>
      </c>
    </row>
    <row r="1007" spans="1:8" x14ac:dyDescent="0.25">
      <c r="A1007" s="447"/>
      <c r="B1007" s="449">
        <v>102734</v>
      </c>
      <c r="C1007" s="439" t="s">
        <v>1479</v>
      </c>
      <c r="D1007" s="449" t="s">
        <v>81</v>
      </c>
      <c r="E1007" s="450">
        <v>13.5</v>
      </c>
      <c r="F1007" s="455">
        <v>0</v>
      </c>
      <c r="G1007" s="453">
        <f>VLOOKUP(B1007,'SINAPI-%MO'!B:E,4,0)</f>
        <v>0.26669999999999999</v>
      </c>
      <c r="H1007" s="456">
        <f t="shared" si="15"/>
        <v>9.89</v>
      </c>
    </row>
    <row r="1008" spans="1:8" x14ac:dyDescent="0.25">
      <c r="A1008" s="447"/>
      <c r="B1008" s="449">
        <v>102735</v>
      </c>
      <c r="C1008" s="439" t="s">
        <v>1480</v>
      </c>
      <c r="D1008" s="449" t="s">
        <v>81</v>
      </c>
      <c r="E1008" s="450">
        <v>12.6</v>
      </c>
      <c r="F1008" s="455">
        <v>0</v>
      </c>
      <c r="G1008" s="453">
        <f>VLOOKUP(B1008,'SINAPI-%MO'!B:E,4,0)</f>
        <v>0.19370000000000001</v>
      </c>
      <c r="H1008" s="456">
        <f t="shared" si="15"/>
        <v>10.15</v>
      </c>
    </row>
    <row r="1009" spans="1:8" x14ac:dyDescent="0.25">
      <c r="A1009" s="447"/>
      <c r="B1009" s="449">
        <v>102765</v>
      </c>
      <c r="C1009" s="439" t="s">
        <v>1510</v>
      </c>
      <c r="D1009" s="449" t="s">
        <v>60</v>
      </c>
      <c r="E1009" s="450">
        <v>16684.7</v>
      </c>
      <c r="F1009" s="455">
        <v>0</v>
      </c>
      <c r="G1009" s="453">
        <f>VLOOKUP(B1009,'SINAPI-%MO'!B:E,4,0)</f>
        <v>0.28120000000000001</v>
      </c>
      <c r="H1009" s="456">
        <f t="shared" si="15"/>
        <v>11992.96</v>
      </c>
    </row>
    <row r="1010" spans="1:8" x14ac:dyDescent="0.25">
      <c r="A1010" s="447"/>
      <c r="B1010" s="449">
        <v>102795</v>
      </c>
      <c r="C1010" s="439" t="s">
        <v>1540</v>
      </c>
      <c r="D1010" s="449" t="s">
        <v>60</v>
      </c>
      <c r="E1010" s="450">
        <v>29983.87</v>
      </c>
      <c r="F1010" s="455">
        <v>0</v>
      </c>
      <c r="G1010" s="453">
        <f>VLOOKUP(B1010,'SINAPI-%MO'!B:E,4,0)</f>
        <v>0.26329999999999998</v>
      </c>
      <c r="H1010" s="456">
        <f t="shared" si="15"/>
        <v>22089.11</v>
      </c>
    </row>
    <row r="1011" spans="1:8" x14ac:dyDescent="0.25">
      <c r="A1011" s="447"/>
      <c r="B1011" s="449">
        <v>102766</v>
      </c>
      <c r="C1011" s="439" t="s">
        <v>1511</v>
      </c>
      <c r="D1011" s="449" t="s">
        <v>60</v>
      </c>
      <c r="E1011" s="450">
        <v>25111.69</v>
      </c>
      <c r="F1011" s="455">
        <v>0</v>
      </c>
      <c r="G1011" s="453">
        <f>VLOOKUP(B1011,'SINAPI-%MO'!B:E,4,0)</f>
        <v>0.2616</v>
      </c>
      <c r="H1011" s="456">
        <f t="shared" si="15"/>
        <v>18542.47</v>
      </c>
    </row>
    <row r="1012" spans="1:8" x14ac:dyDescent="0.25">
      <c r="A1012" s="447"/>
      <c r="B1012" s="449">
        <v>102796</v>
      </c>
      <c r="C1012" s="439" t="s">
        <v>1541</v>
      </c>
      <c r="D1012" s="449" t="s">
        <v>60</v>
      </c>
      <c r="E1012" s="450">
        <v>48217.7</v>
      </c>
      <c r="F1012" s="455">
        <v>0</v>
      </c>
      <c r="G1012" s="453">
        <f>VLOOKUP(B1012,'SINAPI-%MO'!B:E,4,0)</f>
        <v>0.24890000000000001</v>
      </c>
      <c r="H1012" s="456">
        <f t="shared" si="15"/>
        <v>36216.31</v>
      </c>
    </row>
    <row r="1013" spans="1:8" x14ac:dyDescent="0.25">
      <c r="A1013" s="447"/>
      <c r="B1013" s="449">
        <v>102767</v>
      </c>
      <c r="C1013" s="439" t="s">
        <v>1512</v>
      </c>
      <c r="D1013" s="449" t="s">
        <v>60</v>
      </c>
      <c r="E1013" s="450">
        <v>35046.82</v>
      </c>
      <c r="F1013" s="455">
        <v>0</v>
      </c>
      <c r="G1013" s="453">
        <f>VLOOKUP(B1013,'SINAPI-%MO'!B:E,4,0)</f>
        <v>0.254</v>
      </c>
      <c r="H1013" s="456">
        <f t="shared" si="15"/>
        <v>26144.92</v>
      </c>
    </row>
    <row r="1014" spans="1:8" x14ac:dyDescent="0.25">
      <c r="A1014" s="447"/>
      <c r="B1014" s="449">
        <v>102797</v>
      </c>
      <c r="C1014" s="439" t="s">
        <v>1542</v>
      </c>
      <c r="D1014" s="449" t="s">
        <v>60</v>
      </c>
      <c r="E1014" s="450">
        <v>68298.429999999993</v>
      </c>
      <c r="F1014" s="455">
        <v>0</v>
      </c>
      <c r="G1014" s="453">
        <f>VLOOKUP(B1014,'SINAPI-%MO'!B:E,4,0)</f>
        <v>0.24310000000000001</v>
      </c>
      <c r="H1014" s="456">
        <f t="shared" si="15"/>
        <v>51695.08</v>
      </c>
    </row>
    <row r="1015" spans="1:8" x14ac:dyDescent="0.25">
      <c r="A1015" s="447"/>
      <c r="B1015" s="449">
        <v>102768</v>
      </c>
      <c r="C1015" s="439" t="s">
        <v>1513</v>
      </c>
      <c r="D1015" s="449" t="s">
        <v>60</v>
      </c>
      <c r="E1015" s="450">
        <v>48956.79</v>
      </c>
      <c r="F1015" s="455">
        <v>0</v>
      </c>
      <c r="G1015" s="453">
        <f>VLOOKUP(B1015,'SINAPI-%MO'!B:E,4,0)</f>
        <v>0.2354</v>
      </c>
      <c r="H1015" s="456">
        <f t="shared" si="15"/>
        <v>37432.36</v>
      </c>
    </row>
    <row r="1016" spans="1:8" x14ac:dyDescent="0.25">
      <c r="A1016" s="447"/>
      <c r="B1016" s="449">
        <v>102798</v>
      </c>
      <c r="C1016" s="439" t="s">
        <v>1543</v>
      </c>
      <c r="D1016" s="449" t="s">
        <v>60</v>
      </c>
      <c r="E1016" s="450">
        <v>83520.88</v>
      </c>
      <c r="F1016" s="455">
        <v>0</v>
      </c>
      <c r="G1016" s="453">
        <f>VLOOKUP(B1016,'SINAPI-%MO'!B:E,4,0)</f>
        <v>0.23949999999999999</v>
      </c>
      <c r="H1016" s="456">
        <f t="shared" si="15"/>
        <v>63517.62</v>
      </c>
    </row>
    <row r="1017" spans="1:8" x14ac:dyDescent="0.25">
      <c r="A1017" s="447"/>
      <c r="B1017" s="449">
        <v>102744</v>
      </c>
      <c r="C1017" s="439" t="s">
        <v>1489</v>
      </c>
      <c r="D1017" s="449" t="s">
        <v>60</v>
      </c>
      <c r="E1017" s="450">
        <v>6981.47</v>
      </c>
      <c r="F1017" s="455">
        <v>0</v>
      </c>
      <c r="G1017" s="453">
        <f>VLOOKUP(B1017,'SINAPI-%MO'!B:E,4,0)</f>
        <v>0.26069999999999999</v>
      </c>
      <c r="H1017" s="456">
        <f t="shared" si="15"/>
        <v>5161.3999999999996</v>
      </c>
    </row>
    <row r="1018" spans="1:8" x14ac:dyDescent="0.25">
      <c r="A1018" s="447"/>
      <c r="B1018" s="449">
        <v>102755</v>
      </c>
      <c r="C1018" s="439" t="s">
        <v>1500</v>
      </c>
      <c r="D1018" s="449" t="s">
        <v>60</v>
      </c>
      <c r="E1018" s="450">
        <v>10789.32</v>
      </c>
      <c r="F1018" s="455">
        <v>0</v>
      </c>
      <c r="G1018" s="453">
        <f>VLOOKUP(B1018,'SINAPI-%MO'!B:E,4,0)</f>
        <v>0.2447</v>
      </c>
      <c r="H1018" s="456">
        <f t="shared" si="15"/>
        <v>8149.17</v>
      </c>
    </row>
    <row r="1019" spans="1:8" x14ac:dyDescent="0.25">
      <c r="A1019" s="447"/>
      <c r="B1019" s="449">
        <v>102782</v>
      </c>
      <c r="C1019" s="439" t="s">
        <v>1527</v>
      </c>
      <c r="D1019" s="449" t="s">
        <v>60</v>
      </c>
      <c r="E1019" s="450">
        <v>14632.27</v>
      </c>
      <c r="F1019" s="455">
        <v>0</v>
      </c>
      <c r="G1019" s="453">
        <f>VLOOKUP(B1019,'SINAPI-%MO'!B:E,4,0)</f>
        <v>0.26829999999999998</v>
      </c>
      <c r="H1019" s="456">
        <f t="shared" si="15"/>
        <v>10706.43</v>
      </c>
    </row>
    <row r="1020" spans="1:8" x14ac:dyDescent="0.25">
      <c r="A1020" s="447"/>
      <c r="B1020" s="449">
        <v>102745</v>
      </c>
      <c r="C1020" s="439" t="s">
        <v>1490</v>
      </c>
      <c r="D1020" s="449" t="s">
        <v>60</v>
      </c>
      <c r="E1020" s="450">
        <v>9799.89</v>
      </c>
      <c r="F1020" s="455">
        <v>0</v>
      </c>
      <c r="G1020" s="453">
        <f>VLOOKUP(B1020,'SINAPI-%MO'!B:E,4,0)</f>
        <v>0.25480000000000003</v>
      </c>
      <c r="H1020" s="456">
        <f t="shared" si="15"/>
        <v>7302.87</v>
      </c>
    </row>
    <row r="1021" spans="1:8" x14ac:dyDescent="0.25">
      <c r="A1021" s="447"/>
      <c r="B1021" s="449">
        <v>102756</v>
      </c>
      <c r="C1021" s="439" t="s">
        <v>1501</v>
      </c>
      <c r="D1021" s="449" t="s">
        <v>60</v>
      </c>
      <c r="E1021" s="450">
        <v>15997.76</v>
      </c>
      <c r="F1021" s="455">
        <v>0</v>
      </c>
      <c r="G1021" s="453">
        <f>VLOOKUP(B1021,'SINAPI-%MO'!B:E,4,0)</f>
        <v>0.23749999999999999</v>
      </c>
      <c r="H1021" s="456">
        <f t="shared" si="15"/>
        <v>12198.29</v>
      </c>
    </row>
    <row r="1022" spans="1:8" x14ac:dyDescent="0.25">
      <c r="A1022" s="447"/>
      <c r="B1022" s="449">
        <v>102783</v>
      </c>
      <c r="C1022" s="439" t="s">
        <v>1528</v>
      </c>
      <c r="D1022" s="449" t="s">
        <v>60</v>
      </c>
      <c r="E1022" s="450">
        <v>19393.349999999999</v>
      </c>
      <c r="F1022" s="455">
        <v>0</v>
      </c>
      <c r="G1022" s="453">
        <f>VLOOKUP(B1022,'SINAPI-%MO'!B:E,4,0)</f>
        <v>0.27250000000000002</v>
      </c>
      <c r="H1022" s="456">
        <f t="shared" si="15"/>
        <v>14108.66</v>
      </c>
    </row>
    <row r="1023" spans="1:8" x14ac:dyDescent="0.25">
      <c r="A1023" s="447"/>
      <c r="B1023" s="449">
        <v>102746</v>
      </c>
      <c r="C1023" s="439" t="s">
        <v>1491</v>
      </c>
      <c r="D1023" s="449" t="s">
        <v>60</v>
      </c>
      <c r="E1023" s="450">
        <v>16970.22</v>
      </c>
      <c r="F1023" s="455">
        <v>0</v>
      </c>
      <c r="G1023" s="453">
        <f>VLOOKUP(B1023,'SINAPI-%MO'!B:E,4,0)</f>
        <v>0.2487</v>
      </c>
      <c r="H1023" s="456">
        <f t="shared" si="15"/>
        <v>12749.72</v>
      </c>
    </row>
    <row r="1024" spans="1:8" x14ac:dyDescent="0.25">
      <c r="A1024" s="447"/>
      <c r="B1024" s="449">
        <v>102757</v>
      </c>
      <c r="C1024" s="439" t="s">
        <v>1502</v>
      </c>
      <c r="D1024" s="449" t="s">
        <v>60</v>
      </c>
      <c r="E1024" s="450">
        <v>29730.78</v>
      </c>
      <c r="F1024" s="455">
        <v>0</v>
      </c>
      <c r="G1024" s="453">
        <f>VLOOKUP(B1024,'SINAPI-%MO'!B:E,4,0)</f>
        <v>0.23069999999999999</v>
      </c>
      <c r="H1024" s="456">
        <f t="shared" si="15"/>
        <v>22871.88</v>
      </c>
    </row>
    <row r="1025" spans="1:8" x14ac:dyDescent="0.25">
      <c r="A1025" s="447"/>
      <c r="B1025" s="449">
        <v>102784</v>
      </c>
      <c r="C1025" s="439" t="s">
        <v>1529</v>
      </c>
      <c r="D1025" s="449" t="s">
        <v>60</v>
      </c>
      <c r="E1025" s="450">
        <v>29834.1</v>
      </c>
      <c r="F1025" s="455">
        <v>0</v>
      </c>
      <c r="G1025" s="453">
        <f>VLOOKUP(B1025,'SINAPI-%MO'!B:E,4,0)</f>
        <v>0.2041</v>
      </c>
      <c r="H1025" s="456">
        <f t="shared" si="15"/>
        <v>23744.959999999999</v>
      </c>
    </row>
    <row r="1026" spans="1:8" x14ac:dyDescent="0.25">
      <c r="A1026" s="447"/>
      <c r="B1026" s="449">
        <v>102779</v>
      </c>
      <c r="C1026" s="439" t="s">
        <v>1524</v>
      </c>
      <c r="D1026" s="449" t="s">
        <v>60</v>
      </c>
      <c r="E1026" s="450">
        <v>7745.18</v>
      </c>
      <c r="F1026" s="455">
        <v>0</v>
      </c>
      <c r="G1026" s="453">
        <f>VLOOKUP(B1026,'SINAPI-%MO'!B:E,4,0)</f>
        <v>0.28649999999999998</v>
      </c>
      <c r="H1026" s="456">
        <f t="shared" si="15"/>
        <v>5526.18</v>
      </c>
    </row>
    <row r="1027" spans="1:8" x14ac:dyDescent="0.25">
      <c r="A1027" s="447"/>
      <c r="B1027" s="449">
        <v>102780</v>
      </c>
      <c r="C1027" s="439" t="s">
        <v>1525</v>
      </c>
      <c r="D1027" s="449" t="s">
        <v>60</v>
      </c>
      <c r="E1027" s="450">
        <v>8913.33</v>
      </c>
      <c r="F1027" s="455">
        <v>0</v>
      </c>
      <c r="G1027" s="453">
        <f>VLOOKUP(B1027,'SINAPI-%MO'!B:E,4,0)</f>
        <v>0.28649999999999998</v>
      </c>
      <c r="H1027" s="456">
        <f t="shared" si="15"/>
        <v>6359.66</v>
      </c>
    </row>
    <row r="1028" spans="1:8" x14ac:dyDescent="0.25">
      <c r="A1028" s="447"/>
      <c r="B1028" s="449">
        <v>102743</v>
      </c>
      <c r="C1028" s="439" t="s">
        <v>1488</v>
      </c>
      <c r="D1028" s="449" t="s">
        <v>60</v>
      </c>
      <c r="E1028" s="450">
        <v>4667.53</v>
      </c>
      <c r="F1028" s="455">
        <v>0</v>
      </c>
      <c r="G1028" s="453">
        <f>VLOOKUP(B1028,'SINAPI-%MO'!B:E,4,0)</f>
        <v>0.26700000000000002</v>
      </c>
      <c r="H1028" s="456">
        <f t="shared" si="15"/>
        <v>3421.29</v>
      </c>
    </row>
    <row r="1029" spans="1:8" x14ac:dyDescent="0.25">
      <c r="A1029" s="447"/>
      <c r="B1029" s="449">
        <v>102781</v>
      </c>
      <c r="C1029" s="439" t="s">
        <v>1526</v>
      </c>
      <c r="D1029" s="449" t="s">
        <v>60</v>
      </c>
      <c r="E1029" s="450">
        <v>13198.29</v>
      </c>
      <c r="F1029" s="455">
        <v>0</v>
      </c>
      <c r="G1029" s="453">
        <f>VLOOKUP(B1029,'SINAPI-%MO'!B:E,4,0)</f>
        <v>0.28610000000000002</v>
      </c>
      <c r="H1029" s="456">
        <f t="shared" si="15"/>
        <v>9422.25</v>
      </c>
    </row>
    <row r="1030" spans="1:8" x14ac:dyDescent="0.25">
      <c r="A1030" s="447"/>
      <c r="B1030" s="449">
        <v>102761</v>
      </c>
      <c r="C1030" s="439" t="s">
        <v>1506</v>
      </c>
      <c r="D1030" s="449" t="s">
        <v>60</v>
      </c>
      <c r="E1030" s="450">
        <v>13358.13</v>
      </c>
      <c r="F1030" s="455">
        <v>0</v>
      </c>
      <c r="G1030" s="453">
        <f>VLOOKUP(B1030,'SINAPI-%MO'!B:E,4,0)</f>
        <v>0.28299999999999997</v>
      </c>
      <c r="H1030" s="456">
        <f t="shared" si="15"/>
        <v>9577.77</v>
      </c>
    </row>
    <row r="1031" spans="1:8" x14ac:dyDescent="0.25">
      <c r="A1031" s="447"/>
      <c r="B1031" s="449">
        <v>102791</v>
      </c>
      <c r="C1031" s="439" t="s">
        <v>1536</v>
      </c>
      <c r="D1031" s="449" t="s">
        <v>60</v>
      </c>
      <c r="E1031" s="450">
        <v>28092.73</v>
      </c>
      <c r="F1031" s="455">
        <v>0</v>
      </c>
      <c r="G1031" s="453">
        <f>VLOOKUP(B1031,'SINAPI-%MO'!B:E,4,0)</f>
        <v>0.26279999999999998</v>
      </c>
      <c r="H1031" s="456">
        <f t="shared" si="15"/>
        <v>20709.96</v>
      </c>
    </row>
    <row r="1032" spans="1:8" x14ac:dyDescent="0.25">
      <c r="A1032" s="447"/>
      <c r="B1032" s="449">
        <v>102762</v>
      </c>
      <c r="C1032" s="439" t="s">
        <v>1507</v>
      </c>
      <c r="D1032" s="449" t="s">
        <v>60</v>
      </c>
      <c r="E1032" s="450">
        <v>20626.419999999998</v>
      </c>
      <c r="F1032" s="455">
        <v>0</v>
      </c>
      <c r="G1032" s="453">
        <f>VLOOKUP(B1032,'SINAPI-%MO'!B:E,4,0)</f>
        <v>0.26269999999999999</v>
      </c>
      <c r="H1032" s="456">
        <f t="shared" si="15"/>
        <v>15207.85</v>
      </c>
    </row>
    <row r="1033" spans="1:8" x14ac:dyDescent="0.25">
      <c r="A1033" s="447"/>
      <c r="B1033" s="449">
        <v>102792</v>
      </c>
      <c r="C1033" s="439" t="s">
        <v>1537</v>
      </c>
      <c r="D1033" s="449" t="s">
        <v>60</v>
      </c>
      <c r="E1033" s="450">
        <v>45580.95</v>
      </c>
      <c r="F1033" s="455">
        <v>0</v>
      </c>
      <c r="G1033" s="453">
        <f>VLOOKUP(B1033,'SINAPI-%MO'!B:E,4,0)</f>
        <v>0.25019999999999998</v>
      </c>
      <c r="H1033" s="456">
        <f t="shared" si="15"/>
        <v>34176.589999999997</v>
      </c>
    </row>
    <row r="1034" spans="1:8" x14ac:dyDescent="0.25">
      <c r="A1034" s="447"/>
      <c r="B1034" s="449">
        <v>102763</v>
      </c>
      <c r="C1034" s="439" t="s">
        <v>1508</v>
      </c>
      <c r="D1034" s="449" t="s">
        <v>60</v>
      </c>
      <c r="E1034" s="450">
        <v>28630.67</v>
      </c>
      <c r="F1034" s="455">
        <v>0</v>
      </c>
      <c r="G1034" s="453">
        <f>VLOOKUP(B1034,'SINAPI-%MO'!B:E,4,0)</f>
        <v>0.25559999999999999</v>
      </c>
      <c r="H1034" s="456">
        <f t="shared" si="15"/>
        <v>21312.67</v>
      </c>
    </row>
    <row r="1035" spans="1:8" x14ac:dyDescent="0.25">
      <c r="A1035" s="447"/>
      <c r="B1035" s="449">
        <v>102793</v>
      </c>
      <c r="C1035" s="439" t="s">
        <v>1538</v>
      </c>
      <c r="D1035" s="449" t="s">
        <v>60</v>
      </c>
      <c r="E1035" s="450">
        <v>61202.35</v>
      </c>
      <c r="F1035" s="455">
        <v>0</v>
      </c>
      <c r="G1035" s="453">
        <f>VLOOKUP(B1035,'SINAPI-%MO'!B:E,4,0)</f>
        <v>0.2354</v>
      </c>
      <c r="H1035" s="456">
        <f t="shared" si="15"/>
        <v>46795.31</v>
      </c>
    </row>
    <row r="1036" spans="1:8" x14ac:dyDescent="0.25">
      <c r="A1036" s="447"/>
      <c r="B1036" s="449">
        <v>102764</v>
      </c>
      <c r="C1036" s="439" t="s">
        <v>1509</v>
      </c>
      <c r="D1036" s="449" t="s">
        <v>60</v>
      </c>
      <c r="E1036" s="450">
        <v>40359.75</v>
      </c>
      <c r="F1036" s="455">
        <v>0</v>
      </c>
      <c r="G1036" s="453">
        <f>VLOOKUP(B1036,'SINAPI-%MO'!B:E,4,0)</f>
        <v>0.23730000000000001</v>
      </c>
      <c r="H1036" s="456">
        <f t="shared" ref="H1036:H1099" si="16">IF(E1036&gt;0,TRUNC(E1036*(1-G1036),2),"")</f>
        <v>30782.38</v>
      </c>
    </row>
    <row r="1037" spans="1:8" x14ac:dyDescent="0.25">
      <c r="A1037" s="447"/>
      <c r="B1037" s="449">
        <v>102794</v>
      </c>
      <c r="C1037" s="439" t="s">
        <v>1539</v>
      </c>
      <c r="D1037" s="449" t="s">
        <v>60</v>
      </c>
      <c r="E1037" s="450">
        <v>87568.89</v>
      </c>
      <c r="F1037" s="455">
        <v>0</v>
      </c>
      <c r="G1037" s="453">
        <f>VLOOKUP(B1037,'SINAPI-%MO'!B:E,4,0)</f>
        <v>0.2303</v>
      </c>
      <c r="H1037" s="456">
        <f t="shared" si="16"/>
        <v>67401.77</v>
      </c>
    </row>
    <row r="1038" spans="1:8" x14ac:dyDescent="0.25">
      <c r="A1038" s="447"/>
      <c r="B1038" s="449">
        <v>102740</v>
      </c>
      <c r="C1038" s="439" t="s">
        <v>1485</v>
      </c>
      <c r="D1038" s="449" t="s">
        <v>60</v>
      </c>
      <c r="E1038" s="450">
        <v>5753.1</v>
      </c>
      <c r="F1038" s="455">
        <v>0</v>
      </c>
      <c r="G1038" s="453">
        <f>VLOOKUP(B1038,'SINAPI-%MO'!B:E,4,0)</f>
        <v>0.26200000000000001</v>
      </c>
      <c r="H1038" s="456">
        <f t="shared" si="16"/>
        <v>4245.78</v>
      </c>
    </row>
    <row r="1039" spans="1:8" x14ac:dyDescent="0.25">
      <c r="A1039" s="447"/>
      <c r="B1039" s="449">
        <v>102752</v>
      </c>
      <c r="C1039" s="439" t="s">
        <v>1497</v>
      </c>
      <c r="D1039" s="449" t="s">
        <v>60</v>
      </c>
      <c r="E1039" s="450">
        <v>7721.33</v>
      </c>
      <c r="F1039" s="455">
        <v>0</v>
      </c>
      <c r="G1039" s="453">
        <f>VLOOKUP(B1039,'SINAPI-%MO'!B:E,4,0)</f>
        <v>0.2505</v>
      </c>
      <c r="H1039" s="456">
        <f t="shared" si="16"/>
        <v>5787.13</v>
      </c>
    </row>
    <row r="1040" spans="1:8" x14ac:dyDescent="0.25">
      <c r="A1040" s="447"/>
      <c r="B1040" s="449">
        <v>102776</v>
      </c>
      <c r="C1040" s="439" t="s">
        <v>1521</v>
      </c>
      <c r="D1040" s="449" t="s">
        <v>60</v>
      </c>
      <c r="E1040" s="450">
        <v>11554.04</v>
      </c>
      <c r="F1040" s="455">
        <v>0</v>
      </c>
      <c r="G1040" s="453">
        <f>VLOOKUP(B1040,'SINAPI-%MO'!B:E,4,0)</f>
        <v>0.28610000000000002</v>
      </c>
      <c r="H1040" s="456">
        <f t="shared" si="16"/>
        <v>8248.42</v>
      </c>
    </row>
    <row r="1041" spans="1:8" x14ac:dyDescent="0.25">
      <c r="A1041" s="447"/>
      <c r="B1041" s="449">
        <v>102741</v>
      </c>
      <c r="C1041" s="439" t="s">
        <v>1486</v>
      </c>
      <c r="D1041" s="449" t="s">
        <v>60</v>
      </c>
      <c r="E1041" s="450">
        <v>8065.64</v>
      </c>
      <c r="F1041" s="455">
        <v>0</v>
      </c>
      <c r="G1041" s="453">
        <f>VLOOKUP(B1041,'SINAPI-%MO'!B:E,4,0)</f>
        <v>0.25640000000000002</v>
      </c>
      <c r="H1041" s="456">
        <f t="shared" si="16"/>
        <v>5997.6</v>
      </c>
    </row>
    <row r="1042" spans="1:8" x14ac:dyDescent="0.25">
      <c r="A1042" s="447"/>
      <c r="B1042" s="449">
        <v>102753</v>
      </c>
      <c r="C1042" s="439" t="s">
        <v>1498</v>
      </c>
      <c r="D1042" s="449" t="s">
        <v>60</v>
      </c>
      <c r="E1042" s="450">
        <v>11413.07</v>
      </c>
      <c r="F1042" s="455">
        <v>0</v>
      </c>
      <c r="G1042" s="453">
        <f>VLOOKUP(B1042,'SINAPI-%MO'!B:E,4,0)</f>
        <v>0.24340000000000001</v>
      </c>
      <c r="H1042" s="456">
        <f t="shared" si="16"/>
        <v>8635.1200000000008</v>
      </c>
    </row>
    <row r="1043" spans="1:8" x14ac:dyDescent="0.25">
      <c r="A1043" s="447"/>
      <c r="B1043" s="449">
        <v>102777</v>
      </c>
      <c r="C1043" s="439" t="s">
        <v>1522</v>
      </c>
      <c r="D1043" s="449" t="s">
        <v>60</v>
      </c>
      <c r="E1043" s="450">
        <v>17483.259999999998</v>
      </c>
      <c r="F1043" s="455">
        <v>0</v>
      </c>
      <c r="G1043" s="453">
        <f>VLOOKUP(B1043,'SINAPI-%MO'!B:E,4,0)</f>
        <v>0.28589999999999999</v>
      </c>
      <c r="H1043" s="456">
        <f t="shared" si="16"/>
        <v>12484.79</v>
      </c>
    </row>
    <row r="1044" spans="1:8" x14ac:dyDescent="0.25">
      <c r="A1044" s="447"/>
      <c r="B1044" s="449">
        <v>102742</v>
      </c>
      <c r="C1044" s="439" t="s">
        <v>1487</v>
      </c>
      <c r="D1044" s="449" t="s">
        <v>60</v>
      </c>
      <c r="E1044" s="450">
        <v>13951.29</v>
      </c>
      <c r="F1044" s="455">
        <v>0</v>
      </c>
      <c r="G1044" s="453">
        <f>VLOOKUP(B1044,'SINAPI-%MO'!B:E,4,0)</f>
        <v>0.25059999999999999</v>
      </c>
      <c r="H1044" s="456">
        <f t="shared" si="16"/>
        <v>10455.09</v>
      </c>
    </row>
    <row r="1045" spans="1:8" x14ac:dyDescent="0.25">
      <c r="A1045" s="447"/>
      <c r="B1045" s="449">
        <v>102754</v>
      </c>
      <c r="C1045" s="439" t="s">
        <v>1499</v>
      </c>
      <c r="D1045" s="449" t="s">
        <v>60</v>
      </c>
      <c r="E1045" s="450">
        <v>21675.48</v>
      </c>
      <c r="F1045" s="455">
        <v>0</v>
      </c>
      <c r="G1045" s="453">
        <f>VLOOKUP(B1045,'SINAPI-%MO'!B:E,4,0)</f>
        <v>0.2366</v>
      </c>
      <c r="H1045" s="456">
        <f t="shared" si="16"/>
        <v>16547.060000000001</v>
      </c>
    </row>
    <row r="1046" spans="1:8" x14ac:dyDescent="0.25">
      <c r="A1046" s="447"/>
      <c r="B1046" s="449">
        <v>102778</v>
      </c>
      <c r="C1046" s="439" t="s">
        <v>1523</v>
      </c>
      <c r="D1046" s="449" t="s">
        <v>60</v>
      </c>
      <c r="E1046" s="450">
        <v>25717.15</v>
      </c>
      <c r="F1046" s="455">
        <v>0</v>
      </c>
      <c r="G1046" s="453">
        <f>VLOOKUP(B1046,'SINAPI-%MO'!B:E,4,0)</f>
        <v>0.22259999999999999</v>
      </c>
      <c r="H1046" s="456">
        <f t="shared" si="16"/>
        <v>19992.509999999998</v>
      </c>
    </row>
    <row r="1047" spans="1:8" x14ac:dyDescent="0.25">
      <c r="A1047" s="447"/>
      <c r="B1047" s="449">
        <v>102737</v>
      </c>
      <c r="C1047" s="439" t="s">
        <v>1482</v>
      </c>
      <c r="D1047" s="449" t="s">
        <v>60</v>
      </c>
      <c r="E1047" s="450">
        <v>1124.8699999999999</v>
      </c>
      <c r="F1047" s="455">
        <v>0</v>
      </c>
      <c r="G1047" s="453">
        <f>VLOOKUP(B1047,'SINAPI-%MO'!B:E,4,0)</f>
        <v>0.28599999999999998</v>
      </c>
      <c r="H1047" s="456">
        <f t="shared" si="16"/>
        <v>803.15</v>
      </c>
    </row>
    <row r="1048" spans="1:8" x14ac:dyDescent="0.25">
      <c r="A1048" s="447"/>
      <c r="B1048" s="449">
        <v>102773</v>
      </c>
      <c r="C1048" s="439" t="s">
        <v>1518</v>
      </c>
      <c r="D1048" s="449" t="s">
        <v>60</v>
      </c>
      <c r="E1048" s="450">
        <v>7745.18</v>
      </c>
      <c r="F1048" s="455">
        <v>0</v>
      </c>
      <c r="G1048" s="453">
        <f>VLOOKUP(B1048,'SINAPI-%MO'!B:E,4,0)</f>
        <v>0.28649999999999998</v>
      </c>
      <c r="H1048" s="456">
        <f t="shared" si="16"/>
        <v>5526.18</v>
      </c>
    </row>
    <row r="1049" spans="1:8" x14ac:dyDescent="0.25">
      <c r="A1049" s="447"/>
      <c r="B1049" s="449">
        <v>102738</v>
      </c>
      <c r="C1049" s="439" t="s">
        <v>1483</v>
      </c>
      <c r="D1049" s="449" t="s">
        <v>60</v>
      </c>
      <c r="E1049" s="450">
        <v>2299.06</v>
      </c>
      <c r="F1049" s="455">
        <v>0</v>
      </c>
      <c r="G1049" s="453">
        <f>VLOOKUP(B1049,'SINAPI-%MO'!B:E,4,0)</f>
        <v>0.2742</v>
      </c>
      <c r="H1049" s="456">
        <f t="shared" si="16"/>
        <v>1668.65</v>
      </c>
    </row>
    <row r="1050" spans="1:8" x14ac:dyDescent="0.25">
      <c r="A1050" s="447"/>
      <c r="B1050" s="449">
        <v>102750</v>
      </c>
      <c r="C1050" s="439" t="s">
        <v>1495</v>
      </c>
      <c r="D1050" s="449" t="s">
        <v>60</v>
      </c>
      <c r="E1050" s="450">
        <v>2801.17</v>
      </c>
      <c r="F1050" s="455">
        <v>0</v>
      </c>
      <c r="G1050" s="453">
        <f>VLOOKUP(B1050,'SINAPI-%MO'!B:E,4,0)</f>
        <v>0.27</v>
      </c>
      <c r="H1050" s="456">
        <f t="shared" si="16"/>
        <v>2044.85</v>
      </c>
    </row>
    <row r="1051" spans="1:8" x14ac:dyDescent="0.25">
      <c r="A1051" s="447"/>
      <c r="B1051" s="449">
        <v>102774</v>
      </c>
      <c r="C1051" s="439" t="s">
        <v>1519</v>
      </c>
      <c r="D1051" s="449" t="s">
        <v>60</v>
      </c>
      <c r="E1051" s="450">
        <v>7745.18</v>
      </c>
      <c r="F1051" s="455">
        <v>0</v>
      </c>
      <c r="G1051" s="453">
        <f>VLOOKUP(B1051,'SINAPI-%MO'!B:E,4,0)</f>
        <v>0.28649999999999998</v>
      </c>
      <c r="H1051" s="456">
        <f t="shared" si="16"/>
        <v>5526.18</v>
      </c>
    </row>
    <row r="1052" spans="1:8" x14ac:dyDescent="0.25">
      <c r="A1052" s="447"/>
      <c r="B1052" s="449">
        <v>102739</v>
      </c>
      <c r="C1052" s="439" t="s">
        <v>1484</v>
      </c>
      <c r="D1052" s="449" t="s">
        <v>60</v>
      </c>
      <c r="E1052" s="450">
        <v>3843.46</v>
      </c>
      <c r="F1052" s="455">
        <v>0</v>
      </c>
      <c r="G1052" s="453">
        <f>VLOOKUP(B1052,'SINAPI-%MO'!B:E,4,0)</f>
        <v>0.26800000000000002</v>
      </c>
      <c r="H1052" s="456">
        <f t="shared" si="16"/>
        <v>2813.41</v>
      </c>
    </row>
    <row r="1053" spans="1:8" x14ac:dyDescent="0.25">
      <c r="A1053" s="447"/>
      <c r="B1053" s="449">
        <v>102751</v>
      </c>
      <c r="C1053" s="439" t="s">
        <v>1496</v>
      </c>
      <c r="D1053" s="449" t="s">
        <v>60</v>
      </c>
      <c r="E1053" s="450">
        <v>4854.91</v>
      </c>
      <c r="F1053" s="455">
        <v>0</v>
      </c>
      <c r="G1053" s="453">
        <f>VLOOKUP(B1053,'SINAPI-%MO'!B:E,4,0)</f>
        <v>0.25879999999999997</v>
      </c>
      <c r="H1053" s="456">
        <f t="shared" si="16"/>
        <v>3598.45</v>
      </c>
    </row>
    <row r="1054" spans="1:8" x14ac:dyDescent="0.25">
      <c r="A1054" s="447"/>
      <c r="B1054" s="449">
        <v>102775</v>
      </c>
      <c r="C1054" s="439" t="s">
        <v>1520</v>
      </c>
      <c r="D1054" s="449" t="s">
        <v>60</v>
      </c>
      <c r="E1054" s="450">
        <v>11554.04</v>
      </c>
      <c r="F1054" s="455">
        <v>0</v>
      </c>
      <c r="G1054" s="453">
        <f>VLOOKUP(B1054,'SINAPI-%MO'!B:E,4,0)</f>
        <v>0.28610000000000002</v>
      </c>
      <c r="H1054" s="456">
        <f t="shared" si="16"/>
        <v>8248.42</v>
      </c>
    </row>
    <row r="1055" spans="1:8" x14ac:dyDescent="0.25">
      <c r="A1055" s="447"/>
      <c r="B1055" s="449">
        <v>102769</v>
      </c>
      <c r="C1055" s="439" t="s">
        <v>1514</v>
      </c>
      <c r="D1055" s="449" t="s">
        <v>60</v>
      </c>
      <c r="E1055" s="450">
        <v>19341.16</v>
      </c>
      <c r="F1055" s="455">
        <v>0</v>
      </c>
      <c r="G1055" s="453">
        <f>VLOOKUP(B1055,'SINAPI-%MO'!B:E,4,0)</f>
        <v>0.2752</v>
      </c>
      <c r="H1055" s="456">
        <f t="shared" si="16"/>
        <v>14018.47</v>
      </c>
    </row>
    <row r="1056" spans="1:8" x14ac:dyDescent="0.25">
      <c r="A1056" s="447"/>
      <c r="B1056" s="449">
        <v>102799</v>
      </c>
      <c r="C1056" s="439" t="s">
        <v>1544</v>
      </c>
      <c r="D1056" s="449" t="s">
        <v>60</v>
      </c>
      <c r="E1056" s="450">
        <v>30618.68</v>
      </c>
      <c r="F1056" s="455">
        <v>0</v>
      </c>
      <c r="G1056" s="453">
        <f>VLOOKUP(B1056,'SINAPI-%MO'!B:E,4,0)</f>
        <v>0.26379999999999998</v>
      </c>
      <c r="H1056" s="456">
        <f t="shared" si="16"/>
        <v>22541.47</v>
      </c>
    </row>
    <row r="1057" spans="1:8" x14ac:dyDescent="0.25">
      <c r="A1057" s="447"/>
      <c r="B1057" s="449">
        <v>102770</v>
      </c>
      <c r="C1057" s="439" t="s">
        <v>1515</v>
      </c>
      <c r="D1057" s="449" t="s">
        <v>60</v>
      </c>
      <c r="E1057" s="450">
        <v>29648.240000000002</v>
      </c>
      <c r="F1057" s="455">
        <v>0</v>
      </c>
      <c r="G1057" s="453">
        <f>VLOOKUP(B1057,'SINAPI-%MO'!B:E,4,0)</f>
        <v>0.26050000000000001</v>
      </c>
      <c r="H1057" s="456">
        <f t="shared" si="16"/>
        <v>21924.87</v>
      </c>
    </row>
    <row r="1058" spans="1:8" x14ac:dyDescent="0.25">
      <c r="A1058" s="447"/>
      <c r="B1058" s="449">
        <v>102800</v>
      </c>
      <c r="C1058" s="439" t="s">
        <v>1545</v>
      </c>
      <c r="D1058" s="449" t="s">
        <v>60</v>
      </c>
      <c r="E1058" s="450">
        <v>52943.86</v>
      </c>
      <c r="F1058" s="455">
        <v>0</v>
      </c>
      <c r="G1058" s="453">
        <f>VLOOKUP(B1058,'SINAPI-%MO'!B:E,4,0)</f>
        <v>0.24979999999999999</v>
      </c>
      <c r="H1058" s="456">
        <f t="shared" si="16"/>
        <v>39718.480000000003</v>
      </c>
    </row>
    <row r="1059" spans="1:8" x14ac:dyDescent="0.25">
      <c r="A1059" s="447"/>
      <c r="B1059" s="449">
        <v>102771</v>
      </c>
      <c r="C1059" s="439" t="s">
        <v>1516</v>
      </c>
      <c r="D1059" s="449" t="s">
        <v>60</v>
      </c>
      <c r="E1059" s="450">
        <v>41362.620000000003</v>
      </c>
      <c r="F1059" s="455">
        <v>0</v>
      </c>
      <c r="G1059" s="453">
        <f>VLOOKUP(B1059,'SINAPI-%MO'!B:E,4,0)</f>
        <v>0.253</v>
      </c>
      <c r="H1059" s="456">
        <f t="shared" si="16"/>
        <v>30897.87</v>
      </c>
    </row>
    <row r="1060" spans="1:8" x14ac:dyDescent="0.25">
      <c r="A1060" s="447"/>
      <c r="B1060" s="449">
        <v>102801</v>
      </c>
      <c r="C1060" s="439" t="s">
        <v>1546</v>
      </c>
      <c r="D1060" s="449" t="s">
        <v>60</v>
      </c>
      <c r="E1060" s="450">
        <v>74035.039999999994</v>
      </c>
      <c r="F1060" s="455">
        <v>0</v>
      </c>
      <c r="G1060" s="453">
        <f>VLOOKUP(B1060,'SINAPI-%MO'!B:E,4,0)</f>
        <v>0.24210000000000001</v>
      </c>
      <c r="H1060" s="456">
        <f t="shared" si="16"/>
        <v>56111.15</v>
      </c>
    </row>
    <row r="1061" spans="1:8" x14ac:dyDescent="0.25">
      <c r="A1061" s="447"/>
      <c r="B1061" s="449">
        <v>102772</v>
      </c>
      <c r="C1061" s="439" t="s">
        <v>1517</v>
      </c>
      <c r="D1061" s="449" t="s">
        <v>60</v>
      </c>
      <c r="E1061" s="450">
        <v>58115.77</v>
      </c>
      <c r="F1061" s="455">
        <v>0</v>
      </c>
      <c r="G1061" s="453">
        <f>VLOOKUP(B1061,'SINAPI-%MO'!B:E,4,0)</f>
        <v>0.23330000000000001</v>
      </c>
      <c r="H1061" s="456">
        <f t="shared" si="16"/>
        <v>44557.36</v>
      </c>
    </row>
    <row r="1062" spans="1:8" x14ac:dyDescent="0.25">
      <c r="A1062" s="447"/>
      <c r="B1062" s="449">
        <v>102802</v>
      </c>
      <c r="C1062" s="439" t="s">
        <v>1547</v>
      </c>
      <c r="D1062" s="449" t="s">
        <v>60</v>
      </c>
      <c r="E1062" s="450">
        <v>88740.81</v>
      </c>
      <c r="F1062" s="455">
        <v>0</v>
      </c>
      <c r="G1062" s="453">
        <f>VLOOKUP(B1062,'SINAPI-%MO'!B:E,4,0)</f>
        <v>0.2402</v>
      </c>
      <c r="H1062" s="456">
        <f t="shared" si="16"/>
        <v>67425.259999999995</v>
      </c>
    </row>
    <row r="1063" spans="1:8" x14ac:dyDescent="0.25">
      <c r="A1063" s="447"/>
      <c r="B1063" s="449">
        <v>102747</v>
      </c>
      <c r="C1063" s="439" t="s">
        <v>1492</v>
      </c>
      <c r="D1063" s="449" t="s">
        <v>60</v>
      </c>
      <c r="E1063" s="450">
        <v>8672.3700000000008</v>
      </c>
      <c r="F1063" s="455">
        <v>0</v>
      </c>
      <c r="G1063" s="453">
        <f>VLOOKUP(B1063,'SINAPI-%MO'!B:E,4,0)</f>
        <v>0.25769999999999998</v>
      </c>
      <c r="H1063" s="456">
        <f t="shared" si="16"/>
        <v>6437.5</v>
      </c>
    </row>
    <row r="1064" spans="1:8" x14ac:dyDescent="0.25">
      <c r="A1064" s="447"/>
      <c r="B1064" s="449">
        <v>102758</v>
      </c>
      <c r="C1064" s="439" t="s">
        <v>1503</v>
      </c>
      <c r="D1064" s="449" t="s">
        <v>60</v>
      </c>
      <c r="E1064" s="450">
        <v>13870.6</v>
      </c>
      <c r="F1064" s="455">
        <v>0</v>
      </c>
      <c r="G1064" s="453">
        <f>VLOOKUP(B1064,'SINAPI-%MO'!B:E,4,0)</f>
        <v>0.24160000000000001</v>
      </c>
      <c r="H1064" s="456">
        <f t="shared" si="16"/>
        <v>10519.46</v>
      </c>
    </row>
    <row r="1065" spans="1:8" x14ac:dyDescent="0.25">
      <c r="A1065" s="447"/>
      <c r="B1065" s="449">
        <v>102788</v>
      </c>
      <c r="C1065" s="439" t="s">
        <v>1533</v>
      </c>
      <c r="D1065" s="449" t="s">
        <v>60</v>
      </c>
      <c r="E1065" s="450">
        <v>16026.82</v>
      </c>
      <c r="F1065" s="455">
        <v>0</v>
      </c>
      <c r="G1065" s="453">
        <f>VLOOKUP(B1065,'SINAPI-%MO'!B:E,4,0)</f>
        <v>0.2505</v>
      </c>
      <c r="H1065" s="456">
        <f t="shared" si="16"/>
        <v>12012.1</v>
      </c>
    </row>
    <row r="1066" spans="1:8" x14ac:dyDescent="0.25">
      <c r="A1066" s="447"/>
      <c r="B1066" s="449">
        <v>102748</v>
      </c>
      <c r="C1066" s="439" t="s">
        <v>1493</v>
      </c>
      <c r="D1066" s="449" t="s">
        <v>60</v>
      </c>
      <c r="E1066" s="450">
        <v>12120.85</v>
      </c>
      <c r="F1066" s="455">
        <v>0</v>
      </c>
      <c r="G1066" s="453">
        <f>VLOOKUP(B1066,'SINAPI-%MO'!B:E,4,0)</f>
        <v>0.25209999999999999</v>
      </c>
      <c r="H1066" s="456">
        <f t="shared" si="16"/>
        <v>9065.18</v>
      </c>
    </row>
    <row r="1067" spans="1:8" x14ac:dyDescent="0.25">
      <c r="A1067" s="447"/>
      <c r="B1067" s="449">
        <v>102759</v>
      </c>
      <c r="C1067" s="439" t="s">
        <v>1504</v>
      </c>
      <c r="D1067" s="449" t="s">
        <v>60</v>
      </c>
      <c r="E1067" s="450">
        <v>20602.669999999998</v>
      </c>
      <c r="F1067" s="455">
        <v>0</v>
      </c>
      <c r="G1067" s="453">
        <f>VLOOKUP(B1067,'SINAPI-%MO'!B:E,4,0)</f>
        <v>0.2344</v>
      </c>
      <c r="H1067" s="456">
        <f t="shared" si="16"/>
        <v>15773.4</v>
      </c>
    </row>
    <row r="1068" spans="1:8" x14ac:dyDescent="0.25">
      <c r="A1068" s="447"/>
      <c r="B1068" s="449">
        <v>102789</v>
      </c>
      <c r="C1068" s="439" t="s">
        <v>1534</v>
      </c>
      <c r="D1068" s="449" t="s">
        <v>60</v>
      </c>
      <c r="E1068" s="450">
        <v>21066.87</v>
      </c>
      <c r="F1068" s="455">
        <v>0</v>
      </c>
      <c r="G1068" s="453">
        <f>VLOOKUP(B1068,'SINAPI-%MO'!B:E,4,0)</f>
        <v>0.2472</v>
      </c>
      <c r="H1068" s="456">
        <f t="shared" si="16"/>
        <v>15859.13</v>
      </c>
    </row>
    <row r="1069" spans="1:8" x14ac:dyDescent="0.25">
      <c r="A1069" s="447"/>
      <c r="B1069" s="449">
        <v>102749</v>
      </c>
      <c r="C1069" s="439" t="s">
        <v>1494</v>
      </c>
      <c r="D1069" s="449" t="s">
        <v>60</v>
      </c>
      <c r="E1069" s="450">
        <v>20788.91</v>
      </c>
      <c r="F1069" s="455">
        <v>0</v>
      </c>
      <c r="G1069" s="453">
        <f>VLOOKUP(B1069,'SINAPI-%MO'!B:E,4,0)</f>
        <v>0.246</v>
      </c>
      <c r="H1069" s="456">
        <f t="shared" si="16"/>
        <v>15674.83</v>
      </c>
    </row>
    <row r="1070" spans="1:8" x14ac:dyDescent="0.25">
      <c r="A1070" s="447"/>
      <c r="B1070" s="449">
        <v>102760</v>
      </c>
      <c r="C1070" s="439" t="s">
        <v>1505</v>
      </c>
      <c r="D1070" s="449" t="s">
        <v>60</v>
      </c>
      <c r="E1070" s="450">
        <v>37935.68</v>
      </c>
      <c r="F1070" s="455">
        <v>0</v>
      </c>
      <c r="G1070" s="453">
        <f>VLOOKUP(B1070,'SINAPI-%MO'!B:E,4,0)</f>
        <v>0.2276</v>
      </c>
      <c r="H1070" s="456">
        <f t="shared" si="16"/>
        <v>29301.51</v>
      </c>
    </row>
    <row r="1071" spans="1:8" x14ac:dyDescent="0.25">
      <c r="A1071" s="447"/>
      <c r="B1071" s="449">
        <v>102790</v>
      </c>
      <c r="C1071" s="439" t="s">
        <v>1535</v>
      </c>
      <c r="D1071" s="449" t="s">
        <v>60</v>
      </c>
      <c r="E1071" s="450">
        <v>34608.17</v>
      </c>
      <c r="F1071" s="455">
        <v>0</v>
      </c>
      <c r="G1071" s="453">
        <f>VLOOKUP(B1071,'SINAPI-%MO'!B:E,4,0)</f>
        <v>0.21540000000000001</v>
      </c>
      <c r="H1071" s="456">
        <f t="shared" si="16"/>
        <v>27153.57</v>
      </c>
    </row>
    <row r="1072" spans="1:8" x14ac:dyDescent="0.25">
      <c r="A1072" s="447"/>
      <c r="B1072" s="449">
        <v>102785</v>
      </c>
      <c r="C1072" s="439" t="s">
        <v>1530</v>
      </c>
      <c r="D1072" s="449" t="s">
        <v>60</v>
      </c>
      <c r="E1072" s="450">
        <v>8913.33</v>
      </c>
      <c r="F1072" s="455">
        <v>0</v>
      </c>
      <c r="G1072" s="453">
        <f>VLOOKUP(B1072,'SINAPI-%MO'!B:E,4,0)</f>
        <v>0.28649999999999998</v>
      </c>
      <c r="H1072" s="456">
        <f t="shared" si="16"/>
        <v>6359.66</v>
      </c>
    </row>
    <row r="1073" spans="1:8" x14ac:dyDescent="0.25">
      <c r="A1073" s="447"/>
      <c r="B1073" s="449">
        <v>102786</v>
      </c>
      <c r="C1073" s="439" t="s">
        <v>1531</v>
      </c>
      <c r="D1073" s="449" t="s">
        <v>60</v>
      </c>
      <c r="E1073" s="450">
        <v>9871.2000000000007</v>
      </c>
      <c r="F1073" s="455">
        <v>0</v>
      </c>
      <c r="G1073" s="453">
        <f>VLOOKUP(B1073,'SINAPI-%MO'!B:E,4,0)</f>
        <v>0.2601</v>
      </c>
      <c r="H1073" s="456">
        <f t="shared" si="16"/>
        <v>7303.7</v>
      </c>
    </row>
    <row r="1074" spans="1:8" x14ac:dyDescent="0.25">
      <c r="A1074" s="447"/>
      <c r="B1074" s="449">
        <v>102787</v>
      </c>
      <c r="C1074" s="439" t="s">
        <v>1532</v>
      </c>
      <c r="D1074" s="449" t="s">
        <v>60</v>
      </c>
      <c r="E1074" s="450">
        <v>14632.27</v>
      </c>
      <c r="F1074" s="455">
        <v>0</v>
      </c>
      <c r="G1074" s="453">
        <f>VLOOKUP(B1074,'SINAPI-%MO'!B:E,4,0)</f>
        <v>0.26829999999999998</v>
      </c>
      <c r="H1074" s="456">
        <f t="shared" si="16"/>
        <v>10706.43</v>
      </c>
    </row>
    <row r="1075" spans="1:8" x14ac:dyDescent="0.25">
      <c r="A1075" s="447"/>
      <c r="B1075" s="449">
        <v>102736</v>
      </c>
      <c r="C1075" s="439" t="s">
        <v>1481</v>
      </c>
      <c r="D1075" s="449" t="s">
        <v>84</v>
      </c>
      <c r="E1075" s="450">
        <v>691.53</v>
      </c>
      <c r="F1075" s="455">
        <v>0</v>
      </c>
      <c r="G1075" s="453">
        <f>VLOOKUP(B1075,'SINAPI-%MO'!B:E,4,0)</f>
        <v>6.9900000000000004E-2</v>
      </c>
      <c r="H1075" s="456">
        <f t="shared" si="16"/>
        <v>643.19000000000005</v>
      </c>
    </row>
    <row r="1076" spans="1:8" x14ac:dyDescent="0.25">
      <c r="A1076" s="447"/>
      <c r="B1076" s="449">
        <v>102727</v>
      </c>
      <c r="C1076" s="439" t="s">
        <v>1472</v>
      </c>
      <c r="D1076" s="449" t="s">
        <v>71</v>
      </c>
      <c r="E1076" s="450">
        <v>103.47</v>
      </c>
      <c r="F1076" s="455">
        <v>0</v>
      </c>
      <c r="G1076" s="453">
        <f>VLOOKUP(B1076,'SINAPI-%MO'!B:E,4,0)</f>
        <v>0.44180000000000003</v>
      </c>
      <c r="H1076" s="456">
        <f t="shared" si="16"/>
        <v>57.75</v>
      </c>
    </row>
    <row r="1077" spans="1:8" x14ac:dyDescent="0.25">
      <c r="A1077" s="447"/>
      <c r="B1077" s="449">
        <v>102111</v>
      </c>
      <c r="C1077" s="439" t="s">
        <v>14025</v>
      </c>
      <c r="D1077" s="449" t="s">
        <v>60</v>
      </c>
      <c r="E1077" s="450">
        <v>1169.99</v>
      </c>
      <c r="F1077" s="455">
        <v>5.8999999999999999E-3</v>
      </c>
      <c r="G1077" s="453">
        <f>VLOOKUP(B1077,'SINAPI-%MO'!B:E,4,0)</f>
        <v>0.16719999999999999</v>
      </c>
      <c r="H1077" s="456">
        <f t="shared" si="16"/>
        <v>974.36</v>
      </c>
    </row>
    <row r="1078" spans="1:8" x14ac:dyDescent="0.25">
      <c r="A1078" s="447"/>
      <c r="B1078" s="449">
        <v>102113</v>
      </c>
      <c r="C1078" s="439" t="s">
        <v>14026</v>
      </c>
      <c r="D1078" s="449" t="s">
        <v>60</v>
      </c>
      <c r="E1078" s="450">
        <v>1836.28</v>
      </c>
      <c r="F1078" s="455">
        <v>3.7000000000000002E-3</v>
      </c>
      <c r="G1078" s="453">
        <f>VLOOKUP(B1078,'SINAPI-%MO'!B:E,4,0)</f>
        <v>0.1084</v>
      </c>
      <c r="H1078" s="456">
        <f t="shared" si="16"/>
        <v>1637.22</v>
      </c>
    </row>
    <row r="1079" spans="1:8" x14ac:dyDescent="0.25">
      <c r="A1079" s="447"/>
      <c r="B1079" s="449">
        <v>102116</v>
      </c>
      <c r="C1079" s="439" t="s">
        <v>14027</v>
      </c>
      <c r="D1079" s="449" t="s">
        <v>60</v>
      </c>
      <c r="E1079" s="450">
        <v>1957.8</v>
      </c>
      <c r="F1079" s="455">
        <v>3.5000000000000001E-3</v>
      </c>
      <c r="G1079" s="453">
        <f>VLOOKUP(B1079,'SINAPI-%MO'!B:E,4,0)</f>
        <v>0.1038</v>
      </c>
      <c r="H1079" s="456">
        <f t="shared" si="16"/>
        <v>1754.58</v>
      </c>
    </row>
    <row r="1080" spans="1:8" x14ac:dyDescent="0.25">
      <c r="A1080" s="447"/>
      <c r="B1080" s="449">
        <v>102132</v>
      </c>
      <c r="C1080" s="439" t="s">
        <v>15036</v>
      </c>
      <c r="D1080" s="449" t="s">
        <v>60</v>
      </c>
      <c r="E1080" s="450">
        <v>0</v>
      </c>
      <c r="F1080" s="455"/>
      <c r="G1080" s="453" t="e">
        <f>VLOOKUP(B1080,'SINAPI-%MO'!B:E,4,0)</f>
        <v>#N/A</v>
      </c>
      <c r="H1080" s="456" t="str">
        <f t="shared" si="16"/>
        <v/>
      </c>
    </row>
    <row r="1081" spans="1:8" x14ac:dyDescent="0.25">
      <c r="A1081" s="447"/>
      <c r="B1081" s="449">
        <v>102115</v>
      </c>
      <c r="C1081" s="439" t="s">
        <v>14028</v>
      </c>
      <c r="D1081" s="449" t="s">
        <v>60</v>
      </c>
      <c r="E1081" s="450">
        <v>3109.76</v>
      </c>
      <c r="F1081" s="455">
        <v>2.2000000000000001E-3</v>
      </c>
      <c r="G1081" s="453">
        <f>VLOOKUP(B1081,'SINAPI-%MO'!B:E,4,0)</f>
        <v>6.54E-2</v>
      </c>
      <c r="H1081" s="456">
        <f t="shared" si="16"/>
        <v>2906.38</v>
      </c>
    </row>
    <row r="1082" spans="1:8" x14ac:dyDescent="0.25">
      <c r="A1082" s="447"/>
      <c r="B1082" s="449">
        <v>102122</v>
      </c>
      <c r="C1082" s="439" t="s">
        <v>14029</v>
      </c>
      <c r="D1082" s="449" t="s">
        <v>60</v>
      </c>
      <c r="E1082" s="450">
        <v>8859.5499999999993</v>
      </c>
      <c r="F1082" s="455">
        <v>8.0000000000000004E-4</v>
      </c>
      <c r="G1082" s="453">
        <f>VLOOKUP(B1082,'SINAPI-%MO'!B:E,4,0)</f>
        <v>2.8899999999999999E-2</v>
      </c>
      <c r="H1082" s="456">
        <f t="shared" si="16"/>
        <v>8603.5</v>
      </c>
    </row>
    <row r="1083" spans="1:8" x14ac:dyDescent="0.25">
      <c r="A1083" s="447"/>
      <c r="B1083" s="449">
        <v>102118</v>
      </c>
      <c r="C1083" s="439" t="s">
        <v>14030</v>
      </c>
      <c r="D1083" s="449" t="s">
        <v>60</v>
      </c>
      <c r="E1083" s="450">
        <v>2651.97</v>
      </c>
      <c r="F1083" s="455">
        <v>2.5999999999999999E-3</v>
      </c>
      <c r="G1083" s="453">
        <f>VLOOKUP(B1083,'SINAPI-%MO'!B:E,4,0)</f>
        <v>7.8E-2</v>
      </c>
      <c r="H1083" s="456">
        <f t="shared" si="16"/>
        <v>2445.11</v>
      </c>
    </row>
    <row r="1084" spans="1:8" x14ac:dyDescent="0.25">
      <c r="A1084" s="447"/>
      <c r="B1084" s="449">
        <v>102133</v>
      </c>
      <c r="C1084" s="439" t="s">
        <v>15037</v>
      </c>
      <c r="D1084" s="449" t="s">
        <v>60</v>
      </c>
      <c r="E1084" s="450">
        <v>0</v>
      </c>
      <c r="F1084" s="455"/>
      <c r="G1084" s="453" t="e">
        <f>VLOOKUP(B1084,'SINAPI-%MO'!B:E,4,0)</f>
        <v>#N/A</v>
      </c>
      <c r="H1084" s="456" t="str">
        <f t="shared" si="16"/>
        <v/>
      </c>
    </row>
    <row r="1085" spans="1:8" x14ac:dyDescent="0.25">
      <c r="A1085" s="447"/>
      <c r="B1085" s="449">
        <v>102126</v>
      </c>
      <c r="C1085" s="439" t="s">
        <v>14031</v>
      </c>
      <c r="D1085" s="449" t="s">
        <v>60</v>
      </c>
      <c r="E1085" s="450">
        <v>14931.5</v>
      </c>
      <c r="F1085" s="455">
        <v>0</v>
      </c>
      <c r="G1085" s="453">
        <f>VLOOKUP(B1085,'SINAPI-%MO'!B:E,4,0)</f>
        <v>2.2499999999999999E-2</v>
      </c>
      <c r="H1085" s="456">
        <f t="shared" si="16"/>
        <v>14595.54</v>
      </c>
    </row>
    <row r="1086" spans="1:8" x14ac:dyDescent="0.25">
      <c r="A1086" s="447"/>
      <c r="B1086" s="449">
        <v>102137</v>
      </c>
      <c r="C1086" s="439" t="s">
        <v>14032</v>
      </c>
      <c r="D1086" s="449" t="s">
        <v>60</v>
      </c>
      <c r="E1086" s="450">
        <v>126.57</v>
      </c>
      <c r="F1086" s="455">
        <v>0</v>
      </c>
      <c r="G1086" s="453">
        <f>VLOOKUP(B1086,'SINAPI-%MO'!B:E,4,0)</f>
        <v>0.64449999999999996</v>
      </c>
      <c r="H1086" s="456">
        <f t="shared" si="16"/>
        <v>44.99</v>
      </c>
    </row>
    <row r="1087" spans="1:8" x14ac:dyDescent="0.25">
      <c r="A1087" s="447"/>
      <c r="B1087" s="449">
        <v>106258</v>
      </c>
      <c r="C1087" s="439" t="s">
        <v>15038</v>
      </c>
      <c r="D1087" s="449" t="s">
        <v>60</v>
      </c>
      <c r="E1087" s="450">
        <v>0</v>
      </c>
      <c r="F1087" s="455"/>
      <c r="G1087" s="453" t="e">
        <f>VLOOKUP(B1087,'SINAPI-%MO'!B:E,4,0)</f>
        <v>#N/A</v>
      </c>
      <c r="H1087" s="456" t="str">
        <f t="shared" si="16"/>
        <v/>
      </c>
    </row>
    <row r="1088" spans="1:8" x14ac:dyDescent="0.25">
      <c r="A1088" s="447"/>
      <c r="B1088" s="449">
        <v>102112</v>
      </c>
      <c r="C1088" s="439" t="s">
        <v>14033</v>
      </c>
      <c r="D1088" s="449" t="s">
        <v>60</v>
      </c>
      <c r="E1088" s="450">
        <v>203.32</v>
      </c>
      <c r="F1088" s="455">
        <v>3.3799999999999997E-2</v>
      </c>
      <c r="G1088" s="453">
        <f>VLOOKUP(B1088,'SINAPI-%MO'!B:E,4,0)</f>
        <v>0.96199999999999997</v>
      </c>
      <c r="H1088" s="456">
        <f t="shared" si="16"/>
        <v>7.72</v>
      </c>
    </row>
    <row r="1089" spans="1:8" x14ac:dyDescent="0.25">
      <c r="A1089" s="447"/>
      <c r="B1089" s="449">
        <v>102114</v>
      </c>
      <c r="C1089" s="439" t="s">
        <v>14034</v>
      </c>
      <c r="D1089" s="449" t="s">
        <v>60</v>
      </c>
      <c r="E1089" s="450">
        <v>206.8</v>
      </c>
      <c r="F1089" s="455">
        <v>3.3300000000000003E-2</v>
      </c>
      <c r="G1089" s="453">
        <f>VLOOKUP(B1089,'SINAPI-%MO'!B:E,4,0)</f>
        <v>0.96260000000000001</v>
      </c>
      <c r="H1089" s="456">
        <f t="shared" si="16"/>
        <v>7.73</v>
      </c>
    </row>
    <row r="1090" spans="1:8" x14ac:dyDescent="0.25">
      <c r="A1090" s="447"/>
      <c r="B1090" s="449">
        <v>102117</v>
      </c>
      <c r="C1090" s="439" t="s">
        <v>14035</v>
      </c>
      <c r="D1090" s="449" t="s">
        <v>60</v>
      </c>
      <c r="E1090" s="450">
        <v>211</v>
      </c>
      <c r="F1090" s="455">
        <v>3.2599999999999997E-2</v>
      </c>
      <c r="G1090" s="453">
        <f>VLOOKUP(B1090,'SINAPI-%MO'!B:E,4,0)</f>
        <v>0.96340000000000003</v>
      </c>
      <c r="H1090" s="456">
        <f t="shared" si="16"/>
        <v>7.72</v>
      </c>
    </row>
    <row r="1091" spans="1:8" x14ac:dyDescent="0.25">
      <c r="A1091" s="447"/>
      <c r="B1091" s="449">
        <v>102123</v>
      </c>
      <c r="C1091" s="439" t="s">
        <v>14036</v>
      </c>
      <c r="D1091" s="449" t="s">
        <v>60</v>
      </c>
      <c r="E1091" s="450">
        <v>263.43</v>
      </c>
      <c r="F1091" s="455">
        <v>2.6100000000000002E-2</v>
      </c>
      <c r="G1091" s="453">
        <f>VLOOKUP(B1091,'SINAPI-%MO'!B:E,4,0)</f>
        <v>0.97070000000000001</v>
      </c>
      <c r="H1091" s="456">
        <f t="shared" si="16"/>
        <v>7.71</v>
      </c>
    </row>
    <row r="1092" spans="1:8" x14ac:dyDescent="0.25">
      <c r="A1092" s="447"/>
      <c r="B1092" s="449">
        <v>102119</v>
      </c>
      <c r="C1092" s="439" t="s">
        <v>14037</v>
      </c>
      <c r="D1092" s="449" t="s">
        <v>60</v>
      </c>
      <c r="E1092" s="450">
        <v>214.64</v>
      </c>
      <c r="F1092" s="455">
        <v>3.2099999999999997E-2</v>
      </c>
      <c r="G1092" s="453">
        <f>VLOOKUP(B1092,'SINAPI-%MO'!B:E,4,0)</f>
        <v>0.96399999999999997</v>
      </c>
      <c r="H1092" s="456">
        <f t="shared" si="16"/>
        <v>7.72</v>
      </c>
    </row>
    <row r="1093" spans="1:8" x14ac:dyDescent="0.25">
      <c r="A1093" s="447"/>
      <c r="B1093" s="449">
        <v>102127</v>
      </c>
      <c r="C1093" s="439" t="s">
        <v>14038</v>
      </c>
      <c r="D1093" s="449" t="s">
        <v>60</v>
      </c>
      <c r="E1093" s="450">
        <v>788.94</v>
      </c>
      <c r="F1093" s="455">
        <v>0</v>
      </c>
      <c r="G1093" s="453">
        <f>VLOOKUP(B1093,'SINAPI-%MO'!B:E,4,0)</f>
        <v>0.42509999999999998</v>
      </c>
      <c r="H1093" s="456">
        <f t="shared" si="16"/>
        <v>453.56</v>
      </c>
    </row>
    <row r="1094" spans="1:8" x14ac:dyDescent="0.25">
      <c r="A1094" s="447"/>
      <c r="B1094" s="449">
        <v>102121</v>
      </c>
      <c r="C1094" s="439" t="s">
        <v>14039</v>
      </c>
      <c r="D1094" s="449" t="s">
        <v>60</v>
      </c>
      <c r="E1094" s="450">
        <v>252.6</v>
      </c>
      <c r="F1094" s="455">
        <v>2.7199999999999998E-2</v>
      </c>
      <c r="G1094" s="453">
        <f>VLOOKUP(B1094,'SINAPI-%MO'!B:E,4,0)</f>
        <v>0.96940000000000004</v>
      </c>
      <c r="H1094" s="456">
        <f t="shared" si="16"/>
        <v>7.72</v>
      </c>
    </row>
    <row r="1095" spans="1:8" x14ac:dyDescent="0.25">
      <c r="A1095" s="447"/>
      <c r="B1095" s="449">
        <v>102138</v>
      </c>
      <c r="C1095" s="439" t="s">
        <v>14040</v>
      </c>
      <c r="D1095" s="449" t="s">
        <v>60</v>
      </c>
      <c r="E1095" s="450">
        <v>281.02999999999997</v>
      </c>
      <c r="F1095" s="455">
        <v>2.4500000000000001E-2</v>
      </c>
      <c r="G1095" s="453">
        <f>VLOOKUP(B1095,'SINAPI-%MO'!B:E,4,0)</f>
        <v>0.97250000000000003</v>
      </c>
      <c r="H1095" s="456">
        <f t="shared" si="16"/>
        <v>7.72</v>
      </c>
    </row>
    <row r="1096" spans="1:8" x14ac:dyDescent="0.25">
      <c r="A1096" s="447"/>
      <c r="B1096" s="449">
        <v>102129</v>
      </c>
      <c r="C1096" s="439" t="s">
        <v>14041</v>
      </c>
      <c r="D1096" s="449" t="s">
        <v>60</v>
      </c>
      <c r="E1096" s="450">
        <v>1042.81</v>
      </c>
      <c r="F1096" s="455">
        <v>0</v>
      </c>
      <c r="G1096" s="453">
        <f>VLOOKUP(B1096,'SINAPI-%MO'!B:E,4,0)</f>
        <v>0.379</v>
      </c>
      <c r="H1096" s="456">
        <f t="shared" si="16"/>
        <v>647.58000000000004</v>
      </c>
    </row>
    <row r="1097" spans="1:8" x14ac:dyDescent="0.25">
      <c r="A1097" s="447"/>
      <c r="B1097" s="449">
        <v>102131</v>
      </c>
      <c r="C1097" s="439" t="s">
        <v>14042</v>
      </c>
      <c r="D1097" s="449" t="s">
        <v>60</v>
      </c>
      <c r="E1097" s="450">
        <v>1120.53</v>
      </c>
      <c r="F1097" s="455">
        <v>0</v>
      </c>
      <c r="G1097" s="453">
        <f>VLOOKUP(B1097,'SINAPI-%MO'!B:E,4,0)</f>
        <v>0.42209999999999998</v>
      </c>
      <c r="H1097" s="456">
        <f t="shared" si="16"/>
        <v>647.54999999999995</v>
      </c>
    </row>
    <row r="1098" spans="1:8" x14ac:dyDescent="0.25">
      <c r="A1098" s="447"/>
      <c r="B1098" s="449">
        <v>102120</v>
      </c>
      <c r="C1098" s="439" t="s">
        <v>15039</v>
      </c>
      <c r="D1098" s="449" t="s">
        <v>60</v>
      </c>
      <c r="E1098" s="450">
        <v>0</v>
      </c>
      <c r="F1098" s="455"/>
      <c r="G1098" s="453" t="e">
        <f>VLOOKUP(B1098,'SINAPI-%MO'!B:E,4,0)</f>
        <v>#N/A</v>
      </c>
      <c r="H1098" s="456" t="str">
        <f t="shared" si="16"/>
        <v/>
      </c>
    </row>
    <row r="1099" spans="1:8" x14ac:dyDescent="0.25">
      <c r="A1099" s="447"/>
      <c r="B1099" s="449">
        <v>102334</v>
      </c>
      <c r="C1099" s="439" t="s">
        <v>15040</v>
      </c>
      <c r="D1099" s="449" t="s">
        <v>60</v>
      </c>
      <c r="E1099" s="450">
        <v>0</v>
      </c>
      <c r="F1099" s="455"/>
      <c r="G1099" s="453" t="e">
        <f>VLOOKUP(B1099,'SINAPI-%MO'!B:E,4,0)</f>
        <v>#N/A</v>
      </c>
      <c r="H1099" s="456" t="str">
        <f t="shared" si="16"/>
        <v/>
      </c>
    </row>
    <row r="1100" spans="1:8" x14ac:dyDescent="0.25">
      <c r="A1100" s="447"/>
      <c r="B1100" s="449">
        <v>102128</v>
      </c>
      <c r="C1100" s="439" t="s">
        <v>15041</v>
      </c>
      <c r="D1100" s="449" t="s">
        <v>60</v>
      </c>
      <c r="E1100" s="450">
        <v>0</v>
      </c>
      <c r="F1100" s="455"/>
      <c r="G1100" s="453" t="e">
        <f>VLOOKUP(B1100,'SINAPI-%MO'!B:E,4,0)</f>
        <v>#N/A</v>
      </c>
      <c r="H1100" s="456" t="str">
        <f t="shared" ref="H1100:H1163" si="17">IF(E1100&gt;0,TRUNC(E1100*(1-G1100),2),"")</f>
        <v/>
      </c>
    </row>
    <row r="1101" spans="1:8" x14ac:dyDescent="0.25">
      <c r="A1101" s="447"/>
      <c r="B1101" s="449">
        <v>102130</v>
      </c>
      <c r="C1101" s="439" t="s">
        <v>15042</v>
      </c>
      <c r="D1101" s="449" t="s">
        <v>60</v>
      </c>
      <c r="E1101" s="450">
        <v>0</v>
      </c>
      <c r="F1101" s="455"/>
      <c r="G1101" s="453" t="e">
        <f>VLOOKUP(B1101,'SINAPI-%MO'!B:E,4,0)</f>
        <v>#N/A</v>
      </c>
      <c r="H1101" s="456" t="str">
        <f t="shared" si="17"/>
        <v/>
      </c>
    </row>
    <row r="1102" spans="1:8" x14ac:dyDescent="0.25">
      <c r="A1102" s="447"/>
      <c r="B1102" s="449">
        <v>104941</v>
      </c>
      <c r="C1102" s="439" t="s">
        <v>11057</v>
      </c>
      <c r="D1102" s="449" t="s">
        <v>71</v>
      </c>
      <c r="E1102" s="450">
        <v>0</v>
      </c>
      <c r="F1102" s="455"/>
      <c r="G1102" s="453" t="e">
        <f>VLOOKUP(B1102,'SINAPI-%MO'!B:E,4,0)</f>
        <v>#N/A</v>
      </c>
      <c r="H1102" s="456" t="str">
        <f t="shared" si="17"/>
        <v/>
      </c>
    </row>
    <row r="1103" spans="1:8" x14ac:dyDescent="0.25">
      <c r="A1103" s="447"/>
      <c r="B1103" s="449">
        <v>104942</v>
      </c>
      <c r="C1103" s="439" t="s">
        <v>11058</v>
      </c>
      <c r="D1103" s="449" t="s">
        <v>71</v>
      </c>
      <c r="E1103" s="450">
        <v>0</v>
      </c>
      <c r="F1103" s="455"/>
      <c r="G1103" s="453" t="e">
        <f>VLOOKUP(B1103,'SINAPI-%MO'!B:E,4,0)</f>
        <v>#N/A</v>
      </c>
      <c r="H1103" s="456" t="str">
        <f t="shared" si="17"/>
        <v/>
      </c>
    </row>
    <row r="1104" spans="1:8" x14ac:dyDescent="0.25">
      <c r="A1104" s="447"/>
      <c r="B1104" s="449">
        <v>104940</v>
      </c>
      <c r="C1104" s="439" t="s">
        <v>11059</v>
      </c>
      <c r="D1104" s="449" t="s">
        <v>60</v>
      </c>
      <c r="E1104" s="450">
        <v>0</v>
      </c>
      <c r="F1104" s="455"/>
      <c r="G1104" s="453" t="e">
        <f>VLOOKUP(B1104,'SINAPI-%MO'!B:E,4,0)</f>
        <v>#N/A</v>
      </c>
      <c r="H1104" s="456" t="str">
        <f t="shared" si="17"/>
        <v/>
      </c>
    </row>
    <row r="1105" spans="1:8" x14ac:dyDescent="0.25">
      <c r="A1105" s="447"/>
      <c r="B1105" s="449">
        <v>104943</v>
      </c>
      <c r="C1105" s="439" t="s">
        <v>11060</v>
      </c>
      <c r="D1105" s="449" t="s">
        <v>71</v>
      </c>
      <c r="E1105" s="450">
        <v>0</v>
      </c>
      <c r="F1105" s="455"/>
      <c r="G1105" s="453" t="e">
        <f>VLOOKUP(B1105,'SINAPI-%MO'!B:E,4,0)</f>
        <v>#N/A</v>
      </c>
      <c r="H1105" s="456" t="str">
        <f t="shared" si="17"/>
        <v/>
      </c>
    </row>
    <row r="1106" spans="1:8" x14ac:dyDescent="0.25">
      <c r="A1106" s="447"/>
      <c r="B1106" s="449">
        <v>101801</v>
      </c>
      <c r="C1106" s="439" t="s">
        <v>1458</v>
      </c>
      <c r="D1106" s="449" t="s">
        <v>60</v>
      </c>
      <c r="E1106" s="450">
        <v>1109.3499999999999</v>
      </c>
      <c r="F1106" s="455">
        <v>0.29060000000000002</v>
      </c>
      <c r="G1106" s="453">
        <f>VLOOKUP(B1106,'SINAPI-%MO'!B:E,4,0)</f>
        <v>0.30740000000000001</v>
      </c>
      <c r="H1106" s="456">
        <f t="shared" si="17"/>
        <v>768.33</v>
      </c>
    </row>
    <row r="1107" spans="1:8" x14ac:dyDescent="0.25">
      <c r="A1107" s="447"/>
      <c r="B1107" s="449">
        <v>101800</v>
      </c>
      <c r="C1107" s="439" t="s">
        <v>1457</v>
      </c>
      <c r="D1107" s="449" t="s">
        <v>60</v>
      </c>
      <c r="E1107" s="450">
        <v>1476.53</v>
      </c>
      <c r="F1107" s="455">
        <v>0.21829999999999999</v>
      </c>
      <c r="G1107" s="453">
        <f>VLOOKUP(B1107,'SINAPI-%MO'!B:E,4,0)</f>
        <v>0.37140000000000001</v>
      </c>
      <c r="H1107" s="456">
        <f t="shared" si="17"/>
        <v>928.14</v>
      </c>
    </row>
    <row r="1108" spans="1:8" x14ac:dyDescent="0.25">
      <c r="A1108" s="447"/>
      <c r="B1108" s="449">
        <v>98108</v>
      </c>
      <c r="C1108" s="439" t="s">
        <v>3411</v>
      </c>
      <c r="D1108" s="449" t="s">
        <v>60</v>
      </c>
      <c r="E1108" s="450">
        <v>530.95000000000005</v>
      </c>
      <c r="F1108" s="455">
        <v>0</v>
      </c>
      <c r="G1108" s="453">
        <f>VLOOKUP(B1108,'SINAPI-%MO'!B:E,4,0)</f>
        <v>0.56840000000000002</v>
      </c>
      <c r="H1108" s="456">
        <f t="shared" si="17"/>
        <v>229.15</v>
      </c>
    </row>
    <row r="1109" spans="1:8" x14ac:dyDescent="0.25">
      <c r="A1109" s="447"/>
      <c r="B1109" s="449">
        <v>98105</v>
      </c>
      <c r="C1109" s="439" t="s">
        <v>3408</v>
      </c>
      <c r="D1109" s="449" t="s">
        <v>60</v>
      </c>
      <c r="E1109" s="450">
        <v>659.8</v>
      </c>
      <c r="F1109" s="455">
        <v>0</v>
      </c>
      <c r="G1109" s="453">
        <f>VLOOKUP(B1109,'SINAPI-%MO'!B:E,4,0)</f>
        <v>0.60199999999999998</v>
      </c>
      <c r="H1109" s="456">
        <f t="shared" si="17"/>
        <v>262.60000000000002</v>
      </c>
    </row>
    <row r="1110" spans="1:8" x14ac:dyDescent="0.25">
      <c r="A1110" s="447"/>
      <c r="B1110" s="449">
        <v>98109</v>
      </c>
      <c r="C1110" s="439" t="s">
        <v>3583</v>
      </c>
      <c r="D1110" s="449" t="s">
        <v>60</v>
      </c>
      <c r="E1110" s="450">
        <v>863.6</v>
      </c>
      <c r="F1110" s="455">
        <v>0</v>
      </c>
      <c r="G1110" s="453">
        <f>VLOOKUP(B1110,'SINAPI-%MO'!B:E,4,0)</f>
        <v>0.56289999999999996</v>
      </c>
      <c r="H1110" s="456">
        <f t="shared" si="17"/>
        <v>377.47</v>
      </c>
    </row>
    <row r="1111" spans="1:8" x14ac:dyDescent="0.25">
      <c r="A1111" s="447"/>
      <c r="B1111" s="449">
        <v>98106</v>
      </c>
      <c r="C1111" s="439" t="s">
        <v>3409</v>
      </c>
      <c r="D1111" s="449" t="s">
        <v>60</v>
      </c>
      <c r="E1111" s="450">
        <v>1087.23</v>
      </c>
      <c r="F1111" s="455">
        <v>0</v>
      </c>
      <c r="G1111" s="453">
        <f>VLOOKUP(B1111,'SINAPI-%MO'!B:E,4,0)</f>
        <v>0.59860000000000002</v>
      </c>
      <c r="H1111" s="456">
        <f t="shared" si="17"/>
        <v>436.41</v>
      </c>
    </row>
    <row r="1112" spans="1:8" x14ac:dyDescent="0.25">
      <c r="A1112" s="447"/>
      <c r="B1112" s="449">
        <v>98110</v>
      </c>
      <c r="C1112" s="439" t="s">
        <v>3584</v>
      </c>
      <c r="D1112" s="449" t="s">
        <v>60</v>
      </c>
      <c r="E1112" s="450">
        <v>455.5</v>
      </c>
      <c r="F1112" s="455">
        <v>0</v>
      </c>
      <c r="G1112" s="453">
        <f>VLOOKUP(B1112,'SINAPI-%MO'!B:E,4,0)</f>
        <v>3.3000000000000002E-2</v>
      </c>
      <c r="H1112" s="456">
        <f t="shared" si="17"/>
        <v>440.46</v>
      </c>
    </row>
    <row r="1113" spans="1:8" x14ac:dyDescent="0.25">
      <c r="A1113" s="447"/>
      <c r="B1113" s="449">
        <v>98107</v>
      </c>
      <c r="C1113" s="439" t="s">
        <v>3410</v>
      </c>
      <c r="D1113" s="449" t="s">
        <v>60</v>
      </c>
      <c r="E1113" s="450">
        <v>298.12</v>
      </c>
      <c r="F1113" s="455">
        <v>0</v>
      </c>
      <c r="G1113" s="453">
        <f>VLOOKUP(B1113,'SINAPI-%MO'!B:E,4,0)</f>
        <v>0.55700000000000005</v>
      </c>
      <c r="H1113" s="456">
        <f t="shared" si="17"/>
        <v>132.06</v>
      </c>
    </row>
    <row r="1114" spans="1:8" x14ac:dyDescent="0.25">
      <c r="A1114" s="447"/>
      <c r="B1114" s="449">
        <v>98104</v>
      </c>
      <c r="C1114" s="439" t="s">
        <v>3407</v>
      </c>
      <c r="D1114" s="449" t="s">
        <v>60</v>
      </c>
      <c r="E1114" s="450">
        <v>377.86</v>
      </c>
      <c r="F1114" s="455">
        <v>0</v>
      </c>
      <c r="G1114" s="453">
        <f>VLOOKUP(B1114,'SINAPI-%MO'!B:E,4,0)</f>
        <v>0.59599999999999997</v>
      </c>
      <c r="H1114" s="456">
        <f t="shared" si="17"/>
        <v>152.65</v>
      </c>
    </row>
    <row r="1115" spans="1:8" x14ac:dyDescent="0.25">
      <c r="A1115" s="447"/>
      <c r="B1115" s="449">
        <v>98102</v>
      </c>
      <c r="C1115" s="439" t="s">
        <v>3406</v>
      </c>
      <c r="D1115" s="449" t="s">
        <v>60</v>
      </c>
      <c r="E1115" s="450">
        <v>193.25</v>
      </c>
      <c r="F1115" s="455">
        <v>0</v>
      </c>
      <c r="G1115" s="453">
        <f>VLOOKUP(B1115,'SINAPI-%MO'!B:E,4,0)</f>
        <v>3.0700000000000002E-2</v>
      </c>
      <c r="H1115" s="456">
        <f t="shared" si="17"/>
        <v>187.31</v>
      </c>
    </row>
    <row r="1116" spans="1:8" x14ac:dyDescent="0.25">
      <c r="A1116" s="447"/>
      <c r="B1116" s="449">
        <v>98111</v>
      </c>
      <c r="C1116" s="439" t="s">
        <v>3585</v>
      </c>
      <c r="D1116" s="449" t="s">
        <v>60</v>
      </c>
      <c r="E1116" s="450">
        <v>60.28</v>
      </c>
      <c r="F1116" s="455">
        <v>0</v>
      </c>
      <c r="G1116" s="453">
        <f>VLOOKUP(B1116,'SINAPI-%MO'!B:E,4,0)</f>
        <v>0.13650000000000001</v>
      </c>
      <c r="H1116" s="456">
        <f t="shared" si="17"/>
        <v>52.05</v>
      </c>
    </row>
    <row r="1117" spans="1:8" x14ac:dyDescent="0.25">
      <c r="A1117" s="447"/>
      <c r="B1117" s="449">
        <v>97891</v>
      </c>
      <c r="C1117" s="439" t="s">
        <v>2211</v>
      </c>
      <c r="D1117" s="449" t="s">
        <v>60</v>
      </c>
      <c r="E1117" s="450">
        <v>218.37</v>
      </c>
      <c r="F1117" s="455">
        <v>0</v>
      </c>
      <c r="G1117" s="453">
        <f>VLOOKUP(B1117,'SINAPI-%MO'!B:E,4,0)</f>
        <v>0.58950000000000002</v>
      </c>
      <c r="H1117" s="456">
        <f t="shared" si="17"/>
        <v>89.64</v>
      </c>
    </row>
    <row r="1118" spans="1:8" x14ac:dyDescent="0.25">
      <c r="A1118" s="447"/>
      <c r="B1118" s="449">
        <v>97892</v>
      </c>
      <c r="C1118" s="439" t="s">
        <v>2212</v>
      </c>
      <c r="D1118" s="449" t="s">
        <v>60</v>
      </c>
      <c r="E1118" s="450">
        <v>412.17</v>
      </c>
      <c r="F1118" s="455">
        <v>0</v>
      </c>
      <c r="G1118" s="453">
        <f>VLOOKUP(B1118,'SINAPI-%MO'!B:E,4,0)</f>
        <v>0.56100000000000005</v>
      </c>
      <c r="H1118" s="456">
        <f t="shared" si="17"/>
        <v>180.94</v>
      </c>
    </row>
    <row r="1119" spans="1:8" x14ac:dyDescent="0.25">
      <c r="A1119" s="447"/>
      <c r="B1119" s="449">
        <v>97893</v>
      </c>
      <c r="C1119" s="439" t="s">
        <v>2213</v>
      </c>
      <c r="D1119" s="449" t="s">
        <v>60</v>
      </c>
      <c r="E1119" s="450">
        <v>567.45000000000005</v>
      </c>
      <c r="F1119" s="455">
        <v>0</v>
      </c>
      <c r="G1119" s="453">
        <f>VLOOKUP(B1119,'SINAPI-%MO'!B:E,4,0)</f>
        <v>0.5655</v>
      </c>
      <c r="H1119" s="456">
        <f t="shared" si="17"/>
        <v>246.55</v>
      </c>
    </row>
    <row r="1120" spans="1:8" x14ac:dyDescent="0.25">
      <c r="A1120" s="447"/>
      <c r="B1120" s="449">
        <v>97894</v>
      </c>
      <c r="C1120" s="439" t="s">
        <v>2214</v>
      </c>
      <c r="D1120" s="449" t="s">
        <v>60</v>
      </c>
      <c r="E1120" s="450">
        <v>643.73</v>
      </c>
      <c r="F1120" s="455">
        <v>0</v>
      </c>
      <c r="G1120" s="453">
        <f>VLOOKUP(B1120,'SINAPI-%MO'!B:E,4,0)</f>
        <v>0.48699999999999999</v>
      </c>
      <c r="H1120" s="456">
        <f t="shared" si="17"/>
        <v>330.23</v>
      </c>
    </row>
    <row r="1121" spans="1:8" x14ac:dyDescent="0.25">
      <c r="A1121" s="447"/>
      <c r="B1121" s="449">
        <v>97886</v>
      </c>
      <c r="C1121" s="439" t="s">
        <v>2206</v>
      </c>
      <c r="D1121" s="449" t="s">
        <v>60</v>
      </c>
      <c r="E1121" s="450">
        <v>170.18</v>
      </c>
      <c r="F1121" s="455">
        <v>0</v>
      </c>
      <c r="G1121" s="453">
        <f>VLOOKUP(B1121,'SINAPI-%MO'!B:E,4,0)</f>
        <v>0.61870000000000003</v>
      </c>
      <c r="H1121" s="456">
        <f t="shared" si="17"/>
        <v>64.88</v>
      </c>
    </row>
    <row r="1122" spans="1:8" x14ac:dyDescent="0.25">
      <c r="A1122" s="447"/>
      <c r="B1122" s="449">
        <v>97887</v>
      </c>
      <c r="C1122" s="439" t="s">
        <v>2207</v>
      </c>
      <c r="D1122" s="449" t="s">
        <v>60</v>
      </c>
      <c r="E1122" s="450">
        <v>268.3</v>
      </c>
      <c r="F1122" s="455">
        <v>0</v>
      </c>
      <c r="G1122" s="453">
        <f>VLOOKUP(B1122,'SINAPI-%MO'!B:E,4,0)</f>
        <v>0.6169</v>
      </c>
      <c r="H1122" s="456">
        <f t="shared" si="17"/>
        <v>102.78</v>
      </c>
    </row>
    <row r="1123" spans="1:8" x14ac:dyDescent="0.25">
      <c r="A1123" s="447"/>
      <c r="B1123" s="449">
        <v>97888</v>
      </c>
      <c r="C1123" s="439" t="s">
        <v>2208</v>
      </c>
      <c r="D1123" s="449" t="s">
        <v>60</v>
      </c>
      <c r="E1123" s="450">
        <v>517.71</v>
      </c>
      <c r="F1123" s="455">
        <v>0</v>
      </c>
      <c r="G1123" s="453">
        <f>VLOOKUP(B1123,'SINAPI-%MO'!B:E,4,0)</f>
        <v>0.59689999999999999</v>
      </c>
      <c r="H1123" s="456">
        <f t="shared" si="17"/>
        <v>208.68</v>
      </c>
    </row>
    <row r="1124" spans="1:8" x14ac:dyDescent="0.25">
      <c r="A1124" s="447"/>
      <c r="B1124" s="449">
        <v>97889</v>
      </c>
      <c r="C1124" s="439" t="s">
        <v>2209</v>
      </c>
      <c r="D1124" s="449" t="s">
        <v>60</v>
      </c>
      <c r="E1124" s="450">
        <v>702.09</v>
      </c>
      <c r="F1124" s="455">
        <v>0</v>
      </c>
      <c r="G1124" s="453">
        <f>VLOOKUP(B1124,'SINAPI-%MO'!B:E,4,0)</f>
        <v>0.59830000000000005</v>
      </c>
      <c r="H1124" s="456">
        <f t="shared" si="17"/>
        <v>282.02</v>
      </c>
    </row>
    <row r="1125" spans="1:8" x14ac:dyDescent="0.25">
      <c r="A1125" s="447"/>
      <c r="B1125" s="449">
        <v>97890</v>
      </c>
      <c r="C1125" s="439" t="s">
        <v>2210</v>
      </c>
      <c r="D1125" s="449" t="s">
        <v>60</v>
      </c>
      <c r="E1125" s="450">
        <v>806.86</v>
      </c>
      <c r="F1125" s="455">
        <v>0</v>
      </c>
      <c r="G1125" s="453">
        <f>VLOOKUP(B1125,'SINAPI-%MO'!B:E,4,0)</f>
        <v>0.53749999999999998</v>
      </c>
      <c r="H1125" s="456">
        <f t="shared" si="17"/>
        <v>373.17</v>
      </c>
    </row>
    <row r="1126" spans="1:8" x14ac:dyDescent="0.25">
      <c r="A1126" s="447"/>
      <c r="B1126" s="449">
        <v>97881</v>
      </c>
      <c r="C1126" s="439" t="s">
        <v>2201</v>
      </c>
      <c r="D1126" s="449" t="s">
        <v>60</v>
      </c>
      <c r="E1126" s="450">
        <v>145.6</v>
      </c>
      <c r="F1126" s="455">
        <v>0</v>
      </c>
      <c r="G1126" s="453">
        <f>VLOOKUP(B1126,'SINAPI-%MO'!B:E,4,0)</f>
        <v>0.19159999999999999</v>
      </c>
      <c r="H1126" s="456">
        <f t="shared" si="17"/>
        <v>117.7</v>
      </c>
    </row>
    <row r="1127" spans="1:8" x14ac:dyDescent="0.25">
      <c r="A1127" s="447"/>
      <c r="B1127" s="449">
        <v>97882</v>
      </c>
      <c r="C1127" s="439" t="s">
        <v>2202</v>
      </c>
      <c r="D1127" s="449" t="s">
        <v>60</v>
      </c>
      <c r="E1127" s="450">
        <v>230.99</v>
      </c>
      <c r="F1127" s="455">
        <v>0</v>
      </c>
      <c r="G1127" s="453">
        <f>VLOOKUP(B1127,'SINAPI-%MO'!B:E,4,0)</f>
        <v>0.1729</v>
      </c>
      <c r="H1127" s="456">
        <f t="shared" si="17"/>
        <v>191.05</v>
      </c>
    </row>
    <row r="1128" spans="1:8" x14ac:dyDescent="0.25">
      <c r="A1128" s="447"/>
      <c r="B1128" s="449">
        <v>97883</v>
      </c>
      <c r="C1128" s="439" t="s">
        <v>2203</v>
      </c>
      <c r="D1128" s="449" t="s">
        <v>60</v>
      </c>
      <c r="E1128" s="450">
        <v>446.82</v>
      </c>
      <c r="F1128" s="455">
        <v>0</v>
      </c>
      <c r="G1128" s="453">
        <f>VLOOKUP(B1128,'SINAPI-%MO'!B:E,4,0)</f>
        <v>0.15540000000000001</v>
      </c>
      <c r="H1128" s="456">
        <f t="shared" si="17"/>
        <v>377.38</v>
      </c>
    </row>
    <row r="1129" spans="1:8" x14ac:dyDescent="0.25">
      <c r="A1129" s="447"/>
      <c r="B1129" s="449">
        <v>97884</v>
      </c>
      <c r="C1129" s="439" t="s">
        <v>2204</v>
      </c>
      <c r="D1129" s="449" t="s">
        <v>60</v>
      </c>
      <c r="E1129" s="450">
        <v>880.94</v>
      </c>
      <c r="F1129" s="455">
        <v>0</v>
      </c>
      <c r="G1129" s="453">
        <f>VLOOKUP(B1129,'SINAPI-%MO'!B:E,4,0)</f>
        <v>0.1323</v>
      </c>
      <c r="H1129" s="456">
        <f t="shared" si="17"/>
        <v>764.39</v>
      </c>
    </row>
    <row r="1130" spans="1:8" x14ac:dyDescent="0.25">
      <c r="A1130" s="447"/>
      <c r="B1130" s="449">
        <v>97885</v>
      </c>
      <c r="C1130" s="439" t="s">
        <v>2205</v>
      </c>
      <c r="D1130" s="449" t="s">
        <v>60</v>
      </c>
      <c r="E1130" s="450">
        <v>1368.06</v>
      </c>
      <c r="F1130" s="455">
        <v>0</v>
      </c>
      <c r="G1130" s="453">
        <f>VLOOKUP(B1130,'SINAPI-%MO'!B:E,4,0)</f>
        <v>0.11940000000000001</v>
      </c>
      <c r="H1130" s="456">
        <f t="shared" si="17"/>
        <v>1204.71</v>
      </c>
    </row>
    <row r="1131" spans="1:8" x14ac:dyDescent="0.25">
      <c r="A1131" s="447"/>
      <c r="B1131" s="449">
        <v>99250</v>
      </c>
      <c r="C1131" s="439" t="s">
        <v>3412</v>
      </c>
      <c r="D1131" s="449" t="s">
        <v>60</v>
      </c>
      <c r="E1131" s="450">
        <v>187.61</v>
      </c>
      <c r="F1131" s="455">
        <v>0</v>
      </c>
      <c r="G1131" s="453">
        <f>VLOOKUP(B1131,'SINAPI-%MO'!B:E,4,0)</f>
        <v>0.60070000000000001</v>
      </c>
      <c r="H1131" s="456">
        <f t="shared" si="17"/>
        <v>74.91</v>
      </c>
    </row>
    <row r="1132" spans="1:8" x14ac:dyDescent="0.25">
      <c r="A1132" s="447"/>
      <c r="B1132" s="449">
        <v>97900</v>
      </c>
      <c r="C1132" s="439" t="s">
        <v>3397</v>
      </c>
      <c r="D1132" s="449" t="s">
        <v>60</v>
      </c>
      <c r="E1132" s="450">
        <v>192.1</v>
      </c>
      <c r="F1132" s="455">
        <v>0</v>
      </c>
      <c r="G1132" s="453">
        <f>VLOOKUP(B1132,'SINAPI-%MO'!B:E,4,0)</f>
        <v>0.58819999999999995</v>
      </c>
      <c r="H1132" s="456">
        <f t="shared" si="17"/>
        <v>79.099999999999994</v>
      </c>
    </row>
    <row r="1133" spans="1:8" x14ac:dyDescent="0.25">
      <c r="A1133" s="447"/>
      <c r="B1133" s="449">
        <v>99251</v>
      </c>
      <c r="C1133" s="439" t="s">
        <v>3413</v>
      </c>
      <c r="D1133" s="449" t="s">
        <v>60</v>
      </c>
      <c r="E1133" s="450">
        <v>294.02999999999997</v>
      </c>
      <c r="F1133" s="455">
        <v>0</v>
      </c>
      <c r="G1133" s="453">
        <f>VLOOKUP(B1133,'SINAPI-%MO'!B:E,4,0)</f>
        <v>0.6048</v>
      </c>
      <c r="H1133" s="456">
        <f t="shared" si="17"/>
        <v>116.2</v>
      </c>
    </row>
    <row r="1134" spans="1:8" x14ac:dyDescent="0.25">
      <c r="A1134" s="447"/>
      <c r="B1134" s="449">
        <v>97901</v>
      </c>
      <c r="C1134" s="439" t="s">
        <v>3398</v>
      </c>
      <c r="D1134" s="449" t="s">
        <v>60</v>
      </c>
      <c r="E1134" s="450">
        <v>301.73</v>
      </c>
      <c r="F1134" s="455">
        <v>0</v>
      </c>
      <c r="G1134" s="453">
        <f>VLOOKUP(B1134,'SINAPI-%MO'!B:E,4,0)</f>
        <v>0.59109999999999996</v>
      </c>
      <c r="H1134" s="456">
        <f t="shared" si="17"/>
        <v>123.37</v>
      </c>
    </row>
    <row r="1135" spans="1:8" x14ac:dyDescent="0.25">
      <c r="A1135" s="447"/>
      <c r="B1135" s="449">
        <v>99253</v>
      </c>
      <c r="C1135" s="439" t="s">
        <v>3414</v>
      </c>
      <c r="D1135" s="449" t="s">
        <v>60</v>
      </c>
      <c r="E1135" s="450">
        <v>568.44000000000005</v>
      </c>
      <c r="F1135" s="455">
        <v>0</v>
      </c>
      <c r="G1135" s="453">
        <f>VLOOKUP(B1135,'SINAPI-%MO'!B:E,4,0)</f>
        <v>0.59230000000000005</v>
      </c>
      <c r="H1135" s="456">
        <f t="shared" si="17"/>
        <v>231.75</v>
      </c>
    </row>
    <row r="1136" spans="1:8" x14ac:dyDescent="0.25">
      <c r="A1136" s="447"/>
      <c r="B1136" s="449">
        <v>97902</v>
      </c>
      <c r="C1136" s="439" t="s">
        <v>3399</v>
      </c>
      <c r="D1136" s="449" t="s">
        <v>60</v>
      </c>
      <c r="E1136" s="450">
        <v>585.72</v>
      </c>
      <c r="F1136" s="455">
        <v>0</v>
      </c>
      <c r="G1136" s="453">
        <f>VLOOKUP(B1136,'SINAPI-%MO'!B:E,4,0)</f>
        <v>0.57679999999999998</v>
      </c>
      <c r="H1136" s="456">
        <f t="shared" si="17"/>
        <v>247.87</v>
      </c>
    </row>
    <row r="1137" spans="1:8" x14ac:dyDescent="0.25">
      <c r="A1137" s="447"/>
      <c r="B1137" s="449">
        <v>99255</v>
      </c>
      <c r="C1137" s="439" t="s">
        <v>3415</v>
      </c>
      <c r="D1137" s="449" t="s">
        <v>60</v>
      </c>
      <c r="E1137" s="450">
        <v>792.74</v>
      </c>
      <c r="F1137" s="455">
        <v>0</v>
      </c>
      <c r="G1137" s="453">
        <f>VLOOKUP(B1137,'SINAPI-%MO'!B:E,4,0)</f>
        <v>0.59209999999999996</v>
      </c>
      <c r="H1137" s="456">
        <f t="shared" si="17"/>
        <v>323.35000000000002</v>
      </c>
    </row>
    <row r="1138" spans="1:8" x14ac:dyDescent="0.25">
      <c r="A1138" s="447"/>
      <c r="B1138" s="449">
        <v>97903</v>
      </c>
      <c r="C1138" s="439" t="s">
        <v>3400</v>
      </c>
      <c r="D1138" s="449" t="s">
        <v>60</v>
      </c>
      <c r="E1138" s="450">
        <v>816.42</v>
      </c>
      <c r="F1138" s="455">
        <v>0</v>
      </c>
      <c r="G1138" s="453">
        <f>VLOOKUP(B1138,'SINAPI-%MO'!B:E,4,0)</f>
        <v>0.57689999999999997</v>
      </c>
      <c r="H1138" s="456">
        <f t="shared" si="17"/>
        <v>345.42</v>
      </c>
    </row>
    <row r="1139" spans="1:8" x14ac:dyDescent="0.25">
      <c r="A1139" s="447"/>
      <c r="B1139" s="449">
        <v>99257</v>
      </c>
      <c r="C1139" s="439" t="s">
        <v>3416</v>
      </c>
      <c r="D1139" s="449" t="s">
        <v>60</v>
      </c>
      <c r="E1139" s="450">
        <v>934.9</v>
      </c>
      <c r="F1139" s="455">
        <v>0</v>
      </c>
      <c r="G1139" s="453">
        <f>VLOOKUP(B1139,'SINAPI-%MO'!B:E,4,0)</f>
        <v>0.54500000000000004</v>
      </c>
      <c r="H1139" s="456">
        <f t="shared" si="17"/>
        <v>425.37</v>
      </c>
    </row>
    <row r="1140" spans="1:8" x14ac:dyDescent="0.25">
      <c r="A1140" s="447"/>
      <c r="B1140" s="449">
        <v>97904</v>
      </c>
      <c r="C1140" s="439" t="s">
        <v>3401</v>
      </c>
      <c r="D1140" s="449" t="s">
        <v>60</v>
      </c>
      <c r="E1140" s="450">
        <v>965.54</v>
      </c>
      <c r="F1140" s="455">
        <v>0</v>
      </c>
      <c r="G1140" s="453">
        <f>VLOOKUP(B1140,'SINAPI-%MO'!B:E,4,0)</f>
        <v>0.52990000000000004</v>
      </c>
      <c r="H1140" s="456">
        <f t="shared" si="17"/>
        <v>453.9</v>
      </c>
    </row>
    <row r="1141" spans="1:8" x14ac:dyDescent="0.25">
      <c r="A1141" s="447"/>
      <c r="B1141" s="449">
        <v>99258</v>
      </c>
      <c r="C1141" s="439" t="s">
        <v>3417</v>
      </c>
      <c r="D1141" s="449" t="s">
        <v>60</v>
      </c>
      <c r="E1141" s="450">
        <v>253.63</v>
      </c>
      <c r="F1141" s="455">
        <v>0</v>
      </c>
      <c r="G1141" s="453">
        <f>VLOOKUP(B1141,'SINAPI-%MO'!B:E,4,0)</f>
        <v>0.57250000000000001</v>
      </c>
      <c r="H1141" s="456">
        <f t="shared" si="17"/>
        <v>108.42</v>
      </c>
    </row>
    <row r="1142" spans="1:8" x14ac:dyDescent="0.25">
      <c r="A1142" s="447"/>
      <c r="B1142" s="449">
        <v>97905</v>
      </c>
      <c r="C1142" s="439" t="s">
        <v>3402</v>
      </c>
      <c r="D1142" s="449" t="s">
        <v>60</v>
      </c>
      <c r="E1142" s="450">
        <v>258.51</v>
      </c>
      <c r="F1142" s="455">
        <v>0</v>
      </c>
      <c r="G1142" s="453">
        <f>VLOOKUP(B1142,'SINAPI-%MO'!B:E,4,0)</f>
        <v>0.56299999999999994</v>
      </c>
      <c r="H1142" s="456">
        <f t="shared" si="17"/>
        <v>112.96</v>
      </c>
    </row>
    <row r="1143" spans="1:8" x14ac:dyDescent="0.25">
      <c r="A1143" s="447"/>
      <c r="B1143" s="449">
        <v>99260</v>
      </c>
      <c r="C1143" s="439" t="s">
        <v>3418</v>
      </c>
      <c r="D1143" s="449" t="s">
        <v>60</v>
      </c>
      <c r="E1143" s="450">
        <v>471.56</v>
      </c>
      <c r="F1143" s="455">
        <v>0</v>
      </c>
      <c r="G1143" s="453">
        <f>VLOOKUP(B1143,'SINAPI-%MO'!B:E,4,0)</f>
        <v>0.55349999999999999</v>
      </c>
      <c r="H1143" s="456">
        <f t="shared" si="17"/>
        <v>210.55</v>
      </c>
    </row>
    <row r="1144" spans="1:8" x14ac:dyDescent="0.25">
      <c r="A1144" s="447"/>
      <c r="B1144" s="449">
        <v>97906</v>
      </c>
      <c r="C1144" s="439" t="s">
        <v>3403</v>
      </c>
      <c r="D1144" s="449" t="s">
        <v>60</v>
      </c>
      <c r="E1144" s="450">
        <v>482.44</v>
      </c>
      <c r="F1144" s="455">
        <v>0</v>
      </c>
      <c r="G1144" s="453">
        <f>VLOOKUP(B1144,'SINAPI-%MO'!B:E,4,0)</f>
        <v>0.54259999999999997</v>
      </c>
      <c r="H1144" s="456">
        <f t="shared" si="17"/>
        <v>220.66</v>
      </c>
    </row>
    <row r="1145" spans="1:8" x14ac:dyDescent="0.25">
      <c r="A1145" s="447"/>
      <c r="B1145" s="449">
        <v>99262</v>
      </c>
      <c r="C1145" s="439" t="s">
        <v>3419</v>
      </c>
      <c r="D1145" s="449" t="s">
        <v>60</v>
      </c>
      <c r="E1145" s="450">
        <v>669.11</v>
      </c>
      <c r="F1145" s="455">
        <v>0</v>
      </c>
      <c r="G1145" s="453">
        <f>VLOOKUP(B1145,'SINAPI-%MO'!B:E,4,0)</f>
        <v>0.55720000000000003</v>
      </c>
      <c r="H1145" s="456">
        <f t="shared" si="17"/>
        <v>296.27999999999997</v>
      </c>
    </row>
    <row r="1146" spans="1:8" x14ac:dyDescent="0.25">
      <c r="A1146" s="447"/>
      <c r="B1146" s="449">
        <v>97907</v>
      </c>
      <c r="C1146" s="439" t="s">
        <v>3404</v>
      </c>
      <c r="D1146" s="449" t="s">
        <v>60</v>
      </c>
      <c r="E1146" s="450">
        <v>684.64</v>
      </c>
      <c r="F1146" s="455">
        <v>0</v>
      </c>
      <c r="G1146" s="453">
        <f>VLOOKUP(B1146,'SINAPI-%MO'!B:E,4,0)</f>
        <v>0.54610000000000003</v>
      </c>
      <c r="H1146" s="456">
        <f t="shared" si="17"/>
        <v>310.75</v>
      </c>
    </row>
    <row r="1147" spans="1:8" x14ac:dyDescent="0.25">
      <c r="A1147" s="447"/>
      <c r="B1147" s="449">
        <v>99264</v>
      </c>
      <c r="C1147" s="439" t="s">
        <v>3420</v>
      </c>
      <c r="D1147" s="449" t="s">
        <v>60</v>
      </c>
      <c r="E1147" s="450">
        <v>788.61</v>
      </c>
      <c r="F1147" s="455">
        <v>0</v>
      </c>
      <c r="G1147" s="453">
        <f>VLOOKUP(B1147,'SINAPI-%MO'!B:E,4,0)</f>
        <v>0.50119999999999998</v>
      </c>
      <c r="H1147" s="456">
        <f t="shared" si="17"/>
        <v>393.35</v>
      </c>
    </row>
    <row r="1148" spans="1:8" x14ac:dyDescent="0.25">
      <c r="A1148" s="447"/>
      <c r="B1148" s="449">
        <v>97908</v>
      </c>
      <c r="C1148" s="439" t="s">
        <v>3405</v>
      </c>
      <c r="D1148" s="449" t="s">
        <v>60</v>
      </c>
      <c r="E1148" s="450">
        <v>809.59</v>
      </c>
      <c r="F1148" s="455">
        <v>0</v>
      </c>
      <c r="G1148" s="453">
        <f>VLOOKUP(B1148,'SINAPI-%MO'!B:E,4,0)</f>
        <v>0.49</v>
      </c>
      <c r="H1148" s="456">
        <f t="shared" si="17"/>
        <v>412.89</v>
      </c>
    </row>
    <row r="1149" spans="1:8" x14ac:dyDescent="0.25">
      <c r="A1149" s="447"/>
      <c r="B1149" s="449">
        <v>97895</v>
      </c>
      <c r="C1149" s="439" t="s">
        <v>3393</v>
      </c>
      <c r="D1149" s="449" t="s">
        <v>60</v>
      </c>
      <c r="E1149" s="450">
        <v>203.98</v>
      </c>
      <c r="F1149" s="455">
        <v>0</v>
      </c>
      <c r="G1149" s="453">
        <f>VLOOKUP(B1149,'SINAPI-%MO'!B:E,4,0)</f>
        <v>1.7100000000000001E-2</v>
      </c>
      <c r="H1149" s="456">
        <f t="shared" si="17"/>
        <v>200.49</v>
      </c>
    </row>
    <row r="1150" spans="1:8" x14ac:dyDescent="0.25">
      <c r="A1150" s="447"/>
      <c r="B1150" s="449">
        <v>97896</v>
      </c>
      <c r="C1150" s="439" t="s">
        <v>3394</v>
      </c>
      <c r="D1150" s="449" t="s">
        <v>60</v>
      </c>
      <c r="E1150" s="450">
        <v>378.08</v>
      </c>
      <c r="F1150" s="455">
        <v>0</v>
      </c>
      <c r="G1150" s="453">
        <f>VLOOKUP(B1150,'SINAPI-%MO'!B:E,4,0)</f>
        <v>1.9199999999999998E-2</v>
      </c>
      <c r="H1150" s="456">
        <f t="shared" si="17"/>
        <v>370.82</v>
      </c>
    </row>
    <row r="1151" spans="1:8" x14ac:dyDescent="0.25">
      <c r="A1151" s="447"/>
      <c r="B1151" s="449">
        <v>97897</v>
      </c>
      <c r="C1151" s="439" t="s">
        <v>3395</v>
      </c>
      <c r="D1151" s="449" t="s">
        <v>60</v>
      </c>
      <c r="E1151" s="450">
        <v>489.54</v>
      </c>
      <c r="F1151" s="455">
        <v>0</v>
      </c>
      <c r="G1151" s="453">
        <f>VLOOKUP(B1151,'SINAPI-%MO'!B:E,4,0)</f>
        <v>2.7799999999999998E-2</v>
      </c>
      <c r="H1151" s="456">
        <f t="shared" si="17"/>
        <v>475.93</v>
      </c>
    </row>
    <row r="1152" spans="1:8" x14ac:dyDescent="0.25">
      <c r="A1152" s="447"/>
      <c r="B1152" s="449">
        <v>97898</v>
      </c>
      <c r="C1152" s="439" t="s">
        <v>3396</v>
      </c>
      <c r="D1152" s="449" t="s">
        <v>60</v>
      </c>
      <c r="E1152" s="450">
        <v>934.86</v>
      </c>
      <c r="F1152" s="455">
        <v>0</v>
      </c>
      <c r="G1152" s="453">
        <f>VLOOKUP(B1152,'SINAPI-%MO'!B:E,4,0)</f>
        <v>0.1198</v>
      </c>
      <c r="H1152" s="456">
        <f t="shared" si="17"/>
        <v>822.86</v>
      </c>
    </row>
    <row r="1153" spans="1:8" x14ac:dyDescent="0.25">
      <c r="A1153" s="447"/>
      <c r="B1153" s="449">
        <v>97899</v>
      </c>
      <c r="C1153" s="439" t="s">
        <v>11061</v>
      </c>
      <c r="D1153" s="449" t="s">
        <v>60</v>
      </c>
      <c r="E1153" s="450">
        <v>0</v>
      </c>
      <c r="F1153" s="455"/>
      <c r="G1153" s="453" t="e">
        <f>VLOOKUP(B1153,'SINAPI-%MO'!B:E,4,0)</f>
        <v>#N/A</v>
      </c>
      <c r="H1153" s="456" t="str">
        <f t="shared" si="17"/>
        <v/>
      </c>
    </row>
    <row r="1154" spans="1:8" x14ac:dyDescent="0.25">
      <c r="A1154" s="447"/>
      <c r="B1154" s="449">
        <v>101795</v>
      </c>
      <c r="C1154" s="439" t="s">
        <v>2357</v>
      </c>
      <c r="D1154" s="449" t="s">
        <v>60</v>
      </c>
      <c r="E1154" s="450">
        <v>641.69000000000005</v>
      </c>
      <c r="F1154" s="455">
        <v>0</v>
      </c>
      <c r="G1154" s="453">
        <f>VLOOKUP(B1154,'SINAPI-%MO'!B:E,4,0)</f>
        <v>0.45669999999999999</v>
      </c>
      <c r="H1154" s="456">
        <f t="shared" si="17"/>
        <v>348.63</v>
      </c>
    </row>
    <row r="1155" spans="1:8" x14ac:dyDescent="0.25">
      <c r="A1155" s="447"/>
      <c r="B1155" s="449">
        <v>101796</v>
      </c>
      <c r="C1155" s="439" t="s">
        <v>11062</v>
      </c>
      <c r="D1155" s="449" t="s">
        <v>60</v>
      </c>
      <c r="E1155" s="450">
        <v>0</v>
      </c>
      <c r="F1155" s="455"/>
      <c r="G1155" s="453" t="e">
        <f>VLOOKUP(B1155,'SINAPI-%MO'!B:E,4,0)</f>
        <v>#N/A</v>
      </c>
      <c r="H1155" s="456" t="str">
        <f t="shared" si="17"/>
        <v/>
      </c>
    </row>
    <row r="1156" spans="1:8" x14ac:dyDescent="0.25">
      <c r="A1156" s="447"/>
      <c r="B1156" s="449">
        <v>101797</v>
      </c>
      <c r="C1156" s="439" t="s">
        <v>11063</v>
      </c>
      <c r="D1156" s="449" t="s">
        <v>60</v>
      </c>
      <c r="E1156" s="450">
        <v>0</v>
      </c>
      <c r="F1156" s="455"/>
      <c r="G1156" s="453" t="e">
        <f>VLOOKUP(B1156,'SINAPI-%MO'!B:E,4,0)</f>
        <v>#N/A</v>
      </c>
      <c r="H1156" s="456" t="str">
        <f t="shared" si="17"/>
        <v/>
      </c>
    </row>
    <row r="1157" spans="1:8" x14ac:dyDescent="0.25">
      <c r="A1157" s="447"/>
      <c r="B1157" s="449">
        <v>101802</v>
      </c>
      <c r="C1157" s="439" t="s">
        <v>3748</v>
      </c>
      <c r="D1157" s="449" t="s">
        <v>60</v>
      </c>
      <c r="E1157" s="450">
        <v>1902.78</v>
      </c>
      <c r="F1157" s="455">
        <v>0</v>
      </c>
      <c r="G1157" s="453">
        <f>VLOOKUP(B1157,'SINAPI-%MO'!B:E,4,0)</f>
        <v>0.42649999999999999</v>
      </c>
      <c r="H1157" s="456">
        <f t="shared" si="17"/>
        <v>1091.24</v>
      </c>
    </row>
    <row r="1158" spans="1:8" x14ac:dyDescent="0.25">
      <c r="A1158" s="447"/>
      <c r="B1158" s="449">
        <v>101803</v>
      </c>
      <c r="C1158" s="439" t="s">
        <v>3749</v>
      </c>
      <c r="D1158" s="449" t="s">
        <v>60</v>
      </c>
      <c r="E1158" s="450">
        <v>1198.75</v>
      </c>
      <c r="F1158" s="455">
        <v>0</v>
      </c>
      <c r="G1158" s="453">
        <f>VLOOKUP(B1158,'SINAPI-%MO'!B:E,4,0)</f>
        <v>0.4713</v>
      </c>
      <c r="H1158" s="456">
        <f t="shared" si="17"/>
        <v>633.77</v>
      </c>
    </row>
    <row r="1159" spans="1:8" x14ac:dyDescent="0.25">
      <c r="A1159" s="447"/>
      <c r="B1159" s="449">
        <v>101804</v>
      </c>
      <c r="C1159" s="439" t="s">
        <v>3750</v>
      </c>
      <c r="D1159" s="449" t="s">
        <v>60</v>
      </c>
      <c r="E1159" s="450">
        <v>1510.19</v>
      </c>
      <c r="F1159" s="455">
        <v>0</v>
      </c>
      <c r="G1159" s="453">
        <f>VLOOKUP(B1159,'SINAPI-%MO'!B:E,4,0)</f>
        <v>0.44130000000000003</v>
      </c>
      <c r="H1159" s="456">
        <f t="shared" si="17"/>
        <v>843.74</v>
      </c>
    </row>
    <row r="1160" spans="1:8" x14ac:dyDescent="0.25">
      <c r="A1160" s="447"/>
      <c r="B1160" s="449">
        <v>101805</v>
      </c>
      <c r="C1160" s="439" t="s">
        <v>3751</v>
      </c>
      <c r="D1160" s="449" t="s">
        <v>60</v>
      </c>
      <c r="E1160" s="450">
        <v>1918.04</v>
      </c>
      <c r="F1160" s="455">
        <v>0</v>
      </c>
      <c r="G1160" s="453">
        <f>VLOOKUP(B1160,'SINAPI-%MO'!B:E,4,0)</f>
        <v>0.44309999999999999</v>
      </c>
      <c r="H1160" s="456">
        <f t="shared" si="17"/>
        <v>1068.1500000000001</v>
      </c>
    </row>
    <row r="1161" spans="1:8" x14ac:dyDescent="0.25">
      <c r="A1161" s="447"/>
      <c r="B1161" s="449">
        <v>98115</v>
      </c>
      <c r="C1161" s="439" t="s">
        <v>3588</v>
      </c>
      <c r="D1161" s="449" t="s">
        <v>60</v>
      </c>
      <c r="E1161" s="450">
        <v>102.34</v>
      </c>
      <c r="F1161" s="455">
        <v>0</v>
      </c>
      <c r="G1161" s="453">
        <f>VLOOKUP(B1161,'SINAPI-%MO'!B:E,4,0)</f>
        <v>0.64319999999999999</v>
      </c>
      <c r="H1161" s="456">
        <f t="shared" si="17"/>
        <v>36.51</v>
      </c>
    </row>
    <row r="1162" spans="1:8" x14ac:dyDescent="0.25">
      <c r="A1162" s="447"/>
      <c r="B1162" s="449">
        <v>98114</v>
      </c>
      <c r="C1162" s="439" t="s">
        <v>3587</v>
      </c>
      <c r="D1162" s="449" t="s">
        <v>60</v>
      </c>
      <c r="E1162" s="450">
        <v>594.01</v>
      </c>
      <c r="F1162" s="455">
        <v>0.88580000000000003</v>
      </c>
      <c r="G1162" s="453">
        <f>VLOOKUP(B1162,'SINAPI-%MO'!B:E,4,0)</f>
        <v>9.4200000000000006E-2</v>
      </c>
      <c r="H1162" s="456">
        <f t="shared" si="17"/>
        <v>538.04999999999995</v>
      </c>
    </row>
    <row r="1163" spans="1:8" x14ac:dyDescent="0.25">
      <c r="A1163" s="447"/>
      <c r="B1163" s="449">
        <v>98112</v>
      </c>
      <c r="C1163" s="439" t="s">
        <v>3586</v>
      </c>
      <c r="D1163" s="449" t="s">
        <v>60</v>
      </c>
      <c r="E1163" s="450">
        <v>109.49</v>
      </c>
      <c r="F1163" s="455">
        <v>0</v>
      </c>
      <c r="G1163" s="453">
        <f>VLOOKUP(B1163,'SINAPI-%MO'!B:E,4,0)</f>
        <v>0.2092</v>
      </c>
      <c r="H1163" s="456">
        <f t="shared" si="17"/>
        <v>86.58</v>
      </c>
    </row>
    <row r="1164" spans="1:8" x14ac:dyDescent="0.25">
      <c r="A1164" s="447"/>
      <c r="B1164" s="449">
        <v>100128</v>
      </c>
      <c r="C1164" s="439" t="s">
        <v>3747</v>
      </c>
      <c r="D1164" s="449" t="s">
        <v>60</v>
      </c>
      <c r="E1164" s="450">
        <v>1861.49</v>
      </c>
      <c r="F1164" s="455">
        <v>0</v>
      </c>
      <c r="G1164" s="453">
        <f>VLOOKUP(B1164,'SINAPI-%MO'!B:E,4,0)</f>
        <v>1.7600000000000001E-2</v>
      </c>
      <c r="H1164" s="456">
        <f t="shared" ref="H1164:H1227" si="18">IF(E1164&gt;0,TRUNC(E1164*(1-G1164),2),"")</f>
        <v>1828.72</v>
      </c>
    </row>
    <row r="1165" spans="1:8" x14ac:dyDescent="0.25">
      <c r="A1165" s="447"/>
      <c r="B1165" s="449">
        <v>102623</v>
      </c>
      <c r="C1165" s="439" t="s">
        <v>3457</v>
      </c>
      <c r="D1165" s="449" t="s">
        <v>60</v>
      </c>
      <c r="E1165" s="450">
        <v>953.06</v>
      </c>
      <c r="F1165" s="455">
        <v>0</v>
      </c>
      <c r="G1165" s="453">
        <f>VLOOKUP(B1165,'SINAPI-%MO'!B:E,4,0)</f>
        <v>0.1148</v>
      </c>
      <c r="H1165" s="456">
        <f t="shared" si="18"/>
        <v>843.64</v>
      </c>
    </row>
    <row r="1166" spans="1:8" x14ac:dyDescent="0.25">
      <c r="A1166" s="447"/>
      <c r="B1166" s="449">
        <v>102607</v>
      </c>
      <c r="C1166" s="439" t="s">
        <v>3441</v>
      </c>
      <c r="D1166" s="449" t="s">
        <v>60</v>
      </c>
      <c r="E1166" s="450">
        <v>469.37</v>
      </c>
      <c r="F1166" s="455">
        <v>0</v>
      </c>
      <c r="G1166" s="453">
        <f>VLOOKUP(B1166,'SINAPI-%MO'!B:E,4,0)</f>
        <v>1.67E-2</v>
      </c>
      <c r="H1166" s="456">
        <f t="shared" si="18"/>
        <v>461.53</v>
      </c>
    </row>
    <row r="1167" spans="1:8" x14ac:dyDescent="0.25">
      <c r="A1167" s="447"/>
      <c r="B1167" s="449">
        <v>102608</v>
      </c>
      <c r="C1167" s="439" t="s">
        <v>3442</v>
      </c>
      <c r="D1167" s="449" t="s">
        <v>60</v>
      </c>
      <c r="E1167" s="450">
        <v>1075.73</v>
      </c>
      <c r="F1167" s="455">
        <v>0</v>
      </c>
      <c r="G1167" s="453">
        <f>VLOOKUP(B1167,'SINAPI-%MO'!B:E,4,0)</f>
        <v>9.7000000000000003E-3</v>
      </c>
      <c r="H1167" s="456">
        <f t="shared" si="18"/>
        <v>1065.29</v>
      </c>
    </row>
    <row r="1168" spans="1:8" x14ac:dyDescent="0.25">
      <c r="A1168" s="447"/>
      <c r="B1168" s="449">
        <v>102609</v>
      </c>
      <c r="C1168" s="439" t="s">
        <v>3443</v>
      </c>
      <c r="D1168" s="449" t="s">
        <v>60</v>
      </c>
      <c r="E1168" s="450">
        <v>1222.3699999999999</v>
      </c>
      <c r="F1168" s="455">
        <v>0</v>
      </c>
      <c r="G1168" s="453">
        <f>VLOOKUP(B1168,'SINAPI-%MO'!B:E,4,0)</f>
        <v>1.14E-2</v>
      </c>
      <c r="H1168" s="456">
        <f t="shared" si="18"/>
        <v>1208.43</v>
      </c>
    </row>
    <row r="1169" spans="1:8" x14ac:dyDescent="0.25">
      <c r="A1169" s="447"/>
      <c r="B1169" s="449">
        <v>102610</v>
      </c>
      <c r="C1169" s="439" t="s">
        <v>3444</v>
      </c>
      <c r="D1169" s="449" t="s">
        <v>60</v>
      </c>
      <c r="E1169" s="450">
        <v>2100.7600000000002</v>
      </c>
      <c r="F1169" s="455">
        <v>0</v>
      </c>
      <c r="G1169" s="453">
        <f>VLOOKUP(B1169,'SINAPI-%MO'!B:E,4,0)</f>
        <v>8.3000000000000001E-3</v>
      </c>
      <c r="H1169" s="456">
        <f t="shared" si="18"/>
        <v>2083.3200000000002</v>
      </c>
    </row>
    <row r="1170" spans="1:8" x14ac:dyDescent="0.25">
      <c r="A1170" s="447"/>
      <c r="B1170" s="449">
        <v>102622</v>
      </c>
      <c r="C1170" s="439" t="s">
        <v>3456</v>
      </c>
      <c r="D1170" s="449" t="s">
        <v>60</v>
      </c>
      <c r="E1170" s="450">
        <v>702.41</v>
      </c>
      <c r="F1170" s="455">
        <v>0</v>
      </c>
      <c r="G1170" s="453">
        <f>VLOOKUP(B1170,'SINAPI-%MO'!B:E,4,0)</f>
        <v>0.14099999999999999</v>
      </c>
      <c r="H1170" s="456">
        <f t="shared" si="18"/>
        <v>603.37</v>
      </c>
    </row>
    <row r="1171" spans="1:8" x14ac:dyDescent="0.25">
      <c r="A1171" s="447"/>
      <c r="B1171" s="449">
        <v>102605</v>
      </c>
      <c r="C1171" s="439" t="s">
        <v>3439</v>
      </c>
      <c r="D1171" s="449" t="s">
        <v>60</v>
      </c>
      <c r="E1171" s="450">
        <v>284.57</v>
      </c>
      <c r="F1171" s="455">
        <v>0</v>
      </c>
      <c r="G1171" s="453">
        <f>VLOOKUP(B1171,'SINAPI-%MO'!B:E,4,0)</f>
        <v>1.9199999999999998E-2</v>
      </c>
      <c r="H1171" s="456">
        <f t="shared" si="18"/>
        <v>279.10000000000002</v>
      </c>
    </row>
    <row r="1172" spans="1:8" x14ac:dyDescent="0.25">
      <c r="A1172" s="447"/>
      <c r="B1172" s="449">
        <v>102606</v>
      </c>
      <c r="C1172" s="439" t="s">
        <v>3440</v>
      </c>
      <c r="D1172" s="449" t="s">
        <v>60</v>
      </c>
      <c r="E1172" s="450">
        <v>438.47</v>
      </c>
      <c r="F1172" s="455">
        <v>0</v>
      </c>
      <c r="G1172" s="453">
        <f>VLOOKUP(B1172,'SINAPI-%MO'!B:E,4,0)</f>
        <v>1.5299999999999999E-2</v>
      </c>
      <c r="H1172" s="456">
        <f t="shared" si="18"/>
        <v>431.76</v>
      </c>
    </row>
    <row r="1173" spans="1:8" x14ac:dyDescent="0.25">
      <c r="A1173" s="447"/>
      <c r="B1173" s="449">
        <v>102613</v>
      </c>
      <c r="C1173" s="439" t="s">
        <v>3447</v>
      </c>
      <c r="D1173" s="449" t="s">
        <v>60</v>
      </c>
      <c r="E1173" s="450">
        <v>657.91</v>
      </c>
      <c r="F1173" s="455">
        <v>0</v>
      </c>
      <c r="G1173" s="453">
        <f>VLOOKUP(B1173,'SINAPI-%MO'!B:E,4,0)</f>
        <v>1.21E-2</v>
      </c>
      <c r="H1173" s="456">
        <f t="shared" si="18"/>
        <v>649.94000000000005</v>
      </c>
    </row>
    <row r="1174" spans="1:8" x14ac:dyDescent="0.25">
      <c r="A1174" s="447"/>
      <c r="B1174" s="449">
        <v>102619</v>
      </c>
      <c r="C1174" s="439" t="s">
        <v>3453</v>
      </c>
      <c r="D1174" s="449" t="s">
        <v>60</v>
      </c>
      <c r="E1174" s="450">
        <v>5666.08</v>
      </c>
      <c r="F1174" s="455">
        <v>0</v>
      </c>
      <c r="G1174" s="453">
        <f>VLOOKUP(B1174,'SINAPI-%MO'!B:E,4,0)</f>
        <v>3.5400000000000001E-2</v>
      </c>
      <c r="H1174" s="456">
        <f t="shared" si="18"/>
        <v>5465.5</v>
      </c>
    </row>
    <row r="1175" spans="1:8" x14ac:dyDescent="0.25">
      <c r="A1175" s="447"/>
      <c r="B1175" s="449">
        <v>102614</v>
      </c>
      <c r="C1175" s="439" t="s">
        <v>3448</v>
      </c>
      <c r="D1175" s="449" t="s">
        <v>60</v>
      </c>
      <c r="E1175" s="450">
        <v>1011.58</v>
      </c>
      <c r="F1175" s="455">
        <v>0</v>
      </c>
      <c r="G1175" s="453">
        <f>VLOOKUP(B1175,'SINAPI-%MO'!B:E,4,0)</f>
        <v>1.01E-2</v>
      </c>
      <c r="H1175" s="456">
        <f t="shared" si="18"/>
        <v>1001.36</v>
      </c>
    </row>
    <row r="1176" spans="1:8" x14ac:dyDescent="0.25">
      <c r="A1176" s="447"/>
      <c r="B1176" s="449">
        <v>102620</v>
      </c>
      <c r="C1176" s="439" t="s">
        <v>3454</v>
      </c>
      <c r="D1176" s="449" t="s">
        <v>60</v>
      </c>
      <c r="E1176" s="450">
        <v>8204.42</v>
      </c>
      <c r="F1176" s="455">
        <v>0</v>
      </c>
      <c r="G1176" s="453">
        <f>VLOOKUP(B1176,'SINAPI-%MO'!B:E,4,0)</f>
        <v>2.4500000000000001E-2</v>
      </c>
      <c r="H1176" s="456">
        <f t="shared" si="18"/>
        <v>8003.41</v>
      </c>
    </row>
    <row r="1177" spans="1:8" x14ac:dyDescent="0.25">
      <c r="A1177" s="447"/>
      <c r="B1177" s="449">
        <v>102615</v>
      </c>
      <c r="C1177" s="439" t="s">
        <v>3449</v>
      </c>
      <c r="D1177" s="449" t="s">
        <v>60</v>
      </c>
      <c r="E1177" s="450">
        <v>1269.52</v>
      </c>
      <c r="F1177" s="455">
        <v>0</v>
      </c>
      <c r="G1177" s="453">
        <f>VLOOKUP(B1177,'SINAPI-%MO'!B:E,4,0)</f>
        <v>1.01E-2</v>
      </c>
      <c r="H1177" s="456">
        <f t="shared" si="18"/>
        <v>1256.69</v>
      </c>
    </row>
    <row r="1178" spans="1:8" x14ac:dyDescent="0.25">
      <c r="A1178" s="447"/>
      <c r="B1178" s="449">
        <v>102621</v>
      </c>
      <c r="C1178" s="439" t="s">
        <v>3455</v>
      </c>
      <c r="D1178" s="449" t="s">
        <v>60</v>
      </c>
      <c r="E1178" s="450">
        <v>12578.63</v>
      </c>
      <c r="F1178" s="455">
        <v>0</v>
      </c>
      <c r="G1178" s="453">
        <f>VLOOKUP(B1178,'SINAPI-%MO'!B:E,4,0)</f>
        <v>1.6E-2</v>
      </c>
      <c r="H1178" s="456">
        <f t="shared" si="18"/>
        <v>12377.37</v>
      </c>
    </row>
    <row r="1179" spans="1:8" x14ac:dyDescent="0.25">
      <c r="A1179" s="447"/>
      <c r="B1179" s="449">
        <v>102616</v>
      </c>
      <c r="C1179" s="439" t="s">
        <v>3450</v>
      </c>
      <c r="D1179" s="449" t="s">
        <v>60</v>
      </c>
      <c r="E1179" s="450">
        <v>1879.27</v>
      </c>
      <c r="F1179" s="455">
        <v>0</v>
      </c>
      <c r="G1179" s="453">
        <f>VLOOKUP(B1179,'SINAPI-%MO'!B:E,4,0)</f>
        <v>8.9999999999999993E-3</v>
      </c>
      <c r="H1179" s="456">
        <f t="shared" si="18"/>
        <v>1862.35</v>
      </c>
    </row>
    <row r="1180" spans="1:8" x14ac:dyDescent="0.25">
      <c r="A1180" s="447"/>
      <c r="B1180" s="449">
        <v>102611</v>
      </c>
      <c r="C1180" s="439" t="s">
        <v>3445</v>
      </c>
      <c r="D1180" s="449" t="s">
        <v>60</v>
      </c>
      <c r="E1180" s="450">
        <v>472.74</v>
      </c>
      <c r="F1180" s="455">
        <v>0</v>
      </c>
      <c r="G1180" s="453">
        <f>VLOOKUP(B1180,'SINAPI-%MO'!B:E,4,0)</f>
        <v>1.26E-2</v>
      </c>
      <c r="H1180" s="456">
        <f t="shared" si="18"/>
        <v>466.78</v>
      </c>
    </row>
    <row r="1181" spans="1:8" x14ac:dyDescent="0.25">
      <c r="A1181" s="447"/>
      <c r="B1181" s="449">
        <v>102617</v>
      </c>
      <c r="C1181" s="439" t="s">
        <v>3451</v>
      </c>
      <c r="D1181" s="449" t="s">
        <v>60</v>
      </c>
      <c r="E1181" s="450">
        <v>3531.43</v>
      </c>
      <c r="F1181" s="455">
        <v>0</v>
      </c>
      <c r="G1181" s="453">
        <f>VLOOKUP(B1181,'SINAPI-%MO'!B:E,4,0)</f>
        <v>5.6899999999999999E-2</v>
      </c>
      <c r="H1181" s="456">
        <f t="shared" si="18"/>
        <v>3330.49</v>
      </c>
    </row>
    <row r="1182" spans="1:8" x14ac:dyDescent="0.25">
      <c r="A1182" s="447"/>
      <c r="B1182" s="449">
        <v>102618</v>
      </c>
      <c r="C1182" s="439" t="s">
        <v>3452</v>
      </c>
      <c r="D1182" s="449" t="s">
        <v>60</v>
      </c>
      <c r="E1182" s="450">
        <v>4236.21</v>
      </c>
      <c r="F1182" s="455">
        <v>0</v>
      </c>
      <c r="G1182" s="453">
        <f>VLOOKUP(B1182,'SINAPI-%MO'!B:E,4,0)</f>
        <v>4.7399999999999998E-2</v>
      </c>
      <c r="H1182" s="456">
        <f t="shared" si="18"/>
        <v>4035.41</v>
      </c>
    </row>
    <row r="1183" spans="1:8" x14ac:dyDescent="0.25">
      <c r="A1183" s="447"/>
      <c r="B1183" s="449">
        <v>102612</v>
      </c>
      <c r="C1183" s="439" t="s">
        <v>3446</v>
      </c>
      <c r="D1183" s="449" t="s">
        <v>60</v>
      </c>
      <c r="E1183" s="450">
        <v>678.67</v>
      </c>
      <c r="F1183" s="455">
        <v>0</v>
      </c>
      <c r="G1183" s="453">
        <f>VLOOKUP(B1183,'SINAPI-%MO'!B:E,4,0)</f>
        <v>9.7999999999999997E-3</v>
      </c>
      <c r="H1183" s="456">
        <f t="shared" si="18"/>
        <v>672.01</v>
      </c>
    </row>
    <row r="1184" spans="1:8" x14ac:dyDescent="0.25">
      <c r="A1184" s="447"/>
      <c r="B1184" s="449">
        <v>102603</v>
      </c>
      <c r="C1184" s="439" t="s">
        <v>3437</v>
      </c>
      <c r="D1184" s="449" t="s">
        <v>60</v>
      </c>
      <c r="E1184" s="450">
        <v>10.58</v>
      </c>
      <c r="F1184" s="455">
        <v>0</v>
      </c>
      <c r="G1184" s="453">
        <f>VLOOKUP(B1184,'SINAPI-%MO'!B:E,4,0)</f>
        <v>1</v>
      </c>
      <c r="H1184" s="456">
        <f t="shared" si="18"/>
        <v>0</v>
      </c>
    </row>
    <row r="1185" spans="1:8" x14ac:dyDescent="0.25">
      <c r="A1185" s="447"/>
      <c r="B1185" s="449">
        <v>102587</v>
      </c>
      <c r="C1185" s="439" t="s">
        <v>3421</v>
      </c>
      <c r="D1185" s="449" t="s">
        <v>60</v>
      </c>
      <c r="E1185" s="450">
        <v>3.62</v>
      </c>
      <c r="F1185" s="455">
        <v>0</v>
      </c>
      <c r="G1185" s="453">
        <f>VLOOKUP(B1185,'SINAPI-%MO'!B:E,4,0)</f>
        <v>1</v>
      </c>
      <c r="H1185" s="456">
        <f t="shared" si="18"/>
        <v>0</v>
      </c>
    </row>
    <row r="1186" spans="1:8" x14ac:dyDescent="0.25">
      <c r="A1186" s="447"/>
      <c r="B1186" s="449">
        <v>102589</v>
      </c>
      <c r="C1186" s="439" t="s">
        <v>3423</v>
      </c>
      <c r="D1186" s="449" t="s">
        <v>60</v>
      </c>
      <c r="E1186" s="450">
        <v>4.03</v>
      </c>
      <c r="F1186" s="455">
        <v>0</v>
      </c>
      <c r="G1186" s="453">
        <f>VLOOKUP(B1186,'SINAPI-%MO'!B:E,4,0)</f>
        <v>1</v>
      </c>
      <c r="H1186" s="456">
        <f t="shared" si="18"/>
        <v>0</v>
      </c>
    </row>
    <row r="1187" spans="1:8" x14ac:dyDescent="0.25">
      <c r="A1187" s="447"/>
      <c r="B1187" s="449">
        <v>102591</v>
      </c>
      <c r="C1187" s="439" t="s">
        <v>3425</v>
      </c>
      <c r="D1187" s="449" t="s">
        <v>60</v>
      </c>
      <c r="E1187" s="450">
        <v>4.4400000000000004</v>
      </c>
      <c r="F1187" s="455">
        <v>0</v>
      </c>
      <c r="G1187" s="453">
        <f>VLOOKUP(B1187,'SINAPI-%MO'!B:E,4,0)</f>
        <v>1</v>
      </c>
      <c r="H1187" s="456">
        <f t="shared" si="18"/>
        <v>0</v>
      </c>
    </row>
    <row r="1188" spans="1:8" x14ac:dyDescent="0.25">
      <c r="A1188" s="447"/>
      <c r="B1188" s="449">
        <v>102593</v>
      </c>
      <c r="C1188" s="439" t="s">
        <v>3427</v>
      </c>
      <c r="D1188" s="449" t="s">
        <v>60</v>
      </c>
      <c r="E1188" s="450">
        <v>5.01</v>
      </c>
      <c r="F1188" s="455">
        <v>0</v>
      </c>
      <c r="G1188" s="453">
        <f>VLOOKUP(B1188,'SINAPI-%MO'!B:E,4,0)</f>
        <v>1</v>
      </c>
      <c r="H1188" s="456">
        <f t="shared" si="18"/>
        <v>0</v>
      </c>
    </row>
    <row r="1189" spans="1:8" x14ac:dyDescent="0.25">
      <c r="A1189" s="447"/>
      <c r="B1189" s="449">
        <v>102595</v>
      </c>
      <c r="C1189" s="439" t="s">
        <v>3429</v>
      </c>
      <c r="D1189" s="449" t="s">
        <v>60</v>
      </c>
      <c r="E1189" s="450">
        <v>5.67</v>
      </c>
      <c r="F1189" s="455">
        <v>0</v>
      </c>
      <c r="G1189" s="453">
        <f>VLOOKUP(B1189,'SINAPI-%MO'!B:E,4,0)</f>
        <v>1</v>
      </c>
      <c r="H1189" s="456">
        <f t="shared" si="18"/>
        <v>0</v>
      </c>
    </row>
    <row r="1190" spans="1:8" x14ac:dyDescent="0.25">
      <c r="A1190" s="447"/>
      <c r="B1190" s="449">
        <v>102597</v>
      </c>
      <c r="C1190" s="439" t="s">
        <v>3431</v>
      </c>
      <c r="D1190" s="449" t="s">
        <v>60</v>
      </c>
      <c r="E1190" s="450">
        <v>6.49</v>
      </c>
      <c r="F1190" s="455">
        <v>0</v>
      </c>
      <c r="G1190" s="453">
        <f>VLOOKUP(B1190,'SINAPI-%MO'!B:E,4,0)</f>
        <v>1</v>
      </c>
      <c r="H1190" s="456">
        <f t="shared" si="18"/>
        <v>0</v>
      </c>
    </row>
    <row r="1191" spans="1:8" x14ac:dyDescent="0.25">
      <c r="A1191" s="447"/>
      <c r="B1191" s="449">
        <v>102599</v>
      </c>
      <c r="C1191" s="439" t="s">
        <v>3433</v>
      </c>
      <c r="D1191" s="449" t="s">
        <v>60</v>
      </c>
      <c r="E1191" s="450">
        <v>7.3</v>
      </c>
      <c r="F1191" s="455">
        <v>0</v>
      </c>
      <c r="G1191" s="453">
        <f>VLOOKUP(B1191,'SINAPI-%MO'!B:E,4,0)</f>
        <v>1</v>
      </c>
      <c r="H1191" s="456">
        <f t="shared" si="18"/>
        <v>0</v>
      </c>
    </row>
    <row r="1192" spans="1:8" x14ac:dyDescent="0.25">
      <c r="A1192" s="447"/>
      <c r="B1192" s="449">
        <v>102601</v>
      </c>
      <c r="C1192" s="439" t="s">
        <v>3435</v>
      </c>
      <c r="D1192" s="449" t="s">
        <v>60</v>
      </c>
      <c r="E1192" s="450">
        <v>8.5399999999999991</v>
      </c>
      <c r="F1192" s="455">
        <v>0</v>
      </c>
      <c r="G1192" s="453">
        <f>VLOOKUP(B1192,'SINAPI-%MO'!B:E,4,0)</f>
        <v>1</v>
      </c>
      <c r="H1192" s="456">
        <f t="shared" si="18"/>
        <v>0</v>
      </c>
    </row>
    <row r="1193" spans="1:8" x14ac:dyDescent="0.25">
      <c r="A1193" s="447"/>
      <c r="B1193" s="449">
        <v>102604</v>
      </c>
      <c r="C1193" s="439" t="s">
        <v>3438</v>
      </c>
      <c r="D1193" s="449" t="s">
        <v>60</v>
      </c>
      <c r="E1193" s="450">
        <v>12.2</v>
      </c>
      <c r="F1193" s="455">
        <v>0</v>
      </c>
      <c r="G1193" s="453">
        <f>VLOOKUP(B1193,'SINAPI-%MO'!B:E,4,0)</f>
        <v>1</v>
      </c>
      <c r="H1193" s="456">
        <f t="shared" si="18"/>
        <v>0</v>
      </c>
    </row>
    <row r="1194" spans="1:8" x14ac:dyDescent="0.25">
      <c r="A1194" s="447"/>
      <c r="B1194" s="449">
        <v>102588</v>
      </c>
      <c r="C1194" s="439" t="s">
        <v>3422</v>
      </c>
      <c r="D1194" s="449" t="s">
        <v>60</v>
      </c>
      <c r="E1194" s="450">
        <v>5.25</v>
      </c>
      <c r="F1194" s="455">
        <v>0</v>
      </c>
      <c r="G1194" s="453">
        <f>VLOOKUP(B1194,'SINAPI-%MO'!B:E,4,0)</f>
        <v>1</v>
      </c>
      <c r="H1194" s="456">
        <f t="shared" si="18"/>
        <v>0</v>
      </c>
    </row>
    <row r="1195" spans="1:8" x14ac:dyDescent="0.25">
      <c r="A1195" s="447"/>
      <c r="B1195" s="449">
        <v>102590</v>
      </c>
      <c r="C1195" s="439" t="s">
        <v>3424</v>
      </c>
      <c r="D1195" s="449" t="s">
        <v>60</v>
      </c>
      <c r="E1195" s="450">
        <v>5.65</v>
      </c>
      <c r="F1195" s="455">
        <v>0</v>
      </c>
      <c r="G1195" s="453">
        <f>VLOOKUP(B1195,'SINAPI-%MO'!B:E,4,0)</f>
        <v>1</v>
      </c>
      <c r="H1195" s="456">
        <f t="shared" si="18"/>
        <v>0</v>
      </c>
    </row>
    <row r="1196" spans="1:8" x14ac:dyDescent="0.25">
      <c r="A1196" s="447"/>
      <c r="B1196" s="449">
        <v>102592</v>
      </c>
      <c r="C1196" s="439" t="s">
        <v>3426</v>
      </c>
      <c r="D1196" s="449" t="s">
        <v>60</v>
      </c>
      <c r="E1196" s="450">
        <v>6.06</v>
      </c>
      <c r="F1196" s="455">
        <v>0</v>
      </c>
      <c r="G1196" s="453">
        <f>VLOOKUP(B1196,'SINAPI-%MO'!B:E,4,0)</f>
        <v>1</v>
      </c>
      <c r="H1196" s="456">
        <f t="shared" si="18"/>
        <v>0</v>
      </c>
    </row>
    <row r="1197" spans="1:8" x14ac:dyDescent="0.25">
      <c r="A1197" s="447"/>
      <c r="B1197" s="449">
        <v>102594</v>
      </c>
      <c r="C1197" s="439" t="s">
        <v>3428</v>
      </c>
      <c r="D1197" s="449" t="s">
        <v>60</v>
      </c>
      <c r="E1197" s="450">
        <v>6.64</v>
      </c>
      <c r="F1197" s="455">
        <v>0</v>
      </c>
      <c r="G1197" s="453">
        <f>VLOOKUP(B1197,'SINAPI-%MO'!B:E,4,0)</f>
        <v>1</v>
      </c>
      <c r="H1197" s="456">
        <f t="shared" si="18"/>
        <v>0</v>
      </c>
    </row>
    <row r="1198" spans="1:8" x14ac:dyDescent="0.25">
      <c r="A1198" s="447"/>
      <c r="B1198" s="449">
        <v>102596</v>
      </c>
      <c r="C1198" s="439" t="s">
        <v>3430</v>
      </c>
      <c r="D1198" s="449" t="s">
        <v>60</v>
      </c>
      <c r="E1198" s="450">
        <v>7.3</v>
      </c>
      <c r="F1198" s="455">
        <v>0</v>
      </c>
      <c r="G1198" s="453">
        <f>VLOOKUP(B1198,'SINAPI-%MO'!B:E,4,0)</f>
        <v>1</v>
      </c>
      <c r="H1198" s="456">
        <f t="shared" si="18"/>
        <v>0</v>
      </c>
    </row>
    <row r="1199" spans="1:8" x14ac:dyDescent="0.25">
      <c r="A1199" s="447"/>
      <c r="B1199" s="449">
        <v>102598</v>
      </c>
      <c r="C1199" s="439" t="s">
        <v>3432</v>
      </c>
      <c r="D1199" s="449" t="s">
        <v>60</v>
      </c>
      <c r="E1199" s="450">
        <v>8.11</v>
      </c>
      <c r="F1199" s="455">
        <v>0</v>
      </c>
      <c r="G1199" s="453">
        <f>VLOOKUP(B1199,'SINAPI-%MO'!B:E,4,0)</f>
        <v>1</v>
      </c>
      <c r="H1199" s="456">
        <f t="shared" si="18"/>
        <v>0</v>
      </c>
    </row>
    <row r="1200" spans="1:8" x14ac:dyDescent="0.25">
      <c r="A1200" s="447"/>
      <c r="B1200" s="449">
        <v>102600</v>
      </c>
      <c r="C1200" s="439" t="s">
        <v>3434</v>
      </c>
      <c r="D1200" s="449" t="s">
        <v>60</v>
      </c>
      <c r="E1200" s="450">
        <v>8.93</v>
      </c>
      <c r="F1200" s="455">
        <v>0</v>
      </c>
      <c r="G1200" s="453">
        <f>VLOOKUP(B1200,'SINAPI-%MO'!B:E,4,0)</f>
        <v>1</v>
      </c>
      <c r="H1200" s="456">
        <f t="shared" si="18"/>
        <v>0</v>
      </c>
    </row>
    <row r="1201" spans="1:8" x14ac:dyDescent="0.25">
      <c r="A1201" s="447"/>
      <c r="B1201" s="449">
        <v>102602</v>
      </c>
      <c r="C1201" s="439" t="s">
        <v>3436</v>
      </c>
      <c r="D1201" s="449" t="s">
        <v>60</v>
      </c>
      <c r="E1201" s="450">
        <v>10.15</v>
      </c>
      <c r="F1201" s="455">
        <v>0</v>
      </c>
      <c r="G1201" s="453">
        <f>VLOOKUP(B1201,'SINAPI-%MO'!B:E,4,0)</f>
        <v>1</v>
      </c>
      <c r="H1201" s="456">
        <f t="shared" si="18"/>
        <v>0</v>
      </c>
    </row>
    <row r="1202" spans="1:8" x14ac:dyDescent="0.25">
      <c r="A1202" s="447"/>
      <c r="B1202" s="449">
        <v>103005</v>
      </c>
      <c r="C1202" s="439" t="s">
        <v>12595</v>
      </c>
      <c r="D1202" s="449" t="s">
        <v>60</v>
      </c>
      <c r="E1202" s="450">
        <v>614.67999999999995</v>
      </c>
      <c r="F1202" s="455">
        <v>0.28939999999999999</v>
      </c>
      <c r="G1202" s="453">
        <f>VLOOKUP(B1202,'SINAPI-%MO'!B:E,4,0)</f>
        <v>0.34310000000000002</v>
      </c>
      <c r="H1202" s="456">
        <f t="shared" si="18"/>
        <v>403.78</v>
      </c>
    </row>
    <row r="1203" spans="1:8" x14ac:dyDescent="0.25">
      <c r="A1203" s="447"/>
      <c r="B1203" s="449">
        <v>103006</v>
      </c>
      <c r="C1203" s="439" t="s">
        <v>12596</v>
      </c>
      <c r="D1203" s="449" t="s">
        <v>60</v>
      </c>
      <c r="E1203" s="450">
        <v>780.56</v>
      </c>
      <c r="F1203" s="455">
        <v>0.28960000000000002</v>
      </c>
      <c r="G1203" s="453">
        <f>VLOOKUP(B1203,'SINAPI-%MO'!B:E,4,0)</f>
        <v>0.34239999999999998</v>
      </c>
      <c r="H1203" s="456">
        <f t="shared" si="18"/>
        <v>513.29</v>
      </c>
    </row>
    <row r="1204" spans="1:8" x14ac:dyDescent="0.25">
      <c r="A1204" s="447"/>
      <c r="B1204" s="449">
        <v>103007</v>
      </c>
      <c r="C1204" s="439" t="s">
        <v>12597</v>
      </c>
      <c r="D1204" s="449" t="s">
        <v>60</v>
      </c>
      <c r="E1204" s="450">
        <v>1032</v>
      </c>
      <c r="F1204" s="455">
        <v>0.31240000000000001</v>
      </c>
      <c r="G1204" s="453">
        <f>VLOOKUP(B1204,'SINAPI-%MO'!B:E,4,0)</f>
        <v>0.33150000000000002</v>
      </c>
      <c r="H1204" s="456">
        <f t="shared" si="18"/>
        <v>689.89</v>
      </c>
    </row>
    <row r="1205" spans="1:8" x14ac:dyDescent="0.25">
      <c r="A1205" s="447"/>
      <c r="B1205" s="449">
        <v>103004</v>
      </c>
      <c r="C1205" s="439" t="s">
        <v>13690</v>
      </c>
      <c r="D1205" s="449" t="s">
        <v>73</v>
      </c>
      <c r="E1205" s="450">
        <v>0</v>
      </c>
      <c r="F1205" s="455"/>
      <c r="G1205" s="453" t="e">
        <f>VLOOKUP(B1205,'SINAPI-%MO'!B:E,4,0)</f>
        <v>#N/A</v>
      </c>
      <c r="H1205" s="456" t="str">
        <f t="shared" si="18"/>
        <v/>
      </c>
    </row>
    <row r="1206" spans="1:8" x14ac:dyDescent="0.25">
      <c r="A1206" s="447"/>
      <c r="B1206" s="449">
        <v>102989</v>
      </c>
      <c r="C1206" s="439" t="s">
        <v>12598</v>
      </c>
      <c r="D1206" s="449" t="s">
        <v>73</v>
      </c>
      <c r="E1206" s="450">
        <v>37.74</v>
      </c>
      <c r="F1206" s="455">
        <v>0</v>
      </c>
      <c r="G1206" s="453">
        <f>VLOOKUP(B1206,'SINAPI-%MO'!B:E,4,0)</f>
        <v>0.3402</v>
      </c>
      <c r="H1206" s="456">
        <f t="shared" si="18"/>
        <v>24.9</v>
      </c>
    </row>
    <row r="1207" spans="1:8" x14ac:dyDescent="0.25">
      <c r="A1207" s="447"/>
      <c r="B1207" s="449">
        <v>102990</v>
      </c>
      <c r="C1207" s="439" t="s">
        <v>12599</v>
      </c>
      <c r="D1207" s="449" t="s">
        <v>73</v>
      </c>
      <c r="E1207" s="450">
        <v>47.51</v>
      </c>
      <c r="F1207" s="455">
        <v>0</v>
      </c>
      <c r="G1207" s="453">
        <f>VLOOKUP(B1207,'SINAPI-%MO'!B:E,4,0)</f>
        <v>0.35510000000000003</v>
      </c>
      <c r="H1207" s="456">
        <f t="shared" si="18"/>
        <v>30.63</v>
      </c>
    </row>
    <row r="1208" spans="1:8" x14ac:dyDescent="0.25">
      <c r="A1208" s="447"/>
      <c r="B1208" s="449">
        <v>102991</v>
      </c>
      <c r="C1208" s="439" t="s">
        <v>12600</v>
      </c>
      <c r="D1208" s="449" t="s">
        <v>73</v>
      </c>
      <c r="E1208" s="450">
        <v>62.53</v>
      </c>
      <c r="F1208" s="455">
        <v>0</v>
      </c>
      <c r="G1208" s="453">
        <f>VLOOKUP(B1208,'SINAPI-%MO'!B:E,4,0)</f>
        <v>0.35809999999999997</v>
      </c>
      <c r="H1208" s="456">
        <f t="shared" si="18"/>
        <v>40.130000000000003</v>
      </c>
    </row>
    <row r="1209" spans="1:8" x14ac:dyDescent="0.25">
      <c r="A1209" s="447"/>
      <c r="B1209" s="449">
        <v>102992</v>
      </c>
      <c r="C1209" s="439" t="s">
        <v>12601</v>
      </c>
      <c r="D1209" s="449" t="s">
        <v>73</v>
      </c>
      <c r="E1209" s="450">
        <v>93.18</v>
      </c>
      <c r="F1209" s="455">
        <v>0</v>
      </c>
      <c r="G1209" s="453">
        <f>VLOOKUP(B1209,'SINAPI-%MO'!B:E,4,0)</f>
        <v>0.16769999999999999</v>
      </c>
      <c r="H1209" s="456">
        <f t="shared" si="18"/>
        <v>77.55</v>
      </c>
    </row>
    <row r="1210" spans="1:8" x14ac:dyDescent="0.25">
      <c r="A1210" s="447"/>
      <c r="B1210" s="449">
        <v>102993</v>
      </c>
      <c r="C1210" s="439" t="s">
        <v>12602</v>
      </c>
      <c r="D1210" s="449" t="s">
        <v>73</v>
      </c>
      <c r="E1210" s="450">
        <v>121.21</v>
      </c>
      <c r="F1210" s="455">
        <v>0</v>
      </c>
      <c r="G1210" s="453">
        <f>VLOOKUP(B1210,'SINAPI-%MO'!B:E,4,0)</f>
        <v>0.17</v>
      </c>
      <c r="H1210" s="456">
        <f t="shared" si="18"/>
        <v>100.6</v>
      </c>
    </row>
    <row r="1211" spans="1:8" x14ac:dyDescent="0.25">
      <c r="A1211" s="447"/>
      <c r="B1211" s="449">
        <v>102994</v>
      </c>
      <c r="C1211" s="439" t="s">
        <v>12603</v>
      </c>
      <c r="D1211" s="449" t="s">
        <v>73</v>
      </c>
      <c r="E1211" s="450">
        <v>226.26</v>
      </c>
      <c r="F1211" s="455">
        <v>0</v>
      </c>
      <c r="G1211" s="453">
        <f>VLOOKUP(B1211,'SINAPI-%MO'!B:E,4,0)</f>
        <v>0.17050000000000001</v>
      </c>
      <c r="H1211" s="456">
        <f t="shared" si="18"/>
        <v>187.68</v>
      </c>
    </row>
    <row r="1212" spans="1:8" x14ac:dyDescent="0.25">
      <c r="A1212" s="447"/>
      <c r="B1212" s="449">
        <v>106017</v>
      </c>
      <c r="C1212" s="439" t="s">
        <v>13691</v>
      </c>
      <c r="D1212" s="449" t="s">
        <v>60</v>
      </c>
      <c r="E1212" s="450">
        <v>0</v>
      </c>
      <c r="F1212" s="455"/>
      <c r="G1212" s="453" t="e">
        <f>VLOOKUP(B1212,'SINAPI-%MO'!B:E,4,0)</f>
        <v>#N/A</v>
      </c>
      <c r="H1212" s="456" t="str">
        <f t="shared" si="18"/>
        <v/>
      </c>
    </row>
    <row r="1213" spans="1:8" x14ac:dyDescent="0.25">
      <c r="A1213" s="447"/>
      <c r="B1213" s="449">
        <v>105944</v>
      </c>
      <c r="C1213" s="439" t="s">
        <v>12604</v>
      </c>
      <c r="D1213" s="449" t="s">
        <v>84</v>
      </c>
      <c r="E1213" s="450">
        <v>834.51</v>
      </c>
      <c r="F1213" s="455">
        <v>0</v>
      </c>
      <c r="G1213" s="453">
        <f>VLOOKUP(B1213,'SINAPI-%MO'!B:E,4,0)</f>
        <v>0.37780000000000002</v>
      </c>
      <c r="H1213" s="456">
        <f t="shared" si="18"/>
        <v>519.23</v>
      </c>
    </row>
    <row r="1214" spans="1:8" x14ac:dyDescent="0.25">
      <c r="A1214" s="447"/>
      <c r="B1214" s="449">
        <v>106004</v>
      </c>
      <c r="C1214" s="439" t="s">
        <v>12605</v>
      </c>
      <c r="D1214" s="449" t="s">
        <v>73</v>
      </c>
      <c r="E1214" s="450">
        <v>175.25</v>
      </c>
      <c r="F1214" s="455">
        <v>0</v>
      </c>
      <c r="G1214" s="453">
        <f>VLOOKUP(B1214,'SINAPI-%MO'!B:E,4,0)</f>
        <v>0.5141</v>
      </c>
      <c r="H1214" s="456">
        <f t="shared" si="18"/>
        <v>85.15</v>
      </c>
    </row>
    <row r="1215" spans="1:8" x14ac:dyDescent="0.25">
      <c r="A1215" s="447"/>
      <c r="B1215" s="449">
        <v>106005</v>
      </c>
      <c r="C1215" s="439" t="s">
        <v>12606</v>
      </c>
      <c r="D1215" s="449" t="s">
        <v>73</v>
      </c>
      <c r="E1215" s="450">
        <v>207.12</v>
      </c>
      <c r="F1215" s="455">
        <v>0</v>
      </c>
      <c r="G1215" s="453">
        <f>VLOOKUP(B1215,'SINAPI-%MO'!B:E,4,0)</f>
        <v>0.5151</v>
      </c>
      <c r="H1215" s="456">
        <f t="shared" si="18"/>
        <v>100.43</v>
      </c>
    </row>
    <row r="1216" spans="1:8" x14ac:dyDescent="0.25">
      <c r="A1216" s="447"/>
      <c r="B1216" s="449">
        <v>106006</v>
      </c>
      <c r="C1216" s="439" t="s">
        <v>12607</v>
      </c>
      <c r="D1216" s="449" t="s">
        <v>73</v>
      </c>
      <c r="E1216" s="450">
        <v>246.79</v>
      </c>
      <c r="F1216" s="455">
        <v>0</v>
      </c>
      <c r="G1216" s="453">
        <f>VLOOKUP(B1216,'SINAPI-%MO'!B:E,4,0)</f>
        <v>0.51449999999999996</v>
      </c>
      <c r="H1216" s="456">
        <f t="shared" si="18"/>
        <v>119.81</v>
      </c>
    </row>
    <row r="1217" spans="1:8" x14ac:dyDescent="0.25">
      <c r="A1217" s="447"/>
      <c r="B1217" s="449">
        <v>106007</v>
      </c>
      <c r="C1217" s="439" t="s">
        <v>12608</v>
      </c>
      <c r="D1217" s="449" t="s">
        <v>73</v>
      </c>
      <c r="E1217" s="450">
        <v>281.26</v>
      </c>
      <c r="F1217" s="455">
        <v>0</v>
      </c>
      <c r="G1217" s="453">
        <f>VLOOKUP(B1217,'SINAPI-%MO'!B:E,4,0)</f>
        <v>0.51480000000000004</v>
      </c>
      <c r="H1217" s="456">
        <f t="shared" si="18"/>
        <v>136.46</v>
      </c>
    </row>
    <row r="1218" spans="1:8" x14ac:dyDescent="0.25">
      <c r="A1218" s="447"/>
      <c r="B1218" s="449">
        <v>106008</v>
      </c>
      <c r="C1218" s="439" t="s">
        <v>12609</v>
      </c>
      <c r="D1218" s="449" t="s">
        <v>73</v>
      </c>
      <c r="E1218" s="450">
        <v>315.74</v>
      </c>
      <c r="F1218" s="455">
        <v>0</v>
      </c>
      <c r="G1218" s="453">
        <f>VLOOKUP(B1218,'SINAPI-%MO'!B:E,4,0)</f>
        <v>0.5151</v>
      </c>
      <c r="H1218" s="456">
        <f t="shared" si="18"/>
        <v>153.1</v>
      </c>
    </row>
    <row r="1219" spans="1:8" x14ac:dyDescent="0.25">
      <c r="A1219" s="447"/>
      <c r="B1219" s="449">
        <v>106009</v>
      </c>
      <c r="C1219" s="439" t="s">
        <v>12610</v>
      </c>
      <c r="D1219" s="449" t="s">
        <v>73</v>
      </c>
      <c r="E1219" s="450">
        <v>389.87</v>
      </c>
      <c r="F1219" s="455">
        <v>0</v>
      </c>
      <c r="G1219" s="453">
        <f>VLOOKUP(B1219,'SINAPI-%MO'!B:E,4,0)</f>
        <v>0.51500000000000001</v>
      </c>
      <c r="H1219" s="456">
        <f t="shared" si="18"/>
        <v>189.08</v>
      </c>
    </row>
    <row r="1220" spans="1:8" x14ac:dyDescent="0.25">
      <c r="A1220" s="447"/>
      <c r="B1220" s="449">
        <v>106010</v>
      </c>
      <c r="C1220" s="439" t="s">
        <v>12611</v>
      </c>
      <c r="D1220" s="449" t="s">
        <v>73</v>
      </c>
      <c r="E1220" s="450">
        <v>456.23</v>
      </c>
      <c r="F1220" s="455">
        <v>0</v>
      </c>
      <c r="G1220" s="453">
        <f>VLOOKUP(B1220,'SINAPI-%MO'!B:E,4,0)</f>
        <v>0.51549999999999996</v>
      </c>
      <c r="H1220" s="456">
        <f t="shared" si="18"/>
        <v>221.04</v>
      </c>
    </row>
    <row r="1221" spans="1:8" x14ac:dyDescent="0.25">
      <c r="A1221" s="447"/>
      <c r="B1221" s="449">
        <v>106011</v>
      </c>
      <c r="C1221" s="439" t="s">
        <v>12612</v>
      </c>
      <c r="D1221" s="449" t="s">
        <v>73</v>
      </c>
      <c r="E1221" s="450">
        <v>847.07</v>
      </c>
      <c r="F1221" s="455">
        <v>0</v>
      </c>
      <c r="G1221" s="453">
        <f>VLOOKUP(B1221,'SINAPI-%MO'!B:E,4,0)</f>
        <v>0.40189999999999998</v>
      </c>
      <c r="H1221" s="456">
        <f t="shared" si="18"/>
        <v>506.63</v>
      </c>
    </row>
    <row r="1222" spans="1:8" x14ac:dyDescent="0.25">
      <c r="A1222" s="447"/>
      <c r="B1222" s="449">
        <v>106013</v>
      </c>
      <c r="C1222" s="439" t="s">
        <v>12613</v>
      </c>
      <c r="D1222" s="449" t="s">
        <v>73</v>
      </c>
      <c r="E1222" s="450">
        <v>1056.1199999999999</v>
      </c>
      <c r="F1222" s="455">
        <v>0</v>
      </c>
      <c r="G1222" s="453">
        <f>VLOOKUP(B1222,'SINAPI-%MO'!B:E,4,0)</f>
        <v>0.40649999999999997</v>
      </c>
      <c r="H1222" s="456">
        <f t="shared" si="18"/>
        <v>626.79999999999995</v>
      </c>
    </row>
    <row r="1223" spans="1:8" x14ac:dyDescent="0.25">
      <c r="A1223" s="447"/>
      <c r="B1223" s="449">
        <v>106012</v>
      </c>
      <c r="C1223" s="439" t="s">
        <v>12614</v>
      </c>
      <c r="D1223" s="449" t="s">
        <v>73</v>
      </c>
      <c r="E1223" s="450">
        <v>935.98</v>
      </c>
      <c r="F1223" s="455">
        <v>0</v>
      </c>
      <c r="G1223" s="453">
        <f>VLOOKUP(B1223,'SINAPI-%MO'!B:E,4,0)</f>
        <v>0.39479999999999998</v>
      </c>
      <c r="H1223" s="456">
        <f t="shared" si="18"/>
        <v>566.45000000000005</v>
      </c>
    </row>
    <row r="1224" spans="1:8" x14ac:dyDescent="0.25">
      <c r="A1224" s="447"/>
      <c r="B1224" s="449">
        <v>106014</v>
      </c>
      <c r="C1224" s="439" t="s">
        <v>12615</v>
      </c>
      <c r="D1224" s="449" t="s">
        <v>73</v>
      </c>
      <c r="E1224" s="450">
        <v>1213.8800000000001</v>
      </c>
      <c r="F1224" s="455">
        <v>0</v>
      </c>
      <c r="G1224" s="453">
        <f>VLOOKUP(B1224,'SINAPI-%MO'!B:E,4,0)</f>
        <v>0.3604</v>
      </c>
      <c r="H1224" s="456">
        <f t="shared" si="18"/>
        <v>776.39</v>
      </c>
    </row>
    <row r="1225" spans="1:8" x14ac:dyDescent="0.25">
      <c r="A1225" s="447"/>
      <c r="B1225" s="449">
        <v>106015</v>
      </c>
      <c r="C1225" s="439" t="s">
        <v>12616</v>
      </c>
      <c r="D1225" s="449" t="s">
        <v>73</v>
      </c>
      <c r="E1225" s="450">
        <v>1442.1</v>
      </c>
      <c r="F1225" s="455">
        <v>0</v>
      </c>
      <c r="G1225" s="453">
        <f>VLOOKUP(B1225,'SINAPI-%MO'!B:E,4,0)</f>
        <v>0.37569999999999998</v>
      </c>
      <c r="H1225" s="456">
        <f t="shared" si="18"/>
        <v>900.3</v>
      </c>
    </row>
    <row r="1226" spans="1:8" x14ac:dyDescent="0.25">
      <c r="A1226" s="447"/>
      <c r="B1226" s="449">
        <v>106016</v>
      </c>
      <c r="C1226" s="439" t="s">
        <v>12617</v>
      </c>
      <c r="D1226" s="449" t="s">
        <v>73</v>
      </c>
      <c r="E1226" s="450">
        <v>1685.2</v>
      </c>
      <c r="F1226" s="455">
        <v>0</v>
      </c>
      <c r="G1226" s="453">
        <f>VLOOKUP(B1226,'SINAPI-%MO'!B:E,4,0)</f>
        <v>0.38569999999999999</v>
      </c>
      <c r="H1226" s="456">
        <f t="shared" si="18"/>
        <v>1035.21</v>
      </c>
    </row>
    <row r="1227" spans="1:8" x14ac:dyDescent="0.25">
      <c r="A1227" s="447"/>
      <c r="B1227" s="449">
        <v>106003</v>
      </c>
      <c r="C1227" s="439" t="s">
        <v>12618</v>
      </c>
      <c r="D1227" s="449" t="s">
        <v>73</v>
      </c>
      <c r="E1227" s="450">
        <v>182.75</v>
      </c>
      <c r="F1227" s="455">
        <v>0</v>
      </c>
      <c r="G1227" s="453">
        <f>VLOOKUP(B1227,'SINAPI-%MO'!B:E,4,0)</f>
        <v>0.31180000000000002</v>
      </c>
      <c r="H1227" s="456">
        <f t="shared" si="18"/>
        <v>125.76</v>
      </c>
    </row>
    <row r="1228" spans="1:8" x14ac:dyDescent="0.25">
      <c r="A1228" s="447"/>
      <c r="B1228" s="449">
        <v>105997</v>
      </c>
      <c r="C1228" s="439" t="s">
        <v>12619</v>
      </c>
      <c r="D1228" s="449" t="s">
        <v>73</v>
      </c>
      <c r="E1228" s="450">
        <v>99.88</v>
      </c>
      <c r="F1228" s="455">
        <v>0</v>
      </c>
      <c r="G1228" s="453">
        <f>VLOOKUP(B1228,'SINAPI-%MO'!B:E,4,0)</f>
        <v>0.31409999999999999</v>
      </c>
      <c r="H1228" s="456">
        <f t="shared" ref="H1228:H1291" si="19">IF(E1228&gt;0,TRUNC(E1228*(1-G1228),2),"")</f>
        <v>68.5</v>
      </c>
    </row>
    <row r="1229" spans="1:8" x14ac:dyDescent="0.25">
      <c r="A1229" s="447"/>
      <c r="B1229" s="449">
        <v>105998</v>
      </c>
      <c r="C1229" s="439" t="s">
        <v>12620</v>
      </c>
      <c r="D1229" s="449" t="s">
        <v>73</v>
      </c>
      <c r="E1229" s="450">
        <v>110.72</v>
      </c>
      <c r="F1229" s="455">
        <v>0</v>
      </c>
      <c r="G1229" s="453">
        <f>VLOOKUP(B1229,'SINAPI-%MO'!B:E,4,0)</f>
        <v>0.3135</v>
      </c>
      <c r="H1229" s="456">
        <f t="shared" si="19"/>
        <v>76</v>
      </c>
    </row>
    <row r="1230" spans="1:8" x14ac:dyDescent="0.25">
      <c r="A1230" s="447"/>
      <c r="B1230" s="449">
        <v>105999</v>
      </c>
      <c r="C1230" s="439" t="s">
        <v>12621</v>
      </c>
      <c r="D1230" s="449" t="s">
        <v>73</v>
      </c>
      <c r="E1230" s="450">
        <v>126.02</v>
      </c>
      <c r="F1230" s="455">
        <v>0</v>
      </c>
      <c r="G1230" s="453">
        <f>VLOOKUP(B1230,'SINAPI-%MO'!B:E,4,0)</f>
        <v>0.313</v>
      </c>
      <c r="H1230" s="456">
        <f t="shared" si="19"/>
        <v>86.57</v>
      </c>
    </row>
    <row r="1231" spans="1:8" x14ac:dyDescent="0.25">
      <c r="A1231" s="447"/>
      <c r="B1231" s="449">
        <v>106000</v>
      </c>
      <c r="C1231" s="439" t="s">
        <v>12622</v>
      </c>
      <c r="D1231" s="449" t="s">
        <v>73</v>
      </c>
      <c r="E1231" s="450">
        <v>141.31</v>
      </c>
      <c r="F1231" s="455">
        <v>0</v>
      </c>
      <c r="G1231" s="453">
        <f>VLOOKUP(B1231,'SINAPI-%MO'!B:E,4,0)</f>
        <v>0.31259999999999999</v>
      </c>
      <c r="H1231" s="456">
        <f t="shared" si="19"/>
        <v>97.13</v>
      </c>
    </row>
    <row r="1232" spans="1:8" x14ac:dyDescent="0.25">
      <c r="A1232" s="447"/>
      <c r="B1232" s="449">
        <v>106001</v>
      </c>
      <c r="C1232" s="439" t="s">
        <v>12623</v>
      </c>
      <c r="D1232" s="449" t="s">
        <v>73</v>
      </c>
      <c r="E1232" s="450">
        <v>152.16</v>
      </c>
      <c r="F1232" s="455">
        <v>0</v>
      </c>
      <c r="G1232" s="453">
        <f>VLOOKUP(B1232,'SINAPI-%MO'!B:E,4,0)</f>
        <v>0.31230000000000002</v>
      </c>
      <c r="H1232" s="456">
        <f t="shared" si="19"/>
        <v>104.64</v>
      </c>
    </row>
    <row r="1233" spans="1:8" x14ac:dyDescent="0.25">
      <c r="A1233" s="447"/>
      <c r="B1233" s="449">
        <v>106002</v>
      </c>
      <c r="C1233" s="439" t="s">
        <v>12624</v>
      </c>
      <c r="D1233" s="449" t="s">
        <v>73</v>
      </c>
      <c r="E1233" s="450">
        <v>167.45</v>
      </c>
      <c r="F1233" s="455">
        <v>0</v>
      </c>
      <c r="G1233" s="453">
        <f>VLOOKUP(B1233,'SINAPI-%MO'!B:E,4,0)</f>
        <v>0.312</v>
      </c>
      <c r="H1233" s="456">
        <f t="shared" si="19"/>
        <v>115.2</v>
      </c>
    </row>
    <row r="1234" spans="1:8" x14ac:dyDescent="0.25">
      <c r="A1234" s="447"/>
      <c r="B1234" s="449">
        <v>105992</v>
      </c>
      <c r="C1234" s="439" t="s">
        <v>12625</v>
      </c>
      <c r="D1234" s="449" t="s">
        <v>73</v>
      </c>
      <c r="E1234" s="450">
        <v>105.09</v>
      </c>
      <c r="F1234" s="455">
        <v>0</v>
      </c>
      <c r="G1234" s="453">
        <f>VLOOKUP(B1234,'SINAPI-%MO'!B:E,4,0)</f>
        <v>0.41930000000000001</v>
      </c>
      <c r="H1234" s="456">
        <f t="shared" si="19"/>
        <v>61.02</v>
      </c>
    </row>
    <row r="1235" spans="1:8" x14ac:dyDescent="0.25">
      <c r="A1235" s="447"/>
      <c r="B1235" s="449">
        <v>105993</v>
      </c>
      <c r="C1235" s="439" t="s">
        <v>12626</v>
      </c>
      <c r="D1235" s="449" t="s">
        <v>73</v>
      </c>
      <c r="E1235" s="450">
        <v>126.14</v>
      </c>
      <c r="F1235" s="455">
        <v>0</v>
      </c>
      <c r="G1235" s="453">
        <f>VLOOKUP(B1235,'SINAPI-%MO'!B:E,4,0)</f>
        <v>0.41870000000000002</v>
      </c>
      <c r="H1235" s="456">
        <f t="shared" si="19"/>
        <v>73.319999999999993</v>
      </c>
    </row>
    <row r="1236" spans="1:8" x14ac:dyDescent="0.25">
      <c r="A1236" s="447"/>
      <c r="B1236" s="449">
        <v>105994</v>
      </c>
      <c r="C1236" s="439" t="s">
        <v>12627</v>
      </c>
      <c r="D1236" s="449" t="s">
        <v>73</v>
      </c>
      <c r="E1236" s="450">
        <v>154.63999999999999</v>
      </c>
      <c r="F1236" s="455">
        <v>0</v>
      </c>
      <c r="G1236" s="453">
        <f>VLOOKUP(B1236,'SINAPI-%MO'!B:E,4,0)</f>
        <v>0.41820000000000002</v>
      </c>
      <c r="H1236" s="456">
        <f t="shared" si="19"/>
        <v>89.96</v>
      </c>
    </row>
    <row r="1237" spans="1:8" x14ac:dyDescent="0.25">
      <c r="A1237" s="447"/>
      <c r="B1237" s="449">
        <v>105995</v>
      </c>
      <c r="C1237" s="439" t="s">
        <v>12628</v>
      </c>
      <c r="D1237" s="449" t="s">
        <v>73</v>
      </c>
      <c r="E1237" s="450">
        <v>183.23</v>
      </c>
      <c r="F1237" s="455">
        <v>0</v>
      </c>
      <c r="G1237" s="453">
        <f>VLOOKUP(B1237,'SINAPI-%MO'!B:E,4,0)</f>
        <v>0.41789999999999999</v>
      </c>
      <c r="H1237" s="456">
        <f t="shared" si="19"/>
        <v>106.65</v>
      </c>
    </row>
    <row r="1238" spans="1:8" x14ac:dyDescent="0.25">
      <c r="A1238" s="447"/>
      <c r="B1238" s="449">
        <v>105996</v>
      </c>
      <c r="C1238" s="439" t="s">
        <v>12629</v>
      </c>
      <c r="D1238" s="449" t="s">
        <v>73</v>
      </c>
      <c r="E1238" s="450">
        <v>198.14</v>
      </c>
      <c r="F1238" s="455">
        <v>0</v>
      </c>
      <c r="G1238" s="453">
        <f>VLOOKUP(B1238,'SINAPI-%MO'!B:E,4,0)</f>
        <v>0.41770000000000002</v>
      </c>
      <c r="H1238" s="456">
        <f t="shared" si="19"/>
        <v>115.37</v>
      </c>
    </row>
    <row r="1239" spans="1:8" x14ac:dyDescent="0.25">
      <c r="A1239" s="447"/>
      <c r="B1239" s="449">
        <v>105988</v>
      </c>
      <c r="C1239" s="439" t="s">
        <v>12630</v>
      </c>
      <c r="D1239" s="449" t="s">
        <v>73</v>
      </c>
      <c r="E1239" s="450">
        <v>69.11</v>
      </c>
      <c r="F1239" s="455">
        <v>0</v>
      </c>
      <c r="G1239" s="453">
        <f>VLOOKUP(B1239,'SINAPI-%MO'!B:E,4,0)</f>
        <v>0.42120000000000002</v>
      </c>
      <c r="H1239" s="456">
        <f t="shared" si="19"/>
        <v>40</v>
      </c>
    </row>
    <row r="1240" spans="1:8" x14ac:dyDescent="0.25">
      <c r="A1240" s="447"/>
      <c r="B1240" s="449">
        <v>105989</v>
      </c>
      <c r="C1240" s="439" t="s">
        <v>12631</v>
      </c>
      <c r="D1240" s="449" t="s">
        <v>73</v>
      </c>
      <c r="E1240" s="450">
        <v>76.569999999999993</v>
      </c>
      <c r="F1240" s="455">
        <v>0</v>
      </c>
      <c r="G1240" s="453">
        <f>VLOOKUP(B1240,'SINAPI-%MO'!B:E,4,0)</f>
        <v>0.42049999999999998</v>
      </c>
      <c r="H1240" s="456">
        <f t="shared" si="19"/>
        <v>44.37</v>
      </c>
    </row>
    <row r="1241" spans="1:8" x14ac:dyDescent="0.25">
      <c r="A1241" s="447"/>
      <c r="B1241" s="449">
        <v>105990</v>
      </c>
      <c r="C1241" s="439" t="s">
        <v>12632</v>
      </c>
      <c r="D1241" s="449" t="s">
        <v>73</v>
      </c>
      <c r="E1241" s="450">
        <v>87.1</v>
      </c>
      <c r="F1241" s="455">
        <v>0</v>
      </c>
      <c r="G1241" s="453">
        <f>VLOOKUP(B1241,'SINAPI-%MO'!B:E,4,0)</f>
        <v>0.42009999999999997</v>
      </c>
      <c r="H1241" s="456">
        <f t="shared" si="19"/>
        <v>50.5</v>
      </c>
    </row>
    <row r="1242" spans="1:8" x14ac:dyDescent="0.25">
      <c r="A1242" s="447"/>
      <c r="B1242" s="449">
        <v>105991</v>
      </c>
      <c r="C1242" s="439" t="s">
        <v>12633</v>
      </c>
      <c r="D1242" s="449" t="s">
        <v>73</v>
      </c>
      <c r="E1242" s="450">
        <v>97.62</v>
      </c>
      <c r="F1242" s="455">
        <v>0</v>
      </c>
      <c r="G1242" s="453">
        <f>VLOOKUP(B1242,'SINAPI-%MO'!B:E,4,0)</f>
        <v>0.41970000000000002</v>
      </c>
      <c r="H1242" s="456">
        <f t="shared" si="19"/>
        <v>56.64</v>
      </c>
    </row>
    <row r="1243" spans="1:8" x14ac:dyDescent="0.25">
      <c r="A1243" s="447"/>
      <c r="B1243" s="449">
        <v>105987</v>
      </c>
      <c r="C1243" s="439" t="s">
        <v>12634</v>
      </c>
      <c r="D1243" s="449" t="s">
        <v>73</v>
      </c>
      <c r="E1243" s="450">
        <v>119.97</v>
      </c>
      <c r="F1243" s="455">
        <v>0</v>
      </c>
      <c r="G1243" s="453">
        <f>VLOOKUP(B1243,'SINAPI-%MO'!B:E,4,0)</f>
        <v>0.41889999999999999</v>
      </c>
      <c r="H1243" s="456">
        <f t="shared" si="19"/>
        <v>69.709999999999994</v>
      </c>
    </row>
    <row r="1244" spans="1:8" x14ac:dyDescent="0.25">
      <c r="A1244" s="447"/>
      <c r="B1244" s="449">
        <v>105986</v>
      </c>
      <c r="C1244" s="439" t="s">
        <v>12635</v>
      </c>
      <c r="D1244" s="449" t="s">
        <v>73</v>
      </c>
      <c r="E1244" s="450">
        <v>149.79</v>
      </c>
      <c r="F1244" s="455">
        <v>0</v>
      </c>
      <c r="G1244" s="453">
        <f>VLOOKUP(B1244,'SINAPI-%MO'!B:E,4,0)</f>
        <v>0.41830000000000001</v>
      </c>
      <c r="H1244" s="456">
        <f t="shared" si="19"/>
        <v>87.13</v>
      </c>
    </row>
    <row r="1245" spans="1:8" x14ac:dyDescent="0.25">
      <c r="A1245" s="447"/>
      <c r="B1245" s="449">
        <v>106019</v>
      </c>
      <c r="C1245" s="439" t="s">
        <v>13692</v>
      </c>
      <c r="D1245" s="449" t="s">
        <v>60</v>
      </c>
      <c r="E1245" s="450">
        <v>0</v>
      </c>
      <c r="F1245" s="455"/>
      <c r="G1245" s="453" t="e">
        <f>VLOOKUP(B1245,'SINAPI-%MO'!B:E,4,0)</f>
        <v>#N/A</v>
      </c>
      <c r="H1245" s="456" t="str">
        <f t="shared" si="19"/>
        <v/>
      </c>
    </row>
    <row r="1246" spans="1:8" x14ac:dyDescent="0.25">
      <c r="A1246" s="447"/>
      <c r="B1246" s="449">
        <v>103001</v>
      </c>
      <c r="C1246" s="439" t="s">
        <v>12636</v>
      </c>
      <c r="D1246" s="449" t="s">
        <v>60</v>
      </c>
      <c r="E1246" s="450">
        <v>194.3</v>
      </c>
      <c r="F1246" s="455">
        <v>0.91539999999999999</v>
      </c>
      <c r="G1246" s="453">
        <f>VLOOKUP(B1246,'SINAPI-%MO'!B:E,4,0)</f>
        <v>7.0800000000000002E-2</v>
      </c>
      <c r="H1246" s="456">
        <f t="shared" si="19"/>
        <v>180.54</v>
      </c>
    </row>
    <row r="1247" spans="1:8" x14ac:dyDescent="0.25">
      <c r="A1247" s="447"/>
      <c r="B1247" s="449">
        <v>103002</v>
      </c>
      <c r="C1247" s="439" t="s">
        <v>12637</v>
      </c>
      <c r="D1247" s="449" t="s">
        <v>60</v>
      </c>
      <c r="E1247" s="450">
        <v>243.16</v>
      </c>
      <c r="F1247" s="455">
        <v>0.92959999999999998</v>
      </c>
      <c r="G1247" s="453">
        <f>VLOOKUP(B1247,'SINAPI-%MO'!B:E,4,0)</f>
        <v>5.8900000000000001E-2</v>
      </c>
      <c r="H1247" s="456">
        <f t="shared" si="19"/>
        <v>228.83</v>
      </c>
    </row>
    <row r="1248" spans="1:8" x14ac:dyDescent="0.25">
      <c r="A1248" s="447"/>
      <c r="B1248" s="449">
        <v>103003</v>
      </c>
      <c r="C1248" s="439" t="s">
        <v>12638</v>
      </c>
      <c r="D1248" s="449" t="s">
        <v>60</v>
      </c>
      <c r="E1248" s="450">
        <v>340.88</v>
      </c>
      <c r="F1248" s="455">
        <v>0.94569999999999999</v>
      </c>
      <c r="G1248" s="453">
        <f>VLOOKUP(B1248,'SINAPI-%MO'!B:E,4,0)</f>
        <v>4.5400000000000003E-2</v>
      </c>
      <c r="H1248" s="456">
        <f t="shared" si="19"/>
        <v>325.39999999999998</v>
      </c>
    </row>
    <row r="1249" spans="1:8" x14ac:dyDescent="0.25">
      <c r="A1249" s="447"/>
      <c r="B1249" s="449">
        <v>106018</v>
      </c>
      <c r="C1249" s="439" t="s">
        <v>13693</v>
      </c>
      <c r="D1249" s="449" t="s">
        <v>60</v>
      </c>
      <c r="E1249" s="450">
        <v>0</v>
      </c>
      <c r="F1249" s="455"/>
      <c r="G1249" s="453" t="e">
        <f>VLOOKUP(B1249,'SINAPI-%MO'!B:E,4,0)</f>
        <v>#N/A</v>
      </c>
      <c r="H1249" s="456" t="str">
        <f t="shared" si="19"/>
        <v/>
      </c>
    </row>
    <row r="1250" spans="1:8" x14ac:dyDescent="0.25">
      <c r="A1250" s="447"/>
      <c r="B1250" s="449">
        <v>105945</v>
      </c>
      <c r="C1250" s="439" t="s">
        <v>12639</v>
      </c>
      <c r="D1250" s="449" t="s">
        <v>71</v>
      </c>
      <c r="E1250" s="450">
        <v>7.73</v>
      </c>
      <c r="F1250" s="455">
        <v>0</v>
      </c>
      <c r="G1250" s="453">
        <f>VLOOKUP(B1250,'SINAPI-%MO'!B:E,4,0)</f>
        <v>0.74260000000000004</v>
      </c>
      <c r="H1250" s="456">
        <f t="shared" si="19"/>
        <v>1.98</v>
      </c>
    </row>
    <row r="1251" spans="1:8" x14ac:dyDescent="0.25">
      <c r="A1251" s="447"/>
      <c r="B1251" s="449">
        <v>98522</v>
      </c>
      <c r="C1251" s="439" t="s">
        <v>14043</v>
      </c>
      <c r="D1251" s="449" t="s">
        <v>73</v>
      </c>
      <c r="E1251" s="450">
        <v>168.17</v>
      </c>
      <c r="F1251" s="455">
        <v>0</v>
      </c>
      <c r="G1251" s="453">
        <f>VLOOKUP(B1251,'SINAPI-%MO'!B:E,4,0)</f>
        <v>0.23019999999999999</v>
      </c>
      <c r="H1251" s="456">
        <f t="shared" si="19"/>
        <v>129.44999999999999</v>
      </c>
    </row>
    <row r="1252" spans="1:8" x14ac:dyDescent="0.25">
      <c r="A1252" s="447"/>
      <c r="B1252" s="449">
        <v>98523</v>
      </c>
      <c r="C1252" s="439" t="s">
        <v>15043</v>
      </c>
      <c r="D1252" s="449" t="s">
        <v>73</v>
      </c>
      <c r="E1252" s="450">
        <v>0</v>
      </c>
      <c r="F1252" s="455"/>
      <c r="G1252" s="453" t="e">
        <f>VLOOKUP(B1252,'SINAPI-%MO'!B:E,4,0)</f>
        <v>#N/A</v>
      </c>
      <c r="H1252" s="456" t="str">
        <f t="shared" si="19"/>
        <v/>
      </c>
    </row>
    <row r="1253" spans="1:8" x14ac:dyDescent="0.25">
      <c r="A1253" s="447"/>
      <c r="B1253" s="449">
        <v>102364</v>
      </c>
      <c r="C1253" s="439" t="s">
        <v>14044</v>
      </c>
      <c r="D1253" s="449" t="s">
        <v>71</v>
      </c>
      <c r="E1253" s="450">
        <v>186.09</v>
      </c>
      <c r="F1253" s="455">
        <v>0</v>
      </c>
      <c r="G1253" s="453">
        <f>VLOOKUP(B1253,'SINAPI-%MO'!B:E,4,0)</f>
        <v>0.16300000000000001</v>
      </c>
      <c r="H1253" s="456">
        <f t="shared" si="19"/>
        <v>155.75</v>
      </c>
    </row>
    <row r="1254" spans="1:8" x14ac:dyDescent="0.25">
      <c r="A1254" s="447"/>
      <c r="B1254" s="449">
        <v>102363</v>
      </c>
      <c r="C1254" s="439" t="s">
        <v>14045</v>
      </c>
      <c r="D1254" s="449" t="s">
        <v>71</v>
      </c>
      <c r="E1254" s="450">
        <v>161.6</v>
      </c>
      <c r="F1254" s="455">
        <v>0</v>
      </c>
      <c r="G1254" s="453">
        <f>VLOOKUP(B1254,'SINAPI-%MO'!B:E,4,0)</f>
        <v>0.18770000000000001</v>
      </c>
      <c r="H1254" s="456">
        <f t="shared" si="19"/>
        <v>131.26</v>
      </c>
    </row>
    <row r="1255" spans="1:8" x14ac:dyDescent="0.25">
      <c r="A1255" s="447"/>
      <c r="B1255" s="449">
        <v>102362</v>
      </c>
      <c r="C1255" s="439" t="s">
        <v>14046</v>
      </c>
      <c r="D1255" s="449" t="s">
        <v>71</v>
      </c>
      <c r="E1255" s="450">
        <v>147.72999999999999</v>
      </c>
      <c r="F1255" s="455">
        <v>0</v>
      </c>
      <c r="G1255" s="453">
        <f>VLOOKUP(B1255,'SINAPI-%MO'!B:E,4,0)</f>
        <v>0.20530000000000001</v>
      </c>
      <c r="H1255" s="456">
        <f t="shared" si="19"/>
        <v>117.4</v>
      </c>
    </row>
    <row r="1256" spans="1:8" x14ac:dyDescent="0.25">
      <c r="A1256" s="447"/>
      <c r="B1256" s="449">
        <v>101196</v>
      </c>
      <c r="C1256" s="439" t="s">
        <v>15044</v>
      </c>
      <c r="D1256" s="449" t="s">
        <v>73</v>
      </c>
      <c r="E1256" s="450">
        <v>0</v>
      </c>
      <c r="F1256" s="455"/>
      <c r="G1256" s="453" t="e">
        <f>VLOOKUP(B1256,'SINAPI-%MO'!B:E,4,0)</f>
        <v>#N/A</v>
      </c>
      <c r="H1256" s="456" t="str">
        <f t="shared" si="19"/>
        <v/>
      </c>
    </row>
    <row r="1257" spans="1:8" x14ac:dyDescent="0.25">
      <c r="A1257" s="447"/>
      <c r="B1257" s="449">
        <v>101195</v>
      </c>
      <c r="C1257" s="439" t="s">
        <v>15045</v>
      </c>
      <c r="D1257" s="449" t="s">
        <v>73</v>
      </c>
      <c r="E1257" s="450">
        <v>0</v>
      </c>
      <c r="F1257" s="455"/>
      <c r="G1257" s="453" t="e">
        <f>VLOOKUP(B1257,'SINAPI-%MO'!B:E,4,0)</f>
        <v>#N/A</v>
      </c>
      <c r="H1257" s="456" t="str">
        <f t="shared" si="19"/>
        <v/>
      </c>
    </row>
    <row r="1258" spans="1:8" x14ac:dyDescent="0.25">
      <c r="A1258" s="447"/>
      <c r="B1258" s="449">
        <v>101193</v>
      </c>
      <c r="C1258" s="439" t="s">
        <v>14047</v>
      </c>
      <c r="D1258" s="449" t="s">
        <v>73</v>
      </c>
      <c r="E1258" s="450">
        <v>55.61</v>
      </c>
      <c r="F1258" s="455">
        <v>0</v>
      </c>
      <c r="G1258" s="453">
        <f>VLOOKUP(B1258,'SINAPI-%MO'!B:E,4,0)</f>
        <v>0.35699999999999998</v>
      </c>
      <c r="H1258" s="456">
        <f t="shared" si="19"/>
        <v>35.75</v>
      </c>
    </row>
    <row r="1259" spans="1:8" x14ac:dyDescent="0.25">
      <c r="A1259" s="447"/>
      <c r="B1259" s="449">
        <v>106459</v>
      </c>
      <c r="C1259" s="439" t="s">
        <v>14048</v>
      </c>
      <c r="D1259" s="449" t="s">
        <v>73</v>
      </c>
      <c r="E1259" s="450">
        <v>55.75</v>
      </c>
      <c r="F1259" s="455">
        <v>0</v>
      </c>
      <c r="G1259" s="453">
        <f>VLOOKUP(B1259,'SINAPI-%MO'!B:E,4,0)</f>
        <v>0.35610000000000003</v>
      </c>
      <c r="H1259" s="456">
        <f t="shared" si="19"/>
        <v>35.89</v>
      </c>
    </row>
    <row r="1260" spans="1:8" x14ac:dyDescent="0.25">
      <c r="A1260" s="447"/>
      <c r="B1260" s="449">
        <v>101194</v>
      </c>
      <c r="C1260" s="439" t="s">
        <v>14049</v>
      </c>
      <c r="D1260" s="449" t="s">
        <v>73</v>
      </c>
      <c r="E1260" s="450">
        <v>55.92</v>
      </c>
      <c r="F1260" s="455">
        <v>0</v>
      </c>
      <c r="G1260" s="453">
        <f>VLOOKUP(B1260,'SINAPI-%MO'!B:E,4,0)</f>
        <v>0.35499999999999998</v>
      </c>
      <c r="H1260" s="456">
        <f t="shared" si="19"/>
        <v>36.06</v>
      </c>
    </row>
    <row r="1261" spans="1:8" x14ac:dyDescent="0.25">
      <c r="A1261" s="447"/>
      <c r="B1261" s="449">
        <v>101190</v>
      </c>
      <c r="C1261" s="439" t="s">
        <v>14050</v>
      </c>
      <c r="D1261" s="449" t="s">
        <v>73</v>
      </c>
      <c r="E1261" s="450">
        <v>61.8</v>
      </c>
      <c r="F1261" s="455">
        <v>0</v>
      </c>
      <c r="G1261" s="453">
        <f>VLOOKUP(B1261,'SINAPI-%MO'!B:E,4,0)</f>
        <v>0.32119999999999999</v>
      </c>
      <c r="H1261" s="456">
        <f t="shared" si="19"/>
        <v>41.94</v>
      </c>
    </row>
    <row r="1262" spans="1:8" x14ac:dyDescent="0.25">
      <c r="A1262" s="447"/>
      <c r="B1262" s="449">
        <v>106458</v>
      </c>
      <c r="C1262" s="439" t="s">
        <v>14051</v>
      </c>
      <c r="D1262" s="449" t="s">
        <v>73</v>
      </c>
      <c r="E1262" s="450">
        <v>61.94</v>
      </c>
      <c r="F1262" s="455">
        <v>0</v>
      </c>
      <c r="G1262" s="453">
        <f>VLOOKUP(B1262,'SINAPI-%MO'!B:E,4,0)</f>
        <v>0.32050000000000001</v>
      </c>
      <c r="H1262" s="456">
        <f t="shared" si="19"/>
        <v>42.08</v>
      </c>
    </row>
    <row r="1263" spans="1:8" x14ac:dyDescent="0.25">
      <c r="A1263" s="447"/>
      <c r="B1263" s="449">
        <v>101191</v>
      </c>
      <c r="C1263" s="439" t="s">
        <v>14052</v>
      </c>
      <c r="D1263" s="449" t="s">
        <v>73</v>
      </c>
      <c r="E1263" s="450">
        <v>62.11</v>
      </c>
      <c r="F1263" s="455">
        <v>0</v>
      </c>
      <c r="G1263" s="453">
        <f>VLOOKUP(B1263,'SINAPI-%MO'!B:E,4,0)</f>
        <v>0.3196</v>
      </c>
      <c r="H1263" s="456">
        <f t="shared" si="19"/>
        <v>42.25</v>
      </c>
    </row>
    <row r="1264" spans="1:8" x14ac:dyDescent="0.25">
      <c r="A1264" s="447"/>
      <c r="B1264" s="449">
        <v>101198</v>
      </c>
      <c r="C1264" s="439" t="s">
        <v>14053</v>
      </c>
      <c r="D1264" s="449" t="s">
        <v>73</v>
      </c>
      <c r="E1264" s="450">
        <v>84.96</v>
      </c>
      <c r="F1264" s="455">
        <v>0</v>
      </c>
      <c r="G1264" s="453">
        <f>VLOOKUP(B1264,'SINAPI-%MO'!B:E,4,0)</f>
        <v>0.4163</v>
      </c>
      <c r="H1264" s="456">
        <f t="shared" si="19"/>
        <v>49.59</v>
      </c>
    </row>
    <row r="1265" spans="1:8" x14ac:dyDescent="0.25">
      <c r="A1265" s="447"/>
      <c r="B1265" s="449">
        <v>106460</v>
      </c>
      <c r="C1265" s="439" t="s">
        <v>14054</v>
      </c>
      <c r="D1265" s="449" t="s">
        <v>73</v>
      </c>
      <c r="E1265" s="450">
        <v>85.34</v>
      </c>
      <c r="F1265" s="455">
        <v>0</v>
      </c>
      <c r="G1265" s="453">
        <f>VLOOKUP(B1265,'SINAPI-%MO'!B:E,4,0)</f>
        <v>0.41449999999999998</v>
      </c>
      <c r="H1265" s="456">
        <f t="shared" si="19"/>
        <v>49.96</v>
      </c>
    </row>
    <row r="1266" spans="1:8" x14ac:dyDescent="0.25">
      <c r="A1266" s="447"/>
      <c r="B1266" s="449">
        <v>101199</v>
      </c>
      <c r="C1266" s="439" t="s">
        <v>14055</v>
      </c>
      <c r="D1266" s="449" t="s">
        <v>73</v>
      </c>
      <c r="E1266" s="450">
        <v>85.73</v>
      </c>
      <c r="F1266" s="455">
        <v>0</v>
      </c>
      <c r="G1266" s="453">
        <f>VLOOKUP(B1266,'SINAPI-%MO'!B:E,4,0)</f>
        <v>0.41260000000000002</v>
      </c>
      <c r="H1266" s="456">
        <f t="shared" si="19"/>
        <v>50.35</v>
      </c>
    </row>
    <row r="1267" spans="1:8" x14ac:dyDescent="0.25">
      <c r="A1267" s="447"/>
      <c r="B1267" s="449">
        <v>101203</v>
      </c>
      <c r="C1267" s="439" t="s">
        <v>14056</v>
      </c>
      <c r="D1267" s="449" t="s">
        <v>73</v>
      </c>
      <c r="E1267" s="450">
        <v>39.020000000000003</v>
      </c>
      <c r="F1267" s="455">
        <v>0</v>
      </c>
      <c r="G1267" s="453">
        <f>VLOOKUP(B1267,'SINAPI-%MO'!B:E,4,0)</f>
        <v>0.49180000000000001</v>
      </c>
      <c r="H1267" s="456">
        <f t="shared" si="19"/>
        <v>19.82</v>
      </c>
    </row>
    <row r="1268" spans="1:8" x14ac:dyDescent="0.25">
      <c r="A1268" s="447"/>
      <c r="B1268" s="449">
        <v>101204</v>
      </c>
      <c r="C1268" s="439" t="s">
        <v>14057</v>
      </c>
      <c r="D1268" s="449" t="s">
        <v>73</v>
      </c>
      <c r="E1268" s="450">
        <v>39.32</v>
      </c>
      <c r="F1268" s="455">
        <v>0</v>
      </c>
      <c r="G1268" s="453">
        <f>VLOOKUP(B1268,'SINAPI-%MO'!B:E,4,0)</f>
        <v>0.48799999999999999</v>
      </c>
      <c r="H1268" s="456">
        <f t="shared" si="19"/>
        <v>20.13</v>
      </c>
    </row>
    <row r="1269" spans="1:8" x14ac:dyDescent="0.25">
      <c r="A1269" s="447"/>
      <c r="B1269" s="449">
        <v>106257</v>
      </c>
      <c r="C1269" s="439" t="s">
        <v>14058</v>
      </c>
      <c r="D1269" s="449" t="s">
        <v>73</v>
      </c>
      <c r="E1269" s="450">
        <v>39.19</v>
      </c>
      <c r="F1269" s="455">
        <v>0</v>
      </c>
      <c r="G1269" s="453">
        <f>VLOOKUP(B1269,'SINAPI-%MO'!B:E,4,0)</f>
        <v>0.48970000000000002</v>
      </c>
      <c r="H1269" s="456">
        <f t="shared" si="19"/>
        <v>19.989999999999998</v>
      </c>
    </row>
    <row r="1270" spans="1:8" x14ac:dyDescent="0.25">
      <c r="A1270" s="447"/>
      <c r="B1270" s="449">
        <v>106461</v>
      </c>
      <c r="C1270" s="439" t="s">
        <v>14059</v>
      </c>
      <c r="D1270" s="449" t="s">
        <v>73</v>
      </c>
      <c r="E1270" s="450">
        <v>46.48</v>
      </c>
      <c r="F1270" s="455">
        <v>0</v>
      </c>
      <c r="G1270" s="453">
        <f>VLOOKUP(B1270,'SINAPI-%MO'!B:E,4,0)</f>
        <v>0.37540000000000001</v>
      </c>
      <c r="H1270" s="456">
        <f t="shared" si="19"/>
        <v>29.03</v>
      </c>
    </row>
    <row r="1271" spans="1:8" x14ac:dyDescent="0.25">
      <c r="A1271" s="447"/>
      <c r="B1271" s="449">
        <v>106462</v>
      </c>
      <c r="C1271" s="439" t="s">
        <v>14060</v>
      </c>
      <c r="D1271" s="449" t="s">
        <v>73</v>
      </c>
      <c r="E1271" s="450">
        <v>58.02</v>
      </c>
      <c r="F1271" s="455">
        <v>0</v>
      </c>
      <c r="G1271" s="453">
        <f>VLOOKUP(B1271,'SINAPI-%MO'!B:E,4,0)</f>
        <v>0.4214</v>
      </c>
      <c r="H1271" s="456">
        <f t="shared" si="19"/>
        <v>33.57</v>
      </c>
    </row>
    <row r="1272" spans="1:8" x14ac:dyDescent="0.25">
      <c r="A1272" s="447"/>
      <c r="B1272" s="449">
        <v>106479</v>
      </c>
      <c r="C1272" s="439" t="s">
        <v>14061</v>
      </c>
      <c r="D1272" s="449" t="s">
        <v>73</v>
      </c>
      <c r="E1272" s="450">
        <v>61.86</v>
      </c>
      <c r="F1272" s="455">
        <v>0</v>
      </c>
      <c r="G1272" s="453">
        <f>VLOOKUP(B1272,'SINAPI-%MO'!B:E,4,0)</f>
        <v>0.25090000000000001</v>
      </c>
      <c r="H1272" s="456">
        <f t="shared" si="19"/>
        <v>46.33</v>
      </c>
    </row>
    <row r="1273" spans="1:8" x14ac:dyDescent="0.25">
      <c r="A1273" s="447"/>
      <c r="B1273" s="449">
        <v>106483</v>
      </c>
      <c r="C1273" s="439" t="s">
        <v>14062</v>
      </c>
      <c r="D1273" s="449" t="s">
        <v>60</v>
      </c>
      <c r="E1273" s="450">
        <v>109.06</v>
      </c>
      <c r="F1273" s="455">
        <v>0</v>
      </c>
      <c r="G1273" s="453">
        <f>VLOOKUP(B1273,'SINAPI-%MO'!B:E,4,0)</f>
        <v>0.25180000000000002</v>
      </c>
      <c r="H1273" s="456">
        <f t="shared" si="19"/>
        <v>81.59</v>
      </c>
    </row>
    <row r="1274" spans="1:8" x14ac:dyDescent="0.25">
      <c r="A1274" s="447"/>
      <c r="B1274" s="449">
        <v>106484</v>
      </c>
      <c r="C1274" s="439" t="s">
        <v>14063</v>
      </c>
      <c r="D1274" s="449" t="s">
        <v>60</v>
      </c>
      <c r="E1274" s="450">
        <v>118.2</v>
      </c>
      <c r="F1274" s="455">
        <v>0</v>
      </c>
      <c r="G1274" s="453">
        <f>VLOOKUP(B1274,'SINAPI-%MO'!B:E,4,0)</f>
        <v>0.23230000000000001</v>
      </c>
      <c r="H1274" s="456">
        <f t="shared" si="19"/>
        <v>90.74</v>
      </c>
    </row>
    <row r="1275" spans="1:8" x14ac:dyDescent="0.25">
      <c r="A1275" s="447"/>
      <c r="B1275" s="449">
        <v>106480</v>
      </c>
      <c r="C1275" s="439" t="s">
        <v>14064</v>
      </c>
      <c r="D1275" s="449" t="s">
        <v>60</v>
      </c>
      <c r="E1275" s="450">
        <v>104.81</v>
      </c>
      <c r="F1275" s="455">
        <v>0</v>
      </c>
      <c r="G1275" s="453">
        <f>VLOOKUP(B1275,'SINAPI-%MO'!B:E,4,0)</f>
        <v>0.26200000000000001</v>
      </c>
      <c r="H1275" s="456">
        <f t="shared" si="19"/>
        <v>77.34</v>
      </c>
    </row>
    <row r="1276" spans="1:8" x14ac:dyDescent="0.25">
      <c r="A1276" s="447"/>
      <c r="B1276" s="449">
        <v>106482</v>
      </c>
      <c r="C1276" s="439" t="s">
        <v>15046</v>
      </c>
      <c r="D1276" s="449" t="s">
        <v>60</v>
      </c>
      <c r="E1276" s="450">
        <v>0</v>
      </c>
      <c r="F1276" s="455"/>
      <c r="G1276" s="453" t="e">
        <f>VLOOKUP(B1276,'SINAPI-%MO'!B:E,4,0)</f>
        <v>#N/A</v>
      </c>
      <c r="H1276" s="456" t="str">
        <f t="shared" si="19"/>
        <v/>
      </c>
    </row>
    <row r="1277" spans="1:8" x14ac:dyDescent="0.25">
      <c r="A1277" s="447"/>
      <c r="B1277" s="449">
        <v>106481</v>
      </c>
      <c r="C1277" s="439" t="s">
        <v>14065</v>
      </c>
      <c r="D1277" s="449" t="s">
        <v>60</v>
      </c>
      <c r="E1277" s="450">
        <v>120.27</v>
      </c>
      <c r="F1277" s="455">
        <v>0</v>
      </c>
      <c r="G1277" s="453">
        <f>VLOOKUP(B1277,'SINAPI-%MO'!B:E,4,0)</f>
        <v>0.2283</v>
      </c>
      <c r="H1277" s="456">
        <f t="shared" si="19"/>
        <v>92.81</v>
      </c>
    </row>
    <row r="1278" spans="1:8" x14ac:dyDescent="0.25">
      <c r="A1278" s="447"/>
      <c r="B1278" s="449">
        <v>106467</v>
      </c>
      <c r="C1278" s="439" t="s">
        <v>15047</v>
      </c>
      <c r="D1278" s="449" t="s">
        <v>71</v>
      </c>
      <c r="E1278" s="450">
        <v>0</v>
      </c>
      <c r="F1278" s="455"/>
      <c r="G1278" s="453" t="e">
        <f>VLOOKUP(B1278,'SINAPI-%MO'!B:E,4,0)</f>
        <v>#N/A</v>
      </c>
      <c r="H1278" s="456" t="str">
        <f t="shared" si="19"/>
        <v/>
      </c>
    </row>
    <row r="1279" spans="1:8" x14ac:dyDescent="0.25">
      <c r="A1279" s="447"/>
      <c r="B1279" s="449">
        <v>106465</v>
      </c>
      <c r="C1279" s="439" t="s">
        <v>15048</v>
      </c>
      <c r="D1279" s="449" t="s">
        <v>71</v>
      </c>
      <c r="E1279" s="450">
        <v>0</v>
      </c>
      <c r="F1279" s="455"/>
      <c r="G1279" s="453" t="e">
        <f>VLOOKUP(B1279,'SINAPI-%MO'!B:E,4,0)</f>
        <v>#N/A</v>
      </c>
      <c r="H1279" s="456" t="str">
        <f t="shared" si="19"/>
        <v/>
      </c>
    </row>
    <row r="1280" spans="1:8" x14ac:dyDescent="0.25">
      <c r="A1280" s="447"/>
      <c r="B1280" s="449">
        <v>106469</v>
      </c>
      <c r="C1280" s="439" t="s">
        <v>14066</v>
      </c>
      <c r="D1280" s="449" t="s">
        <v>71</v>
      </c>
      <c r="E1280" s="450">
        <v>36.29</v>
      </c>
      <c r="F1280" s="455">
        <v>0</v>
      </c>
      <c r="G1280" s="453">
        <f>VLOOKUP(B1280,'SINAPI-%MO'!B:E,4,0)</f>
        <v>0.1116</v>
      </c>
      <c r="H1280" s="456">
        <f t="shared" si="19"/>
        <v>32.24</v>
      </c>
    </row>
    <row r="1281" spans="1:8" x14ac:dyDescent="0.25">
      <c r="A1281" s="447"/>
      <c r="B1281" s="449">
        <v>106468</v>
      </c>
      <c r="C1281" s="439" t="s">
        <v>14067</v>
      </c>
      <c r="D1281" s="449" t="s">
        <v>71</v>
      </c>
      <c r="E1281" s="450">
        <v>22.45</v>
      </c>
      <c r="F1281" s="455">
        <v>0</v>
      </c>
      <c r="G1281" s="453">
        <f>VLOOKUP(B1281,'SINAPI-%MO'!B:E,4,0)</f>
        <v>0.1804</v>
      </c>
      <c r="H1281" s="456">
        <f t="shared" si="19"/>
        <v>18.399999999999999</v>
      </c>
    </row>
    <row r="1282" spans="1:8" x14ac:dyDescent="0.25">
      <c r="A1282" s="447"/>
      <c r="B1282" s="449">
        <v>106466</v>
      </c>
      <c r="C1282" s="439" t="s">
        <v>14068</v>
      </c>
      <c r="D1282" s="449" t="s">
        <v>71</v>
      </c>
      <c r="E1282" s="450">
        <v>45.39</v>
      </c>
      <c r="F1282" s="455">
        <v>0</v>
      </c>
      <c r="G1282" s="453">
        <f>VLOOKUP(B1282,'SINAPI-%MO'!B:E,4,0)</f>
        <v>0.29389999999999999</v>
      </c>
      <c r="H1282" s="456">
        <f t="shared" si="19"/>
        <v>32.04</v>
      </c>
    </row>
    <row r="1283" spans="1:8" x14ac:dyDescent="0.25">
      <c r="A1283" s="447"/>
      <c r="B1283" s="449">
        <v>106464</v>
      </c>
      <c r="C1283" s="439" t="s">
        <v>14069</v>
      </c>
      <c r="D1283" s="449" t="s">
        <v>71</v>
      </c>
      <c r="E1283" s="450">
        <v>61.04</v>
      </c>
      <c r="F1283" s="455">
        <v>0</v>
      </c>
      <c r="G1283" s="453">
        <f>VLOOKUP(B1283,'SINAPI-%MO'!B:E,4,0)</f>
        <v>0.2185</v>
      </c>
      <c r="H1283" s="456">
        <f t="shared" si="19"/>
        <v>47.7</v>
      </c>
    </row>
    <row r="1284" spans="1:8" x14ac:dyDescent="0.25">
      <c r="A1284" s="447"/>
      <c r="B1284" s="449">
        <v>106476</v>
      </c>
      <c r="C1284" s="439" t="s">
        <v>14070</v>
      </c>
      <c r="D1284" s="449" t="s">
        <v>73</v>
      </c>
      <c r="E1284" s="450">
        <v>58.47</v>
      </c>
      <c r="F1284" s="455">
        <v>0</v>
      </c>
      <c r="G1284" s="453">
        <f>VLOOKUP(B1284,'SINAPI-%MO'!B:E,4,0)</f>
        <v>0.20880000000000001</v>
      </c>
      <c r="H1284" s="456">
        <f t="shared" si="19"/>
        <v>46.26</v>
      </c>
    </row>
    <row r="1285" spans="1:8" x14ac:dyDescent="0.25">
      <c r="A1285" s="447"/>
      <c r="B1285" s="449">
        <v>106477</v>
      </c>
      <c r="C1285" s="439" t="s">
        <v>14071</v>
      </c>
      <c r="D1285" s="449" t="s">
        <v>73</v>
      </c>
      <c r="E1285" s="450">
        <v>48.92</v>
      </c>
      <c r="F1285" s="455">
        <v>0</v>
      </c>
      <c r="G1285" s="453">
        <f>VLOOKUP(B1285,'SINAPI-%MO'!B:E,4,0)</f>
        <v>0.24959999999999999</v>
      </c>
      <c r="H1285" s="456">
        <f t="shared" si="19"/>
        <v>36.700000000000003</v>
      </c>
    </row>
    <row r="1286" spans="1:8" x14ac:dyDescent="0.25">
      <c r="A1286" s="447"/>
      <c r="B1286" s="449">
        <v>106478</v>
      </c>
      <c r="C1286" s="439" t="s">
        <v>14072</v>
      </c>
      <c r="D1286" s="449" t="s">
        <v>73</v>
      </c>
      <c r="E1286" s="450">
        <v>108.21</v>
      </c>
      <c r="F1286" s="455">
        <v>0</v>
      </c>
      <c r="G1286" s="453">
        <f>VLOOKUP(B1286,'SINAPI-%MO'!B:E,4,0)</f>
        <v>0.1128</v>
      </c>
      <c r="H1286" s="456">
        <f t="shared" si="19"/>
        <v>96</v>
      </c>
    </row>
    <row r="1287" spans="1:8" x14ac:dyDescent="0.25">
      <c r="A1287" s="447"/>
      <c r="B1287" s="449">
        <v>106471</v>
      </c>
      <c r="C1287" s="439" t="s">
        <v>14073</v>
      </c>
      <c r="D1287" s="449" t="s">
        <v>73</v>
      </c>
      <c r="E1287" s="450">
        <v>135.21</v>
      </c>
      <c r="F1287" s="455">
        <v>0</v>
      </c>
      <c r="G1287" s="453">
        <f>VLOOKUP(B1287,'SINAPI-%MO'!B:E,4,0)</f>
        <v>0.22770000000000001</v>
      </c>
      <c r="H1287" s="456">
        <f t="shared" si="19"/>
        <v>104.42</v>
      </c>
    </row>
    <row r="1288" spans="1:8" x14ac:dyDescent="0.25">
      <c r="A1288" s="447"/>
      <c r="B1288" s="449">
        <v>106470</v>
      </c>
      <c r="C1288" s="439" t="s">
        <v>14074</v>
      </c>
      <c r="D1288" s="449" t="s">
        <v>73</v>
      </c>
      <c r="E1288" s="450">
        <v>116.88</v>
      </c>
      <c r="F1288" s="455">
        <v>0</v>
      </c>
      <c r="G1288" s="453">
        <f>VLOOKUP(B1288,'SINAPI-%MO'!B:E,4,0)</f>
        <v>0.26400000000000001</v>
      </c>
      <c r="H1288" s="456">
        <f t="shared" si="19"/>
        <v>86.02</v>
      </c>
    </row>
    <row r="1289" spans="1:8" x14ac:dyDescent="0.25">
      <c r="A1289" s="447"/>
      <c r="B1289" s="449">
        <v>106472</v>
      </c>
      <c r="C1289" s="439" t="s">
        <v>14075</v>
      </c>
      <c r="D1289" s="449" t="s">
        <v>73</v>
      </c>
      <c r="E1289" s="450">
        <v>168.01</v>
      </c>
      <c r="F1289" s="455">
        <v>0</v>
      </c>
      <c r="G1289" s="453">
        <f>VLOOKUP(B1289,'SINAPI-%MO'!B:E,4,0)</f>
        <v>0.18279999999999999</v>
      </c>
      <c r="H1289" s="456">
        <f t="shared" si="19"/>
        <v>137.29</v>
      </c>
    </row>
    <row r="1290" spans="1:8" x14ac:dyDescent="0.25">
      <c r="A1290" s="447"/>
      <c r="B1290" s="449">
        <v>106475</v>
      </c>
      <c r="C1290" s="439" t="s">
        <v>14076</v>
      </c>
      <c r="D1290" s="449" t="s">
        <v>73</v>
      </c>
      <c r="E1290" s="450">
        <v>138.72999999999999</v>
      </c>
      <c r="F1290" s="455">
        <v>0</v>
      </c>
      <c r="G1290" s="453">
        <f>VLOOKUP(B1290,'SINAPI-%MO'!B:E,4,0)</f>
        <v>5.5300000000000002E-2</v>
      </c>
      <c r="H1290" s="456">
        <f t="shared" si="19"/>
        <v>131.05000000000001</v>
      </c>
    </row>
    <row r="1291" spans="1:8" x14ac:dyDescent="0.25">
      <c r="A1291" s="447"/>
      <c r="B1291" s="449">
        <v>106474</v>
      </c>
      <c r="C1291" s="439" t="s">
        <v>14077</v>
      </c>
      <c r="D1291" s="449" t="s">
        <v>73</v>
      </c>
      <c r="E1291" s="450">
        <v>105.68</v>
      </c>
      <c r="F1291" s="455">
        <v>0</v>
      </c>
      <c r="G1291" s="453">
        <f>VLOOKUP(B1291,'SINAPI-%MO'!B:E,4,0)</f>
        <v>7.2800000000000004E-2</v>
      </c>
      <c r="H1291" s="456">
        <f t="shared" si="19"/>
        <v>97.98</v>
      </c>
    </row>
    <row r="1292" spans="1:8" x14ac:dyDescent="0.25">
      <c r="A1292" s="447"/>
      <c r="B1292" s="449">
        <v>106473</v>
      </c>
      <c r="C1292" s="439" t="s">
        <v>14078</v>
      </c>
      <c r="D1292" s="449" t="s">
        <v>73</v>
      </c>
      <c r="E1292" s="450">
        <v>87.14</v>
      </c>
      <c r="F1292" s="455">
        <v>0</v>
      </c>
      <c r="G1292" s="453">
        <f>VLOOKUP(B1292,'SINAPI-%MO'!B:E,4,0)</f>
        <v>8.8499999999999995E-2</v>
      </c>
      <c r="H1292" s="456">
        <f t="shared" ref="H1292:H1355" si="20">IF(E1292&gt;0,TRUNC(E1292*(1-G1292),2),"")</f>
        <v>79.42</v>
      </c>
    </row>
    <row r="1293" spans="1:8" x14ac:dyDescent="0.25">
      <c r="A1293" s="447"/>
      <c r="B1293" s="449">
        <v>101205</v>
      </c>
      <c r="C1293" s="439" t="s">
        <v>14079</v>
      </c>
      <c r="D1293" s="449" t="s">
        <v>73</v>
      </c>
      <c r="E1293" s="450">
        <v>39.19</v>
      </c>
      <c r="F1293" s="455">
        <v>0</v>
      </c>
      <c r="G1293" s="453">
        <f>VLOOKUP(B1293,'SINAPI-%MO'!B:E,4,0)</f>
        <v>0.48970000000000002</v>
      </c>
      <c r="H1293" s="456">
        <f t="shared" si="20"/>
        <v>19.989999999999998</v>
      </c>
    </row>
    <row r="1294" spans="1:8" x14ac:dyDescent="0.25">
      <c r="A1294" s="447"/>
      <c r="B1294" s="449">
        <v>106463</v>
      </c>
      <c r="C1294" s="439" t="s">
        <v>15049</v>
      </c>
      <c r="D1294" s="449" t="s">
        <v>71</v>
      </c>
      <c r="E1294" s="450">
        <v>0</v>
      </c>
      <c r="F1294" s="455"/>
      <c r="G1294" s="453" t="e">
        <f>VLOOKUP(B1294,'SINAPI-%MO'!B:E,4,0)</f>
        <v>#N/A</v>
      </c>
      <c r="H1294" s="456" t="str">
        <f t="shared" si="20"/>
        <v/>
      </c>
    </row>
    <row r="1295" spans="1:8" x14ac:dyDescent="0.25">
      <c r="A1295" s="447"/>
      <c r="B1295" s="449">
        <v>106457</v>
      </c>
      <c r="C1295" s="439" t="s">
        <v>14080</v>
      </c>
      <c r="D1295" s="449" t="s">
        <v>73</v>
      </c>
      <c r="E1295" s="450">
        <v>5.66</v>
      </c>
      <c r="F1295" s="455">
        <v>0</v>
      </c>
      <c r="G1295" s="453">
        <f>VLOOKUP(B1295,'SINAPI-%MO'!B:E,4,0)</f>
        <v>0.78090000000000004</v>
      </c>
      <c r="H1295" s="456">
        <f t="shared" si="20"/>
        <v>1.24</v>
      </c>
    </row>
    <row r="1296" spans="1:8" x14ac:dyDescent="0.25">
      <c r="A1296" s="447"/>
      <c r="B1296" s="449">
        <v>87905</v>
      </c>
      <c r="C1296" s="439" t="s">
        <v>12640</v>
      </c>
      <c r="D1296" s="449" t="s">
        <v>71</v>
      </c>
      <c r="E1296" s="450">
        <v>8.4499999999999993</v>
      </c>
      <c r="F1296" s="455">
        <v>0</v>
      </c>
      <c r="G1296" s="453">
        <f>VLOOKUP(B1296,'SINAPI-%MO'!B:E,4,0)</f>
        <v>0.79169999999999996</v>
      </c>
      <c r="H1296" s="456">
        <f t="shared" si="20"/>
        <v>1.76</v>
      </c>
    </row>
    <row r="1297" spans="1:8" x14ac:dyDescent="0.25">
      <c r="A1297" s="447"/>
      <c r="B1297" s="449">
        <v>87904</v>
      </c>
      <c r="C1297" s="439" t="s">
        <v>12641</v>
      </c>
      <c r="D1297" s="449" t="s">
        <v>71</v>
      </c>
      <c r="E1297" s="450">
        <v>8.8800000000000008</v>
      </c>
      <c r="F1297" s="455">
        <v>0</v>
      </c>
      <c r="G1297" s="453">
        <f>VLOOKUP(B1297,'SINAPI-%MO'!B:E,4,0)</f>
        <v>0.80520000000000003</v>
      </c>
      <c r="H1297" s="456">
        <f t="shared" si="20"/>
        <v>1.72</v>
      </c>
    </row>
    <row r="1298" spans="1:8" x14ac:dyDescent="0.25">
      <c r="A1298" s="447"/>
      <c r="B1298" s="449">
        <v>87908</v>
      </c>
      <c r="C1298" s="439" t="s">
        <v>12642</v>
      </c>
      <c r="D1298" s="449" t="s">
        <v>71</v>
      </c>
      <c r="E1298" s="450">
        <v>6.57</v>
      </c>
      <c r="F1298" s="455">
        <v>0.13089999999999999</v>
      </c>
      <c r="G1298" s="453">
        <f>VLOOKUP(B1298,'SINAPI-%MO'!B:E,4,0)</f>
        <v>0.59509999999999996</v>
      </c>
      <c r="H1298" s="456">
        <f t="shared" si="20"/>
        <v>2.66</v>
      </c>
    </row>
    <row r="1299" spans="1:8" x14ac:dyDescent="0.25">
      <c r="A1299" s="447"/>
      <c r="B1299" s="449">
        <v>87907</v>
      </c>
      <c r="C1299" s="439" t="s">
        <v>12643</v>
      </c>
      <c r="D1299" s="449" t="s">
        <v>71</v>
      </c>
      <c r="E1299" s="450">
        <v>7</v>
      </c>
      <c r="F1299" s="455">
        <v>0.1229</v>
      </c>
      <c r="G1299" s="453">
        <f>VLOOKUP(B1299,'SINAPI-%MO'!B:E,4,0)</f>
        <v>0.62429999999999997</v>
      </c>
      <c r="H1299" s="456">
        <f t="shared" si="20"/>
        <v>2.62</v>
      </c>
    </row>
    <row r="1300" spans="1:8" x14ac:dyDescent="0.25">
      <c r="A1300" s="447"/>
      <c r="B1300" s="449">
        <v>87903</v>
      </c>
      <c r="C1300" s="439" t="s">
        <v>12644</v>
      </c>
      <c r="D1300" s="449" t="s">
        <v>71</v>
      </c>
      <c r="E1300" s="450">
        <v>11.91</v>
      </c>
      <c r="F1300" s="455">
        <v>0</v>
      </c>
      <c r="G1300" s="453">
        <f>VLOOKUP(B1300,'SINAPI-%MO'!B:E,4,0)</f>
        <v>0.34260000000000002</v>
      </c>
      <c r="H1300" s="456">
        <f t="shared" si="20"/>
        <v>7.82</v>
      </c>
    </row>
    <row r="1301" spans="1:8" x14ac:dyDescent="0.25">
      <c r="A1301" s="447"/>
      <c r="B1301" s="449">
        <v>87902</v>
      </c>
      <c r="C1301" s="439" t="s">
        <v>12645</v>
      </c>
      <c r="D1301" s="449" t="s">
        <v>71</v>
      </c>
      <c r="E1301" s="450">
        <v>12.28</v>
      </c>
      <c r="F1301" s="455">
        <v>0</v>
      </c>
      <c r="G1301" s="453">
        <f>VLOOKUP(B1301,'SINAPI-%MO'!B:E,4,0)</f>
        <v>0.35909999999999997</v>
      </c>
      <c r="H1301" s="456">
        <f t="shared" si="20"/>
        <v>7.87</v>
      </c>
    </row>
    <row r="1302" spans="1:8" x14ac:dyDescent="0.25">
      <c r="A1302" s="447"/>
      <c r="B1302" s="449">
        <v>87900</v>
      </c>
      <c r="C1302" s="439" t="s">
        <v>12646</v>
      </c>
      <c r="D1302" s="449" t="s">
        <v>71</v>
      </c>
      <c r="E1302" s="450">
        <v>9.27</v>
      </c>
      <c r="F1302" s="455">
        <v>0</v>
      </c>
      <c r="G1302" s="453">
        <f>VLOOKUP(B1302,'SINAPI-%MO'!B:E,4,0)</f>
        <v>0.43909999999999999</v>
      </c>
      <c r="H1302" s="456">
        <f t="shared" si="20"/>
        <v>5.19</v>
      </c>
    </row>
    <row r="1303" spans="1:8" x14ac:dyDescent="0.25">
      <c r="A1303" s="447"/>
      <c r="B1303" s="449">
        <v>87899</v>
      </c>
      <c r="C1303" s="439" t="s">
        <v>12647</v>
      </c>
      <c r="D1303" s="449" t="s">
        <v>71</v>
      </c>
      <c r="E1303" s="450">
        <v>9.41</v>
      </c>
      <c r="F1303" s="455">
        <v>0</v>
      </c>
      <c r="G1303" s="453">
        <f>VLOOKUP(B1303,'SINAPI-%MO'!B:E,4,0)</f>
        <v>0.44950000000000001</v>
      </c>
      <c r="H1303" s="456">
        <f t="shared" si="20"/>
        <v>5.18</v>
      </c>
    </row>
    <row r="1304" spans="1:8" x14ac:dyDescent="0.25">
      <c r="A1304" s="447"/>
      <c r="B1304" s="449">
        <v>87894</v>
      </c>
      <c r="C1304" s="439" t="s">
        <v>12648</v>
      </c>
      <c r="D1304" s="449" t="s">
        <v>71</v>
      </c>
      <c r="E1304" s="450">
        <v>7.26</v>
      </c>
      <c r="F1304" s="455">
        <v>0</v>
      </c>
      <c r="G1304" s="453">
        <f>VLOOKUP(B1304,'SINAPI-%MO'!B:E,4,0)</f>
        <v>0.75760000000000005</v>
      </c>
      <c r="H1304" s="456">
        <f t="shared" si="20"/>
        <v>1.75</v>
      </c>
    </row>
    <row r="1305" spans="1:8" x14ac:dyDescent="0.25">
      <c r="A1305" s="447"/>
      <c r="B1305" s="449">
        <v>87893</v>
      </c>
      <c r="C1305" s="439" t="s">
        <v>12649</v>
      </c>
      <c r="D1305" s="449" t="s">
        <v>71</v>
      </c>
      <c r="E1305" s="450">
        <v>7.69</v>
      </c>
      <c r="F1305" s="455">
        <v>0</v>
      </c>
      <c r="G1305" s="453">
        <f>VLOOKUP(B1305,'SINAPI-%MO'!B:E,4,0)</f>
        <v>0.77500000000000002</v>
      </c>
      <c r="H1305" s="456">
        <f t="shared" si="20"/>
        <v>1.73</v>
      </c>
    </row>
    <row r="1306" spans="1:8" x14ac:dyDescent="0.25">
      <c r="A1306" s="447"/>
      <c r="B1306" s="449">
        <v>87897</v>
      </c>
      <c r="C1306" s="439" t="s">
        <v>12650</v>
      </c>
      <c r="D1306" s="449" t="s">
        <v>71</v>
      </c>
      <c r="E1306" s="450">
        <v>5.44</v>
      </c>
      <c r="F1306" s="455">
        <v>0.1176</v>
      </c>
      <c r="G1306" s="453">
        <f>VLOOKUP(B1306,'SINAPI-%MO'!B:E,4,0)</f>
        <v>0.55510000000000004</v>
      </c>
      <c r="H1306" s="456">
        <f t="shared" si="20"/>
        <v>2.42</v>
      </c>
    </row>
    <row r="1307" spans="1:8" x14ac:dyDescent="0.25">
      <c r="A1307" s="447"/>
      <c r="B1307" s="449">
        <v>87896</v>
      </c>
      <c r="C1307" s="439" t="s">
        <v>4352</v>
      </c>
      <c r="D1307" s="449" t="s">
        <v>71</v>
      </c>
      <c r="E1307" s="450">
        <v>5.87</v>
      </c>
      <c r="F1307" s="455">
        <v>0.109</v>
      </c>
      <c r="G1307" s="453">
        <f>VLOOKUP(B1307,'SINAPI-%MO'!B:E,4,0)</f>
        <v>0.59279999999999999</v>
      </c>
      <c r="H1307" s="456">
        <f t="shared" si="20"/>
        <v>2.39</v>
      </c>
    </row>
    <row r="1308" spans="1:8" x14ac:dyDescent="0.25">
      <c r="A1308" s="447"/>
      <c r="B1308" s="449">
        <v>87892</v>
      </c>
      <c r="C1308" s="439" t="s">
        <v>12651</v>
      </c>
      <c r="D1308" s="449" t="s">
        <v>71</v>
      </c>
      <c r="E1308" s="450">
        <v>11.16</v>
      </c>
      <c r="F1308" s="455">
        <v>0</v>
      </c>
      <c r="G1308" s="453">
        <f>VLOOKUP(B1308,'SINAPI-%MO'!B:E,4,0)</f>
        <v>0.2984</v>
      </c>
      <c r="H1308" s="456">
        <f t="shared" si="20"/>
        <v>7.82</v>
      </c>
    </row>
    <row r="1309" spans="1:8" x14ac:dyDescent="0.25">
      <c r="A1309" s="447"/>
      <c r="B1309" s="449">
        <v>87891</v>
      </c>
      <c r="C1309" s="439" t="s">
        <v>4351</v>
      </c>
      <c r="D1309" s="449" t="s">
        <v>71</v>
      </c>
      <c r="E1309" s="450">
        <v>11.53</v>
      </c>
      <c r="F1309" s="455">
        <v>0</v>
      </c>
      <c r="G1309" s="453">
        <f>VLOOKUP(B1309,'SINAPI-%MO'!B:E,4,0)</f>
        <v>0.31740000000000002</v>
      </c>
      <c r="H1309" s="456">
        <f t="shared" si="20"/>
        <v>7.87</v>
      </c>
    </row>
    <row r="1310" spans="1:8" x14ac:dyDescent="0.25">
      <c r="A1310" s="447"/>
      <c r="B1310" s="449">
        <v>87889</v>
      </c>
      <c r="C1310" s="439" t="s">
        <v>12652</v>
      </c>
      <c r="D1310" s="449" t="s">
        <v>71</v>
      </c>
      <c r="E1310" s="450">
        <v>8.52</v>
      </c>
      <c r="F1310" s="455">
        <v>0</v>
      </c>
      <c r="G1310" s="453">
        <f>VLOOKUP(B1310,'SINAPI-%MO'!B:E,4,0)</f>
        <v>0.38969999999999999</v>
      </c>
      <c r="H1310" s="456">
        <f t="shared" si="20"/>
        <v>5.19</v>
      </c>
    </row>
    <row r="1311" spans="1:8" x14ac:dyDescent="0.25">
      <c r="A1311" s="447"/>
      <c r="B1311" s="449">
        <v>87888</v>
      </c>
      <c r="C1311" s="439" t="s">
        <v>12653</v>
      </c>
      <c r="D1311" s="449" t="s">
        <v>71</v>
      </c>
      <c r="E1311" s="450">
        <v>8.66</v>
      </c>
      <c r="F1311" s="455">
        <v>0</v>
      </c>
      <c r="G1311" s="453">
        <f>VLOOKUP(B1311,'SINAPI-%MO'!B:E,4,0)</f>
        <v>0.40179999999999999</v>
      </c>
      <c r="H1311" s="456">
        <f t="shared" si="20"/>
        <v>5.18</v>
      </c>
    </row>
    <row r="1312" spans="1:8" x14ac:dyDescent="0.25">
      <c r="A1312" s="447"/>
      <c r="B1312" s="449">
        <v>104411</v>
      </c>
      <c r="C1312" s="439" t="s">
        <v>12654</v>
      </c>
      <c r="D1312" s="449" t="s">
        <v>71</v>
      </c>
      <c r="E1312" s="450">
        <v>4.93</v>
      </c>
      <c r="F1312" s="455">
        <v>9.5299999999999996E-2</v>
      </c>
      <c r="G1312" s="453">
        <f>VLOOKUP(B1312,'SINAPI-%MO'!B:E,4,0)</f>
        <v>0.499</v>
      </c>
      <c r="H1312" s="456">
        <f t="shared" si="20"/>
        <v>2.46</v>
      </c>
    </row>
    <row r="1313" spans="1:8" x14ac:dyDescent="0.25">
      <c r="A1313" s="447"/>
      <c r="B1313" s="449">
        <v>104410</v>
      </c>
      <c r="C1313" s="439" t="s">
        <v>12655</v>
      </c>
      <c r="D1313" s="449" t="s">
        <v>71</v>
      </c>
      <c r="E1313" s="450">
        <v>5.42</v>
      </c>
      <c r="F1313" s="455">
        <v>8.6699999999999999E-2</v>
      </c>
      <c r="G1313" s="453">
        <f>VLOOKUP(B1313,'SINAPI-%MO'!B:E,4,0)</f>
        <v>0.54979999999999996</v>
      </c>
      <c r="H1313" s="456">
        <f t="shared" si="20"/>
        <v>2.44</v>
      </c>
    </row>
    <row r="1314" spans="1:8" x14ac:dyDescent="0.25">
      <c r="A1314" s="447"/>
      <c r="B1314" s="449">
        <v>87879</v>
      </c>
      <c r="C1314" s="439" t="s">
        <v>12656</v>
      </c>
      <c r="D1314" s="449" t="s">
        <v>71</v>
      </c>
      <c r="E1314" s="450">
        <v>4.75</v>
      </c>
      <c r="F1314" s="455">
        <v>0</v>
      </c>
      <c r="G1314" s="453">
        <f>VLOOKUP(B1314,'SINAPI-%MO'!B:E,4,0)</f>
        <v>0.62949999999999995</v>
      </c>
      <c r="H1314" s="456">
        <f t="shared" si="20"/>
        <v>1.75</v>
      </c>
    </row>
    <row r="1315" spans="1:8" x14ac:dyDescent="0.25">
      <c r="A1315" s="447"/>
      <c r="B1315" s="449">
        <v>87878</v>
      </c>
      <c r="C1315" s="439" t="s">
        <v>12657</v>
      </c>
      <c r="D1315" s="449" t="s">
        <v>71</v>
      </c>
      <c r="E1315" s="450">
        <v>5.18</v>
      </c>
      <c r="F1315" s="455">
        <v>0</v>
      </c>
      <c r="G1315" s="453">
        <f>VLOOKUP(B1315,'SINAPI-%MO'!B:E,4,0)</f>
        <v>0.66600000000000004</v>
      </c>
      <c r="H1315" s="456">
        <f t="shared" si="20"/>
        <v>1.73</v>
      </c>
    </row>
    <row r="1316" spans="1:8" x14ac:dyDescent="0.25">
      <c r="A1316" s="447"/>
      <c r="B1316" s="449">
        <v>87885</v>
      </c>
      <c r="C1316" s="439" t="s">
        <v>4348</v>
      </c>
      <c r="D1316" s="449" t="s">
        <v>71</v>
      </c>
      <c r="E1316" s="450">
        <v>9.48</v>
      </c>
      <c r="F1316" s="455">
        <v>0</v>
      </c>
      <c r="G1316" s="453">
        <f>VLOOKUP(B1316,'SINAPI-%MO'!B:E,4,0)</f>
        <v>0.1741</v>
      </c>
      <c r="H1316" s="456">
        <f t="shared" si="20"/>
        <v>7.82</v>
      </c>
    </row>
    <row r="1317" spans="1:8" x14ac:dyDescent="0.25">
      <c r="A1317" s="447"/>
      <c r="B1317" s="449">
        <v>87884</v>
      </c>
      <c r="C1317" s="439" t="s">
        <v>4347</v>
      </c>
      <c r="D1317" s="449" t="s">
        <v>71</v>
      </c>
      <c r="E1317" s="450">
        <v>9.85</v>
      </c>
      <c r="F1317" s="455">
        <v>0</v>
      </c>
      <c r="G1317" s="453">
        <f>VLOOKUP(B1317,'SINAPI-%MO'!B:E,4,0)</f>
        <v>0.20100000000000001</v>
      </c>
      <c r="H1317" s="456">
        <f t="shared" si="20"/>
        <v>7.87</v>
      </c>
    </row>
    <row r="1318" spans="1:8" x14ac:dyDescent="0.25">
      <c r="A1318" s="447"/>
      <c r="B1318" s="449">
        <v>87882</v>
      </c>
      <c r="C1318" s="439" t="s">
        <v>4346</v>
      </c>
      <c r="D1318" s="449" t="s">
        <v>71</v>
      </c>
      <c r="E1318" s="450">
        <v>6.84</v>
      </c>
      <c r="F1318" s="455">
        <v>0</v>
      </c>
      <c r="G1318" s="453">
        <f>VLOOKUP(B1318,'SINAPI-%MO'!B:E,4,0)</f>
        <v>0.23980000000000001</v>
      </c>
      <c r="H1318" s="456">
        <f t="shared" si="20"/>
        <v>5.19</v>
      </c>
    </row>
    <row r="1319" spans="1:8" x14ac:dyDescent="0.25">
      <c r="A1319" s="447"/>
      <c r="B1319" s="449">
        <v>87881</v>
      </c>
      <c r="C1319" s="439" t="s">
        <v>4345</v>
      </c>
      <c r="D1319" s="449" t="s">
        <v>71</v>
      </c>
      <c r="E1319" s="450">
        <v>6.98</v>
      </c>
      <c r="F1319" s="455">
        <v>0</v>
      </c>
      <c r="G1319" s="453">
        <f>VLOOKUP(B1319,'SINAPI-%MO'!B:E,4,0)</f>
        <v>0.25790000000000002</v>
      </c>
      <c r="H1319" s="456">
        <f t="shared" si="20"/>
        <v>5.17</v>
      </c>
    </row>
    <row r="1320" spans="1:8" x14ac:dyDescent="0.25">
      <c r="A1320" s="447"/>
      <c r="B1320" s="449">
        <v>87887</v>
      </c>
      <c r="C1320" s="439" t="s">
        <v>4350</v>
      </c>
      <c r="D1320" s="449" t="s">
        <v>71</v>
      </c>
      <c r="E1320" s="450">
        <v>16.29</v>
      </c>
      <c r="F1320" s="455">
        <v>0</v>
      </c>
      <c r="G1320" s="453">
        <f>VLOOKUP(B1320,'SINAPI-%MO'!B:E,4,0)</f>
        <v>0.3241</v>
      </c>
      <c r="H1320" s="456">
        <f t="shared" si="20"/>
        <v>11.01</v>
      </c>
    </row>
    <row r="1321" spans="1:8" x14ac:dyDescent="0.25">
      <c r="A1321" s="447"/>
      <c r="B1321" s="449">
        <v>87886</v>
      </c>
      <c r="C1321" s="439" t="s">
        <v>4349</v>
      </c>
      <c r="D1321" s="449" t="s">
        <v>71</v>
      </c>
      <c r="E1321" s="450">
        <v>17.09</v>
      </c>
      <c r="F1321" s="455">
        <v>0</v>
      </c>
      <c r="G1321" s="453">
        <f>VLOOKUP(B1321,'SINAPI-%MO'!B:E,4,0)</f>
        <v>0.3528</v>
      </c>
      <c r="H1321" s="456">
        <f t="shared" si="20"/>
        <v>11.06</v>
      </c>
    </row>
    <row r="1322" spans="1:8" x14ac:dyDescent="0.25">
      <c r="A1322" s="447"/>
      <c r="B1322" s="449">
        <v>87911</v>
      </c>
      <c r="C1322" s="439" t="s">
        <v>4354</v>
      </c>
      <c r="D1322" s="449" t="s">
        <v>71</v>
      </c>
      <c r="E1322" s="450">
        <v>21.9</v>
      </c>
      <c r="F1322" s="455">
        <v>0</v>
      </c>
      <c r="G1322" s="453">
        <f>VLOOKUP(B1322,'SINAPI-%MO'!B:E,4,0)</f>
        <v>0.49730000000000002</v>
      </c>
      <c r="H1322" s="456">
        <f t="shared" si="20"/>
        <v>11</v>
      </c>
    </row>
    <row r="1323" spans="1:8" x14ac:dyDescent="0.25">
      <c r="A1323" s="447"/>
      <c r="B1323" s="449">
        <v>87910</v>
      </c>
      <c r="C1323" s="439" t="s">
        <v>4353</v>
      </c>
      <c r="D1323" s="449" t="s">
        <v>71</v>
      </c>
      <c r="E1323" s="450">
        <v>22.7</v>
      </c>
      <c r="F1323" s="455">
        <v>0</v>
      </c>
      <c r="G1323" s="453">
        <f>VLOOKUP(B1323,'SINAPI-%MO'!B:E,4,0)</f>
        <v>0.51280000000000003</v>
      </c>
      <c r="H1323" s="456">
        <f t="shared" si="20"/>
        <v>11.05</v>
      </c>
    </row>
    <row r="1324" spans="1:8" x14ac:dyDescent="0.25">
      <c r="A1324" s="447"/>
      <c r="B1324" s="449">
        <v>103686</v>
      </c>
      <c r="C1324" s="439" t="s">
        <v>1956</v>
      </c>
      <c r="D1324" s="449" t="s">
        <v>84</v>
      </c>
      <c r="E1324" s="450">
        <v>773.68</v>
      </c>
      <c r="F1324" s="455">
        <v>0</v>
      </c>
      <c r="G1324" s="453">
        <f>VLOOKUP(B1324,'SINAPI-%MO'!B:E,4,0)</f>
        <v>0.14169999999999999</v>
      </c>
      <c r="H1324" s="456">
        <f t="shared" si="20"/>
        <v>664.04</v>
      </c>
    </row>
    <row r="1325" spans="1:8" x14ac:dyDescent="0.25">
      <c r="A1325" s="447"/>
      <c r="B1325" s="449">
        <v>103685</v>
      </c>
      <c r="C1325" s="439" t="s">
        <v>1955</v>
      </c>
      <c r="D1325" s="449" t="s">
        <v>84</v>
      </c>
      <c r="E1325" s="450">
        <v>712.46</v>
      </c>
      <c r="F1325" s="455">
        <v>0</v>
      </c>
      <c r="G1325" s="453">
        <f>VLOOKUP(B1325,'SINAPI-%MO'!B:E,4,0)</f>
        <v>6.8500000000000005E-2</v>
      </c>
      <c r="H1325" s="456">
        <f t="shared" si="20"/>
        <v>663.65</v>
      </c>
    </row>
    <row r="1326" spans="1:8" x14ac:dyDescent="0.25">
      <c r="A1326" s="447"/>
      <c r="B1326" s="449">
        <v>103669</v>
      </c>
      <c r="C1326" s="439" t="s">
        <v>12658</v>
      </c>
      <c r="D1326" s="449" t="s">
        <v>84</v>
      </c>
      <c r="E1326" s="450">
        <v>1016.43</v>
      </c>
      <c r="F1326" s="455">
        <v>0</v>
      </c>
      <c r="G1326" s="453">
        <f>VLOOKUP(B1326,'SINAPI-%MO'!B:E,4,0)</f>
        <v>0.30499999999999999</v>
      </c>
      <c r="H1326" s="456">
        <f t="shared" si="20"/>
        <v>706.41</v>
      </c>
    </row>
    <row r="1327" spans="1:8" x14ac:dyDescent="0.25">
      <c r="A1327" s="447"/>
      <c r="B1327" s="449">
        <v>103672</v>
      </c>
      <c r="C1327" s="439" t="s">
        <v>1944</v>
      </c>
      <c r="D1327" s="449" t="s">
        <v>84</v>
      </c>
      <c r="E1327" s="450">
        <v>707.69</v>
      </c>
      <c r="F1327" s="455">
        <v>0</v>
      </c>
      <c r="G1327" s="453">
        <f>VLOOKUP(B1327,'SINAPI-%MO'!B:E,4,0)</f>
        <v>6.2199999999999998E-2</v>
      </c>
      <c r="H1327" s="456">
        <f t="shared" si="20"/>
        <v>663.67</v>
      </c>
    </row>
    <row r="1328" spans="1:8" x14ac:dyDescent="0.25">
      <c r="A1328" s="447"/>
      <c r="B1328" s="449">
        <v>103671</v>
      </c>
      <c r="C1328" s="439" t="s">
        <v>1943</v>
      </c>
      <c r="D1328" s="449" t="s">
        <v>84</v>
      </c>
      <c r="E1328" s="450">
        <v>754.61</v>
      </c>
      <c r="F1328" s="455">
        <v>0</v>
      </c>
      <c r="G1328" s="453">
        <f>VLOOKUP(B1328,'SINAPI-%MO'!B:E,4,0)</f>
        <v>6.6600000000000006E-2</v>
      </c>
      <c r="H1328" s="456">
        <f t="shared" si="20"/>
        <v>704.35</v>
      </c>
    </row>
    <row r="1329" spans="1:8" x14ac:dyDescent="0.25">
      <c r="A1329" s="447"/>
      <c r="B1329" s="449">
        <v>103688</v>
      </c>
      <c r="C1329" s="439" t="s">
        <v>1958</v>
      </c>
      <c r="D1329" s="449" t="s">
        <v>84</v>
      </c>
      <c r="E1329" s="450">
        <v>890.57</v>
      </c>
      <c r="F1329" s="455">
        <v>0</v>
      </c>
      <c r="G1329" s="453">
        <f>VLOOKUP(B1329,'SINAPI-%MO'!B:E,4,0)</f>
        <v>0.20860000000000001</v>
      </c>
      <c r="H1329" s="456">
        <f t="shared" si="20"/>
        <v>704.79</v>
      </c>
    </row>
    <row r="1330" spans="1:8" x14ac:dyDescent="0.25">
      <c r="A1330" s="447"/>
      <c r="B1330" s="449">
        <v>103687</v>
      </c>
      <c r="C1330" s="439" t="s">
        <v>1957</v>
      </c>
      <c r="D1330" s="449" t="s">
        <v>84</v>
      </c>
      <c r="E1330" s="450">
        <v>1147.44</v>
      </c>
      <c r="F1330" s="455">
        <v>0</v>
      </c>
      <c r="G1330" s="453">
        <f>VLOOKUP(B1330,'SINAPI-%MO'!B:E,4,0)</f>
        <v>0.3851</v>
      </c>
      <c r="H1330" s="456">
        <f t="shared" si="20"/>
        <v>705.56</v>
      </c>
    </row>
    <row r="1331" spans="1:8" x14ac:dyDescent="0.25">
      <c r="A1331" s="447"/>
      <c r="B1331" s="449">
        <v>103684</v>
      </c>
      <c r="C1331" s="439" t="s">
        <v>1954</v>
      </c>
      <c r="D1331" s="449" t="s">
        <v>84</v>
      </c>
      <c r="E1331" s="450">
        <v>725.7</v>
      </c>
      <c r="F1331" s="455">
        <v>0</v>
      </c>
      <c r="G1331" s="453">
        <f>VLOOKUP(B1331,'SINAPI-%MO'!B:E,4,0)</f>
        <v>8.5500000000000007E-2</v>
      </c>
      <c r="H1331" s="456">
        <f t="shared" si="20"/>
        <v>663.65</v>
      </c>
    </row>
    <row r="1332" spans="1:8" x14ac:dyDescent="0.25">
      <c r="A1332" s="447"/>
      <c r="B1332" s="449">
        <v>103681</v>
      </c>
      <c r="C1332" s="439" t="s">
        <v>1951</v>
      </c>
      <c r="D1332" s="449" t="s">
        <v>84</v>
      </c>
      <c r="E1332" s="450">
        <v>781.22</v>
      </c>
      <c r="F1332" s="455">
        <v>0</v>
      </c>
      <c r="G1332" s="453">
        <f>VLOOKUP(B1332,'SINAPI-%MO'!B:E,4,0)</f>
        <v>9.8400000000000001E-2</v>
      </c>
      <c r="H1332" s="456">
        <f t="shared" si="20"/>
        <v>704.34</v>
      </c>
    </row>
    <row r="1333" spans="1:8" x14ac:dyDescent="0.25">
      <c r="A1333" s="447"/>
      <c r="B1333" s="449">
        <v>103679</v>
      </c>
      <c r="C1333" s="439" t="s">
        <v>1949</v>
      </c>
      <c r="D1333" s="449" t="s">
        <v>84</v>
      </c>
      <c r="E1333" s="450">
        <v>853.35</v>
      </c>
      <c r="F1333" s="455">
        <v>0</v>
      </c>
      <c r="G1333" s="453">
        <f>VLOOKUP(B1333,'SINAPI-%MO'!B:E,4,0)</f>
        <v>0.17419999999999999</v>
      </c>
      <c r="H1333" s="456">
        <f t="shared" si="20"/>
        <v>704.69</v>
      </c>
    </row>
    <row r="1334" spans="1:8" x14ac:dyDescent="0.25">
      <c r="A1334" s="447"/>
      <c r="B1334" s="449">
        <v>103677</v>
      </c>
      <c r="C1334" s="439" t="s">
        <v>12659</v>
      </c>
      <c r="D1334" s="449" t="s">
        <v>84</v>
      </c>
      <c r="E1334" s="450">
        <v>897.77</v>
      </c>
      <c r="F1334" s="455">
        <v>0</v>
      </c>
      <c r="G1334" s="453">
        <f>VLOOKUP(B1334,'SINAPI-%MO'!B:E,4,0)</f>
        <v>0.2152</v>
      </c>
      <c r="H1334" s="456">
        <f t="shared" si="20"/>
        <v>704.56</v>
      </c>
    </row>
    <row r="1335" spans="1:8" x14ac:dyDescent="0.25">
      <c r="A1335" s="447"/>
      <c r="B1335" s="449">
        <v>103675</v>
      </c>
      <c r="C1335" s="439" t="s">
        <v>1947</v>
      </c>
      <c r="D1335" s="449" t="s">
        <v>84</v>
      </c>
      <c r="E1335" s="450">
        <v>707.69</v>
      </c>
      <c r="F1335" s="455">
        <v>0</v>
      </c>
      <c r="G1335" s="453">
        <f>VLOOKUP(B1335,'SINAPI-%MO'!B:E,4,0)</f>
        <v>6.2199999999999998E-2</v>
      </c>
      <c r="H1335" s="456">
        <f t="shared" si="20"/>
        <v>663.67</v>
      </c>
    </row>
    <row r="1336" spans="1:8" x14ac:dyDescent="0.25">
      <c r="A1336" s="447"/>
      <c r="B1336" s="449">
        <v>103680</v>
      </c>
      <c r="C1336" s="439" t="s">
        <v>1950</v>
      </c>
      <c r="D1336" s="449" t="s">
        <v>84</v>
      </c>
      <c r="E1336" s="450">
        <v>900.12</v>
      </c>
      <c r="F1336" s="455">
        <v>0</v>
      </c>
      <c r="G1336" s="453">
        <f>VLOOKUP(B1336,'SINAPI-%MO'!B:E,4,0)</f>
        <v>0.21679999999999999</v>
      </c>
      <c r="H1336" s="456">
        <f t="shared" si="20"/>
        <v>704.97</v>
      </c>
    </row>
    <row r="1337" spans="1:8" x14ac:dyDescent="0.25">
      <c r="A1337" s="447"/>
      <c r="B1337" s="449">
        <v>103678</v>
      </c>
      <c r="C1337" s="439" t="s">
        <v>12660</v>
      </c>
      <c r="D1337" s="449" t="s">
        <v>84</v>
      </c>
      <c r="E1337" s="450">
        <v>977.65</v>
      </c>
      <c r="F1337" s="455">
        <v>0</v>
      </c>
      <c r="G1337" s="453">
        <f>VLOOKUP(B1337,'SINAPI-%MO'!B:E,4,0)</f>
        <v>0.27850000000000003</v>
      </c>
      <c r="H1337" s="456">
        <f t="shared" si="20"/>
        <v>705.37</v>
      </c>
    </row>
    <row r="1338" spans="1:8" x14ac:dyDescent="0.25">
      <c r="A1338" s="447"/>
      <c r="B1338" s="449">
        <v>103676</v>
      </c>
      <c r="C1338" s="439" t="s">
        <v>1948</v>
      </c>
      <c r="D1338" s="449" t="s">
        <v>84</v>
      </c>
      <c r="E1338" s="450">
        <v>1077.8499999999999</v>
      </c>
      <c r="F1338" s="455">
        <v>0</v>
      </c>
      <c r="G1338" s="453">
        <f>VLOOKUP(B1338,'SINAPI-%MO'!B:E,4,0)</f>
        <v>0.34570000000000001</v>
      </c>
      <c r="H1338" s="456">
        <f t="shared" si="20"/>
        <v>705.23</v>
      </c>
    </row>
    <row r="1339" spans="1:8" x14ac:dyDescent="0.25">
      <c r="A1339" s="447"/>
      <c r="B1339" s="449">
        <v>103674</v>
      </c>
      <c r="C1339" s="439" t="s">
        <v>1946</v>
      </c>
      <c r="D1339" s="449" t="s">
        <v>84</v>
      </c>
      <c r="E1339" s="450">
        <v>728.4</v>
      </c>
      <c r="F1339" s="455">
        <v>0</v>
      </c>
      <c r="G1339" s="453">
        <f>VLOOKUP(B1339,'SINAPI-%MO'!B:E,4,0)</f>
        <v>8.8599999999999998E-2</v>
      </c>
      <c r="H1339" s="456">
        <f t="shared" si="20"/>
        <v>663.86</v>
      </c>
    </row>
    <row r="1340" spans="1:8" x14ac:dyDescent="0.25">
      <c r="A1340" s="447"/>
      <c r="B1340" s="449">
        <v>103683</v>
      </c>
      <c r="C1340" s="439" t="s">
        <v>1953</v>
      </c>
      <c r="D1340" s="449" t="s">
        <v>84</v>
      </c>
      <c r="E1340" s="450">
        <v>1340.23</v>
      </c>
      <c r="F1340" s="455">
        <v>0</v>
      </c>
      <c r="G1340" s="453">
        <f>VLOOKUP(B1340,'SINAPI-%MO'!B:E,4,0)</f>
        <v>0.47249999999999998</v>
      </c>
      <c r="H1340" s="456">
        <f t="shared" si="20"/>
        <v>706.97</v>
      </c>
    </row>
    <row r="1341" spans="1:8" x14ac:dyDescent="0.25">
      <c r="A1341" s="447"/>
      <c r="B1341" s="449">
        <v>103682</v>
      </c>
      <c r="C1341" s="439" t="s">
        <v>1952</v>
      </c>
      <c r="D1341" s="449" t="s">
        <v>84</v>
      </c>
      <c r="E1341" s="450">
        <v>1036.1300000000001</v>
      </c>
      <c r="F1341" s="455">
        <v>0</v>
      </c>
      <c r="G1341" s="453">
        <f>VLOOKUP(B1341,'SINAPI-%MO'!B:E,4,0)</f>
        <v>0.31909999999999999</v>
      </c>
      <c r="H1341" s="456">
        <f t="shared" si="20"/>
        <v>705.5</v>
      </c>
    </row>
    <row r="1342" spans="1:8" x14ac:dyDescent="0.25">
      <c r="A1342" s="447"/>
      <c r="B1342" s="449">
        <v>103670</v>
      </c>
      <c r="C1342" s="439" t="s">
        <v>1942</v>
      </c>
      <c r="D1342" s="449" t="s">
        <v>84</v>
      </c>
      <c r="E1342" s="450">
        <v>312.48</v>
      </c>
      <c r="F1342" s="455">
        <v>0</v>
      </c>
      <c r="G1342" s="453">
        <f>VLOOKUP(B1342,'SINAPI-%MO'!B:E,4,0)</f>
        <v>0.99219999999999997</v>
      </c>
      <c r="H1342" s="456">
        <f t="shared" si="20"/>
        <v>2.4300000000000002</v>
      </c>
    </row>
    <row r="1343" spans="1:8" x14ac:dyDescent="0.25">
      <c r="A1343" s="447"/>
      <c r="B1343" s="449">
        <v>103673</v>
      </c>
      <c r="C1343" s="439" t="s">
        <v>1945</v>
      </c>
      <c r="D1343" s="449" t="s">
        <v>84</v>
      </c>
      <c r="E1343" s="450">
        <v>44.25</v>
      </c>
      <c r="F1343" s="455">
        <v>0</v>
      </c>
      <c r="G1343" s="453">
        <f>VLOOKUP(B1343,'SINAPI-%MO'!B:E,4,0)</f>
        <v>0.99529999999999996</v>
      </c>
      <c r="H1343" s="456">
        <f t="shared" si="20"/>
        <v>0.2</v>
      </c>
    </row>
    <row r="1344" spans="1:8" x14ac:dyDescent="0.25">
      <c r="A1344" s="447"/>
      <c r="B1344" s="449">
        <v>91084</v>
      </c>
      <c r="C1344" s="439" t="s">
        <v>12661</v>
      </c>
      <c r="D1344" s="449" t="s">
        <v>71</v>
      </c>
      <c r="E1344" s="450">
        <v>269.95999999999998</v>
      </c>
      <c r="F1344" s="455">
        <v>9.2399999999999996E-2</v>
      </c>
      <c r="G1344" s="453">
        <f>VLOOKUP(B1344,'SINAPI-%MO'!B:E,4,0)</f>
        <v>0.36459999999999998</v>
      </c>
      <c r="H1344" s="456">
        <f t="shared" si="20"/>
        <v>171.53</v>
      </c>
    </row>
    <row r="1345" spans="1:8" x14ac:dyDescent="0.25">
      <c r="A1345" s="447"/>
      <c r="B1345" s="449">
        <v>91080</v>
      </c>
      <c r="C1345" s="439" t="s">
        <v>12662</v>
      </c>
      <c r="D1345" s="449" t="s">
        <v>71</v>
      </c>
      <c r="E1345" s="450">
        <v>216.63</v>
      </c>
      <c r="F1345" s="455">
        <v>6.9599999999999995E-2</v>
      </c>
      <c r="G1345" s="453">
        <f>VLOOKUP(B1345,'SINAPI-%MO'!B:E,4,0)</f>
        <v>0.28000000000000003</v>
      </c>
      <c r="H1345" s="456">
        <f t="shared" si="20"/>
        <v>155.97</v>
      </c>
    </row>
    <row r="1346" spans="1:8" x14ac:dyDescent="0.25">
      <c r="A1346" s="447"/>
      <c r="B1346" s="449">
        <v>91101</v>
      </c>
      <c r="C1346" s="439" t="s">
        <v>12663</v>
      </c>
      <c r="D1346" s="449" t="s">
        <v>71</v>
      </c>
      <c r="E1346" s="450">
        <v>252</v>
      </c>
      <c r="F1346" s="455">
        <v>8.6199999999999999E-2</v>
      </c>
      <c r="G1346" s="453">
        <f>VLOOKUP(B1346,'SINAPI-%MO'!B:E,4,0)</f>
        <v>0.3417</v>
      </c>
      <c r="H1346" s="456">
        <f t="shared" si="20"/>
        <v>165.89</v>
      </c>
    </row>
    <row r="1347" spans="1:8" x14ac:dyDescent="0.25">
      <c r="A1347" s="447"/>
      <c r="B1347" s="449">
        <v>91097</v>
      </c>
      <c r="C1347" s="439" t="s">
        <v>12664</v>
      </c>
      <c r="D1347" s="449" t="s">
        <v>71</v>
      </c>
      <c r="E1347" s="450">
        <v>209.89</v>
      </c>
      <c r="F1347" s="455">
        <v>6.59E-2</v>
      </c>
      <c r="G1347" s="453">
        <f>VLOOKUP(B1347,'SINAPI-%MO'!B:E,4,0)</f>
        <v>0.26629999999999998</v>
      </c>
      <c r="H1347" s="456">
        <f t="shared" si="20"/>
        <v>153.99</v>
      </c>
    </row>
    <row r="1348" spans="1:8" x14ac:dyDescent="0.25">
      <c r="A1348" s="447"/>
      <c r="B1348" s="449">
        <v>91082</v>
      </c>
      <c r="C1348" s="439" t="s">
        <v>12665</v>
      </c>
      <c r="D1348" s="449" t="s">
        <v>71</v>
      </c>
      <c r="E1348" s="450">
        <v>244.77</v>
      </c>
      <c r="F1348" s="455">
        <v>8.8800000000000004E-2</v>
      </c>
      <c r="G1348" s="453">
        <f>VLOOKUP(B1348,'SINAPI-%MO'!B:E,4,0)</f>
        <v>0.3201</v>
      </c>
      <c r="H1348" s="456">
        <f t="shared" si="20"/>
        <v>166.41</v>
      </c>
    </row>
    <row r="1349" spans="1:8" x14ac:dyDescent="0.25">
      <c r="A1349" s="447"/>
      <c r="B1349" s="449">
        <v>91078</v>
      </c>
      <c r="C1349" s="439" t="s">
        <v>12666</v>
      </c>
      <c r="D1349" s="449" t="s">
        <v>71</v>
      </c>
      <c r="E1349" s="450">
        <v>204.96</v>
      </c>
      <c r="F1349" s="455">
        <v>6.7500000000000004E-2</v>
      </c>
      <c r="G1349" s="453">
        <f>VLOOKUP(B1349,'SINAPI-%MO'!B:E,4,0)</f>
        <v>0.24859999999999999</v>
      </c>
      <c r="H1349" s="456">
        <f t="shared" si="20"/>
        <v>154</v>
      </c>
    </row>
    <row r="1350" spans="1:8" x14ac:dyDescent="0.25">
      <c r="A1350" s="447"/>
      <c r="B1350" s="449">
        <v>91099</v>
      </c>
      <c r="C1350" s="439" t="s">
        <v>12667</v>
      </c>
      <c r="D1350" s="449" t="s">
        <v>71</v>
      </c>
      <c r="E1350" s="450">
        <v>232.16</v>
      </c>
      <c r="F1350" s="455">
        <v>8.2900000000000001E-2</v>
      </c>
      <c r="G1350" s="453">
        <f>VLOOKUP(B1350,'SINAPI-%MO'!B:E,4,0)</f>
        <v>0.30030000000000001</v>
      </c>
      <c r="H1350" s="456">
        <f t="shared" si="20"/>
        <v>162.44</v>
      </c>
    </row>
    <row r="1351" spans="1:8" x14ac:dyDescent="0.25">
      <c r="A1351" s="447"/>
      <c r="B1351" s="449">
        <v>91095</v>
      </c>
      <c r="C1351" s="439" t="s">
        <v>12668</v>
      </c>
      <c r="D1351" s="449" t="s">
        <v>71</v>
      </c>
      <c r="E1351" s="450">
        <v>199.6</v>
      </c>
      <c r="F1351" s="455">
        <v>6.4000000000000001E-2</v>
      </c>
      <c r="G1351" s="453">
        <f>VLOOKUP(B1351,'SINAPI-%MO'!B:E,4,0)</f>
        <v>0.23710000000000001</v>
      </c>
      <c r="H1351" s="456">
        <f t="shared" si="20"/>
        <v>152.27000000000001</v>
      </c>
    </row>
    <row r="1352" spans="1:8" x14ac:dyDescent="0.25">
      <c r="A1352" s="447"/>
      <c r="B1352" s="449">
        <v>91076</v>
      </c>
      <c r="C1352" s="439" t="s">
        <v>12669</v>
      </c>
      <c r="D1352" s="449" t="s">
        <v>71</v>
      </c>
      <c r="E1352" s="450">
        <v>352.01</v>
      </c>
      <c r="F1352" s="455">
        <v>6.13E-2</v>
      </c>
      <c r="G1352" s="453">
        <f>VLOOKUP(B1352,'SINAPI-%MO'!B:E,4,0)</f>
        <v>0.63739999999999997</v>
      </c>
      <c r="H1352" s="456">
        <f t="shared" si="20"/>
        <v>127.63</v>
      </c>
    </row>
    <row r="1353" spans="1:8" x14ac:dyDescent="0.25">
      <c r="A1353" s="447"/>
      <c r="B1353" s="449">
        <v>91072</v>
      </c>
      <c r="C1353" s="439" t="s">
        <v>12670</v>
      </c>
      <c r="D1353" s="449" t="s">
        <v>71</v>
      </c>
      <c r="E1353" s="450">
        <v>309.86</v>
      </c>
      <c r="F1353" s="455">
        <v>4.4499999999999998E-2</v>
      </c>
      <c r="G1353" s="453">
        <f>VLOOKUP(B1353,'SINAPI-%MO'!B:E,4,0)</f>
        <v>0.62760000000000005</v>
      </c>
      <c r="H1353" s="456">
        <f t="shared" si="20"/>
        <v>115.39</v>
      </c>
    </row>
    <row r="1354" spans="1:8" x14ac:dyDescent="0.25">
      <c r="A1354" s="447"/>
      <c r="B1354" s="449">
        <v>91093</v>
      </c>
      <c r="C1354" s="439" t="s">
        <v>12671</v>
      </c>
      <c r="D1354" s="449" t="s">
        <v>71</v>
      </c>
      <c r="E1354" s="450">
        <v>364.56</v>
      </c>
      <c r="F1354" s="455">
        <v>5.2499999999999998E-2</v>
      </c>
      <c r="G1354" s="453">
        <f>VLOOKUP(B1354,'SINAPI-%MO'!B:E,4,0)</f>
        <v>0.65869999999999995</v>
      </c>
      <c r="H1354" s="456">
        <f t="shared" si="20"/>
        <v>124.42</v>
      </c>
    </row>
    <row r="1355" spans="1:8" x14ac:dyDescent="0.25">
      <c r="A1355" s="447"/>
      <c r="B1355" s="449">
        <v>91089</v>
      </c>
      <c r="C1355" s="439" t="s">
        <v>12672</v>
      </c>
      <c r="D1355" s="449" t="s">
        <v>71</v>
      </c>
      <c r="E1355" s="450">
        <v>330.08</v>
      </c>
      <c r="F1355" s="455">
        <v>3.8600000000000002E-2</v>
      </c>
      <c r="G1355" s="453">
        <f>VLOOKUP(B1355,'SINAPI-%MO'!B:E,4,0)</f>
        <v>0.65339999999999998</v>
      </c>
      <c r="H1355" s="456">
        <f t="shared" si="20"/>
        <v>114.4</v>
      </c>
    </row>
    <row r="1356" spans="1:8" x14ac:dyDescent="0.25">
      <c r="A1356" s="447"/>
      <c r="B1356" s="449">
        <v>91074</v>
      </c>
      <c r="C1356" s="439" t="s">
        <v>12673</v>
      </c>
      <c r="D1356" s="449" t="s">
        <v>71</v>
      </c>
      <c r="E1356" s="450">
        <v>234.61</v>
      </c>
      <c r="F1356" s="455">
        <v>8.1600000000000006E-2</v>
      </c>
      <c r="G1356" s="453">
        <f>VLOOKUP(B1356,'SINAPI-%MO'!B:E,4,0)</f>
        <v>0.47299999999999998</v>
      </c>
      <c r="H1356" s="456">
        <f t="shared" ref="H1356:H1419" si="21">IF(E1356&gt;0,TRUNC(E1356*(1-G1356),2),"")</f>
        <v>123.63</v>
      </c>
    </row>
    <row r="1357" spans="1:8" x14ac:dyDescent="0.25">
      <c r="A1357" s="447"/>
      <c r="B1357" s="449">
        <v>91070</v>
      </c>
      <c r="C1357" s="439" t="s">
        <v>12674</v>
      </c>
      <c r="D1357" s="449" t="s">
        <v>71</v>
      </c>
      <c r="E1357" s="450">
        <v>202.33</v>
      </c>
      <c r="F1357" s="455">
        <v>6.3E-2</v>
      </c>
      <c r="G1357" s="453">
        <f>VLOOKUP(B1357,'SINAPI-%MO'!B:E,4,0)</f>
        <v>0.43859999999999999</v>
      </c>
      <c r="H1357" s="456">
        <f t="shared" si="21"/>
        <v>113.58</v>
      </c>
    </row>
    <row r="1358" spans="1:8" x14ac:dyDescent="0.25">
      <c r="A1358" s="447"/>
      <c r="B1358" s="449">
        <v>91091</v>
      </c>
      <c r="C1358" s="439" t="s">
        <v>12675</v>
      </c>
      <c r="D1358" s="449" t="s">
        <v>71</v>
      </c>
      <c r="E1358" s="450">
        <v>248.23</v>
      </c>
      <c r="F1358" s="455">
        <v>6.93E-2</v>
      </c>
      <c r="G1358" s="453">
        <f>VLOOKUP(B1358,'SINAPI-%MO'!B:E,4,0)</f>
        <v>0.51170000000000004</v>
      </c>
      <c r="H1358" s="456">
        <f t="shared" si="21"/>
        <v>121.21</v>
      </c>
    </row>
    <row r="1359" spans="1:8" x14ac:dyDescent="0.25">
      <c r="A1359" s="447"/>
      <c r="B1359" s="449">
        <v>91087</v>
      </c>
      <c r="C1359" s="439" t="s">
        <v>12676</v>
      </c>
      <c r="D1359" s="449" t="s">
        <v>71</v>
      </c>
      <c r="E1359" s="450">
        <v>221.33</v>
      </c>
      <c r="F1359" s="455">
        <v>5.3499999999999999E-2</v>
      </c>
      <c r="G1359" s="453">
        <f>VLOOKUP(B1359,'SINAPI-%MO'!B:E,4,0)</f>
        <v>0.49009999999999998</v>
      </c>
      <c r="H1359" s="456">
        <f t="shared" si="21"/>
        <v>112.85</v>
      </c>
    </row>
    <row r="1360" spans="1:8" x14ac:dyDescent="0.25">
      <c r="A1360" s="447"/>
      <c r="B1360" s="449">
        <v>91083</v>
      </c>
      <c r="C1360" s="439" t="s">
        <v>12677</v>
      </c>
      <c r="D1360" s="449" t="s">
        <v>71</v>
      </c>
      <c r="E1360" s="450">
        <v>326.60000000000002</v>
      </c>
      <c r="F1360" s="455">
        <v>0.1193</v>
      </c>
      <c r="G1360" s="453">
        <f>VLOOKUP(B1360,'SINAPI-%MO'!B:E,4,0)</f>
        <v>0.46550000000000002</v>
      </c>
      <c r="H1360" s="456">
        <f t="shared" si="21"/>
        <v>174.56</v>
      </c>
    </row>
    <row r="1361" spans="1:8" x14ac:dyDescent="0.25">
      <c r="A1361" s="447"/>
      <c r="B1361" s="449">
        <v>91079</v>
      </c>
      <c r="C1361" s="439" t="s">
        <v>12678</v>
      </c>
      <c r="D1361" s="449" t="s">
        <v>71</v>
      </c>
      <c r="E1361" s="450">
        <v>201.39</v>
      </c>
      <c r="F1361" s="455">
        <v>7.8600000000000003E-2</v>
      </c>
      <c r="G1361" s="453">
        <f>VLOOKUP(B1361,'SINAPI-%MO'!B:E,4,0)</f>
        <v>0.3155</v>
      </c>
      <c r="H1361" s="456">
        <f t="shared" si="21"/>
        <v>137.85</v>
      </c>
    </row>
    <row r="1362" spans="1:8" x14ac:dyDescent="0.25">
      <c r="A1362" s="447"/>
      <c r="B1362" s="449">
        <v>91100</v>
      </c>
      <c r="C1362" s="439" t="s">
        <v>12679</v>
      </c>
      <c r="D1362" s="449" t="s">
        <v>71</v>
      </c>
      <c r="E1362" s="450">
        <v>274.02999999999997</v>
      </c>
      <c r="F1362" s="455">
        <v>0.10680000000000001</v>
      </c>
      <c r="G1362" s="453">
        <f>VLOOKUP(B1362,'SINAPI-%MO'!B:E,4,0)</f>
        <v>0.41949999999999998</v>
      </c>
      <c r="H1362" s="456">
        <f t="shared" si="21"/>
        <v>159.07</v>
      </c>
    </row>
    <row r="1363" spans="1:8" x14ac:dyDescent="0.25">
      <c r="A1363" s="447"/>
      <c r="B1363" s="449">
        <v>91096</v>
      </c>
      <c r="C1363" s="439" t="s">
        <v>12680</v>
      </c>
      <c r="D1363" s="449" t="s">
        <v>71</v>
      </c>
      <c r="E1363" s="450">
        <v>191.2</v>
      </c>
      <c r="F1363" s="455">
        <v>7.2999999999999995E-2</v>
      </c>
      <c r="G1363" s="453">
        <f>VLOOKUP(B1363,'SINAPI-%MO'!B:E,4,0)</f>
        <v>0.29470000000000002</v>
      </c>
      <c r="H1363" s="456">
        <f t="shared" si="21"/>
        <v>134.85</v>
      </c>
    </row>
    <row r="1364" spans="1:8" x14ac:dyDescent="0.25">
      <c r="A1364" s="447"/>
      <c r="B1364" s="449">
        <v>91081</v>
      </c>
      <c r="C1364" s="439" t="s">
        <v>12681</v>
      </c>
      <c r="D1364" s="449" t="s">
        <v>71</v>
      </c>
      <c r="E1364" s="450">
        <v>263.74</v>
      </c>
      <c r="F1364" s="455">
        <v>0.1111</v>
      </c>
      <c r="G1364" s="453">
        <f>VLOOKUP(B1364,'SINAPI-%MO'!B:E,4,0)</f>
        <v>0.39660000000000001</v>
      </c>
      <c r="H1364" s="456">
        <f t="shared" si="21"/>
        <v>159.13999999999999</v>
      </c>
    </row>
    <row r="1365" spans="1:8" x14ac:dyDescent="0.25">
      <c r="A1365" s="447"/>
      <c r="B1365" s="449">
        <v>91077</v>
      </c>
      <c r="C1365" s="439" t="s">
        <v>12682</v>
      </c>
      <c r="D1365" s="449" t="s">
        <v>71</v>
      </c>
      <c r="E1365" s="450">
        <v>186.24</v>
      </c>
      <c r="F1365" s="455">
        <v>7.4999999999999997E-2</v>
      </c>
      <c r="G1365" s="453">
        <f>VLOOKUP(B1365,'SINAPI-%MO'!B:E,4,0)</f>
        <v>0.27589999999999998</v>
      </c>
      <c r="H1365" s="456">
        <f t="shared" si="21"/>
        <v>134.85</v>
      </c>
    </row>
    <row r="1366" spans="1:8" x14ac:dyDescent="0.25">
      <c r="A1366" s="447"/>
      <c r="B1366" s="449">
        <v>91098</v>
      </c>
      <c r="C1366" s="439" t="s">
        <v>12683</v>
      </c>
      <c r="D1366" s="449" t="s">
        <v>71</v>
      </c>
      <c r="E1366" s="450">
        <v>234.17</v>
      </c>
      <c r="F1366" s="455">
        <v>0.1002</v>
      </c>
      <c r="G1366" s="453">
        <f>VLOOKUP(B1366,'SINAPI-%MO'!B:E,4,0)</f>
        <v>0.36009999999999998</v>
      </c>
      <c r="H1366" s="456">
        <f t="shared" si="21"/>
        <v>149.84</v>
      </c>
    </row>
    <row r="1367" spans="1:8" x14ac:dyDescent="0.25">
      <c r="A1367" s="447"/>
      <c r="B1367" s="449">
        <v>91094</v>
      </c>
      <c r="C1367" s="439" t="s">
        <v>12684</v>
      </c>
      <c r="D1367" s="449" t="s">
        <v>71</v>
      </c>
      <c r="E1367" s="450">
        <v>178.72</v>
      </c>
      <c r="F1367" s="455">
        <v>6.9800000000000001E-2</v>
      </c>
      <c r="G1367" s="453">
        <f>VLOOKUP(B1367,'SINAPI-%MO'!B:E,4,0)</f>
        <v>0.25879999999999997</v>
      </c>
      <c r="H1367" s="456">
        <f t="shared" si="21"/>
        <v>132.46</v>
      </c>
    </row>
    <row r="1368" spans="1:8" x14ac:dyDescent="0.25">
      <c r="A1368" s="447"/>
      <c r="B1368" s="449">
        <v>91075</v>
      </c>
      <c r="C1368" s="439" t="s">
        <v>12685</v>
      </c>
      <c r="D1368" s="449" t="s">
        <v>71</v>
      </c>
      <c r="E1368" s="450">
        <v>381.82</v>
      </c>
      <c r="F1368" s="455">
        <v>7.5700000000000003E-2</v>
      </c>
      <c r="G1368" s="453">
        <f>VLOOKUP(B1368,'SINAPI-%MO'!B:E,4,0)</f>
        <v>0.66100000000000003</v>
      </c>
      <c r="H1368" s="456">
        <f t="shared" si="21"/>
        <v>129.43</v>
      </c>
    </row>
    <row r="1369" spans="1:8" x14ac:dyDescent="0.25">
      <c r="A1369" s="447"/>
      <c r="B1369" s="449">
        <v>91071</v>
      </c>
      <c r="C1369" s="439" t="s">
        <v>12686</v>
      </c>
      <c r="D1369" s="449" t="s">
        <v>71</v>
      </c>
      <c r="E1369" s="450">
        <v>300.41000000000003</v>
      </c>
      <c r="F1369" s="455">
        <v>4.6100000000000002E-2</v>
      </c>
      <c r="G1369" s="453">
        <f>VLOOKUP(B1369,'SINAPI-%MO'!B:E,4,0)</f>
        <v>0.64849999999999997</v>
      </c>
      <c r="H1369" s="456">
        <f t="shared" si="21"/>
        <v>105.59</v>
      </c>
    </row>
    <row r="1370" spans="1:8" x14ac:dyDescent="0.25">
      <c r="A1370" s="447"/>
      <c r="B1370" s="449">
        <v>91092</v>
      </c>
      <c r="C1370" s="439" t="s">
        <v>12687</v>
      </c>
      <c r="D1370" s="449" t="s">
        <v>71</v>
      </c>
      <c r="E1370" s="450">
        <v>376.76</v>
      </c>
      <c r="F1370" s="455">
        <v>6.1600000000000002E-2</v>
      </c>
      <c r="G1370" s="453">
        <f>VLOOKUP(B1370,'SINAPI-%MO'!B:E,4,0)</f>
        <v>0.67879999999999996</v>
      </c>
      <c r="H1370" s="456">
        <f t="shared" si="21"/>
        <v>121.01</v>
      </c>
    </row>
    <row r="1371" spans="1:8" x14ac:dyDescent="0.25">
      <c r="A1371" s="447"/>
      <c r="B1371" s="449">
        <v>91088</v>
      </c>
      <c r="C1371" s="439" t="s">
        <v>12688</v>
      </c>
      <c r="D1371" s="449" t="s">
        <v>71</v>
      </c>
      <c r="E1371" s="450">
        <v>318.39999999999998</v>
      </c>
      <c r="F1371" s="455">
        <v>3.9E-2</v>
      </c>
      <c r="G1371" s="453">
        <f>VLOOKUP(B1371,'SINAPI-%MO'!B:E,4,0)</f>
        <v>0.6734</v>
      </c>
      <c r="H1371" s="456">
        <f t="shared" si="21"/>
        <v>103.98</v>
      </c>
    </row>
    <row r="1372" spans="1:8" x14ac:dyDescent="0.25">
      <c r="A1372" s="447"/>
      <c r="B1372" s="449">
        <v>91073</v>
      </c>
      <c r="C1372" s="439" t="s">
        <v>12689</v>
      </c>
      <c r="D1372" s="449" t="s">
        <v>71</v>
      </c>
      <c r="E1372" s="450">
        <v>245.4</v>
      </c>
      <c r="F1372" s="455">
        <v>9.4700000000000006E-2</v>
      </c>
      <c r="G1372" s="453">
        <f>VLOOKUP(B1372,'SINAPI-%MO'!B:E,4,0)</f>
        <v>0.51</v>
      </c>
      <c r="H1372" s="456">
        <f t="shared" si="21"/>
        <v>120.24</v>
      </c>
    </row>
    <row r="1373" spans="1:8" x14ac:dyDescent="0.25">
      <c r="A1373" s="447"/>
      <c r="B1373" s="449">
        <v>91069</v>
      </c>
      <c r="C1373" s="439" t="s">
        <v>12690</v>
      </c>
      <c r="D1373" s="449" t="s">
        <v>71</v>
      </c>
      <c r="E1373" s="450">
        <v>190.79</v>
      </c>
      <c r="F1373" s="455">
        <v>6.5000000000000002E-2</v>
      </c>
      <c r="G1373" s="453">
        <f>VLOOKUP(B1373,'SINAPI-%MO'!B:E,4,0)</f>
        <v>0.45939999999999998</v>
      </c>
      <c r="H1373" s="456">
        <f t="shared" si="21"/>
        <v>103.14</v>
      </c>
    </row>
    <row r="1374" spans="1:8" x14ac:dyDescent="0.25">
      <c r="A1374" s="447"/>
      <c r="B1374" s="449">
        <v>91090</v>
      </c>
      <c r="C1374" s="439" t="s">
        <v>12691</v>
      </c>
      <c r="D1374" s="449" t="s">
        <v>71</v>
      </c>
      <c r="E1374" s="450">
        <v>249.55</v>
      </c>
      <c r="F1374" s="455">
        <v>7.7700000000000005E-2</v>
      </c>
      <c r="G1374" s="453">
        <f>VLOOKUP(B1374,'SINAPI-%MO'!B:E,4,0)</f>
        <v>0.53979999999999995</v>
      </c>
      <c r="H1374" s="456">
        <f t="shared" si="21"/>
        <v>114.84</v>
      </c>
    </row>
    <row r="1375" spans="1:8" x14ac:dyDescent="0.25">
      <c r="A1375" s="447"/>
      <c r="B1375" s="449">
        <v>91086</v>
      </c>
      <c r="C1375" s="439" t="s">
        <v>12692</v>
      </c>
      <c r="D1375" s="449" t="s">
        <v>71</v>
      </c>
      <c r="E1375" s="450">
        <v>208.32</v>
      </c>
      <c r="F1375" s="455">
        <v>5.3900000000000003E-2</v>
      </c>
      <c r="G1375" s="453">
        <f>VLOOKUP(B1375,'SINAPI-%MO'!B:E,4,0)</f>
        <v>0.51049999999999995</v>
      </c>
      <c r="H1375" s="456">
        <f t="shared" si="21"/>
        <v>101.97</v>
      </c>
    </row>
    <row r="1376" spans="1:8" x14ac:dyDescent="0.25">
      <c r="A1376" s="447"/>
      <c r="B1376" s="449">
        <v>105522</v>
      </c>
      <c r="C1376" s="439" t="s">
        <v>11064</v>
      </c>
      <c r="D1376" s="449" t="s">
        <v>71</v>
      </c>
      <c r="E1376" s="450">
        <v>0</v>
      </c>
      <c r="F1376" s="455"/>
      <c r="G1376" s="453" t="e">
        <f>VLOOKUP(B1376,'SINAPI-%MO'!B:E,4,0)</f>
        <v>#N/A</v>
      </c>
      <c r="H1376" s="456" t="str">
        <f t="shared" si="21"/>
        <v/>
      </c>
    </row>
    <row r="1377" spans="1:8" x14ac:dyDescent="0.25">
      <c r="A1377" s="447"/>
      <c r="B1377" s="449">
        <v>104281</v>
      </c>
      <c r="C1377" s="439" t="s">
        <v>11065</v>
      </c>
      <c r="D1377" s="449" t="s">
        <v>60</v>
      </c>
      <c r="E1377" s="450">
        <v>0</v>
      </c>
      <c r="F1377" s="455"/>
      <c r="G1377" s="453" t="e">
        <f>VLOOKUP(B1377,'SINAPI-%MO'!B:E,4,0)</f>
        <v>#N/A</v>
      </c>
      <c r="H1377" s="456" t="str">
        <f t="shared" si="21"/>
        <v/>
      </c>
    </row>
    <row r="1378" spans="1:8" x14ac:dyDescent="0.25">
      <c r="A1378" s="447"/>
      <c r="B1378" s="449">
        <v>104287</v>
      </c>
      <c r="C1378" s="439" t="s">
        <v>11066</v>
      </c>
      <c r="D1378" s="449" t="s">
        <v>60</v>
      </c>
      <c r="E1378" s="450">
        <v>0</v>
      </c>
      <c r="F1378" s="455"/>
      <c r="G1378" s="453" t="e">
        <f>VLOOKUP(B1378,'SINAPI-%MO'!B:E,4,0)</f>
        <v>#N/A</v>
      </c>
      <c r="H1378" s="456" t="str">
        <f t="shared" si="21"/>
        <v/>
      </c>
    </row>
    <row r="1379" spans="1:8" x14ac:dyDescent="0.25">
      <c r="A1379" s="447"/>
      <c r="B1379" s="449">
        <v>104286</v>
      </c>
      <c r="C1379" s="439" t="s">
        <v>11067</v>
      </c>
      <c r="D1379" s="449" t="s">
        <v>60</v>
      </c>
      <c r="E1379" s="450">
        <v>0</v>
      </c>
      <c r="F1379" s="455"/>
      <c r="G1379" s="453" t="e">
        <f>VLOOKUP(B1379,'SINAPI-%MO'!B:E,4,0)</f>
        <v>#N/A</v>
      </c>
      <c r="H1379" s="456" t="str">
        <f t="shared" si="21"/>
        <v/>
      </c>
    </row>
    <row r="1380" spans="1:8" x14ac:dyDescent="0.25">
      <c r="A1380" s="447"/>
      <c r="B1380" s="449">
        <v>104292</v>
      </c>
      <c r="C1380" s="439" t="s">
        <v>11068</v>
      </c>
      <c r="D1380" s="449" t="s">
        <v>60</v>
      </c>
      <c r="E1380" s="450">
        <v>0</v>
      </c>
      <c r="F1380" s="455"/>
      <c r="G1380" s="453" t="e">
        <f>VLOOKUP(B1380,'SINAPI-%MO'!B:E,4,0)</f>
        <v>#N/A</v>
      </c>
      <c r="H1380" s="456" t="str">
        <f t="shared" si="21"/>
        <v/>
      </c>
    </row>
    <row r="1381" spans="1:8" x14ac:dyDescent="0.25">
      <c r="A1381" s="447"/>
      <c r="B1381" s="449">
        <v>104282</v>
      </c>
      <c r="C1381" s="439" t="s">
        <v>11069</v>
      </c>
      <c r="D1381" s="449" t="s">
        <v>60</v>
      </c>
      <c r="E1381" s="450">
        <v>0</v>
      </c>
      <c r="F1381" s="455"/>
      <c r="G1381" s="453" t="e">
        <f>VLOOKUP(B1381,'SINAPI-%MO'!B:E,4,0)</f>
        <v>#N/A</v>
      </c>
      <c r="H1381" s="456" t="str">
        <f t="shared" si="21"/>
        <v/>
      </c>
    </row>
    <row r="1382" spans="1:8" x14ac:dyDescent="0.25">
      <c r="A1382" s="447"/>
      <c r="B1382" s="449">
        <v>104288</v>
      </c>
      <c r="C1382" s="439" t="s">
        <v>11070</v>
      </c>
      <c r="D1382" s="449" t="s">
        <v>60</v>
      </c>
      <c r="E1382" s="450">
        <v>0</v>
      </c>
      <c r="F1382" s="455"/>
      <c r="G1382" s="453" t="e">
        <f>VLOOKUP(B1382,'SINAPI-%MO'!B:E,4,0)</f>
        <v>#N/A</v>
      </c>
      <c r="H1382" s="456" t="str">
        <f t="shared" si="21"/>
        <v/>
      </c>
    </row>
    <row r="1383" spans="1:8" x14ac:dyDescent="0.25">
      <c r="A1383" s="447"/>
      <c r="B1383" s="449">
        <v>104283</v>
      </c>
      <c r="C1383" s="439" t="s">
        <v>11071</v>
      </c>
      <c r="D1383" s="449" t="s">
        <v>60</v>
      </c>
      <c r="E1383" s="450">
        <v>0</v>
      </c>
      <c r="F1383" s="455"/>
      <c r="G1383" s="453" t="e">
        <f>VLOOKUP(B1383,'SINAPI-%MO'!B:E,4,0)</f>
        <v>#N/A</v>
      </c>
      <c r="H1383" s="456" t="str">
        <f t="shared" si="21"/>
        <v/>
      </c>
    </row>
    <row r="1384" spans="1:8" x14ac:dyDescent="0.25">
      <c r="A1384" s="447"/>
      <c r="B1384" s="449">
        <v>104289</v>
      </c>
      <c r="C1384" s="439" t="s">
        <v>11072</v>
      </c>
      <c r="D1384" s="449" t="s">
        <v>60</v>
      </c>
      <c r="E1384" s="450">
        <v>0</v>
      </c>
      <c r="F1384" s="455"/>
      <c r="G1384" s="453" t="e">
        <f>VLOOKUP(B1384,'SINAPI-%MO'!B:E,4,0)</f>
        <v>#N/A</v>
      </c>
      <c r="H1384" s="456" t="str">
        <f t="shared" si="21"/>
        <v/>
      </c>
    </row>
    <row r="1385" spans="1:8" x14ac:dyDescent="0.25">
      <c r="A1385" s="447"/>
      <c r="B1385" s="449">
        <v>104284</v>
      </c>
      <c r="C1385" s="439" t="s">
        <v>11073</v>
      </c>
      <c r="D1385" s="449" t="s">
        <v>60</v>
      </c>
      <c r="E1385" s="450">
        <v>0</v>
      </c>
      <c r="F1385" s="455"/>
      <c r="G1385" s="453" t="e">
        <f>VLOOKUP(B1385,'SINAPI-%MO'!B:E,4,0)</f>
        <v>#N/A</v>
      </c>
      <c r="H1385" s="456" t="str">
        <f t="shared" si="21"/>
        <v/>
      </c>
    </row>
    <row r="1386" spans="1:8" x14ac:dyDescent="0.25">
      <c r="A1386" s="447"/>
      <c r="B1386" s="449">
        <v>104290</v>
      </c>
      <c r="C1386" s="439" t="s">
        <v>11074</v>
      </c>
      <c r="D1386" s="449" t="s">
        <v>60</v>
      </c>
      <c r="E1386" s="450">
        <v>0</v>
      </c>
      <c r="F1386" s="455"/>
      <c r="G1386" s="453" t="e">
        <f>VLOOKUP(B1386,'SINAPI-%MO'!B:E,4,0)</f>
        <v>#N/A</v>
      </c>
      <c r="H1386" s="456" t="str">
        <f t="shared" si="21"/>
        <v/>
      </c>
    </row>
    <row r="1387" spans="1:8" x14ac:dyDescent="0.25">
      <c r="A1387" s="447"/>
      <c r="B1387" s="449">
        <v>104285</v>
      </c>
      <c r="C1387" s="439" t="s">
        <v>11075</v>
      </c>
      <c r="D1387" s="449" t="s">
        <v>60</v>
      </c>
      <c r="E1387" s="450">
        <v>0</v>
      </c>
      <c r="F1387" s="455"/>
      <c r="G1387" s="453" t="e">
        <f>VLOOKUP(B1387,'SINAPI-%MO'!B:E,4,0)</f>
        <v>#N/A</v>
      </c>
      <c r="H1387" s="456" t="str">
        <f t="shared" si="21"/>
        <v/>
      </c>
    </row>
    <row r="1388" spans="1:8" x14ac:dyDescent="0.25">
      <c r="A1388" s="447"/>
      <c r="B1388" s="449">
        <v>104291</v>
      </c>
      <c r="C1388" s="439" t="s">
        <v>11076</v>
      </c>
      <c r="D1388" s="449" t="s">
        <v>60</v>
      </c>
      <c r="E1388" s="450">
        <v>0</v>
      </c>
      <c r="F1388" s="455"/>
      <c r="G1388" s="453" t="e">
        <f>VLOOKUP(B1388,'SINAPI-%MO'!B:E,4,0)</f>
        <v>#N/A</v>
      </c>
      <c r="H1388" s="456" t="str">
        <f t="shared" si="21"/>
        <v/>
      </c>
    </row>
    <row r="1389" spans="1:8" x14ac:dyDescent="0.25">
      <c r="A1389" s="447"/>
      <c r="B1389" s="449">
        <v>104267</v>
      </c>
      <c r="C1389" s="439" t="s">
        <v>11077</v>
      </c>
      <c r="D1389" s="449" t="s">
        <v>60</v>
      </c>
      <c r="E1389" s="450">
        <v>0</v>
      </c>
      <c r="F1389" s="455"/>
      <c r="G1389" s="453" t="e">
        <f>VLOOKUP(B1389,'SINAPI-%MO'!B:E,4,0)</f>
        <v>#N/A</v>
      </c>
      <c r="H1389" s="456" t="str">
        <f t="shared" si="21"/>
        <v/>
      </c>
    </row>
    <row r="1390" spans="1:8" x14ac:dyDescent="0.25">
      <c r="A1390" s="447"/>
      <c r="B1390" s="449">
        <v>104268</v>
      </c>
      <c r="C1390" s="439" t="s">
        <v>11078</v>
      </c>
      <c r="D1390" s="449" t="s">
        <v>60</v>
      </c>
      <c r="E1390" s="450">
        <v>0</v>
      </c>
      <c r="F1390" s="455"/>
      <c r="G1390" s="453" t="e">
        <f>VLOOKUP(B1390,'SINAPI-%MO'!B:E,4,0)</f>
        <v>#N/A</v>
      </c>
      <c r="H1390" s="456" t="str">
        <f t="shared" si="21"/>
        <v/>
      </c>
    </row>
    <row r="1391" spans="1:8" x14ac:dyDescent="0.25">
      <c r="A1391" s="447"/>
      <c r="B1391" s="449">
        <v>104269</v>
      </c>
      <c r="C1391" s="439" t="s">
        <v>11079</v>
      </c>
      <c r="D1391" s="449" t="s">
        <v>60</v>
      </c>
      <c r="E1391" s="450">
        <v>0</v>
      </c>
      <c r="F1391" s="455"/>
      <c r="G1391" s="453" t="e">
        <f>VLOOKUP(B1391,'SINAPI-%MO'!B:E,4,0)</f>
        <v>#N/A</v>
      </c>
      <c r="H1391" s="456" t="str">
        <f t="shared" si="21"/>
        <v/>
      </c>
    </row>
    <row r="1392" spans="1:8" x14ac:dyDescent="0.25">
      <c r="A1392" s="447"/>
      <c r="B1392" s="449">
        <v>104270</v>
      </c>
      <c r="C1392" s="439" t="s">
        <v>11080</v>
      </c>
      <c r="D1392" s="449" t="s">
        <v>60</v>
      </c>
      <c r="E1392" s="450">
        <v>0</v>
      </c>
      <c r="F1392" s="455"/>
      <c r="G1392" s="453" t="e">
        <f>VLOOKUP(B1392,'SINAPI-%MO'!B:E,4,0)</f>
        <v>#N/A</v>
      </c>
      <c r="H1392" s="456" t="str">
        <f t="shared" si="21"/>
        <v/>
      </c>
    </row>
    <row r="1393" spans="1:8" x14ac:dyDescent="0.25">
      <c r="A1393" s="447"/>
      <c r="B1393" s="449">
        <v>104276</v>
      </c>
      <c r="C1393" s="439" t="s">
        <v>11081</v>
      </c>
      <c r="D1393" s="449" t="s">
        <v>60</v>
      </c>
      <c r="E1393" s="450">
        <v>0</v>
      </c>
      <c r="F1393" s="455"/>
      <c r="G1393" s="453" t="e">
        <f>VLOOKUP(B1393,'SINAPI-%MO'!B:E,4,0)</f>
        <v>#N/A</v>
      </c>
      <c r="H1393" s="456" t="str">
        <f t="shared" si="21"/>
        <v/>
      </c>
    </row>
    <row r="1394" spans="1:8" x14ac:dyDescent="0.25">
      <c r="A1394" s="447"/>
      <c r="B1394" s="449">
        <v>104280</v>
      </c>
      <c r="C1394" s="439" t="s">
        <v>11082</v>
      </c>
      <c r="D1394" s="449" t="s">
        <v>60</v>
      </c>
      <c r="E1394" s="450">
        <v>0</v>
      </c>
      <c r="F1394" s="455"/>
      <c r="G1394" s="453" t="e">
        <f>VLOOKUP(B1394,'SINAPI-%MO'!B:E,4,0)</f>
        <v>#N/A</v>
      </c>
      <c r="H1394" s="456" t="str">
        <f t="shared" si="21"/>
        <v/>
      </c>
    </row>
    <row r="1395" spans="1:8" x14ac:dyDescent="0.25">
      <c r="A1395" s="447"/>
      <c r="B1395" s="449">
        <v>104271</v>
      </c>
      <c r="C1395" s="439" t="s">
        <v>11083</v>
      </c>
      <c r="D1395" s="449" t="s">
        <v>60</v>
      </c>
      <c r="E1395" s="450">
        <v>0</v>
      </c>
      <c r="F1395" s="455"/>
      <c r="G1395" s="453" t="e">
        <f>VLOOKUP(B1395,'SINAPI-%MO'!B:E,4,0)</f>
        <v>#N/A</v>
      </c>
      <c r="H1395" s="456" t="str">
        <f t="shared" si="21"/>
        <v/>
      </c>
    </row>
    <row r="1396" spans="1:8" x14ac:dyDescent="0.25">
      <c r="A1396" s="447"/>
      <c r="B1396" s="449">
        <v>104272</v>
      </c>
      <c r="C1396" s="439" t="s">
        <v>11084</v>
      </c>
      <c r="D1396" s="449" t="s">
        <v>60</v>
      </c>
      <c r="E1396" s="450">
        <v>0</v>
      </c>
      <c r="F1396" s="455"/>
      <c r="G1396" s="453" t="e">
        <f>VLOOKUP(B1396,'SINAPI-%MO'!B:E,4,0)</f>
        <v>#N/A</v>
      </c>
      <c r="H1396" s="456" t="str">
        <f t="shared" si="21"/>
        <v/>
      </c>
    </row>
    <row r="1397" spans="1:8" x14ac:dyDescent="0.25">
      <c r="A1397" s="447"/>
      <c r="B1397" s="449">
        <v>104273</v>
      </c>
      <c r="C1397" s="439" t="s">
        <v>11085</v>
      </c>
      <c r="D1397" s="449" t="s">
        <v>60</v>
      </c>
      <c r="E1397" s="450">
        <v>0</v>
      </c>
      <c r="F1397" s="455"/>
      <c r="G1397" s="453" t="e">
        <f>VLOOKUP(B1397,'SINAPI-%MO'!B:E,4,0)</f>
        <v>#N/A</v>
      </c>
      <c r="H1397" s="456" t="str">
        <f t="shared" si="21"/>
        <v/>
      </c>
    </row>
    <row r="1398" spans="1:8" x14ac:dyDescent="0.25">
      <c r="A1398" s="447"/>
      <c r="B1398" s="449">
        <v>104277</v>
      </c>
      <c r="C1398" s="439" t="s">
        <v>11086</v>
      </c>
      <c r="D1398" s="449" t="s">
        <v>60</v>
      </c>
      <c r="E1398" s="450">
        <v>0</v>
      </c>
      <c r="F1398" s="455"/>
      <c r="G1398" s="453" t="e">
        <f>VLOOKUP(B1398,'SINAPI-%MO'!B:E,4,0)</f>
        <v>#N/A</v>
      </c>
      <c r="H1398" s="456" t="str">
        <f t="shared" si="21"/>
        <v/>
      </c>
    </row>
    <row r="1399" spans="1:8" x14ac:dyDescent="0.25">
      <c r="A1399" s="447"/>
      <c r="B1399" s="449">
        <v>104274</v>
      </c>
      <c r="C1399" s="439" t="s">
        <v>11087</v>
      </c>
      <c r="D1399" s="449" t="s">
        <v>60</v>
      </c>
      <c r="E1399" s="450">
        <v>0</v>
      </c>
      <c r="F1399" s="455"/>
      <c r="G1399" s="453" t="e">
        <f>VLOOKUP(B1399,'SINAPI-%MO'!B:E,4,0)</f>
        <v>#N/A</v>
      </c>
      <c r="H1399" s="456" t="str">
        <f t="shared" si="21"/>
        <v/>
      </c>
    </row>
    <row r="1400" spans="1:8" x14ac:dyDescent="0.25">
      <c r="A1400" s="447"/>
      <c r="B1400" s="449">
        <v>104278</v>
      </c>
      <c r="C1400" s="439" t="s">
        <v>11088</v>
      </c>
      <c r="D1400" s="449" t="s">
        <v>60</v>
      </c>
      <c r="E1400" s="450">
        <v>0</v>
      </c>
      <c r="F1400" s="455"/>
      <c r="G1400" s="453" t="e">
        <f>VLOOKUP(B1400,'SINAPI-%MO'!B:E,4,0)</f>
        <v>#N/A</v>
      </c>
      <c r="H1400" s="456" t="str">
        <f t="shared" si="21"/>
        <v/>
      </c>
    </row>
    <row r="1401" spans="1:8" x14ac:dyDescent="0.25">
      <c r="A1401" s="447"/>
      <c r="B1401" s="449">
        <v>104275</v>
      </c>
      <c r="C1401" s="439" t="s">
        <v>11089</v>
      </c>
      <c r="D1401" s="449" t="s">
        <v>60</v>
      </c>
      <c r="E1401" s="450">
        <v>0</v>
      </c>
      <c r="F1401" s="455"/>
      <c r="G1401" s="453" t="e">
        <f>VLOOKUP(B1401,'SINAPI-%MO'!B:E,4,0)</f>
        <v>#N/A</v>
      </c>
      <c r="H1401" s="456" t="str">
        <f t="shared" si="21"/>
        <v/>
      </c>
    </row>
    <row r="1402" spans="1:8" x14ac:dyDescent="0.25">
      <c r="A1402" s="447"/>
      <c r="B1402" s="449">
        <v>104279</v>
      </c>
      <c r="C1402" s="439" t="s">
        <v>11090</v>
      </c>
      <c r="D1402" s="449" t="s">
        <v>60</v>
      </c>
      <c r="E1402" s="450">
        <v>0</v>
      </c>
      <c r="F1402" s="455"/>
      <c r="G1402" s="453" t="e">
        <f>VLOOKUP(B1402,'SINAPI-%MO'!B:E,4,0)</f>
        <v>#N/A</v>
      </c>
      <c r="H1402" s="456" t="str">
        <f t="shared" si="21"/>
        <v/>
      </c>
    </row>
    <row r="1403" spans="1:8" x14ac:dyDescent="0.25">
      <c r="A1403" s="447"/>
      <c r="B1403" s="449">
        <v>104265</v>
      </c>
      <c r="C1403" s="439" t="s">
        <v>11091</v>
      </c>
      <c r="D1403" s="449" t="s">
        <v>60</v>
      </c>
      <c r="E1403" s="450">
        <v>0</v>
      </c>
      <c r="F1403" s="455"/>
      <c r="G1403" s="453" t="e">
        <f>VLOOKUP(B1403,'SINAPI-%MO'!B:E,4,0)</f>
        <v>#N/A</v>
      </c>
      <c r="H1403" s="456" t="str">
        <f t="shared" si="21"/>
        <v/>
      </c>
    </row>
    <row r="1404" spans="1:8" x14ac:dyDescent="0.25">
      <c r="A1404" s="447"/>
      <c r="B1404" s="449">
        <v>104266</v>
      </c>
      <c r="C1404" s="439" t="s">
        <v>11092</v>
      </c>
      <c r="D1404" s="449" t="s">
        <v>60</v>
      </c>
      <c r="E1404" s="450">
        <v>0</v>
      </c>
      <c r="F1404" s="455"/>
      <c r="G1404" s="453" t="e">
        <f>VLOOKUP(B1404,'SINAPI-%MO'!B:E,4,0)</f>
        <v>#N/A</v>
      </c>
      <c r="H1404" s="456" t="str">
        <f t="shared" si="21"/>
        <v/>
      </c>
    </row>
    <row r="1405" spans="1:8" x14ac:dyDescent="0.25">
      <c r="A1405" s="447"/>
      <c r="B1405" s="449">
        <v>104305</v>
      </c>
      <c r="C1405" s="439" t="s">
        <v>11093</v>
      </c>
      <c r="D1405" s="449" t="s">
        <v>73</v>
      </c>
      <c r="E1405" s="450">
        <v>0</v>
      </c>
      <c r="F1405" s="455"/>
      <c r="G1405" s="453" t="e">
        <f>VLOOKUP(B1405,'SINAPI-%MO'!B:E,4,0)</f>
        <v>#N/A</v>
      </c>
      <c r="H1405" s="456" t="str">
        <f t="shared" si="21"/>
        <v/>
      </c>
    </row>
    <row r="1406" spans="1:8" x14ac:dyDescent="0.25">
      <c r="A1406" s="447"/>
      <c r="B1406" s="449">
        <v>104306</v>
      </c>
      <c r="C1406" s="439" t="s">
        <v>11094</v>
      </c>
      <c r="D1406" s="449" t="s">
        <v>73</v>
      </c>
      <c r="E1406" s="450">
        <v>0</v>
      </c>
      <c r="F1406" s="455"/>
      <c r="G1406" s="453" t="e">
        <f>VLOOKUP(B1406,'SINAPI-%MO'!B:E,4,0)</f>
        <v>#N/A</v>
      </c>
      <c r="H1406" s="456" t="str">
        <f t="shared" si="21"/>
        <v/>
      </c>
    </row>
    <row r="1407" spans="1:8" x14ac:dyDescent="0.25">
      <c r="A1407" s="447"/>
      <c r="B1407" s="449">
        <v>104307</v>
      </c>
      <c r="C1407" s="439" t="s">
        <v>11095</v>
      </c>
      <c r="D1407" s="449" t="s">
        <v>73</v>
      </c>
      <c r="E1407" s="450">
        <v>0</v>
      </c>
      <c r="F1407" s="455"/>
      <c r="G1407" s="453" t="e">
        <f>VLOOKUP(B1407,'SINAPI-%MO'!B:E,4,0)</f>
        <v>#N/A</v>
      </c>
      <c r="H1407" s="456" t="str">
        <f t="shared" si="21"/>
        <v/>
      </c>
    </row>
    <row r="1408" spans="1:8" x14ac:dyDescent="0.25">
      <c r="A1408" s="447"/>
      <c r="B1408" s="449">
        <v>104308</v>
      </c>
      <c r="C1408" s="439" t="s">
        <v>11096</v>
      </c>
      <c r="D1408" s="449" t="s">
        <v>73</v>
      </c>
      <c r="E1408" s="450">
        <v>0</v>
      </c>
      <c r="F1408" s="455"/>
      <c r="G1408" s="453" t="e">
        <f>VLOOKUP(B1408,'SINAPI-%MO'!B:E,4,0)</f>
        <v>#N/A</v>
      </c>
      <c r="H1408" s="456" t="str">
        <f t="shared" si="21"/>
        <v/>
      </c>
    </row>
    <row r="1409" spans="1:8" x14ac:dyDescent="0.25">
      <c r="A1409" s="447"/>
      <c r="B1409" s="449">
        <v>104309</v>
      </c>
      <c r="C1409" s="439" t="s">
        <v>11097</v>
      </c>
      <c r="D1409" s="449" t="s">
        <v>73</v>
      </c>
      <c r="E1409" s="450">
        <v>0</v>
      </c>
      <c r="F1409" s="455"/>
      <c r="G1409" s="453" t="e">
        <f>VLOOKUP(B1409,'SINAPI-%MO'!B:E,4,0)</f>
        <v>#N/A</v>
      </c>
      <c r="H1409" s="456" t="str">
        <f t="shared" si="21"/>
        <v/>
      </c>
    </row>
    <row r="1410" spans="1:8" x14ac:dyDescent="0.25">
      <c r="A1410" s="447"/>
      <c r="B1410" s="449">
        <v>104310</v>
      </c>
      <c r="C1410" s="439" t="s">
        <v>11098</v>
      </c>
      <c r="D1410" s="449" t="s">
        <v>73</v>
      </c>
      <c r="E1410" s="450">
        <v>0</v>
      </c>
      <c r="F1410" s="455"/>
      <c r="G1410" s="453" t="e">
        <f>VLOOKUP(B1410,'SINAPI-%MO'!B:E,4,0)</f>
        <v>#N/A</v>
      </c>
      <c r="H1410" s="456" t="str">
        <f t="shared" si="21"/>
        <v/>
      </c>
    </row>
    <row r="1411" spans="1:8" x14ac:dyDescent="0.25">
      <c r="A1411" s="447"/>
      <c r="B1411" s="449">
        <v>104311</v>
      </c>
      <c r="C1411" s="439" t="s">
        <v>11099</v>
      </c>
      <c r="D1411" s="449" t="s">
        <v>73</v>
      </c>
      <c r="E1411" s="450">
        <v>0</v>
      </c>
      <c r="F1411" s="455"/>
      <c r="G1411" s="453" t="e">
        <f>VLOOKUP(B1411,'SINAPI-%MO'!B:E,4,0)</f>
        <v>#N/A</v>
      </c>
      <c r="H1411" s="456" t="str">
        <f t="shared" si="21"/>
        <v/>
      </c>
    </row>
    <row r="1412" spans="1:8" x14ac:dyDescent="0.25">
      <c r="A1412" s="447"/>
      <c r="B1412" s="449">
        <v>104301</v>
      </c>
      <c r="C1412" s="439" t="s">
        <v>11100</v>
      </c>
      <c r="D1412" s="449" t="s">
        <v>81</v>
      </c>
      <c r="E1412" s="450">
        <v>0</v>
      </c>
      <c r="F1412" s="455"/>
      <c r="G1412" s="453" t="e">
        <f>VLOOKUP(B1412,'SINAPI-%MO'!B:E,4,0)</f>
        <v>#N/A</v>
      </c>
      <c r="H1412" s="456" t="str">
        <f t="shared" si="21"/>
        <v/>
      </c>
    </row>
    <row r="1413" spans="1:8" x14ac:dyDescent="0.25">
      <c r="A1413" s="447"/>
      <c r="B1413" s="449">
        <v>104302</v>
      </c>
      <c r="C1413" s="439" t="s">
        <v>11101</v>
      </c>
      <c r="D1413" s="449" t="s">
        <v>81</v>
      </c>
      <c r="E1413" s="450">
        <v>0</v>
      </c>
      <c r="F1413" s="455"/>
      <c r="G1413" s="453" t="e">
        <f>VLOOKUP(B1413,'SINAPI-%MO'!B:E,4,0)</f>
        <v>#N/A</v>
      </c>
      <c r="H1413" s="456" t="str">
        <f t="shared" si="21"/>
        <v/>
      </c>
    </row>
    <row r="1414" spans="1:8" x14ac:dyDescent="0.25">
      <c r="A1414" s="447"/>
      <c r="B1414" s="449">
        <v>104303</v>
      </c>
      <c r="C1414" s="439" t="s">
        <v>11102</v>
      </c>
      <c r="D1414" s="449" t="s">
        <v>81</v>
      </c>
      <c r="E1414" s="450">
        <v>0</v>
      </c>
      <c r="F1414" s="455"/>
      <c r="G1414" s="453" t="e">
        <f>VLOOKUP(B1414,'SINAPI-%MO'!B:E,4,0)</f>
        <v>#N/A</v>
      </c>
      <c r="H1414" s="456" t="str">
        <f t="shared" si="21"/>
        <v/>
      </c>
    </row>
    <row r="1415" spans="1:8" x14ac:dyDescent="0.25">
      <c r="A1415" s="447"/>
      <c r="B1415" s="449">
        <v>104304</v>
      </c>
      <c r="C1415" s="439" t="s">
        <v>11103</v>
      </c>
      <c r="D1415" s="449" t="s">
        <v>81</v>
      </c>
      <c r="E1415" s="450">
        <v>0</v>
      </c>
      <c r="F1415" s="455"/>
      <c r="G1415" s="453" t="e">
        <f>VLOOKUP(B1415,'SINAPI-%MO'!B:E,4,0)</f>
        <v>#N/A</v>
      </c>
      <c r="H1415" s="456" t="str">
        <f t="shared" si="21"/>
        <v/>
      </c>
    </row>
    <row r="1416" spans="1:8" x14ac:dyDescent="0.25">
      <c r="A1416" s="447"/>
      <c r="B1416" s="449">
        <v>104293</v>
      </c>
      <c r="C1416" s="439" t="s">
        <v>11104</v>
      </c>
      <c r="D1416" s="449" t="s">
        <v>81</v>
      </c>
      <c r="E1416" s="450">
        <v>0</v>
      </c>
      <c r="F1416" s="455"/>
      <c r="G1416" s="453" t="e">
        <f>VLOOKUP(B1416,'SINAPI-%MO'!B:E,4,0)</f>
        <v>#N/A</v>
      </c>
      <c r="H1416" s="456" t="str">
        <f t="shared" si="21"/>
        <v/>
      </c>
    </row>
    <row r="1417" spans="1:8" x14ac:dyDescent="0.25">
      <c r="A1417" s="447"/>
      <c r="B1417" s="449">
        <v>104297</v>
      </c>
      <c r="C1417" s="439" t="s">
        <v>11105</v>
      </c>
      <c r="D1417" s="449" t="s">
        <v>81</v>
      </c>
      <c r="E1417" s="450">
        <v>0</v>
      </c>
      <c r="F1417" s="455"/>
      <c r="G1417" s="453" t="e">
        <f>VLOOKUP(B1417,'SINAPI-%MO'!B:E,4,0)</f>
        <v>#N/A</v>
      </c>
      <c r="H1417" s="456" t="str">
        <f t="shared" si="21"/>
        <v/>
      </c>
    </row>
    <row r="1418" spans="1:8" x14ac:dyDescent="0.25">
      <c r="A1418" s="447"/>
      <c r="B1418" s="449">
        <v>104295</v>
      </c>
      <c r="C1418" s="439" t="s">
        <v>11106</v>
      </c>
      <c r="D1418" s="449" t="s">
        <v>81</v>
      </c>
      <c r="E1418" s="450">
        <v>0</v>
      </c>
      <c r="F1418" s="455"/>
      <c r="G1418" s="453" t="e">
        <f>VLOOKUP(B1418,'SINAPI-%MO'!B:E,4,0)</f>
        <v>#N/A</v>
      </c>
      <c r="H1418" s="456" t="str">
        <f t="shared" si="21"/>
        <v/>
      </c>
    </row>
    <row r="1419" spans="1:8" x14ac:dyDescent="0.25">
      <c r="A1419" s="447"/>
      <c r="B1419" s="449">
        <v>104299</v>
      </c>
      <c r="C1419" s="439" t="s">
        <v>11107</v>
      </c>
      <c r="D1419" s="449" t="s">
        <v>81</v>
      </c>
      <c r="E1419" s="450">
        <v>0</v>
      </c>
      <c r="F1419" s="455"/>
      <c r="G1419" s="453" t="e">
        <f>VLOOKUP(B1419,'SINAPI-%MO'!B:E,4,0)</f>
        <v>#N/A</v>
      </c>
      <c r="H1419" s="456" t="str">
        <f t="shared" si="21"/>
        <v/>
      </c>
    </row>
    <row r="1420" spans="1:8" x14ac:dyDescent="0.25">
      <c r="A1420" s="447"/>
      <c r="B1420" s="449">
        <v>104294</v>
      </c>
      <c r="C1420" s="439" t="s">
        <v>11108</v>
      </c>
      <c r="D1420" s="449" t="s">
        <v>81</v>
      </c>
      <c r="E1420" s="450">
        <v>0</v>
      </c>
      <c r="F1420" s="455"/>
      <c r="G1420" s="453" t="e">
        <f>VLOOKUP(B1420,'SINAPI-%MO'!B:E,4,0)</f>
        <v>#N/A</v>
      </c>
      <c r="H1420" s="456" t="str">
        <f t="shared" ref="H1420:H1483" si="22">IF(E1420&gt;0,TRUNC(E1420*(1-G1420),2),"")</f>
        <v/>
      </c>
    </row>
    <row r="1421" spans="1:8" x14ac:dyDescent="0.25">
      <c r="A1421" s="447"/>
      <c r="B1421" s="449">
        <v>104298</v>
      </c>
      <c r="C1421" s="439" t="s">
        <v>11109</v>
      </c>
      <c r="D1421" s="449" t="s">
        <v>81</v>
      </c>
      <c r="E1421" s="450">
        <v>0</v>
      </c>
      <c r="F1421" s="455"/>
      <c r="G1421" s="453" t="e">
        <f>VLOOKUP(B1421,'SINAPI-%MO'!B:E,4,0)</f>
        <v>#N/A</v>
      </c>
      <c r="H1421" s="456" t="str">
        <f t="shared" si="22"/>
        <v/>
      </c>
    </row>
    <row r="1422" spans="1:8" x14ac:dyDescent="0.25">
      <c r="A1422" s="447"/>
      <c r="B1422" s="449">
        <v>104296</v>
      </c>
      <c r="C1422" s="439" t="s">
        <v>11110</v>
      </c>
      <c r="D1422" s="449" t="s">
        <v>81</v>
      </c>
      <c r="E1422" s="450">
        <v>0</v>
      </c>
      <c r="F1422" s="455"/>
      <c r="G1422" s="453" t="e">
        <f>VLOOKUP(B1422,'SINAPI-%MO'!B:E,4,0)</f>
        <v>#N/A</v>
      </c>
      <c r="H1422" s="456" t="str">
        <f t="shared" si="22"/>
        <v/>
      </c>
    </row>
    <row r="1423" spans="1:8" x14ac:dyDescent="0.25">
      <c r="A1423" s="447"/>
      <c r="B1423" s="449">
        <v>104300</v>
      </c>
      <c r="C1423" s="439" t="s">
        <v>11111</v>
      </c>
      <c r="D1423" s="449" t="s">
        <v>81</v>
      </c>
      <c r="E1423" s="450">
        <v>0</v>
      </c>
      <c r="F1423" s="455"/>
      <c r="G1423" s="453" t="e">
        <f>VLOOKUP(B1423,'SINAPI-%MO'!B:E,4,0)</f>
        <v>#N/A</v>
      </c>
      <c r="H1423" s="456" t="str">
        <f t="shared" si="22"/>
        <v/>
      </c>
    </row>
    <row r="1424" spans="1:8" x14ac:dyDescent="0.25">
      <c r="A1424" s="447"/>
      <c r="B1424" s="449">
        <v>90944</v>
      </c>
      <c r="C1424" s="439" t="s">
        <v>4338</v>
      </c>
      <c r="D1424" s="449" t="s">
        <v>71</v>
      </c>
      <c r="E1424" s="450">
        <v>193.89</v>
      </c>
      <c r="F1424" s="455">
        <v>0</v>
      </c>
      <c r="G1424" s="453">
        <f>VLOOKUP(B1424,'SINAPI-%MO'!B:E,4,0)</f>
        <v>0.21149999999999999</v>
      </c>
      <c r="H1424" s="456">
        <f t="shared" si="22"/>
        <v>152.88</v>
      </c>
    </row>
    <row r="1425" spans="1:8" x14ac:dyDescent="0.25">
      <c r="A1425" s="447"/>
      <c r="B1425" s="449">
        <v>90934</v>
      </c>
      <c r="C1425" s="439" t="s">
        <v>4334</v>
      </c>
      <c r="D1425" s="449" t="s">
        <v>71</v>
      </c>
      <c r="E1425" s="450">
        <v>179.9</v>
      </c>
      <c r="F1425" s="455">
        <v>0</v>
      </c>
      <c r="G1425" s="453">
        <f>VLOOKUP(B1425,'SINAPI-%MO'!B:E,4,0)</f>
        <v>0.2077</v>
      </c>
      <c r="H1425" s="456">
        <f t="shared" si="22"/>
        <v>142.53</v>
      </c>
    </row>
    <row r="1426" spans="1:8" x14ac:dyDescent="0.25">
      <c r="A1426" s="447"/>
      <c r="B1426" s="449">
        <v>90954</v>
      </c>
      <c r="C1426" s="439" t="s">
        <v>4342</v>
      </c>
      <c r="D1426" s="449" t="s">
        <v>71</v>
      </c>
      <c r="E1426" s="450">
        <v>219.49</v>
      </c>
      <c r="F1426" s="455">
        <v>0</v>
      </c>
      <c r="G1426" s="453">
        <f>VLOOKUP(B1426,'SINAPI-%MO'!B:E,4,0)</f>
        <v>0.217</v>
      </c>
      <c r="H1426" s="456">
        <f t="shared" si="22"/>
        <v>171.86</v>
      </c>
    </row>
    <row r="1427" spans="1:8" x14ac:dyDescent="0.25">
      <c r="A1427" s="447"/>
      <c r="B1427" s="449">
        <v>90933</v>
      </c>
      <c r="C1427" s="439" t="s">
        <v>4333</v>
      </c>
      <c r="D1427" s="449" t="s">
        <v>71</v>
      </c>
      <c r="E1427" s="450">
        <v>167.01</v>
      </c>
      <c r="F1427" s="455">
        <v>0</v>
      </c>
      <c r="G1427" s="453">
        <f>VLOOKUP(B1427,'SINAPI-%MO'!B:E,4,0)</f>
        <v>0.15390000000000001</v>
      </c>
      <c r="H1427" s="456">
        <f t="shared" si="22"/>
        <v>141.30000000000001</v>
      </c>
    </row>
    <row r="1428" spans="1:8" x14ac:dyDescent="0.25">
      <c r="A1428" s="447"/>
      <c r="B1428" s="449">
        <v>90943</v>
      </c>
      <c r="C1428" s="439" t="s">
        <v>4337</v>
      </c>
      <c r="D1428" s="449" t="s">
        <v>71</v>
      </c>
      <c r="E1428" s="450">
        <v>179.86</v>
      </c>
      <c r="F1428" s="455">
        <v>0</v>
      </c>
      <c r="G1428" s="453">
        <f>VLOOKUP(B1428,'SINAPI-%MO'!B:E,4,0)</f>
        <v>0.15740000000000001</v>
      </c>
      <c r="H1428" s="456">
        <f t="shared" si="22"/>
        <v>151.55000000000001</v>
      </c>
    </row>
    <row r="1429" spans="1:8" x14ac:dyDescent="0.25">
      <c r="A1429" s="447"/>
      <c r="B1429" s="449">
        <v>90953</v>
      </c>
      <c r="C1429" s="439" t="s">
        <v>4341</v>
      </c>
      <c r="D1429" s="449" t="s">
        <v>71</v>
      </c>
      <c r="E1429" s="450">
        <v>203.36</v>
      </c>
      <c r="F1429" s="455">
        <v>0</v>
      </c>
      <c r="G1429" s="453">
        <f>VLOOKUP(B1429,'SINAPI-%MO'!B:E,4,0)</f>
        <v>0.16250000000000001</v>
      </c>
      <c r="H1429" s="456">
        <f t="shared" si="22"/>
        <v>170.31</v>
      </c>
    </row>
    <row r="1430" spans="1:8" x14ac:dyDescent="0.25">
      <c r="A1430" s="447"/>
      <c r="B1430" s="449">
        <v>90932</v>
      </c>
      <c r="C1430" s="439" t="s">
        <v>4332</v>
      </c>
      <c r="D1430" s="449" t="s">
        <v>71</v>
      </c>
      <c r="E1430" s="450">
        <v>92.28</v>
      </c>
      <c r="F1430" s="455">
        <v>0</v>
      </c>
      <c r="G1430" s="453">
        <f>VLOOKUP(B1430,'SINAPI-%MO'!B:E,4,0)</f>
        <v>0.36620000000000003</v>
      </c>
      <c r="H1430" s="456">
        <f t="shared" si="22"/>
        <v>58.48</v>
      </c>
    </row>
    <row r="1431" spans="1:8" x14ac:dyDescent="0.25">
      <c r="A1431" s="447"/>
      <c r="B1431" s="449">
        <v>90942</v>
      </c>
      <c r="C1431" s="439" t="s">
        <v>4336</v>
      </c>
      <c r="D1431" s="449" t="s">
        <v>71</v>
      </c>
      <c r="E1431" s="450">
        <v>98.48</v>
      </c>
      <c r="F1431" s="455">
        <v>0</v>
      </c>
      <c r="G1431" s="453">
        <f>VLOOKUP(B1431,'SINAPI-%MO'!B:E,4,0)</f>
        <v>0.37680000000000002</v>
      </c>
      <c r="H1431" s="456">
        <f t="shared" si="22"/>
        <v>61.37</v>
      </c>
    </row>
    <row r="1432" spans="1:8" x14ac:dyDescent="0.25">
      <c r="A1432" s="447"/>
      <c r="B1432" s="449">
        <v>90952</v>
      </c>
      <c r="C1432" s="439" t="s">
        <v>4340</v>
      </c>
      <c r="D1432" s="449" t="s">
        <v>71</v>
      </c>
      <c r="E1432" s="450">
        <v>109.79</v>
      </c>
      <c r="F1432" s="455">
        <v>0</v>
      </c>
      <c r="G1432" s="453">
        <f>VLOOKUP(B1432,'SINAPI-%MO'!B:E,4,0)</f>
        <v>0.39300000000000002</v>
      </c>
      <c r="H1432" s="456">
        <f t="shared" si="22"/>
        <v>66.64</v>
      </c>
    </row>
    <row r="1433" spans="1:8" x14ac:dyDescent="0.25">
      <c r="A1433" s="447"/>
      <c r="B1433" s="449">
        <v>90930</v>
      </c>
      <c r="C1433" s="439" t="s">
        <v>4331</v>
      </c>
      <c r="D1433" s="449" t="s">
        <v>71</v>
      </c>
      <c r="E1433" s="450">
        <v>86.35</v>
      </c>
      <c r="F1433" s="455">
        <v>0</v>
      </c>
      <c r="G1433" s="453">
        <f>VLOOKUP(B1433,'SINAPI-%MO'!B:E,4,0)</f>
        <v>0.316</v>
      </c>
      <c r="H1433" s="456">
        <f t="shared" si="22"/>
        <v>59.06</v>
      </c>
    </row>
    <row r="1434" spans="1:8" x14ac:dyDescent="0.25">
      <c r="A1434" s="447"/>
      <c r="B1434" s="449">
        <v>90940</v>
      </c>
      <c r="C1434" s="439" t="s">
        <v>4335</v>
      </c>
      <c r="D1434" s="449" t="s">
        <v>71</v>
      </c>
      <c r="E1434" s="450">
        <v>92.01</v>
      </c>
      <c r="F1434" s="455">
        <v>0</v>
      </c>
      <c r="G1434" s="453">
        <f>VLOOKUP(B1434,'SINAPI-%MO'!B:E,4,0)</f>
        <v>0.32640000000000002</v>
      </c>
      <c r="H1434" s="456">
        <f t="shared" si="22"/>
        <v>61.97</v>
      </c>
    </row>
    <row r="1435" spans="1:8" x14ac:dyDescent="0.25">
      <c r="A1435" s="447"/>
      <c r="B1435" s="449">
        <v>90950</v>
      </c>
      <c r="C1435" s="439" t="s">
        <v>4339</v>
      </c>
      <c r="D1435" s="449" t="s">
        <v>71</v>
      </c>
      <c r="E1435" s="450">
        <v>102.36</v>
      </c>
      <c r="F1435" s="455">
        <v>0</v>
      </c>
      <c r="G1435" s="453">
        <f>VLOOKUP(B1435,'SINAPI-%MO'!B:E,4,0)</f>
        <v>0.34200000000000003</v>
      </c>
      <c r="H1435" s="456">
        <f t="shared" si="22"/>
        <v>67.349999999999994</v>
      </c>
    </row>
    <row r="1436" spans="1:8" x14ac:dyDescent="0.25">
      <c r="A1436" s="447"/>
      <c r="B1436" s="449">
        <v>88476</v>
      </c>
      <c r="C1436" s="439" t="s">
        <v>4328</v>
      </c>
      <c r="D1436" s="449" t="s">
        <v>71</v>
      </c>
      <c r="E1436" s="450">
        <v>23.85</v>
      </c>
      <c r="F1436" s="455">
        <v>0</v>
      </c>
      <c r="G1436" s="453">
        <f>VLOOKUP(B1436,'SINAPI-%MO'!B:E,4,0)</f>
        <v>8.8099999999999998E-2</v>
      </c>
      <c r="H1436" s="456">
        <f t="shared" si="22"/>
        <v>21.74</v>
      </c>
    </row>
    <row r="1437" spans="1:8" x14ac:dyDescent="0.25">
      <c r="A1437" s="447"/>
      <c r="B1437" s="449">
        <v>88477</v>
      </c>
      <c r="C1437" s="439" t="s">
        <v>4329</v>
      </c>
      <c r="D1437" s="449" t="s">
        <v>71</v>
      </c>
      <c r="E1437" s="450">
        <v>32.799999999999997</v>
      </c>
      <c r="F1437" s="455">
        <v>0</v>
      </c>
      <c r="G1437" s="453">
        <f>VLOOKUP(B1437,'SINAPI-%MO'!B:E,4,0)</f>
        <v>0.12130000000000001</v>
      </c>
      <c r="H1437" s="456">
        <f t="shared" si="22"/>
        <v>28.82</v>
      </c>
    </row>
    <row r="1438" spans="1:8" x14ac:dyDescent="0.25">
      <c r="A1438" s="447"/>
      <c r="B1438" s="449">
        <v>88478</v>
      </c>
      <c r="C1438" s="439" t="s">
        <v>4330</v>
      </c>
      <c r="D1438" s="449" t="s">
        <v>71</v>
      </c>
      <c r="E1438" s="450">
        <v>40.21</v>
      </c>
      <c r="F1438" s="455">
        <v>0</v>
      </c>
      <c r="G1438" s="453">
        <f>VLOOKUP(B1438,'SINAPI-%MO'!B:E,4,0)</f>
        <v>0.1368</v>
      </c>
      <c r="H1438" s="456">
        <f t="shared" si="22"/>
        <v>34.700000000000003</v>
      </c>
    </row>
    <row r="1439" spans="1:8" x14ac:dyDescent="0.25">
      <c r="A1439" s="447"/>
      <c r="B1439" s="449">
        <v>88470</v>
      </c>
      <c r="C1439" s="439" t="s">
        <v>4325</v>
      </c>
      <c r="D1439" s="449" t="s">
        <v>71</v>
      </c>
      <c r="E1439" s="450">
        <v>28.64</v>
      </c>
      <c r="F1439" s="455">
        <v>0</v>
      </c>
      <c r="G1439" s="453">
        <f>VLOOKUP(B1439,'SINAPI-%MO'!B:E,4,0)</f>
        <v>0.11559999999999999</v>
      </c>
      <c r="H1439" s="456">
        <f t="shared" si="22"/>
        <v>25.32</v>
      </c>
    </row>
    <row r="1440" spans="1:8" x14ac:dyDescent="0.25">
      <c r="A1440" s="447"/>
      <c r="B1440" s="449">
        <v>88471</v>
      </c>
      <c r="C1440" s="439" t="s">
        <v>4326</v>
      </c>
      <c r="D1440" s="449" t="s">
        <v>71</v>
      </c>
      <c r="E1440" s="450">
        <v>35.81</v>
      </c>
      <c r="F1440" s="455">
        <v>0</v>
      </c>
      <c r="G1440" s="453">
        <f>VLOOKUP(B1440,'SINAPI-%MO'!B:E,4,0)</f>
        <v>0.12820000000000001</v>
      </c>
      <c r="H1440" s="456">
        <f t="shared" si="22"/>
        <v>31.21</v>
      </c>
    </row>
    <row r="1441" spans="1:8" x14ac:dyDescent="0.25">
      <c r="A1441" s="447"/>
      <c r="B1441" s="449">
        <v>88472</v>
      </c>
      <c r="C1441" s="439" t="s">
        <v>4327</v>
      </c>
      <c r="D1441" s="449" t="s">
        <v>71</v>
      </c>
      <c r="E1441" s="450">
        <v>41.51</v>
      </c>
      <c r="F1441" s="455">
        <v>0</v>
      </c>
      <c r="G1441" s="453">
        <f>VLOOKUP(B1441,'SINAPI-%MO'!B:E,4,0)</f>
        <v>0.13420000000000001</v>
      </c>
      <c r="H1441" s="456">
        <f t="shared" si="22"/>
        <v>35.93</v>
      </c>
    </row>
    <row r="1442" spans="1:8" x14ac:dyDescent="0.25">
      <c r="A1442" s="447"/>
      <c r="B1442" s="449">
        <v>87759</v>
      </c>
      <c r="C1442" s="439" t="s">
        <v>4320</v>
      </c>
      <c r="D1442" s="449" t="s">
        <v>71</v>
      </c>
      <c r="E1442" s="450">
        <v>120.23</v>
      </c>
      <c r="F1442" s="455">
        <v>0</v>
      </c>
      <c r="G1442" s="453">
        <f>VLOOKUP(B1442,'SINAPI-%MO'!B:E,4,0)</f>
        <v>0.30909999999999999</v>
      </c>
      <c r="H1442" s="456">
        <f t="shared" si="22"/>
        <v>83.06</v>
      </c>
    </row>
    <row r="1443" spans="1:8" x14ac:dyDescent="0.25">
      <c r="A1443" s="447"/>
      <c r="B1443" s="449">
        <v>87769</v>
      </c>
      <c r="C1443" s="439" t="s">
        <v>4324</v>
      </c>
      <c r="D1443" s="449" t="s">
        <v>71</v>
      </c>
      <c r="E1443" s="450">
        <v>143.44999999999999</v>
      </c>
      <c r="F1443" s="455">
        <v>0</v>
      </c>
      <c r="G1443" s="453">
        <f>VLOOKUP(B1443,'SINAPI-%MO'!B:E,4,0)</f>
        <v>0.28849999999999998</v>
      </c>
      <c r="H1443" s="456">
        <f t="shared" si="22"/>
        <v>102.06</v>
      </c>
    </row>
    <row r="1444" spans="1:8" x14ac:dyDescent="0.25">
      <c r="A1444" s="447"/>
      <c r="B1444" s="449">
        <v>87739</v>
      </c>
      <c r="C1444" s="439" t="s">
        <v>4312</v>
      </c>
      <c r="D1444" s="449" t="s">
        <v>71</v>
      </c>
      <c r="E1444" s="450">
        <v>94.31</v>
      </c>
      <c r="F1444" s="455">
        <v>0</v>
      </c>
      <c r="G1444" s="453">
        <f>VLOOKUP(B1444,'SINAPI-%MO'!B:E,4,0)</f>
        <v>0.3281</v>
      </c>
      <c r="H1444" s="456">
        <f t="shared" si="22"/>
        <v>63.36</v>
      </c>
    </row>
    <row r="1445" spans="1:8" x14ac:dyDescent="0.25">
      <c r="A1445" s="447"/>
      <c r="B1445" s="449">
        <v>87749</v>
      </c>
      <c r="C1445" s="439" t="s">
        <v>4316</v>
      </c>
      <c r="D1445" s="449" t="s">
        <v>71</v>
      </c>
      <c r="E1445" s="450">
        <v>122.6</v>
      </c>
      <c r="F1445" s="455">
        <v>0</v>
      </c>
      <c r="G1445" s="453">
        <f>VLOOKUP(B1445,'SINAPI-%MO'!B:E,4,0)</f>
        <v>0.29399999999999998</v>
      </c>
      <c r="H1445" s="456">
        <f t="shared" si="22"/>
        <v>86.55</v>
      </c>
    </row>
    <row r="1446" spans="1:8" x14ac:dyDescent="0.25">
      <c r="A1446" s="447"/>
      <c r="B1446" s="449">
        <v>87624</v>
      </c>
      <c r="C1446" s="439" t="s">
        <v>4288</v>
      </c>
      <c r="D1446" s="449" t="s">
        <v>71</v>
      </c>
      <c r="E1446" s="450">
        <v>81.739999999999995</v>
      </c>
      <c r="F1446" s="455">
        <v>0</v>
      </c>
      <c r="G1446" s="453">
        <f>VLOOKUP(B1446,'SINAPI-%MO'!B:E,4,0)</f>
        <v>0.22470000000000001</v>
      </c>
      <c r="H1446" s="456">
        <f t="shared" si="22"/>
        <v>63.37</v>
      </c>
    </row>
    <row r="1447" spans="1:8" x14ac:dyDescent="0.25">
      <c r="A1447" s="447"/>
      <c r="B1447" s="449">
        <v>87634</v>
      </c>
      <c r="C1447" s="439" t="s">
        <v>4292</v>
      </c>
      <c r="D1447" s="449" t="s">
        <v>71</v>
      </c>
      <c r="E1447" s="450">
        <v>110.02</v>
      </c>
      <c r="F1447" s="455">
        <v>0</v>
      </c>
      <c r="G1447" s="453">
        <f>VLOOKUP(B1447,'SINAPI-%MO'!B:E,4,0)</f>
        <v>0.2132</v>
      </c>
      <c r="H1447" s="456">
        <f t="shared" si="22"/>
        <v>86.56</v>
      </c>
    </row>
    <row r="1448" spans="1:8" x14ac:dyDescent="0.25">
      <c r="A1448" s="447"/>
      <c r="B1448" s="449">
        <v>87644</v>
      </c>
      <c r="C1448" s="439" t="s">
        <v>4296</v>
      </c>
      <c r="D1448" s="449" t="s">
        <v>71</v>
      </c>
      <c r="E1448" s="450">
        <v>133.19</v>
      </c>
      <c r="F1448" s="455">
        <v>0</v>
      </c>
      <c r="G1448" s="453">
        <f>VLOOKUP(B1448,'SINAPI-%MO'!B:E,4,0)</f>
        <v>0.20749999999999999</v>
      </c>
      <c r="H1448" s="456">
        <f t="shared" si="22"/>
        <v>105.55</v>
      </c>
    </row>
    <row r="1449" spans="1:8" x14ac:dyDescent="0.25">
      <c r="A1449" s="447"/>
      <c r="B1449" s="449">
        <v>87684</v>
      </c>
      <c r="C1449" s="439" t="s">
        <v>4300</v>
      </c>
      <c r="D1449" s="449" t="s">
        <v>71</v>
      </c>
      <c r="E1449" s="450">
        <v>128.33000000000001</v>
      </c>
      <c r="F1449" s="455">
        <v>0</v>
      </c>
      <c r="G1449" s="453">
        <f>VLOOKUP(B1449,'SINAPI-%MO'!B:E,4,0)</f>
        <v>0.20810000000000001</v>
      </c>
      <c r="H1449" s="456">
        <f t="shared" si="22"/>
        <v>101.62</v>
      </c>
    </row>
    <row r="1450" spans="1:8" x14ac:dyDescent="0.25">
      <c r="A1450" s="447"/>
      <c r="B1450" s="449">
        <v>87694</v>
      </c>
      <c r="C1450" s="439" t="s">
        <v>4304</v>
      </c>
      <c r="D1450" s="449" t="s">
        <v>71</v>
      </c>
      <c r="E1450" s="450">
        <v>147</v>
      </c>
      <c r="F1450" s="455">
        <v>0</v>
      </c>
      <c r="G1450" s="453">
        <f>VLOOKUP(B1450,'SINAPI-%MO'!B:E,4,0)</f>
        <v>0.20830000000000001</v>
      </c>
      <c r="H1450" s="456">
        <f t="shared" si="22"/>
        <v>116.37</v>
      </c>
    </row>
    <row r="1451" spans="1:8" x14ac:dyDescent="0.25">
      <c r="A1451" s="447"/>
      <c r="B1451" s="449">
        <v>87704</v>
      </c>
      <c r="C1451" s="439" t="s">
        <v>4308</v>
      </c>
      <c r="D1451" s="449" t="s">
        <v>71</v>
      </c>
      <c r="E1451" s="450">
        <v>159.63</v>
      </c>
      <c r="F1451" s="455">
        <v>0</v>
      </c>
      <c r="G1451" s="453">
        <f>VLOOKUP(B1451,'SINAPI-%MO'!B:E,4,0)</f>
        <v>0.20599999999999999</v>
      </c>
      <c r="H1451" s="456">
        <f t="shared" si="22"/>
        <v>126.74</v>
      </c>
    </row>
    <row r="1452" spans="1:8" x14ac:dyDescent="0.25">
      <c r="A1452" s="447"/>
      <c r="B1452" s="449">
        <v>87758</v>
      </c>
      <c r="C1452" s="439" t="s">
        <v>4319</v>
      </c>
      <c r="D1452" s="449" t="s">
        <v>71</v>
      </c>
      <c r="E1452" s="450">
        <v>111.08</v>
      </c>
      <c r="F1452" s="455">
        <v>0</v>
      </c>
      <c r="G1452" s="453">
        <f>VLOOKUP(B1452,'SINAPI-%MO'!B:E,4,0)</f>
        <v>0.26</v>
      </c>
      <c r="H1452" s="456">
        <f t="shared" si="22"/>
        <v>82.19</v>
      </c>
    </row>
    <row r="1453" spans="1:8" x14ac:dyDescent="0.25">
      <c r="A1453" s="447"/>
      <c r="B1453" s="449">
        <v>87768</v>
      </c>
      <c r="C1453" s="439" t="s">
        <v>4323</v>
      </c>
      <c r="D1453" s="449" t="s">
        <v>71</v>
      </c>
      <c r="E1453" s="450">
        <v>132.19999999999999</v>
      </c>
      <c r="F1453" s="455">
        <v>0</v>
      </c>
      <c r="G1453" s="453">
        <f>VLOOKUP(B1453,'SINAPI-%MO'!B:E,4,0)</f>
        <v>0.2361</v>
      </c>
      <c r="H1453" s="456">
        <f t="shared" si="22"/>
        <v>100.98</v>
      </c>
    </row>
    <row r="1454" spans="1:8" x14ac:dyDescent="0.25">
      <c r="A1454" s="447"/>
      <c r="B1454" s="449">
        <v>87738</v>
      </c>
      <c r="C1454" s="439" t="s">
        <v>4311</v>
      </c>
      <c r="D1454" s="449" t="s">
        <v>71</v>
      </c>
      <c r="E1454" s="450">
        <v>87.73</v>
      </c>
      <c r="F1454" s="455">
        <v>0</v>
      </c>
      <c r="G1454" s="453">
        <f>VLOOKUP(B1454,'SINAPI-%MO'!B:E,4,0)</f>
        <v>0.28489999999999999</v>
      </c>
      <c r="H1454" s="456">
        <f t="shared" si="22"/>
        <v>62.73</v>
      </c>
    </row>
    <row r="1455" spans="1:8" x14ac:dyDescent="0.25">
      <c r="A1455" s="447"/>
      <c r="B1455" s="449">
        <v>87748</v>
      </c>
      <c r="C1455" s="439" t="s">
        <v>4315</v>
      </c>
      <c r="D1455" s="449" t="s">
        <v>71</v>
      </c>
      <c r="E1455" s="450">
        <v>113.45</v>
      </c>
      <c r="F1455" s="455">
        <v>0</v>
      </c>
      <c r="G1455" s="453">
        <f>VLOOKUP(B1455,'SINAPI-%MO'!B:E,4,0)</f>
        <v>0.2447</v>
      </c>
      <c r="H1455" s="456">
        <f t="shared" si="22"/>
        <v>85.68</v>
      </c>
    </row>
    <row r="1456" spans="1:8" x14ac:dyDescent="0.25">
      <c r="A1456" s="447"/>
      <c r="B1456" s="449">
        <v>87623</v>
      </c>
      <c r="C1456" s="439" t="s">
        <v>4287</v>
      </c>
      <c r="D1456" s="449" t="s">
        <v>71</v>
      </c>
      <c r="E1456" s="450">
        <v>75.16</v>
      </c>
      <c r="F1456" s="455">
        <v>0</v>
      </c>
      <c r="G1456" s="453">
        <f>VLOOKUP(B1456,'SINAPI-%MO'!B:E,4,0)</f>
        <v>0.16520000000000001</v>
      </c>
      <c r="H1456" s="456">
        <f t="shared" si="22"/>
        <v>62.74</v>
      </c>
    </row>
    <row r="1457" spans="1:8" x14ac:dyDescent="0.25">
      <c r="A1457" s="447"/>
      <c r="B1457" s="449">
        <v>87633</v>
      </c>
      <c r="C1457" s="439" t="s">
        <v>4291</v>
      </c>
      <c r="D1457" s="449" t="s">
        <v>71</v>
      </c>
      <c r="E1457" s="450">
        <v>100.87</v>
      </c>
      <c r="F1457" s="455">
        <v>0</v>
      </c>
      <c r="G1457" s="453">
        <f>VLOOKUP(B1457,'SINAPI-%MO'!B:E,4,0)</f>
        <v>0.15049999999999999</v>
      </c>
      <c r="H1457" s="456">
        <f t="shared" si="22"/>
        <v>85.68</v>
      </c>
    </row>
    <row r="1458" spans="1:8" x14ac:dyDescent="0.25">
      <c r="A1458" s="447"/>
      <c r="B1458" s="449">
        <v>87643</v>
      </c>
      <c r="C1458" s="439" t="s">
        <v>4295</v>
      </c>
      <c r="D1458" s="449" t="s">
        <v>71</v>
      </c>
      <c r="E1458" s="450">
        <v>121.94</v>
      </c>
      <c r="F1458" s="455">
        <v>0</v>
      </c>
      <c r="G1458" s="453">
        <f>VLOOKUP(B1458,'SINAPI-%MO'!B:E,4,0)</f>
        <v>0.14319999999999999</v>
      </c>
      <c r="H1458" s="456">
        <f t="shared" si="22"/>
        <v>104.47</v>
      </c>
    </row>
    <row r="1459" spans="1:8" x14ac:dyDescent="0.25">
      <c r="A1459" s="447"/>
      <c r="B1459" s="449">
        <v>87683</v>
      </c>
      <c r="C1459" s="439" t="s">
        <v>4299</v>
      </c>
      <c r="D1459" s="449" t="s">
        <v>71</v>
      </c>
      <c r="E1459" s="450">
        <v>117.08</v>
      </c>
      <c r="F1459" s="455">
        <v>0</v>
      </c>
      <c r="G1459" s="453">
        <f>VLOOKUP(B1459,'SINAPI-%MO'!B:E,4,0)</f>
        <v>0.14119999999999999</v>
      </c>
      <c r="H1459" s="456">
        <f t="shared" si="22"/>
        <v>100.54</v>
      </c>
    </row>
    <row r="1460" spans="1:8" x14ac:dyDescent="0.25">
      <c r="A1460" s="447"/>
      <c r="B1460" s="449">
        <v>87703</v>
      </c>
      <c r="C1460" s="439" t="s">
        <v>4307</v>
      </c>
      <c r="D1460" s="449" t="s">
        <v>71</v>
      </c>
      <c r="E1460" s="450">
        <v>145.6</v>
      </c>
      <c r="F1460" s="455">
        <v>0</v>
      </c>
      <c r="G1460" s="453">
        <f>VLOOKUP(B1460,'SINAPI-%MO'!B:E,4,0)</f>
        <v>0.13869999999999999</v>
      </c>
      <c r="H1460" s="456">
        <f t="shared" si="22"/>
        <v>125.4</v>
      </c>
    </row>
    <row r="1461" spans="1:8" x14ac:dyDescent="0.25">
      <c r="A1461" s="447"/>
      <c r="B1461" s="449">
        <v>87693</v>
      </c>
      <c r="C1461" s="439" t="s">
        <v>4303</v>
      </c>
      <c r="D1461" s="449" t="s">
        <v>71</v>
      </c>
      <c r="E1461" s="450">
        <v>134.11000000000001</v>
      </c>
      <c r="F1461" s="455">
        <v>0</v>
      </c>
      <c r="G1461" s="453">
        <f>VLOOKUP(B1461,'SINAPI-%MO'!B:E,4,0)</f>
        <v>0.1414</v>
      </c>
      <c r="H1461" s="456">
        <f t="shared" si="22"/>
        <v>115.14</v>
      </c>
    </row>
    <row r="1462" spans="1:8" x14ac:dyDescent="0.25">
      <c r="A1462" s="447"/>
      <c r="B1462" s="449">
        <v>87757</v>
      </c>
      <c r="C1462" s="439" t="s">
        <v>4318</v>
      </c>
      <c r="D1462" s="449" t="s">
        <v>71</v>
      </c>
      <c r="E1462" s="450">
        <v>58.02</v>
      </c>
      <c r="F1462" s="455">
        <v>0</v>
      </c>
      <c r="G1462" s="453">
        <f>VLOOKUP(B1462,'SINAPI-%MO'!B:E,4,0)</f>
        <v>0.59670000000000001</v>
      </c>
      <c r="H1462" s="456">
        <f t="shared" si="22"/>
        <v>23.39</v>
      </c>
    </row>
    <row r="1463" spans="1:8" x14ac:dyDescent="0.25">
      <c r="A1463" s="447"/>
      <c r="B1463" s="449">
        <v>87767</v>
      </c>
      <c r="C1463" s="439" t="s">
        <v>4322</v>
      </c>
      <c r="D1463" s="449" t="s">
        <v>71</v>
      </c>
      <c r="E1463" s="450">
        <v>66.95</v>
      </c>
      <c r="F1463" s="455">
        <v>0</v>
      </c>
      <c r="G1463" s="453">
        <f>VLOOKUP(B1463,'SINAPI-%MO'!B:E,4,0)</f>
        <v>0.5716</v>
      </c>
      <c r="H1463" s="456">
        <f t="shared" si="22"/>
        <v>28.68</v>
      </c>
    </row>
    <row r="1464" spans="1:8" x14ac:dyDescent="0.25">
      <c r="A1464" s="447"/>
      <c r="B1464" s="449">
        <v>87737</v>
      </c>
      <c r="C1464" s="439" t="s">
        <v>4310</v>
      </c>
      <c r="D1464" s="449" t="s">
        <v>71</v>
      </c>
      <c r="E1464" s="450">
        <v>49.56</v>
      </c>
      <c r="F1464" s="455">
        <v>0</v>
      </c>
      <c r="G1464" s="453">
        <f>VLOOKUP(B1464,'SINAPI-%MO'!B:E,4,0)</f>
        <v>0.58760000000000001</v>
      </c>
      <c r="H1464" s="456">
        <f t="shared" si="22"/>
        <v>20.43</v>
      </c>
    </row>
    <row r="1465" spans="1:8" x14ac:dyDescent="0.25">
      <c r="A1465" s="447"/>
      <c r="B1465" s="449">
        <v>87747</v>
      </c>
      <c r="C1465" s="439" t="s">
        <v>4314</v>
      </c>
      <c r="D1465" s="449" t="s">
        <v>71</v>
      </c>
      <c r="E1465" s="450">
        <v>60.39</v>
      </c>
      <c r="F1465" s="455">
        <v>0</v>
      </c>
      <c r="G1465" s="453">
        <f>VLOOKUP(B1465,'SINAPI-%MO'!B:E,4,0)</f>
        <v>0.55469999999999997</v>
      </c>
      <c r="H1465" s="456">
        <f t="shared" si="22"/>
        <v>26.89</v>
      </c>
    </row>
    <row r="1466" spans="1:8" x14ac:dyDescent="0.25">
      <c r="A1466" s="447"/>
      <c r="B1466" s="449">
        <v>87622</v>
      </c>
      <c r="C1466" s="439" t="s">
        <v>4286</v>
      </c>
      <c r="D1466" s="449" t="s">
        <v>71</v>
      </c>
      <c r="E1466" s="450">
        <v>36.99</v>
      </c>
      <c r="F1466" s="455">
        <v>0</v>
      </c>
      <c r="G1466" s="453">
        <f>VLOOKUP(B1466,'SINAPI-%MO'!B:E,4,0)</f>
        <v>0.44740000000000002</v>
      </c>
      <c r="H1466" s="456">
        <f t="shared" si="22"/>
        <v>20.440000000000001</v>
      </c>
    </row>
    <row r="1467" spans="1:8" x14ac:dyDescent="0.25">
      <c r="A1467" s="447"/>
      <c r="B1467" s="449">
        <v>87632</v>
      </c>
      <c r="C1467" s="439" t="s">
        <v>4290</v>
      </c>
      <c r="D1467" s="449" t="s">
        <v>71</v>
      </c>
      <c r="E1467" s="450">
        <v>47.81</v>
      </c>
      <c r="F1467" s="455">
        <v>0</v>
      </c>
      <c r="G1467" s="453">
        <f>VLOOKUP(B1467,'SINAPI-%MO'!B:E,4,0)</f>
        <v>0.43759999999999999</v>
      </c>
      <c r="H1467" s="456">
        <f t="shared" si="22"/>
        <v>26.88</v>
      </c>
    </row>
    <row r="1468" spans="1:8" x14ac:dyDescent="0.25">
      <c r="A1468" s="447"/>
      <c r="B1468" s="449">
        <v>87642</v>
      </c>
      <c r="C1468" s="439" t="s">
        <v>4294</v>
      </c>
      <c r="D1468" s="449" t="s">
        <v>71</v>
      </c>
      <c r="E1468" s="450">
        <v>56.69</v>
      </c>
      <c r="F1468" s="455">
        <v>0</v>
      </c>
      <c r="G1468" s="453">
        <f>VLOOKUP(B1468,'SINAPI-%MO'!B:E,4,0)</f>
        <v>0.4325</v>
      </c>
      <c r="H1468" s="456">
        <f t="shared" si="22"/>
        <v>32.17</v>
      </c>
    </row>
    <row r="1469" spans="1:8" x14ac:dyDescent="0.25">
      <c r="A1469" s="447"/>
      <c r="B1469" s="449">
        <v>87682</v>
      </c>
      <c r="C1469" s="439" t="s">
        <v>4298</v>
      </c>
      <c r="D1469" s="449" t="s">
        <v>71</v>
      </c>
      <c r="E1469" s="450">
        <v>51.83</v>
      </c>
      <c r="F1469" s="455">
        <v>0</v>
      </c>
      <c r="G1469" s="453">
        <f>VLOOKUP(B1469,'SINAPI-%MO'!B:E,4,0)</f>
        <v>0.4551</v>
      </c>
      <c r="H1469" s="456">
        <f t="shared" si="22"/>
        <v>28.24</v>
      </c>
    </row>
    <row r="1470" spans="1:8" x14ac:dyDescent="0.25">
      <c r="A1470" s="447"/>
      <c r="B1470" s="449">
        <v>87692</v>
      </c>
      <c r="C1470" s="439" t="s">
        <v>4302</v>
      </c>
      <c r="D1470" s="449" t="s">
        <v>71</v>
      </c>
      <c r="E1470" s="450">
        <v>59.38</v>
      </c>
      <c r="F1470" s="455">
        <v>0</v>
      </c>
      <c r="G1470" s="453">
        <f>VLOOKUP(B1470,'SINAPI-%MO'!B:E,4,0)</f>
        <v>0.45540000000000003</v>
      </c>
      <c r="H1470" s="456">
        <f t="shared" si="22"/>
        <v>32.33</v>
      </c>
    </row>
    <row r="1471" spans="1:8" x14ac:dyDescent="0.25">
      <c r="A1471" s="447"/>
      <c r="B1471" s="449">
        <v>87702</v>
      </c>
      <c r="C1471" s="439" t="s">
        <v>4306</v>
      </c>
      <c r="D1471" s="449" t="s">
        <v>71</v>
      </c>
      <c r="E1471" s="450">
        <v>64.22</v>
      </c>
      <c r="F1471" s="455">
        <v>0</v>
      </c>
      <c r="G1471" s="453">
        <f>VLOOKUP(B1471,'SINAPI-%MO'!B:E,4,0)</f>
        <v>0.4516</v>
      </c>
      <c r="H1471" s="456">
        <f t="shared" si="22"/>
        <v>35.21</v>
      </c>
    </row>
    <row r="1472" spans="1:8" x14ac:dyDescent="0.25">
      <c r="A1472" s="447"/>
      <c r="B1472" s="449">
        <v>87755</v>
      </c>
      <c r="C1472" s="439" t="s">
        <v>4317</v>
      </c>
      <c r="D1472" s="449" t="s">
        <v>71</v>
      </c>
      <c r="E1472" s="450">
        <v>53.81</v>
      </c>
      <c r="F1472" s="455">
        <v>0</v>
      </c>
      <c r="G1472" s="453">
        <f>VLOOKUP(B1472,'SINAPI-%MO'!B:E,4,0)</f>
        <v>0.5575</v>
      </c>
      <c r="H1472" s="456">
        <f t="shared" si="22"/>
        <v>23.81</v>
      </c>
    </row>
    <row r="1473" spans="1:8" x14ac:dyDescent="0.25">
      <c r="A1473" s="447"/>
      <c r="B1473" s="449">
        <v>87765</v>
      </c>
      <c r="C1473" s="439" t="s">
        <v>4321</v>
      </c>
      <c r="D1473" s="449" t="s">
        <v>71</v>
      </c>
      <c r="E1473" s="450">
        <v>61.76</v>
      </c>
      <c r="F1473" s="455">
        <v>0</v>
      </c>
      <c r="G1473" s="453">
        <f>VLOOKUP(B1473,'SINAPI-%MO'!B:E,4,0)</f>
        <v>0.52769999999999995</v>
      </c>
      <c r="H1473" s="456">
        <f t="shared" si="22"/>
        <v>29.16</v>
      </c>
    </row>
    <row r="1474" spans="1:8" x14ac:dyDescent="0.25">
      <c r="A1474" s="447"/>
      <c r="B1474" s="449">
        <v>87735</v>
      </c>
      <c r="C1474" s="439" t="s">
        <v>4309</v>
      </c>
      <c r="D1474" s="449" t="s">
        <v>71</v>
      </c>
      <c r="E1474" s="450">
        <v>46.53</v>
      </c>
      <c r="F1474" s="455">
        <v>0</v>
      </c>
      <c r="G1474" s="453">
        <f>VLOOKUP(B1474,'SINAPI-%MO'!B:E,4,0)</f>
        <v>0.55430000000000001</v>
      </c>
      <c r="H1474" s="456">
        <f t="shared" si="22"/>
        <v>20.73</v>
      </c>
    </row>
    <row r="1475" spans="1:8" x14ac:dyDescent="0.25">
      <c r="A1475" s="447"/>
      <c r="B1475" s="449">
        <v>87745</v>
      </c>
      <c r="C1475" s="439" t="s">
        <v>4313</v>
      </c>
      <c r="D1475" s="449" t="s">
        <v>71</v>
      </c>
      <c r="E1475" s="450">
        <v>56.18</v>
      </c>
      <c r="F1475" s="455">
        <v>0</v>
      </c>
      <c r="G1475" s="453">
        <f>VLOOKUP(B1475,'SINAPI-%MO'!B:E,4,0)</f>
        <v>0.5141</v>
      </c>
      <c r="H1475" s="456">
        <f t="shared" si="22"/>
        <v>27.29</v>
      </c>
    </row>
    <row r="1476" spans="1:8" x14ac:dyDescent="0.25">
      <c r="A1476" s="447"/>
      <c r="B1476" s="449">
        <v>87620</v>
      </c>
      <c r="C1476" s="439" t="s">
        <v>4285</v>
      </c>
      <c r="D1476" s="449" t="s">
        <v>71</v>
      </c>
      <c r="E1476" s="450">
        <v>33.96</v>
      </c>
      <c r="F1476" s="455">
        <v>0</v>
      </c>
      <c r="G1476" s="453">
        <f>VLOOKUP(B1476,'SINAPI-%MO'!B:E,4,0)</f>
        <v>0.38929999999999998</v>
      </c>
      <c r="H1476" s="456">
        <f t="shared" si="22"/>
        <v>20.73</v>
      </c>
    </row>
    <row r="1477" spans="1:8" x14ac:dyDescent="0.25">
      <c r="A1477" s="447"/>
      <c r="B1477" s="449">
        <v>87630</v>
      </c>
      <c r="C1477" s="439" t="s">
        <v>4289</v>
      </c>
      <c r="D1477" s="449" t="s">
        <v>71</v>
      </c>
      <c r="E1477" s="450">
        <v>43.6</v>
      </c>
      <c r="F1477" s="455">
        <v>0</v>
      </c>
      <c r="G1477" s="453">
        <f>VLOOKUP(B1477,'SINAPI-%MO'!B:E,4,0)</f>
        <v>0.37390000000000001</v>
      </c>
      <c r="H1477" s="456">
        <f t="shared" si="22"/>
        <v>27.29</v>
      </c>
    </row>
    <row r="1478" spans="1:8" x14ac:dyDescent="0.25">
      <c r="A1478" s="447"/>
      <c r="B1478" s="449">
        <v>87640</v>
      </c>
      <c r="C1478" s="439" t="s">
        <v>4293</v>
      </c>
      <c r="D1478" s="449" t="s">
        <v>71</v>
      </c>
      <c r="E1478" s="450">
        <v>51.5</v>
      </c>
      <c r="F1478" s="455">
        <v>0</v>
      </c>
      <c r="G1478" s="453">
        <f>VLOOKUP(B1478,'SINAPI-%MO'!B:E,4,0)</f>
        <v>0.36580000000000001</v>
      </c>
      <c r="H1478" s="456">
        <f t="shared" si="22"/>
        <v>32.659999999999997</v>
      </c>
    </row>
    <row r="1479" spans="1:8" x14ac:dyDescent="0.25">
      <c r="A1479" s="447"/>
      <c r="B1479" s="449">
        <v>87680</v>
      </c>
      <c r="C1479" s="439" t="s">
        <v>4297</v>
      </c>
      <c r="D1479" s="449" t="s">
        <v>71</v>
      </c>
      <c r="E1479" s="450">
        <v>46.64</v>
      </c>
      <c r="F1479" s="455">
        <v>0</v>
      </c>
      <c r="G1479" s="453">
        <f>VLOOKUP(B1479,'SINAPI-%MO'!B:E,4,0)</f>
        <v>0.38400000000000001</v>
      </c>
      <c r="H1479" s="456">
        <f t="shared" si="22"/>
        <v>28.73</v>
      </c>
    </row>
    <row r="1480" spans="1:8" x14ac:dyDescent="0.25">
      <c r="A1480" s="447"/>
      <c r="B1480" s="449">
        <v>87690</v>
      </c>
      <c r="C1480" s="439" t="s">
        <v>4301</v>
      </c>
      <c r="D1480" s="449" t="s">
        <v>71</v>
      </c>
      <c r="E1480" s="450">
        <v>53.45</v>
      </c>
      <c r="F1480" s="455">
        <v>0</v>
      </c>
      <c r="G1480" s="453">
        <f>VLOOKUP(B1480,'SINAPI-%MO'!B:E,4,0)</f>
        <v>0.38429999999999997</v>
      </c>
      <c r="H1480" s="456">
        <f t="shared" si="22"/>
        <v>32.9</v>
      </c>
    </row>
    <row r="1481" spans="1:8" x14ac:dyDescent="0.25">
      <c r="A1481" s="447"/>
      <c r="B1481" s="449">
        <v>87700</v>
      </c>
      <c r="C1481" s="439" t="s">
        <v>4305</v>
      </c>
      <c r="D1481" s="449" t="s">
        <v>71</v>
      </c>
      <c r="E1481" s="450">
        <v>57.75</v>
      </c>
      <c r="F1481" s="455">
        <v>0</v>
      </c>
      <c r="G1481" s="453">
        <f>VLOOKUP(B1481,'SINAPI-%MO'!B:E,4,0)</f>
        <v>0.37959999999999999</v>
      </c>
      <c r="H1481" s="456">
        <f t="shared" si="22"/>
        <v>35.82</v>
      </c>
    </row>
    <row r="1482" spans="1:8" x14ac:dyDescent="0.25">
      <c r="A1482" s="447"/>
      <c r="B1482" s="449">
        <v>102803</v>
      </c>
      <c r="C1482" s="439" t="s">
        <v>4343</v>
      </c>
      <c r="D1482" s="449" t="s">
        <v>71</v>
      </c>
      <c r="E1482" s="450">
        <v>2.5099999999999998</v>
      </c>
      <c r="F1482" s="455">
        <v>0</v>
      </c>
      <c r="G1482" s="453">
        <f>VLOOKUP(B1482,'SINAPI-%MO'!B:E,4,0)</f>
        <v>0.82469999999999999</v>
      </c>
      <c r="H1482" s="456">
        <f t="shared" si="22"/>
        <v>0.44</v>
      </c>
    </row>
    <row r="1483" spans="1:8" x14ac:dyDescent="0.25">
      <c r="A1483" s="447"/>
      <c r="B1483" s="449">
        <v>92717</v>
      </c>
      <c r="C1483" s="439" t="s">
        <v>609</v>
      </c>
      <c r="D1483" s="449" t="s">
        <v>93</v>
      </c>
      <c r="E1483" s="450">
        <v>0.3</v>
      </c>
      <c r="F1483" s="455">
        <v>0</v>
      </c>
      <c r="G1483" s="453">
        <f>VLOOKUP(B1483,'SINAPI-%MO'!B:E,4,0)</f>
        <v>0</v>
      </c>
      <c r="H1483" s="456">
        <f t="shared" si="22"/>
        <v>0.3</v>
      </c>
    </row>
    <row r="1484" spans="1:8" x14ac:dyDescent="0.25">
      <c r="A1484" s="447"/>
      <c r="B1484" s="449">
        <v>92716</v>
      </c>
      <c r="C1484" s="439" t="s">
        <v>477</v>
      </c>
      <c r="D1484" s="449" t="s">
        <v>92</v>
      </c>
      <c r="E1484" s="450">
        <v>115.86</v>
      </c>
      <c r="F1484" s="455">
        <v>0</v>
      </c>
      <c r="G1484" s="453">
        <f>VLOOKUP(B1484,'SINAPI-%MO'!B:E,4,0)</f>
        <v>0</v>
      </c>
      <c r="H1484" s="456">
        <f t="shared" ref="H1484:H1547" si="23">IF(E1484&gt;0,TRUNC(E1484*(1-G1484),2),"")</f>
        <v>115.86</v>
      </c>
    </row>
    <row r="1485" spans="1:8" x14ac:dyDescent="0.25">
      <c r="A1485" s="447"/>
      <c r="B1485" s="449">
        <v>103668</v>
      </c>
      <c r="C1485" s="439" t="s">
        <v>11112</v>
      </c>
      <c r="D1485" s="449" t="s">
        <v>93</v>
      </c>
      <c r="E1485" s="450">
        <v>0</v>
      </c>
      <c r="F1485" s="455"/>
      <c r="G1485" s="453" t="e">
        <f>VLOOKUP(B1485,'SINAPI-%MO'!B:E,4,0)</f>
        <v>#N/A</v>
      </c>
      <c r="H1485" s="456" t="str">
        <f t="shared" si="23"/>
        <v/>
      </c>
    </row>
    <row r="1486" spans="1:8" x14ac:dyDescent="0.25">
      <c r="A1486" s="447"/>
      <c r="B1486" s="449">
        <v>103667</v>
      </c>
      <c r="C1486" s="439" t="s">
        <v>11113</v>
      </c>
      <c r="D1486" s="449" t="s">
        <v>92</v>
      </c>
      <c r="E1486" s="450">
        <v>0</v>
      </c>
      <c r="F1486" s="455"/>
      <c r="G1486" s="453" t="e">
        <f>VLOOKUP(B1486,'SINAPI-%MO'!B:E,4,0)</f>
        <v>#N/A</v>
      </c>
      <c r="H1486" s="456" t="str">
        <f t="shared" si="23"/>
        <v/>
      </c>
    </row>
    <row r="1487" spans="1:8" x14ac:dyDescent="0.25">
      <c r="A1487" s="447"/>
      <c r="B1487" s="449">
        <v>89218</v>
      </c>
      <c r="C1487" s="439" t="s">
        <v>567</v>
      </c>
      <c r="D1487" s="449" t="s">
        <v>93</v>
      </c>
      <c r="E1487" s="450">
        <v>110.8</v>
      </c>
      <c r="F1487" s="455">
        <v>0</v>
      </c>
      <c r="G1487" s="453">
        <f>VLOOKUP(B1487,'SINAPI-%MO'!B:E,4,0)</f>
        <v>0.63090000000000002</v>
      </c>
      <c r="H1487" s="456">
        <f t="shared" si="23"/>
        <v>40.89</v>
      </c>
    </row>
    <row r="1488" spans="1:8" x14ac:dyDescent="0.25">
      <c r="A1488" s="447"/>
      <c r="B1488" s="449">
        <v>89843</v>
      </c>
      <c r="C1488" s="439" t="s">
        <v>443</v>
      </c>
      <c r="D1488" s="449" t="s">
        <v>92</v>
      </c>
      <c r="E1488" s="450">
        <v>235.44</v>
      </c>
      <c r="F1488" s="455">
        <v>0</v>
      </c>
      <c r="G1488" s="453">
        <f>VLOOKUP(B1488,'SINAPI-%MO'!B:E,4,0)</f>
        <v>0.2969</v>
      </c>
      <c r="H1488" s="456">
        <f t="shared" si="23"/>
        <v>165.53</v>
      </c>
    </row>
    <row r="1489" spans="1:8" x14ac:dyDescent="0.25">
      <c r="A1489" s="447"/>
      <c r="B1489" s="449">
        <v>87446</v>
      </c>
      <c r="C1489" s="439" t="s">
        <v>554</v>
      </c>
      <c r="D1489" s="449" t="s">
        <v>93</v>
      </c>
      <c r="E1489" s="450">
        <v>0.51</v>
      </c>
      <c r="F1489" s="455">
        <v>0</v>
      </c>
      <c r="G1489" s="453">
        <f>VLOOKUP(B1489,'SINAPI-%MO'!B:E,4,0)</f>
        <v>0</v>
      </c>
      <c r="H1489" s="456">
        <f t="shared" si="23"/>
        <v>0.51</v>
      </c>
    </row>
    <row r="1490" spans="1:8" x14ac:dyDescent="0.25">
      <c r="A1490" s="447"/>
      <c r="B1490" s="449">
        <v>87445</v>
      </c>
      <c r="C1490" s="439" t="s">
        <v>423</v>
      </c>
      <c r="D1490" s="449" t="s">
        <v>92</v>
      </c>
      <c r="E1490" s="450">
        <v>5.33</v>
      </c>
      <c r="F1490" s="455">
        <v>0</v>
      </c>
      <c r="G1490" s="453">
        <f>VLOOKUP(B1490,'SINAPI-%MO'!B:E,4,0)</f>
        <v>0</v>
      </c>
      <c r="H1490" s="456">
        <f t="shared" si="23"/>
        <v>5.33</v>
      </c>
    </row>
    <row r="1491" spans="1:8" x14ac:dyDescent="0.25">
      <c r="A1491" s="447"/>
      <c r="B1491" s="449">
        <v>93234</v>
      </c>
      <c r="C1491" s="439" t="s">
        <v>612</v>
      </c>
      <c r="D1491" s="449" t="s">
        <v>93</v>
      </c>
      <c r="E1491" s="450">
        <v>0.48</v>
      </c>
      <c r="F1491" s="455">
        <v>0</v>
      </c>
      <c r="G1491" s="453">
        <f>VLOOKUP(B1491,'SINAPI-%MO'!B:E,4,0)</f>
        <v>0</v>
      </c>
      <c r="H1491" s="456">
        <f t="shared" si="23"/>
        <v>0.48</v>
      </c>
    </row>
    <row r="1492" spans="1:8" x14ac:dyDescent="0.25">
      <c r="A1492" s="447"/>
      <c r="B1492" s="449">
        <v>93233</v>
      </c>
      <c r="C1492" s="439" t="s">
        <v>480</v>
      </c>
      <c r="D1492" s="449" t="s">
        <v>92</v>
      </c>
      <c r="E1492" s="450">
        <v>5.84</v>
      </c>
      <c r="F1492" s="455">
        <v>0</v>
      </c>
      <c r="G1492" s="453">
        <f>VLOOKUP(B1492,'SINAPI-%MO'!B:E,4,0)</f>
        <v>0</v>
      </c>
      <c r="H1492" s="456">
        <f t="shared" si="23"/>
        <v>5.84</v>
      </c>
    </row>
    <row r="1493" spans="1:8" x14ac:dyDescent="0.25">
      <c r="A1493" s="447"/>
      <c r="B1493" s="449">
        <v>102953</v>
      </c>
      <c r="C1493" s="439" t="s">
        <v>11114</v>
      </c>
      <c r="D1493" s="449" t="s">
        <v>93</v>
      </c>
      <c r="E1493" s="450">
        <v>0</v>
      </c>
      <c r="F1493" s="455"/>
      <c r="G1493" s="453" t="e">
        <f>VLOOKUP(B1493,'SINAPI-%MO'!B:E,4,0)</f>
        <v>#N/A</v>
      </c>
      <c r="H1493" s="456" t="str">
        <f t="shared" si="23"/>
        <v/>
      </c>
    </row>
    <row r="1494" spans="1:8" x14ac:dyDescent="0.25">
      <c r="A1494" s="447"/>
      <c r="B1494" s="449">
        <v>102952</v>
      </c>
      <c r="C1494" s="439" t="s">
        <v>11115</v>
      </c>
      <c r="D1494" s="449" t="s">
        <v>92</v>
      </c>
      <c r="E1494" s="450">
        <v>0</v>
      </c>
      <c r="F1494" s="455"/>
      <c r="G1494" s="453" t="e">
        <f>VLOOKUP(B1494,'SINAPI-%MO'!B:E,4,0)</f>
        <v>#N/A</v>
      </c>
      <c r="H1494" s="456" t="str">
        <f t="shared" si="23"/>
        <v/>
      </c>
    </row>
    <row r="1495" spans="1:8" x14ac:dyDescent="0.25">
      <c r="A1495" s="447"/>
      <c r="B1495" s="449">
        <v>88831</v>
      </c>
      <c r="C1495" s="439" t="s">
        <v>560</v>
      </c>
      <c r="D1495" s="449" t="s">
        <v>93</v>
      </c>
      <c r="E1495" s="450">
        <v>0.38</v>
      </c>
      <c r="F1495" s="455">
        <v>0</v>
      </c>
      <c r="G1495" s="453">
        <f>VLOOKUP(B1495,'SINAPI-%MO'!B:E,4,0)</f>
        <v>0</v>
      </c>
      <c r="H1495" s="456">
        <f t="shared" si="23"/>
        <v>0.38</v>
      </c>
    </row>
    <row r="1496" spans="1:8" x14ac:dyDescent="0.25">
      <c r="A1496" s="447"/>
      <c r="B1496" s="449">
        <v>88830</v>
      </c>
      <c r="C1496" s="439" t="s">
        <v>429</v>
      </c>
      <c r="D1496" s="449" t="s">
        <v>92</v>
      </c>
      <c r="E1496" s="450">
        <v>2.0299999999999998</v>
      </c>
      <c r="F1496" s="455">
        <v>0</v>
      </c>
      <c r="G1496" s="453">
        <f>VLOOKUP(B1496,'SINAPI-%MO'!B:E,4,0)</f>
        <v>0</v>
      </c>
      <c r="H1496" s="456">
        <f t="shared" si="23"/>
        <v>2.0299999999999998</v>
      </c>
    </row>
    <row r="1497" spans="1:8" x14ac:dyDescent="0.25">
      <c r="A1497" s="447"/>
      <c r="B1497" s="449">
        <v>89226</v>
      </c>
      <c r="C1497" s="439" t="s">
        <v>568</v>
      </c>
      <c r="D1497" s="449" t="s">
        <v>93</v>
      </c>
      <c r="E1497" s="450">
        <v>1.56</v>
      </c>
      <c r="F1497" s="455">
        <v>0</v>
      </c>
      <c r="G1497" s="453">
        <f>VLOOKUP(B1497,'SINAPI-%MO'!B:E,4,0)</f>
        <v>0</v>
      </c>
      <c r="H1497" s="456">
        <f t="shared" si="23"/>
        <v>1.56</v>
      </c>
    </row>
    <row r="1498" spans="1:8" x14ac:dyDescent="0.25">
      <c r="A1498" s="447"/>
      <c r="B1498" s="449">
        <v>89225</v>
      </c>
      <c r="C1498" s="439" t="s">
        <v>436</v>
      </c>
      <c r="D1498" s="449" t="s">
        <v>92</v>
      </c>
      <c r="E1498" s="450">
        <v>5.57</v>
      </c>
      <c r="F1498" s="455">
        <v>0</v>
      </c>
      <c r="G1498" s="453">
        <f>VLOOKUP(B1498,'SINAPI-%MO'!B:E,4,0)</f>
        <v>0</v>
      </c>
      <c r="H1498" s="456">
        <f t="shared" si="23"/>
        <v>5.57</v>
      </c>
    </row>
    <row r="1499" spans="1:8" x14ac:dyDescent="0.25">
      <c r="A1499" s="447"/>
      <c r="B1499" s="449">
        <v>89279</v>
      </c>
      <c r="C1499" s="439" t="s">
        <v>574</v>
      </c>
      <c r="D1499" s="449" t="s">
        <v>93</v>
      </c>
      <c r="E1499" s="450">
        <v>1.89</v>
      </c>
      <c r="F1499" s="455">
        <v>0</v>
      </c>
      <c r="G1499" s="453">
        <f>VLOOKUP(B1499,'SINAPI-%MO'!B:E,4,0)</f>
        <v>0</v>
      </c>
      <c r="H1499" s="456">
        <f t="shared" si="23"/>
        <v>1.89</v>
      </c>
    </row>
    <row r="1500" spans="1:8" x14ac:dyDescent="0.25">
      <c r="A1500" s="447"/>
      <c r="B1500" s="449">
        <v>89278</v>
      </c>
      <c r="C1500" s="439" t="s">
        <v>442</v>
      </c>
      <c r="D1500" s="449" t="s">
        <v>92</v>
      </c>
      <c r="E1500" s="450">
        <v>12.41</v>
      </c>
      <c r="F1500" s="455">
        <v>0</v>
      </c>
      <c r="G1500" s="453">
        <f>VLOOKUP(B1500,'SINAPI-%MO'!B:E,4,0)</f>
        <v>0</v>
      </c>
      <c r="H1500" s="456">
        <f t="shared" si="23"/>
        <v>12.41</v>
      </c>
    </row>
    <row r="1501" spans="1:8" x14ac:dyDescent="0.25">
      <c r="A1501" s="447"/>
      <c r="B1501" s="449">
        <v>90651</v>
      </c>
      <c r="C1501" s="439" t="s">
        <v>582</v>
      </c>
      <c r="D1501" s="449" t="s">
        <v>93</v>
      </c>
      <c r="E1501" s="450">
        <v>1.1200000000000001</v>
      </c>
      <c r="F1501" s="455">
        <v>0</v>
      </c>
      <c r="G1501" s="453">
        <f>VLOOKUP(B1501,'SINAPI-%MO'!B:E,4,0)</f>
        <v>0</v>
      </c>
      <c r="H1501" s="456">
        <f t="shared" si="23"/>
        <v>1.1200000000000001</v>
      </c>
    </row>
    <row r="1502" spans="1:8" x14ac:dyDescent="0.25">
      <c r="A1502" s="447"/>
      <c r="B1502" s="449">
        <v>90650</v>
      </c>
      <c r="C1502" s="439" t="s">
        <v>451</v>
      </c>
      <c r="D1502" s="449" t="s">
        <v>92</v>
      </c>
      <c r="E1502" s="450">
        <v>12.29</v>
      </c>
      <c r="F1502" s="455">
        <v>0</v>
      </c>
      <c r="G1502" s="453">
        <f>VLOOKUP(B1502,'SINAPI-%MO'!B:E,4,0)</f>
        <v>0</v>
      </c>
      <c r="H1502" s="456">
        <f t="shared" si="23"/>
        <v>12.29</v>
      </c>
    </row>
    <row r="1503" spans="1:8" x14ac:dyDescent="0.25">
      <c r="A1503" s="447"/>
      <c r="B1503" s="449">
        <v>106101</v>
      </c>
      <c r="C1503" s="439" t="s">
        <v>13694</v>
      </c>
      <c r="D1503" s="449" t="s">
        <v>93</v>
      </c>
      <c r="E1503" s="450">
        <v>0</v>
      </c>
      <c r="F1503" s="455"/>
      <c r="G1503" s="453" t="e">
        <f>VLOOKUP(B1503,'SINAPI-%MO'!B:E,4,0)</f>
        <v>#N/A</v>
      </c>
      <c r="H1503" s="456" t="str">
        <f t="shared" si="23"/>
        <v/>
      </c>
    </row>
    <row r="1504" spans="1:8" x14ac:dyDescent="0.25">
      <c r="A1504" s="447"/>
      <c r="B1504" s="449">
        <v>106100</v>
      </c>
      <c r="C1504" s="439" t="s">
        <v>13695</v>
      </c>
      <c r="D1504" s="449" t="s">
        <v>92</v>
      </c>
      <c r="E1504" s="450">
        <v>0</v>
      </c>
      <c r="F1504" s="455"/>
      <c r="G1504" s="453" t="e">
        <f>VLOOKUP(B1504,'SINAPI-%MO'!B:E,4,0)</f>
        <v>#N/A</v>
      </c>
      <c r="H1504" s="456" t="str">
        <f t="shared" si="23"/>
        <v/>
      </c>
    </row>
    <row r="1505" spans="1:8" x14ac:dyDescent="0.25">
      <c r="A1505" s="447"/>
      <c r="B1505" s="449">
        <v>90657</v>
      </c>
      <c r="C1505" s="439" t="s">
        <v>583</v>
      </c>
      <c r="D1505" s="449" t="s">
        <v>93</v>
      </c>
      <c r="E1505" s="450">
        <v>4.6900000000000004</v>
      </c>
      <c r="F1505" s="455">
        <v>0</v>
      </c>
      <c r="G1505" s="453">
        <f>VLOOKUP(B1505,'SINAPI-%MO'!B:E,4,0)</f>
        <v>0</v>
      </c>
      <c r="H1505" s="456">
        <f t="shared" si="23"/>
        <v>4.6900000000000004</v>
      </c>
    </row>
    <row r="1506" spans="1:8" x14ac:dyDescent="0.25">
      <c r="A1506" s="447"/>
      <c r="B1506" s="449">
        <v>90656</v>
      </c>
      <c r="C1506" s="439" t="s">
        <v>452</v>
      </c>
      <c r="D1506" s="449" t="s">
        <v>92</v>
      </c>
      <c r="E1506" s="450">
        <v>15.55</v>
      </c>
      <c r="F1506" s="455">
        <v>0</v>
      </c>
      <c r="G1506" s="453">
        <f>VLOOKUP(B1506,'SINAPI-%MO'!B:E,4,0)</f>
        <v>0</v>
      </c>
      <c r="H1506" s="456">
        <f t="shared" si="23"/>
        <v>15.55</v>
      </c>
    </row>
    <row r="1507" spans="1:8" x14ac:dyDescent="0.25">
      <c r="A1507" s="447"/>
      <c r="B1507" s="449">
        <v>90663</v>
      </c>
      <c r="C1507" s="439" t="s">
        <v>584</v>
      </c>
      <c r="D1507" s="449" t="s">
        <v>93</v>
      </c>
      <c r="E1507" s="450">
        <v>5.0199999999999996</v>
      </c>
      <c r="F1507" s="455">
        <v>0</v>
      </c>
      <c r="G1507" s="453">
        <f>VLOOKUP(B1507,'SINAPI-%MO'!B:E,4,0)</f>
        <v>0</v>
      </c>
      <c r="H1507" s="456">
        <f t="shared" si="23"/>
        <v>5.0199999999999996</v>
      </c>
    </row>
    <row r="1508" spans="1:8" x14ac:dyDescent="0.25">
      <c r="A1508" s="447"/>
      <c r="B1508" s="449">
        <v>90662</v>
      </c>
      <c r="C1508" s="439" t="s">
        <v>453</v>
      </c>
      <c r="D1508" s="449" t="s">
        <v>92</v>
      </c>
      <c r="E1508" s="450">
        <v>16.18</v>
      </c>
      <c r="F1508" s="455">
        <v>0</v>
      </c>
      <c r="G1508" s="453">
        <f>VLOOKUP(B1508,'SINAPI-%MO'!B:E,4,0)</f>
        <v>0</v>
      </c>
      <c r="H1508" s="456">
        <f t="shared" si="23"/>
        <v>16.18</v>
      </c>
    </row>
    <row r="1509" spans="1:8" x14ac:dyDescent="0.25">
      <c r="A1509" s="447"/>
      <c r="B1509" s="449">
        <v>89022</v>
      </c>
      <c r="C1509" s="439" t="s">
        <v>563</v>
      </c>
      <c r="D1509" s="449" t="s">
        <v>93</v>
      </c>
      <c r="E1509" s="450">
        <v>0.7</v>
      </c>
      <c r="F1509" s="455">
        <v>0</v>
      </c>
      <c r="G1509" s="453">
        <f>VLOOKUP(B1509,'SINAPI-%MO'!B:E,4,0)</f>
        <v>0</v>
      </c>
      <c r="H1509" s="456">
        <f t="shared" si="23"/>
        <v>0.7</v>
      </c>
    </row>
    <row r="1510" spans="1:8" x14ac:dyDescent="0.25">
      <c r="A1510" s="447"/>
      <c r="B1510" s="449">
        <v>89021</v>
      </c>
      <c r="C1510" s="439" t="s">
        <v>432</v>
      </c>
      <c r="D1510" s="449" t="s">
        <v>92</v>
      </c>
      <c r="E1510" s="450">
        <v>3.33</v>
      </c>
      <c r="F1510" s="455">
        <v>0</v>
      </c>
      <c r="G1510" s="453">
        <f>VLOOKUP(B1510,'SINAPI-%MO'!B:E,4,0)</f>
        <v>0</v>
      </c>
      <c r="H1510" s="456">
        <f t="shared" si="23"/>
        <v>3.33</v>
      </c>
    </row>
    <row r="1511" spans="1:8" x14ac:dyDescent="0.25">
      <c r="A1511" s="447"/>
      <c r="B1511" s="449">
        <v>90644</v>
      </c>
      <c r="C1511" s="439" t="s">
        <v>581</v>
      </c>
      <c r="D1511" s="449" t="s">
        <v>93</v>
      </c>
      <c r="E1511" s="450">
        <v>7.21</v>
      </c>
      <c r="F1511" s="455">
        <v>0</v>
      </c>
      <c r="G1511" s="453">
        <f>VLOOKUP(B1511,'SINAPI-%MO'!B:E,4,0)</f>
        <v>0</v>
      </c>
      <c r="H1511" s="456">
        <f t="shared" si="23"/>
        <v>7.21</v>
      </c>
    </row>
    <row r="1512" spans="1:8" x14ac:dyDescent="0.25">
      <c r="A1512" s="447"/>
      <c r="B1512" s="449">
        <v>90643</v>
      </c>
      <c r="C1512" s="439" t="s">
        <v>450</v>
      </c>
      <c r="D1512" s="449" t="s">
        <v>92</v>
      </c>
      <c r="E1512" s="450">
        <v>26.5</v>
      </c>
      <c r="F1512" s="455">
        <v>0</v>
      </c>
      <c r="G1512" s="453">
        <f>VLOOKUP(B1512,'SINAPI-%MO'!B:E,4,0)</f>
        <v>0</v>
      </c>
      <c r="H1512" s="456">
        <f t="shared" si="23"/>
        <v>26.5</v>
      </c>
    </row>
    <row r="1513" spans="1:8" x14ac:dyDescent="0.25">
      <c r="A1513" s="447"/>
      <c r="B1513" s="449">
        <v>102811</v>
      </c>
      <c r="C1513" s="439" t="s">
        <v>11116</v>
      </c>
      <c r="D1513" s="449" t="s">
        <v>93</v>
      </c>
      <c r="E1513" s="450">
        <v>0</v>
      </c>
      <c r="F1513" s="455"/>
      <c r="G1513" s="453" t="e">
        <f>VLOOKUP(B1513,'SINAPI-%MO'!B:E,4,0)</f>
        <v>#N/A</v>
      </c>
      <c r="H1513" s="456" t="str">
        <f t="shared" si="23"/>
        <v/>
      </c>
    </row>
    <row r="1514" spans="1:8" x14ac:dyDescent="0.25">
      <c r="A1514" s="447"/>
      <c r="B1514" s="449">
        <v>102810</v>
      </c>
      <c r="C1514" s="439" t="s">
        <v>11117</v>
      </c>
      <c r="D1514" s="449" t="s">
        <v>92</v>
      </c>
      <c r="E1514" s="450">
        <v>0</v>
      </c>
      <c r="F1514" s="455"/>
      <c r="G1514" s="453" t="e">
        <f>VLOOKUP(B1514,'SINAPI-%MO'!B:E,4,0)</f>
        <v>#N/A</v>
      </c>
      <c r="H1514" s="456" t="str">
        <f t="shared" si="23"/>
        <v/>
      </c>
    </row>
    <row r="1515" spans="1:8" x14ac:dyDescent="0.25">
      <c r="A1515" s="447"/>
      <c r="B1515" s="449">
        <v>92146</v>
      </c>
      <c r="C1515" s="439" t="s">
        <v>607</v>
      </c>
      <c r="D1515" s="449" t="s">
        <v>93</v>
      </c>
      <c r="E1515" s="450">
        <v>30.95</v>
      </c>
      <c r="F1515" s="455">
        <v>0</v>
      </c>
      <c r="G1515" s="453">
        <f>VLOOKUP(B1515,'SINAPI-%MO'!B:E,4,0)</f>
        <v>0.76380000000000003</v>
      </c>
      <c r="H1515" s="456">
        <f t="shared" si="23"/>
        <v>7.31</v>
      </c>
    </row>
    <row r="1516" spans="1:8" x14ac:dyDescent="0.25">
      <c r="A1516" s="447"/>
      <c r="B1516" s="449">
        <v>92145</v>
      </c>
      <c r="C1516" s="439" t="s">
        <v>475</v>
      </c>
      <c r="D1516" s="449" t="s">
        <v>92</v>
      </c>
      <c r="E1516" s="450">
        <v>79.739999999999995</v>
      </c>
      <c r="F1516" s="455">
        <v>0</v>
      </c>
      <c r="G1516" s="453">
        <f>VLOOKUP(B1516,'SINAPI-%MO'!B:E,4,0)</f>
        <v>0.29649999999999999</v>
      </c>
      <c r="H1516" s="456">
        <f t="shared" si="23"/>
        <v>56.09</v>
      </c>
    </row>
    <row r="1517" spans="1:8" x14ac:dyDescent="0.25">
      <c r="A1517" s="447"/>
      <c r="B1517" s="449">
        <v>92139</v>
      </c>
      <c r="C1517" s="439" t="s">
        <v>606</v>
      </c>
      <c r="D1517" s="449" t="s">
        <v>93</v>
      </c>
      <c r="E1517" s="450">
        <v>43.62</v>
      </c>
      <c r="F1517" s="455">
        <v>0</v>
      </c>
      <c r="G1517" s="453">
        <f>VLOOKUP(B1517,'SINAPI-%MO'!B:E,4,0)</f>
        <v>0.54200000000000004</v>
      </c>
      <c r="H1517" s="456">
        <f t="shared" si="23"/>
        <v>19.97</v>
      </c>
    </row>
    <row r="1518" spans="1:8" x14ac:dyDescent="0.25">
      <c r="A1518" s="447"/>
      <c r="B1518" s="449">
        <v>92138</v>
      </c>
      <c r="C1518" s="439" t="s">
        <v>474</v>
      </c>
      <c r="D1518" s="449" t="s">
        <v>92</v>
      </c>
      <c r="E1518" s="450">
        <v>97.21</v>
      </c>
      <c r="F1518" s="455">
        <v>0</v>
      </c>
      <c r="G1518" s="453">
        <f>VLOOKUP(B1518,'SINAPI-%MO'!B:E,4,0)</f>
        <v>0.2432</v>
      </c>
      <c r="H1518" s="456">
        <f t="shared" si="23"/>
        <v>73.56</v>
      </c>
    </row>
    <row r="1519" spans="1:8" x14ac:dyDescent="0.25">
      <c r="A1519" s="447"/>
      <c r="B1519" s="449">
        <v>91387</v>
      </c>
      <c r="C1519" s="439" t="s">
        <v>597</v>
      </c>
      <c r="D1519" s="449" t="s">
        <v>93</v>
      </c>
      <c r="E1519" s="450">
        <v>80.38</v>
      </c>
      <c r="F1519" s="455">
        <v>0</v>
      </c>
      <c r="G1519" s="453">
        <f>VLOOKUP(B1519,'SINAPI-%MO'!B:E,4,0)</f>
        <v>0.33250000000000002</v>
      </c>
      <c r="H1519" s="456">
        <f t="shared" si="23"/>
        <v>53.65</v>
      </c>
    </row>
    <row r="1520" spans="1:8" x14ac:dyDescent="0.25">
      <c r="A1520" s="447"/>
      <c r="B1520" s="449">
        <v>91386</v>
      </c>
      <c r="C1520" s="439" t="s">
        <v>466</v>
      </c>
      <c r="D1520" s="449" t="s">
        <v>92</v>
      </c>
      <c r="E1520" s="450">
        <v>288.57</v>
      </c>
      <c r="F1520" s="455">
        <v>0</v>
      </c>
      <c r="G1520" s="453">
        <f>VLOOKUP(B1520,'SINAPI-%MO'!B:E,4,0)</f>
        <v>9.2600000000000002E-2</v>
      </c>
      <c r="H1520" s="456">
        <f t="shared" si="23"/>
        <v>261.83999999999997</v>
      </c>
    </row>
    <row r="1521" spans="1:8" x14ac:dyDescent="0.25">
      <c r="A1521" s="447"/>
      <c r="B1521" s="449">
        <v>96036</v>
      </c>
      <c r="C1521" s="439" t="s">
        <v>639</v>
      </c>
      <c r="D1521" s="449" t="s">
        <v>93</v>
      </c>
      <c r="E1521" s="450">
        <v>89.83</v>
      </c>
      <c r="F1521" s="455">
        <v>0.1052</v>
      </c>
      <c r="G1521" s="453">
        <f>VLOOKUP(B1521,'SINAPI-%MO'!B:E,4,0)</f>
        <v>0.29759999999999998</v>
      </c>
      <c r="H1521" s="456">
        <f t="shared" si="23"/>
        <v>63.09</v>
      </c>
    </row>
    <row r="1522" spans="1:8" x14ac:dyDescent="0.25">
      <c r="A1522" s="447"/>
      <c r="B1522" s="449">
        <v>96035</v>
      </c>
      <c r="C1522" s="439" t="s">
        <v>507</v>
      </c>
      <c r="D1522" s="449" t="s">
        <v>92</v>
      </c>
      <c r="E1522" s="450">
        <v>304.14999999999998</v>
      </c>
      <c r="F1522" s="455">
        <v>5.1200000000000002E-2</v>
      </c>
      <c r="G1522" s="453">
        <f>VLOOKUP(B1522,'SINAPI-%MO'!B:E,4,0)</f>
        <v>8.7900000000000006E-2</v>
      </c>
      <c r="H1522" s="456">
        <f t="shared" si="23"/>
        <v>277.41000000000003</v>
      </c>
    </row>
    <row r="1523" spans="1:8" x14ac:dyDescent="0.25">
      <c r="A1523" s="447"/>
      <c r="B1523" s="449">
        <v>89877</v>
      </c>
      <c r="C1523" s="439" t="s">
        <v>575</v>
      </c>
      <c r="D1523" s="449" t="s">
        <v>93</v>
      </c>
      <c r="E1523" s="450">
        <v>95.09</v>
      </c>
      <c r="F1523" s="455">
        <v>0</v>
      </c>
      <c r="G1523" s="453">
        <f>VLOOKUP(B1523,'SINAPI-%MO'!B:E,4,0)</f>
        <v>0.28110000000000002</v>
      </c>
      <c r="H1523" s="456">
        <f t="shared" si="23"/>
        <v>68.36</v>
      </c>
    </row>
    <row r="1524" spans="1:8" x14ac:dyDescent="0.25">
      <c r="A1524" s="447"/>
      <c r="B1524" s="449">
        <v>89876</v>
      </c>
      <c r="C1524" s="439" t="s">
        <v>444</v>
      </c>
      <c r="D1524" s="449" t="s">
        <v>92</v>
      </c>
      <c r="E1524" s="450">
        <v>354.03</v>
      </c>
      <c r="F1524" s="455">
        <v>0</v>
      </c>
      <c r="G1524" s="453">
        <f>VLOOKUP(B1524,'SINAPI-%MO'!B:E,4,0)</f>
        <v>7.5499999999999998E-2</v>
      </c>
      <c r="H1524" s="456">
        <f t="shared" si="23"/>
        <v>327.3</v>
      </c>
    </row>
    <row r="1525" spans="1:8" x14ac:dyDescent="0.25">
      <c r="A1525" s="447"/>
      <c r="B1525" s="449">
        <v>89884</v>
      </c>
      <c r="C1525" s="439" t="s">
        <v>576</v>
      </c>
      <c r="D1525" s="449" t="s">
        <v>93</v>
      </c>
      <c r="E1525" s="450">
        <v>99.84</v>
      </c>
      <c r="F1525" s="455">
        <v>0</v>
      </c>
      <c r="G1525" s="453">
        <f>VLOOKUP(B1525,'SINAPI-%MO'!B:E,4,0)</f>
        <v>0.26769999999999999</v>
      </c>
      <c r="H1525" s="456">
        <f t="shared" si="23"/>
        <v>73.11</v>
      </c>
    </row>
    <row r="1526" spans="1:8" x14ac:dyDescent="0.25">
      <c r="A1526" s="447"/>
      <c r="B1526" s="449">
        <v>89883</v>
      </c>
      <c r="C1526" s="439" t="s">
        <v>445</v>
      </c>
      <c r="D1526" s="449" t="s">
        <v>92</v>
      </c>
      <c r="E1526" s="450">
        <v>391.65</v>
      </c>
      <c r="F1526" s="455">
        <v>0</v>
      </c>
      <c r="G1526" s="453">
        <f>VLOOKUP(B1526,'SINAPI-%MO'!B:E,4,0)</f>
        <v>6.8199999999999997E-2</v>
      </c>
      <c r="H1526" s="456">
        <f t="shared" si="23"/>
        <v>364.93</v>
      </c>
    </row>
    <row r="1527" spans="1:8" x14ac:dyDescent="0.25">
      <c r="A1527" s="447"/>
      <c r="B1527" s="449">
        <v>67827</v>
      </c>
      <c r="C1527" s="439" t="s">
        <v>551</v>
      </c>
      <c r="D1527" s="449" t="s">
        <v>93</v>
      </c>
      <c r="E1527" s="450">
        <v>68.92</v>
      </c>
      <c r="F1527" s="455">
        <v>0</v>
      </c>
      <c r="G1527" s="453">
        <f>VLOOKUP(B1527,'SINAPI-%MO'!B:E,4,0)</f>
        <v>0.38779999999999998</v>
      </c>
      <c r="H1527" s="456">
        <f t="shared" si="23"/>
        <v>42.19</v>
      </c>
    </row>
    <row r="1528" spans="1:8" x14ac:dyDescent="0.25">
      <c r="A1528" s="447"/>
      <c r="B1528" s="449">
        <v>67826</v>
      </c>
      <c r="C1528" s="439" t="s">
        <v>417</v>
      </c>
      <c r="D1528" s="449" t="s">
        <v>92</v>
      </c>
      <c r="E1528" s="450">
        <v>201.89</v>
      </c>
      <c r="F1528" s="455">
        <v>0</v>
      </c>
      <c r="G1528" s="453">
        <f>VLOOKUP(B1528,'SINAPI-%MO'!B:E,4,0)</f>
        <v>0.13239999999999999</v>
      </c>
      <c r="H1528" s="456">
        <f t="shared" si="23"/>
        <v>175.15</v>
      </c>
    </row>
    <row r="1529" spans="1:8" x14ac:dyDescent="0.25">
      <c r="A1529" s="447"/>
      <c r="B1529" s="449">
        <v>5961</v>
      </c>
      <c r="C1529" s="439" t="s">
        <v>545</v>
      </c>
      <c r="D1529" s="449" t="s">
        <v>93</v>
      </c>
      <c r="E1529" s="450">
        <v>67.489999999999995</v>
      </c>
      <c r="F1529" s="455">
        <v>0</v>
      </c>
      <c r="G1529" s="453">
        <f>VLOOKUP(B1529,'SINAPI-%MO'!B:E,4,0)</f>
        <v>0.39610000000000001</v>
      </c>
      <c r="H1529" s="456">
        <f t="shared" si="23"/>
        <v>40.75</v>
      </c>
    </row>
    <row r="1530" spans="1:8" x14ac:dyDescent="0.25">
      <c r="A1530" s="447"/>
      <c r="B1530" s="449">
        <v>5811</v>
      </c>
      <c r="C1530" s="439" t="s">
        <v>389</v>
      </c>
      <c r="D1530" s="449" t="s">
        <v>92</v>
      </c>
      <c r="E1530" s="450">
        <v>219.15</v>
      </c>
      <c r="F1530" s="455">
        <v>0</v>
      </c>
      <c r="G1530" s="453">
        <f>VLOOKUP(B1530,'SINAPI-%MO'!B:E,4,0)</f>
        <v>0.122</v>
      </c>
      <c r="H1530" s="456">
        <f t="shared" si="23"/>
        <v>192.41</v>
      </c>
    </row>
    <row r="1531" spans="1:8" x14ac:dyDescent="0.25">
      <c r="A1531" s="447"/>
      <c r="B1531" s="449">
        <v>106373</v>
      </c>
      <c r="C1531" s="439" t="s">
        <v>15050</v>
      </c>
      <c r="D1531" s="449" t="s">
        <v>93</v>
      </c>
      <c r="E1531" s="450">
        <v>0</v>
      </c>
      <c r="F1531" s="455"/>
      <c r="G1531" s="453" t="e">
        <f>VLOOKUP(B1531,'SINAPI-%MO'!B:E,4,0)</f>
        <v>#N/A</v>
      </c>
      <c r="H1531" s="456" t="str">
        <f t="shared" si="23"/>
        <v/>
      </c>
    </row>
    <row r="1532" spans="1:8" x14ac:dyDescent="0.25">
      <c r="A1532" s="447"/>
      <c r="B1532" s="449">
        <v>106366</v>
      </c>
      <c r="C1532" s="439" t="s">
        <v>15051</v>
      </c>
      <c r="D1532" s="449" t="s">
        <v>92</v>
      </c>
      <c r="E1532" s="450">
        <v>0</v>
      </c>
      <c r="F1532" s="455"/>
      <c r="G1532" s="453" t="e">
        <f>VLOOKUP(B1532,'SINAPI-%MO'!B:E,4,0)</f>
        <v>#N/A</v>
      </c>
      <c r="H1532" s="456" t="str">
        <f t="shared" si="23"/>
        <v/>
      </c>
    </row>
    <row r="1533" spans="1:8" x14ac:dyDescent="0.25">
      <c r="A1533" s="447"/>
      <c r="B1533" s="449">
        <v>106371</v>
      </c>
      <c r="C1533" s="439" t="s">
        <v>15052</v>
      </c>
      <c r="D1533" s="449" t="s">
        <v>93</v>
      </c>
      <c r="E1533" s="450">
        <v>0</v>
      </c>
      <c r="F1533" s="455"/>
      <c r="G1533" s="453" t="e">
        <f>VLOOKUP(B1533,'SINAPI-%MO'!B:E,4,0)</f>
        <v>#N/A</v>
      </c>
      <c r="H1533" s="456" t="str">
        <f t="shared" si="23"/>
        <v/>
      </c>
    </row>
    <row r="1534" spans="1:8" x14ac:dyDescent="0.25">
      <c r="A1534" s="447"/>
      <c r="B1534" s="449">
        <v>106364</v>
      </c>
      <c r="C1534" s="439" t="s">
        <v>15053</v>
      </c>
      <c r="D1534" s="449" t="s">
        <v>92</v>
      </c>
      <c r="E1534" s="450">
        <v>0</v>
      </c>
      <c r="F1534" s="455"/>
      <c r="G1534" s="453" t="e">
        <f>VLOOKUP(B1534,'SINAPI-%MO'!B:E,4,0)</f>
        <v>#N/A</v>
      </c>
      <c r="H1534" s="456" t="str">
        <f t="shared" si="23"/>
        <v/>
      </c>
    </row>
    <row r="1535" spans="1:8" x14ac:dyDescent="0.25">
      <c r="A1535" s="447"/>
      <c r="B1535" s="449">
        <v>92243</v>
      </c>
      <c r="C1535" s="439" t="s">
        <v>608</v>
      </c>
      <c r="D1535" s="449" t="s">
        <v>93</v>
      </c>
      <c r="E1535" s="450">
        <v>82.1</v>
      </c>
      <c r="F1535" s="455">
        <v>7.3800000000000004E-2</v>
      </c>
      <c r="G1535" s="453">
        <f>VLOOKUP(B1535,'SINAPI-%MO'!B:E,4,0)</f>
        <v>0.377</v>
      </c>
      <c r="H1535" s="456">
        <f t="shared" si="23"/>
        <v>51.14</v>
      </c>
    </row>
    <row r="1536" spans="1:8" x14ac:dyDescent="0.25">
      <c r="A1536" s="447"/>
      <c r="B1536" s="449">
        <v>92242</v>
      </c>
      <c r="C1536" s="439" t="s">
        <v>476</v>
      </c>
      <c r="D1536" s="449" t="s">
        <v>92</v>
      </c>
      <c r="E1536" s="450">
        <v>424.15</v>
      </c>
      <c r="F1536" s="455">
        <v>2.63E-2</v>
      </c>
      <c r="G1536" s="453">
        <f>VLOOKUP(B1536,'SINAPI-%MO'!B:E,4,0)</f>
        <v>7.2999999999999995E-2</v>
      </c>
      <c r="H1536" s="456">
        <f t="shared" si="23"/>
        <v>393.18</v>
      </c>
    </row>
    <row r="1537" spans="1:8" x14ac:dyDescent="0.25">
      <c r="A1537" s="447"/>
      <c r="B1537" s="449">
        <v>91646</v>
      </c>
      <c r="C1537" s="439" t="s">
        <v>600</v>
      </c>
      <c r="D1537" s="449" t="s">
        <v>93</v>
      </c>
      <c r="E1537" s="450">
        <v>101.26</v>
      </c>
      <c r="F1537" s="455">
        <v>7.3700000000000002E-2</v>
      </c>
      <c r="G1537" s="453">
        <f>VLOOKUP(B1537,'SINAPI-%MO'!B:E,4,0)</f>
        <v>0.30559999999999998</v>
      </c>
      <c r="H1537" s="456">
        <f t="shared" si="23"/>
        <v>70.31</v>
      </c>
    </row>
    <row r="1538" spans="1:8" x14ac:dyDescent="0.25">
      <c r="A1538" s="447"/>
      <c r="B1538" s="449">
        <v>91645</v>
      </c>
      <c r="C1538" s="439" t="s">
        <v>468</v>
      </c>
      <c r="D1538" s="449" t="s">
        <v>92</v>
      </c>
      <c r="E1538" s="450">
        <v>491.32</v>
      </c>
      <c r="F1538" s="455">
        <v>2.7900000000000001E-2</v>
      </c>
      <c r="G1538" s="453">
        <f>VLOOKUP(B1538,'SINAPI-%MO'!B:E,4,0)</f>
        <v>6.3E-2</v>
      </c>
      <c r="H1538" s="456">
        <f t="shared" si="23"/>
        <v>460.36</v>
      </c>
    </row>
    <row r="1539" spans="1:8" x14ac:dyDescent="0.25">
      <c r="A1539" s="447"/>
      <c r="B1539" s="449">
        <v>92107</v>
      </c>
      <c r="C1539" s="439" t="s">
        <v>603</v>
      </c>
      <c r="D1539" s="449" t="s">
        <v>93</v>
      </c>
      <c r="E1539" s="450">
        <v>99.28</v>
      </c>
      <c r="F1539" s="455">
        <v>0.2949</v>
      </c>
      <c r="G1539" s="453">
        <f>VLOOKUP(B1539,'SINAPI-%MO'!B:E,4,0)</f>
        <v>0.26140000000000002</v>
      </c>
      <c r="H1539" s="456">
        <f t="shared" si="23"/>
        <v>73.319999999999993</v>
      </c>
    </row>
    <row r="1540" spans="1:8" x14ac:dyDescent="0.25">
      <c r="A1540" s="447"/>
      <c r="B1540" s="449">
        <v>92106</v>
      </c>
      <c r="C1540" s="439" t="s">
        <v>471</v>
      </c>
      <c r="D1540" s="449" t="s">
        <v>92</v>
      </c>
      <c r="E1540" s="450">
        <v>377.5</v>
      </c>
      <c r="F1540" s="455">
        <v>0.15279999999999999</v>
      </c>
      <c r="G1540" s="453">
        <f>VLOOKUP(B1540,'SINAPI-%MO'!B:E,4,0)</f>
        <v>6.8699999999999997E-2</v>
      </c>
      <c r="H1540" s="456">
        <f t="shared" si="23"/>
        <v>351.56</v>
      </c>
    </row>
    <row r="1541" spans="1:8" x14ac:dyDescent="0.25">
      <c r="A1541" s="447"/>
      <c r="B1541" s="449">
        <v>5903</v>
      </c>
      <c r="C1541" s="439" t="s">
        <v>536</v>
      </c>
      <c r="D1541" s="449" t="s">
        <v>93</v>
      </c>
      <c r="E1541" s="450">
        <v>78.38</v>
      </c>
      <c r="F1541" s="455">
        <v>8.7999999999999995E-2</v>
      </c>
      <c r="G1541" s="453">
        <f>VLOOKUP(B1541,'SINAPI-%MO'!B:E,4,0)</f>
        <v>0.33110000000000001</v>
      </c>
      <c r="H1541" s="456">
        <f t="shared" si="23"/>
        <v>52.42</v>
      </c>
    </row>
    <row r="1542" spans="1:8" x14ac:dyDescent="0.25">
      <c r="A1542" s="447"/>
      <c r="B1542" s="449">
        <v>5901</v>
      </c>
      <c r="C1542" s="439" t="s">
        <v>404</v>
      </c>
      <c r="D1542" s="449" t="s">
        <v>92</v>
      </c>
      <c r="E1542" s="450">
        <v>336.29</v>
      </c>
      <c r="F1542" s="455">
        <v>3.9300000000000002E-2</v>
      </c>
      <c r="G1542" s="453">
        <f>VLOOKUP(B1542,'SINAPI-%MO'!B:E,4,0)</f>
        <v>7.7200000000000005E-2</v>
      </c>
      <c r="H1542" s="456">
        <f t="shared" si="23"/>
        <v>310.32</v>
      </c>
    </row>
    <row r="1543" spans="1:8" x14ac:dyDescent="0.25">
      <c r="A1543" s="447"/>
      <c r="B1543" s="449">
        <v>106252</v>
      </c>
      <c r="C1543" s="439" t="s">
        <v>14081</v>
      </c>
      <c r="D1543" s="449" t="s">
        <v>93</v>
      </c>
      <c r="E1543" s="450">
        <v>77.650000000000006</v>
      </c>
      <c r="F1543" s="455">
        <v>0.10970000000000001</v>
      </c>
      <c r="G1543" s="453">
        <f>VLOOKUP(B1543,'SINAPI-%MO'!B:E,4,0)</f>
        <v>0.3342</v>
      </c>
      <c r="H1543" s="456">
        <f t="shared" si="23"/>
        <v>51.69</v>
      </c>
    </row>
    <row r="1544" spans="1:8" x14ac:dyDescent="0.25">
      <c r="A1544" s="447"/>
      <c r="B1544" s="449">
        <v>106247</v>
      </c>
      <c r="C1544" s="439" t="s">
        <v>14082</v>
      </c>
      <c r="D1544" s="449" t="s">
        <v>92</v>
      </c>
      <c r="E1544" s="450">
        <v>298.75</v>
      </c>
      <c r="F1544" s="455">
        <v>5.4600000000000003E-2</v>
      </c>
      <c r="G1544" s="453">
        <f>VLOOKUP(B1544,'SINAPI-%MO'!B:E,4,0)</f>
        <v>8.6900000000000005E-2</v>
      </c>
      <c r="H1544" s="456">
        <f t="shared" si="23"/>
        <v>272.77999999999997</v>
      </c>
    </row>
    <row r="1545" spans="1:8" x14ac:dyDescent="0.25">
      <c r="A1545" s="447"/>
      <c r="B1545" s="449">
        <v>6260</v>
      </c>
      <c r="C1545" s="439" t="s">
        <v>546</v>
      </c>
      <c r="D1545" s="449" t="s">
        <v>93</v>
      </c>
      <c r="E1545" s="450">
        <v>63.52</v>
      </c>
      <c r="F1545" s="455">
        <v>9.0499999999999997E-2</v>
      </c>
      <c r="G1545" s="453">
        <f>VLOOKUP(B1545,'SINAPI-%MO'!B:E,4,0)</f>
        <v>0.40849999999999997</v>
      </c>
      <c r="H1545" s="456">
        <f t="shared" si="23"/>
        <v>37.57</v>
      </c>
    </row>
    <row r="1546" spans="1:8" x14ac:dyDescent="0.25">
      <c r="A1546" s="447"/>
      <c r="B1546" s="449">
        <v>6259</v>
      </c>
      <c r="C1546" s="439" t="s">
        <v>412</v>
      </c>
      <c r="D1546" s="449" t="s">
        <v>92</v>
      </c>
      <c r="E1546" s="450">
        <v>268.91000000000003</v>
      </c>
      <c r="F1546" s="455">
        <v>4.1000000000000002E-2</v>
      </c>
      <c r="G1546" s="453">
        <f>VLOOKUP(B1546,'SINAPI-%MO'!B:E,4,0)</f>
        <v>9.6500000000000002E-2</v>
      </c>
      <c r="H1546" s="456">
        <f t="shared" si="23"/>
        <v>242.96</v>
      </c>
    </row>
    <row r="1547" spans="1:8" x14ac:dyDescent="0.25">
      <c r="A1547" s="447"/>
      <c r="B1547" s="449">
        <v>104705</v>
      </c>
      <c r="C1547" s="439" t="s">
        <v>11118</v>
      </c>
      <c r="D1547" s="449" t="s">
        <v>93</v>
      </c>
      <c r="E1547" s="450">
        <v>0</v>
      </c>
      <c r="F1547" s="455"/>
      <c r="G1547" s="453" t="e">
        <f>VLOOKUP(B1547,'SINAPI-%MO'!B:E,4,0)</f>
        <v>#N/A</v>
      </c>
      <c r="H1547" s="456" t="str">
        <f t="shared" si="23"/>
        <v/>
      </c>
    </row>
    <row r="1548" spans="1:8" x14ac:dyDescent="0.25">
      <c r="A1548" s="447"/>
      <c r="B1548" s="449">
        <v>104704</v>
      </c>
      <c r="C1548" s="439" t="s">
        <v>11119</v>
      </c>
      <c r="D1548" s="449" t="s">
        <v>92</v>
      </c>
      <c r="E1548" s="450">
        <v>0</v>
      </c>
      <c r="F1548" s="455"/>
      <c r="G1548" s="453" t="e">
        <f>VLOOKUP(B1548,'SINAPI-%MO'!B:E,4,0)</f>
        <v>#N/A</v>
      </c>
      <c r="H1548" s="456" t="str">
        <f t="shared" ref="H1548:H1611" si="24">IF(E1548&gt;0,TRUNC(E1548*(1-G1548),2),"")</f>
        <v/>
      </c>
    </row>
    <row r="1549" spans="1:8" x14ac:dyDescent="0.25">
      <c r="A1549" s="447"/>
      <c r="B1549" s="449">
        <v>91395</v>
      </c>
      <c r="C1549" s="439" t="s">
        <v>598</v>
      </c>
      <c r="D1549" s="449" t="s">
        <v>93</v>
      </c>
      <c r="E1549" s="450">
        <v>61.64</v>
      </c>
      <c r="F1549" s="455">
        <v>0</v>
      </c>
      <c r="G1549" s="453">
        <f>VLOOKUP(B1549,'SINAPI-%MO'!B:E,4,0)</f>
        <v>0.42099999999999999</v>
      </c>
      <c r="H1549" s="456">
        <f t="shared" si="24"/>
        <v>35.68</v>
      </c>
    </row>
    <row r="1550" spans="1:8" x14ac:dyDescent="0.25">
      <c r="A1550" s="447"/>
      <c r="B1550" s="449">
        <v>73467</v>
      </c>
      <c r="C1550" s="439" t="s">
        <v>420</v>
      </c>
      <c r="D1550" s="449" t="s">
        <v>92</v>
      </c>
      <c r="E1550" s="450">
        <v>262.18</v>
      </c>
      <c r="F1550" s="455">
        <v>0</v>
      </c>
      <c r="G1550" s="453">
        <f>VLOOKUP(B1550,'SINAPI-%MO'!B:E,4,0)</f>
        <v>9.9000000000000005E-2</v>
      </c>
      <c r="H1550" s="456">
        <f t="shared" si="24"/>
        <v>236.22</v>
      </c>
    </row>
    <row r="1551" spans="1:8" x14ac:dyDescent="0.25">
      <c r="A1551" s="447"/>
      <c r="B1551" s="449">
        <v>5826</v>
      </c>
      <c r="C1551" s="439" t="s">
        <v>522</v>
      </c>
      <c r="D1551" s="449" t="s">
        <v>93</v>
      </c>
      <c r="E1551" s="450">
        <v>65.069999999999993</v>
      </c>
      <c r="F1551" s="455">
        <v>0</v>
      </c>
      <c r="G1551" s="453">
        <f>VLOOKUP(B1551,'SINAPI-%MO'!B:E,4,0)</f>
        <v>0.39879999999999999</v>
      </c>
      <c r="H1551" s="456">
        <f t="shared" si="24"/>
        <v>39.119999999999997</v>
      </c>
    </row>
    <row r="1552" spans="1:8" x14ac:dyDescent="0.25">
      <c r="A1552" s="447"/>
      <c r="B1552" s="449">
        <v>5824</v>
      </c>
      <c r="C1552" s="439" t="s">
        <v>391</v>
      </c>
      <c r="D1552" s="449" t="s">
        <v>92</v>
      </c>
      <c r="E1552" s="450">
        <v>230.32</v>
      </c>
      <c r="F1552" s="455">
        <v>0</v>
      </c>
      <c r="G1552" s="453">
        <f>VLOOKUP(B1552,'SINAPI-%MO'!B:E,4,0)</f>
        <v>0.11269999999999999</v>
      </c>
      <c r="H1552" s="456">
        <f t="shared" si="24"/>
        <v>204.36</v>
      </c>
    </row>
    <row r="1553" spans="1:8" x14ac:dyDescent="0.25">
      <c r="A1553" s="447"/>
      <c r="B1553" s="449">
        <v>106369</v>
      </c>
      <c r="C1553" s="439" t="s">
        <v>15054</v>
      </c>
      <c r="D1553" s="449" t="s">
        <v>93</v>
      </c>
      <c r="E1553" s="450">
        <v>0</v>
      </c>
      <c r="F1553" s="455"/>
      <c r="G1553" s="453" t="e">
        <f>VLOOKUP(B1553,'SINAPI-%MO'!B:E,4,0)</f>
        <v>#N/A</v>
      </c>
      <c r="H1553" s="456" t="str">
        <f t="shared" si="24"/>
        <v/>
      </c>
    </row>
    <row r="1554" spans="1:8" x14ac:dyDescent="0.25">
      <c r="A1554" s="447"/>
      <c r="B1554" s="449">
        <v>106362</v>
      </c>
      <c r="C1554" s="439" t="s">
        <v>15055</v>
      </c>
      <c r="D1554" s="449" t="s">
        <v>92</v>
      </c>
      <c r="E1554" s="450">
        <v>0</v>
      </c>
      <c r="F1554" s="455"/>
      <c r="G1554" s="453" t="e">
        <f>VLOOKUP(B1554,'SINAPI-%MO'!B:E,4,0)</f>
        <v>#N/A</v>
      </c>
      <c r="H1554" s="456" t="str">
        <f t="shared" si="24"/>
        <v/>
      </c>
    </row>
    <row r="1555" spans="1:8" x14ac:dyDescent="0.25">
      <c r="A1555" s="447"/>
      <c r="B1555" s="449">
        <v>106253</v>
      </c>
      <c r="C1555" s="439" t="s">
        <v>14083</v>
      </c>
      <c r="D1555" s="449" t="s">
        <v>93</v>
      </c>
      <c r="E1555" s="450">
        <v>83.68</v>
      </c>
      <c r="F1555" s="455">
        <v>0</v>
      </c>
      <c r="G1555" s="453">
        <f>VLOOKUP(B1555,'SINAPI-%MO'!B:E,4,0)</f>
        <v>0.31009999999999999</v>
      </c>
      <c r="H1555" s="456">
        <f t="shared" si="24"/>
        <v>57.73</v>
      </c>
    </row>
    <row r="1556" spans="1:8" x14ac:dyDescent="0.25">
      <c r="A1556" s="447"/>
      <c r="B1556" s="449">
        <v>106248</v>
      </c>
      <c r="C1556" s="439" t="s">
        <v>14084</v>
      </c>
      <c r="D1556" s="449" t="s">
        <v>92</v>
      </c>
      <c r="E1556" s="450">
        <v>314.29000000000002</v>
      </c>
      <c r="F1556" s="455">
        <v>0</v>
      </c>
      <c r="G1556" s="453">
        <f>VLOOKUP(B1556,'SINAPI-%MO'!B:E,4,0)</f>
        <v>8.2600000000000007E-2</v>
      </c>
      <c r="H1556" s="456">
        <f t="shared" si="24"/>
        <v>288.32</v>
      </c>
    </row>
    <row r="1557" spans="1:8" x14ac:dyDescent="0.25">
      <c r="A1557" s="447"/>
      <c r="B1557" s="449">
        <v>106372</v>
      </c>
      <c r="C1557" s="439" t="s">
        <v>15056</v>
      </c>
      <c r="D1557" s="449" t="s">
        <v>93</v>
      </c>
      <c r="E1557" s="450">
        <v>0</v>
      </c>
      <c r="F1557" s="455"/>
      <c r="G1557" s="453" t="e">
        <f>VLOOKUP(B1557,'SINAPI-%MO'!B:E,4,0)</f>
        <v>#N/A</v>
      </c>
      <c r="H1557" s="456" t="str">
        <f t="shared" si="24"/>
        <v/>
      </c>
    </row>
    <row r="1558" spans="1:8" x14ac:dyDescent="0.25">
      <c r="A1558" s="447"/>
      <c r="B1558" s="449">
        <v>106365</v>
      </c>
      <c r="C1558" s="439" t="s">
        <v>15057</v>
      </c>
      <c r="D1558" s="449" t="s">
        <v>92</v>
      </c>
      <c r="E1558" s="450">
        <v>0</v>
      </c>
      <c r="F1558" s="455"/>
      <c r="G1558" s="453" t="e">
        <f>VLOOKUP(B1558,'SINAPI-%MO'!B:E,4,0)</f>
        <v>#N/A</v>
      </c>
      <c r="H1558" s="456" t="str">
        <f t="shared" si="24"/>
        <v/>
      </c>
    </row>
    <row r="1559" spans="1:8" x14ac:dyDescent="0.25">
      <c r="A1559" s="447"/>
      <c r="B1559" s="449">
        <v>106370</v>
      </c>
      <c r="C1559" s="439" t="s">
        <v>15058</v>
      </c>
      <c r="D1559" s="449" t="s">
        <v>93</v>
      </c>
      <c r="E1559" s="450">
        <v>0</v>
      </c>
      <c r="F1559" s="455"/>
      <c r="G1559" s="453" t="e">
        <f>VLOOKUP(B1559,'SINAPI-%MO'!B:E,4,0)</f>
        <v>#N/A</v>
      </c>
      <c r="H1559" s="456" t="str">
        <f t="shared" si="24"/>
        <v/>
      </c>
    </row>
    <row r="1560" spans="1:8" x14ac:dyDescent="0.25">
      <c r="A1560" s="447"/>
      <c r="B1560" s="449">
        <v>106363</v>
      </c>
      <c r="C1560" s="439" t="s">
        <v>15059</v>
      </c>
      <c r="D1560" s="449" t="s">
        <v>92</v>
      </c>
      <c r="E1560" s="450">
        <v>0</v>
      </c>
      <c r="F1560" s="455"/>
      <c r="G1560" s="453" t="e">
        <f>VLOOKUP(B1560,'SINAPI-%MO'!B:E,4,0)</f>
        <v>#N/A</v>
      </c>
      <c r="H1560" s="456" t="str">
        <f t="shared" si="24"/>
        <v/>
      </c>
    </row>
    <row r="1561" spans="1:8" x14ac:dyDescent="0.25">
      <c r="A1561" s="447"/>
      <c r="B1561" s="449">
        <v>5892</v>
      </c>
      <c r="C1561" s="439" t="s">
        <v>534</v>
      </c>
      <c r="D1561" s="449" t="s">
        <v>93</v>
      </c>
      <c r="E1561" s="450">
        <v>58.84</v>
      </c>
      <c r="F1561" s="455">
        <v>0</v>
      </c>
      <c r="G1561" s="453">
        <f>VLOOKUP(B1561,'SINAPI-%MO'!B:E,4,0)</f>
        <v>0.441</v>
      </c>
      <c r="H1561" s="456">
        <f t="shared" si="24"/>
        <v>32.89</v>
      </c>
    </row>
    <row r="1562" spans="1:8" x14ac:dyDescent="0.25">
      <c r="A1562" s="447"/>
      <c r="B1562" s="449">
        <v>5890</v>
      </c>
      <c r="C1562" s="439" t="s">
        <v>402</v>
      </c>
      <c r="D1562" s="449" t="s">
        <v>92</v>
      </c>
      <c r="E1562" s="450">
        <v>214.98</v>
      </c>
      <c r="F1562" s="455">
        <v>0</v>
      </c>
      <c r="G1562" s="453">
        <f>VLOOKUP(B1562,'SINAPI-%MO'!B:E,4,0)</f>
        <v>0.1207</v>
      </c>
      <c r="H1562" s="456">
        <f t="shared" si="24"/>
        <v>189.03</v>
      </c>
    </row>
    <row r="1563" spans="1:8" x14ac:dyDescent="0.25">
      <c r="A1563" s="447"/>
      <c r="B1563" s="449">
        <v>5896</v>
      </c>
      <c r="C1563" s="439" t="s">
        <v>535</v>
      </c>
      <c r="D1563" s="449" t="s">
        <v>93</v>
      </c>
      <c r="E1563" s="450">
        <v>62.07</v>
      </c>
      <c r="F1563" s="455">
        <v>0</v>
      </c>
      <c r="G1563" s="453">
        <f>VLOOKUP(B1563,'SINAPI-%MO'!B:E,4,0)</f>
        <v>0.41810000000000003</v>
      </c>
      <c r="H1563" s="456">
        <f t="shared" si="24"/>
        <v>36.11</v>
      </c>
    </row>
    <row r="1564" spans="1:8" x14ac:dyDescent="0.25">
      <c r="A1564" s="447"/>
      <c r="B1564" s="449">
        <v>5894</v>
      </c>
      <c r="C1564" s="439" t="s">
        <v>403</v>
      </c>
      <c r="D1564" s="449" t="s">
        <v>92</v>
      </c>
      <c r="E1564" s="450">
        <v>224.56</v>
      </c>
      <c r="F1564" s="455">
        <v>0</v>
      </c>
      <c r="G1564" s="453">
        <f>VLOOKUP(B1564,'SINAPI-%MO'!B:E,4,0)</f>
        <v>0.11559999999999999</v>
      </c>
      <c r="H1564" s="456">
        <f t="shared" si="24"/>
        <v>198.6</v>
      </c>
    </row>
    <row r="1565" spans="1:8" x14ac:dyDescent="0.25">
      <c r="A1565" s="447"/>
      <c r="B1565" s="449">
        <v>91032</v>
      </c>
      <c r="C1565" s="439" t="s">
        <v>594</v>
      </c>
      <c r="D1565" s="449" t="s">
        <v>93</v>
      </c>
      <c r="E1565" s="450">
        <v>71.930000000000007</v>
      </c>
      <c r="F1565" s="455">
        <v>0</v>
      </c>
      <c r="G1565" s="453">
        <f>VLOOKUP(B1565,'SINAPI-%MO'!B:E,4,0)</f>
        <v>0.36080000000000001</v>
      </c>
      <c r="H1565" s="456">
        <f t="shared" si="24"/>
        <v>45.97</v>
      </c>
    </row>
    <row r="1566" spans="1:8" x14ac:dyDescent="0.25">
      <c r="A1566" s="447"/>
      <c r="B1566" s="449">
        <v>91031</v>
      </c>
      <c r="C1566" s="439" t="s">
        <v>463</v>
      </c>
      <c r="D1566" s="449" t="s">
        <v>92</v>
      </c>
      <c r="E1566" s="450">
        <v>276.39999999999998</v>
      </c>
      <c r="F1566" s="455">
        <v>0</v>
      </c>
      <c r="G1566" s="453">
        <f>VLOOKUP(B1566,'SINAPI-%MO'!B:E,4,0)</f>
        <v>9.3899999999999997E-2</v>
      </c>
      <c r="H1566" s="456">
        <f t="shared" si="24"/>
        <v>250.44</v>
      </c>
    </row>
    <row r="1567" spans="1:8" x14ac:dyDescent="0.25">
      <c r="A1567" s="447"/>
      <c r="B1567" s="449">
        <v>106255</v>
      </c>
      <c r="C1567" s="439" t="s">
        <v>15060</v>
      </c>
      <c r="D1567" s="449" t="s">
        <v>93</v>
      </c>
      <c r="E1567" s="450">
        <v>0</v>
      </c>
      <c r="F1567" s="455"/>
      <c r="G1567" s="453" t="e">
        <f>VLOOKUP(B1567,'SINAPI-%MO'!B:E,4,0)</f>
        <v>#N/A</v>
      </c>
      <c r="H1567" s="456" t="str">
        <f t="shared" si="24"/>
        <v/>
      </c>
    </row>
    <row r="1568" spans="1:8" x14ac:dyDescent="0.25">
      <c r="A1568" s="447"/>
      <c r="B1568" s="449">
        <v>106250</v>
      </c>
      <c r="C1568" s="439" t="s">
        <v>15061</v>
      </c>
      <c r="D1568" s="449" t="s">
        <v>92</v>
      </c>
      <c r="E1568" s="450">
        <v>0</v>
      </c>
      <c r="F1568" s="455"/>
      <c r="G1568" s="453" t="e">
        <f>VLOOKUP(B1568,'SINAPI-%MO'!B:E,4,0)</f>
        <v>#N/A</v>
      </c>
      <c r="H1568" s="456" t="str">
        <f t="shared" si="24"/>
        <v/>
      </c>
    </row>
    <row r="1569" spans="1:8" x14ac:dyDescent="0.25">
      <c r="A1569" s="447"/>
      <c r="B1569" s="449">
        <v>106374</v>
      </c>
      <c r="C1569" s="439" t="s">
        <v>15062</v>
      </c>
      <c r="D1569" s="449" t="s">
        <v>93</v>
      </c>
      <c r="E1569" s="450">
        <v>0</v>
      </c>
      <c r="F1569" s="455"/>
      <c r="G1569" s="453" t="e">
        <f>VLOOKUP(B1569,'SINAPI-%MO'!B:E,4,0)</f>
        <v>#N/A</v>
      </c>
      <c r="H1569" s="456" t="str">
        <f t="shared" si="24"/>
        <v/>
      </c>
    </row>
    <row r="1570" spans="1:8" x14ac:dyDescent="0.25">
      <c r="A1570" s="447"/>
      <c r="B1570" s="449">
        <v>106367</v>
      </c>
      <c r="C1570" s="439" t="s">
        <v>15063</v>
      </c>
      <c r="D1570" s="449" t="s">
        <v>92</v>
      </c>
      <c r="E1570" s="450">
        <v>0</v>
      </c>
      <c r="F1570" s="455"/>
      <c r="G1570" s="453" t="e">
        <f>VLOOKUP(B1570,'SINAPI-%MO'!B:E,4,0)</f>
        <v>#N/A</v>
      </c>
      <c r="H1570" s="456" t="str">
        <f t="shared" si="24"/>
        <v/>
      </c>
    </row>
    <row r="1571" spans="1:8" x14ac:dyDescent="0.25">
      <c r="A1571" s="447"/>
      <c r="B1571" s="449">
        <v>106375</v>
      </c>
      <c r="C1571" s="439" t="s">
        <v>15064</v>
      </c>
      <c r="D1571" s="449" t="s">
        <v>93</v>
      </c>
      <c r="E1571" s="450">
        <v>0</v>
      </c>
      <c r="F1571" s="455"/>
      <c r="G1571" s="453" t="e">
        <f>VLOOKUP(B1571,'SINAPI-%MO'!B:E,4,0)</f>
        <v>#N/A</v>
      </c>
      <c r="H1571" s="456" t="str">
        <f t="shared" si="24"/>
        <v/>
      </c>
    </row>
    <row r="1572" spans="1:8" x14ac:dyDescent="0.25">
      <c r="A1572" s="447"/>
      <c r="B1572" s="449">
        <v>106368</v>
      </c>
      <c r="C1572" s="439" t="s">
        <v>15065</v>
      </c>
      <c r="D1572" s="449" t="s">
        <v>92</v>
      </c>
      <c r="E1572" s="450">
        <v>0</v>
      </c>
      <c r="F1572" s="455"/>
      <c r="G1572" s="453" t="e">
        <f>VLOOKUP(B1572,'SINAPI-%MO'!B:E,4,0)</f>
        <v>#N/A</v>
      </c>
      <c r="H1572" s="456" t="str">
        <f t="shared" si="24"/>
        <v/>
      </c>
    </row>
    <row r="1573" spans="1:8" x14ac:dyDescent="0.25">
      <c r="A1573" s="447"/>
      <c r="B1573" s="449">
        <v>102817</v>
      </c>
      <c r="C1573" s="439" t="s">
        <v>11120</v>
      </c>
      <c r="D1573" s="449" t="s">
        <v>93</v>
      </c>
      <c r="E1573" s="450">
        <v>0</v>
      </c>
      <c r="F1573" s="455"/>
      <c r="G1573" s="453" t="e">
        <f>VLOOKUP(B1573,'SINAPI-%MO'!B:E,4,0)</f>
        <v>#N/A</v>
      </c>
      <c r="H1573" s="456" t="str">
        <f t="shared" si="24"/>
        <v/>
      </c>
    </row>
    <row r="1574" spans="1:8" x14ac:dyDescent="0.25">
      <c r="A1574" s="447"/>
      <c r="B1574" s="449">
        <v>102816</v>
      </c>
      <c r="C1574" s="439" t="s">
        <v>11121</v>
      </c>
      <c r="D1574" s="449" t="s">
        <v>92</v>
      </c>
      <c r="E1574" s="450">
        <v>0</v>
      </c>
      <c r="F1574" s="455"/>
      <c r="G1574" s="453" t="e">
        <f>VLOOKUP(B1574,'SINAPI-%MO'!B:E,4,0)</f>
        <v>#N/A</v>
      </c>
      <c r="H1574" s="456" t="str">
        <f t="shared" si="24"/>
        <v/>
      </c>
    </row>
    <row r="1575" spans="1:8" x14ac:dyDescent="0.25">
      <c r="A1575" s="447"/>
      <c r="B1575" s="449">
        <v>91534</v>
      </c>
      <c r="C1575" s="439" t="s">
        <v>88</v>
      </c>
      <c r="D1575" s="449" t="s">
        <v>93</v>
      </c>
      <c r="E1575" s="450">
        <v>37.14</v>
      </c>
      <c r="F1575" s="455">
        <v>0</v>
      </c>
      <c r="G1575" s="453">
        <f>VLOOKUP(B1575,'SINAPI-%MO'!B:E,4,0)</f>
        <v>0.96550000000000002</v>
      </c>
      <c r="H1575" s="456">
        <f t="shared" si="24"/>
        <v>1.28</v>
      </c>
    </row>
    <row r="1576" spans="1:8" x14ac:dyDescent="0.25">
      <c r="A1576" s="447"/>
      <c r="B1576" s="449">
        <v>91533</v>
      </c>
      <c r="C1576" s="439" t="s">
        <v>87</v>
      </c>
      <c r="D1576" s="449" t="s">
        <v>92</v>
      </c>
      <c r="E1576" s="450">
        <v>44.93</v>
      </c>
      <c r="F1576" s="455">
        <v>0</v>
      </c>
      <c r="G1576" s="453">
        <f>VLOOKUP(B1576,'SINAPI-%MO'!B:E,4,0)</f>
        <v>0.79810000000000003</v>
      </c>
      <c r="H1576" s="456">
        <f t="shared" si="24"/>
        <v>9.07</v>
      </c>
    </row>
    <row r="1577" spans="1:8" x14ac:dyDescent="0.25">
      <c r="A1577" s="447"/>
      <c r="B1577" s="449">
        <v>95265</v>
      </c>
      <c r="C1577" s="439" t="s">
        <v>628</v>
      </c>
      <c r="D1577" s="449" t="s">
        <v>93</v>
      </c>
      <c r="E1577" s="450">
        <v>1.02</v>
      </c>
      <c r="F1577" s="455">
        <v>0</v>
      </c>
      <c r="G1577" s="453">
        <f>VLOOKUP(B1577,'SINAPI-%MO'!B:E,4,0)</f>
        <v>0</v>
      </c>
      <c r="H1577" s="456">
        <f t="shared" si="24"/>
        <v>1.02</v>
      </c>
    </row>
    <row r="1578" spans="1:8" x14ac:dyDescent="0.25">
      <c r="A1578" s="447"/>
      <c r="B1578" s="449">
        <v>95264</v>
      </c>
      <c r="C1578" s="439" t="s">
        <v>496</v>
      </c>
      <c r="D1578" s="449" t="s">
        <v>92</v>
      </c>
      <c r="E1578" s="450">
        <v>6.98</v>
      </c>
      <c r="F1578" s="455">
        <v>0</v>
      </c>
      <c r="G1578" s="453">
        <f>VLOOKUP(B1578,'SINAPI-%MO'!B:E,4,0)</f>
        <v>0</v>
      </c>
      <c r="H1578" s="456">
        <f t="shared" si="24"/>
        <v>6.98</v>
      </c>
    </row>
    <row r="1579" spans="1:8" x14ac:dyDescent="0.25">
      <c r="A1579" s="447"/>
      <c r="B1579" s="449">
        <v>90973</v>
      </c>
      <c r="C1579" s="439" t="s">
        <v>591</v>
      </c>
      <c r="D1579" s="449" t="s">
        <v>93</v>
      </c>
      <c r="E1579" s="450">
        <v>8.93</v>
      </c>
      <c r="F1579" s="455">
        <v>1</v>
      </c>
      <c r="G1579" s="453">
        <f>VLOOKUP(B1579,'SINAPI-%MO'!B:E,4,0)</f>
        <v>0</v>
      </c>
      <c r="H1579" s="456">
        <f t="shared" si="24"/>
        <v>8.93</v>
      </c>
    </row>
    <row r="1580" spans="1:8" x14ac:dyDescent="0.25">
      <c r="A1580" s="447"/>
      <c r="B1580" s="449">
        <v>90972</v>
      </c>
      <c r="C1580" s="439" t="s">
        <v>460</v>
      </c>
      <c r="D1580" s="449" t="s">
        <v>92</v>
      </c>
      <c r="E1580" s="450">
        <v>79.930000000000007</v>
      </c>
      <c r="F1580" s="455">
        <v>0.22189999999999999</v>
      </c>
      <c r="G1580" s="453">
        <f>VLOOKUP(B1580,'SINAPI-%MO'!B:E,4,0)</f>
        <v>0</v>
      </c>
      <c r="H1580" s="456">
        <f t="shared" si="24"/>
        <v>79.930000000000007</v>
      </c>
    </row>
    <row r="1581" spans="1:8" x14ac:dyDescent="0.25">
      <c r="A1581" s="447"/>
      <c r="B1581" s="449">
        <v>91001</v>
      </c>
      <c r="C1581" s="439" t="s">
        <v>593</v>
      </c>
      <c r="D1581" s="449" t="s">
        <v>93</v>
      </c>
      <c r="E1581" s="450">
        <v>10.59</v>
      </c>
      <c r="F1581" s="455">
        <v>1</v>
      </c>
      <c r="G1581" s="453">
        <f>VLOOKUP(B1581,'SINAPI-%MO'!B:E,4,0)</f>
        <v>0</v>
      </c>
      <c r="H1581" s="456">
        <f t="shared" si="24"/>
        <v>10.59</v>
      </c>
    </row>
    <row r="1582" spans="1:8" x14ac:dyDescent="0.25">
      <c r="A1582" s="447"/>
      <c r="B1582" s="449">
        <v>90999</v>
      </c>
      <c r="C1582" s="439" t="s">
        <v>462</v>
      </c>
      <c r="D1582" s="449" t="s">
        <v>92</v>
      </c>
      <c r="E1582" s="450">
        <v>105.52</v>
      </c>
      <c r="F1582" s="455">
        <v>0.19939999999999999</v>
      </c>
      <c r="G1582" s="453">
        <f>VLOOKUP(B1582,'SINAPI-%MO'!B:E,4,0)</f>
        <v>0</v>
      </c>
      <c r="H1582" s="456">
        <f t="shared" si="24"/>
        <v>105.52</v>
      </c>
    </row>
    <row r="1583" spans="1:8" x14ac:dyDescent="0.25">
      <c r="A1583" s="447"/>
      <c r="B1583" s="449">
        <v>5954</v>
      </c>
      <c r="C1583" s="439" t="s">
        <v>544</v>
      </c>
      <c r="D1583" s="449" t="s">
        <v>93</v>
      </c>
      <c r="E1583" s="450">
        <v>6.67</v>
      </c>
      <c r="F1583" s="455">
        <v>1</v>
      </c>
      <c r="G1583" s="453">
        <f>VLOOKUP(B1583,'SINAPI-%MO'!B:E,4,0)</f>
        <v>0</v>
      </c>
      <c r="H1583" s="456">
        <f t="shared" si="24"/>
        <v>6.67</v>
      </c>
    </row>
    <row r="1584" spans="1:8" x14ac:dyDescent="0.25">
      <c r="A1584" s="447"/>
      <c r="B1584" s="449">
        <v>5953</v>
      </c>
      <c r="C1584" s="439" t="s">
        <v>411</v>
      </c>
      <c r="D1584" s="449" t="s">
        <v>92</v>
      </c>
      <c r="E1584" s="450">
        <v>61.63</v>
      </c>
      <c r="F1584" s="455">
        <v>0.215</v>
      </c>
      <c r="G1584" s="453">
        <f>VLOOKUP(B1584,'SINAPI-%MO'!B:E,4,0)</f>
        <v>0</v>
      </c>
      <c r="H1584" s="456">
        <f t="shared" si="24"/>
        <v>61.63</v>
      </c>
    </row>
    <row r="1585" spans="1:8" x14ac:dyDescent="0.25">
      <c r="A1585" s="447"/>
      <c r="B1585" s="449">
        <v>90982</v>
      </c>
      <c r="C1585" s="439" t="s">
        <v>592</v>
      </c>
      <c r="D1585" s="449" t="s">
        <v>93</v>
      </c>
      <c r="E1585" s="450">
        <v>22.69</v>
      </c>
      <c r="F1585" s="455">
        <v>1</v>
      </c>
      <c r="G1585" s="453">
        <f>VLOOKUP(B1585,'SINAPI-%MO'!B:E,4,0)</f>
        <v>0</v>
      </c>
      <c r="H1585" s="456">
        <f t="shared" si="24"/>
        <v>22.69</v>
      </c>
    </row>
    <row r="1586" spans="1:8" x14ac:dyDescent="0.25">
      <c r="A1586" s="447"/>
      <c r="B1586" s="449">
        <v>90979</v>
      </c>
      <c r="C1586" s="439" t="s">
        <v>461</v>
      </c>
      <c r="D1586" s="449" t="s">
        <v>92</v>
      </c>
      <c r="E1586" s="450">
        <v>206.43</v>
      </c>
      <c r="F1586" s="455">
        <v>0.21840000000000001</v>
      </c>
      <c r="G1586" s="453">
        <f>VLOOKUP(B1586,'SINAPI-%MO'!B:E,4,0)</f>
        <v>0</v>
      </c>
      <c r="H1586" s="456">
        <f t="shared" si="24"/>
        <v>206.43</v>
      </c>
    </row>
    <row r="1587" spans="1:8" x14ac:dyDescent="0.25">
      <c r="A1587" s="447"/>
      <c r="B1587" s="449">
        <v>90965</v>
      </c>
      <c r="C1587" s="439" t="s">
        <v>590</v>
      </c>
      <c r="D1587" s="449" t="s">
        <v>93</v>
      </c>
      <c r="E1587" s="450">
        <v>8.9</v>
      </c>
      <c r="F1587" s="455">
        <v>1</v>
      </c>
      <c r="G1587" s="453">
        <f>VLOOKUP(B1587,'SINAPI-%MO'!B:E,4,0)</f>
        <v>0</v>
      </c>
      <c r="H1587" s="456">
        <f t="shared" si="24"/>
        <v>8.9</v>
      </c>
    </row>
    <row r="1588" spans="1:8" x14ac:dyDescent="0.25">
      <c r="A1588" s="447"/>
      <c r="B1588" s="449">
        <v>90964</v>
      </c>
      <c r="C1588" s="439" t="s">
        <v>459</v>
      </c>
      <c r="D1588" s="449" t="s">
        <v>92</v>
      </c>
      <c r="E1588" s="450">
        <v>33.04</v>
      </c>
      <c r="F1588" s="455">
        <v>0.53539999999999999</v>
      </c>
      <c r="G1588" s="453">
        <f>VLOOKUP(B1588,'SINAPI-%MO'!B:E,4,0)</f>
        <v>0</v>
      </c>
      <c r="H1588" s="456">
        <f t="shared" si="24"/>
        <v>33.04</v>
      </c>
    </row>
    <row r="1589" spans="1:8" x14ac:dyDescent="0.25">
      <c r="A1589" s="447"/>
      <c r="B1589" s="449">
        <v>102970</v>
      </c>
      <c r="C1589" s="439" t="s">
        <v>13696</v>
      </c>
      <c r="D1589" s="449" t="s">
        <v>93</v>
      </c>
      <c r="E1589" s="450">
        <v>0.26</v>
      </c>
      <c r="F1589" s="455">
        <v>0</v>
      </c>
      <c r="G1589" s="453">
        <f>VLOOKUP(B1589,'SINAPI-%MO'!B:E,4,0)</f>
        <v>0</v>
      </c>
      <c r="H1589" s="456">
        <f t="shared" si="24"/>
        <v>0.26</v>
      </c>
    </row>
    <row r="1590" spans="1:8" x14ac:dyDescent="0.25">
      <c r="A1590" s="447"/>
      <c r="B1590" s="449">
        <v>102971</v>
      </c>
      <c r="C1590" s="439" t="s">
        <v>11122</v>
      </c>
      <c r="D1590" s="449" t="s">
        <v>92</v>
      </c>
      <c r="E1590" s="450">
        <v>0.62</v>
      </c>
      <c r="F1590" s="455">
        <v>0</v>
      </c>
      <c r="G1590" s="453">
        <f>VLOOKUP(B1590,'SINAPI-%MO'!B:E,4,0)</f>
        <v>0</v>
      </c>
      <c r="H1590" s="456">
        <f t="shared" si="24"/>
        <v>0.62</v>
      </c>
    </row>
    <row r="1591" spans="1:8" x14ac:dyDescent="0.25">
      <c r="A1591" s="447"/>
      <c r="B1591" s="449">
        <v>102822</v>
      </c>
      <c r="C1591" s="439" t="s">
        <v>13697</v>
      </c>
      <c r="D1591" s="449" t="s">
        <v>93</v>
      </c>
      <c r="E1591" s="450">
        <v>0</v>
      </c>
      <c r="F1591" s="455"/>
      <c r="G1591" s="453" t="e">
        <f>VLOOKUP(B1591,'SINAPI-%MO'!B:E,4,0)</f>
        <v>#N/A</v>
      </c>
      <c r="H1591" s="456" t="str">
        <f t="shared" si="24"/>
        <v/>
      </c>
    </row>
    <row r="1592" spans="1:8" x14ac:dyDescent="0.25">
      <c r="A1592" s="447"/>
      <c r="B1592" s="449">
        <v>102821</v>
      </c>
      <c r="C1592" s="439" t="s">
        <v>13698</v>
      </c>
      <c r="D1592" s="449" t="s">
        <v>92</v>
      </c>
      <c r="E1592" s="450">
        <v>0</v>
      </c>
      <c r="F1592" s="455"/>
      <c r="G1592" s="453" t="e">
        <f>VLOOKUP(B1592,'SINAPI-%MO'!B:E,4,0)</f>
        <v>#N/A</v>
      </c>
      <c r="H1592" s="456" t="str">
        <f t="shared" si="24"/>
        <v/>
      </c>
    </row>
    <row r="1593" spans="1:8" x14ac:dyDescent="0.25">
      <c r="A1593" s="447"/>
      <c r="B1593" s="449">
        <v>102828</v>
      </c>
      <c r="C1593" s="439" t="s">
        <v>11123</v>
      </c>
      <c r="D1593" s="449" t="s">
        <v>93</v>
      </c>
      <c r="E1593" s="450">
        <v>0</v>
      </c>
      <c r="F1593" s="455"/>
      <c r="G1593" s="453" t="e">
        <f>VLOOKUP(B1593,'SINAPI-%MO'!B:E,4,0)</f>
        <v>#N/A</v>
      </c>
      <c r="H1593" s="456" t="str">
        <f t="shared" si="24"/>
        <v/>
      </c>
    </row>
    <row r="1594" spans="1:8" x14ac:dyDescent="0.25">
      <c r="A1594" s="447"/>
      <c r="B1594" s="449">
        <v>102827</v>
      </c>
      <c r="C1594" s="439" t="s">
        <v>11124</v>
      </c>
      <c r="D1594" s="449" t="s">
        <v>92</v>
      </c>
      <c r="E1594" s="450">
        <v>0</v>
      </c>
      <c r="F1594" s="455"/>
      <c r="G1594" s="453" t="e">
        <f>VLOOKUP(B1594,'SINAPI-%MO'!B:E,4,0)</f>
        <v>#N/A</v>
      </c>
      <c r="H1594" s="456" t="str">
        <f t="shared" si="24"/>
        <v/>
      </c>
    </row>
    <row r="1595" spans="1:8" x14ac:dyDescent="0.25">
      <c r="A1595" s="447"/>
      <c r="B1595" s="449">
        <v>103939</v>
      </c>
      <c r="C1595" s="439" t="s">
        <v>13699</v>
      </c>
      <c r="D1595" s="449" t="s">
        <v>93</v>
      </c>
      <c r="E1595" s="450">
        <v>0</v>
      </c>
      <c r="F1595" s="455"/>
      <c r="G1595" s="453" t="e">
        <f>VLOOKUP(B1595,'SINAPI-%MO'!B:E,4,0)</f>
        <v>#N/A</v>
      </c>
      <c r="H1595" s="456" t="str">
        <f t="shared" si="24"/>
        <v/>
      </c>
    </row>
    <row r="1596" spans="1:8" x14ac:dyDescent="0.25">
      <c r="A1596" s="447"/>
      <c r="B1596" s="449">
        <v>103938</v>
      </c>
      <c r="C1596" s="439" t="s">
        <v>13700</v>
      </c>
      <c r="D1596" s="449" t="s">
        <v>92</v>
      </c>
      <c r="E1596" s="450">
        <v>0</v>
      </c>
      <c r="F1596" s="455"/>
      <c r="G1596" s="453" t="e">
        <f>VLOOKUP(B1596,'SINAPI-%MO'!B:E,4,0)</f>
        <v>#N/A</v>
      </c>
      <c r="H1596" s="456" t="str">
        <f t="shared" si="24"/>
        <v/>
      </c>
    </row>
    <row r="1597" spans="1:8" x14ac:dyDescent="0.25">
      <c r="A1597" s="447"/>
      <c r="B1597" s="449">
        <v>103945</v>
      </c>
      <c r="C1597" s="439" t="s">
        <v>13701</v>
      </c>
      <c r="D1597" s="449" t="s">
        <v>93</v>
      </c>
      <c r="E1597" s="450">
        <v>0</v>
      </c>
      <c r="F1597" s="455"/>
      <c r="G1597" s="453" t="e">
        <f>VLOOKUP(B1597,'SINAPI-%MO'!B:E,4,0)</f>
        <v>#N/A</v>
      </c>
      <c r="H1597" s="456" t="str">
        <f t="shared" si="24"/>
        <v/>
      </c>
    </row>
    <row r="1598" spans="1:8" x14ac:dyDescent="0.25">
      <c r="A1598" s="447"/>
      <c r="B1598" s="449">
        <v>103944</v>
      </c>
      <c r="C1598" s="439" t="s">
        <v>13702</v>
      </c>
      <c r="D1598" s="449" t="s">
        <v>92</v>
      </c>
      <c r="E1598" s="450">
        <v>0</v>
      </c>
      <c r="F1598" s="455"/>
      <c r="G1598" s="453" t="e">
        <f>VLOOKUP(B1598,'SINAPI-%MO'!B:E,4,0)</f>
        <v>#N/A</v>
      </c>
      <c r="H1598" s="456" t="str">
        <f t="shared" si="24"/>
        <v/>
      </c>
    </row>
    <row r="1599" spans="1:8" x14ac:dyDescent="0.25">
      <c r="A1599" s="447"/>
      <c r="B1599" s="449">
        <v>106416</v>
      </c>
      <c r="C1599" s="439" t="s">
        <v>14085</v>
      </c>
      <c r="D1599" s="449" t="s">
        <v>93</v>
      </c>
      <c r="E1599" s="450">
        <v>15.5</v>
      </c>
      <c r="F1599" s="455">
        <v>0</v>
      </c>
      <c r="G1599" s="453">
        <f>VLOOKUP(B1599,'SINAPI-%MO'!B:E,4,0)</f>
        <v>0</v>
      </c>
      <c r="H1599" s="456">
        <f t="shared" si="24"/>
        <v>15.5</v>
      </c>
    </row>
    <row r="1600" spans="1:8" x14ac:dyDescent="0.25">
      <c r="A1600" s="447"/>
      <c r="B1600" s="449">
        <v>106414</v>
      </c>
      <c r="C1600" s="439" t="s">
        <v>14086</v>
      </c>
      <c r="D1600" s="449" t="s">
        <v>92</v>
      </c>
      <c r="E1600" s="450">
        <v>28.75</v>
      </c>
      <c r="F1600" s="455">
        <v>0</v>
      </c>
      <c r="G1600" s="453">
        <f>VLOOKUP(B1600,'SINAPI-%MO'!B:E,4,0)</f>
        <v>0</v>
      </c>
      <c r="H1600" s="456">
        <f t="shared" si="24"/>
        <v>28.75</v>
      </c>
    </row>
    <row r="1601" spans="1:8" x14ac:dyDescent="0.25">
      <c r="A1601" s="447"/>
      <c r="B1601" s="449">
        <v>91285</v>
      </c>
      <c r="C1601" s="439" t="s">
        <v>596</v>
      </c>
      <c r="D1601" s="449" t="s">
        <v>93</v>
      </c>
      <c r="E1601" s="450">
        <v>0.62</v>
      </c>
      <c r="F1601" s="455">
        <v>0</v>
      </c>
      <c r="G1601" s="453">
        <f>VLOOKUP(B1601,'SINAPI-%MO'!B:E,4,0)</f>
        <v>0</v>
      </c>
      <c r="H1601" s="456">
        <f t="shared" si="24"/>
        <v>0.62</v>
      </c>
    </row>
    <row r="1602" spans="1:8" x14ac:dyDescent="0.25">
      <c r="A1602" s="447"/>
      <c r="B1602" s="449">
        <v>91283</v>
      </c>
      <c r="C1602" s="439" t="s">
        <v>465</v>
      </c>
      <c r="D1602" s="449" t="s">
        <v>92</v>
      </c>
      <c r="E1602" s="450">
        <v>10.45</v>
      </c>
      <c r="F1602" s="455">
        <v>0</v>
      </c>
      <c r="G1602" s="453">
        <f>VLOOKUP(B1602,'SINAPI-%MO'!B:E,4,0)</f>
        <v>0</v>
      </c>
      <c r="H1602" s="456">
        <f t="shared" si="24"/>
        <v>10.45</v>
      </c>
    </row>
    <row r="1603" spans="1:8" x14ac:dyDescent="0.25">
      <c r="A1603" s="447"/>
      <c r="B1603" s="449">
        <v>95283</v>
      </c>
      <c r="C1603" s="439" t="s">
        <v>631</v>
      </c>
      <c r="D1603" s="449" t="s">
        <v>93</v>
      </c>
      <c r="E1603" s="450">
        <v>0.88</v>
      </c>
      <c r="F1603" s="455">
        <v>1</v>
      </c>
      <c r="G1603" s="453">
        <f>VLOOKUP(B1603,'SINAPI-%MO'!B:E,4,0)</f>
        <v>0</v>
      </c>
      <c r="H1603" s="456">
        <f t="shared" si="24"/>
        <v>0.88</v>
      </c>
    </row>
    <row r="1604" spans="1:8" x14ac:dyDescent="0.25">
      <c r="A1604" s="447"/>
      <c r="B1604" s="449">
        <v>95282</v>
      </c>
      <c r="C1604" s="439" t="s">
        <v>499</v>
      </c>
      <c r="D1604" s="449" t="s">
        <v>92</v>
      </c>
      <c r="E1604" s="450">
        <v>10.71</v>
      </c>
      <c r="F1604" s="455">
        <v>0.14849999999999999</v>
      </c>
      <c r="G1604" s="453">
        <f>VLOOKUP(B1604,'SINAPI-%MO'!B:E,4,0)</f>
        <v>0</v>
      </c>
      <c r="H1604" s="456">
        <f t="shared" si="24"/>
        <v>10.71</v>
      </c>
    </row>
    <row r="1605" spans="1:8" x14ac:dyDescent="0.25">
      <c r="A1605" s="447"/>
      <c r="B1605" s="449">
        <v>95128</v>
      </c>
      <c r="C1605" s="439" t="s">
        <v>624</v>
      </c>
      <c r="D1605" s="449" t="s">
        <v>93</v>
      </c>
      <c r="E1605" s="450">
        <v>62.43</v>
      </c>
      <c r="F1605" s="455">
        <v>0.42559999999999998</v>
      </c>
      <c r="G1605" s="453">
        <f>VLOOKUP(B1605,'SINAPI-%MO'!B:E,4,0)</f>
        <v>0.57440000000000002</v>
      </c>
      <c r="H1605" s="456">
        <f t="shared" si="24"/>
        <v>26.57</v>
      </c>
    </row>
    <row r="1606" spans="1:8" x14ac:dyDescent="0.25">
      <c r="A1606" s="447"/>
      <c r="B1606" s="449">
        <v>95127</v>
      </c>
      <c r="C1606" s="439" t="s">
        <v>491</v>
      </c>
      <c r="D1606" s="449" t="s">
        <v>92</v>
      </c>
      <c r="E1606" s="450">
        <v>235.75</v>
      </c>
      <c r="F1606" s="455">
        <v>0.20699999999999999</v>
      </c>
      <c r="G1606" s="453">
        <f>VLOOKUP(B1606,'SINAPI-%MO'!B:E,4,0)</f>
        <v>0.15210000000000001</v>
      </c>
      <c r="H1606" s="456">
        <f t="shared" si="24"/>
        <v>199.89</v>
      </c>
    </row>
    <row r="1607" spans="1:8" x14ac:dyDescent="0.25">
      <c r="A1607" s="447"/>
      <c r="B1607" s="449">
        <v>92044</v>
      </c>
      <c r="C1607" s="439" t="s">
        <v>602</v>
      </c>
      <c r="D1607" s="449" t="s">
        <v>93</v>
      </c>
      <c r="E1607" s="450">
        <v>8.8699999999999992</v>
      </c>
      <c r="F1607" s="455">
        <v>1</v>
      </c>
      <c r="G1607" s="453">
        <f>VLOOKUP(B1607,'SINAPI-%MO'!B:E,4,0)</f>
        <v>0</v>
      </c>
      <c r="H1607" s="456">
        <f t="shared" si="24"/>
        <v>8.8699999999999992</v>
      </c>
    </row>
    <row r="1608" spans="1:8" x14ac:dyDescent="0.25">
      <c r="A1608" s="447"/>
      <c r="B1608" s="449">
        <v>92043</v>
      </c>
      <c r="C1608" s="439" t="s">
        <v>470</v>
      </c>
      <c r="D1608" s="449" t="s">
        <v>92</v>
      </c>
      <c r="E1608" s="450">
        <v>15</v>
      </c>
      <c r="F1608" s="455">
        <v>1</v>
      </c>
      <c r="G1608" s="453">
        <f>VLOOKUP(B1608,'SINAPI-%MO'!B:E,4,0)</f>
        <v>0</v>
      </c>
      <c r="H1608" s="456">
        <f t="shared" si="24"/>
        <v>15</v>
      </c>
    </row>
    <row r="1609" spans="1:8" x14ac:dyDescent="0.25">
      <c r="A1609" s="447"/>
      <c r="B1609" s="449">
        <v>106417</v>
      </c>
      <c r="C1609" s="439" t="s">
        <v>14087</v>
      </c>
      <c r="D1609" s="449" t="s">
        <v>93</v>
      </c>
      <c r="E1609" s="450">
        <v>8.82</v>
      </c>
      <c r="F1609" s="455">
        <v>0</v>
      </c>
      <c r="G1609" s="453">
        <f>VLOOKUP(B1609,'SINAPI-%MO'!B:E,4,0)</f>
        <v>0</v>
      </c>
      <c r="H1609" s="456">
        <f t="shared" si="24"/>
        <v>8.82</v>
      </c>
    </row>
    <row r="1610" spans="1:8" x14ac:dyDescent="0.25">
      <c r="A1610" s="447"/>
      <c r="B1610" s="449">
        <v>106415</v>
      </c>
      <c r="C1610" s="439" t="s">
        <v>14088</v>
      </c>
      <c r="D1610" s="449" t="s">
        <v>92</v>
      </c>
      <c r="E1610" s="450">
        <v>18.260000000000002</v>
      </c>
      <c r="F1610" s="455">
        <v>0</v>
      </c>
      <c r="G1610" s="453">
        <f>VLOOKUP(B1610,'SINAPI-%MO'!B:E,4,0)</f>
        <v>0</v>
      </c>
      <c r="H1610" s="456">
        <f t="shared" si="24"/>
        <v>18.260000000000002</v>
      </c>
    </row>
    <row r="1611" spans="1:8" x14ac:dyDescent="0.25">
      <c r="A1611" s="447"/>
      <c r="B1611" s="449">
        <v>102834</v>
      </c>
      <c r="C1611" s="439" t="s">
        <v>11125</v>
      </c>
      <c r="D1611" s="449" t="s">
        <v>93</v>
      </c>
      <c r="E1611" s="450">
        <v>0</v>
      </c>
      <c r="F1611" s="455"/>
      <c r="G1611" s="453" t="e">
        <f>VLOOKUP(B1611,'SINAPI-%MO'!B:E,4,0)</f>
        <v>#N/A</v>
      </c>
      <c r="H1611" s="456" t="str">
        <f t="shared" si="24"/>
        <v/>
      </c>
    </row>
    <row r="1612" spans="1:8" x14ac:dyDescent="0.25">
      <c r="A1612" s="447"/>
      <c r="B1612" s="449">
        <v>102833</v>
      </c>
      <c r="C1612" s="439" t="s">
        <v>11126</v>
      </c>
      <c r="D1612" s="449" t="s">
        <v>92</v>
      </c>
      <c r="E1612" s="450">
        <v>0</v>
      </c>
      <c r="F1612" s="455"/>
      <c r="G1612" s="453" t="e">
        <f>VLOOKUP(B1612,'SINAPI-%MO'!B:E,4,0)</f>
        <v>#N/A</v>
      </c>
      <c r="H1612" s="456" t="str">
        <f t="shared" ref="H1612:H1675" si="25">IF(E1612&gt;0,TRUNC(E1612*(1-G1612),2),"")</f>
        <v/>
      </c>
    </row>
    <row r="1613" spans="1:8" x14ac:dyDescent="0.25">
      <c r="A1613" s="447"/>
      <c r="B1613" s="449">
        <v>92119</v>
      </c>
      <c r="C1613" s="439" t="s">
        <v>605</v>
      </c>
      <c r="D1613" s="449" t="s">
        <v>93</v>
      </c>
      <c r="E1613" s="450">
        <v>0.27</v>
      </c>
      <c r="F1613" s="455">
        <v>0</v>
      </c>
      <c r="G1613" s="453">
        <f>VLOOKUP(B1613,'SINAPI-%MO'!B:E,4,0)</f>
        <v>0</v>
      </c>
      <c r="H1613" s="456">
        <f t="shared" si="25"/>
        <v>0.27</v>
      </c>
    </row>
    <row r="1614" spans="1:8" x14ac:dyDescent="0.25">
      <c r="A1614" s="447"/>
      <c r="B1614" s="449">
        <v>92118</v>
      </c>
      <c r="C1614" s="439" t="s">
        <v>473</v>
      </c>
      <c r="D1614" s="449" t="s">
        <v>92</v>
      </c>
      <c r="E1614" s="450">
        <v>0.43</v>
      </c>
      <c r="F1614" s="455">
        <v>0</v>
      </c>
      <c r="G1614" s="453">
        <f>VLOOKUP(B1614,'SINAPI-%MO'!B:E,4,0)</f>
        <v>0</v>
      </c>
      <c r="H1614" s="456">
        <f t="shared" si="25"/>
        <v>0.43</v>
      </c>
    </row>
    <row r="1615" spans="1:8" x14ac:dyDescent="0.25">
      <c r="A1615" s="447"/>
      <c r="B1615" s="449">
        <v>102917</v>
      </c>
      <c r="C1615" s="439" t="s">
        <v>11127</v>
      </c>
      <c r="D1615" s="449" t="s">
        <v>93</v>
      </c>
      <c r="E1615" s="450">
        <v>0</v>
      </c>
      <c r="F1615" s="455"/>
      <c r="G1615" s="453" t="e">
        <f>VLOOKUP(B1615,'SINAPI-%MO'!B:E,4,0)</f>
        <v>#N/A</v>
      </c>
      <c r="H1615" s="456" t="str">
        <f t="shared" si="25"/>
        <v/>
      </c>
    </row>
    <row r="1616" spans="1:8" x14ac:dyDescent="0.25">
      <c r="A1616" s="447"/>
      <c r="B1616" s="449">
        <v>102916</v>
      </c>
      <c r="C1616" s="439" t="s">
        <v>11128</v>
      </c>
      <c r="D1616" s="449" t="s">
        <v>92</v>
      </c>
      <c r="E1616" s="450">
        <v>0</v>
      </c>
      <c r="F1616" s="455"/>
      <c r="G1616" s="453" t="e">
        <f>VLOOKUP(B1616,'SINAPI-%MO'!B:E,4,0)</f>
        <v>#N/A</v>
      </c>
      <c r="H1616" s="456" t="str">
        <f t="shared" si="25"/>
        <v/>
      </c>
    </row>
    <row r="1617" spans="1:8" x14ac:dyDescent="0.25">
      <c r="A1617" s="447"/>
      <c r="B1617" s="449">
        <v>95721</v>
      </c>
      <c r="C1617" s="439" t="s">
        <v>634</v>
      </c>
      <c r="D1617" s="449" t="s">
        <v>93</v>
      </c>
      <c r="E1617" s="450">
        <v>113.63</v>
      </c>
      <c r="F1617" s="455">
        <v>0</v>
      </c>
      <c r="G1617" s="453">
        <f>VLOOKUP(B1617,'SINAPI-%MO'!B:E,4,0)</f>
        <v>0.2969</v>
      </c>
      <c r="H1617" s="456">
        <f t="shared" si="25"/>
        <v>79.89</v>
      </c>
    </row>
    <row r="1618" spans="1:8" x14ac:dyDescent="0.25">
      <c r="A1618" s="447"/>
      <c r="B1618" s="449">
        <v>95720</v>
      </c>
      <c r="C1618" s="439" t="s">
        <v>502</v>
      </c>
      <c r="D1618" s="449" t="s">
        <v>92</v>
      </c>
      <c r="E1618" s="450">
        <v>284.89999999999998</v>
      </c>
      <c r="F1618" s="455">
        <v>0</v>
      </c>
      <c r="G1618" s="453">
        <f>VLOOKUP(B1618,'SINAPI-%MO'!B:E,4,0)</f>
        <v>0.11840000000000001</v>
      </c>
      <c r="H1618" s="456">
        <f t="shared" si="25"/>
        <v>251.16</v>
      </c>
    </row>
    <row r="1619" spans="1:8" x14ac:dyDescent="0.25">
      <c r="A1619" s="447"/>
      <c r="B1619" s="449">
        <v>104717</v>
      </c>
      <c r="C1619" s="439" t="s">
        <v>6024</v>
      </c>
      <c r="D1619" s="449" t="s">
        <v>93</v>
      </c>
      <c r="E1619" s="450">
        <v>108.83</v>
      </c>
      <c r="F1619" s="455">
        <v>0</v>
      </c>
      <c r="G1619" s="453">
        <f>VLOOKUP(B1619,'SINAPI-%MO'!B:E,4,0)</f>
        <v>0.31</v>
      </c>
      <c r="H1619" s="456">
        <f t="shared" si="25"/>
        <v>75.09</v>
      </c>
    </row>
    <row r="1620" spans="1:8" x14ac:dyDescent="0.25">
      <c r="A1620" s="447"/>
      <c r="B1620" s="449">
        <v>104716</v>
      </c>
      <c r="C1620" s="439" t="s">
        <v>12693</v>
      </c>
      <c r="D1620" s="449" t="s">
        <v>92</v>
      </c>
      <c r="E1620" s="450">
        <v>275.36</v>
      </c>
      <c r="F1620" s="455">
        <v>0</v>
      </c>
      <c r="G1620" s="453">
        <f>VLOOKUP(B1620,'SINAPI-%MO'!B:E,4,0)</f>
        <v>0.1225</v>
      </c>
      <c r="H1620" s="456">
        <f t="shared" si="25"/>
        <v>241.62</v>
      </c>
    </row>
    <row r="1621" spans="1:8" x14ac:dyDescent="0.25">
      <c r="A1621" s="447"/>
      <c r="B1621" s="449">
        <v>106399</v>
      </c>
      <c r="C1621" s="439" t="s">
        <v>15066</v>
      </c>
      <c r="D1621" s="449" t="s">
        <v>93</v>
      </c>
      <c r="E1621" s="450">
        <v>0</v>
      </c>
      <c r="F1621" s="455"/>
      <c r="G1621" s="453" t="e">
        <f>VLOOKUP(B1621,'SINAPI-%MO'!B:E,4,0)</f>
        <v>#N/A</v>
      </c>
      <c r="H1621" s="456" t="str">
        <f t="shared" si="25"/>
        <v/>
      </c>
    </row>
    <row r="1622" spans="1:8" x14ac:dyDescent="0.25">
      <c r="A1622" s="447"/>
      <c r="B1622" s="449">
        <v>106398</v>
      </c>
      <c r="C1622" s="439" t="s">
        <v>15067</v>
      </c>
      <c r="D1622" s="449" t="s">
        <v>92</v>
      </c>
      <c r="E1622" s="450">
        <v>0</v>
      </c>
      <c r="F1622" s="455"/>
      <c r="G1622" s="453" t="e">
        <f>VLOOKUP(B1622,'SINAPI-%MO'!B:E,4,0)</f>
        <v>#N/A</v>
      </c>
      <c r="H1622" s="456" t="str">
        <f t="shared" si="25"/>
        <v/>
      </c>
    </row>
    <row r="1623" spans="1:8" x14ac:dyDescent="0.25">
      <c r="A1623" s="447"/>
      <c r="B1623" s="449">
        <v>106405</v>
      </c>
      <c r="C1623" s="439" t="s">
        <v>15068</v>
      </c>
      <c r="D1623" s="449" t="s">
        <v>93</v>
      </c>
      <c r="E1623" s="450">
        <v>0</v>
      </c>
      <c r="F1623" s="455"/>
      <c r="G1623" s="453" t="e">
        <f>VLOOKUP(B1623,'SINAPI-%MO'!B:E,4,0)</f>
        <v>#N/A</v>
      </c>
      <c r="H1623" s="456" t="str">
        <f t="shared" si="25"/>
        <v/>
      </c>
    </row>
    <row r="1624" spans="1:8" x14ac:dyDescent="0.25">
      <c r="A1624" s="447"/>
      <c r="B1624" s="449">
        <v>106404</v>
      </c>
      <c r="C1624" s="439" t="s">
        <v>15069</v>
      </c>
      <c r="D1624" s="449" t="s">
        <v>92</v>
      </c>
      <c r="E1624" s="450">
        <v>0</v>
      </c>
      <c r="F1624" s="455"/>
      <c r="G1624" s="453" t="e">
        <f>VLOOKUP(B1624,'SINAPI-%MO'!B:E,4,0)</f>
        <v>#N/A</v>
      </c>
      <c r="H1624" s="456" t="str">
        <f t="shared" si="25"/>
        <v/>
      </c>
    </row>
    <row r="1625" spans="1:8" x14ac:dyDescent="0.25">
      <c r="A1625" s="447"/>
      <c r="B1625" s="449">
        <v>102899</v>
      </c>
      <c r="C1625" s="439" t="s">
        <v>11129</v>
      </c>
      <c r="D1625" s="449" t="s">
        <v>93</v>
      </c>
      <c r="E1625" s="450">
        <v>0</v>
      </c>
      <c r="F1625" s="455"/>
      <c r="G1625" s="453" t="e">
        <f>VLOOKUP(B1625,'SINAPI-%MO'!B:E,4,0)</f>
        <v>#N/A</v>
      </c>
      <c r="H1625" s="456" t="str">
        <f t="shared" si="25"/>
        <v/>
      </c>
    </row>
    <row r="1626" spans="1:8" x14ac:dyDescent="0.25">
      <c r="A1626" s="447"/>
      <c r="B1626" s="449">
        <v>102898</v>
      </c>
      <c r="C1626" s="439" t="s">
        <v>11130</v>
      </c>
      <c r="D1626" s="449" t="s">
        <v>92</v>
      </c>
      <c r="E1626" s="450">
        <v>0</v>
      </c>
      <c r="F1626" s="455"/>
      <c r="G1626" s="453" t="e">
        <f>VLOOKUP(B1626,'SINAPI-%MO'!B:E,4,0)</f>
        <v>#N/A</v>
      </c>
      <c r="H1626" s="456" t="str">
        <f t="shared" si="25"/>
        <v/>
      </c>
    </row>
    <row r="1627" spans="1:8" x14ac:dyDescent="0.25">
      <c r="A1627" s="447"/>
      <c r="B1627" s="449">
        <v>5632</v>
      </c>
      <c r="C1627" s="439" t="s">
        <v>516</v>
      </c>
      <c r="D1627" s="449" t="s">
        <v>93</v>
      </c>
      <c r="E1627" s="450">
        <v>91.44</v>
      </c>
      <c r="F1627" s="455">
        <v>0</v>
      </c>
      <c r="G1627" s="453">
        <f>VLOOKUP(B1627,'SINAPI-%MO'!B:E,4,0)</f>
        <v>0.36899999999999999</v>
      </c>
      <c r="H1627" s="456">
        <f t="shared" si="25"/>
        <v>57.69</v>
      </c>
    </row>
    <row r="1628" spans="1:8" x14ac:dyDescent="0.25">
      <c r="A1628" s="447"/>
      <c r="B1628" s="449">
        <v>5631</v>
      </c>
      <c r="C1628" s="439" t="s">
        <v>383</v>
      </c>
      <c r="D1628" s="449" t="s">
        <v>92</v>
      </c>
      <c r="E1628" s="450">
        <v>214.61</v>
      </c>
      <c r="F1628" s="455">
        <v>0</v>
      </c>
      <c r="G1628" s="453">
        <f>VLOOKUP(B1628,'SINAPI-%MO'!B:E,4,0)</f>
        <v>0.15720000000000001</v>
      </c>
      <c r="H1628" s="456">
        <f t="shared" si="25"/>
        <v>180.87</v>
      </c>
    </row>
    <row r="1629" spans="1:8" x14ac:dyDescent="0.25">
      <c r="A1629" s="447"/>
      <c r="B1629" s="449">
        <v>88908</v>
      </c>
      <c r="C1629" s="439" t="s">
        <v>562</v>
      </c>
      <c r="D1629" s="449" t="s">
        <v>93</v>
      </c>
      <c r="E1629" s="450">
        <v>99.02</v>
      </c>
      <c r="F1629" s="455">
        <v>0</v>
      </c>
      <c r="G1629" s="453">
        <f>VLOOKUP(B1629,'SINAPI-%MO'!B:E,4,0)</f>
        <v>0.3407</v>
      </c>
      <c r="H1629" s="456">
        <f t="shared" si="25"/>
        <v>65.28</v>
      </c>
    </row>
    <row r="1630" spans="1:8" x14ac:dyDescent="0.25">
      <c r="A1630" s="447"/>
      <c r="B1630" s="449">
        <v>88907</v>
      </c>
      <c r="C1630" s="439" t="s">
        <v>431</v>
      </c>
      <c r="D1630" s="449" t="s">
        <v>92</v>
      </c>
      <c r="E1630" s="450">
        <v>255.85</v>
      </c>
      <c r="F1630" s="455">
        <v>0</v>
      </c>
      <c r="G1630" s="453">
        <f>VLOOKUP(B1630,'SINAPI-%MO'!B:E,4,0)</f>
        <v>0.13189999999999999</v>
      </c>
      <c r="H1630" s="456">
        <f t="shared" si="25"/>
        <v>222.1</v>
      </c>
    </row>
    <row r="1631" spans="1:8" x14ac:dyDescent="0.25">
      <c r="A1631" s="447"/>
      <c r="B1631" s="449">
        <v>5911</v>
      </c>
      <c r="C1631" s="439" t="s">
        <v>537</v>
      </c>
      <c r="D1631" s="449" t="s">
        <v>93</v>
      </c>
      <c r="E1631" s="450">
        <v>29.15</v>
      </c>
      <c r="F1631" s="455">
        <v>0.19450000000000001</v>
      </c>
      <c r="G1631" s="453">
        <f>VLOOKUP(B1631,'SINAPI-%MO'!B:E,4,0)</f>
        <v>0.80549999999999999</v>
      </c>
      <c r="H1631" s="456">
        <f t="shared" si="25"/>
        <v>5.66</v>
      </c>
    </row>
    <row r="1632" spans="1:8" x14ac:dyDescent="0.25">
      <c r="A1632" s="447"/>
      <c r="B1632" s="449">
        <v>5909</v>
      </c>
      <c r="C1632" s="439" t="s">
        <v>405</v>
      </c>
      <c r="D1632" s="449" t="s">
        <v>92</v>
      </c>
      <c r="E1632" s="450">
        <v>37.46</v>
      </c>
      <c r="F1632" s="455">
        <v>0.29199999999999998</v>
      </c>
      <c r="G1632" s="453">
        <f>VLOOKUP(B1632,'SINAPI-%MO'!B:E,4,0)</f>
        <v>0.62680000000000002</v>
      </c>
      <c r="H1632" s="456">
        <f t="shared" si="25"/>
        <v>13.98</v>
      </c>
    </row>
    <row r="1633" spans="1:8" x14ac:dyDescent="0.25">
      <c r="A1633" s="447"/>
      <c r="B1633" s="449">
        <v>91486</v>
      </c>
      <c r="C1633" s="439" t="s">
        <v>12694</v>
      </c>
      <c r="D1633" s="449" t="s">
        <v>93</v>
      </c>
      <c r="E1633" s="450">
        <v>72.14</v>
      </c>
      <c r="F1633" s="455">
        <v>0.18440000000000001</v>
      </c>
      <c r="G1633" s="453">
        <f>VLOOKUP(B1633,'SINAPI-%MO'!B:E,4,0)</f>
        <v>0.35970000000000002</v>
      </c>
      <c r="H1633" s="456">
        <f t="shared" si="25"/>
        <v>46.19</v>
      </c>
    </row>
    <row r="1634" spans="1:8" x14ac:dyDescent="0.25">
      <c r="A1634" s="447"/>
      <c r="B1634" s="449">
        <v>83362</v>
      </c>
      <c r="C1634" s="439" t="s">
        <v>12695</v>
      </c>
      <c r="D1634" s="449" t="s">
        <v>92</v>
      </c>
      <c r="E1634" s="450">
        <v>281.22000000000003</v>
      </c>
      <c r="F1634" s="455">
        <v>8.6999999999999994E-2</v>
      </c>
      <c r="G1634" s="453">
        <f>VLOOKUP(B1634,'SINAPI-%MO'!B:E,4,0)</f>
        <v>9.2299999999999993E-2</v>
      </c>
      <c r="H1634" s="456">
        <f t="shared" si="25"/>
        <v>255.26</v>
      </c>
    </row>
    <row r="1635" spans="1:8" x14ac:dyDescent="0.25">
      <c r="A1635" s="447"/>
      <c r="B1635" s="449">
        <v>102839</v>
      </c>
      <c r="C1635" s="439" t="s">
        <v>13703</v>
      </c>
      <c r="D1635" s="449" t="s">
        <v>93</v>
      </c>
      <c r="E1635" s="450">
        <v>0</v>
      </c>
      <c r="F1635" s="455"/>
      <c r="G1635" s="453" t="e">
        <f>VLOOKUP(B1635,'SINAPI-%MO'!B:E,4,0)</f>
        <v>#N/A</v>
      </c>
      <c r="H1635" s="456" t="str">
        <f t="shared" si="25"/>
        <v/>
      </c>
    </row>
    <row r="1636" spans="1:8" x14ac:dyDescent="0.25">
      <c r="A1636" s="447"/>
      <c r="B1636" s="449">
        <v>102838</v>
      </c>
      <c r="C1636" s="439" t="s">
        <v>13704</v>
      </c>
      <c r="D1636" s="449" t="s">
        <v>92</v>
      </c>
      <c r="E1636" s="450">
        <v>0</v>
      </c>
      <c r="F1636" s="455"/>
      <c r="G1636" s="453" t="e">
        <f>VLOOKUP(B1636,'SINAPI-%MO'!B:E,4,0)</f>
        <v>#N/A</v>
      </c>
      <c r="H1636" s="456" t="str">
        <f t="shared" si="25"/>
        <v/>
      </c>
    </row>
    <row r="1637" spans="1:8" x14ac:dyDescent="0.25">
      <c r="A1637" s="447"/>
      <c r="B1637" s="449">
        <v>89235</v>
      </c>
      <c r="C1637" s="439" t="s">
        <v>569</v>
      </c>
      <c r="D1637" s="449" t="s">
        <v>93</v>
      </c>
      <c r="E1637" s="450">
        <v>199.94</v>
      </c>
      <c r="F1637" s="455">
        <v>0.81669999999999998</v>
      </c>
      <c r="G1637" s="453">
        <f>VLOOKUP(B1637,'SINAPI-%MO'!B:E,4,0)</f>
        <v>0.18329999999999999</v>
      </c>
      <c r="H1637" s="456">
        <f t="shared" si="25"/>
        <v>163.29</v>
      </c>
    </row>
    <row r="1638" spans="1:8" x14ac:dyDescent="0.25">
      <c r="A1638" s="447"/>
      <c r="B1638" s="449">
        <v>89234</v>
      </c>
      <c r="C1638" s="439" t="s">
        <v>437</v>
      </c>
      <c r="D1638" s="449" t="s">
        <v>92</v>
      </c>
      <c r="E1638" s="450">
        <v>594.41</v>
      </c>
      <c r="F1638" s="455">
        <v>0.64980000000000004</v>
      </c>
      <c r="G1638" s="453">
        <f>VLOOKUP(B1638,'SINAPI-%MO'!B:E,4,0)</f>
        <v>6.1699999999999998E-2</v>
      </c>
      <c r="H1638" s="456">
        <f t="shared" si="25"/>
        <v>557.73</v>
      </c>
    </row>
    <row r="1639" spans="1:8" x14ac:dyDescent="0.25">
      <c r="A1639" s="447"/>
      <c r="B1639" s="449">
        <v>89243</v>
      </c>
      <c r="C1639" s="439" t="s">
        <v>570</v>
      </c>
      <c r="D1639" s="449" t="s">
        <v>93</v>
      </c>
      <c r="E1639" s="450">
        <v>418.09</v>
      </c>
      <c r="F1639" s="455">
        <v>0.9123</v>
      </c>
      <c r="G1639" s="453">
        <f>VLOOKUP(B1639,'SINAPI-%MO'!B:E,4,0)</f>
        <v>8.77E-2</v>
      </c>
      <c r="H1639" s="456">
        <f t="shared" si="25"/>
        <v>381.42</v>
      </c>
    </row>
    <row r="1640" spans="1:8" x14ac:dyDescent="0.25">
      <c r="A1640" s="447"/>
      <c r="B1640" s="449">
        <v>89242</v>
      </c>
      <c r="C1640" s="439" t="s">
        <v>438</v>
      </c>
      <c r="D1640" s="449" t="s">
        <v>92</v>
      </c>
      <c r="E1640" s="450">
        <v>1392.48</v>
      </c>
      <c r="F1640" s="455">
        <v>0.64800000000000002</v>
      </c>
      <c r="G1640" s="453">
        <f>VLOOKUP(B1640,'SINAPI-%MO'!B:E,4,0)</f>
        <v>2.63E-2</v>
      </c>
      <c r="H1640" s="456">
        <f t="shared" si="25"/>
        <v>1355.85</v>
      </c>
    </row>
    <row r="1641" spans="1:8" x14ac:dyDescent="0.25">
      <c r="A1641" s="447"/>
      <c r="B1641" s="449">
        <v>102935</v>
      </c>
      <c r="C1641" s="439" t="s">
        <v>11131</v>
      </c>
      <c r="D1641" s="449" t="s">
        <v>93</v>
      </c>
      <c r="E1641" s="450">
        <v>0</v>
      </c>
      <c r="F1641" s="455"/>
      <c r="G1641" s="453" t="e">
        <f>VLOOKUP(B1641,'SINAPI-%MO'!B:E,4,0)</f>
        <v>#N/A</v>
      </c>
      <c r="H1641" s="456" t="str">
        <f t="shared" si="25"/>
        <v/>
      </c>
    </row>
    <row r="1642" spans="1:8" x14ac:dyDescent="0.25">
      <c r="A1642" s="447"/>
      <c r="B1642" s="449">
        <v>102934</v>
      </c>
      <c r="C1642" s="439" t="s">
        <v>11132</v>
      </c>
      <c r="D1642" s="449" t="s">
        <v>92</v>
      </c>
      <c r="E1642" s="450">
        <v>0</v>
      </c>
      <c r="F1642" s="455"/>
      <c r="G1642" s="453" t="e">
        <f>VLOOKUP(B1642,'SINAPI-%MO'!B:E,4,0)</f>
        <v>#N/A</v>
      </c>
      <c r="H1642" s="456" t="str">
        <f t="shared" si="25"/>
        <v/>
      </c>
    </row>
    <row r="1643" spans="1:8" x14ac:dyDescent="0.25">
      <c r="A1643" s="447"/>
      <c r="B1643" s="449">
        <v>93416</v>
      </c>
      <c r="C1643" s="439" t="s">
        <v>618</v>
      </c>
      <c r="D1643" s="449" t="s">
        <v>93</v>
      </c>
      <c r="E1643" s="450">
        <v>0.47</v>
      </c>
      <c r="F1643" s="455">
        <v>0</v>
      </c>
      <c r="G1643" s="453">
        <f>VLOOKUP(B1643,'SINAPI-%MO'!B:E,4,0)</f>
        <v>0</v>
      </c>
      <c r="H1643" s="456">
        <f t="shared" si="25"/>
        <v>0.47</v>
      </c>
    </row>
    <row r="1644" spans="1:8" x14ac:dyDescent="0.25">
      <c r="A1644" s="447"/>
      <c r="B1644" s="449">
        <v>93415</v>
      </c>
      <c r="C1644" s="439" t="s">
        <v>485</v>
      </c>
      <c r="D1644" s="449" t="s">
        <v>92</v>
      </c>
      <c r="E1644" s="450">
        <v>12.31</v>
      </c>
      <c r="F1644" s="455">
        <v>0</v>
      </c>
      <c r="G1644" s="453">
        <f>VLOOKUP(B1644,'SINAPI-%MO'!B:E,4,0)</f>
        <v>0</v>
      </c>
      <c r="H1644" s="456">
        <f t="shared" si="25"/>
        <v>12.31</v>
      </c>
    </row>
    <row r="1645" spans="1:8" x14ac:dyDescent="0.25">
      <c r="A1645" s="447"/>
      <c r="B1645" s="449">
        <v>5689</v>
      </c>
      <c r="C1645" s="439" t="s">
        <v>387</v>
      </c>
      <c r="D1645" s="449" t="s">
        <v>92</v>
      </c>
      <c r="E1645" s="450">
        <v>8.25</v>
      </c>
      <c r="F1645" s="455">
        <v>0</v>
      </c>
      <c r="G1645" s="453">
        <f>VLOOKUP(B1645,'SINAPI-%MO'!B:E,4,0)</f>
        <v>0</v>
      </c>
      <c r="H1645" s="456">
        <f t="shared" si="25"/>
        <v>8.25</v>
      </c>
    </row>
    <row r="1646" spans="1:8" x14ac:dyDescent="0.25">
      <c r="A1646" s="447"/>
      <c r="B1646" s="449">
        <v>5690</v>
      </c>
      <c r="C1646" s="439" t="s">
        <v>520</v>
      </c>
      <c r="D1646" s="449" t="s">
        <v>93</v>
      </c>
      <c r="E1646" s="450">
        <v>5.34</v>
      </c>
      <c r="F1646" s="455">
        <v>0</v>
      </c>
      <c r="G1646" s="453">
        <f>VLOOKUP(B1646,'SINAPI-%MO'!B:E,4,0)</f>
        <v>0</v>
      </c>
      <c r="H1646" s="456">
        <f t="shared" si="25"/>
        <v>5.34</v>
      </c>
    </row>
    <row r="1647" spans="1:8" x14ac:dyDescent="0.25">
      <c r="A1647" s="447"/>
      <c r="B1647" s="449">
        <v>5923</v>
      </c>
      <c r="C1647" s="439" t="s">
        <v>538</v>
      </c>
      <c r="D1647" s="449" t="s">
        <v>93</v>
      </c>
      <c r="E1647" s="450">
        <v>4.1900000000000004</v>
      </c>
      <c r="F1647" s="455">
        <v>0</v>
      </c>
      <c r="G1647" s="453">
        <f>VLOOKUP(B1647,'SINAPI-%MO'!B:E,4,0)</f>
        <v>0</v>
      </c>
      <c r="H1647" s="456">
        <f t="shared" si="25"/>
        <v>4.1900000000000004</v>
      </c>
    </row>
    <row r="1648" spans="1:8" x14ac:dyDescent="0.25">
      <c r="A1648" s="447"/>
      <c r="B1648" s="449">
        <v>5921</v>
      </c>
      <c r="C1648" s="439" t="s">
        <v>406</v>
      </c>
      <c r="D1648" s="449" t="s">
        <v>92</v>
      </c>
      <c r="E1648" s="450">
        <v>6.47</v>
      </c>
      <c r="F1648" s="455">
        <v>0</v>
      </c>
      <c r="G1648" s="453">
        <f>VLOOKUP(B1648,'SINAPI-%MO'!B:E,4,0)</f>
        <v>0</v>
      </c>
      <c r="H1648" s="456">
        <f t="shared" si="25"/>
        <v>6.47</v>
      </c>
    </row>
    <row r="1649" spans="1:8" x14ac:dyDescent="0.25">
      <c r="A1649" s="447"/>
      <c r="B1649" s="449">
        <v>95212</v>
      </c>
      <c r="C1649" s="439" t="s">
        <v>494</v>
      </c>
      <c r="D1649" s="449" t="s">
        <v>92</v>
      </c>
      <c r="E1649" s="450">
        <v>188.19</v>
      </c>
      <c r="F1649" s="455">
        <v>0</v>
      </c>
      <c r="G1649" s="453">
        <f>VLOOKUP(B1649,'SINAPI-%MO'!B:E,4,0)</f>
        <v>0.25090000000000001</v>
      </c>
      <c r="H1649" s="456">
        <f t="shared" si="25"/>
        <v>140.97</v>
      </c>
    </row>
    <row r="1650" spans="1:8" x14ac:dyDescent="0.25">
      <c r="A1650" s="447"/>
      <c r="B1650" s="449">
        <v>95213</v>
      </c>
      <c r="C1650" s="439" t="s">
        <v>626</v>
      </c>
      <c r="D1650" s="449" t="s">
        <v>93</v>
      </c>
      <c r="E1650" s="450">
        <v>116.67</v>
      </c>
      <c r="F1650" s="455">
        <v>0</v>
      </c>
      <c r="G1650" s="453">
        <f>VLOOKUP(B1650,'SINAPI-%MO'!B:E,4,0)</f>
        <v>0.40460000000000002</v>
      </c>
      <c r="H1650" s="456">
        <f t="shared" si="25"/>
        <v>69.459999999999994</v>
      </c>
    </row>
    <row r="1651" spans="1:8" x14ac:dyDescent="0.25">
      <c r="A1651" s="447"/>
      <c r="B1651" s="449">
        <v>93272</v>
      </c>
      <c r="C1651" s="439" t="s">
        <v>481</v>
      </c>
      <c r="D1651" s="449" t="s">
        <v>92</v>
      </c>
      <c r="E1651" s="450">
        <v>122.76</v>
      </c>
      <c r="F1651" s="455">
        <v>0</v>
      </c>
      <c r="G1651" s="453">
        <f>VLOOKUP(B1651,'SINAPI-%MO'!B:E,4,0)</f>
        <v>0.3846</v>
      </c>
      <c r="H1651" s="456">
        <f t="shared" si="25"/>
        <v>75.540000000000006</v>
      </c>
    </row>
    <row r="1652" spans="1:8" x14ac:dyDescent="0.25">
      <c r="A1652" s="447"/>
      <c r="B1652" s="449">
        <v>93274</v>
      </c>
      <c r="C1652" s="439" t="s">
        <v>614</v>
      </c>
      <c r="D1652" s="449" t="s">
        <v>93</v>
      </c>
      <c r="E1652" s="450">
        <v>85.72</v>
      </c>
      <c r="F1652" s="455">
        <v>0</v>
      </c>
      <c r="G1652" s="453">
        <f>VLOOKUP(B1652,'SINAPI-%MO'!B:E,4,0)</f>
        <v>0.55069999999999997</v>
      </c>
      <c r="H1652" s="456">
        <f t="shared" si="25"/>
        <v>38.51</v>
      </c>
    </row>
    <row r="1653" spans="1:8" x14ac:dyDescent="0.25">
      <c r="A1653" s="447"/>
      <c r="B1653" s="449">
        <v>83766</v>
      </c>
      <c r="C1653" s="439" t="s">
        <v>553</v>
      </c>
      <c r="D1653" s="449" t="s">
        <v>93</v>
      </c>
      <c r="E1653" s="450">
        <v>47.4</v>
      </c>
      <c r="F1653" s="455">
        <v>0</v>
      </c>
      <c r="G1653" s="453">
        <f>VLOOKUP(B1653,'SINAPI-%MO'!B:E,4,0)</f>
        <v>0.71809999999999996</v>
      </c>
      <c r="H1653" s="456">
        <f t="shared" si="25"/>
        <v>13.36</v>
      </c>
    </row>
    <row r="1654" spans="1:8" x14ac:dyDescent="0.25">
      <c r="A1654" s="447"/>
      <c r="B1654" s="449">
        <v>83765</v>
      </c>
      <c r="C1654" s="439" t="s">
        <v>422</v>
      </c>
      <c r="D1654" s="449" t="s">
        <v>92</v>
      </c>
      <c r="E1654" s="450">
        <v>107.73</v>
      </c>
      <c r="F1654" s="455">
        <v>0</v>
      </c>
      <c r="G1654" s="453">
        <f>VLOOKUP(B1654,'SINAPI-%MO'!B:E,4,0)</f>
        <v>0.316</v>
      </c>
      <c r="H1654" s="456">
        <f t="shared" si="25"/>
        <v>73.680000000000007</v>
      </c>
    </row>
    <row r="1655" spans="1:8" x14ac:dyDescent="0.25">
      <c r="A1655" s="447"/>
      <c r="B1655" s="449">
        <v>95873</v>
      </c>
      <c r="C1655" s="439" t="s">
        <v>635</v>
      </c>
      <c r="D1655" s="449" t="s">
        <v>93</v>
      </c>
      <c r="E1655" s="450">
        <v>14.28</v>
      </c>
      <c r="F1655" s="455">
        <v>0</v>
      </c>
      <c r="G1655" s="453">
        <f>VLOOKUP(B1655,'SINAPI-%MO'!B:E,4,0)</f>
        <v>0</v>
      </c>
      <c r="H1655" s="456">
        <f t="shared" si="25"/>
        <v>14.28</v>
      </c>
    </row>
    <row r="1656" spans="1:8" x14ac:dyDescent="0.25">
      <c r="A1656" s="447"/>
      <c r="B1656" s="449">
        <v>95872</v>
      </c>
      <c r="C1656" s="439" t="s">
        <v>503</v>
      </c>
      <c r="D1656" s="449" t="s">
        <v>92</v>
      </c>
      <c r="E1656" s="450">
        <v>303.92</v>
      </c>
      <c r="F1656" s="455">
        <v>0</v>
      </c>
      <c r="G1656" s="453">
        <f>VLOOKUP(B1656,'SINAPI-%MO'!B:E,4,0)</f>
        <v>0</v>
      </c>
      <c r="H1656" s="456">
        <f t="shared" si="25"/>
        <v>303.92</v>
      </c>
    </row>
    <row r="1657" spans="1:8" x14ac:dyDescent="0.25">
      <c r="A1657" s="447"/>
      <c r="B1657" s="449">
        <v>104689</v>
      </c>
      <c r="C1657" s="439" t="s">
        <v>11133</v>
      </c>
      <c r="D1657" s="449" t="s">
        <v>93</v>
      </c>
      <c r="E1657" s="450">
        <v>0</v>
      </c>
      <c r="F1657" s="455"/>
      <c r="G1657" s="453" t="e">
        <f>VLOOKUP(B1657,'SINAPI-%MO'!B:E,4,0)</f>
        <v>#N/A</v>
      </c>
      <c r="H1657" s="456" t="str">
        <f t="shared" si="25"/>
        <v/>
      </c>
    </row>
    <row r="1658" spans="1:8" x14ac:dyDescent="0.25">
      <c r="A1658" s="447"/>
      <c r="B1658" s="449">
        <v>104688</v>
      </c>
      <c r="C1658" s="439" t="s">
        <v>11134</v>
      </c>
      <c r="D1658" s="449" t="s">
        <v>92</v>
      </c>
      <c r="E1658" s="450">
        <v>0</v>
      </c>
      <c r="F1658" s="455"/>
      <c r="G1658" s="453" t="e">
        <f>VLOOKUP(B1658,'SINAPI-%MO'!B:E,4,0)</f>
        <v>#N/A</v>
      </c>
      <c r="H1658" s="456" t="str">
        <f t="shared" si="25"/>
        <v/>
      </c>
    </row>
    <row r="1659" spans="1:8" x14ac:dyDescent="0.25">
      <c r="A1659" s="447"/>
      <c r="B1659" s="449">
        <v>73395</v>
      </c>
      <c r="C1659" s="439" t="s">
        <v>552</v>
      </c>
      <c r="D1659" s="449" t="s">
        <v>93</v>
      </c>
      <c r="E1659" s="450">
        <v>10.029999999999999</v>
      </c>
      <c r="F1659" s="455">
        <v>0</v>
      </c>
      <c r="G1659" s="453">
        <f>VLOOKUP(B1659,'SINAPI-%MO'!B:E,4,0)</f>
        <v>0</v>
      </c>
      <c r="H1659" s="456">
        <f t="shared" si="25"/>
        <v>10.029999999999999</v>
      </c>
    </row>
    <row r="1660" spans="1:8" x14ac:dyDescent="0.25">
      <c r="A1660" s="447"/>
      <c r="B1660" s="449">
        <v>73417</v>
      </c>
      <c r="C1660" s="439" t="s">
        <v>418</v>
      </c>
      <c r="D1660" s="449" t="s">
        <v>92</v>
      </c>
      <c r="E1660" s="450">
        <v>196.82</v>
      </c>
      <c r="F1660" s="455">
        <v>0</v>
      </c>
      <c r="G1660" s="453">
        <f>VLOOKUP(B1660,'SINAPI-%MO'!B:E,4,0)</f>
        <v>0</v>
      </c>
      <c r="H1660" s="456">
        <f t="shared" si="25"/>
        <v>196.82</v>
      </c>
    </row>
    <row r="1661" spans="1:8" x14ac:dyDescent="0.25">
      <c r="A1661" s="447"/>
      <c r="B1661" s="449">
        <v>93428</v>
      </c>
      <c r="C1661" s="439" t="s">
        <v>620</v>
      </c>
      <c r="D1661" s="449" t="s">
        <v>93</v>
      </c>
      <c r="E1661" s="450">
        <v>8.92</v>
      </c>
      <c r="F1661" s="455">
        <v>0</v>
      </c>
      <c r="G1661" s="453">
        <f>VLOOKUP(B1661,'SINAPI-%MO'!B:E,4,0)</f>
        <v>0</v>
      </c>
      <c r="H1661" s="456">
        <f t="shared" si="25"/>
        <v>8.92</v>
      </c>
    </row>
    <row r="1662" spans="1:8" x14ac:dyDescent="0.25">
      <c r="A1662" s="447"/>
      <c r="B1662" s="449">
        <v>93427</v>
      </c>
      <c r="C1662" s="439" t="s">
        <v>487</v>
      </c>
      <c r="D1662" s="449" t="s">
        <v>92</v>
      </c>
      <c r="E1662" s="450">
        <v>179.3</v>
      </c>
      <c r="F1662" s="455">
        <v>0</v>
      </c>
      <c r="G1662" s="453">
        <f>VLOOKUP(B1662,'SINAPI-%MO'!B:E,4,0)</f>
        <v>0</v>
      </c>
      <c r="H1662" s="456">
        <f t="shared" si="25"/>
        <v>179.3</v>
      </c>
    </row>
    <row r="1663" spans="1:8" x14ac:dyDescent="0.25">
      <c r="A1663" s="447"/>
      <c r="B1663" s="449">
        <v>93422</v>
      </c>
      <c r="C1663" s="439" t="s">
        <v>619</v>
      </c>
      <c r="D1663" s="449" t="s">
        <v>93</v>
      </c>
      <c r="E1663" s="450">
        <v>6.3</v>
      </c>
      <c r="F1663" s="455">
        <v>0</v>
      </c>
      <c r="G1663" s="453">
        <f>VLOOKUP(B1663,'SINAPI-%MO'!B:E,4,0)</f>
        <v>0</v>
      </c>
      <c r="H1663" s="456">
        <f t="shared" si="25"/>
        <v>6.3</v>
      </c>
    </row>
    <row r="1664" spans="1:8" x14ac:dyDescent="0.25">
      <c r="A1664" s="447"/>
      <c r="B1664" s="449">
        <v>93421</v>
      </c>
      <c r="C1664" s="439" t="s">
        <v>486</v>
      </c>
      <c r="D1664" s="449" t="s">
        <v>92</v>
      </c>
      <c r="E1664" s="450">
        <v>79.28</v>
      </c>
      <c r="F1664" s="455">
        <v>0</v>
      </c>
      <c r="G1664" s="453">
        <f>VLOOKUP(B1664,'SINAPI-%MO'!B:E,4,0)</f>
        <v>0</v>
      </c>
      <c r="H1664" s="456">
        <f t="shared" si="25"/>
        <v>79.28</v>
      </c>
    </row>
    <row r="1665" spans="1:8" x14ac:dyDescent="0.25">
      <c r="A1665" s="447"/>
      <c r="B1665" s="449">
        <v>93282</v>
      </c>
      <c r="C1665" s="439" t="s">
        <v>615</v>
      </c>
      <c r="D1665" s="449" t="s">
        <v>93</v>
      </c>
      <c r="E1665" s="450">
        <v>31.76</v>
      </c>
      <c r="F1665" s="455">
        <v>0</v>
      </c>
      <c r="G1665" s="453">
        <f>VLOOKUP(B1665,'SINAPI-%MO'!B:E,4,0)</f>
        <v>0.9909</v>
      </c>
      <c r="H1665" s="456">
        <f t="shared" si="25"/>
        <v>0.28000000000000003</v>
      </c>
    </row>
    <row r="1666" spans="1:8" x14ac:dyDescent="0.25">
      <c r="A1666" s="447"/>
      <c r="B1666" s="449">
        <v>93281</v>
      </c>
      <c r="C1666" s="439" t="s">
        <v>482</v>
      </c>
      <c r="D1666" s="449" t="s">
        <v>92</v>
      </c>
      <c r="E1666" s="450">
        <v>32.79</v>
      </c>
      <c r="F1666" s="455">
        <v>0</v>
      </c>
      <c r="G1666" s="453">
        <f>VLOOKUP(B1666,'SINAPI-%MO'!B:E,4,0)</f>
        <v>0.9597</v>
      </c>
      <c r="H1666" s="456">
        <f t="shared" si="25"/>
        <v>1.32</v>
      </c>
    </row>
    <row r="1667" spans="1:8" x14ac:dyDescent="0.25">
      <c r="A1667" s="447"/>
      <c r="B1667" s="449">
        <v>104914</v>
      </c>
      <c r="C1667" s="439" t="s">
        <v>11135</v>
      </c>
      <c r="D1667" s="449" t="s">
        <v>93</v>
      </c>
      <c r="E1667" s="450">
        <v>0</v>
      </c>
      <c r="F1667" s="455"/>
      <c r="G1667" s="453" t="e">
        <f>VLOOKUP(B1667,'SINAPI-%MO'!B:E,4,0)</f>
        <v>#N/A</v>
      </c>
      <c r="H1667" s="456" t="str">
        <f t="shared" si="25"/>
        <v/>
      </c>
    </row>
    <row r="1668" spans="1:8" x14ac:dyDescent="0.25">
      <c r="A1668" s="447"/>
      <c r="B1668" s="449">
        <v>104913</v>
      </c>
      <c r="C1668" s="439" t="s">
        <v>11136</v>
      </c>
      <c r="D1668" s="449" t="s">
        <v>92</v>
      </c>
      <c r="E1668" s="450">
        <v>0</v>
      </c>
      <c r="F1668" s="455"/>
      <c r="G1668" s="453" t="e">
        <f>VLOOKUP(B1668,'SINAPI-%MO'!B:E,4,0)</f>
        <v>#N/A</v>
      </c>
      <c r="H1668" s="456" t="str">
        <f t="shared" si="25"/>
        <v/>
      </c>
    </row>
    <row r="1669" spans="1:8" x14ac:dyDescent="0.25">
      <c r="A1669" s="447"/>
      <c r="B1669" s="449">
        <v>102845</v>
      </c>
      <c r="C1669" s="439" t="s">
        <v>11137</v>
      </c>
      <c r="D1669" s="449" t="s">
        <v>93</v>
      </c>
      <c r="E1669" s="450">
        <v>0</v>
      </c>
      <c r="F1669" s="455"/>
      <c r="G1669" s="453" t="e">
        <f>VLOOKUP(B1669,'SINAPI-%MO'!B:E,4,0)</f>
        <v>#N/A</v>
      </c>
      <c r="H1669" s="456" t="str">
        <f t="shared" si="25"/>
        <v/>
      </c>
    </row>
    <row r="1670" spans="1:8" x14ac:dyDescent="0.25">
      <c r="A1670" s="447"/>
      <c r="B1670" s="449">
        <v>102844</v>
      </c>
      <c r="C1670" s="439" t="s">
        <v>11138</v>
      </c>
      <c r="D1670" s="449" t="s">
        <v>92</v>
      </c>
      <c r="E1670" s="450">
        <v>0</v>
      </c>
      <c r="F1670" s="455"/>
      <c r="G1670" s="453" t="e">
        <f>VLOOKUP(B1670,'SINAPI-%MO'!B:E,4,0)</f>
        <v>#N/A</v>
      </c>
      <c r="H1670" s="456" t="str">
        <f t="shared" si="25"/>
        <v/>
      </c>
    </row>
    <row r="1671" spans="1:8" x14ac:dyDescent="0.25">
      <c r="A1671" s="447"/>
      <c r="B1671" s="449">
        <v>89273</v>
      </c>
      <c r="C1671" s="439" t="s">
        <v>573</v>
      </c>
      <c r="D1671" s="449" t="s">
        <v>93</v>
      </c>
      <c r="E1671" s="450">
        <v>128.56</v>
      </c>
      <c r="F1671" s="455">
        <v>0</v>
      </c>
      <c r="G1671" s="453">
        <f>VLOOKUP(B1671,'SINAPI-%MO'!B:E,4,0)</f>
        <v>0.36720000000000003</v>
      </c>
      <c r="H1671" s="456">
        <f t="shared" si="25"/>
        <v>81.349999999999994</v>
      </c>
    </row>
    <row r="1672" spans="1:8" x14ac:dyDescent="0.25">
      <c r="A1672" s="447"/>
      <c r="B1672" s="449">
        <v>89272</v>
      </c>
      <c r="C1672" s="439" t="s">
        <v>441</v>
      </c>
      <c r="D1672" s="449" t="s">
        <v>92</v>
      </c>
      <c r="E1672" s="450">
        <v>245.82</v>
      </c>
      <c r="F1672" s="455">
        <v>0</v>
      </c>
      <c r="G1672" s="453">
        <f>VLOOKUP(B1672,'SINAPI-%MO'!B:E,4,0)</f>
        <v>0.19209999999999999</v>
      </c>
      <c r="H1672" s="456">
        <f t="shared" si="25"/>
        <v>198.59</v>
      </c>
    </row>
    <row r="1673" spans="1:8" x14ac:dyDescent="0.25">
      <c r="A1673" s="447"/>
      <c r="B1673" s="449">
        <v>93288</v>
      </c>
      <c r="C1673" s="439" t="s">
        <v>616</v>
      </c>
      <c r="D1673" s="449" t="s">
        <v>93</v>
      </c>
      <c r="E1673" s="450">
        <v>203.67</v>
      </c>
      <c r="F1673" s="455">
        <v>0</v>
      </c>
      <c r="G1673" s="453">
        <f>VLOOKUP(B1673,'SINAPI-%MO'!B:E,4,0)</f>
        <v>0.23180000000000001</v>
      </c>
      <c r="H1673" s="456">
        <f t="shared" si="25"/>
        <v>156.44999999999999</v>
      </c>
    </row>
    <row r="1674" spans="1:8" x14ac:dyDescent="0.25">
      <c r="A1674" s="447"/>
      <c r="B1674" s="449">
        <v>93287</v>
      </c>
      <c r="C1674" s="439" t="s">
        <v>483</v>
      </c>
      <c r="D1674" s="449" t="s">
        <v>92</v>
      </c>
      <c r="E1674" s="450">
        <v>385.57</v>
      </c>
      <c r="F1674" s="455">
        <v>0</v>
      </c>
      <c r="G1674" s="453">
        <f>VLOOKUP(B1674,'SINAPI-%MO'!B:E,4,0)</f>
        <v>0.12239999999999999</v>
      </c>
      <c r="H1674" s="456">
        <f t="shared" si="25"/>
        <v>338.37</v>
      </c>
    </row>
    <row r="1675" spans="1:8" x14ac:dyDescent="0.25">
      <c r="A1675" s="447"/>
      <c r="B1675" s="449">
        <v>104711</v>
      </c>
      <c r="C1675" s="439" t="s">
        <v>11139</v>
      </c>
      <c r="D1675" s="449" t="s">
        <v>93</v>
      </c>
      <c r="E1675" s="450">
        <v>0</v>
      </c>
      <c r="F1675" s="455"/>
      <c r="G1675" s="453" t="e">
        <f>VLOOKUP(B1675,'SINAPI-%MO'!B:E,4,0)</f>
        <v>#N/A</v>
      </c>
      <c r="H1675" s="456" t="str">
        <f t="shared" si="25"/>
        <v/>
      </c>
    </row>
    <row r="1676" spans="1:8" x14ac:dyDescent="0.25">
      <c r="A1676" s="447"/>
      <c r="B1676" s="449">
        <v>104710</v>
      </c>
      <c r="C1676" s="439" t="s">
        <v>11140</v>
      </c>
      <c r="D1676" s="449" t="s">
        <v>92</v>
      </c>
      <c r="E1676" s="450">
        <v>0</v>
      </c>
      <c r="F1676" s="455"/>
      <c r="G1676" s="453" t="e">
        <f>VLOOKUP(B1676,'SINAPI-%MO'!B:E,4,0)</f>
        <v>#N/A</v>
      </c>
      <c r="H1676" s="456" t="str">
        <f t="shared" ref="H1676:H1739" si="26">IF(E1676&gt;0,TRUNC(E1676*(1-G1676),2),"")</f>
        <v/>
      </c>
    </row>
    <row r="1677" spans="1:8" x14ac:dyDescent="0.25">
      <c r="A1677" s="447"/>
      <c r="B1677" s="449">
        <v>104908</v>
      </c>
      <c r="C1677" s="439" t="s">
        <v>11141</v>
      </c>
      <c r="D1677" s="449" t="s">
        <v>93</v>
      </c>
      <c r="E1677" s="450">
        <v>0</v>
      </c>
      <c r="F1677" s="455"/>
      <c r="G1677" s="453" t="e">
        <f>VLOOKUP(B1677,'SINAPI-%MO'!B:E,4,0)</f>
        <v>#N/A</v>
      </c>
      <c r="H1677" s="456" t="str">
        <f t="shared" si="26"/>
        <v/>
      </c>
    </row>
    <row r="1678" spans="1:8" x14ac:dyDescent="0.25">
      <c r="A1678" s="447"/>
      <c r="B1678" s="449">
        <v>104907</v>
      </c>
      <c r="C1678" s="439" t="s">
        <v>11142</v>
      </c>
      <c r="D1678" s="449" t="s">
        <v>92</v>
      </c>
      <c r="E1678" s="450">
        <v>0</v>
      </c>
      <c r="F1678" s="455"/>
      <c r="G1678" s="453" t="e">
        <f>VLOOKUP(B1678,'SINAPI-%MO'!B:E,4,0)</f>
        <v>#N/A</v>
      </c>
      <c r="H1678" s="456" t="str">
        <f t="shared" si="26"/>
        <v/>
      </c>
    </row>
    <row r="1679" spans="1:8" x14ac:dyDescent="0.25">
      <c r="A1679" s="447"/>
      <c r="B1679" s="449">
        <v>102851</v>
      </c>
      <c r="C1679" s="439" t="s">
        <v>11143</v>
      </c>
      <c r="D1679" s="449" t="s">
        <v>93</v>
      </c>
      <c r="E1679" s="450">
        <v>0</v>
      </c>
      <c r="F1679" s="455"/>
      <c r="G1679" s="453" t="e">
        <f>VLOOKUP(B1679,'SINAPI-%MO'!B:E,4,0)</f>
        <v>#N/A</v>
      </c>
      <c r="H1679" s="456" t="str">
        <f t="shared" si="26"/>
        <v/>
      </c>
    </row>
    <row r="1680" spans="1:8" x14ac:dyDescent="0.25">
      <c r="A1680" s="447"/>
      <c r="B1680" s="449">
        <v>102850</v>
      </c>
      <c r="C1680" s="439" t="s">
        <v>11144</v>
      </c>
      <c r="D1680" s="449" t="s">
        <v>92</v>
      </c>
      <c r="E1680" s="450">
        <v>0</v>
      </c>
      <c r="F1680" s="455"/>
      <c r="G1680" s="453" t="e">
        <f>VLOOKUP(B1680,'SINAPI-%MO'!B:E,4,0)</f>
        <v>#N/A</v>
      </c>
      <c r="H1680" s="456" t="str">
        <f t="shared" si="26"/>
        <v/>
      </c>
    </row>
    <row r="1681" spans="1:8" x14ac:dyDescent="0.25">
      <c r="A1681" s="447"/>
      <c r="B1681" s="449">
        <v>102857</v>
      </c>
      <c r="C1681" s="439" t="s">
        <v>11145</v>
      </c>
      <c r="D1681" s="449" t="s">
        <v>93</v>
      </c>
      <c r="E1681" s="450">
        <v>0</v>
      </c>
      <c r="F1681" s="455"/>
      <c r="G1681" s="453" t="e">
        <f>VLOOKUP(B1681,'SINAPI-%MO'!B:E,4,0)</f>
        <v>#N/A</v>
      </c>
      <c r="H1681" s="456" t="str">
        <f t="shared" si="26"/>
        <v/>
      </c>
    </row>
    <row r="1682" spans="1:8" x14ac:dyDescent="0.25">
      <c r="A1682" s="447"/>
      <c r="B1682" s="449">
        <v>102856</v>
      </c>
      <c r="C1682" s="439" t="s">
        <v>11146</v>
      </c>
      <c r="D1682" s="449" t="s">
        <v>92</v>
      </c>
      <c r="E1682" s="450">
        <v>0</v>
      </c>
      <c r="F1682" s="455"/>
      <c r="G1682" s="453" t="e">
        <f>VLOOKUP(B1682,'SINAPI-%MO'!B:E,4,0)</f>
        <v>#N/A</v>
      </c>
      <c r="H1682" s="456" t="str">
        <f t="shared" si="26"/>
        <v/>
      </c>
    </row>
    <row r="1683" spans="1:8" x14ac:dyDescent="0.25">
      <c r="A1683" s="447"/>
      <c r="B1683" s="449">
        <v>106256</v>
      </c>
      <c r="C1683" s="439" t="s">
        <v>14089</v>
      </c>
      <c r="D1683" s="449" t="s">
        <v>93</v>
      </c>
      <c r="E1683" s="450">
        <v>106.12</v>
      </c>
      <c r="F1683" s="455">
        <v>0</v>
      </c>
      <c r="G1683" s="453">
        <f>VLOOKUP(B1683,'SINAPI-%MO'!B:E,4,0)</f>
        <v>0.2873</v>
      </c>
      <c r="H1683" s="456">
        <f t="shared" si="26"/>
        <v>75.63</v>
      </c>
    </row>
    <row r="1684" spans="1:8" x14ac:dyDescent="0.25">
      <c r="A1684" s="447"/>
      <c r="B1684" s="449">
        <v>106251</v>
      </c>
      <c r="C1684" s="439" t="s">
        <v>14090</v>
      </c>
      <c r="D1684" s="449" t="s">
        <v>92</v>
      </c>
      <c r="E1684" s="450">
        <v>349.05</v>
      </c>
      <c r="F1684" s="455">
        <v>0</v>
      </c>
      <c r="G1684" s="453">
        <f>VLOOKUP(B1684,'SINAPI-%MO'!B:E,4,0)</f>
        <v>8.7400000000000005E-2</v>
      </c>
      <c r="H1684" s="456">
        <f t="shared" si="26"/>
        <v>318.54000000000002</v>
      </c>
    </row>
    <row r="1685" spans="1:8" x14ac:dyDescent="0.25">
      <c r="A1685" s="447"/>
      <c r="B1685" s="449">
        <v>93403</v>
      </c>
      <c r="C1685" s="439" t="s">
        <v>617</v>
      </c>
      <c r="D1685" s="449" t="s">
        <v>93</v>
      </c>
      <c r="E1685" s="450">
        <v>74.680000000000007</v>
      </c>
      <c r="F1685" s="455">
        <v>0</v>
      </c>
      <c r="G1685" s="453">
        <f>VLOOKUP(B1685,'SINAPI-%MO'!B:E,4,0)</f>
        <v>0.4083</v>
      </c>
      <c r="H1685" s="456">
        <f t="shared" si="26"/>
        <v>44.18</v>
      </c>
    </row>
    <row r="1686" spans="1:8" x14ac:dyDescent="0.25">
      <c r="A1686" s="447"/>
      <c r="B1686" s="449">
        <v>93402</v>
      </c>
      <c r="C1686" s="439" t="s">
        <v>484</v>
      </c>
      <c r="D1686" s="449" t="s">
        <v>92</v>
      </c>
      <c r="E1686" s="450">
        <v>287.3</v>
      </c>
      <c r="F1686" s="455">
        <v>0</v>
      </c>
      <c r="G1686" s="453">
        <f>VLOOKUP(B1686,'SINAPI-%MO'!B:E,4,0)</f>
        <v>0.1061</v>
      </c>
      <c r="H1686" s="456">
        <f t="shared" si="26"/>
        <v>256.81</v>
      </c>
    </row>
    <row r="1687" spans="1:8" x14ac:dyDescent="0.25">
      <c r="A1687" s="447"/>
      <c r="B1687" s="449">
        <v>5930</v>
      </c>
      <c r="C1687" s="439" t="s">
        <v>539</v>
      </c>
      <c r="D1687" s="449" t="s">
        <v>93</v>
      </c>
      <c r="E1687" s="450">
        <v>77.97</v>
      </c>
      <c r="F1687" s="455">
        <v>0</v>
      </c>
      <c r="G1687" s="453">
        <f>VLOOKUP(B1687,'SINAPI-%MO'!B:E,4,0)</f>
        <v>0.39100000000000001</v>
      </c>
      <c r="H1687" s="456">
        <f t="shared" si="26"/>
        <v>47.48</v>
      </c>
    </row>
    <row r="1688" spans="1:8" x14ac:dyDescent="0.25">
      <c r="A1688" s="447"/>
      <c r="B1688" s="449">
        <v>5928</v>
      </c>
      <c r="C1688" s="439" t="s">
        <v>407</v>
      </c>
      <c r="D1688" s="449" t="s">
        <v>92</v>
      </c>
      <c r="E1688" s="450">
        <v>293.60000000000002</v>
      </c>
      <c r="F1688" s="455">
        <v>0</v>
      </c>
      <c r="G1688" s="453">
        <f>VLOOKUP(B1688,'SINAPI-%MO'!B:E,4,0)</f>
        <v>0.1038</v>
      </c>
      <c r="H1688" s="456">
        <f t="shared" si="26"/>
        <v>263.12</v>
      </c>
    </row>
    <row r="1689" spans="1:8" x14ac:dyDescent="0.25">
      <c r="A1689" s="447"/>
      <c r="B1689" s="449">
        <v>105845</v>
      </c>
      <c r="C1689" s="439" t="s">
        <v>11147</v>
      </c>
      <c r="D1689" s="449" t="s">
        <v>93</v>
      </c>
      <c r="E1689" s="450">
        <v>0</v>
      </c>
      <c r="F1689" s="455"/>
      <c r="G1689" s="453" t="e">
        <f>VLOOKUP(B1689,'SINAPI-%MO'!B:E,4,0)</f>
        <v>#N/A</v>
      </c>
      <c r="H1689" s="456" t="str">
        <f t="shared" si="26"/>
        <v/>
      </c>
    </row>
    <row r="1690" spans="1:8" x14ac:dyDescent="0.25">
      <c r="A1690" s="447"/>
      <c r="B1690" s="449">
        <v>105844</v>
      </c>
      <c r="C1690" s="439" t="s">
        <v>11148</v>
      </c>
      <c r="D1690" s="449" t="s">
        <v>92</v>
      </c>
      <c r="E1690" s="450">
        <v>0</v>
      </c>
      <c r="F1690" s="455"/>
      <c r="G1690" s="453" t="e">
        <f>VLOOKUP(B1690,'SINAPI-%MO'!B:E,4,0)</f>
        <v>#N/A</v>
      </c>
      <c r="H1690" s="456" t="str">
        <f t="shared" si="26"/>
        <v/>
      </c>
    </row>
    <row r="1691" spans="1:8" x14ac:dyDescent="0.25">
      <c r="A1691" s="447"/>
      <c r="B1691" s="449">
        <v>91635</v>
      </c>
      <c r="C1691" s="439" t="s">
        <v>599</v>
      </c>
      <c r="D1691" s="449" t="s">
        <v>93</v>
      </c>
      <c r="E1691" s="450">
        <v>68.38</v>
      </c>
      <c r="F1691" s="455">
        <v>0</v>
      </c>
      <c r="G1691" s="453">
        <f>VLOOKUP(B1691,'SINAPI-%MO'!B:E,4,0)</f>
        <v>0.44590000000000002</v>
      </c>
      <c r="H1691" s="456">
        <f t="shared" si="26"/>
        <v>37.880000000000003</v>
      </c>
    </row>
    <row r="1692" spans="1:8" x14ac:dyDescent="0.25">
      <c r="A1692" s="447"/>
      <c r="B1692" s="449">
        <v>91634</v>
      </c>
      <c r="C1692" s="439" t="s">
        <v>467</v>
      </c>
      <c r="D1692" s="449" t="s">
        <v>92</v>
      </c>
      <c r="E1692" s="450">
        <v>248.57</v>
      </c>
      <c r="F1692" s="455">
        <v>0</v>
      </c>
      <c r="G1692" s="453">
        <f>VLOOKUP(B1692,'SINAPI-%MO'!B:E,4,0)</f>
        <v>0.1227</v>
      </c>
      <c r="H1692" s="456">
        <f t="shared" si="26"/>
        <v>218.07</v>
      </c>
    </row>
    <row r="1693" spans="1:8" x14ac:dyDescent="0.25">
      <c r="A1693" s="447"/>
      <c r="B1693" s="449">
        <v>105985</v>
      </c>
      <c r="C1693" s="439" t="s">
        <v>12696</v>
      </c>
      <c r="D1693" s="449" t="s">
        <v>93</v>
      </c>
      <c r="E1693" s="450">
        <v>103.78</v>
      </c>
      <c r="F1693" s="455">
        <v>0</v>
      </c>
      <c r="G1693" s="453">
        <f>VLOOKUP(B1693,'SINAPI-%MO'!B:E,4,0)</f>
        <v>0.29380000000000001</v>
      </c>
      <c r="H1693" s="456">
        <f t="shared" si="26"/>
        <v>73.28</v>
      </c>
    </row>
    <row r="1694" spans="1:8" x14ac:dyDescent="0.25">
      <c r="A1694" s="447"/>
      <c r="B1694" s="449">
        <v>105984</v>
      </c>
      <c r="C1694" s="439" t="s">
        <v>12697</v>
      </c>
      <c r="D1694" s="449" t="s">
        <v>92</v>
      </c>
      <c r="E1694" s="450">
        <v>344.59</v>
      </c>
      <c r="F1694" s="455">
        <v>0</v>
      </c>
      <c r="G1694" s="453">
        <f>VLOOKUP(B1694,'SINAPI-%MO'!B:E,4,0)</f>
        <v>8.8499999999999995E-2</v>
      </c>
      <c r="H1694" s="456">
        <f t="shared" si="26"/>
        <v>314.08999999999997</v>
      </c>
    </row>
    <row r="1695" spans="1:8" x14ac:dyDescent="0.25">
      <c r="A1695" s="447"/>
      <c r="B1695" s="449">
        <v>98765</v>
      </c>
      <c r="C1695" s="439" t="s">
        <v>12698</v>
      </c>
      <c r="D1695" s="449" t="s">
        <v>93</v>
      </c>
      <c r="E1695" s="450">
        <v>7.0000000000000007E-2</v>
      </c>
      <c r="F1695" s="455">
        <v>0</v>
      </c>
      <c r="G1695" s="453">
        <f>VLOOKUP(B1695,'SINAPI-%MO'!B:E,4,0)</f>
        <v>0</v>
      </c>
      <c r="H1695" s="456">
        <f t="shared" si="26"/>
        <v>7.0000000000000007E-2</v>
      </c>
    </row>
    <row r="1696" spans="1:8" x14ac:dyDescent="0.25">
      <c r="A1696" s="447"/>
      <c r="B1696" s="449">
        <v>98764</v>
      </c>
      <c r="C1696" s="439" t="s">
        <v>12699</v>
      </c>
      <c r="D1696" s="449" t="s">
        <v>92</v>
      </c>
      <c r="E1696" s="450">
        <v>6.39</v>
      </c>
      <c r="F1696" s="455">
        <v>0</v>
      </c>
      <c r="G1696" s="453">
        <f>VLOOKUP(B1696,'SINAPI-%MO'!B:E,4,0)</f>
        <v>0</v>
      </c>
      <c r="H1696" s="456">
        <f t="shared" si="26"/>
        <v>6.39</v>
      </c>
    </row>
    <row r="1697" spans="1:8" x14ac:dyDescent="0.25">
      <c r="A1697" s="447"/>
      <c r="B1697" s="449">
        <v>99834</v>
      </c>
      <c r="C1697" s="439" t="s">
        <v>643</v>
      </c>
      <c r="D1697" s="449" t="s">
        <v>93</v>
      </c>
      <c r="E1697" s="450">
        <v>0.24</v>
      </c>
      <c r="F1697" s="455">
        <v>0</v>
      </c>
      <c r="G1697" s="453">
        <f>VLOOKUP(B1697,'SINAPI-%MO'!B:E,4,0)</f>
        <v>0</v>
      </c>
      <c r="H1697" s="456">
        <f t="shared" si="26"/>
        <v>0.24</v>
      </c>
    </row>
    <row r="1698" spans="1:8" x14ac:dyDescent="0.25">
      <c r="A1698" s="447"/>
      <c r="B1698" s="449">
        <v>99833</v>
      </c>
      <c r="C1698" s="439" t="s">
        <v>510</v>
      </c>
      <c r="D1698" s="449" t="s">
        <v>92</v>
      </c>
      <c r="E1698" s="450">
        <v>5.01</v>
      </c>
      <c r="F1698" s="455">
        <v>0</v>
      </c>
      <c r="G1698" s="453">
        <f>VLOOKUP(B1698,'SINAPI-%MO'!B:E,4,0)</f>
        <v>0</v>
      </c>
      <c r="H1698" s="456">
        <f t="shared" si="26"/>
        <v>5.01</v>
      </c>
    </row>
    <row r="1699" spans="1:8" x14ac:dyDescent="0.25">
      <c r="A1699" s="447"/>
      <c r="B1699" s="449">
        <v>104521</v>
      </c>
      <c r="C1699" s="439" t="s">
        <v>11149</v>
      </c>
      <c r="D1699" s="449" t="s">
        <v>93</v>
      </c>
      <c r="E1699" s="450">
        <v>0</v>
      </c>
      <c r="F1699" s="455"/>
      <c r="G1699" s="453" t="e">
        <f>VLOOKUP(B1699,'SINAPI-%MO'!B:E,4,0)</f>
        <v>#N/A</v>
      </c>
      <c r="H1699" s="456" t="str">
        <f t="shared" si="26"/>
        <v/>
      </c>
    </row>
    <row r="1700" spans="1:8" x14ac:dyDescent="0.25">
      <c r="A1700" s="447"/>
      <c r="B1700" s="449">
        <v>104520</v>
      </c>
      <c r="C1700" s="439" t="s">
        <v>11150</v>
      </c>
      <c r="D1700" s="449" t="s">
        <v>92</v>
      </c>
      <c r="E1700" s="450">
        <v>0</v>
      </c>
      <c r="F1700" s="455"/>
      <c r="G1700" s="453" t="e">
        <f>VLOOKUP(B1700,'SINAPI-%MO'!B:E,4,0)</f>
        <v>#N/A</v>
      </c>
      <c r="H1700" s="456" t="str">
        <f t="shared" si="26"/>
        <v/>
      </c>
    </row>
    <row r="1701" spans="1:8" x14ac:dyDescent="0.25">
      <c r="A1701" s="447"/>
      <c r="B1701" s="449">
        <v>90687</v>
      </c>
      <c r="C1701" s="439" t="s">
        <v>588</v>
      </c>
      <c r="D1701" s="449" t="s">
        <v>93</v>
      </c>
      <c r="E1701" s="450">
        <v>84.36</v>
      </c>
      <c r="F1701" s="455">
        <v>0.56559999999999999</v>
      </c>
      <c r="G1701" s="453">
        <f>VLOOKUP(B1701,'SINAPI-%MO'!B:E,4,0)</f>
        <v>0.43440000000000001</v>
      </c>
      <c r="H1701" s="456">
        <f t="shared" si="26"/>
        <v>47.71</v>
      </c>
    </row>
    <row r="1702" spans="1:8" x14ac:dyDescent="0.25">
      <c r="A1702" s="447"/>
      <c r="B1702" s="449">
        <v>90686</v>
      </c>
      <c r="C1702" s="439" t="s">
        <v>457</v>
      </c>
      <c r="D1702" s="449" t="s">
        <v>92</v>
      </c>
      <c r="E1702" s="450">
        <v>185.14</v>
      </c>
      <c r="F1702" s="455">
        <v>0.48670000000000002</v>
      </c>
      <c r="G1702" s="453">
        <f>VLOOKUP(B1702,'SINAPI-%MO'!B:E,4,0)</f>
        <v>0.19800000000000001</v>
      </c>
      <c r="H1702" s="456">
        <f t="shared" si="26"/>
        <v>148.47999999999999</v>
      </c>
    </row>
    <row r="1703" spans="1:8" x14ac:dyDescent="0.25">
      <c r="A1703" s="447"/>
      <c r="B1703" s="449">
        <v>5952</v>
      </c>
      <c r="C1703" s="439" t="s">
        <v>543</v>
      </c>
      <c r="D1703" s="449" t="s">
        <v>93</v>
      </c>
      <c r="E1703" s="450">
        <v>31.06</v>
      </c>
      <c r="F1703" s="455">
        <v>0</v>
      </c>
      <c r="G1703" s="453">
        <f>VLOOKUP(B1703,'SINAPI-%MO'!B:E,4,0)</f>
        <v>0.98</v>
      </c>
      <c r="H1703" s="456">
        <f t="shared" si="26"/>
        <v>0.62</v>
      </c>
    </row>
    <row r="1704" spans="1:8" x14ac:dyDescent="0.25">
      <c r="A1704" s="447"/>
      <c r="B1704" s="449">
        <v>5795</v>
      </c>
      <c r="C1704" s="439" t="s">
        <v>388</v>
      </c>
      <c r="D1704" s="449" t="s">
        <v>92</v>
      </c>
      <c r="E1704" s="450">
        <v>31.7</v>
      </c>
      <c r="F1704" s="455">
        <v>0</v>
      </c>
      <c r="G1704" s="453">
        <f>VLOOKUP(B1704,'SINAPI-%MO'!B:E,4,0)</f>
        <v>0.96030000000000004</v>
      </c>
      <c r="H1704" s="456">
        <f t="shared" si="26"/>
        <v>1.25</v>
      </c>
    </row>
    <row r="1705" spans="1:8" x14ac:dyDescent="0.25">
      <c r="A1705" s="447"/>
      <c r="B1705" s="449">
        <v>104657</v>
      </c>
      <c r="C1705" s="439" t="s">
        <v>11151</v>
      </c>
      <c r="D1705" s="449" t="s">
        <v>93</v>
      </c>
      <c r="E1705" s="450">
        <v>0</v>
      </c>
      <c r="F1705" s="455"/>
      <c r="G1705" s="453" t="e">
        <f>VLOOKUP(B1705,'SINAPI-%MO'!B:E,4,0)</f>
        <v>#N/A</v>
      </c>
      <c r="H1705" s="456" t="str">
        <f t="shared" si="26"/>
        <v/>
      </c>
    </row>
    <row r="1706" spans="1:8" x14ac:dyDescent="0.25">
      <c r="A1706" s="447"/>
      <c r="B1706" s="449">
        <v>104656</v>
      </c>
      <c r="C1706" s="439" t="s">
        <v>11152</v>
      </c>
      <c r="D1706" s="449" t="s">
        <v>92</v>
      </c>
      <c r="E1706" s="450">
        <v>0</v>
      </c>
      <c r="F1706" s="455"/>
      <c r="G1706" s="453" t="e">
        <f>VLOOKUP(B1706,'SINAPI-%MO'!B:E,4,0)</f>
        <v>#N/A</v>
      </c>
      <c r="H1706" s="456" t="str">
        <f t="shared" si="26"/>
        <v/>
      </c>
    </row>
    <row r="1707" spans="1:8" x14ac:dyDescent="0.25">
      <c r="A1707" s="447"/>
      <c r="B1707" s="449">
        <v>102274</v>
      </c>
      <c r="C1707" s="439" t="s">
        <v>12700</v>
      </c>
      <c r="D1707" s="449" t="s">
        <v>93</v>
      </c>
      <c r="E1707" s="450">
        <v>1.07</v>
      </c>
      <c r="F1707" s="455">
        <v>0</v>
      </c>
      <c r="G1707" s="453">
        <f>VLOOKUP(B1707,'SINAPI-%MO'!B:E,4,0)</f>
        <v>0</v>
      </c>
      <c r="H1707" s="456">
        <f t="shared" si="26"/>
        <v>1.07</v>
      </c>
    </row>
    <row r="1708" spans="1:8" x14ac:dyDescent="0.25">
      <c r="A1708" s="447"/>
      <c r="B1708" s="449">
        <v>102275</v>
      </c>
      <c r="C1708" s="439" t="s">
        <v>513</v>
      </c>
      <c r="D1708" s="449" t="s">
        <v>92</v>
      </c>
      <c r="E1708" s="450">
        <v>3.93</v>
      </c>
      <c r="F1708" s="455">
        <v>0</v>
      </c>
      <c r="G1708" s="453">
        <f>VLOOKUP(B1708,'SINAPI-%MO'!B:E,4,0)</f>
        <v>0</v>
      </c>
      <c r="H1708" s="456">
        <f t="shared" si="26"/>
        <v>3.93</v>
      </c>
    </row>
    <row r="1709" spans="1:8" x14ac:dyDescent="0.25">
      <c r="A1709" s="447"/>
      <c r="B1709" s="449">
        <v>95259</v>
      </c>
      <c r="C1709" s="439" t="s">
        <v>627</v>
      </c>
      <c r="D1709" s="449" t="s">
        <v>93</v>
      </c>
      <c r="E1709" s="450">
        <v>31.71</v>
      </c>
      <c r="F1709" s="455">
        <v>0</v>
      </c>
      <c r="G1709" s="453">
        <f>VLOOKUP(B1709,'SINAPI-%MO'!B:E,4,0)</f>
        <v>0.95989999999999998</v>
      </c>
      <c r="H1709" s="456">
        <f t="shared" si="26"/>
        <v>1.27</v>
      </c>
    </row>
    <row r="1710" spans="1:8" x14ac:dyDescent="0.25">
      <c r="A1710" s="447"/>
      <c r="B1710" s="449">
        <v>95258</v>
      </c>
      <c r="C1710" s="439" t="s">
        <v>495</v>
      </c>
      <c r="D1710" s="449" t="s">
        <v>92</v>
      </c>
      <c r="E1710" s="450">
        <v>33</v>
      </c>
      <c r="F1710" s="455">
        <v>0</v>
      </c>
      <c r="G1710" s="453">
        <f>VLOOKUP(B1710,'SINAPI-%MO'!B:E,4,0)</f>
        <v>0.9224</v>
      </c>
      <c r="H1710" s="456">
        <f t="shared" si="26"/>
        <v>2.56</v>
      </c>
    </row>
    <row r="1711" spans="1:8" x14ac:dyDescent="0.25">
      <c r="A1711" s="447"/>
      <c r="B1711" s="449">
        <v>105917</v>
      </c>
      <c r="C1711" s="439" t="s">
        <v>11153</v>
      </c>
      <c r="D1711" s="449" t="s">
        <v>93</v>
      </c>
      <c r="E1711" s="450">
        <v>31.52</v>
      </c>
      <c r="F1711" s="455">
        <v>0</v>
      </c>
      <c r="G1711" s="453">
        <f>VLOOKUP(B1711,'SINAPI-%MO'!B:E,4,0)</f>
        <v>0.9657</v>
      </c>
      <c r="H1711" s="456">
        <f t="shared" si="26"/>
        <v>1.08</v>
      </c>
    </row>
    <row r="1712" spans="1:8" x14ac:dyDescent="0.25">
      <c r="A1712" s="447"/>
      <c r="B1712" s="449">
        <v>105916</v>
      </c>
      <c r="C1712" s="439" t="s">
        <v>11154</v>
      </c>
      <c r="D1712" s="449" t="s">
        <v>92</v>
      </c>
      <c r="E1712" s="450">
        <v>32.619999999999997</v>
      </c>
      <c r="F1712" s="455">
        <v>0</v>
      </c>
      <c r="G1712" s="453">
        <f>VLOOKUP(B1712,'SINAPI-%MO'!B:E,4,0)</f>
        <v>0.93320000000000003</v>
      </c>
      <c r="H1712" s="456">
        <f t="shared" si="26"/>
        <v>2.17</v>
      </c>
    </row>
    <row r="1713" spans="1:8" x14ac:dyDescent="0.25">
      <c r="A1713" s="447"/>
      <c r="B1713" s="449">
        <v>103794</v>
      </c>
      <c r="C1713" s="439" t="s">
        <v>11155</v>
      </c>
      <c r="D1713" s="449" t="s">
        <v>93</v>
      </c>
      <c r="E1713" s="450">
        <v>0</v>
      </c>
      <c r="F1713" s="455"/>
      <c r="G1713" s="453" t="e">
        <f>VLOOKUP(B1713,'SINAPI-%MO'!B:E,4,0)</f>
        <v>#N/A</v>
      </c>
      <c r="H1713" s="456" t="str">
        <f t="shared" si="26"/>
        <v/>
      </c>
    </row>
    <row r="1714" spans="1:8" x14ac:dyDescent="0.25">
      <c r="A1714" s="447"/>
      <c r="B1714" s="449">
        <v>103793</v>
      </c>
      <c r="C1714" s="439" t="s">
        <v>11156</v>
      </c>
      <c r="D1714" s="449" t="s">
        <v>92</v>
      </c>
      <c r="E1714" s="450">
        <v>0</v>
      </c>
      <c r="F1714" s="455"/>
      <c r="G1714" s="453" t="e">
        <f>VLOOKUP(B1714,'SINAPI-%MO'!B:E,4,0)</f>
        <v>#N/A</v>
      </c>
      <c r="H1714" s="456" t="str">
        <f t="shared" si="26"/>
        <v/>
      </c>
    </row>
    <row r="1715" spans="1:8" x14ac:dyDescent="0.25">
      <c r="A1715" s="447"/>
      <c r="B1715" s="449">
        <v>96156</v>
      </c>
      <c r="C1715" s="439" t="s">
        <v>641</v>
      </c>
      <c r="D1715" s="449" t="s">
        <v>93</v>
      </c>
      <c r="E1715" s="450">
        <v>73.52</v>
      </c>
      <c r="F1715" s="455">
        <v>0</v>
      </c>
      <c r="G1715" s="453">
        <f>VLOOKUP(B1715,'SINAPI-%MO'!B:E,4,0)</f>
        <v>0.4985</v>
      </c>
      <c r="H1715" s="456">
        <f t="shared" si="26"/>
        <v>36.869999999999997</v>
      </c>
    </row>
    <row r="1716" spans="1:8" x14ac:dyDescent="0.25">
      <c r="A1716" s="447"/>
      <c r="B1716" s="449">
        <v>96158</v>
      </c>
      <c r="C1716" s="439" t="s">
        <v>509</v>
      </c>
      <c r="D1716" s="449" t="s">
        <v>92</v>
      </c>
      <c r="E1716" s="450">
        <v>152.57</v>
      </c>
      <c r="F1716" s="455">
        <v>0</v>
      </c>
      <c r="G1716" s="453">
        <f>VLOOKUP(B1716,'SINAPI-%MO'!B:E,4,0)</f>
        <v>0.2402</v>
      </c>
      <c r="H1716" s="456">
        <f t="shared" si="26"/>
        <v>115.92</v>
      </c>
    </row>
    <row r="1717" spans="1:8" x14ac:dyDescent="0.25">
      <c r="A1717" s="447"/>
      <c r="B1717" s="449">
        <v>90693</v>
      </c>
      <c r="C1717" s="439" t="s">
        <v>589</v>
      </c>
      <c r="D1717" s="449" t="s">
        <v>93</v>
      </c>
      <c r="E1717" s="450">
        <v>67.400000000000006</v>
      </c>
      <c r="F1717" s="455">
        <v>0</v>
      </c>
      <c r="G1717" s="453">
        <f>VLOOKUP(B1717,'SINAPI-%MO'!B:E,4,0)</f>
        <v>0.54379999999999995</v>
      </c>
      <c r="H1717" s="456">
        <f t="shared" si="26"/>
        <v>30.74</v>
      </c>
    </row>
    <row r="1718" spans="1:8" x14ac:dyDescent="0.25">
      <c r="A1718" s="447"/>
      <c r="B1718" s="449">
        <v>90692</v>
      </c>
      <c r="C1718" s="439" t="s">
        <v>458</v>
      </c>
      <c r="D1718" s="449" t="s">
        <v>92</v>
      </c>
      <c r="E1718" s="450">
        <v>140.38999999999999</v>
      </c>
      <c r="F1718" s="455">
        <v>0</v>
      </c>
      <c r="G1718" s="453">
        <f>VLOOKUP(B1718,'SINAPI-%MO'!B:E,4,0)</f>
        <v>0.2611</v>
      </c>
      <c r="H1718" s="456">
        <f t="shared" si="26"/>
        <v>103.73</v>
      </c>
    </row>
    <row r="1719" spans="1:8" x14ac:dyDescent="0.25">
      <c r="A1719" s="447"/>
      <c r="B1719" s="449">
        <v>96246</v>
      </c>
      <c r="C1719" s="439" t="s">
        <v>6014</v>
      </c>
      <c r="D1719" s="449" t="s">
        <v>93</v>
      </c>
      <c r="E1719" s="450">
        <v>68.23</v>
      </c>
      <c r="F1719" s="455">
        <v>0</v>
      </c>
      <c r="G1719" s="453">
        <f>VLOOKUP(B1719,'SINAPI-%MO'!B:E,4,0)</f>
        <v>0.4945</v>
      </c>
      <c r="H1719" s="456">
        <f t="shared" si="26"/>
        <v>34.49</v>
      </c>
    </row>
    <row r="1720" spans="1:8" x14ac:dyDescent="0.25">
      <c r="A1720" s="447"/>
      <c r="B1720" s="449">
        <v>96245</v>
      </c>
      <c r="C1720" s="439" t="s">
        <v>6004</v>
      </c>
      <c r="D1720" s="449" t="s">
        <v>92</v>
      </c>
      <c r="E1720" s="450">
        <v>120.19</v>
      </c>
      <c r="F1720" s="455">
        <v>0</v>
      </c>
      <c r="G1720" s="453">
        <f>VLOOKUP(B1720,'SINAPI-%MO'!B:E,4,0)</f>
        <v>0.28070000000000001</v>
      </c>
      <c r="H1720" s="456">
        <f t="shared" si="26"/>
        <v>86.45</v>
      </c>
    </row>
    <row r="1721" spans="1:8" x14ac:dyDescent="0.25">
      <c r="A1721" s="447"/>
      <c r="B1721" s="449">
        <v>88404</v>
      </c>
      <c r="C1721" s="439" t="s">
        <v>557</v>
      </c>
      <c r="D1721" s="449" t="s">
        <v>93</v>
      </c>
      <c r="E1721" s="450">
        <v>0.96</v>
      </c>
      <c r="F1721" s="455">
        <v>0</v>
      </c>
      <c r="G1721" s="453">
        <f>VLOOKUP(B1721,'SINAPI-%MO'!B:E,4,0)</f>
        <v>0</v>
      </c>
      <c r="H1721" s="456">
        <f t="shared" si="26"/>
        <v>0.96</v>
      </c>
    </row>
    <row r="1722" spans="1:8" x14ac:dyDescent="0.25">
      <c r="A1722" s="447"/>
      <c r="B1722" s="449">
        <v>88399</v>
      </c>
      <c r="C1722" s="439" t="s">
        <v>426</v>
      </c>
      <c r="D1722" s="449" t="s">
        <v>92</v>
      </c>
      <c r="E1722" s="450">
        <v>3.78</v>
      </c>
      <c r="F1722" s="455">
        <v>0</v>
      </c>
      <c r="G1722" s="453">
        <f>VLOOKUP(B1722,'SINAPI-%MO'!B:E,4,0)</f>
        <v>0</v>
      </c>
      <c r="H1722" s="456">
        <f t="shared" si="26"/>
        <v>3.78</v>
      </c>
    </row>
    <row r="1723" spans="1:8" x14ac:dyDescent="0.25">
      <c r="A1723" s="447"/>
      <c r="B1723" s="449">
        <v>88392</v>
      </c>
      <c r="C1723" s="439" t="s">
        <v>555</v>
      </c>
      <c r="D1723" s="449" t="s">
        <v>93</v>
      </c>
      <c r="E1723" s="450">
        <v>1.01</v>
      </c>
      <c r="F1723" s="455">
        <v>0</v>
      </c>
      <c r="G1723" s="453">
        <f>VLOOKUP(B1723,'SINAPI-%MO'!B:E,4,0)</f>
        <v>0</v>
      </c>
      <c r="H1723" s="456">
        <f t="shared" si="26"/>
        <v>1.01</v>
      </c>
    </row>
    <row r="1724" spans="1:8" x14ac:dyDescent="0.25">
      <c r="A1724" s="447"/>
      <c r="B1724" s="449">
        <v>88386</v>
      </c>
      <c r="C1724" s="439" t="s">
        <v>424</v>
      </c>
      <c r="D1724" s="449" t="s">
        <v>92</v>
      </c>
      <c r="E1724" s="450">
        <v>5.19</v>
      </c>
      <c r="F1724" s="455">
        <v>0</v>
      </c>
      <c r="G1724" s="453">
        <f>VLOOKUP(B1724,'SINAPI-%MO'!B:E,4,0)</f>
        <v>0</v>
      </c>
      <c r="H1724" s="456">
        <f t="shared" si="26"/>
        <v>5.19</v>
      </c>
    </row>
    <row r="1725" spans="1:8" x14ac:dyDescent="0.25">
      <c r="A1725" s="447"/>
      <c r="B1725" s="449">
        <v>88398</v>
      </c>
      <c r="C1725" s="439" t="s">
        <v>556</v>
      </c>
      <c r="D1725" s="449" t="s">
        <v>93</v>
      </c>
      <c r="E1725" s="450">
        <v>1.2</v>
      </c>
      <c r="F1725" s="455">
        <v>0</v>
      </c>
      <c r="G1725" s="453">
        <f>VLOOKUP(B1725,'SINAPI-%MO'!B:E,4,0)</f>
        <v>0</v>
      </c>
      <c r="H1725" s="456">
        <f t="shared" si="26"/>
        <v>1.2</v>
      </c>
    </row>
    <row r="1726" spans="1:8" x14ac:dyDescent="0.25">
      <c r="A1726" s="447"/>
      <c r="B1726" s="449">
        <v>88393</v>
      </c>
      <c r="C1726" s="439" t="s">
        <v>425</v>
      </c>
      <c r="D1726" s="449" t="s">
        <v>92</v>
      </c>
      <c r="E1726" s="450">
        <v>7.19</v>
      </c>
      <c r="F1726" s="455">
        <v>0</v>
      </c>
      <c r="G1726" s="453">
        <f>VLOOKUP(B1726,'SINAPI-%MO'!B:E,4,0)</f>
        <v>0</v>
      </c>
      <c r="H1726" s="456">
        <f t="shared" si="26"/>
        <v>7.19</v>
      </c>
    </row>
    <row r="1727" spans="1:8" x14ac:dyDescent="0.25">
      <c r="A1727" s="447"/>
      <c r="B1727" s="449">
        <v>90638</v>
      </c>
      <c r="C1727" s="439" t="s">
        <v>580</v>
      </c>
      <c r="D1727" s="449" t="s">
        <v>93</v>
      </c>
      <c r="E1727" s="450">
        <v>4.82</v>
      </c>
      <c r="F1727" s="455">
        <v>0</v>
      </c>
      <c r="G1727" s="453">
        <f>VLOOKUP(B1727,'SINAPI-%MO'!B:E,4,0)</f>
        <v>0</v>
      </c>
      <c r="H1727" s="456">
        <f t="shared" si="26"/>
        <v>4.82</v>
      </c>
    </row>
    <row r="1728" spans="1:8" x14ac:dyDescent="0.25">
      <c r="A1728" s="447"/>
      <c r="B1728" s="449">
        <v>90637</v>
      </c>
      <c r="C1728" s="439" t="s">
        <v>449</v>
      </c>
      <c r="D1728" s="449" t="s">
        <v>92</v>
      </c>
      <c r="E1728" s="450">
        <v>15.68</v>
      </c>
      <c r="F1728" s="455">
        <v>0</v>
      </c>
      <c r="G1728" s="453">
        <f>VLOOKUP(B1728,'SINAPI-%MO'!B:E,4,0)</f>
        <v>0</v>
      </c>
      <c r="H1728" s="456">
        <f t="shared" si="26"/>
        <v>15.68</v>
      </c>
    </row>
    <row r="1729" spans="1:8" x14ac:dyDescent="0.25">
      <c r="A1729" s="447"/>
      <c r="B1729" s="449">
        <v>103243</v>
      </c>
      <c r="C1729" s="439" t="s">
        <v>11157</v>
      </c>
      <c r="D1729" s="449" t="s">
        <v>93</v>
      </c>
      <c r="E1729" s="450">
        <v>0</v>
      </c>
      <c r="F1729" s="455"/>
      <c r="G1729" s="453" t="e">
        <f>VLOOKUP(B1729,'SINAPI-%MO'!B:E,4,0)</f>
        <v>#N/A</v>
      </c>
      <c r="H1729" s="456" t="str">
        <f t="shared" si="26"/>
        <v/>
      </c>
    </row>
    <row r="1730" spans="1:8" x14ac:dyDescent="0.25">
      <c r="A1730" s="447"/>
      <c r="B1730" s="449">
        <v>103242</v>
      </c>
      <c r="C1730" s="439" t="s">
        <v>11158</v>
      </c>
      <c r="D1730" s="449" t="s">
        <v>92</v>
      </c>
      <c r="E1730" s="450">
        <v>0</v>
      </c>
      <c r="F1730" s="455"/>
      <c r="G1730" s="453" t="e">
        <f>VLOOKUP(B1730,'SINAPI-%MO'!B:E,4,0)</f>
        <v>#N/A</v>
      </c>
      <c r="H1730" s="456" t="str">
        <f t="shared" si="26"/>
        <v/>
      </c>
    </row>
    <row r="1731" spans="1:8" x14ac:dyDescent="0.25">
      <c r="A1731" s="447"/>
      <c r="B1731" s="449">
        <v>5806</v>
      </c>
      <c r="C1731" s="439" t="s">
        <v>521</v>
      </c>
      <c r="D1731" s="449" t="s">
        <v>93</v>
      </c>
      <c r="E1731" s="450">
        <v>0.32</v>
      </c>
      <c r="F1731" s="455">
        <v>0</v>
      </c>
      <c r="G1731" s="453">
        <f>VLOOKUP(B1731,'SINAPI-%MO'!B:E,4,0)</f>
        <v>0</v>
      </c>
      <c r="H1731" s="456">
        <f t="shared" si="26"/>
        <v>0.32</v>
      </c>
    </row>
    <row r="1732" spans="1:8" x14ac:dyDescent="0.25">
      <c r="A1732" s="447"/>
      <c r="B1732" s="449">
        <v>73536</v>
      </c>
      <c r="C1732" s="439" t="s">
        <v>421</v>
      </c>
      <c r="D1732" s="449" t="s">
        <v>92</v>
      </c>
      <c r="E1732" s="450">
        <v>22.4</v>
      </c>
      <c r="F1732" s="455">
        <v>0</v>
      </c>
      <c r="G1732" s="453">
        <f>VLOOKUP(B1732,'SINAPI-%MO'!B:E,4,0)</f>
        <v>0</v>
      </c>
      <c r="H1732" s="456">
        <f t="shared" si="26"/>
        <v>22.4</v>
      </c>
    </row>
    <row r="1733" spans="1:8" x14ac:dyDescent="0.25">
      <c r="A1733" s="447"/>
      <c r="B1733" s="449">
        <v>7043</v>
      </c>
      <c r="C1733" s="439" t="s">
        <v>549</v>
      </c>
      <c r="D1733" s="449" t="s">
        <v>93</v>
      </c>
      <c r="E1733" s="450">
        <v>0.39</v>
      </c>
      <c r="F1733" s="455">
        <v>0</v>
      </c>
      <c r="G1733" s="453">
        <f>VLOOKUP(B1733,'SINAPI-%MO'!B:E,4,0)</f>
        <v>0</v>
      </c>
      <c r="H1733" s="456">
        <f t="shared" si="26"/>
        <v>0.39</v>
      </c>
    </row>
    <row r="1734" spans="1:8" x14ac:dyDescent="0.25">
      <c r="A1734" s="447"/>
      <c r="B1734" s="449">
        <v>7042</v>
      </c>
      <c r="C1734" s="439" t="s">
        <v>415</v>
      </c>
      <c r="D1734" s="449" t="s">
        <v>92</v>
      </c>
      <c r="E1734" s="450">
        <v>26.48</v>
      </c>
      <c r="F1734" s="455">
        <v>0</v>
      </c>
      <c r="G1734" s="453">
        <f>VLOOKUP(B1734,'SINAPI-%MO'!B:E,4,0)</f>
        <v>0</v>
      </c>
      <c r="H1734" s="456">
        <f t="shared" si="26"/>
        <v>26.48</v>
      </c>
    </row>
    <row r="1735" spans="1:8" x14ac:dyDescent="0.25">
      <c r="A1735" s="447"/>
      <c r="B1735" s="449">
        <v>5934</v>
      </c>
      <c r="C1735" s="439" t="s">
        <v>540</v>
      </c>
      <c r="D1735" s="449" t="s">
        <v>93</v>
      </c>
      <c r="E1735" s="450">
        <v>108.76</v>
      </c>
      <c r="F1735" s="455">
        <v>0</v>
      </c>
      <c r="G1735" s="453">
        <f>VLOOKUP(B1735,'SINAPI-%MO'!B:E,4,0)</f>
        <v>0.44</v>
      </c>
      <c r="H1735" s="456">
        <f t="shared" si="26"/>
        <v>60.9</v>
      </c>
    </row>
    <row r="1736" spans="1:8" x14ac:dyDescent="0.25">
      <c r="A1736" s="447"/>
      <c r="B1736" s="449">
        <v>5932</v>
      </c>
      <c r="C1736" s="439" t="s">
        <v>408</v>
      </c>
      <c r="D1736" s="449" t="s">
        <v>92</v>
      </c>
      <c r="E1736" s="450">
        <v>267.05</v>
      </c>
      <c r="F1736" s="455">
        <v>0</v>
      </c>
      <c r="G1736" s="453">
        <f>VLOOKUP(B1736,'SINAPI-%MO'!B:E,4,0)</f>
        <v>0.1792</v>
      </c>
      <c r="H1736" s="456">
        <f t="shared" si="26"/>
        <v>219.19</v>
      </c>
    </row>
    <row r="1737" spans="1:8" x14ac:dyDescent="0.25">
      <c r="A1737" s="447"/>
      <c r="B1737" s="449">
        <v>96159</v>
      </c>
      <c r="C1737" s="439" t="s">
        <v>642</v>
      </c>
      <c r="D1737" s="449" t="s">
        <v>93</v>
      </c>
      <c r="E1737" s="450">
        <v>110.79</v>
      </c>
      <c r="F1737" s="455">
        <v>0.66920000000000002</v>
      </c>
      <c r="G1737" s="453">
        <f>VLOOKUP(B1737,'SINAPI-%MO'!B:E,4,0)</f>
        <v>0.33079999999999998</v>
      </c>
      <c r="H1737" s="456">
        <f t="shared" si="26"/>
        <v>74.14</v>
      </c>
    </row>
    <row r="1738" spans="1:8" x14ac:dyDescent="0.25">
      <c r="A1738" s="447"/>
      <c r="B1738" s="449">
        <v>95133</v>
      </c>
      <c r="C1738" s="439" t="s">
        <v>492</v>
      </c>
      <c r="D1738" s="449" t="s">
        <v>92</v>
      </c>
      <c r="E1738" s="450">
        <v>207.93</v>
      </c>
      <c r="F1738" s="455">
        <v>0.66459999999999997</v>
      </c>
      <c r="G1738" s="453">
        <f>VLOOKUP(B1738,'SINAPI-%MO'!B:E,4,0)</f>
        <v>0.17630000000000001</v>
      </c>
      <c r="H1738" s="456">
        <f t="shared" si="26"/>
        <v>171.27</v>
      </c>
    </row>
    <row r="1739" spans="1:8" x14ac:dyDescent="0.25">
      <c r="A1739" s="447"/>
      <c r="B1739" s="449">
        <v>102986</v>
      </c>
      <c r="C1739" s="439" t="s">
        <v>13705</v>
      </c>
      <c r="D1739" s="449" t="s">
        <v>93</v>
      </c>
      <c r="E1739" s="450">
        <v>0</v>
      </c>
      <c r="F1739" s="455"/>
      <c r="G1739" s="453" t="e">
        <f>VLOOKUP(B1739,'SINAPI-%MO'!B:E,4,0)</f>
        <v>#N/A</v>
      </c>
      <c r="H1739" s="456" t="str">
        <f t="shared" si="26"/>
        <v/>
      </c>
    </row>
    <row r="1740" spans="1:8" x14ac:dyDescent="0.25">
      <c r="A1740" s="447"/>
      <c r="B1740" s="449">
        <v>102987</v>
      </c>
      <c r="C1740" s="439" t="s">
        <v>13706</v>
      </c>
      <c r="D1740" s="449" t="s">
        <v>92</v>
      </c>
      <c r="E1740" s="450">
        <v>0</v>
      </c>
      <c r="F1740" s="455"/>
      <c r="G1740" s="453" t="e">
        <f>VLOOKUP(B1740,'SINAPI-%MO'!B:E,4,0)</f>
        <v>#N/A</v>
      </c>
      <c r="H1740" s="456" t="str">
        <f t="shared" ref="H1740:H1803" si="27">IF(E1740&gt;0,TRUNC(E1740*(1-G1740),2),"")</f>
        <v/>
      </c>
    </row>
    <row r="1741" spans="1:8" x14ac:dyDescent="0.25">
      <c r="A1741" s="447"/>
      <c r="B1741" s="449">
        <v>92961</v>
      </c>
      <c r="C1741" s="439" t="s">
        <v>610</v>
      </c>
      <c r="D1741" s="449" t="s">
        <v>93</v>
      </c>
      <c r="E1741" s="450">
        <v>5.22</v>
      </c>
      <c r="F1741" s="455">
        <v>1</v>
      </c>
      <c r="G1741" s="453">
        <f>VLOOKUP(B1741,'SINAPI-%MO'!B:E,4,0)</f>
        <v>0</v>
      </c>
      <c r="H1741" s="456">
        <f t="shared" si="27"/>
        <v>5.22</v>
      </c>
    </row>
    <row r="1742" spans="1:8" x14ac:dyDescent="0.25">
      <c r="A1742" s="447"/>
      <c r="B1742" s="449">
        <v>92960</v>
      </c>
      <c r="C1742" s="439" t="s">
        <v>478</v>
      </c>
      <c r="D1742" s="449" t="s">
        <v>92</v>
      </c>
      <c r="E1742" s="450">
        <v>19.37</v>
      </c>
      <c r="F1742" s="455">
        <v>0.50900000000000001</v>
      </c>
      <c r="G1742" s="453">
        <f>VLOOKUP(B1742,'SINAPI-%MO'!B:E,4,0)</f>
        <v>0</v>
      </c>
      <c r="H1742" s="456">
        <f t="shared" si="27"/>
        <v>19.37</v>
      </c>
    </row>
    <row r="1743" spans="1:8" x14ac:dyDescent="0.25">
      <c r="A1743" s="447"/>
      <c r="B1743" s="449">
        <v>102863</v>
      </c>
      <c r="C1743" s="439" t="s">
        <v>11159</v>
      </c>
      <c r="D1743" s="449" t="s">
        <v>93</v>
      </c>
      <c r="E1743" s="450">
        <v>0</v>
      </c>
      <c r="F1743" s="455"/>
      <c r="G1743" s="453" t="e">
        <f>VLOOKUP(B1743,'SINAPI-%MO'!B:E,4,0)</f>
        <v>#N/A</v>
      </c>
      <c r="H1743" s="456" t="str">
        <f t="shared" si="27"/>
        <v/>
      </c>
    </row>
    <row r="1744" spans="1:8" x14ac:dyDescent="0.25">
      <c r="A1744" s="447"/>
      <c r="B1744" s="449">
        <v>102862</v>
      </c>
      <c r="C1744" s="439" t="s">
        <v>11160</v>
      </c>
      <c r="D1744" s="449" t="s">
        <v>92</v>
      </c>
      <c r="E1744" s="450">
        <v>0</v>
      </c>
      <c r="F1744" s="455"/>
      <c r="G1744" s="453" t="e">
        <f>VLOOKUP(B1744,'SINAPI-%MO'!B:E,4,0)</f>
        <v>#N/A</v>
      </c>
      <c r="H1744" s="456" t="str">
        <f t="shared" si="27"/>
        <v/>
      </c>
    </row>
    <row r="1745" spans="1:8" x14ac:dyDescent="0.25">
      <c r="A1745" s="447"/>
      <c r="B1745" s="449">
        <v>93409</v>
      </c>
      <c r="C1745" s="439" t="s">
        <v>12701</v>
      </c>
      <c r="D1745" s="449" t="s">
        <v>93</v>
      </c>
      <c r="E1745" s="450">
        <v>40.6</v>
      </c>
      <c r="F1745" s="455">
        <v>0.2397</v>
      </c>
      <c r="G1745" s="453">
        <f>VLOOKUP(B1745,'SINAPI-%MO'!B:E,4,0)</f>
        <v>0.76029999999999998</v>
      </c>
      <c r="H1745" s="456">
        <f t="shared" si="27"/>
        <v>9.73</v>
      </c>
    </row>
    <row r="1746" spans="1:8" x14ac:dyDescent="0.25">
      <c r="A1746" s="447"/>
      <c r="B1746" s="449">
        <v>93408</v>
      </c>
      <c r="C1746" s="439" t="s">
        <v>12702</v>
      </c>
      <c r="D1746" s="449" t="s">
        <v>92</v>
      </c>
      <c r="E1746" s="450">
        <v>98.28</v>
      </c>
      <c r="F1746" s="455">
        <v>0.19359999999999999</v>
      </c>
      <c r="G1746" s="453">
        <f>VLOOKUP(B1746,'SINAPI-%MO'!B:E,4,0)</f>
        <v>0.31409999999999999</v>
      </c>
      <c r="H1746" s="456">
        <f t="shared" si="27"/>
        <v>67.41</v>
      </c>
    </row>
    <row r="1747" spans="1:8" x14ac:dyDescent="0.25">
      <c r="A1747" s="447"/>
      <c r="B1747" s="449">
        <v>102941</v>
      </c>
      <c r="C1747" s="439" t="s">
        <v>11161</v>
      </c>
      <c r="D1747" s="449" t="s">
        <v>93</v>
      </c>
      <c r="E1747" s="450">
        <v>0</v>
      </c>
      <c r="F1747" s="455"/>
      <c r="G1747" s="453" t="e">
        <f>VLOOKUP(B1747,'SINAPI-%MO'!B:E,4,0)</f>
        <v>#N/A</v>
      </c>
      <c r="H1747" s="456" t="str">
        <f t="shared" si="27"/>
        <v/>
      </c>
    </row>
    <row r="1748" spans="1:8" x14ac:dyDescent="0.25">
      <c r="A1748" s="447"/>
      <c r="B1748" s="449">
        <v>102940</v>
      </c>
      <c r="C1748" s="439" t="s">
        <v>11162</v>
      </c>
      <c r="D1748" s="449" t="s">
        <v>92</v>
      </c>
      <c r="E1748" s="450">
        <v>0</v>
      </c>
      <c r="F1748" s="455"/>
      <c r="G1748" s="453" t="e">
        <f>VLOOKUP(B1748,'SINAPI-%MO'!B:E,4,0)</f>
        <v>#N/A</v>
      </c>
      <c r="H1748" s="456" t="str">
        <f t="shared" si="27"/>
        <v/>
      </c>
    </row>
    <row r="1749" spans="1:8" x14ac:dyDescent="0.25">
      <c r="A1749" s="447"/>
      <c r="B1749" s="449">
        <v>103164</v>
      </c>
      <c r="C1749" s="439" t="s">
        <v>11163</v>
      </c>
      <c r="D1749" s="449" t="s">
        <v>93</v>
      </c>
      <c r="E1749" s="450">
        <v>0</v>
      </c>
      <c r="F1749" s="455"/>
      <c r="G1749" s="453" t="e">
        <f>VLOOKUP(B1749,'SINAPI-%MO'!B:E,4,0)</f>
        <v>#N/A</v>
      </c>
      <c r="H1749" s="456" t="str">
        <f t="shared" si="27"/>
        <v/>
      </c>
    </row>
    <row r="1750" spans="1:8" x14ac:dyDescent="0.25">
      <c r="A1750" s="447"/>
      <c r="B1750" s="449">
        <v>103163</v>
      </c>
      <c r="C1750" s="439" t="s">
        <v>11164</v>
      </c>
      <c r="D1750" s="449" t="s">
        <v>92</v>
      </c>
      <c r="E1750" s="450">
        <v>0</v>
      </c>
      <c r="F1750" s="455"/>
      <c r="G1750" s="453" t="e">
        <f>VLOOKUP(B1750,'SINAPI-%MO'!B:E,4,0)</f>
        <v>#N/A</v>
      </c>
      <c r="H1750" s="456" t="str">
        <f t="shared" si="27"/>
        <v/>
      </c>
    </row>
    <row r="1751" spans="1:8" x14ac:dyDescent="0.25">
      <c r="A1751" s="447"/>
      <c r="B1751" s="449">
        <v>103158</v>
      </c>
      <c r="C1751" s="439" t="s">
        <v>11165</v>
      </c>
      <c r="D1751" s="449" t="s">
        <v>93</v>
      </c>
      <c r="E1751" s="450">
        <v>0</v>
      </c>
      <c r="F1751" s="455"/>
      <c r="G1751" s="453" t="e">
        <f>VLOOKUP(B1751,'SINAPI-%MO'!B:E,4,0)</f>
        <v>#N/A</v>
      </c>
      <c r="H1751" s="456" t="str">
        <f t="shared" si="27"/>
        <v/>
      </c>
    </row>
    <row r="1752" spans="1:8" x14ac:dyDescent="0.25">
      <c r="A1752" s="447"/>
      <c r="B1752" s="449">
        <v>103157</v>
      </c>
      <c r="C1752" s="439" t="s">
        <v>11166</v>
      </c>
      <c r="D1752" s="449" t="s">
        <v>92</v>
      </c>
      <c r="E1752" s="450">
        <v>0</v>
      </c>
      <c r="F1752" s="455"/>
      <c r="G1752" s="453" t="e">
        <f>VLOOKUP(B1752,'SINAPI-%MO'!B:E,4,0)</f>
        <v>#N/A</v>
      </c>
      <c r="H1752" s="456" t="str">
        <f t="shared" si="27"/>
        <v/>
      </c>
    </row>
    <row r="1753" spans="1:8" x14ac:dyDescent="0.25">
      <c r="A1753" s="447"/>
      <c r="B1753" s="449">
        <v>103176</v>
      </c>
      <c r="C1753" s="439" t="s">
        <v>11167</v>
      </c>
      <c r="D1753" s="449" t="s">
        <v>93</v>
      </c>
      <c r="E1753" s="450">
        <v>0</v>
      </c>
      <c r="F1753" s="455"/>
      <c r="G1753" s="453" t="e">
        <f>VLOOKUP(B1753,'SINAPI-%MO'!B:E,4,0)</f>
        <v>#N/A</v>
      </c>
      <c r="H1753" s="456" t="str">
        <f t="shared" si="27"/>
        <v/>
      </c>
    </row>
    <row r="1754" spans="1:8" x14ac:dyDescent="0.25">
      <c r="A1754" s="447"/>
      <c r="B1754" s="449">
        <v>103175</v>
      </c>
      <c r="C1754" s="439" t="s">
        <v>11168</v>
      </c>
      <c r="D1754" s="449" t="s">
        <v>92</v>
      </c>
      <c r="E1754" s="450">
        <v>0</v>
      </c>
      <c r="F1754" s="455"/>
      <c r="G1754" s="453" t="e">
        <f>VLOOKUP(B1754,'SINAPI-%MO'!B:E,4,0)</f>
        <v>#N/A</v>
      </c>
      <c r="H1754" s="456" t="str">
        <f t="shared" si="27"/>
        <v/>
      </c>
    </row>
    <row r="1755" spans="1:8" x14ac:dyDescent="0.25">
      <c r="A1755" s="447"/>
      <c r="B1755" s="449">
        <v>103182</v>
      </c>
      <c r="C1755" s="439" t="s">
        <v>11169</v>
      </c>
      <c r="D1755" s="449" t="s">
        <v>93</v>
      </c>
      <c r="E1755" s="450">
        <v>0</v>
      </c>
      <c r="F1755" s="455"/>
      <c r="G1755" s="453" t="e">
        <f>VLOOKUP(B1755,'SINAPI-%MO'!B:E,4,0)</f>
        <v>#N/A</v>
      </c>
      <c r="H1755" s="456" t="str">
        <f t="shared" si="27"/>
        <v/>
      </c>
    </row>
    <row r="1756" spans="1:8" x14ac:dyDescent="0.25">
      <c r="A1756" s="447"/>
      <c r="B1756" s="449">
        <v>103181</v>
      </c>
      <c r="C1756" s="439" t="s">
        <v>11170</v>
      </c>
      <c r="D1756" s="449" t="s">
        <v>92</v>
      </c>
      <c r="E1756" s="450">
        <v>0</v>
      </c>
      <c r="F1756" s="455"/>
      <c r="G1756" s="453" t="e">
        <f>VLOOKUP(B1756,'SINAPI-%MO'!B:E,4,0)</f>
        <v>#N/A</v>
      </c>
      <c r="H1756" s="456" t="str">
        <f t="shared" si="27"/>
        <v/>
      </c>
    </row>
    <row r="1757" spans="1:8" x14ac:dyDescent="0.25">
      <c r="A1757" s="447"/>
      <c r="B1757" s="449">
        <v>103170</v>
      </c>
      <c r="C1757" s="439" t="s">
        <v>11171</v>
      </c>
      <c r="D1757" s="449" t="s">
        <v>93</v>
      </c>
      <c r="E1757" s="450">
        <v>0</v>
      </c>
      <c r="F1757" s="455"/>
      <c r="G1757" s="453" t="e">
        <f>VLOOKUP(B1757,'SINAPI-%MO'!B:E,4,0)</f>
        <v>#N/A</v>
      </c>
      <c r="H1757" s="456" t="str">
        <f t="shared" si="27"/>
        <v/>
      </c>
    </row>
    <row r="1758" spans="1:8" x14ac:dyDescent="0.25">
      <c r="A1758" s="447"/>
      <c r="B1758" s="449">
        <v>103169</v>
      </c>
      <c r="C1758" s="439" t="s">
        <v>11172</v>
      </c>
      <c r="D1758" s="449" t="s">
        <v>92</v>
      </c>
      <c r="E1758" s="450">
        <v>0</v>
      </c>
      <c r="F1758" s="455"/>
      <c r="G1758" s="453" t="e">
        <f>VLOOKUP(B1758,'SINAPI-%MO'!B:E,4,0)</f>
        <v>#N/A</v>
      </c>
      <c r="H1758" s="456" t="str">
        <f t="shared" si="27"/>
        <v/>
      </c>
    </row>
    <row r="1759" spans="1:8" x14ac:dyDescent="0.25">
      <c r="A1759" s="447"/>
      <c r="B1759" s="449">
        <v>102869</v>
      </c>
      <c r="C1759" s="439" t="s">
        <v>11173</v>
      </c>
      <c r="D1759" s="449" t="s">
        <v>93</v>
      </c>
      <c r="E1759" s="450">
        <v>0</v>
      </c>
      <c r="F1759" s="455"/>
      <c r="G1759" s="453" t="e">
        <f>VLOOKUP(B1759,'SINAPI-%MO'!B:E,4,0)</f>
        <v>#N/A</v>
      </c>
      <c r="H1759" s="456" t="str">
        <f t="shared" si="27"/>
        <v/>
      </c>
    </row>
    <row r="1760" spans="1:8" x14ac:dyDescent="0.25">
      <c r="A1760" s="447"/>
      <c r="B1760" s="449">
        <v>102868</v>
      </c>
      <c r="C1760" s="439" t="s">
        <v>11174</v>
      </c>
      <c r="D1760" s="449" t="s">
        <v>92</v>
      </c>
      <c r="E1760" s="450">
        <v>0</v>
      </c>
      <c r="F1760" s="455"/>
      <c r="G1760" s="453" t="e">
        <f>VLOOKUP(B1760,'SINAPI-%MO'!B:E,4,0)</f>
        <v>#N/A</v>
      </c>
      <c r="H1760" s="456" t="str">
        <f t="shared" si="27"/>
        <v/>
      </c>
    </row>
    <row r="1761" spans="1:8" x14ac:dyDescent="0.25">
      <c r="A1761" s="447"/>
      <c r="B1761" s="449">
        <v>106326</v>
      </c>
      <c r="C1761" s="439" t="s">
        <v>15070</v>
      </c>
      <c r="D1761" s="449" t="s">
        <v>93</v>
      </c>
      <c r="E1761" s="450">
        <v>0</v>
      </c>
      <c r="F1761" s="455"/>
      <c r="G1761" s="453" t="e">
        <f>VLOOKUP(B1761,'SINAPI-%MO'!B:E,4,0)</f>
        <v>#N/A</v>
      </c>
      <c r="H1761" s="456" t="str">
        <f t="shared" si="27"/>
        <v/>
      </c>
    </row>
    <row r="1762" spans="1:8" x14ac:dyDescent="0.25">
      <c r="A1762" s="447"/>
      <c r="B1762" s="449">
        <v>106325</v>
      </c>
      <c r="C1762" s="439" t="s">
        <v>15071</v>
      </c>
      <c r="D1762" s="449" t="s">
        <v>92</v>
      </c>
      <c r="E1762" s="450">
        <v>0</v>
      </c>
      <c r="F1762" s="455"/>
      <c r="G1762" s="453" t="e">
        <f>VLOOKUP(B1762,'SINAPI-%MO'!B:E,4,0)</f>
        <v>#N/A</v>
      </c>
      <c r="H1762" s="456" t="str">
        <f t="shared" si="27"/>
        <v/>
      </c>
    </row>
    <row r="1763" spans="1:8" x14ac:dyDescent="0.25">
      <c r="A1763" s="447"/>
      <c r="B1763" s="449">
        <v>92113</v>
      </c>
      <c r="C1763" s="439" t="s">
        <v>604</v>
      </c>
      <c r="D1763" s="449" t="s">
        <v>93</v>
      </c>
      <c r="E1763" s="450">
        <v>1.1200000000000001</v>
      </c>
      <c r="F1763" s="455">
        <v>0</v>
      </c>
      <c r="G1763" s="453">
        <f>VLOOKUP(B1763,'SINAPI-%MO'!B:E,4,0)</f>
        <v>0</v>
      </c>
      <c r="H1763" s="456">
        <f t="shared" si="27"/>
        <v>1.1200000000000001</v>
      </c>
    </row>
    <row r="1764" spans="1:8" x14ac:dyDescent="0.25">
      <c r="A1764" s="447"/>
      <c r="B1764" s="449">
        <v>92112</v>
      </c>
      <c r="C1764" s="439" t="s">
        <v>472</v>
      </c>
      <c r="D1764" s="449" t="s">
        <v>92</v>
      </c>
      <c r="E1764" s="450">
        <v>3.57</v>
      </c>
      <c r="F1764" s="455">
        <v>0</v>
      </c>
      <c r="G1764" s="453">
        <f>VLOOKUP(B1764,'SINAPI-%MO'!B:E,4,0)</f>
        <v>0</v>
      </c>
      <c r="H1764" s="456">
        <f t="shared" si="27"/>
        <v>3.57</v>
      </c>
    </row>
    <row r="1765" spans="1:8" x14ac:dyDescent="0.25">
      <c r="A1765" s="447"/>
      <c r="B1765" s="449">
        <v>90675</v>
      </c>
      <c r="C1765" s="439" t="s">
        <v>586</v>
      </c>
      <c r="D1765" s="449" t="s">
        <v>93</v>
      </c>
      <c r="E1765" s="450">
        <v>333.65</v>
      </c>
      <c r="F1765" s="455">
        <v>0</v>
      </c>
      <c r="G1765" s="453">
        <f>VLOOKUP(B1765,'SINAPI-%MO'!B:E,4,0)</f>
        <v>0.1075</v>
      </c>
      <c r="H1765" s="456">
        <f t="shared" si="27"/>
        <v>297.77999999999997</v>
      </c>
    </row>
    <row r="1766" spans="1:8" x14ac:dyDescent="0.25">
      <c r="A1766" s="447"/>
      <c r="B1766" s="449">
        <v>90674</v>
      </c>
      <c r="C1766" s="439" t="s">
        <v>455</v>
      </c>
      <c r="D1766" s="449" t="s">
        <v>92</v>
      </c>
      <c r="E1766" s="450">
        <v>750.22</v>
      </c>
      <c r="F1766" s="455">
        <v>0</v>
      </c>
      <c r="G1766" s="453">
        <f>VLOOKUP(B1766,'SINAPI-%MO'!B:E,4,0)</f>
        <v>4.7800000000000002E-2</v>
      </c>
      <c r="H1766" s="456">
        <f t="shared" si="27"/>
        <v>714.35</v>
      </c>
    </row>
    <row r="1767" spans="1:8" x14ac:dyDescent="0.25">
      <c r="A1767" s="447"/>
      <c r="B1767" s="449">
        <v>93225</v>
      </c>
      <c r="C1767" s="439" t="s">
        <v>611</v>
      </c>
      <c r="D1767" s="449" t="s">
        <v>93</v>
      </c>
      <c r="E1767" s="450">
        <v>492.48</v>
      </c>
      <c r="F1767" s="455">
        <v>0</v>
      </c>
      <c r="G1767" s="453">
        <f>VLOOKUP(B1767,'SINAPI-%MO'!B:E,4,0)</f>
        <v>7.2800000000000004E-2</v>
      </c>
      <c r="H1767" s="456">
        <f t="shared" si="27"/>
        <v>456.62</v>
      </c>
    </row>
    <row r="1768" spans="1:8" x14ac:dyDescent="0.25">
      <c r="A1768" s="447"/>
      <c r="B1768" s="449">
        <v>93224</v>
      </c>
      <c r="C1768" s="439" t="s">
        <v>479</v>
      </c>
      <c r="D1768" s="449" t="s">
        <v>92</v>
      </c>
      <c r="E1768" s="450">
        <v>1103.3399999999999</v>
      </c>
      <c r="F1768" s="455">
        <v>0</v>
      </c>
      <c r="G1768" s="453">
        <f>VLOOKUP(B1768,'SINAPI-%MO'!B:E,4,0)</f>
        <v>3.2500000000000001E-2</v>
      </c>
      <c r="H1768" s="456">
        <f t="shared" si="27"/>
        <v>1067.48</v>
      </c>
    </row>
    <row r="1769" spans="1:8" x14ac:dyDescent="0.25">
      <c r="A1769" s="447"/>
      <c r="B1769" s="449">
        <v>104696</v>
      </c>
      <c r="C1769" s="439" t="s">
        <v>6023</v>
      </c>
      <c r="D1769" s="449" t="s">
        <v>93</v>
      </c>
      <c r="E1769" s="450">
        <v>37</v>
      </c>
      <c r="F1769" s="455">
        <v>0</v>
      </c>
      <c r="G1769" s="453">
        <f>VLOOKUP(B1769,'SINAPI-%MO'!B:E,4,0)</f>
        <v>0.96919999999999995</v>
      </c>
      <c r="H1769" s="456">
        <f t="shared" si="27"/>
        <v>1.1299999999999999</v>
      </c>
    </row>
    <row r="1770" spans="1:8" x14ac:dyDescent="0.25">
      <c r="A1770" s="447"/>
      <c r="B1770" s="449">
        <v>104695</v>
      </c>
      <c r="C1770" s="439" t="s">
        <v>6013</v>
      </c>
      <c r="D1770" s="449" t="s">
        <v>92</v>
      </c>
      <c r="E1770" s="450">
        <v>40.4</v>
      </c>
      <c r="F1770" s="455">
        <v>0</v>
      </c>
      <c r="G1770" s="453">
        <f>VLOOKUP(B1770,'SINAPI-%MO'!B:E,4,0)</f>
        <v>0.88759999999999994</v>
      </c>
      <c r="H1770" s="456">
        <f t="shared" si="27"/>
        <v>4.54</v>
      </c>
    </row>
    <row r="1771" spans="1:8" x14ac:dyDescent="0.25">
      <c r="A1771" s="447"/>
      <c r="B1771" s="449">
        <v>90681</v>
      </c>
      <c r="C1771" s="439" t="s">
        <v>587</v>
      </c>
      <c r="D1771" s="449" t="s">
        <v>93</v>
      </c>
      <c r="E1771" s="450">
        <v>179.9</v>
      </c>
      <c r="F1771" s="455">
        <v>0</v>
      </c>
      <c r="G1771" s="453">
        <f>VLOOKUP(B1771,'SINAPI-%MO'!B:E,4,0)</f>
        <v>0.1993</v>
      </c>
      <c r="H1771" s="456">
        <f t="shared" si="27"/>
        <v>144.04</v>
      </c>
    </row>
    <row r="1772" spans="1:8" x14ac:dyDescent="0.25">
      <c r="A1772" s="447"/>
      <c r="B1772" s="449">
        <v>90680</v>
      </c>
      <c r="C1772" s="439" t="s">
        <v>456</v>
      </c>
      <c r="D1772" s="449" t="s">
        <v>92</v>
      </c>
      <c r="E1772" s="450">
        <v>417.02</v>
      </c>
      <c r="F1772" s="455">
        <v>0</v>
      </c>
      <c r="G1772" s="453">
        <f>VLOOKUP(B1772,'SINAPI-%MO'!B:E,4,0)</f>
        <v>8.5999999999999993E-2</v>
      </c>
      <c r="H1772" s="456">
        <f t="shared" si="27"/>
        <v>381.15</v>
      </c>
    </row>
    <row r="1773" spans="1:8" x14ac:dyDescent="0.25">
      <c r="A1773" s="447"/>
      <c r="B1773" s="449">
        <v>102875</v>
      </c>
      <c r="C1773" s="439" t="s">
        <v>6016</v>
      </c>
      <c r="D1773" s="449" t="s">
        <v>93</v>
      </c>
      <c r="E1773" s="450">
        <v>470.8</v>
      </c>
      <c r="F1773" s="455">
        <v>0</v>
      </c>
      <c r="G1773" s="453">
        <f>VLOOKUP(B1773,'SINAPI-%MO'!B:E,4,0)</f>
        <v>7.6200000000000004E-2</v>
      </c>
      <c r="H1773" s="456">
        <f t="shared" si="27"/>
        <v>434.92</v>
      </c>
    </row>
    <row r="1774" spans="1:8" x14ac:dyDescent="0.25">
      <c r="A1774" s="447"/>
      <c r="B1774" s="449">
        <v>102874</v>
      </c>
      <c r="C1774" s="439" t="s">
        <v>6006</v>
      </c>
      <c r="D1774" s="449" t="s">
        <v>92</v>
      </c>
      <c r="E1774" s="450">
        <v>1022.06</v>
      </c>
      <c r="F1774" s="455">
        <v>0</v>
      </c>
      <c r="G1774" s="453">
        <f>VLOOKUP(B1774,'SINAPI-%MO'!B:E,4,0)</f>
        <v>3.5099999999999999E-2</v>
      </c>
      <c r="H1774" s="456">
        <f t="shared" si="27"/>
        <v>986.18</v>
      </c>
    </row>
    <row r="1775" spans="1:8" x14ac:dyDescent="0.25">
      <c r="A1775" s="447"/>
      <c r="B1775" s="449">
        <v>102965</v>
      </c>
      <c r="C1775" s="439" t="s">
        <v>6018</v>
      </c>
      <c r="D1775" s="449" t="s">
        <v>93</v>
      </c>
      <c r="E1775" s="450">
        <v>246.94</v>
      </c>
      <c r="F1775" s="455">
        <v>0</v>
      </c>
      <c r="G1775" s="453">
        <f>VLOOKUP(B1775,'SINAPI-%MO'!B:E,4,0)</f>
        <v>0.1452</v>
      </c>
      <c r="H1775" s="456">
        <f t="shared" si="27"/>
        <v>211.08</v>
      </c>
    </row>
    <row r="1776" spans="1:8" x14ac:dyDescent="0.25">
      <c r="A1776" s="447"/>
      <c r="B1776" s="449">
        <v>102964</v>
      </c>
      <c r="C1776" s="439" t="s">
        <v>6008</v>
      </c>
      <c r="D1776" s="449" t="s">
        <v>92</v>
      </c>
      <c r="E1776" s="450">
        <v>489.84</v>
      </c>
      <c r="F1776" s="455">
        <v>0</v>
      </c>
      <c r="G1776" s="453">
        <f>VLOOKUP(B1776,'SINAPI-%MO'!B:E,4,0)</f>
        <v>7.3200000000000001E-2</v>
      </c>
      <c r="H1776" s="456">
        <f t="shared" si="27"/>
        <v>453.98</v>
      </c>
    </row>
    <row r="1777" spans="1:8" x14ac:dyDescent="0.25">
      <c r="A1777" s="447"/>
      <c r="B1777" s="449">
        <v>90626</v>
      </c>
      <c r="C1777" s="439" t="s">
        <v>578</v>
      </c>
      <c r="D1777" s="449" t="s">
        <v>93</v>
      </c>
      <c r="E1777" s="450">
        <v>3.97</v>
      </c>
      <c r="F1777" s="455">
        <v>0</v>
      </c>
      <c r="G1777" s="453">
        <f>VLOOKUP(B1777,'SINAPI-%MO'!B:E,4,0)</f>
        <v>0</v>
      </c>
      <c r="H1777" s="456">
        <f t="shared" si="27"/>
        <v>3.97</v>
      </c>
    </row>
    <row r="1778" spans="1:8" x14ac:dyDescent="0.25">
      <c r="A1778" s="447"/>
      <c r="B1778" s="449">
        <v>90625</v>
      </c>
      <c r="C1778" s="439" t="s">
        <v>447</v>
      </c>
      <c r="D1778" s="449" t="s">
        <v>92</v>
      </c>
      <c r="E1778" s="450">
        <v>11.29</v>
      </c>
      <c r="F1778" s="455">
        <v>0</v>
      </c>
      <c r="G1778" s="453">
        <f>VLOOKUP(B1778,'SINAPI-%MO'!B:E,4,0)</f>
        <v>0</v>
      </c>
      <c r="H1778" s="456">
        <f t="shared" si="27"/>
        <v>11.29</v>
      </c>
    </row>
    <row r="1779" spans="1:8" x14ac:dyDescent="0.25">
      <c r="A1779" s="447"/>
      <c r="B1779" s="449">
        <v>102881</v>
      </c>
      <c r="C1779" s="439" t="s">
        <v>6017</v>
      </c>
      <c r="D1779" s="449" t="s">
        <v>93</v>
      </c>
      <c r="E1779" s="450">
        <v>640.29</v>
      </c>
      <c r="F1779" s="455">
        <v>0</v>
      </c>
      <c r="G1779" s="453">
        <f>VLOOKUP(B1779,'SINAPI-%MO'!B:E,4,0)</f>
        <v>5.6000000000000001E-2</v>
      </c>
      <c r="H1779" s="456">
        <f t="shared" si="27"/>
        <v>604.42999999999995</v>
      </c>
    </row>
    <row r="1780" spans="1:8" x14ac:dyDescent="0.25">
      <c r="A1780" s="447"/>
      <c r="B1780" s="449">
        <v>102880</v>
      </c>
      <c r="C1780" s="439" t="s">
        <v>6007</v>
      </c>
      <c r="D1780" s="449" t="s">
        <v>92</v>
      </c>
      <c r="E1780" s="450">
        <v>1420</v>
      </c>
      <c r="F1780" s="455">
        <v>0</v>
      </c>
      <c r="G1780" s="453">
        <f>VLOOKUP(B1780,'SINAPI-%MO'!B:E,4,0)</f>
        <v>2.53E-2</v>
      </c>
      <c r="H1780" s="456">
        <f t="shared" si="27"/>
        <v>1384.07</v>
      </c>
    </row>
    <row r="1781" spans="1:8" x14ac:dyDescent="0.25">
      <c r="A1781" s="447"/>
      <c r="B1781" s="449">
        <v>103225</v>
      </c>
      <c r="C1781" s="439" t="s">
        <v>6020</v>
      </c>
      <c r="D1781" s="449" t="s">
        <v>93</v>
      </c>
      <c r="E1781" s="450">
        <v>220.7</v>
      </c>
      <c r="F1781" s="455">
        <v>0</v>
      </c>
      <c r="G1781" s="453">
        <f>VLOOKUP(B1781,'SINAPI-%MO'!B:E,4,0)</f>
        <v>0.16250000000000001</v>
      </c>
      <c r="H1781" s="456">
        <f t="shared" si="27"/>
        <v>184.83</v>
      </c>
    </row>
    <row r="1782" spans="1:8" x14ac:dyDescent="0.25">
      <c r="A1782" s="447"/>
      <c r="B1782" s="449">
        <v>103224</v>
      </c>
      <c r="C1782" s="439" t="s">
        <v>6010</v>
      </c>
      <c r="D1782" s="449" t="s">
        <v>92</v>
      </c>
      <c r="E1782" s="450">
        <v>438.8</v>
      </c>
      <c r="F1782" s="455">
        <v>0</v>
      </c>
      <c r="G1782" s="453">
        <f>VLOOKUP(B1782,'SINAPI-%MO'!B:E,4,0)</f>
        <v>8.1699999999999995E-2</v>
      </c>
      <c r="H1782" s="456">
        <f t="shared" si="27"/>
        <v>402.95</v>
      </c>
    </row>
    <row r="1783" spans="1:8" x14ac:dyDescent="0.25">
      <c r="A1783" s="447"/>
      <c r="B1783" s="449">
        <v>103237</v>
      </c>
      <c r="C1783" s="439" t="s">
        <v>6022</v>
      </c>
      <c r="D1783" s="449" t="s">
        <v>93</v>
      </c>
      <c r="E1783" s="450">
        <v>615.79999999999995</v>
      </c>
      <c r="F1783" s="455">
        <v>0</v>
      </c>
      <c r="G1783" s="453">
        <f>VLOOKUP(B1783,'SINAPI-%MO'!B:E,4,0)</f>
        <v>5.8200000000000002E-2</v>
      </c>
      <c r="H1783" s="456">
        <f t="shared" si="27"/>
        <v>579.96</v>
      </c>
    </row>
    <row r="1784" spans="1:8" x14ac:dyDescent="0.25">
      <c r="A1784" s="447"/>
      <c r="B1784" s="449">
        <v>103236</v>
      </c>
      <c r="C1784" s="439" t="s">
        <v>6012</v>
      </c>
      <c r="D1784" s="449" t="s">
        <v>92</v>
      </c>
      <c r="E1784" s="450">
        <v>1320.8</v>
      </c>
      <c r="F1784" s="455">
        <v>0</v>
      </c>
      <c r="G1784" s="453">
        <f>VLOOKUP(B1784,'SINAPI-%MO'!B:E,4,0)</f>
        <v>2.7199999999999998E-2</v>
      </c>
      <c r="H1784" s="456">
        <f t="shared" si="27"/>
        <v>1284.8699999999999</v>
      </c>
    </row>
    <row r="1785" spans="1:8" x14ac:dyDescent="0.25">
      <c r="A1785" s="447"/>
      <c r="B1785" s="449">
        <v>103231</v>
      </c>
      <c r="C1785" s="439" t="s">
        <v>6021</v>
      </c>
      <c r="D1785" s="449" t="s">
        <v>93</v>
      </c>
      <c r="E1785" s="450">
        <v>459.94</v>
      </c>
      <c r="F1785" s="455">
        <v>0</v>
      </c>
      <c r="G1785" s="453">
        <f>VLOOKUP(B1785,'SINAPI-%MO'!B:E,4,0)</f>
        <v>7.8E-2</v>
      </c>
      <c r="H1785" s="456">
        <f t="shared" si="27"/>
        <v>424.06</v>
      </c>
    </row>
    <row r="1786" spans="1:8" x14ac:dyDescent="0.25">
      <c r="A1786" s="447"/>
      <c r="B1786" s="449">
        <v>103230</v>
      </c>
      <c r="C1786" s="439" t="s">
        <v>6011</v>
      </c>
      <c r="D1786" s="449" t="s">
        <v>92</v>
      </c>
      <c r="E1786" s="450">
        <v>967.09</v>
      </c>
      <c r="F1786" s="455">
        <v>0</v>
      </c>
      <c r="G1786" s="453">
        <f>VLOOKUP(B1786,'SINAPI-%MO'!B:E,4,0)</f>
        <v>3.7100000000000001E-2</v>
      </c>
      <c r="H1786" s="456">
        <f t="shared" si="27"/>
        <v>931.21</v>
      </c>
    </row>
    <row r="1787" spans="1:8" x14ac:dyDescent="0.25">
      <c r="A1787" s="447"/>
      <c r="B1787" s="449">
        <v>102975</v>
      </c>
      <c r="C1787" s="439" t="s">
        <v>6019</v>
      </c>
      <c r="D1787" s="449" t="s">
        <v>93</v>
      </c>
      <c r="E1787" s="450">
        <v>149.19</v>
      </c>
      <c r="F1787" s="455">
        <v>0</v>
      </c>
      <c r="G1787" s="453">
        <f>VLOOKUP(B1787,'SINAPI-%MO'!B:E,4,0)</f>
        <v>0.2404</v>
      </c>
      <c r="H1787" s="456">
        <f t="shared" si="27"/>
        <v>113.32</v>
      </c>
    </row>
    <row r="1788" spans="1:8" x14ac:dyDescent="0.25">
      <c r="A1788" s="447"/>
      <c r="B1788" s="449">
        <v>102976</v>
      </c>
      <c r="C1788" s="439" t="s">
        <v>6009</v>
      </c>
      <c r="D1788" s="449" t="s">
        <v>92</v>
      </c>
      <c r="E1788" s="450">
        <v>282.8</v>
      </c>
      <c r="F1788" s="455">
        <v>0</v>
      </c>
      <c r="G1788" s="453">
        <f>VLOOKUP(B1788,'SINAPI-%MO'!B:E,4,0)</f>
        <v>0.1268</v>
      </c>
      <c r="H1788" s="456">
        <f t="shared" si="27"/>
        <v>246.94</v>
      </c>
    </row>
    <row r="1789" spans="1:8" x14ac:dyDescent="0.25">
      <c r="A1789" s="447"/>
      <c r="B1789" s="449">
        <v>90632</v>
      </c>
      <c r="C1789" s="439" t="s">
        <v>579</v>
      </c>
      <c r="D1789" s="449" t="s">
        <v>93</v>
      </c>
      <c r="E1789" s="450">
        <v>101.86</v>
      </c>
      <c r="F1789" s="455">
        <v>0</v>
      </c>
      <c r="G1789" s="453">
        <f>VLOOKUP(B1789,'SINAPI-%MO'!B:E,4,0)</f>
        <v>0.35210000000000002</v>
      </c>
      <c r="H1789" s="456">
        <f t="shared" si="27"/>
        <v>65.989999999999995</v>
      </c>
    </row>
    <row r="1790" spans="1:8" x14ac:dyDescent="0.25">
      <c r="A1790" s="447"/>
      <c r="B1790" s="449">
        <v>90631</v>
      </c>
      <c r="C1790" s="439" t="s">
        <v>448</v>
      </c>
      <c r="D1790" s="449" t="s">
        <v>92</v>
      </c>
      <c r="E1790" s="450">
        <v>168.55</v>
      </c>
      <c r="F1790" s="455">
        <v>0</v>
      </c>
      <c r="G1790" s="453">
        <f>VLOOKUP(B1790,'SINAPI-%MO'!B:E,4,0)</f>
        <v>0.21279999999999999</v>
      </c>
      <c r="H1790" s="456">
        <f t="shared" si="27"/>
        <v>132.68</v>
      </c>
    </row>
    <row r="1791" spans="1:8" x14ac:dyDescent="0.25">
      <c r="A1791" s="447"/>
      <c r="B1791" s="449">
        <v>95709</v>
      </c>
      <c r="C1791" s="439" t="s">
        <v>633</v>
      </c>
      <c r="D1791" s="449" t="s">
        <v>93</v>
      </c>
      <c r="E1791" s="450">
        <v>102.51</v>
      </c>
      <c r="F1791" s="455">
        <v>0</v>
      </c>
      <c r="G1791" s="453">
        <f>VLOOKUP(B1791,'SINAPI-%MO'!B:E,4,0)</f>
        <v>0.3498</v>
      </c>
      <c r="H1791" s="456">
        <f t="shared" si="27"/>
        <v>66.650000000000006</v>
      </c>
    </row>
    <row r="1792" spans="1:8" x14ac:dyDescent="0.25">
      <c r="A1792" s="447"/>
      <c r="B1792" s="449">
        <v>95708</v>
      </c>
      <c r="C1792" s="439" t="s">
        <v>501</v>
      </c>
      <c r="D1792" s="449" t="s">
        <v>92</v>
      </c>
      <c r="E1792" s="450">
        <v>172.58</v>
      </c>
      <c r="F1792" s="455">
        <v>0</v>
      </c>
      <c r="G1792" s="453">
        <f>VLOOKUP(B1792,'SINAPI-%MO'!B:E,4,0)</f>
        <v>0.20780000000000001</v>
      </c>
      <c r="H1792" s="456">
        <f t="shared" si="27"/>
        <v>136.71</v>
      </c>
    </row>
    <row r="1793" spans="1:8" x14ac:dyDescent="0.25">
      <c r="A1793" s="447"/>
      <c r="B1793" s="449">
        <v>91278</v>
      </c>
      <c r="C1793" s="439" t="s">
        <v>595</v>
      </c>
      <c r="D1793" s="449" t="s">
        <v>93</v>
      </c>
      <c r="E1793" s="450">
        <v>0.86</v>
      </c>
      <c r="F1793" s="455">
        <v>0</v>
      </c>
      <c r="G1793" s="453">
        <f>VLOOKUP(B1793,'SINAPI-%MO'!B:E,4,0)</f>
        <v>0</v>
      </c>
      <c r="H1793" s="456">
        <f t="shared" si="27"/>
        <v>0.86</v>
      </c>
    </row>
    <row r="1794" spans="1:8" x14ac:dyDescent="0.25">
      <c r="A1794" s="447"/>
      <c r="B1794" s="449">
        <v>91277</v>
      </c>
      <c r="C1794" s="439" t="s">
        <v>464</v>
      </c>
      <c r="D1794" s="449" t="s">
        <v>92</v>
      </c>
      <c r="E1794" s="450">
        <v>10.84</v>
      </c>
      <c r="F1794" s="455">
        <v>0</v>
      </c>
      <c r="G1794" s="453">
        <f>VLOOKUP(B1794,'SINAPI-%MO'!B:E,4,0)</f>
        <v>0</v>
      </c>
      <c r="H1794" s="456">
        <f t="shared" si="27"/>
        <v>10.84</v>
      </c>
    </row>
    <row r="1795" spans="1:8" x14ac:dyDescent="0.25">
      <c r="A1795" s="447"/>
      <c r="B1795" s="449">
        <v>102887</v>
      </c>
      <c r="C1795" s="439" t="s">
        <v>11175</v>
      </c>
      <c r="D1795" s="449" t="s">
        <v>93</v>
      </c>
      <c r="E1795" s="450">
        <v>0</v>
      </c>
      <c r="F1795" s="455"/>
      <c r="G1795" s="453" t="e">
        <f>VLOOKUP(B1795,'SINAPI-%MO'!B:E,4,0)</f>
        <v>#N/A</v>
      </c>
      <c r="H1795" s="456" t="str">
        <f t="shared" si="27"/>
        <v/>
      </c>
    </row>
    <row r="1796" spans="1:8" x14ac:dyDescent="0.25">
      <c r="A1796" s="447"/>
      <c r="B1796" s="449">
        <v>102886</v>
      </c>
      <c r="C1796" s="439" t="s">
        <v>11176</v>
      </c>
      <c r="D1796" s="449" t="s">
        <v>92</v>
      </c>
      <c r="E1796" s="450">
        <v>0</v>
      </c>
      <c r="F1796" s="455"/>
      <c r="G1796" s="453" t="e">
        <f>VLOOKUP(B1796,'SINAPI-%MO'!B:E,4,0)</f>
        <v>#N/A</v>
      </c>
      <c r="H1796" s="456" t="str">
        <f t="shared" si="27"/>
        <v/>
      </c>
    </row>
    <row r="1797" spans="1:8" x14ac:dyDescent="0.25">
      <c r="A1797" s="447"/>
      <c r="B1797" s="449">
        <v>95277</v>
      </c>
      <c r="C1797" s="439" t="s">
        <v>630</v>
      </c>
      <c r="D1797" s="449" t="s">
        <v>93</v>
      </c>
      <c r="E1797" s="450">
        <v>0.73</v>
      </c>
      <c r="F1797" s="455">
        <v>1</v>
      </c>
      <c r="G1797" s="453">
        <f>VLOOKUP(B1797,'SINAPI-%MO'!B:E,4,0)</f>
        <v>0</v>
      </c>
      <c r="H1797" s="456">
        <f t="shared" si="27"/>
        <v>0.73</v>
      </c>
    </row>
    <row r="1798" spans="1:8" x14ac:dyDescent="0.25">
      <c r="A1798" s="447"/>
      <c r="B1798" s="449">
        <v>95276</v>
      </c>
      <c r="C1798" s="439" t="s">
        <v>498</v>
      </c>
      <c r="D1798" s="449" t="s">
        <v>92</v>
      </c>
      <c r="E1798" s="450">
        <v>3.85</v>
      </c>
      <c r="F1798" s="455">
        <v>0.30909999999999999</v>
      </c>
      <c r="G1798" s="453">
        <f>VLOOKUP(B1798,'SINAPI-%MO'!B:E,4,0)</f>
        <v>0</v>
      </c>
      <c r="H1798" s="456">
        <f t="shared" si="27"/>
        <v>3.85</v>
      </c>
    </row>
    <row r="1799" spans="1:8" x14ac:dyDescent="0.25">
      <c r="A1799" s="447"/>
      <c r="B1799" s="449">
        <v>106254</v>
      </c>
      <c r="C1799" s="439" t="s">
        <v>15072</v>
      </c>
      <c r="D1799" s="449" t="s">
        <v>93</v>
      </c>
      <c r="E1799" s="450">
        <v>0</v>
      </c>
      <c r="F1799" s="455"/>
      <c r="G1799" s="453" t="e">
        <f>VLOOKUP(B1799,'SINAPI-%MO'!B:E,4,0)</f>
        <v>#N/A</v>
      </c>
      <c r="H1799" s="456" t="str">
        <f t="shared" si="27"/>
        <v/>
      </c>
    </row>
    <row r="1800" spans="1:8" x14ac:dyDescent="0.25">
      <c r="A1800" s="447"/>
      <c r="B1800" s="449">
        <v>106249</v>
      </c>
      <c r="C1800" s="439" t="s">
        <v>15073</v>
      </c>
      <c r="D1800" s="449" t="s">
        <v>92</v>
      </c>
      <c r="E1800" s="450">
        <v>0</v>
      </c>
      <c r="F1800" s="455"/>
      <c r="G1800" s="453" t="e">
        <f>VLOOKUP(B1800,'SINAPI-%MO'!B:E,4,0)</f>
        <v>#N/A</v>
      </c>
      <c r="H1800" s="456" t="str">
        <f t="shared" si="27"/>
        <v/>
      </c>
    </row>
    <row r="1801" spans="1:8" x14ac:dyDescent="0.25">
      <c r="A1801" s="447"/>
      <c r="B1801" s="449">
        <v>88430</v>
      </c>
      <c r="C1801" s="439" t="s">
        <v>558</v>
      </c>
      <c r="D1801" s="449" t="s">
        <v>93</v>
      </c>
      <c r="E1801" s="450">
        <v>6.28</v>
      </c>
      <c r="F1801" s="455">
        <v>0</v>
      </c>
      <c r="G1801" s="453">
        <f>VLOOKUP(B1801,'SINAPI-%MO'!B:E,4,0)</f>
        <v>0</v>
      </c>
      <c r="H1801" s="456">
        <f t="shared" si="27"/>
        <v>6.28</v>
      </c>
    </row>
    <row r="1802" spans="1:8" x14ac:dyDescent="0.25">
      <c r="A1802" s="447"/>
      <c r="B1802" s="449">
        <v>88418</v>
      </c>
      <c r="C1802" s="439" t="s">
        <v>427</v>
      </c>
      <c r="D1802" s="449" t="s">
        <v>92</v>
      </c>
      <c r="E1802" s="450">
        <v>13.76</v>
      </c>
      <c r="F1802" s="455">
        <v>0</v>
      </c>
      <c r="G1802" s="453">
        <f>VLOOKUP(B1802,'SINAPI-%MO'!B:E,4,0)</f>
        <v>0</v>
      </c>
      <c r="H1802" s="456">
        <f t="shared" si="27"/>
        <v>13.76</v>
      </c>
    </row>
    <row r="1803" spans="1:8" x14ac:dyDescent="0.25">
      <c r="A1803" s="447"/>
      <c r="B1803" s="449">
        <v>88438</v>
      </c>
      <c r="C1803" s="439" t="s">
        <v>559</v>
      </c>
      <c r="D1803" s="449" t="s">
        <v>93</v>
      </c>
      <c r="E1803" s="450">
        <v>8.32</v>
      </c>
      <c r="F1803" s="455">
        <v>0</v>
      </c>
      <c r="G1803" s="453">
        <f>VLOOKUP(B1803,'SINAPI-%MO'!B:E,4,0)</f>
        <v>0</v>
      </c>
      <c r="H1803" s="456">
        <f t="shared" si="27"/>
        <v>8.32</v>
      </c>
    </row>
    <row r="1804" spans="1:8" x14ac:dyDescent="0.25">
      <c r="A1804" s="447"/>
      <c r="B1804" s="449">
        <v>88433</v>
      </c>
      <c r="C1804" s="439" t="s">
        <v>428</v>
      </c>
      <c r="D1804" s="449" t="s">
        <v>92</v>
      </c>
      <c r="E1804" s="450">
        <v>17.88</v>
      </c>
      <c r="F1804" s="455">
        <v>0</v>
      </c>
      <c r="G1804" s="453">
        <f>VLOOKUP(B1804,'SINAPI-%MO'!B:E,4,0)</f>
        <v>0</v>
      </c>
      <c r="H1804" s="456">
        <f t="shared" ref="H1804:H1867" si="28">IF(E1804&gt;0,TRUNC(E1804*(1-G1804),2),"")</f>
        <v>17.88</v>
      </c>
    </row>
    <row r="1805" spans="1:8" x14ac:dyDescent="0.25">
      <c r="A1805" s="447"/>
      <c r="B1805" s="449">
        <v>90669</v>
      </c>
      <c r="C1805" s="439" t="s">
        <v>585</v>
      </c>
      <c r="D1805" s="449" t="s">
        <v>93</v>
      </c>
      <c r="E1805" s="450">
        <v>8.94</v>
      </c>
      <c r="F1805" s="455">
        <v>0.99550000000000005</v>
      </c>
      <c r="G1805" s="453">
        <f>VLOOKUP(B1805,'SINAPI-%MO'!B:E,4,0)</f>
        <v>0</v>
      </c>
      <c r="H1805" s="456">
        <f t="shared" si="28"/>
        <v>8.94</v>
      </c>
    </row>
    <row r="1806" spans="1:8" x14ac:dyDescent="0.25">
      <c r="A1806" s="447"/>
      <c r="B1806" s="449">
        <v>90668</v>
      </c>
      <c r="C1806" s="439" t="s">
        <v>454</v>
      </c>
      <c r="D1806" s="449" t="s">
        <v>92</v>
      </c>
      <c r="E1806" s="450">
        <v>33.130000000000003</v>
      </c>
      <c r="F1806" s="455">
        <v>0.53400000000000003</v>
      </c>
      <c r="G1806" s="453">
        <f>VLOOKUP(B1806,'SINAPI-%MO'!B:E,4,0)</f>
        <v>0</v>
      </c>
      <c r="H1806" s="456">
        <f t="shared" si="28"/>
        <v>33.130000000000003</v>
      </c>
    </row>
    <row r="1807" spans="1:8" x14ac:dyDescent="0.25">
      <c r="A1807" s="447"/>
      <c r="B1807" s="449">
        <v>102980</v>
      </c>
      <c r="C1807" s="439" t="s">
        <v>11177</v>
      </c>
      <c r="D1807" s="449" t="s">
        <v>93</v>
      </c>
      <c r="E1807" s="450">
        <v>0</v>
      </c>
      <c r="F1807" s="455"/>
      <c r="G1807" s="453" t="e">
        <f>VLOOKUP(B1807,'SINAPI-%MO'!B:E,4,0)</f>
        <v>#N/A</v>
      </c>
      <c r="H1807" s="456" t="str">
        <f t="shared" si="28"/>
        <v/>
      </c>
    </row>
    <row r="1808" spans="1:8" x14ac:dyDescent="0.25">
      <c r="A1808" s="447"/>
      <c r="B1808" s="449">
        <v>102981</v>
      </c>
      <c r="C1808" s="439" t="s">
        <v>11178</v>
      </c>
      <c r="D1808" s="449" t="s">
        <v>92</v>
      </c>
      <c r="E1808" s="450">
        <v>0</v>
      </c>
      <c r="F1808" s="455"/>
      <c r="G1808" s="453" t="e">
        <f>VLOOKUP(B1808,'SINAPI-%MO'!B:E,4,0)</f>
        <v>#N/A</v>
      </c>
      <c r="H1808" s="456" t="str">
        <f t="shared" si="28"/>
        <v/>
      </c>
    </row>
    <row r="1809" spans="1:8" x14ac:dyDescent="0.25">
      <c r="A1809" s="447"/>
      <c r="B1809" s="449">
        <v>5946</v>
      </c>
      <c r="C1809" s="439" t="s">
        <v>542</v>
      </c>
      <c r="D1809" s="449" t="s">
        <v>93</v>
      </c>
      <c r="E1809" s="450">
        <v>105.36</v>
      </c>
      <c r="F1809" s="455">
        <v>0</v>
      </c>
      <c r="G1809" s="453">
        <f>VLOOKUP(B1809,'SINAPI-%MO'!B:E,4,0)</f>
        <v>0.34789999999999999</v>
      </c>
      <c r="H1809" s="456">
        <f t="shared" si="28"/>
        <v>68.7</v>
      </c>
    </row>
    <row r="1810" spans="1:8" x14ac:dyDescent="0.25">
      <c r="A1810" s="447"/>
      <c r="B1810" s="449">
        <v>5944</v>
      </c>
      <c r="C1810" s="439" t="s">
        <v>410</v>
      </c>
      <c r="D1810" s="449" t="s">
        <v>92</v>
      </c>
      <c r="E1810" s="450">
        <v>245.5</v>
      </c>
      <c r="F1810" s="455">
        <v>0</v>
      </c>
      <c r="G1810" s="453">
        <f>VLOOKUP(B1810,'SINAPI-%MO'!B:E,4,0)</f>
        <v>0.14929999999999999</v>
      </c>
      <c r="H1810" s="456">
        <f t="shared" si="28"/>
        <v>208.84</v>
      </c>
    </row>
    <row r="1811" spans="1:8" x14ac:dyDescent="0.25">
      <c r="A1811" s="447"/>
      <c r="B1811" s="449">
        <v>5942</v>
      </c>
      <c r="C1811" s="439" t="s">
        <v>541</v>
      </c>
      <c r="D1811" s="449" t="s">
        <v>93</v>
      </c>
      <c r="E1811" s="450">
        <v>86.21</v>
      </c>
      <c r="F1811" s="455">
        <v>0</v>
      </c>
      <c r="G1811" s="453">
        <f>VLOOKUP(B1811,'SINAPI-%MO'!B:E,4,0)</f>
        <v>0.42509999999999998</v>
      </c>
      <c r="H1811" s="456">
        <f t="shared" si="28"/>
        <v>49.56</v>
      </c>
    </row>
    <row r="1812" spans="1:8" x14ac:dyDescent="0.25">
      <c r="A1812" s="447"/>
      <c r="B1812" s="449">
        <v>5940</v>
      </c>
      <c r="C1812" s="439" t="s">
        <v>409</v>
      </c>
      <c r="D1812" s="449" t="s">
        <v>92</v>
      </c>
      <c r="E1812" s="450">
        <v>182.11</v>
      </c>
      <c r="F1812" s="455">
        <v>0</v>
      </c>
      <c r="G1812" s="453">
        <f>VLOOKUP(B1812,'SINAPI-%MO'!B:E,4,0)</f>
        <v>0.20130000000000001</v>
      </c>
      <c r="H1812" s="456">
        <f t="shared" si="28"/>
        <v>145.44999999999999</v>
      </c>
    </row>
    <row r="1813" spans="1:8" x14ac:dyDescent="0.25">
      <c r="A1813" s="447"/>
      <c r="B1813" s="449">
        <v>102893</v>
      </c>
      <c r="C1813" s="439" t="s">
        <v>13707</v>
      </c>
      <c r="D1813" s="449" t="s">
        <v>93</v>
      </c>
      <c r="E1813" s="450">
        <v>0</v>
      </c>
      <c r="F1813" s="455"/>
      <c r="G1813" s="453" t="e">
        <f>VLOOKUP(B1813,'SINAPI-%MO'!B:E,4,0)</f>
        <v>#N/A</v>
      </c>
      <c r="H1813" s="456" t="str">
        <f t="shared" si="28"/>
        <v/>
      </c>
    </row>
    <row r="1814" spans="1:8" x14ac:dyDescent="0.25">
      <c r="A1814" s="447"/>
      <c r="B1814" s="449">
        <v>102892</v>
      </c>
      <c r="C1814" s="439" t="s">
        <v>13708</v>
      </c>
      <c r="D1814" s="449" t="s">
        <v>92</v>
      </c>
      <c r="E1814" s="450">
        <v>0</v>
      </c>
      <c r="F1814" s="455"/>
      <c r="G1814" s="453" t="e">
        <f>VLOOKUP(B1814,'SINAPI-%MO'!B:E,4,0)</f>
        <v>#N/A</v>
      </c>
      <c r="H1814" s="456" t="str">
        <f t="shared" si="28"/>
        <v/>
      </c>
    </row>
    <row r="1815" spans="1:8" x14ac:dyDescent="0.25">
      <c r="A1815" s="447"/>
      <c r="B1815" s="449">
        <v>89251</v>
      </c>
      <c r="C1815" s="439" t="s">
        <v>571</v>
      </c>
      <c r="D1815" s="449" t="s">
        <v>93</v>
      </c>
      <c r="E1815" s="450">
        <v>368.1</v>
      </c>
      <c r="F1815" s="455">
        <v>0.90039999999999998</v>
      </c>
      <c r="G1815" s="453">
        <f>VLOOKUP(B1815,'SINAPI-%MO'!B:E,4,0)</f>
        <v>9.9599999999999994E-2</v>
      </c>
      <c r="H1815" s="456">
        <f t="shared" si="28"/>
        <v>331.43</v>
      </c>
    </row>
    <row r="1816" spans="1:8" x14ac:dyDescent="0.25">
      <c r="A1816" s="447"/>
      <c r="B1816" s="449">
        <v>89250</v>
      </c>
      <c r="C1816" s="439" t="s">
        <v>439</v>
      </c>
      <c r="D1816" s="449" t="s">
        <v>92</v>
      </c>
      <c r="E1816" s="450">
        <v>1207.29</v>
      </c>
      <c r="F1816" s="455">
        <v>0.64939999999999998</v>
      </c>
      <c r="G1816" s="453">
        <f>VLOOKUP(B1816,'SINAPI-%MO'!B:E,4,0)</f>
        <v>3.04E-2</v>
      </c>
      <c r="H1816" s="456">
        <f t="shared" si="28"/>
        <v>1170.58</v>
      </c>
    </row>
    <row r="1817" spans="1:8" x14ac:dyDescent="0.25">
      <c r="A1817" s="447"/>
      <c r="B1817" s="449">
        <v>102959</v>
      </c>
      <c r="C1817" s="439" t="s">
        <v>13709</v>
      </c>
      <c r="D1817" s="449" t="s">
        <v>93</v>
      </c>
      <c r="E1817" s="450">
        <v>0</v>
      </c>
      <c r="F1817" s="455"/>
      <c r="G1817" s="453" t="e">
        <f>VLOOKUP(B1817,'SINAPI-%MO'!B:E,4,0)</f>
        <v>#N/A</v>
      </c>
      <c r="H1817" s="456" t="str">
        <f t="shared" si="28"/>
        <v/>
      </c>
    </row>
    <row r="1818" spans="1:8" x14ac:dyDescent="0.25">
      <c r="A1818" s="447"/>
      <c r="B1818" s="449">
        <v>102958</v>
      </c>
      <c r="C1818" s="439" t="s">
        <v>13710</v>
      </c>
      <c r="D1818" s="449" t="s">
        <v>92</v>
      </c>
      <c r="E1818" s="450">
        <v>0</v>
      </c>
      <c r="F1818" s="455"/>
      <c r="G1818" s="453" t="e">
        <f>VLOOKUP(B1818,'SINAPI-%MO'!B:E,4,0)</f>
        <v>#N/A</v>
      </c>
      <c r="H1818" s="456" t="str">
        <f t="shared" si="28"/>
        <v/>
      </c>
    </row>
    <row r="1819" spans="1:8" x14ac:dyDescent="0.25">
      <c r="A1819" s="447"/>
      <c r="B1819" s="449">
        <v>5681</v>
      </c>
      <c r="C1819" s="439" t="s">
        <v>518</v>
      </c>
      <c r="D1819" s="449" t="s">
        <v>93</v>
      </c>
      <c r="E1819" s="450">
        <v>62.12</v>
      </c>
      <c r="F1819" s="455">
        <v>0</v>
      </c>
      <c r="G1819" s="453">
        <f>VLOOKUP(B1819,'SINAPI-%MO'!B:E,4,0)</f>
        <v>0.54310000000000003</v>
      </c>
      <c r="H1819" s="456">
        <f t="shared" si="28"/>
        <v>28.38</v>
      </c>
    </row>
    <row r="1820" spans="1:8" x14ac:dyDescent="0.25">
      <c r="A1820" s="447"/>
      <c r="B1820" s="449">
        <v>5680</v>
      </c>
      <c r="C1820" s="439" t="s">
        <v>385</v>
      </c>
      <c r="D1820" s="449" t="s">
        <v>92</v>
      </c>
      <c r="E1820" s="450">
        <v>137.22</v>
      </c>
      <c r="F1820" s="455">
        <v>0</v>
      </c>
      <c r="G1820" s="453">
        <f>VLOOKUP(B1820,'SINAPI-%MO'!B:E,4,0)</f>
        <v>0.24590000000000001</v>
      </c>
      <c r="H1820" s="456">
        <f t="shared" si="28"/>
        <v>103.47</v>
      </c>
    </row>
    <row r="1821" spans="1:8" x14ac:dyDescent="0.25">
      <c r="A1821" s="447"/>
      <c r="B1821" s="449">
        <v>5877</v>
      </c>
      <c r="C1821" s="439" t="s">
        <v>532</v>
      </c>
      <c r="D1821" s="449" t="s">
        <v>93</v>
      </c>
      <c r="E1821" s="450">
        <v>64.53</v>
      </c>
      <c r="F1821" s="455">
        <v>0</v>
      </c>
      <c r="G1821" s="453">
        <f>VLOOKUP(B1821,'SINAPI-%MO'!B:E,4,0)</f>
        <v>0.52290000000000003</v>
      </c>
      <c r="H1821" s="456">
        <f t="shared" si="28"/>
        <v>30.78</v>
      </c>
    </row>
    <row r="1822" spans="1:8" x14ac:dyDescent="0.25">
      <c r="A1822" s="447"/>
      <c r="B1822" s="449">
        <v>5875</v>
      </c>
      <c r="C1822" s="439" t="s">
        <v>400</v>
      </c>
      <c r="D1822" s="449" t="s">
        <v>92</v>
      </c>
      <c r="E1822" s="450">
        <v>137.83000000000001</v>
      </c>
      <c r="F1822" s="455">
        <v>0</v>
      </c>
      <c r="G1822" s="453">
        <f>VLOOKUP(B1822,'SINAPI-%MO'!B:E,4,0)</f>
        <v>0.24479999999999999</v>
      </c>
      <c r="H1822" s="456">
        <f t="shared" si="28"/>
        <v>104.08</v>
      </c>
    </row>
    <row r="1823" spans="1:8" x14ac:dyDescent="0.25">
      <c r="A1823" s="447"/>
      <c r="B1823" s="449">
        <v>5679</v>
      </c>
      <c r="C1823" s="439" t="s">
        <v>517</v>
      </c>
      <c r="D1823" s="449" t="s">
        <v>93</v>
      </c>
      <c r="E1823" s="450">
        <v>65.66</v>
      </c>
      <c r="F1823" s="455">
        <v>0</v>
      </c>
      <c r="G1823" s="453">
        <f>VLOOKUP(B1823,'SINAPI-%MO'!B:E,4,0)</f>
        <v>0.51390000000000002</v>
      </c>
      <c r="H1823" s="456">
        <f t="shared" si="28"/>
        <v>31.91</v>
      </c>
    </row>
    <row r="1824" spans="1:8" x14ac:dyDescent="0.25">
      <c r="A1824" s="447"/>
      <c r="B1824" s="449">
        <v>5678</v>
      </c>
      <c r="C1824" s="439" t="s">
        <v>384</v>
      </c>
      <c r="D1824" s="449" t="s">
        <v>92</v>
      </c>
      <c r="E1824" s="450">
        <v>149.59</v>
      </c>
      <c r="F1824" s="455">
        <v>0</v>
      </c>
      <c r="G1824" s="453">
        <f>VLOOKUP(B1824,'SINAPI-%MO'!B:E,4,0)</f>
        <v>0.22550000000000001</v>
      </c>
      <c r="H1824" s="456">
        <f t="shared" si="28"/>
        <v>115.85</v>
      </c>
    </row>
    <row r="1825" spans="1:8" x14ac:dyDescent="0.25">
      <c r="A1825" s="447"/>
      <c r="B1825" s="449">
        <v>6880</v>
      </c>
      <c r="C1825" s="439" t="s">
        <v>547</v>
      </c>
      <c r="D1825" s="449" t="s">
        <v>93</v>
      </c>
      <c r="E1825" s="450">
        <v>91.07</v>
      </c>
      <c r="F1825" s="455">
        <v>0.66049999999999998</v>
      </c>
      <c r="G1825" s="453">
        <f>VLOOKUP(B1825,'SINAPI-%MO'!B:E,4,0)</f>
        <v>0.33950000000000002</v>
      </c>
      <c r="H1825" s="456">
        <f t="shared" si="28"/>
        <v>60.15</v>
      </c>
    </row>
    <row r="1826" spans="1:8" x14ac:dyDescent="0.25">
      <c r="A1826" s="447"/>
      <c r="B1826" s="449">
        <v>6879</v>
      </c>
      <c r="C1826" s="439" t="s">
        <v>413</v>
      </c>
      <c r="D1826" s="449" t="s">
        <v>92</v>
      </c>
      <c r="E1826" s="450">
        <v>216.55</v>
      </c>
      <c r="F1826" s="455">
        <v>0.55189999999999995</v>
      </c>
      <c r="G1826" s="453">
        <f>VLOOKUP(B1826,'SINAPI-%MO'!B:E,4,0)</f>
        <v>0.14280000000000001</v>
      </c>
      <c r="H1826" s="456">
        <f t="shared" si="28"/>
        <v>185.62</v>
      </c>
    </row>
    <row r="1827" spans="1:8" x14ac:dyDescent="0.25">
      <c r="A1827" s="447"/>
      <c r="B1827" s="449">
        <v>96464</v>
      </c>
      <c r="C1827" s="439" t="s">
        <v>6015</v>
      </c>
      <c r="D1827" s="449" t="s">
        <v>93</v>
      </c>
      <c r="E1827" s="450">
        <v>94.77</v>
      </c>
      <c r="F1827" s="455">
        <v>0.67369999999999997</v>
      </c>
      <c r="G1827" s="453">
        <f>VLOOKUP(B1827,'SINAPI-%MO'!B:E,4,0)</f>
        <v>0.32629999999999998</v>
      </c>
      <c r="H1827" s="456">
        <f t="shared" si="28"/>
        <v>63.84</v>
      </c>
    </row>
    <row r="1828" spans="1:8" x14ac:dyDescent="0.25">
      <c r="A1828" s="447"/>
      <c r="B1828" s="449">
        <v>96463</v>
      </c>
      <c r="C1828" s="439" t="s">
        <v>6005</v>
      </c>
      <c r="D1828" s="449" t="s">
        <v>92</v>
      </c>
      <c r="E1828" s="450">
        <v>223.29</v>
      </c>
      <c r="F1828" s="455">
        <v>0.56810000000000005</v>
      </c>
      <c r="G1828" s="453">
        <f>VLOOKUP(B1828,'SINAPI-%MO'!B:E,4,0)</f>
        <v>0.13850000000000001</v>
      </c>
      <c r="H1828" s="456">
        <f t="shared" si="28"/>
        <v>192.36</v>
      </c>
    </row>
    <row r="1829" spans="1:8" x14ac:dyDescent="0.25">
      <c r="A1829" s="447"/>
      <c r="B1829" s="449">
        <v>7050</v>
      </c>
      <c r="C1829" s="439" t="s">
        <v>550</v>
      </c>
      <c r="D1829" s="449" t="s">
        <v>93</v>
      </c>
      <c r="E1829" s="450">
        <v>84.35</v>
      </c>
      <c r="F1829" s="455">
        <v>0.63339999999999996</v>
      </c>
      <c r="G1829" s="453">
        <f>VLOOKUP(B1829,'SINAPI-%MO'!B:E,4,0)</f>
        <v>0.36659999999999998</v>
      </c>
      <c r="H1829" s="456">
        <f t="shared" si="28"/>
        <v>53.42</v>
      </c>
    </row>
    <row r="1830" spans="1:8" x14ac:dyDescent="0.25">
      <c r="A1830" s="447"/>
      <c r="B1830" s="449">
        <v>7049</v>
      </c>
      <c r="C1830" s="439" t="s">
        <v>416</v>
      </c>
      <c r="D1830" s="449" t="s">
        <v>92</v>
      </c>
      <c r="E1830" s="450">
        <v>228.6</v>
      </c>
      <c r="F1830" s="455">
        <v>0.46400000000000002</v>
      </c>
      <c r="G1830" s="453">
        <f>VLOOKUP(B1830,'SINAPI-%MO'!B:E,4,0)</f>
        <v>0.1353</v>
      </c>
      <c r="H1830" s="456">
        <f t="shared" si="28"/>
        <v>197.67</v>
      </c>
    </row>
    <row r="1831" spans="1:8" x14ac:dyDescent="0.25">
      <c r="A1831" s="447"/>
      <c r="B1831" s="449">
        <v>95632</v>
      </c>
      <c r="C1831" s="439" t="s">
        <v>632</v>
      </c>
      <c r="D1831" s="449" t="s">
        <v>93</v>
      </c>
      <c r="E1831" s="450">
        <v>88.5</v>
      </c>
      <c r="F1831" s="455">
        <v>0.65059999999999996</v>
      </c>
      <c r="G1831" s="453">
        <f>VLOOKUP(B1831,'SINAPI-%MO'!B:E,4,0)</f>
        <v>0.34939999999999999</v>
      </c>
      <c r="H1831" s="456">
        <f t="shared" si="28"/>
        <v>57.57</v>
      </c>
    </row>
    <row r="1832" spans="1:8" x14ac:dyDescent="0.25">
      <c r="A1832" s="447"/>
      <c r="B1832" s="449">
        <v>95631</v>
      </c>
      <c r="C1832" s="439" t="s">
        <v>500</v>
      </c>
      <c r="D1832" s="449" t="s">
        <v>92</v>
      </c>
      <c r="E1832" s="450">
        <v>236.91</v>
      </c>
      <c r="F1832" s="455">
        <v>0.48280000000000001</v>
      </c>
      <c r="G1832" s="453">
        <f>VLOOKUP(B1832,'SINAPI-%MO'!B:E,4,0)</f>
        <v>0.1305</v>
      </c>
      <c r="H1832" s="456">
        <f t="shared" si="28"/>
        <v>205.99</v>
      </c>
    </row>
    <row r="1833" spans="1:8" x14ac:dyDescent="0.25">
      <c r="A1833" s="447"/>
      <c r="B1833" s="449">
        <v>5685</v>
      </c>
      <c r="C1833" s="439" t="s">
        <v>519</v>
      </c>
      <c r="D1833" s="449" t="s">
        <v>93</v>
      </c>
      <c r="E1833" s="450">
        <v>69.41</v>
      </c>
      <c r="F1833" s="455">
        <v>0.55449999999999999</v>
      </c>
      <c r="G1833" s="453">
        <f>VLOOKUP(B1833,'SINAPI-%MO'!B:E,4,0)</f>
        <v>0.44550000000000001</v>
      </c>
      <c r="H1833" s="456">
        <f t="shared" si="28"/>
        <v>38.479999999999997</v>
      </c>
    </row>
    <row r="1834" spans="1:8" x14ac:dyDescent="0.25">
      <c r="A1834" s="447"/>
      <c r="B1834" s="449">
        <v>5684</v>
      </c>
      <c r="C1834" s="439" t="s">
        <v>386</v>
      </c>
      <c r="D1834" s="449" t="s">
        <v>92</v>
      </c>
      <c r="E1834" s="450">
        <v>166.02</v>
      </c>
      <c r="F1834" s="455">
        <v>0.46060000000000001</v>
      </c>
      <c r="G1834" s="453">
        <f>VLOOKUP(B1834,'SINAPI-%MO'!B:E,4,0)</f>
        <v>0.1862</v>
      </c>
      <c r="H1834" s="456">
        <f t="shared" si="28"/>
        <v>135.1</v>
      </c>
    </row>
    <row r="1835" spans="1:8" x14ac:dyDescent="0.25">
      <c r="A1835" s="447"/>
      <c r="B1835" s="449">
        <v>93244</v>
      </c>
      <c r="C1835" s="439" t="s">
        <v>613</v>
      </c>
      <c r="D1835" s="449" t="s">
        <v>93</v>
      </c>
      <c r="E1835" s="450">
        <v>70.989999999999995</v>
      </c>
      <c r="F1835" s="455">
        <v>0.56440000000000001</v>
      </c>
      <c r="G1835" s="453">
        <f>VLOOKUP(B1835,'SINAPI-%MO'!B:E,4,0)</f>
        <v>0.43559999999999999</v>
      </c>
      <c r="H1835" s="456">
        <f t="shared" si="28"/>
        <v>40.06</v>
      </c>
    </row>
    <row r="1836" spans="1:8" x14ac:dyDescent="0.25">
      <c r="A1836" s="447"/>
      <c r="B1836" s="449">
        <v>73436</v>
      </c>
      <c r="C1836" s="439" t="s">
        <v>419</v>
      </c>
      <c r="D1836" s="449" t="s">
        <v>92</v>
      </c>
      <c r="E1836" s="450">
        <v>169.11</v>
      </c>
      <c r="F1836" s="455">
        <v>0.47049999999999997</v>
      </c>
      <c r="G1836" s="453">
        <f>VLOOKUP(B1836,'SINAPI-%MO'!B:E,4,0)</f>
        <v>0.18279999999999999</v>
      </c>
      <c r="H1836" s="456">
        <f t="shared" si="28"/>
        <v>138.19</v>
      </c>
    </row>
    <row r="1837" spans="1:8" x14ac:dyDescent="0.25">
      <c r="A1837" s="447"/>
      <c r="B1837" s="449">
        <v>5881</v>
      </c>
      <c r="C1837" s="439" t="s">
        <v>533</v>
      </c>
      <c r="D1837" s="449" t="s">
        <v>93</v>
      </c>
      <c r="E1837" s="450">
        <v>83.51</v>
      </c>
      <c r="F1837" s="455">
        <v>0.62970000000000004</v>
      </c>
      <c r="G1837" s="453">
        <f>VLOOKUP(B1837,'SINAPI-%MO'!B:E,4,0)</f>
        <v>0.37030000000000002</v>
      </c>
      <c r="H1837" s="456">
        <f t="shared" si="28"/>
        <v>52.58</v>
      </c>
    </row>
    <row r="1838" spans="1:8" x14ac:dyDescent="0.25">
      <c r="A1838" s="447"/>
      <c r="B1838" s="449">
        <v>5879</v>
      </c>
      <c r="C1838" s="439" t="s">
        <v>401</v>
      </c>
      <c r="D1838" s="449" t="s">
        <v>92</v>
      </c>
      <c r="E1838" s="450">
        <v>147.69</v>
      </c>
      <c r="F1838" s="455">
        <v>0.70750000000000002</v>
      </c>
      <c r="G1838" s="453">
        <f>VLOOKUP(B1838,'SINAPI-%MO'!B:E,4,0)</f>
        <v>0.2094</v>
      </c>
      <c r="H1838" s="456">
        <f t="shared" si="28"/>
        <v>116.76</v>
      </c>
    </row>
    <row r="1839" spans="1:8" x14ac:dyDescent="0.25">
      <c r="A1839" s="447"/>
      <c r="B1839" s="449">
        <v>5865</v>
      </c>
      <c r="C1839" s="439" t="s">
        <v>530</v>
      </c>
      <c r="D1839" s="449" t="s">
        <v>93</v>
      </c>
      <c r="E1839" s="450">
        <v>11.61</v>
      </c>
      <c r="F1839" s="455">
        <v>1</v>
      </c>
      <c r="G1839" s="453">
        <f>VLOOKUP(B1839,'SINAPI-%MO'!B:E,4,0)</f>
        <v>0</v>
      </c>
      <c r="H1839" s="456">
        <f t="shared" si="28"/>
        <v>11.61</v>
      </c>
    </row>
    <row r="1840" spans="1:8" x14ac:dyDescent="0.25">
      <c r="A1840" s="447"/>
      <c r="B1840" s="449">
        <v>5863</v>
      </c>
      <c r="C1840" s="439" t="s">
        <v>398</v>
      </c>
      <c r="D1840" s="449" t="s">
        <v>92</v>
      </c>
      <c r="E1840" s="450">
        <v>23.07</v>
      </c>
      <c r="F1840" s="455">
        <v>1</v>
      </c>
      <c r="G1840" s="453">
        <f>VLOOKUP(B1840,'SINAPI-%MO'!B:E,4,0)</f>
        <v>0</v>
      </c>
      <c r="H1840" s="456">
        <f t="shared" si="28"/>
        <v>23.07</v>
      </c>
    </row>
    <row r="1841" spans="1:8" x14ac:dyDescent="0.25">
      <c r="A1841" s="447"/>
      <c r="B1841" s="449">
        <v>5869</v>
      </c>
      <c r="C1841" s="439" t="s">
        <v>531</v>
      </c>
      <c r="D1841" s="449" t="s">
        <v>93</v>
      </c>
      <c r="E1841" s="450">
        <v>78.180000000000007</v>
      </c>
      <c r="F1841" s="455">
        <v>0.60450000000000004</v>
      </c>
      <c r="G1841" s="453">
        <f>VLOOKUP(B1841,'SINAPI-%MO'!B:E,4,0)</f>
        <v>0.39550000000000002</v>
      </c>
      <c r="H1841" s="456">
        <f t="shared" si="28"/>
        <v>47.25</v>
      </c>
    </row>
    <row r="1842" spans="1:8" x14ac:dyDescent="0.25">
      <c r="A1842" s="447"/>
      <c r="B1842" s="449">
        <v>5867</v>
      </c>
      <c r="C1842" s="439" t="s">
        <v>399</v>
      </c>
      <c r="D1842" s="449" t="s">
        <v>92</v>
      </c>
      <c r="E1842" s="450">
        <v>166.75</v>
      </c>
      <c r="F1842" s="455">
        <v>0.56310000000000004</v>
      </c>
      <c r="G1842" s="453">
        <f>VLOOKUP(B1842,'SINAPI-%MO'!B:E,4,0)</f>
        <v>0.18540000000000001</v>
      </c>
      <c r="H1842" s="456">
        <f t="shared" si="28"/>
        <v>135.83000000000001</v>
      </c>
    </row>
    <row r="1843" spans="1:8" x14ac:dyDescent="0.25">
      <c r="A1843" s="447"/>
      <c r="B1843" s="449">
        <v>95271</v>
      </c>
      <c r="C1843" s="439" t="s">
        <v>629</v>
      </c>
      <c r="D1843" s="449" t="s">
        <v>93</v>
      </c>
      <c r="E1843" s="450">
        <v>0.73</v>
      </c>
      <c r="F1843" s="455">
        <v>1</v>
      </c>
      <c r="G1843" s="453">
        <f>VLOOKUP(B1843,'SINAPI-%MO'!B:E,4,0)</f>
        <v>0</v>
      </c>
      <c r="H1843" s="456">
        <f t="shared" si="28"/>
        <v>0.73</v>
      </c>
    </row>
    <row r="1844" spans="1:8" x14ac:dyDescent="0.25">
      <c r="A1844" s="447"/>
      <c r="B1844" s="449">
        <v>95270</v>
      </c>
      <c r="C1844" s="439" t="s">
        <v>497</v>
      </c>
      <c r="D1844" s="449" t="s">
        <v>92</v>
      </c>
      <c r="E1844" s="450">
        <v>10.44</v>
      </c>
      <c r="F1844" s="455">
        <v>0.12640000000000001</v>
      </c>
      <c r="G1844" s="453">
        <f>VLOOKUP(B1844,'SINAPI-%MO'!B:E,4,0)</f>
        <v>0</v>
      </c>
      <c r="H1844" s="456">
        <f t="shared" si="28"/>
        <v>10.44</v>
      </c>
    </row>
    <row r="1845" spans="1:8" x14ac:dyDescent="0.25">
      <c r="A1845" s="447"/>
      <c r="B1845" s="449">
        <v>91693</v>
      </c>
      <c r="C1845" s="439" t="s">
        <v>601</v>
      </c>
      <c r="D1845" s="449" t="s">
        <v>93</v>
      </c>
      <c r="E1845" s="450">
        <v>35.99</v>
      </c>
      <c r="F1845" s="455">
        <v>0</v>
      </c>
      <c r="G1845" s="453">
        <f>VLOOKUP(B1845,'SINAPI-%MO'!B:E,4,0)</f>
        <v>0.99639999999999995</v>
      </c>
      <c r="H1845" s="456">
        <f t="shared" si="28"/>
        <v>0.12</v>
      </c>
    </row>
    <row r="1846" spans="1:8" x14ac:dyDescent="0.25">
      <c r="A1846" s="447"/>
      <c r="B1846" s="449">
        <v>91692</v>
      </c>
      <c r="C1846" s="439" t="s">
        <v>469</v>
      </c>
      <c r="D1846" s="449" t="s">
        <v>92</v>
      </c>
      <c r="E1846" s="450">
        <v>37.49</v>
      </c>
      <c r="F1846" s="455">
        <v>0</v>
      </c>
      <c r="G1846" s="453">
        <f>VLOOKUP(B1846,'SINAPI-%MO'!B:E,4,0)</f>
        <v>0.95650000000000002</v>
      </c>
      <c r="H1846" s="456">
        <f t="shared" si="28"/>
        <v>1.63</v>
      </c>
    </row>
    <row r="1847" spans="1:8" x14ac:dyDescent="0.25">
      <c r="A1847" s="447"/>
      <c r="B1847" s="449">
        <v>102929</v>
      </c>
      <c r="C1847" s="439" t="s">
        <v>11179</v>
      </c>
      <c r="D1847" s="449" t="s">
        <v>93</v>
      </c>
      <c r="E1847" s="450">
        <v>0</v>
      </c>
      <c r="F1847" s="455"/>
      <c r="G1847" s="453" t="e">
        <f>VLOOKUP(B1847,'SINAPI-%MO'!B:E,4,0)</f>
        <v>#N/A</v>
      </c>
      <c r="H1847" s="456" t="str">
        <f t="shared" si="28"/>
        <v/>
      </c>
    </row>
    <row r="1848" spans="1:8" x14ac:dyDescent="0.25">
      <c r="A1848" s="447"/>
      <c r="B1848" s="449">
        <v>102928</v>
      </c>
      <c r="C1848" s="439" t="s">
        <v>11180</v>
      </c>
      <c r="D1848" s="449" t="s">
        <v>92</v>
      </c>
      <c r="E1848" s="450">
        <v>0</v>
      </c>
      <c r="F1848" s="455"/>
      <c r="G1848" s="453" t="e">
        <f>VLOOKUP(B1848,'SINAPI-%MO'!B:E,4,0)</f>
        <v>#N/A</v>
      </c>
      <c r="H1848" s="456" t="str">
        <f t="shared" si="28"/>
        <v/>
      </c>
    </row>
    <row r="1849" spans="1:8" x14ac:dyDescent="0.25">
      <c r="A1849" s="447"/>
      <c r="B1849" s="449">
        <v>95140</v>
      </c>
      <c r="C1849" s="439" t="s">
        <v>625</v>
      </c>
      <c r="D1849" s="449" t="s">
        <v>93</v>
      </c>
      <c r="E1849" s="450">
        <v>0.03</v>
      </c>
      <c r="F1849" s="455">
        <v>0</v>
      </c>
      <c r="G1849" s="453">
        <f>VLOOKUP(B1849,'SINAPI-%MO'!B:E,4,0)</f>
        <v>0</v>
      </c>
      <c r="H1849" s="456">
        <f t="shared" si="28"/>
        <v>0.03</v>
      </c>
    </row>
    <row r="1850" spans="1:8" x14ac:dyDescent="0.25">
      <c r="A1850" s="447"/>
      <c r="B1850" s="449">
        <v>95139</v>
      </c>
      <c r="C1850" s="439" t="s">
        <v>493</v>
      </c>
      <c r="D1850" s="449" t="s">
        <v>92</v>
      </c>
      <c r="E1850" s="450">
        <v>0.05</v>
      </c>
      <c r="F1850" s="455">
        <v>0</v>
      </c>
      <c r="G1850" s="453">
        <f>VLOOKUP(B1850,'SINAPI-%MO'!B:E,4,0)</f>
        <v>0</v>
      </c>
      <c r="H1850" s="456">
        <f t="shared" si="28"/>
        <v>0.05</v>
      </c>
    </row>
    <row r="1851" spans="1:8" x14ac:dyDescent="0.25">
      <c r="A1851" s="447"/>
      <c r="B1851" s="449">
        <v>89027</v>
      </c>
      <c r="C1851" s="439" t="s">
        <v>564</v>
      </c>
      <c r="D1851" s="449" t="s">
        <v>93</v>
      </c>
      <c r="E1851" s="450">
        <v>5.49</v>
      </c>
      <c r="F1851" s="455">
        <v>1</v>
      </c>
      <c r="G1851" s="453">
        <f>VLOOKUP(B1851,'SINAPI-%MO'!B:E,4,0)</f>
        <v>0</v>
      </c>
      <c r="H1851" s="456">
        <f t="shared" si="28"/>
        <v>5.49</v>
      </c>
    </row>
    <row r="1852" spans="1:8" x14ac:dyDescent="0.25">
      <c r="A1852" s="447"/>
      <c r="B1852" s="449">
        <v>89028</v>
      </c>
      <c r="C1852" s="439" t="s">
        <v>433</v>
      </c>
      <c r="D1852" s="449" t="s">
        <v>92</v>
      </c>
      <c r="E1852" s="450">
        <v>186.03</v>
      </c>
      <c r="F1852" s="455">
        <v>5.6899999999999999E-2</v>
      </c>
      <c r="G1852" s="453">
        <f>VLOOKUP(B1852,'SINAPI-%MO'!B:E,4,0)</f>
        <v>0</v>
      </c>
      <c r="H1852" s="456">
        <f t="shared" si="28"/>
        <v>186.03</v>
      </c>
    </row>
    <row r="1853" spans="1:8" x14ac:dyDescent="0.25">
      <c r="A1853" s="447"/>
      <c r="B1853" s="449">
        <v>7031</v>
      </c>
      <c r="C1853" s="439" t="s">
        <v>548</v>
      </c>
      <c r="D1853" s="449" t="s">
        <v>93</v>
      </c>
      <c r="E1853" s="450">
        <v>6.76</v>
      </c>
      <c r="F1853" s="455">
        <v>1</v>
      </c>
      <c r="G1853" s="453">
        <f>VLOOKUP(B1853,'SINAPI-%MO'!B:E,4,0)</f>
        <v>0</v>
      </c>
      <c r="H1853" s="456">
        <f t="shared" si="28"/>
        <v>6.76</v>
      </c>
    </row>
    <row r="1854" spans="1:8" x14ac:dyDescent="0.25">
      <c r="A1854" s="447"/>
      <c r="B1854" s="449">
        <v>7030</v>
      </c>
      <c r="C1854" s="439" t="s">
        <v>414</v>
      </c>
      <c r="D1854" s="449" t="s">
        <v>92</v>
      </c>
      <c r="E1854" s="450">
        <v>276.2</v>
      </c>
      <c r="F1854" s="455">
        <v>4.7199999999999999E-2</v>
      </c>
      <c r="G1854" s="453">
        <f>VLOOKUP(B1854,'SINAPI-%MO'!B:E,4,0)</f>
        <v>0</v>
      </c>
      <c r="H1854" s="456">
        <f t="shared" si="28"/>
        <v>276.2</v>
      </c>
    </row>
    <row r="1855" spans="1:8" x14ac:dyDescent="0.25">
      <c r="A1855" s="447"/>
      <c r="B1855" s="449">
        <v>102947</v>
      </c>
      <c r="C1855" s="439" t="s">
        <v>11181</v>
      </c>
      <c r="D1855" s="449" t="s">
        <v>93</v>
      </c>
      <c r="E1855" s="450">
        <v>0</v>
      </c>
      <c r="F1855" s="455"/>
      <c r="G1855" s="453" t="e">
        <f>VLOOKUP(B1855,'SINAPI-%MO'!B:E,4,0)</f>
        <v>#N/A</v>
      </c>
      <c r="H1855" s="456" t="str">
        <f t="shared" si="28"/>
        <v/>
      </c>
    </row>
    <row r="1856" spans="1:8" x14ac:dyDescent="0.25">
      <c r="A1856" s="447"/>
      <c r="B1856" s="449">
        <v>102946</v>
      </c>
      <c r="C1856" s="439" t="s">
        <v>11182</v>
      </c>
      <c r="D1856" s="449" t="s">
        <v>92</v>
      </c>
      <c r="E1856" s="450">
        <v>0</v>
      </c>
      <c r="F1856" s="455"/>
      <c r="G1856" s="453" t="e">
        <f>VLOOKUP(B1856,'SINAPI-%MO'!B:E,4,0)</f>
        <v>#N/A</v>
      </c>
      <c r="H1856" s="456" t="str">
        <f t="shared" si="28"/>
        <v/>
      </c>
    </row>
    <row r="1857" spans="1:8" x14ac:dyDescent="0.25">
      <c r="A1857" s="447"/>
      <c r="B1857" s="449">
        <v>104092</v>
      </c>
      <c r="C1857" s="439" t="s">
        <v>646</v>
      </c>
      <c r="D1857" s="449" t="s">
        <v>93</v>
      </c>
      <c r="E1857" s="450">
        <v>0.05</v>
      </c>
      <c r="F1857" s="455">
        <v>0</v>
      </c>
      <c r="G1857" s="453">
        <f>VLOOKUP(B1857,'SINAPI-%MO'!B:E,4,0)</f>
        <v>0</v>
      </c>
      <c r="H1857" s="456">
        <f t="shared" si="28"/>
        <v>0.05</v>
      </c>
    </row>
    <row r="1858" spans="1:8" x14ac:dyDescent="0.25">
      <c r="A1858" s="447"/>
      <c r="B1858" s="449">
        <v>104091</v>
      </c>
      <c r="C1858" s="439" t="s">
        <v>514</v>
      </c>
      <c r="D1858" s="449" t="s">
        <v>92</v>
      </c>
      <c r="E1858" s="450">
        <v>0.81</v>
      </c>
      <c r="F1858" s="455">
        <v>0</v>
      </c>
      <c r="G1858" s="453">
        <f>VLOOKUP(B1858,'SINAPI-%MO'!B:E,4,0)</f>
        <v>0</v>
      </c>
      <c r="H1858" s="456">
        <f t="shared" si="28"/>
        <v>0.81</v>
      </c>
    </row>
    <row r="1859" spans="1:8" x14ac:dyDescent="0.25">
      <c r="A1859" s="447"/>
      <c r="B1859" s="449">
        <v>104098</v>
      </c>
      <c r="C1859" s="439" t="s">
        <v>647</v>
      </c>
      <c r="D1859" s="449" t="s">
        <v>93</v>
      </c>
      <c r="E1859" s="450">
        <v>0.06</v>
      </c>
      <c r="F1859" s="455">
        <v>0</v>
      </c>
      <c r="G1859" s="453">
        <f>VLOOKUP(B1859,'SINAPI-%MO'!B:E,4,0)</f>
        <v>0</v>
      </c>
      <c r="H1859" s="456">
        <f t="shared" si="28"/>
        <v>0.06</v>
      </c>
    </row>
    <row r="1860" spans="1:8" x14ac:dyDescent="0.25">
      <c r="A1860" s="447"/>
      <c r="B1860" s="449">
        <v>104097</v>
      </c>
      <c r="C1860" s="439" t="s">
        <v>515</v>
      </c>
      <c r="D1860" s="449" t="s">
        <v>92</v>
      </c>
      <c r="E1860" s="450">
        <v>1.1100000000000001</v>
      </c>
      <c r="F1860" s="455">
        <v>0</v>
      </c>
      <c r="G1860" s="453">
        <f>VLOOKUP(B1860,'SINAPI-%MO'!B:E,4,0)</f>
        <v>0</v>
      </c>
      <c r="H1860" s="456">
        <f t="shared" si="28"/>
        <v>1.1100000000000001</v>
      </c>
    </row>
    <row r="1861" spans="1:8" x14ac:dyDescent="0.25">
      <c r="A1861" s="447"/>
      <c r="B1861" s="449">
        <v>102905</v>
      </c>
      <c r="C1861" s="439" t="s">
        <v>13711</v>
      </c>
      <c r="D1861" s="449" t="s">
        <v>93</v>
      </c>
      <c r="E1861" s="450">
        <v>0</v>
      </c>
      <c r="F1861" s="455"/>
      <c r="G1861" s="453" t="e">
        <f>VLOOKUP(B1861,'SINAPI-%MO'!B:E,4,0)</f>
        <v>#N/A</v>
      </c>
      <c r="H1861" s="456" t="str">
        <f t="shared" si="28"/>
        <v/>
      </c>
    </row>
    <row r="1862" spans="1:8" x14ac:dyDescent="0.25">
      <c r="A1862" s="447"/>
      <c r="B1862" s="449">
        <v>102904</v>
      </c>
      <c r="C1862" s="439" t="s">
        <v>13712</v>
      </c>
      <c r="D1862" s="449" t="s">
        <v>92</v>
      </c>
      <c r="E1862" s="450">
        <v>0</v>
      </c>
      <c r="F1862" s="455"/>
      <c r="G1862" s="453" t="e">
        <f>VLOOKUP(B1862,'SINAPI-%MO'!B:E,4,0)</f>
        <v>#N/A</v>
      </c>
      <c r="H1862" s="456" t="str">
        <f t="shared" si="28"/>
        <v/>
      </c>
    </row>
    <row r="1863" spans="1:8" x14ac:dyDescent="0.25">
      <c r="A1863" s="447"/>
      <c r="B1863" s="449">
        <v>89031</v>
      </c>
      <c r="C1863" s="439" t="s">
        <v>565</v>
      </c>
      <c r="D1863" s="449" t="s">
        <v>93</v>
      </c>
      <c r="E1863" s="450">
        <v>81.88</v>
      </c>
      <c r="F1863" s="455">
        <v>0</v>
      </c>
      <c r="G1863" s="453">
        <f>VLOOKUP(B1863,'SINAPI-%MO'!B:E,4,0)</f>
        <v>0.438</v>
      </c>
      <c r="H1863" s="456">
        <f t="shared" si="28"/>
        <v>46.01</v>
      </c>
    </row>
    <row r="1864" spans="1:8" x14ac:dyDescent="0.25">
      <c r="A1864" s="447"/>
      <c r="B1864" s="449">
        <v>89032</v>
      </c>
      <c r="C1864" s="439" t="s">
        <v>434</v>
      </c>
      <c r="D1864" s="449" t="s">
        <v>92</v>
      </c>
      <c r="E1864" s="450">
        <v>203.1</v>
      </c>
      <c r="F1864" s="455">
        <v>0</v>
      </c>
      <c r="G1864" s="453">
        <f>VLOOKUP(B1864,'SINAPI-%MO'!B:E,4,0)</f>
        <v>0.17660000000000001</v>
      </c>
      <c r="H1864" s="456">
        <f t="shared" si="28"/>
        <v>167.23</v>
      </c>
    </row>
    <row r="1865" spans="1:8" x14ac:dyDescent="0.25">
      <c r="A1865" s="447"/>
      <c r="B1865" s="449">
        <v>88844</v>
      </c>
      <c r="C1865" s="439" t="s">
        <v>561</v>
      </c>
      <c r="D1865" s="449" t="s">
        <v>93</v>
      </c>
      <c r="E1865" s="450">
        <v>84.03</v>
      </c>
      <c r="F1865" s="455">
        <v>0</v>
      </c>
      <c r="G1865" s="453">
        <f>VLOOKUP(B1865,'SINAPI-%MO'!B:E,4,0)</f>
        <v>0.42680000000000001</v>
      </c>
      <c r="H1865" s="456">
        <f t="shared" si="28"/>
        <v>48.16</v>
      </c>
    </row>
    <row r="1866" spans="1:8" x14ac:dyDescent="0.25">
      <c r="A1866" s="447"/>
      <c r="B1866" s="449">
        <v>88843</v>
      </c>
      <c r="C1866" s="439" t="s">
        <v>430</v>
      </c>
      <c r="D1866" s="449" t="s">
        <v>92</v>
      </c>
      <c r="E1866" s="450">
        <v>224</v>
      </c>
      <c r="F1866" s="455">
        <v>0</v>
      </c>
      <c r="G1866" s="453">
        <f>VLOOKUP(B1866,'SINAPI-%MO'!B:E,4,0)</f>
        <v>0.16009999999999999</v>
      </c>
      <c r="H1866" s="456">
        <f t="shared" si="28"/>
        <v>188.13</v>
      </c>
    </row>
    <row r="1867" spans="1:8" x14ac:dyDescent="0.25">
      <c r="A1867" s="447"/>
      <c r="B1867" s="449">
        <v>5853</v>
      </c>
      <c r="C1867" s="439" t="s">
        <v>528</v>
      </c>
      <c r="D1867" s="449" t="s">
        <v>93</v>
      </c>
      <c r="E1867" s="450">
        <v>95.52</v>
      </c>
      <c r="F1867" s="455">
        <v>0</v>
      </c>
      <c r="G1867" s="453">
        <f>VLOOKUP(B1867,'SINAPI-%MO'!B:E,4,0)</f>
        <v>0.37540000000000001</v>
      </c>
      <c r="H1867" s="456">
        <f t="shared" si="28"/>
        <v>59.66</v>
      </c>
    </row>
    <row r="1868" spans="1:8" x14ac:dyDescent="0.25">
      <c r="A1868" s="447"/>
      <c r="B1868" s="449">
        <v>5851</v>
      </c>
      <c r="C1868" s="439" t="s">
        <v>396</v>
      </c>
      <c r="D1868" s="449" t="s">
        <v>92</v>
      </c>
      <c r="E1868" s="450">
        <v>265.77999999999997</v>
      </c>
      <c r="F1868" s="455">
        <v>0</v>
      </c>
      <c r="G1868" s="453">
        <f>VLOOKUP(B1868,'SINAPI-%MO'!B:E,4,0)</f>
        <v>0.13489999999999999</v>
      </c>
      <c r="H1868" s="456">
        <f t="shared" ref="H1868:H1931" si="29">IF(E1868&gt;0,TRUNC(E1868*(1-G1868),2),"")</f>
        <v>229.92</v>
      </c>
    </row>
    <row r="1869" spans="1:8" x14ac:dyDescent="0.25">
      <c r="A1869" s="447"/>
      <c r="B1869" s="449">
        <v>5849</v>
      </c>
      <c r="C1869" s="439" t="s">
        <v>527</v>
      </c>
      <c r="D1869" s="449" t="s">
        <v>93</v>
      </c>
      <c r="E1869" s="450">
        <v>95.16</v>
      </c>
      <c r="F1869" s="455">
        <v>0</v>
      </c>
      <c r="G1869" s="453">
        <f>VLOOKUP(B1869,'SINAPI-%MO'!B:E,4,0)</f>
        <v>0.37680000000000002</v>
      </c>
      <c r="H1869" s="456">
        <f t="shared" si="29"/>
        <v>59.3</v>
      </c>
    </row>
    <row r="1870" spans="1:8" x14ac:dyDescent="0.25">
      <c r="A1870" s="447"/>
      <c r="B1870" s="449">
        <v>5847</v>
      </c>
      <c r="C1870" s="439" t="s">
        <v>395</v>
      </c>
      <c r="D1870" s="449" t="s">
        <v>92</v>
      </c>
      <c r="E1870" s="450">
        <v>277.8</v>
      </c>
      <c r="F1870" s="455">
        <v>0</v>
      </c>
      <c r="G1870" s="453">
        <f>VLOOKUP(B1870,'SINAPI-%MO'!B:E,4,0)</f>
        <v>0.12909999999999999</v>
      </c>
      <c r="H1870" s="456">
        <f t="shared" si="29"/>
        <v>241.93</v>
      </c>
    </row>
    <row r="1871" spans="1:8" x14ac:dyDescent="0.25">
      <c r="A1871" s="447"/>
      <c r="B1871" s="449">
        <v>5857</v>
      </c>
      <c r="C1871" s="439" t="s">
        <v>529</v>
      </c>
      <c r="D1871" s="449" t="s">
        <v>93</v>
      </c>
      <c r="E1871" s="450">
        <v>231.32</v>
      </c>
      <c r="F1871" s="455">
        <v>0</v>
      </c>
      <c r="G1871" s="453">
        <f>VLOOKUP(B1871,'SINAPI-%MO'!B:E,4,0)</f>
        <v>0.155</v>
      </c>
      <c r="H1871" s="456">
        <f t="shared" si="29"/>
        <v>195.46</v>
      </c>
    </row>
    <row r="1872" spans="1:8" x14ac:dyDescent="0.25">
      <c r="A1872" s="447"/>
      <c r="B1872" s="449">
        <v>5855</v>
      </c>
      <c r="C1872" s="439" t="s">
        <v>397</v>
      </c>
      <c r="D1872" s="449" t="s">
        <v>92</v>
      </c>
      <c r="E1872" s="450">
        <v>696.41</v>
      </c>
      <c r="F1872" s="455">
        <v>0</v>
      </c>
      <c r="G1872" s="453">
        <f>VLOOKUP(B1872,'SINAPI-%MO'!B:E,4,0)</f>
        <v>5.1499999999999997E-2</v>
      </c>
      <c r="H1872" s="456">
        <f t="shared" si="29"/>
        <v>660.54</v>
      </c>
    </row>
    <row r="1873" spans="1:8" x14ac:dyDescent="0.25">
      <c r="A1873" s="447"/>
      <c r="B1873" s="449">
        <v>96021</v>
      </c>
      <c r="C1873" s="439" t="s">
        <v>637</v>
      </c>
      <c r="D1873" s="449" t="s">
        <v>93</v>
      </c>
      <c r="E1873" s="450">
        <v>65.81</v>
      </c>
      <c r="F1873" s="455">
        <v>0</v>
      </c>
      <c r="G1873" s="453">
        <f>VLOOKUP(B1873,'SINAPI-%MO'!B:E,4,0)</f>
        <v>0.54490000000000005</v>
      </c>
      <c r="H1873" s="456">
        <f t="shared" si="29"/>
        <v>29.95</v>
      </c>
    </row>
    <row r="1874" spans="1:8" x14ac:dyDescent="0.25">
      <c r="A1874" s="447"/>
      <c r="B1874" s="449">
        <v>96020</v>
      </c>
      <c r="C1874" s="439" t="s">
        <v>505</v>
      </c>
      <c r="D1874" s="449" t="s">
        <v>92</v>
      </c>
      <c r="E1874" s="450">
        <v>190.87</v>
      </c>
      <c r="F1874" s="455">
        <v>0</v>
      </c>
      <c r="G1874" s="453">
        <f>VLOOKUP(B1874,'SINAPI-%MO'!B:E,4,0)</f>
        <v>0.18790000000000001</v>
      </c>
      <c r="H1874" s="456">
        <f t="shared" si="29"/>
        <v>155</v>
      </c>
    </row>
    <row r="1875" spans="1:8" x14ac:dyDescent="0.25">
      <c r="A1875" s="447"/>
      <c r="B1875" s="449">
        <v>96014</v>
      </c>
      <c r="C1875" s="439" t="s">
        <v>636</v>
      </c>
      <c r="D1875" s="449" t="s">
        <v>93</v>
      </c>
      <c r="E1875" s="450">
        <v>66.14</v>
      </c>
      <c r="F1875" s="455">
        <v>0</v>
      </c>
      <c r="G1875" s="453">
        <f>VLOOKUP(B1875,'SINAPI-%MO'!B:E,4,0)</f>
        <v>0.54220000000000002</v>
      </c>
      <c r="H1875" s="456">
        <f t="shared" si="29"/>
        <v>30.27</v>
      </c>
    </row>
    <row r="1876" spans="1:8" x14ac:dyDescent="0.25">
      <c r="A1876" s="447"/>
      <c r="B1876" s="449">
        <v>96013</v>
      </c>
      <c r="C1876" s="439" t="s">
        <v>504</v>
      </c>
      <c r="D1876" s="449" t="s">
        <v>92</v>
      </c>
      <c r="E1876" s="450">
        <v>191.48</v>
      </c>
      <c r="F1876" s="455">
        <v>0</v>
      </c>
      <c r="G1876" s="453">
        <f>VLOOKUP(B1876,'SINAPI-%MO'!B:E,4,0)</f>
        <v>0.18729999999999999</v>
      </c>
      <c r="H1876" s="456">
        <f t="shared" si="29"/>
        <v>155.61000000000001</v>
      </c>
    </row>
    <row r="1877" spans="1:8" x14ac:dyDescent="0.25">
      <c r="A1877" s="447"/>
      <c r="B1877" s="449">
        <v>96029</v>
      </c>
      <c r="C1877" s="439" t="s">
        <v>638</v>
      </c>
      <c r="D1877" s="449" t="s">
        <v>93</v>
      </c>
      <c r="E1877" s="450">
        <v>59.27</v>
      </c>
      <c r="F1877" s="455">
        <v>0</v>
      </c>
      <c r="G1877" s="453">
        <f>VLOOKUP(B1877,'SINAPI-%MO'!B:E,4,0)</f>
        <v>0.60499999999999998</v>
      </c>
      <c r="H1877" s="456">
        <f t="shared" si="29"/>
        <v>23.41</v>
      </c>
    </row>
    <row r="1878" spans="1:8" x14ac:dyDescent="0.25">
      <c r="A1878" s="447"/>
      <c r="B1878" s="449">
        <v>96028</v>
      </c>
      <c r="C1878" s="439" t="s">
        <v>506</v>
      </c>
      <c r="D1878" s="449" t="s">
        <v>92</v>
      </c>
      <c r="E1878" s="450">
        <v>148.6</v>
      </c>
      <c r="F1878" s="455">
        <v>0</v>
      </c>
      <c r="G1878" s="453">
        <f>VLOOKUP(B1878,'SINAPI-%MO'!B:E,4,0)</f>
        <v>0.24129999999999999</v>
      </c>
      <c r="H1878" s="456">
        <f t="shared" si="29"/>
        <v>112.74</v>
      </c>
    </row>
    <row r="1879" spans="1:8" x14ac:dyDescent="0.25">
      <c r="A1879" s="447"/>
      <c r="B1879" s="449">
        <v>96155</v>
      </c>
      <c r="C1879" s="439" t="s">
        <v>640</v>
      </c>
      <c r="D1879" s="449" t="s">
        <v>93</v>
      </c>
      <c r="E1879" s="450">
        <v>59.6</v>
      </c>
      <c r="F1879" s="455">
        <v>0</v>
      </c>
      <c r="G1879" s="453">
        <f>VLOOKUP(B1879,'SINAPI-%MO'!B:E,4,0)</f>
        <v>0.60170000000000001</v>
      </c>
      <c r="H1879" s="456">
        <f t="shared" si="29"/>
        <v>23.73</v>
      </c>
    </row>
    <row r="1880" spans="1:8" x14ac:dyDescent="0.25">
      <c r="A1880" s="447"/>
      <c r="B1880" s="449">
        <v>96157</v>
      </c>
      <c r="C1880" s="439" t="s">
        <v>508</v>
      </c>
      <c r="D1880" s="449" t="s">
        <v>92</v>
      </c>
      <c r="E1880" s="450">
        <v>149.21</v>
      </c>
      <c r="F1880" s="455">
        <v>0</v>
      </c>
      <c r="G1880" s="453">
        <f>VLOOKUP(B1880,'SINAPI-%MO'!B:E,4,0)</f>
        <v>0.24030000000000001</v>
      </c>
      <c r="H1880" s="456">
        <f t="shared" si="29"/>
        <v>113.35</v>
      </c>
    </row>
    <row r="1881" spans="1:8" x14ac:dyDescent="0.25">
      <c r="A1881" s="447"/>
      <c r="B1881" s="449">
        <v>5845</v>
      </c>
      <c r="C1881" s="439" t="s">
        <v>526</v>
      </c>
      <c r="D1881" s="449" t="s">
        <v>93</v>
      </c>
      <c r="E1881" s="450">
        <v>60.33</v>
      </c>
      <c r="F1881" s="455">
        <v>0</v>
      </c>
      <c r="G1881" s="453">
        <f>VLOOKUP(B1881,'SINAPI-%MO'!B:E,4,0)</f>
        <v>0.59440000000000004</v>
      </c>
      <c r="H1881" s="456">
        <f t="shared" si="29"/>
        <v>24.46</v>
      </c>
    </row>
    <row r="1882" spans="1:8" x14ac:dyDescent="0.25">
      <c r="A1882" s="447"/>
      <c r="B1882" s="449">
        <v>5843</v>
      </c>
      <c r="C1882" s="439" t="s">
        <v>394</v>
      </c>
      <c r="D1882" s="449" t="s">
        <v>92</v>
      </c>
      <c r="E1882" s="450">
        <v>180.63</v>
      </c>
      <c r="F1882" s="455">
        <v>0</v>
      </c>
      <c r="G1882" s="453">
        <f>VLOOKUP(B1882,'SINAPI-%MO'!B:E,4,0)</f>
        <v>0.19850000000000001</v>
      </c>
      <c r="H1882" s="456">
        <f t="shared" si="29"/>
        <v>144.77000000000001</v>
      </c>
    </row>
    <row r="1883" spans="1:8" x14ac:dyDescent="0.25">
      <c r="A1883" s="447"/>
      <c r="B1883" s="449">
        <v>89036</v>
      </c>
      <c r="C1883" s="439" t="s">
        <v>566</v>
      </c>
      <c r="D1883" s="449" t="s">
        <v>93</v>
      </c>
      <c r="E1883" s="450">
        <v>53.76</v>
      </c>
      <c r="F1883" s="455">
        <v>0</v>
      </c>
      <c r="G1883" s="453">
        <f>VLOOKUP(B1883,'SINAPI-%MO'!B:E,4,0)</f>
        <v>0.66700000000000004</v>
      </c>
      <c r="H1883" s="456">
        <f t="shared" si="29"/>
        <v>17.899999999999999</v>
      </c>
    </row>
    <row r="1884" spans="1:8" x14ac:dyDescent="0.25">
      <c r="A1884" s="447"/>
      <c r="B1884" s="449">
        <v>89035</v>
      </c>
      <c r="C1884" s="439" t="s">
        <v>435</v>
      </c>
      <c r="D1884" s="449" t="s">
        <v>92</v>
      </c>
      <c r="E1884" s="450">
        <v>138.33000000000001</v>
      </c>
      <c r="F1884" s="455">
        <v>0</v>
      </c>
      <c r="G1884" s="453">
        <f>VLOOKUP(B1884,'SINAPI-%MO'!B:E,4,0)</f>
        <v>0.25919999999999999</v>
      </c>
      <c r="H1884" s="456">
        <f t="shared" si="29"/>
        <v>102.47</v>
      </c>
    </row>
    <row r="1885" spans="1:8" x14ac:dyDescent="0.25">
      <c r="A1885" s="447"/>
      <c r="B1885" s="449">
        <v>102911</v>
      </c>
      <c r="C1885" s="439" t="s">
        <v>11183</v>
      </c>
      <c r="D1885" s="449" t="s">
        <v>93</v>
      </c>
      <c r="E1885" s="450">
        <v>0</v>
      </c>
      <c r="F1885" s="455"/>
      <c r="G1885" s="453" t="e">
        <f>VLOOKUP(B1885,'SINAPI-%MO'!B:E,4,0)</f>
        <v>#N/A</v>
      </c>
      <c r="H1885" s="456" t="str">
        <f t="shared" si="29"/>
        <v/>
      </c>
    </row>
    <row r="1886" spans="1:8" x14ac:dyDescent="0.25">
      <c r="A1886" s="447"/>
      <c r="B1886" s="449">
        <v>102910</v>
      </c>
      <c r="C1886" s="439" t="s">
        <v>11184</v>
      </c>
      <c r="D1886" s="449" t="s">
        <v>92</v>
      </c>
      <c r="E1886" s="450">
        <v>0</v>
      </c>
      <c r="F1886" s="455"/>
      <c r="G1886" s="453" t="e">
        <f>VLOOKUP(B1886,'SINAPI-%MO'!B:E,4,0)</f>
        <v>#N/A</v>
      </c>
      <c r="H1886" s="456" t="str">
        <f t="shared" si="29"/>
        <v/>
      </c>
    </row>
    <row r="1887" spans="1:8" x14ac:dyDescent="0.25">
      <c r="A1887" s="447"/>
      <c r="B1887" s="449">
        <v>93440</v>
      </c>
      <c r="C1887" s="439" t="s">
        <v>622</v>
      </c>
      <c r="D1887" s="449" t="s">
        <v>93</v>
      </c>
      <c r="E1887" s="450">
        <v>153.80000000000001</v>
      </c>
      <c r="F1887" s="455">
        <v>7.8200000000000006E-2</v>
      </c>
      <c r="G1887" s="453">
        <f>VLOOKUP(B1887,'SINAPI-%MO'!B:E,4,0)</f>
        <v>0.92179999999999995</v>
      </c>
      <c r="H1887" s="456">
        <f t="shared" si="29"/>
        <v>12.02</v>
      </c>
    </row>
    <row r="1888" spans="1:8" x14ac:dyDescent="0.25">
      <c r="A1888" s="447"/>
      <c r="B1888" s="449">
        <v>93439</v>
      </c>
      <c r="C1888" s="439" t="s">
        <v>489</v>
      </c>
      <c r="D1888" s="449" t="s">
        <v>92</v>
      </c>
      <c r="E1888" s="450">
        <v>279.10000000000002</v>
      </c>
      <c r="F1888" s="455">
        <v>7.9100000000000004E-2</v>
      </c>
      <c r="G1888" s="453">
        <f>VLOOKUP(B1888,'SINAPI-%MO'!B:E,4,0)</f>
        <v>0.50800000000000001</v>
      </c>
      <c r="H1888" s="456">
        <f t="shared" si="29"/>
        <v>137.31</v>
      </c>
    </row>
    <row r="1889" spans="1:8" x14ac:dyDescent="0.25">
      <c r="A1889" s="447"/>
      <c r="B1889" s="449">
        <v>100648</v>
      </c>
      <c r="C1889" s="439" t="s">
        <v>645</v>
      </c>
      <c r="D1889" s="449" t="s">
        <v>93</v>
      </c>
      <c r="E1889" s="450">
        <v>605.80999999999995</v>
      </c>
      <c r="F1889" s="455">
        <v>0.92100000000000004</v>
      </c>
      <c r="G1889" s="453">
        <f>VLOOKUP(B1889,'SINAPI-%MO'!B:E,4,0)</f>
        <v>7.9000000000000001E-2</v>
      </c>
      <c r="H1889" s="456">
        <f t="shared" si="29"/>
        <v>557.95000000000005</v>
      </c>
    </row>
    <row r="1890" spans="1:8" x14ac:dyDescent="0.25">
      <c r="A1890" s="447"/>
      <c r="B1890" s="449">
        <v>100647</v>
      </c>
      <c r="C1890" s="439" t="s">
        <v>512</v>
      </c>
      <c r="D1890" s="449" t="s">
        <v>92</v>
      </c>
      <c r="E1890" s="450">
        <v>6794.98</v>
      </c>
      <c r="F1890" s="455">
        <v>0.1797</v>
      </c>
      <c r="G1890" s="453">
        <f>VLOOKUP(B1890,'SINAPI-%MO'!B:E,4,0)</f>
        <v>7.0000000000000001E-3</v>
      </c>
      <c r="H1890" s="456">
        <f t="shared" si="29"/>
        <v>6747.41</v>
      </c>
    </row>
    <row r="1891" spans="1:8" x14ac:dyDescent="0.25">
      <c r="A1891" s="447"/>
      <c r="B1891" s="449">
        <v>5829</v>
      </c>
      <c r="C1891" s="439" t="s">
        <v>523</v>
      </c>
      <c r="D1891" s="449" t="s">
        <v>93</v>
      </c>
      <c r="E1891" s="450">
        <v>184.36</v>
      </c>
      <c r="F1891" s="455">
        <v>0.23100000000000001</v>
      </c>
      <c r="G1891" s="453">
        <f>VLOOKUP(B1891,'SINAPI-%MO'!B:E,4,0)</f>
        <v>0.76900000000000002</v>
      </c>
      <c r="H1891" s="456">
        <f t="shared" si="29"/>
        <v>42.58</v>
      </c>
    </row>
    <row r="1892" spans="1:8" x14ac:dyDescent="0.25">
      <c r="A1892" s="447"/>
      <c r="B1892" s="449">
        <v>5823</v>
      </c>
      <c r="C1892" s="439" t="s">
        <v>390</v>
      </c>
      <c r="D1892" s="449" t="s">
        <v>92</v>
      </c>
      <c r="E1892" s="450">
        <v>244.97</v>
      </c>
      <c r="F1892" s="455">
        <v>0.31929999999999997</v>
      </c>
      <c r="G1892" s="453">
        <f>VLOOKUP(B1892,'SINAPI-%MO'!B:E,4,0)</f>
        <v>0.57869999999999999</v>
      </c>
      <c r="H1892" s="456">
        <f t="shared" si="29"/>
        <v>103.2</v>
      </c>
    </row>
    <row r="1893" spans="1:8" x14ac:dyDescent="0.25">
      <c r="A1893" s="447"/>
      <c r="B1893" s="449">
        <v>106095</v>
      </c>
      <c r="C1893" s="439" t="s">
        <v>12703</v>
      </c>
      <c r="D1893" s="449" t="s">
        <v>93</v>
      </c>
      <c r="E1893" s="450">
        <v>111.36</v>
      </c>
      <c r="F1893" s="455">
        <v>0.36699999999999999</v>
      </c>
      <c r="G1893" s="453">
        <f>VLOOKUP(B1893,'SINAPI-%MO'!B:E,4,0)</f>
        <v>0.23300000000000001</v>
      </c>
      <c r="H1893" s="456">
        <f t="shared" si="29"/>
        <v>85.41</v>
      </c>
    </row>
    <row r="1894" spans="1:8" x14ac:dyDescent="0.25">
      <c r="A1894" s="447"/>
      <c r="B1894" s="449">
        <v>106094</v>
      </c>
      <c r="C1894" s="439" t="s">
        <v>12704</v>
      </c>
      <c r="D1894" s="449" t="s">
        <v>92</v>
      </c>
      <c r="E1894" s="450">
        <v>342.15</v>
      </c>
      <c r="F1894" s="455">
        <v>0.26150000000000001</v>
      </c>
      <c r="G1894" s="453">
        <f>VLOOKUP(B1894,'SINAPI-%MO'!B:E,4,0)</f>
        <v>7.5800000000000006E-2</v>
      </c>
      <c r="H1894" s="456">
        <f t="shared" si="29"/>
        <v>316.20999999999998</v>
      </c>
    </row>
    <row r="1895" spans="1:8" x14ac:dyDescent="0.25">
      <c r="A1895" s="447"/>
      <c r="B1895" s="449">
        <v>100642</v>
      </c>
      <c r="C1895" s="439" t="s">
        <v>644</v>
      </c>
      <c r="D1895" s="449" t="s">
        <v>93</v>
      </c>
      <c r="E1895" s="450">
        <v>311.08</v>
      </c>
      <c r="F1895" s="455">
        <v>0.84619999999999995</v>
      </c>
      <c r="G1895" s="453">
        <f>VLOOKUP(B1895,'SINAPI-%MO'!B:E,4,0)</f>
        <v>0.15379999999999999</v>
      </c>
      <c r="H1895" s="456">
        <f t="shared" si="29"/>
        <v>263.23</v>
      </c>
    </row>
    <row r="1896" spans="1:8" x14ac:dyDescent="0.25">
      <c r="A1896" s="447"/>
      <c r="B1896" s="449">
        <v>100641</v>
      </c>
      <c r="C1896" s="439" t="s">
        <v>511</v>
      </c>
      <c r="D1896" s="449" t="s">
        <v>92</v>
      </c>
      <c r="E1896" s="450">
        <v>4983.75</v>
      </c>
      <c r="F1896" s="455">
        <v>0.10340000000000001</v>
      </c>
      <c r="G1896" s="453">
        <f>VLOOKUP(B1896,'SINAPI-%MO'!B:E,4,0)</f>
        <v>9.5999999999999992E-3</v>
      </c>
      <c r="H1896" s="456">
        <f t="shared" si="29"/>
        <v>4935.8999999999996</v>
      </c>
    </row>
    <row r="1897" spans="1:8" x14ac:dyDescent="0.25">
      <c r="A1897" s="447"/>
      <c r="B1897" s="449">
        <v>93434</v>
      </c>
      <c r="C1897" s="439" t="s">
        <v>621</v>
      </c>
      <c r="D1897" s="449" t="s">
        <v>93</v>
      </c>
      <c r="E1897" s="450">
        <v>356.06</v>
      </c>
      <c r="F1897" s="455">
        <v>0.6018</v>
      </c>
      <c r="G1897" s="453">
        <f>VLOOKUP(B1897,'SINAPI-%MO'!B:E,4,0)</f>
        <v>0.3982</v>
      </c>
      <c r="H1897" s="456">
        <f t="shared" si="29"/>
        <v>214.27</v>
      </c>
    </row>
    <row r="1898" spans="1:8" x14ac:dyDescent="0.25">
      <c r="A1898" s="447"/>
      <c r="B1898" s="449">
        <v>93433</v>
      </c>
      <c r="C1898" s="439" t="s">
        <v>488</v>
      </c>
      <c r="D1898" s="449" t="s">
        <v>92</v>
      </c>
      <c r="E1898" s="450">
        <v>2771.51</v>
      </c>
      <c r="F1898" s="455">
        <v>0.15129999999999999</v>
      </c>
      <c r="G1898" s="453">
        <f>VLOOKUP(B1898,'SINAPI-%MO'!B:E,4,0)</f>
        <v>5.1200000000000002E-2</v>
      </c>
      <c r="H1898" s="456">
        <f t="shared" si="29"/>
        <v>2629.6</v>
      </c>
    </row>
    <row r="1899" spans="1:8" x14ac:dyDescent="0.25">
      <c r="A1899" s="447"/>
      <c r="B1899" s="449">
        <v>95122</v>
      </c>
      <c r="C1899" s="439" t="s">
        <v>623</v>
      </c>
      <c r="D1899" s="449" t="s">
        <v>93</v>
      </c>
      <c r="E1899" s="450">
        <v>240.13</v>
      </c>
      <c r="F1899" s="455">
        <v>0.40960000000000002</v>
      </c>
      <c r="G1899" s="453">
        <f>VLOOKUP(B1899,'SINAPI-%MO'!B:E,4,0)</f>
        <v>0.59040000000000004</v>
      </c>
      <c r="H1899" s="456">
        <f t="shared" si="29"/>
        <v>98.35</v>
      </c>
    </row>
    <row r="1900" spans="1:8" x14ac:dyDescent="0.25">
      <c r="A1900" s="447"/>
      <c r="B1900" s="449">
        <v>95121</v>
      </c>
      <c r="C1900" s="439" t="s">
        <v>490</v>
      </c>
      <c r="D1900" s="449" t="s">
        <v>92</v>
      </c>
      <c r="E1900" s="450">
        <v>389.31</v>
      </c>
      <c r="F1900" s="455">
        <v>0.46389999999999998</v>
      </c>
      <c r="G1900" s="453">
        <f>VLOOKUP(B1900,'SINAPI-%MO'!B:E,4,0)</f>
        <v>0.36420000000000002</v>
      </c>
      <c r="H1900" s="456">
        <f t="shared" si="29"/>
        <v>247.52</v>
      </c>
    </row>
    <row r="1901" spans="1:8" x14ac:dyDescent="0.25">
      <c r="A1901" s="447"/>
      <c r="B1901" s="449">
        <v>103662</v>
      </c>
      <c r="C1901" s="439" t="s">
        <v>11185</v>
      </c>
      <c r="D1901" s="449" t="s">
        <v>93</v>
      </c>
      <c r="E1901" s="450">
        <v>0</v>
      </c>
      <c r="F1901" s="455"/>
      <c r="G1901" s="453" t="e">
        <f>VLOOKUP(B1901,'SINAPI-%MO'!B:E,4,0)</f>
        <v>#N/A</v>
      </c>
      <c r="H1901" s="456" t="str">
        <f t="shared" si="29"/>
        <v/>
      </c>
    </row>
    <row r="1902" spans="1:8" x14ac:dyDescent="0.25">
      <c r="A1902" s="447"/>
      <c r="B1902" s="449">
        <v>103661</v>
      </c>
      <c r="C1902" s="439" t="s">
        <v>11186</v>
      </c>
      <c r="D1902" s="449" t="s">
        <v>92</v>
      </c>
      <c r="E1902" s="450">
        <v>0</v>
      </c>
      <c r="F1902" s="455"/>
      <c r="G1902" s="453" t="e">
        <f>VLOOKUP(B1902,'SINAPI-%MO'!B:E,4,0)</f>
        <v>#N/A</v>
      </c>
      <c r="H1902" s="456" t="str">
        <f t="shared" si="29"/>
        <v/>
      </c>
    </row>
    <row r="1903" spans="1:8" x14ac:dyDescent="0.25">
      <c r="A1903" s="447"/>
      <c r="B1903" s="449">
        <v>5841</v>
      </c>
      <c r="C1903" s="439" t="s">
        <v>525</v>
      </c>
      <c r="D1903" s="449" t="s">
        <v>93</v>
      </c>
      <c r="E1903" s="450">
        <v>6.12</v>
      </c>
      <c r="F1903" s="455">
        <v>0</v>
      </c>
      <c r="G1903" s="453">
        <f>VLOOKUP(B1903,'SINAPI-%MO'!B:E,4,0)</f>
        <v>0</v>
      </c>
      <c r="H1903" s="456">
        <f t="shared" si="29"/>
        <v>6.12</v>
      </c>
    </row>
    <row r="1904" spans="1:8" x14ac:dyDescent="0.25">
      <c r="A1904" s="447"/>
      <c r="B1904" s="449">
        <v>5839</v>
      </c>
      <c r="C1904" s="439" t="s">
        <v>393</v>
      </c>
      <c r="D1904" s="449" t="s">
        <v>92</v>
      </c>
      <c r="E1904" s="450">
        <v>12.18</v>
      </c>
      <c r="F1904" s="455">
        <v>0</v>
      </c>
      <c r="G1904" s="453">
        <f>VLOOKUP(B1904,'SINAPI-%MO'!B:E,4,0)</f>
        <v>0</v>
      </c>
      <c r="H1904" s="456">
        <f t="shared" si="29"/>
        <v>12.18</v>
      </c>
    </row>
    <row r="1905" spans="1:8" x14ac:dyDescent="0.25">
      <c r="A1905" s="447"/>
      <c r="B1905" s="449">
        <v>90587</v>
      </c>
      <c r="C1905" s="439" t="s">
        <v>577</v>
      </c>
      <c r="D1905" s="449" t="s">
        <v>93</v>
      </c>
      <c r="E1905" s="450">
        <v>0.6</v>
      </c>
      <c r="F1905" s="455">
        <v>0</v>
      </c>
      <c r="G1905" s="453">
        <f>VLOOKUP(B1905,'SINAPI-%MO'!B:E,4,0)</f>
        <v>0</v>
      </c>
      <c r="H1905" s="456">
        <f t="shared" si="29"/>
        <v>0.6</v>
      </c>
    </row>
    <row r="1906" spans="1:8" x14ac:dyDescent="0.25">
      <c r="A1906" s="447"/>
      <c r="B1906" s="449">
        <v>90586</v>
      </c>
      <c r="C1906" s="439" t="s">
        <v>446</v>
      </c>
      <c r="D1906" s="449" t="s">
        <v>92</v>
      </c>
      <c r="E1906" s="450">
        <v>1.53</v>
      </c>
      <c r="F1906" s="455">
        <v>0</v>
      </c>
      <c r="G1906" s="453">
        <f>VLOOKUP(B1906,'SINAPI-%MO'!B:E,4,0)</f>
        <v>0</v>
      </c>
      <c r="H1906" s="456">
        <f t="shared" si="29"/>
        <v>1.53</v>
      </c>
    </row>
    <row r="1907" spans="1:8" x14ac:dyDescent="0.25">
      <c r="A1907" s="447"/>
      <c r="B1907" s="449">
        <v>106392</v>
      </c>
      <c r="C1907" s="439" t="s">
        <v>14091</v>
      </c>
      <c r="D1907" s="449" t="s">
        <v>93</v>
      </c>
      <c r="E1907" s="450">
        <v>136.69</v>
      </c>
      <c r="F1907" s="455">
        <v>0.7319</v>
      </c>
      <c r="G1907" s="453">
        <f>VLOOKUP(B1907,'SINAPI-%MO'!B:E,4,0)</f>
        <v>0.2681</v>
      </c>
      <c r="H1907" s="456">
        <f t="shared" si="29"/>
        <v>100.04</v>
      </c>
    </row>
    <row r="1908" spans="1:8" x14ac:dyDescent="0.25">
      <c r="A1908" s="447"/>
      <c r="B1908" s="449">
        <v>106389</v>
      </c>
      <c r="C1908" s="439" t="s">
        <v>14092</v>
      </c>
      <c r="D1908" s="449" t="s">
        <v>92</v>
      </c>
      <c r="E1908" s="450">
        <v>351.32</v>
      </c>
      <c r="F1908" s="455">
        <v>0.62319999999999998</v>
      </c>
      <c r="G1908" s="453">
        <f>VLOOKUP(B1908,'SINAPI-%MO'!B:E,4,0)</f>
        <v>0.1043</v>
      </c>
      <c r="H1908" s="456">
        <f t="shared" si="29"/>
        <v>314.67</v>
      </c>
    </row>
    <row r="1909" spans="1:8" x14ac:dyDescent="0.25">
      <c r="A1909" s="447"/>
      <c r="B1909" s="449">
        <v>106391</v>
      </c>
      <c r="C1909" s="439" t="s">
        <v>14093</v>
      </c>
      <c r="D1909" s="449" t="s">
        <v>93</v>
      </c>
      <c r="E1909" s="450">
        <v>272.58999999999997</v>
      </c>
      <c r="F1909" s="455">
        <v>0.86550000000000005</v>
      </c>
      <c r="G1909" s="453">
        <f>VLOOKUP(B1909,'SINAPI-%MO'!B:E,4,0)</f>
        <v>0.13450000000000001</v>
      </c>
      <c r="H1909" s="456">
        <f t="shared" si="29"/>
        <v>235.92</v>
      </c>
    </row>
    <row r="1910" spans="1:8" x14ac:dyDescent="0.25">
      <c r="A1910" s="447"/>
      <c r="B1910" s="449">
        <v>106388</v>
      </c>
      <c r="C1910" s="439" t="s">
        <v>14094</v>
      </c>
      <c r="D1910" s="449" t="s">
        <v>92</v>
      </c>
      <c r="E1910" s="450">
        <v>669.61</v>
      </c>
      <c r="F1910" s="455">
        <v>0.7712</v>
      </c>
      <c r="G1910" s="453">
        <f>VLOOKUP(B1910,'SINAPI-%MO'!B:E,4,0)</f>
        <v>5.4699999999999999E-2</v>
      </c>
      <c r="H1910" s="456">
        <f t="shared" si="29"/>
        <v>632.98</v>
      </c>
    </row>
    <row r="1911" spans="1:8" x14ac:dyDescent="0.25">
      <c r="A1911" s="447"/>
      <c r="B1911" s="449">
        <v>5837</v>
      </c>
      <c r="C1911" s="439" t="s">
        <v>524</v>
      </c>
      <c r="D1911" s="449" t="s">
        <v>93</v>
      </c>
      <c r="E1911" s="450">
        <v>157.86000000000001</v>
      </c>
      <c r="F1911" s="455">
        <v>0.76780000000000004</v>
      </c>
      <c r="G1911" s="453">
        <f>VLOOKUP(B1911,'SINAPI-%MO'!B:E,4,0)</f>
        <v>0.23219999999999999</v>
      </c>
      <c r="H1911" s="456">
        <f t="shared" si="29"/>
        <v>121.2</v>
      </c>
    </row>
    <row r="1912" spans="1:8" x14ac:dyDescent="0.25">
      <c r="A1912" s="447"/>
      <c r="B1912" s="449">
        <v>5835</v>
      </c>
      <c r="C1912" s="439" t="s">
        <v>392</v>
      </c>
      <c r="D1912" s="449" t="s">
        <v>92</v>
      </c>
      <c r="E1912" s="450">
        <v>393.28</v>
      </c>
      <c r="F1912" s="455">
        <v>0.67449999999999999</v>
      </c>
      <c r="G1912" s="453">
        <f>VLOOKUP(B1912,'SINAPI-%MO'!B:E,4,0)</f>
        <v>9.3200000000000005E-2</v>
      </c>
      <c r="H1912" s="456">
        <f t="shared" si="29"/>
        <v>356.62</v>
      </c>
    </row>
    <row r="1913" spans="1:8" x14ac:dyDescent="0.25">
      <c r="A1913" s="447"/>
      <c r="B1913" s="449">
        <v>89257</v>
      </c>
      <c r="C1913" s="439" t="s">
        <v>440</v>
      </c>
      <c r="D1913" s="449" t="s">
        <v>92</v>
      </c>
      <c r="E1913" s="450">
        <v>341.02</v>
      </c>
      <c r="F1913" s="455">
        <v>0.63739999999999997</v>
      </c>
      <c r="G1913" s="453">
        <f>VLOOKUP(B1913,'SINAPI-%MO'!B:E,4,0)</f>
        <v>0.1075</v>
      </c>
      <c r="H1913" s="456">
        <f t="shared" si="29"/>
        <v>304.36</v>
      </c>
    </row>
    <row r="1914" spans="1:8" x14ac:dyDescent="0.25">
      <c r="A1914" s="447"/>
      <c r="B1914" s="449">
        <v>89258</v>
      </c>
      <c r="C1914" s="439" t="s">
        <v>572</v>
      </c>
      <c r="D1914" s="449" t="s">
        <v>93</v>
      </c>
      <c r="E1914" s="450">
        <v>135.97</v>
      </c>
      <c r="F1914" s="455">
        <v>0.73050000000000004</v>
      </c>
      <c r="G1914" s="453">
        <f>VLOOKUP(B1914,'SINAPI-%MO'!B:E,4,0)</f>
        <v>0.26950000000000002</v>
      </c>
      <c r="H1914" s="456">
        <f t="shared" si="29"/>
        <v>99.32</v>
      </c>
    </row>
    <row r="1915" spans="1:8" x14ac:dyDescent="0.25">
      <c r="A1915" s="447"/>
      <c r="B1915" s="449">
        <v>106393</v>
      </c>
      <c r="C1915" s="439" t="s">
        <v>14095</v>
      </c>
      <c r="D1915" s="449" t="s">
        <v>93</v>
      </c>
      <c r="E1915" s="450">
        <v>155.34</v>
      </c>
      <c r="F1915" s="455">
        <v>0.7641</v>
      </c>
      <c r="G1915" s="453">
        <f>VLOOKUP(B1915,'SINAPI-%MO'!B:E,4,0)</f>
        <v>0.2359</v>
      </c>
      <c r="H1915" s="456">
        <f t="shared" si="29"/>
        <v>118.69</v>
      </c>
    </row>
    <row r="1916" spans="1:8" x14ac:dyDescent="0.25">
      <c r="A1916" s="447"/>
      <c r="B1916" s="449">
        <v>106390</v>
      </c>
      <c r="C1916" s="439" t="s">
        <v>14096</v>
      </c>
      <c r="D1916" s="449" t="s">
        <v>92</v>
      </c>
      <c r="E1916" s="450">
        <v>374.34</v>
      </c>
      <c r="F1916" s="455">
        <v>0.65800000000000003</v>
      </c>
      <c r="G1916" s="453">
        <f>VLOOKUP(B1916,'SINAPI-%MO'!B:E,4,0)</f>
        <v>9.7900000000000001E-2</v>
      </c>
      <c r="H1916" s="456">
        <f t="shared" si="29"/>
        <v>337.69</v>
      </c>
    </row>
    <row r="1917" spans="1:8" x14ac:dyDescent="0.25">
      <c r="A1917" s="447"/>
      <c r="B1917" s="449">
        <v>97621</v>
      </c>
      <c r="C1917" s="439" t="s">
        <v>4834</v>
      </c>
      <c r="D1917" s="449" t="s">
        <v>84</v>
      </c>
      <c r="E1917" s="450">
        <v>126.21</v>
      </c>
      <c r="F1917" s="455">
        <v>0</v>
      </c>
      <c r="G1917" s="453">
        <f>VLOOKUP(B1917,'SINAPI-%MO'!B:E,4,0)</f>
        <v>1</v>
      </c>
      <c r="H1917" s="456">
        <f t="shared" si="29"/>
        <v>0</v>
      </c>
    </row>
    <row r="1918" spans="1:8" x14ac:dyDescent="0.25">
      <c r="A1918" s="447"/>
      <c r="B1918" s="449">
        <v>97622</v>
      </c>
      <c r="C1918" s="439" t="s">
        <v>4835</v>
      </c>
      <c r="D1918" s="449" t="s">
        <v>84</v>
      </c>
      <c r="E1918" s="450">
        <v>61.51</v>
      </c>
      <c r="F1918" s="455">
        <v>0</v>
      </c>
      <c r="G1918" s="453">
        <f>VLOOKUP(B1918,'SINAPI-%MO'!B:E,4,0)</f>
        <v>1</v>
      </c>
      <c r="H1918" s="456">
        <f t="shared" si="29"/>
        <v>0</v>
      </c>
    </row>
    <row r="1919" spans="1:8" x14ac:dyDescent="0.25">
      <c r="A1919" s="447"/>
      <c r="B1919" s="449">
        <v>97623</v>
      </c>
      <c r="C1919" s="439" t="s">
        <v>4836</v>
      </c>
      <c r="D1919" s="449" t="s">
        <v>84</v>
      </c>
      <c r="E1919" s="450">
        <v>188.43</v>
      </c>
      <c r="F1919" s="455">
        <v>0</v>
      </c>
      <c r="G1919" s="453">
        <f>VLOOKUP(B1919,'SINAPI-%MO'!B:E,4,0)</f>
        <v>1</v>
      </c>
      <c r="H1919" s="456">
        <f t="shared" si="29"/>
        <v>0</v>
      </c>
    </row>
    <row r="1920" spans="1:8" x14ac:dyDescent="0.25">
      <c r="A1920" s="447"/>
      <c r="B1920" s="449">
        <v>97624</v>
      </c>
      <c r="C1920" s="439" t="s">
        <v>4837</v>
      </c>
      <c r="D1920" s="449" t="s">
        <v>84</v>
      </c>
      <c r="E1920" s="450">
        <v>115.65</v>
      </c>
      <c r="F1920" s="455">
        <v>0</v>
      </c>
      <c r="G1920" s="453">
        <f>VLOOKUP(B1920,'SINAPI-%MO'!B:E,4,0)</f>
        <v>1</v>
      </c>
      <c r="H1920" s="456">
        <f t="shared" si="29"/>
        <v>0</v>
      </c>
    </row>
    <row r="1921" spans="1:8" x14ac:dyDescent="0.25">
      <c r="A1921" s="447"/>
      <c r="B1921" s="449">
        <v>97625</v>
      </c>
      <c r="C1921" s="439" t="s">
        <v>4838</v>
      </c>
      <c r="D1921" s="449" t="s">
        <v>84</v>
      </c>
      <c r="E1921" s="450">
        <v>55.71</v>
      </c>
      <c r="F1921" s="455">
        <v>0</v>
      </c>
      <c r="G1921" s="453">
        <f>VLOOKUP(B1921,'SINAPI-%MO'!B:E,4,0)</f>
        <v>0.24929999999999999</v>
      </c>
      <c r="H1921" s="456">
        <f t="shared" si="29"/>
        <v>41.82</v>
      </c>
    </row>
    <row r="1922" spans="1:8" x14ac:dyDescent="0.25">
      <c r="A1922" s="447"/>
      <c r="B1922" s="449">
        <v>104791</v>
      </c>
      <c r="C1922" s="439" t="s">
        <v>4880</v>
      </c>
      <c r="D1922" s="449" t="s">
        <v>71</v>
      </c>
      <c r="E1922" s="450">
        <v>2.81</v>
      </c>
      <c r="F1922" s="455">
        <v>0</v>
      </c>
      <c r="G1922" s="453">
        <f>VLOOKUP(B1922,'SINAPI-%MO'!B:E,4,0)</f>
        <v>0.86480000000000001</v>
      </c>
      <c r="H1922" s="456">
        <f t="shared" si="29"/>
        <v>0.37</v>
      </c>
    </row>
    <row r="1923" spans="1:8" x14ac:dyDescent="0.25">
      <c r="A1923" s="447"/>
      <c r="B1923" s="449">
        <v>97631</v>
      </c>
      <c r="C1923" s="439" t="s">
        <v>4843</v>
      </c>
      <c r="D1923" s="449" t="s">
        <v>71</v>
      </c>
      <c r="E1923" s="450">
        <v>12.32</v>
      </c>
      <c r="F1923" s="455">
        <v>0</v>
      </c>
      <c r="G1923" s="453">
        <f>VLOOKUP(B1923,'SINAPI-%MO'!B:E,4,0)</f>
        <v>1</v>
      </c>
      <c r="H1923" s="456">
        <f t="shared" si="29"/>
        <v>0</v>
      </c>
    </row>
    <row r="1924" spans="1:8" x14ac:dyDescent="0.25">
      <c r="A1924" s="447"/>
      <c r="B1924" s="449">
        <v>97630</v>
      </c>
      <c r="C1924" s="439" t="s">
        <v>11187</v>
      </c>
      <c r="D1924" s="449" t="s">
        <v>84</v>
      </c>
      <c r="E1924" s="450">
        <v>0</v>
      </c>
      <c r="F1924" s="455"/>
      <c r="G1924" s="453" t="e">
        <f>VLOOKUP(B1924,'SINAPI-%MO'!B:E,4,0)</f>
        <v>#N/A</v>
      </c>
      <c r="H1924" s="456" t="str">
        <f t="shared" si="29"/>
        <v/>
      </c>
    </row>
    <row r="1925" spans="1:8" x14ac:dyDescent="0.25">
      <c r="A1925" s="447"/>
      <c r="B1925" s="449">
        <v>104796</v>
      </c>
      <c r="C1925" s="439" t="s">
        <v>4885</v>
      </c>
      <c r="D1925" s="449" t="s">
        <v>73</v>
      </c>
      <c r="E1925" s="450">
        <v>15.1</v>
      </c>
      <c r="F1925" s="455">
        <v>0.14169999999999999</v>
      </c>
      <c r="G1925" s="453">
        <f>VLOOKUP(B1925,'SINAPI-%MO'!B:E,4,0)</f>
        <v>0.75890000000000002</v>
      </c>
      <c r="H1925" s="456">
        <f t="shared" si="29"/>
        <v>3.64</v>
      </c>
    </row>
    <row r="1926" spans="1:8" x14ac:dyDescent="0.25">
      <c r="A1926" s="447"/>
      <c r="B1926" s="449">
        <v>97628</v>
      </c>
      <c r="C1926" s="439" t="s">
        <v>4841</v>
      </c>
      <c r="D1926" s="449" t="s">
        <v>84</v>
      </c>
      <c r="E1926" s="450">
        <v>287.89999999999998</v>
      </c>
      <c r="F1926" s="455">
        <v>0</v>
      </c>
      <c r="G1926" s="453">
        <f>VLOOKUP(B1926,'SINAPI-%MO'!B:E,4,0)</f>
        <v>1</v>
      </c>
      <c r="H1926" s="456">
        <f t="shared" si="29"/>
        <v>0</v>
      </c>
    </row>
    <row r="1927" spans="1:8" x14ac:dyDescent="0.25">
      <c r="A1927" s="447"/>
      <c r="B1927" s="449">
        <v>97629</v>
      </c>
      <c r="C1927" s="439" t="s">
        <v>4842</v>
      </c>
      <c r="D1927" s="449" t="s">
        <v>84</v>
      </c>
      <c r="E1927" s="450">
        <v>23.62</v>
      </c>
      <c r="F1927" s="455">
        <v>0</v>
      </c>
      <c r="G1927" s="453">
        <f>VLOOKUP(B1927,'SINAPI-%MO'!B:E,4,0)</f>
        <v>0.69599999999999995</v>
      </c>
      <c r="H1927" s="456">
        <f t="shared" si="29"/>
        <v>7.18</v>
      </c>
    </row>
    <row r="1928" spans="1:8" x14ac:dyDescent="0.25">
      <c r="A1928" s="447"/>
      <c r="B1928" s="449">
        <v>97626</v>
      </c>
      <c r="C1928" s="439" t="s">
        <v>4839</v>
      </c>
      <c r="D1928" s="449" t="s">
        <v>84</v>
      </c>
      <c r="E1928" s="450">
        <v>618.17999999999995</v>
      </c>
      <c r="F1928" s="455">
        <v>0</v>
      </c>
      <c r="G1928" s="453">
        <f>VLOOKUP(B1928,'SINAPI-%MO'!B:E,4,0)</f>
        <v>1</v>
      </c>
      <c r="H1928" s="456">
        <f t="shared" si="29"/>
        <v>0</v>
      </c>
    </row>
    <row r="1929" spans="1:8" x14ac:dyDescent="0.25">
      <c r="A1929" s="447"/>
      <c r="B1929" s="449">
        <v>97627</v>
      </c>
      <c r="C1929" s="439" t="s">
        <v>4840</v>
      </c>
      <c r="D1929" s="449" t="s">
        <v>84</v>
      </c>
      <c r="E1929" s="450">
        <v>50.74</v>
      </c>
      <c r="F1929" s="455">
        <v>0</v>
      </c>
      <c r="G1929" s="453">
        <f>VLOOKUP(B1929,'SINAPI-%MO'!B:E,4,0)</f>
        <v>0.69610000000000005</v>
      </c>
      <c r="H1929" s="456">
        <f t="shared" si="29"/>
        <v>15.41</v>
      </c>
    </row>
    <row r="1930" spans="1:8" x14ac:dyDescent="0.25">
      <c r="A1930" s="447"/>
      <c r="B1930" s="449">
        <v>104789</v>
      </c>
      <c r="C1930" s="439" t="s">
        <v>4878</v>
      </c>
      <c r="D1930" s="449" t="s">
        <v>84</v>
      </c>
      <c r="E1930" s="450">
        <v>216.47</v>
      </c>
      <c r="F1930" s="455">
        <v>0</v>
      </c>
      <c r="G1930" s="453">
        <f>VLOOKUP(B1930,'SINAPI-%MO'!B:E,4,0)</f>
        <v>1</v>
      </c>
      <c r="H1930" s="456">
        <f t="shared" si="29"/>
        <v>0</v>
      </c>
    </row>
    <row r="1931" spans="1:8" x14ac:dyDescent="0.25">
      <c r="A1931" s="447"/>
      <c r="B1931" s="449">
        <v>104790</v>
      </c>
      <c r="C1931" s="439" t="s">
        <v>4879</v>
      </c>
      <c r="D1931" s="449" t="s">
        <v>84</v>
      </c>
      <c r="E1931" s="450">
        <v>120.87</v>
      </c>
      <c r="F1931" s="455">
        <v>0.2303</v>
      </c>
      <c r="G1931" s="453">
        <f>VLOOKUP(B1931,'SINAPI-%MO'!B:E,4,0)</f>
        <v>0.60899999999999999</v>
      </c>
      <c r="H1931" s="456">
        <f t="shared" si="29"/>
        <v>47.26</v>
      </c>
    </row>
    <row r="1932" spans="1:8" x14ac:dyDescent="0.25">
      <c r="A1932" s="447"/>
      <c r="B1932" s="449">
        <v>97633</v>
      </c>
      <c r="C1932" s="439" t="s">
        <v>4845</v>
      </c>
      <c r="D1932" s="449" t="s">
        <v>71</v>
      </c>
      <c r="E1932" s="450">
        <v>24.61</v>
      </c>
      <c r="F1932" s="455">
        <v>0</v>
      </c>
      <c r="G1932" s="453">
        <f>VLOOKUP(B1932,'SINAPI-%MO'!B:E,4,0)</f>
        <v>1</v>
      </c>
      <c r="H1932" s="456">
        <f t="shared" ref="H1932:H1995" si="30">IF(E1932&gt;0,TRUNC(E1932*(1-G1932),2),"")</f>
        <v>0</v>
      </c>
    </row>
    <row r="1933" spans="1:8" x14ac:dyDescent="0.25">
      <c r="A1933" s="447"/>
      <c r="B1933" s="449">
        <v>97634</v>
      </c>
      <c r="C1933" s="439" t="s">
        <v>4846</v>
      </c>
      <c r="D1933" s="449" t="s">
        <v>71</v>
      </c>
      <c r="E1933" s="450">
        <v>3.8</v>
      </c>
      <c r="F1933" s="455">
        <v>0</v>
      </c>
      <c r="G1933" s="453">
        <f>VLOOKUP(B1933,'SINAPI-%MO'!B:E,4,0)</f>
        <v>0.90529999999999999</v>
      </c>
      <c r="H1933" s="456">
        <f t="shared" si="30"/>
        <v>0.35</v>
      </c>
    </row>
    <row r="1934" spans="1:8" x14ac:dyDescent="0.25">
      <c r="A1934" s="447"/>
      <c r="B1934" s="449">
        <v>97632</v>
      </c>
      <c r="C1934" s="439" t="s">
        <v>4844</v>
      </c>
      <c r="D1934" s="449" t="s">
        <v>73</v>
      </c>
      <c r="E1934" s="450">
        <v>2.81</v>
      </c>
      <c r="F1934" s="455">
        <v>0</v>
      </c>
      <c r="G1934" s="453">
        <f>VLOOKUP(B1934,'SINAPI-%MO'!B:E,4,0)</f>
        <v>1</v>
      </c>
      <c r="H1934" s="456">
        <f t="shared" si="30"/>
        <v>0</v>
      </c>
    </row>
    <row r="1935" spans="1:8" x14ac:dyDescent="0.25">
      <c r="A1935" s="447"/>
      <c r="B1935" s="449">
        <v>97636</v>
      </c>
      <c r="C1935" s="439" t="s">
        <v>4848</v>
      </c>
      <c r="D1935" s="449" t="s">
        <v>71</v>
      </c>
      <c r="E1935" s="450">
        <v>22.61</v>
      </c>
      <c r="F1935" s="455">
        <v>0</v>
      </c>
      <c r="G1935" s="453">
        <f>VLOOKUP(B1935,'SINAPI-%MO'!B:E,4,0)</f>
        <v>0.48430000000000001</v>
      </c>
      <c r="H1935" s="456">
        <f t="shared" si="30"/>
        <v>11.65</v>
      </c>
    </row>
    <row r="1936" spans="1:8" x14ac:dyDescent="0.25">
      <c r="A1936" s="447"/>
      <c r="B1936" s="449">
        <v>104797</v>
      </c>
      <c r="C1936" s="439" t="s">
        <v>4886</v>
      </c>
      <c r="D1936" s="449" t="s">
        <v>73</v>
      </c>
      <c r="E1936" s="450">
        <v>18.88</v>
      </c>
      <c r="F1936" s="455">
        <v>0.1419</v>
      </c>
      <c r="G1936" s="453">
        <f>VLOOKUP(B1936,'SINAPI-%MO'!B:E,4,0)</f>
        <v>0.75900000000000001</v>
      </c>
      <c r="H1936" s="456">
        <f t="shared" si="30"/>
        <v>4.55</v>
      </c>
    </row>
    <row r="1937" spans="1:8" x14ac:dyDescent="0.25">
      <c r="A1937" s="447"/>
      <c r="B1937" s="449">
        <v>104803</v>
      </c>
      <c r="C1937" s="439" t="s">
        <v>4892</v>
      </c>
      <c r="D1937" s="449" t="s">
        <v>73</v>
      </c>
      <c r="E1937" s="450">
        <v>4.8499999999999996</v>
      </c>
      <c r="F1937" s="455">
        <v>0</v>
      </c>
      <c r="G1937" s="453">
        <f>VLOOKUP(B1937,'SINAPI-%MO'!B:E,4,0)</f>
        <v>1</v>
      </c>
      <c r="H1937" s="456">
        <f t="shared" si="30"/>
        <v>0</v>
      </c>
    </row>
    <row r="1938" spans="1:8" x14ac:dyDescent="0.25">
      <c r="A1938" s="447"/>
      <c r="B1938" s="449">
        <v>97664</v>
      </c>
      <c r="C1938" s="439" t="s">
        <v>4875</v>
      </c>
      <c r="D1938" s="449" t="s">
        <v>60</v>
      </c>
      <c r="E1938" s="450">
        <v>1.7</v>
      </c>
      <c r="F1938" s="455">
        <v>0</v>
      </c>
      <c r="G1938" s="453">
        <f>VLOOKUP(B1938,'SINAPI-%MO'!B:E,4,0)</f>
        <v>1</v>
      </c>
      <c r="H1938" s="456">
        <f t="shared" si="30"/>
        <v>0</v>
      </c>
    </row>
    <row r="1939" spans="1:8" x14ac:dyDescent="0.25">
      <c r="A1939" s="447"/>
      <c r="B1939" s="449">
        <v>104801</v>
      </c>
      <c r="C1939" s="439" t="s">
        <v>4890</v>
      </c>
      <c r="D1939" s="449" t="s">
        <v>71</v>
      </c>
      <c r="E1939" s="450">
        <v>15.02</v>
      </c>
      <c r="F1939" s="455">
        <v>0</v>
      </c>
      <c r="G1939" s="453">
        <f>VLOOKUP(B1939,'SINAPI-%MO'!B:E,4,0)</f>
        <v>1</v>
      </c>
      <c r="H1939" s="456">
        <f t="shared" si="30"/>
        <v>0</v>
      </c>
    </row>
    <row r="1940" spans="1:8" x14ac:dyDescent="0.25">
      <c r="A1940" s="447"/>
      <c r="B1940" s="449">
        <v>97661</v>
      </c>
      <c r="C1940" s="439" t="s">
        <v>4872</v>
      </c>
      <c r="D1940" s="449" t="s">
        <v>73</v>
      </c>
      <c r="E1940" s="450">
        <v>0.78</v>
      </c>
      <c r="F1940" s="455">
        <v>0</v>
      </c>
      <c r="G1940" s="453">
        <f>VLOOKUP(B1940,'SINAPI-%MO'!B:E,4,0)</f>
        <v>1</v>
      </c>
      <c r="H1940" s="456">
        <f t="shared" si="30"/>
        <v>0</v>
      </c>
    </row>
    <row r="1941" spans="1:8" x14ac:dyDescent="0.25">
      <c r="A1941" s="447"/>
      <c r="B1941" s="449">
        <v>104794</v>
      </c>
      <c r="C1941" s="439" t="s">
        <v>4883</v>
      </c>
      <c r="D1941" s="449" t="s">
        <v>73</v>
      </c>
      <c r="E1941" s="450">
        <v>1.06</v>
      </c>
      <c r="F1941" s="455">
        <v>0</v>
      </c>
      <c r="G1941" s="453">
        <f>VLOOKUP(B1941,'SINAPI-%MO'!B:E,4,0)</f>
        <v>1</v>
      </c>
      <c r="H1941" s="456">
        <f t="shared" si="30"/>
        <v>0</v>
      </c>
    </row>
    <row r="1942" spans="1:8" x14ac:dyDescent="0.25">
      <c r="A1942" s="447"/>
      <c r="B1942" s="449">
        <v>104795</v>
      </c>
      <c r="C1942" s="439" t="s">
        <v>4884</v>
      </c>
      <c r="D1942" s="449" t="s">
        <v>73</v>
      </c>
      <c r="E1942" s="450">
        <v>1.48</v>
      </c>
      <c r="F1942" s="455">
        <v>0</v>
      </c>
      <c r="G1942" s="453">
        <f>VLOOKUP(B1942,'SINAPI-%MO'!B:E,4,0)</f>
        <v>1</v>
      </c>
      <c r="H1942" s="456">
        <f t="shared" si="30"/>
        <v>0</v>
      </c>
    </row>
    <row r="1943" spans="1:8" x14ac:dyDescent="0.25">
      <c r="A1943" s="447"/>
      <c r="B1943" s="449">
        <v>104792</v>
      </c>
      <c r="C1943" s="439" t="s">
        <v>4881</v>
      </c>
      <c r="D1943" s="449" t="s">
        <v>73</v>
      </c>
      <c r="E1943" s="450">
        <v>0.43</v>
      </c>
      <c r="F1943" s="455">
        <v>0</v>
      </c>
      <c r="G1943" s="453">
        <f>VLOOKUP(B1943,'SINAPI-%MO'!B:E,4,0)</f>
        <v>1</v>
      </c>
      <c r="H1943" s="456">
        <f t="shared" si="30"/>
        <v>0</v>
      </c>
    </row>
    <row r="1944" spans="1:8" x14ac:dyDescent="0.25">
      <c r="A1944" s="447"/>
      <c r="B1944" s="449">
        <v>104793</v>
      </c>
      <c r="C1944" s="439" t="s">
        <v>4882</v>
      </c>
      <c r="D1944" s="449" t="s">
        <v>73</v>
      </c>
      <c r="E1944" s="450">
        <v>0.59</v>
      </c>
      <c r="F1944" s="455">
        <v>0</v>
      </c>
      <c r="G1944" s="453">
        <f>VLOOKUP(B1944,'SINAPI-%MO'!B:E,4,0)</f>
        <v>1</v>
      </c>
      <c r="H1944" s="456">
        <f t="shared" si="30"/>
        <v>0</v>
      </c>
    </row>
    <row r="1945" spans="1:8" x14ac:dyDescent="0.25">
      <c r="A1945" s="447"/>
      <c r="B1945" s="449">
        <v>104800</v>
      </c>
      <c r="C1945" s="439" t="s">
        <v>4889</v>
      </c>
      <c r="D1945" s="449" t="s">
        <v>73</v>
      </c>
      <c r="E1945" s="450">
        <v>9.89</v>
      </c>
      <c r="F1945" s="455">
        <v>0</v>
      </c>
      <c r="G1945" s="453">
        <f>VLOOKUP(B1945,'SINAPI-%MO'!B:E,4,0)</f>
        <v>1</v>
      </c>
      <c r="H1945" s="456">
        <f t="shared" si="30"/>
        <v>0</v>
      </c>
    </row>
    <row r="1946" spans="1:8" x14ac:dyDescent="0.25">
      <c r="A1946" s="447"/>
      <c r="B1946" s="449">
        <v>97638</v>
      </c>
      <c r="C1946" s="439" t="s">
        <v>4850</v>
      </c>
      <c r="D1946" s="449" t="s">
        <v>71</v>
      </c>
      <c r="E1946" s="450">
        <v>9.34</v>
      </c>
      <c r="F1946" s="455">
        <v>0</v>
      </c>
      <c r="G1946" s="453">
        <f>VLOOKUP(B1946,'SINAPI-%MO'!B:E,4,0)</f>
        <v>1</v>
      </c>
      <c r="H1946" s="456">
        <f t="shared" si="30"/>
        <v>0</v>
      </c>
    </row>
    <row r="1947" spans="1:8" x14ac:dyDescent="0.25">
      <c r="A1947" s="447"/>
      <c r="B1947" s="449">
        <v>97641</v>
      </c>
      <c r="C1947" s="439" t="s">
        <v>4853</v>
      </c>
      <c r="D1947" s="449" t="s">
        <v>71</v>
      </c>
      <c r="E1947" s="450">
        <v>3.16</v>
      </c>
      <c r="F1947" s="455">
        <v>0</v>
      </c>
      <c r="G1947" s="453">
        <f>VLOOKUP(B1947,'SINAPI-%MO'!B:E,4,0)</f>
        <v>1</v>
      </c>
      <c r="H1947" s="456">
        <f t="shared" si="30"/>
        <v>0</v>
      </c>
    </row>
    <row r="1948" spans="1:8" x14ac:dyDescent="0.25">
      <c r="A1948" s="447"/>
      <c r="B1948" s="449">
        <v>97640</v>
      </c>
      <c r="C1948" s="439" t="s">
        <v>4852</v>
      </c>
      <c r="D1948" s="449" t="s">
        <v>71</v>
      </c>
      <c r="E1948" s="450">
        <v>2.17</v>
      </c>
      <c r="F1948" s="455">
        <v>0</v>
      </c>
      <c r="G1948" s="453">
        <f>VLOOKUP(B1948,'SINAPI-%MO'!B:E,4,0)</f>
        <v>1</v>
      </c>
      <c r="H1948" s="456">
        <f t="shared" si="30"/>
        <v>0</v>
      </c>
    </row>
    <row r="1949" spans="1:8" x14ac:dyDescent="0.25">
      <c r="A1949" s="447"/>
      <c r="B1949" s="449">
        <v>97660</v>
      </c>
      <c r="C1949" s="439" t="s">
        <v>4871</v>
      </c>
      <c r="D1949" s="449" t="s">
        <v>60</v>
      </c>
      <c r="E1949" s="450">
        <v>0.72</v>
      </c>
      <c r="F1949" s="455">
        <v>0</v>
      </c>
      <c r="G1949" s="453">
        <f>VLOOKUP(B1949,'SINAPI-%MO'!B:E,4,0)</f>
        <v>1</v>
      </c>
      <c r="H1949" s="456">
        <f t="shared" si="30"/>
        <v>0</v>
      </c>
    </row>
    <row r="1950" spans="1:8" x14ac:dyDescent="0.25">
      <c r="A1950" s="447"/>
      <c r="B1950" s="449">
        <v>97645</v>
      </c>
      <c r="C1950" s="439" t="s">
        <v>4857</v>
      </c>
      <c r="D1950" s="449" t="s">
        <v>71</v>
      </c>
      <c r="E1950" s="450">
        <v>26.52</v>
      </c>
      <c r="F1950" s="455">
        <v>0</v>
      </c>
      <c r="G1950" s="453">
        <f>VLOOKUP(B1950,'SINAPI-%MO'!B:E,4,0)</f>
        <v>1</v>
      </c>
      <c r="H1950" s="456">
        <f t="shared" si="30"/>
        <v>0</v>
      </c>
    </row>
    <row r="1951" spans="1:8" x14ac:dyDescent="0.25">
      <c r="A1951" s="447"/>
      <c r="B1951" s="449">
        <v>97663</v>
      </c>
      <c r="C1951" s="439" t="s">
        <v>4874</v>
      </c>
      <c r="D1951" s="449" t="s">
        <v>60</v>
      </c>
      <c r="E1951" s="450">
        <v>13.61</v>
      </c>
      <c r="F1951" s="455">
        <v>0</v>
      </c>
      <c r="G1951" s="453">
        <f>VLOOKUP(B1951,'SINAPI-%MO'!B:E,4,0)</f>
        <v>1</v>
      </c>
      <c r="H1951" s="456">
        <f t="shared" si="30"/>
        <v>0</v>
      </c>
    </row>
    <row r="1952" spans="1:8" x14ac:dyDescent="0.25">
      <c r="A1952" s="447"/>
      <c r="B1952" s="449">
        <v>97665</v>
      </c>
      <c r="C1952" s="439" t="s">
        <v>4876</v>
      </c>
      <c r="D1952" s="449" t="s">
        <v>60</v>
      </c>
      <c r="E1952" s="450">
        <v>1.97</v>
      </c>
      <c r="F1952" s="455">
        <v>0</v>
      </c>
      <c r="G1952" s="453">
        <f>VLOOKUP(B1952,'SINAPI-%MO'!B:E,4,0)</f>
        <v>1</v>
      </c>
      <c r="H1952" s="456">
        <f t="shared" si="30"/>
        <v>0</v>
      </c>
    </row>
    <row r="1953" spans="1:8" x14ac:dyDescent="0.25">
      <c r="A1953" s="447"/>
      <c r="B1953" s="449">
        <v>97666</v>
      </c>
      <c r="C1953" s="439" t="s">
        <v>4877</v>
      </c>
      <c r="D1953" s="449" t="s">
        <v>60</v>
      </c>
      <c r="E1953" s="450">
        <v>9.93</v>
      </c>
      <c r="F1953" s="455">
        <v>0</v>
      </c>
      <c r="G1953" s="453">
        <f>VLOOKUP(B1953,'SINAPI-%MO'!B:E,4,0)</f>
        <v>1</v>
      </c>
      <c r="H1953" s="456">
        <f t="shared" si="30"/>
        <v>0</v>
      </c>
    </row>
    <row r="1954" spans="1:8" x14ac:dyDescent="0.25">
      <c r="A1954" s="447"/>
      <c r="B1954" s="449">
        <v>97635</v>
      </c>
      <c r="C1954" s="439" t="s">
        <v>4847</v>
      </c>
      <c r="D1954" s="449" t="s">
        <v>71</v>
      </c>
      <c r="E1954" s="450">
        <v>16.91</v>
      </c>
      <c r="F1954" s="455">
        <v>0</v>
      </c>
      <c r="G1954" s="453">
        <f>VLOOKUP(B1954,'SINAPI-%MO'!B:E,4,0)</f>
        <v>1</v>
      </c>
      <c r="H1954" s="456">
        <f t="shared" si="30"/>
        <v>0</v>
      </c>
    </row>
    <row r="1955" spans="1:8" x14ac:dyDescent="0.25">
      <c r="A1955" s="447"/>
      <c r="B1955" s="449">
        <v>97643</v>
      </c>
      <c r="C1955" s="439" t="s">
        <v>4855</v>
      </c>
      <c r="D1955" s="449" t="s">
        <v>71</v>
      </c>
      <c r="E1955" s="450">
        <v>27.13</v>
      </c>
      <c r="F1955" s="455">
        <v>0</v>
      </c>
      <c r="G1955" s="453">
        <f>VLOOKUP(B1955,'SINAPI-%MO'!B:E,4,0)</f>
        <v>1</v>
      </c>
      <c r="H1955" s="456">
        <f t="shared" si="30"/>
        <v>0</v>
      </c>
    </row>
    <row r="1956" spans="1:8" x14ac:dyDescent="0.25">
      <c r="A1956" s="447"/>
      <c r="B1956" s="449">
        <v>104799</v>
      </c>
      <c r="C1956" s="439" t="s">
        <v>4888</v>
      </c>
      <c r="D1956" s="449" t="s">
        <v>71</v>
      </c>
      <c r="E1956" s="450">
        <v>12.05</v>
      </c>
      <c r="F1956" s="455">
        <v>0</v>
      </c>
      <c r="G1956" s="453">
        <f>VLOOKUP(B1956,'SINAPI-%MO'!B:E,4,0)</f>
        <v>1</v>
      </c>
      <c r="H1956" s="456">
        <f t="shared" si="30"/>
        <v>0</v>
      </c>
    </row>
    <row r="1957" spans="1:8" x14ac:dyDescent="0.25">
      <c r="A1957" s="447"/>
      <c r="B1957" s="449">
        <v>97639</v>
      </c>
      <c r="C1957" s="439" t="s">
        <v>4851</v>
      </c>
      <c r="D1957" s="449" t="s">
        <v>71</v>
      </c>
      <c r="E1957" s="450">
        <v>22.18</v>
      </c>
      <c r="F1957" s="455">
        <v>0</v>
      </c>
      <c r="G1957" s="453">
        <f>VLOOKUP(B1957,'SINAPI-%MO'!B:E,4,0)</f>
        <v>1</v>
      </c>
      <c r="H1957" s="456">
        <f t="shared" si="30"/>
        <v>0</v>
      </c>
    </row>
    <row r="1958" spans="1:8" x14ac:dyDescent="0.25">
      <c r="A1958" s="447"/>
      <c r="B1958" s="449">
        <v>97644</v>
      </c>
      <c r="C1958" s="439" t="s">
        <v>4856</v>
      </c>
      <c r="D1958" s="449" t="s">
        <v>71</v>
      </c>
      <c r="E1958" s="450">
        <v>10.27</v>
      </c>
      <c r="F1958" s="455">
        <v>0</v>
      </c>
      <c r="G1958" s="453">
        <f>VLOOKUP(B1958,'SINAPI-%MO'!B:E,4,0)</f>
        <v>1</v>
      </c>
      <c r="H1958" s="456">
        <f t="shared" si="30"/>
        <v>0</v>
      </c>
    </row>
    <row r="1959" spans="1:8" x14ac:dyDescent="0.25">
      <c r="A1959" s="447"/>
      <c r="B1959" s="449">
        <v>97648</v>
      </c>
      <c r="C1959" s="439" t="s">
        <v>4859</v>
      </c>
      <c r="D1959" s="449" t="s">
        <v>71</v>
      </c>
      <c r="E1959" s="450">
        <v>2.19</v>
      </c>
      <c r="F1959" s="455">
        <v>0</v>
      </c>
      <c r="G1959" s="453">
        <f>VLOOKUP(B1959,'SINAPI-%MO'!B:E,4,0)</f>
        <v>1</v>
      </c>
      <c r="H1959" s="456">
        <f t="shared" si="30"/>
        <v>0</v>
      </c>
    </row>
    <row r="1960" spans="1:8" x14ac:dyDescent="0.25">
      <c r="A1960" s="447"/>
      <c r="B1960" s="449">
        <v>104798</v>
      </c>
      <c r="C1960" s="439" t="s">
        <v>4887</v>
      </c>
      <c r="D1960" s="449" t="s">
        <v>60</v>
      </c>
      <c r="E1960" s="450">
        <v>15.35</v>
      </c>
      <c r="F1960" s="455">
        <v>0</v>
      </c>
      <c r="G1960" s="453">
        <f>VLOOKUP(B1960,'SINAPI-%MO'!B:E,4,0)</f>
        <v>1</v>
      </c>
      <c r="H1960" s="456">
        <f t="shared" si="30"/>
        <v>0</v>
      </c>
    </row>
    <row r="1961" spans="1:8" x14ac:dyDescent="0.25">
      <c r="A1961" s="447"/>
      <c r="B1961" s="449">
        <v>97637</v>
      </c>
      <c r="C1961" s="439" t="s">
        <v>4849</v>
      </c>
      <c r="D1961" s="449" t="s">
        <v>71</v>
      </c>
      <c r="E1961" s="450">
        <v>3.21</v>
      </c>
      <c r="F1961" s="455">
        <v>0</v>
      </c>
      <c r="G1961" s="453">
        <f>VLOOKUP(B1961,'SINAPI-%MO'!B:E,4,0)</f>
        <v>1</v>
      </c>
      <c r="H1961" s="456">
        <f t="shared" si="30"/>
        <v>0</v>
      </c>
    </row>
    <row r="1962" spans="1:8" x14ac:dyDescent="0.25">
      <c r="A1962" s="447"/>
      <c r="B1962" s="449">
        <v>104802</v>
      </c>
      <c r="C1962" s="439" t="s">
        <v>4891</v>
      </c>
      <c r="D1962" s="449" t="s">
        <v>71</v>
      </c>
      <c r="E1962" s="450">
        <v>9.99</v>
      </c>
      <c r="F1962" s="455">
        <v>0</v>
      </c>
      <c r="G1962" s="453">
        <f>VLOOKUP(B1962,'SINAPI-%MO'!B:E,4,0)</f>
        <v>1</v>
      </c>
      <c r="H1962" s="456">
        <f t="shared" si="30"/>
        <v>0</v>
      </c>
    </row>
    <row r="1963" spans="1:8" x14ac:dyDescent="0.25">
      <c r="A1963" s="447"/>
      <c r="B1963" s="449">
        <v>97647</v>
      </c>
      <c r="C1963" s="439" t="s">
        <v>4858</v>
      </c>
      <c r="D1963" s="449" t="s">
        <v>71</v>
      </c>
      <c r="E1963" s="450">
        <v>3.81</v>
      </c>
      <c r="F1963" s="455">
        <v>0</v>
      </c>
      <c r="G1963" s="453">
        <f>VLOOKUP(B1963,'SINAPI-%MO'!B:E,4,0)</f>
        <v>1</v>
      </c>
      <c r="H1963" s="456">
        <f t="shared" si="30"/>
        <v>0</v>
      </c>
    </row>
    <row r="1964" spans="1:8" x14ac:dyDescent="0.25">
      <c r="A1964" s="447"/>
      <c r="B1964" s="449">
        <v>97649</v>
      </c>
      <c r="C1964" s="439" t="s">
        <v>4860</v>
      </c>
      <c r="D1964" s="449" t="s">
        <v>71</v>
      </c>
      <c r="E1964" s="450">
        <v>4.8899999999999997</v>
      </c>
      <c r="F1964" s="455">
        <v>0</v>
      </c>
      <c r="G1964" s="453">
        <f>VLOOKUP(B1964,'SINAPI-%MO'!B:E,4,0)</f>
        <v>0.8569</v>
      </c>
      <c r="H1964" s="456">
        <f t="shared" si="30"/>
        <v>0.69</v>
      </c>
    </row>
    <row r="1965" spans="1:8" x14ac:dyDescent="0.25">
      <c r="A1965" s="447"/>
      <c r="B1965" s="449">
        <v>97652</v>
      </c>
      <c r="C1965" s="439" t="s">
        <v>4863</v>
      </c>
      <c r="D1965" s="449" t="s">
        <v>60</v>
      </c>
      <c r="E1965" s="450">
        <v>203.18</v>
      </c>
      <c r="F1965" s="455">
        <v>0</v>
      </c>
      <c r="G1965" s="453">
        <f>VLOOKUP(B1965,'SINAPI-%MO'!B:E,4,0)</f>
        <v>1</v>
      </c>
      <c r="H1965" s="456">
        <f t="shared" si="30"/>
        <v>0</v>
      </c>
    </row>
    <row r="1966" spans="1:8" x14ac:dyDescent="0.25">
      <c r="A1966" s="447"/>
      <c r="B1966" s="449">
        <v>97654</v>
      </c>
      <c r="C1966" s="439" t="s">
        <v>4865</v>
      </c>
      <c r="D1966" s="449" t="s">
        <v>60</v>
      </c>
      <c r="E1966" s="450">
        <v>196.55</v>
      </c>
      <c r="F1966" s="455">
        <v>0</v>
      </c>
      <c r="G1966" s="453">
        <f>VLOOKUP(B1966,'SINAPI-%MO'!B:E,4,0)</f>
        <v>0.47320000000000001</v>
      </c>
      <c r="H1966" s="456">
        <f t="shared" si="30"/>
        <v>103.54</v>
      </c>
    </row>
    <row r="1967" spans="1:8" x14ac:dyDescent="0.25">
      <c r="A1967" s="447"/>
      <c r="B1967" s="449">
        <v>97651</v>
      </c>
      <c r="C1967" s="439" t="s">
        <v>4862</v>
      </c>
      <c r="D1967" s="449" t="s">
        <v>60</v>
      </c>
      <c r="E1967" s="450">
        <v>89.63</v>
      </c>
      <c r="F1967" s="455">
        <v>0</v>
      </c>
      <c r="G1967" s="453">
        <f>VLOOKUP(B1967,'SINAPI-%MO'!B:E,4,0)</f>
        <v>1</v>
      </c>
      <c r="H1967" s="456">
        <f t="shared" si="30"/>
        <v>0</v>
      </c>
    </row>
    <row r="1968" spans="1:8" x14ac:dyDescent="0.25">
      <c r="A1968" s="447"/>
      <c r="B1968" s="449">
        <v>97653</v>
      </c>
      <c r="C1968" s="439" t="s">
        <v>4864</v>
      </c>
      <c r="D1968" s="449" t="s">
        <v>60</v>
      </c>
      <c r="E1968" s="450">
        <v>159.38</v>
      </c>
      <c r="F1968" s="455">
        <v>0</v>
      </c>
      <c r="G1968" s="453">
        <f>VLOOKUP(B1968,'SINAPI-%MO'!B:E,4,0)</f>
        <v>0.35039999999999999</v>
      </c>
      <c r="H1968" s="456">
        <f t="shared" si="30"/>
        <v>103.53</v>
      </c>
    </row>
    <row r="1969" spans="1:8" x14ac:dyDescent="0.25">
      <c r="A1969" s="447"/>
      <c r="B1969" s="449">
        <v>97657</v>
      </c>
      <c r="C1969" s="439" t="s">
        <v>4868</v>
      </c>
      <c r="D1969" s="449" t="s">
        <v>60</v>
      </c>
      <c r="E1969" s="450">
        <v>723.11</v>
      </c>
      <c r="F1969" s="455">
        <v>0</v>
      </c>
      <c r="G1969" s="453">
        <f>VLOOKUP(B1969,'SINAPI-%MO'!B:E,4,0)</f>
        <v>0.53769999999999996</v>
      </c>
      <c r="H1969" s="456">
        <f t="shared" si="30"/>
        <v>334.29</v>
      </c>
    </row>
    <row r="1970" spans="1:8" x14ac:dyDescent="0.25">
      <c r="A1970" s="447"/>
      <c r="B1970" s="449">
        <v>97659</v>
      </c>
      <c r="C1970" s="439" t="s">
        <v>4870</v>
      </c>
      <c r="D1970" s="449" t="s">
        <v>60</v>
      </c>
      <c r="E1970" s="450">
        <v>338.16</v>
      </c>
      <c r="F1970" s="455">
        <v>0</v>
      </c>
      <c r="G1970" s="453">
        <f>VLOOKUP(B1970,'SINAPI-%MO'!B:E,4,0)</f>
        <v>0.46510000000000001</v>
      </c>
      <c r="H1970" s="456">
        <f t="shared" si="30"/>
        <v>180.88</v>
      </c>
    </row>
    <row r="1971" spans="1:8" x14ac:dyDescent="0.25">
      <c r="A1971" s="447"/>
      <c r="B1971" s="449">
        <v>97656</v>
      </c>
      <c r="C1971" s="439" t="s">
        <v>4867</v>
      </c>
      <c r="D1971" s="449" t="s">
        <v>60</v>
      </c>
      <c r="E1971" s="450">
        <v>364.83</v>
      </c>
      <c r="F1971" s="455">
        <v>0</v>
      </c>
      <c r="G1971" s="453">
        <f>VLOOKUP(B1971,'SINAPI-%MO'!B:E,4,0)</f>
        <v>0.53779999999999994</v>
      </c>
      <c r="H1971" s="456">
        <f t="shared" si="30"/>
        <v>168.62</v>
      </c>
    </row>
    <row r="1972" spans="1:8" x14ac:dyDescent="0.25">
      <c r="A1972" s="447"/>
      <c r="B1972" s="449">
        <v>97658</v>
      </c>
      <c r="C1972" s="439" t="s">
        <v>4869</v>
      </c>
      <c r="D1972" s="449" t="s">
        <v>60</v>
      </c>
      <c r="E1972" s="450">
        <v>245.3</v>
      </c>
      <c r="F1972" s="455">
        <v>0</v>
      </c>
      <c r="G1972" s="453">
        <f>VLOOKUP(B1972,'SINAPI-%MO'!B:E,4,0)</f>
        <v>0.4027</v>
      </c>
      <c r="H1972" s="456">
        <f t="shared" si="30"/>
        <v>146.51</v>
      </c>
    </row>
    <row r="1973" spans="1:8" x14ac:dyDescent="0.25">
      <c r="A1973" s="447"/>
      <c r="B1973" s="449">
        <v>97650</v>
      </c>
      <c r="C1973" s="439" t="s">
        <v>4861</v>
      </c>
      <c r="D1973" s="449" t="s">
        <v>71</v>
      </c>
      <c r="E1973" s="450">
        <v>8.2200000000000006</v>
      </c>
      <c r="F1973" s="455">
        <v>0</v>
      </c>
      <c r="G1973" s="453">
        <f>VLOOKUP(B1973,'SINAPI-%MO'!B:E,4,0)</f>
        <v>1</v>
      </c>
      <c r="H1973" s="456">
        <f t="shared" si="30"/>
        <v>0</v>
      </c>
    </row>
    <row r="1974" spans="1:8" x14ac:dyDescent="0.25">
      <c r="A1974" s="447"/>
      <c r="B1974" s="449">
        <v>97642</v>
      </c>
      <c r="C1974" s="439" t="s">
        <v>4854</v>
      </c>
      <c r="D1974" s="449" t="s">
        <v>71</v>
      </c>
      <c r="E1974" s="450">
        <v>3.12</v>
      </c>
      <c r="F1974" s="455">
        <v>0</v>
      </c>
      <c r="G1974" s="453">
        <f>VLOOKUP(B1974,'SINAPI-%MO'!B:E,4,0)</f>
        <v>1</v>
      </c>
      <c r="H1974" s="456">
        <f t="shared" si="30"/>
        <v>0</v>
      </c>
    </row>
    <row r="1975" spans="1:8" x14ac:dyDescent="0.25">
      <c r="A1975" s="447"/>
      <c r="B1975" s="449">
        <v>97655</v>
      </c>
      <c r="C1975" s="439" t="s">
        <v>4866</v>
      </c>
      <c r="D1975" s="449" t="s">
        <v>71</v>
      </c>
      <c r="E1975" s="450">
        <v>40.15</v>
      </c>
      <c r="F1975" s="455">
        <v>0</v>
      </c>
      <c r="G1975" s="453">
        <f>VLOOKUP(B1975,'SINAPI-%MO'!B:E,4,0)</f>
        <v>0.46600000000000003</v>
      </c>
      <c r="H1975" s="456">
        <f t="shared" si="30"/>
        <v>21.44</v>
      </c>
    </row>
    <row r="1976" spans="1:8" x14ac:dyDescent="0.25">
      <c r="A1976" s="447"/>
      <c r="B1976" s="449">
        <v>97662</v>
      </c>
      <c r="C1976" s="439" t="s">
        <v>4873</v>
      </c>
      <c r="D1976" s="449" t="s">
        <v>73</v>
      </c>
      <c r="E1976" s="450">
        <v>0.54</v>
      </c>
      <c r="F1976" s="455">
        <v>0</v>
      </c>
      <c r="G1976" s="453">
        <f>VLOOKUP(B1976,'SINAPI-%MO'!B:E,4,0)</f>
        <v>1</v>
      </c>
      <c r="H1976" s="456">
        <f t="shared" si="30"/>
        <v>0</v>
      </c>
    </row>
    <row r="1977" spans="1:8" x14ac:dyDescent="0.25">
      <c r="A1977" s="447"/>
      <c r="B1977" s="449">
        <v>97646</v>
      </c>
      <c r="C1977" s="439" t="s">
        <v>11188</v>
      </c>
      <c r="D1977" s="449" t="s">
        <v>71</v>
      </c>
      <c r="E1977" s="450">
        <v>0</v>
      </c>
      <c r="F1977" s="455"/>
      <c r="G1977" s="453" t="e">
        <f>VLOOKUP(B1977,'SINAPI-%MO'!B:E,4,0)</f>
        <v>#N/A</v>
      </c>
      <c r="H1977" s="456" t="str">
        <f t="shared" si="30"/>
        <v/>
      </c>
    </row>
    <row r="1978" spans="1:8" x14ac:dyDescent="0.25">
      <c r="A1978" s="447"/>
      <c r="B1978" s="449">
        <v>92712</v>
      </c>
      <c r="C1978" s="439" t="s">
        <v>1035</v>
      </c>
      <c r="D1978" s="449" t="s">
        <v>69</v>
      </c>
      <c r="E1978" s="450">
        <v>0.25</v>
      </c>
      <c r="F1978" s="455">
        <v>0</v>
      </c>
      <c r="G1978" s="453">
        <f>VLOOKUP(B1978,'SINAPI-%MO'!B:E,4,0)</f>
        <v>0</v>
      </c>
      <c r="H1978" s="456">
        <f t="shared" si="30"/>
        <v>0.25</v>
      </c>
    </row>
    <row r="1979" spans="1:8" x14ac:dyDescent="0.25">
      <c r="A1979" s="447"/>
      <c r="B1979" s="449">
        <v>92713</v>
      </c>
      <c r="C1979" s="439" t="s">
        <v>1036</v>
      </c>
      <c r="D1979" s="449" t="s">
        <v>69</v>
      </c>
      <c r="E1979" s="450">
        <v>0.05</v>
      </c>
      <c r="F1979" s="455">
        <v>0</v>
      </c>
      <c r="G1979" s="453">
        <f>VLOOKUP(B1979,'SINAPI-%MO'!B:E,4,0)</f>
        <v>0</v>
      </c>
      <c r="H1979" s="456">
        <f t="shared" si="30"/>
        <v>0.05</v>
      </c>
    </row>
    <row r="1980" spans="1:8" x14ac:dyDescent="0.25">
      <c r="A1980" s="447"/>
      <c r="B1980" s="449">
        <v>92714</v>
      </c>
      <c r="C1980" s="439" t="s">
        <v>1037</v>
      </c>
      <c r="D1980" s="449" t="s">
        <v>69</v>
      </c>
      <c r="E1980" s="450">
        <v>0.32</v>
      </c>
      <c r="F1980" s="455">
        <v>0</v>
      </c>
      <c r="G1980" s="453">
        <f>VLOOKUP(B1980,'SINAPI-%MO'!B:E,4,0)</f>
        <v>0</v>
      </c>
      <c r="H1980" s="456">
        <f t="shared" si="30"/>
        <v>0.32</v>
      </c>
    </row>
    <row r="1981" spans="1:8" x14ac:dyDescent="0.25">
      <c r="A1981" s="447"/>
      <c r="B1981" s="449">
        <v>92715</v>
      </c>
      <c r="C1981" s="439" t="s">
        <v>1038</v>
      </c>
      <c r="D1981" s="449" t="s">
        <v>69</v>
      </c>
      <c r="E1981" s="450">
        <v>115.24</v>
      </c>
      <c r="F1981" s="455">
        <v>0</v>
      </c>
      <c r="G1981" s="453">
        <f>VLOOKUP(B1981,'SINAPI-%MO'!B:E,4,0)</f>
        <v>0</v>
      </c>
      <c r="H1981" s="456">
        <f t="shared" si="30"/>
        <v>115.24</v>
      </c>
    </row>
    <row r="1982" spans="1:8" x14ac:dyDescent="0.25">
      <c r="A1982" s="447"/>
      <c r="B1982" s="449">
        <v>103663</v>
      </c>
      <c r="C1982" s="439" t="s">
        <v>11189</v>
      </c>
      <c r="D1982" s="449" t="s">
        <v>69</v>
      </c>
      <c r="E1982" s="450">
        <v>0</v>
      </c>
      <c r="F1982" s="455"/>
      <c r="G1982" s="453" t="e">
        <f>VLOOKUP(B1982,'SINAPI-%MO'!B:E,4,0)</f>
        <v>#N/A</v>
      </c>
      <c r="H1982" s="456" t="str">
        <f t="shared" si="30"/>
        <v/>
      </c>
    </row>
    <row r="1983" spans="1:8" x14ac:dyDescent="0.25">
      <c r="A1983" s="447"/>
      <c r="B1983" s="449">
        <v>104390</v>
      </c>
      <c r="C1983" s="439" t="s">
        <v>11190</v>
      </c>
      <c r="D1983" s="449" t="s">
        <v>69</v>
      </c>
      <c r="E1983" s="450">
        <v>0</v>
      </c>
      <c r="F1983" s="455"/>
      <c r="G1983" s="453" t="e">
        <f>VLOOKUP(B1983,'SINAPI-%MO'!B:E,4,0)</f>
        <v>#N/A</v>
      </c>
      <c r="H1983" s="456" t="str">
        <f t="shared" si="30"/>
        <v/>
      </c>
    </row>
    <row r="1984" spans="1:8" x14ac:dyDescent="0.25">
      <c r="A1984" s="447"/>
      <c r="B1984" s="449">
        <v>103664</v>
      </c>
      <c r="C1984" s="439" t="s">
        <v>11191</v>
      </c>
      <c r="D1984" s="449" t="s">
        <v>69</v>
      </c>
      <c r="E1984" s="450">
        <v>0</v>
      </c>
      <c r="F1984" s="455"/>
      <c r="G1984" s="453" t="e">
        <f>VLOOKUP(B1984,'SINAPI-%MO'!B:E,4,0)</f>
        <v>#N/A</v>
      </c>
      <c r="H1984" s="456" t="str">
        <f t="shared" si="30"/>
        <v/>
      </c>
    </row>
    <row r="1985" spans="1:8" x14ac:dyDescent="0.25">
      <c r="A1985" s="447"/>
      <c r="B1985" s="449">
        <v>104451</v>
      </c>
      <c r="C1985" s="439" t="s">
        <v>11192</v>
      </c>
      <c r="D1985" s="449" t="s">
        <v>69</v>
      </c>
      <c r="E1985" s="450">
        <v>0</v>
      </c>
      <c r="F1985" s="455"/>
      <c r="G1985" s="453" t="e">
        <f>VLOOKUP(B1985,'SINAPI-%MO'!B:E,4,0)</f>
        <v>#N/A</v>
      </c>
      <c r="H1985" s="456" t="str">
        <f t="shared" si="30"/>
        <v/>
      </c>
    </row>
    <row r="1986" spans="1:8" x14ac:dyDescent="0.25">
      <c r="A1986" s="447"/>
      <c r="B1986" s="449">
        <v>103666</v>
      </c>
      <c r="C1986" s="439" t="s">
        <v>1216</v>
      </c>
      <c r="D1986" s="449" t="s">
        <v>69</v>
      </c>
      <c r="E1986" s="450">
        <v>139.25</v>
      </c>
      <c r="F1986" s="455">
        <v>0</v>
      </c>
      <c r="G1986" s="453">
        <f>VLOOKUP(B1986,'SINAPI-%MO'!B:E,4,0)</f>
        <v>0</v>
      </c>
      <c r="H1986" s="456">
        <f t="shared" si="30"/>
        <v>139.25</v>
      </c>
    </row>
    <row r="1987" spans="1:8" x14ac:dyDescent="0.25">
      <c r="A1987" s="447"/>
      <c r="B1987" s="449">
        <v>89212</v>
      </c>
      <c r="C1987" s="439" t="s">
        <v>822</v>
      </c>
      <c r="D1987" s="449" t="s">
        <v>69</v>
      </c>
      <c r="E1987" s="450">
        <v>31.26</v>
      </c>
      <c r="F1987" s="455">
        <v>0</v>
      </c>
      <c r="G1987" s="453">
        <f>VLOOKUP(B1987,'SINAPI-%MO'!B:E,4,0)</f>
        <v>0</v>
      </c>
      <c r="H1987" s="456">
        <f t="shared" si="30"/>
        <v>31.26</v>
      </c>
    </row>
    <row r="1988" spans="1:8" x14ac:dyDescent="0.25">
      <c r="A1988" s="447"/>
      <c r="B1988" s="449">
        <v>89213</v>
      </c>
      <c r="C1988" s="439" t="s">
        <v>823</v>
      </c>
      <c r="D1988" s="449" t="s">
        <v>69</v>
      </c>
      <c r="E1988" s="450">
        <v>9.64</v>
      </c>
      <c r="F1988" s="455">
        <v>0</v>
      </c>
      <c r="G1988" s="453">
        <f>VLOOKUP(B1988,'SINAPI-%MO'!B:E,4,0)</f>
        <v>0</v>
      </c>
      <c r="H1988" s="456">
        <f t="shared" si="30"/>
        <v>9.64</v>
      </c>
    </row>
    <row r="1989" spans="1:8" x14ac:dyDescent="0.25">
      <c r="A1989" s="447"/>
      <c r="B1989" s="449">
        <v>89214</v>
      </c>
      <c r="C1989" s="439" t="s">
        <v>824</v>
      </c>
      <c r="D1989" s="449" t="s">
        <v>69</v>
      </c>
      <c r="E1989" s="450">
        <v>29.35</v>
      </c>
      <c r="F1989" s="455">
        <v>0</v>
      </c>
      <c r="G1989" s="453">
        <f>VLOOKUP(B1989,'SINAPI-%MO'!B:E,4,0)</f>
        <v>0</v>
      </c>
      <c r="H1989" s="456">
        <f t="shared" si="30"/>
        <v>29.35</v>
      </c>
    </row>
    <row r="1990" spans="1:8" x14ac:dyDescent="0.25">
      <c r="A1990" s="447"/>
      <c r="B1990" s="449">
        <v>89215</v>
      </c>
      <c r="C1990" s="439" t="s">
        <v>825</v>
      </c>
      <c r="D1990" s="449" t="s">
        <v>69</v>
      </c>
      <c r="E1990" s="450">
        <v>95.29</v>
      </c>
      <c r="F1990" s="455">
        <v>0</v>
      </c>
      <c r="G1990" s="453">
        <f>VLOOKUP(B1990,'SINAPI-%MO'!B:E,4,0)</f>
        <v>0</v>
      </c>
      <c r="H1990" s="456">
        <f t="shared" si="30"/>
        <v>95.29</v>
      </c>
    </row>
    <row r="1991" spans="1:8" x14ac:dyDescent="0.25">
      <c r="A1991" s="447"/>
      <c r="B1991" s="449">
        <v>87441</v>
      </c>
      <c r="C1991" s="439" t="s">
        <v>750</v>
      </c>
      <c r="D1991" s="449" t="s">
        <v>69</v>
      </c>
      <c r="E1991" s="450">
        <v>0.42</v>
      </c>
      <c r="F1991" s="455">
        <v>0</v>
      </c>
      <c r="G1991" s="453">
        <f>VLOOKUP(B1991,'SINAPI-%MO'!B:E,4,0)</f>
        <v>0</v>
      </c>
      <c r="H1991" s="456">
        <f t="shared" si="30"/>
        <v>0.42</v>
      </c>
    </row>
    <row r="1992" spans="1:8" x14ac:dyDescent="0.25">
      <c r="A1992" s="447"/>
      <c r="B1992" s="449">
        <v>87442</v>
      </c>
      <c r="C1992" s="439" t="s">
        <v>751</v>
      </c>
      <c r="D1992" s="449" t="s">
        <v>69</v>
      </c>
      <c r="E1992" s="450">
        <v>0.09</v>
      </c>
      <c r="F1992" s="455">
        <v>0</v>
      </c>
      <c r="G1992" s="453">
        <f>VLOOKUP(B1992,'SINAPI-%MO'!B:E,4,0)</f>
        <v>0</v>
      </c>
      <c r="H1992" s="456">
        <f t="shared" si="30"/>
        <v>0.09</v>
      </c>
    </row>
    <row r="1993" spans="1:8" x14ac:dyDescent="0.25">
      <c r="A1993" s="447"/>
      <c r="B1993" s="449">
        <v>87443</v>
      </c>
      <c r="C1993" s="439" t="s">
        <v>752</v>
      </c>
      <c r="D1993" s="449" t="s">
        <v>69</v>
      </c>
      <c r="E1993" s="450">
        <v>0.53</v>
      </c>
      <c r="F1993" s="455">
        <v>0</v>
      </c>
      <c r="G1993" s="453">
        <f>VLOOKUP(B1993,'SINAPI-%MO'!B:E,4,0)</f>
        <v>0</v>
      </c>
      <c r="H1993" s="456">
        <f t="shared" si="30"/>
        <v>0.53</v>
      </c>
    </row>
    <row r="1994" spans="1:8" x14ac:dyDescent="0.25">
      <c r="A1994" s="447"/>
      <c r="B1994" s="449">
        <v>87444</v>
      </c>
      <c r="C1994" s="439" t="s">
        <v>753</v>
      </c>
      <c r="D1994" s="449" t="s">
        <v>69</v>
      </c>
      <c r="E1994" s="450">
        <v>4.29</v>
      </c>
      <c r="F1994" s="455">
        <v>0</v>
      </c>
      <c r="G1994" s="453">
        <f>VLOOKUP(B1994,'SINAPI-%MO'!B:E,4,0)</f>
        <v>0</v>
      </c>
      <c r="H1994" s="456">
        <f t="shared" si="30"/>
        <v>4.29</v>
      </c>
    </row>
    <row r="1995" spans="1:8" x14ac:dyDescent="0.25">
      <c r="A1995" s="447"/>
      <c r="B1995" s="449">
        <v>93229</v>
      </c>
      <c r="C1995" s="439" t="s">
        <v>1047</v>
      </c>
      <c r="D1995" s="449" t="s">
        <v>69</v>
      </c>
      <c r="E1995" s="450">
        <v>0.39</v>
      </c>
      <c r="F1995" s="455">
        <v>0</v>
      </c>
      <c r="G1995" s="453">
        <f>VLOOKUP(B1995,'SINAPI-%MO'!B:E,4,0)</f>
        <v>0</v>
      </c>
      <c r="H1995" s="456">
        <f t="shared" si="30"/>
        <v>0.39</v>
      </c>
    </row>
    <row r="1996" spans="1:8" x14ac:dyDescent="0.25">
      <c r="A1996" s="447"/>
      <c r="B1996" s="449">
        <v>93230</v>
      </c>
      <c r="C1996" s="439" t="s">
        <v>1048</v>
      </c>
      <c r="D1996" s="449" t="s">
        <v>69</v>
      </c>
      <c r="E1996" s="450">
        <v>0.09</v>
      </c>
      <c r="F1996" s="455">
        <v>0</v>
      </c>
      <c r="G1996" s="453">
        <f>VLOOKUP(B1996,'SINAPI-%MO'!B:E,4,0)</f>
        <v>0</v>
      </c>
      <c r="H1996" s="456">
        <f t="shared" ref="H1996:H2059" si="31">IF(E1996&gt;0,TRUNC(E1996*(1-G1996),2),"")</f>
        <v>0.09</v>
      </c>
    </row>
    <row r="1997" spans="1:8" x14ac:dyDescent="0.25">
      <c r="A1997" s="447"/>
      <c r="B1997" s="449">
        <v>93231</v>
      </c>
      <c r="C1997" s="439" t="s">
        <v>1049</v>
      </c>
      <c r="D1997" s="449" t="s">
        <v>69</v>
      </c>
      <c r="E1997" s="450">
        <v>0.48</v>
      </c>
      <c r="F1997" s="455">
        <v>0</v>
      </c>
      <c r="G1997" s="453">
        <f>VLOOKUP(B1997,'SINAPI-%MO'!B:E,4,0)</f>
        <v>0</v>
      </c>
      <c r="H1997" s="456">
        <f t="shared" si="31"/>
        <v>0.48</v>
      </c>
    </row>
    <row r="1998" spans="1:8" x14ac:dyDescent="0.25">
      <c r="A1998" s="447"/>
      <c r="B1998" s="449">
        <v>93232</v>
      </c>
      <c r="C1998" s="439" t="s">
        <v>1050</v>
      </c>
      <c r="D1998" s="449" t="s">
        <v>69</v>
      </c>
      <c r="E1998" s="450">
        <v>4.88</v>
      </c>
      <c r="F1998" s="455">
        <v>0</v>
      </c>
      <c r="G1998" s="453">
        <f>VLOOKUP(B1998,'SINAPI-%MO'!B:E,4,0)</f>
        <v>0</v>
      </c>
      <c r="H1998" s="456">
        <f t="shared" si="31"/>
        <v>4.88</v>
      </c>
    </row>
    <row r="1999" spans="1:8" x14ac:dyDescent="0.25">
      <c r="A1999" s="447"/>
      <c r="B1999" s="449">
        <v>102948</v>
      </c>
      <c r="C1999" s="439" t="s">
        <v>11193</v>
      </c>
      <c r="D1999" s="449" t="s">
        <v>69</v>
      </c>
      <c r="E1999" s="450">
        <v>0</v>
      </c>
      <c r="F1999" s="455"/>
      <c r="G1999" s="453" t="e">
        <f>VLOOKUP(B1999,'SINAPI-%MO'!B:E,4,0)</f>
        <v>#N/A</v>
      </c>
      <c r="H1999" s="456" t="str">
        <f t="shared" si="31"/>
        <v/>
      </c>
    </row>
    <row r="2000" spans="1:8" x14ac:dyDescent="0.25">
      <c r="A2000" s="447"/>
      <c r="B2000" s="449">
        <v>102949</v>
      </c>
      <c r="C2000" s="439" t="s">
        <v>11194</v>
      </c>
      <c r="D2000" s="449" t="s">
        <v>69</v>
      </c>
      <c r="E2000" s="450">
        <v>0</v>
      </c>
      <c r="F2000" s="455"/>
      <c r="G2000" s="453" t="e">
        <f>VLOOKUP(B2000,'SINAPI-%MO'!B:E,4,0)</f>
        <v>#N/A</v>
      </c>
      <c r="H2000" s="456" t="str">
        <f t="shared" si="31"/>
        <v/>
      </c>
    </row>
    <row r="2001" spans="1:8" x14ac:dyDescent="0.25">
      <c r="A2001" s="447"/>
      <c r="B2001" s="449">
        <v>102950</v>
      </c>
      <c r="C2001" s="439" t="s">
        <v>11195</v>
      </c>
      <c r="D2001" s="449" t="s">
        <v>69</v>
      </c>
      <c r="E2001" s="450">
        <v>0</v>
      </c>
      <c r="F2001" s="455"/>
      <c r="G2001" s="453" t="e">
        <f>VLOOKUP(B2001,'SINAPI-%MO'!B:E,4,0)</f>
        <v>#N/A</v>
      </c>
      <c r="H2001" s="456" t="str">
        <f t="shared" si="31"/>
        <v/>
      </c>
    </row>
    <row r="2002" spans="1:8" x14ac:dyDescent="0.25">
      <c r="A2002" s="447"/>
      <c r="B2002" s="449">
        <v>102951</v>
      </c>
      <c r="C2002" s="439" t="s">
        <v>1202</v>
      </c>
      <c r="D2002" s="449" t="s">
        <v>69</v>
      </c>
      <c r="E2002" s="450">
        <v>0.66</v>
      </c>
      <c r="F2002" s="455">
        <v>0</v>
      </c>
      <c r="G2002" s="453">
        <f>VLOOKUP(B2002,'SINAPI-%MO'!B:E,4,0)</f>
        <v>0</v>
      </c>
      <c r="H2002" s="456">
        <f t="shared" si="31"/>
        <v>0.66</v>
      </c>
    </row>
    <row r="2003" spans="1:8" x14ac:dyDescent="0.25">
      <c r="A2003" s="447"/>
      <c r="B2003" s="449">
        <v>88826</v>
      </c>
      <c r="C2003" s="439" t="s">
        <v>776</v>
      </c>
      <c r="D2003" s="449" t="s">
        <v>69</v>
      </c>
      <c r="E2003" s="450">
        <v>0.31</v>
      </c>
      <c r="F2003" s="455">
        <v>0</v>
      </c>
      <c r="G2003" s="453">
        <f>VLOOKUP(B2003,'SINAPI-%MO'!B:E,4,0)</f>
        <v>0</v>
      </c>
      <c r="H2003" s="456">
        <f t="shared" si="31"/>
        <v>0.31</v>
      </c>
    </row>
    <row r="2004" spans="1:8" x14ac:dyDescent="0.25">
      <c r="A2004" s="447"/>
      <c r="B2004" s="449">
        <v>88827</v>
      </c>
      <c r="C2004" s="439" t="s">
        <v>777</v>
      </c>
      <c r="D2004" s="449" t="s">
        <v>69</v>
      </c>
      <c r="E2004" s="450">
        <v>7.0000000000000007E-2</v>
      </c>
      <c r="F2004" s="455">
        <v>0</v>
      </c>
      <c r="G2004" s="453">
        <f>VLOOKUP(B2004,'SINAPI-%MO'!B:E,4,0)</f>
        <v>0</v>
      </c>
      <c r="H2004" s="456">
        <f t="shared" si="31"/>
        <v>7.0000000000000007E-2</v>
      </c>
    </row>
    <row r="2005" spans="1:8" x14ac:dyDescent="0.25">
      <c r="A2005" s="447"/>
      <c r="B2005" s="449">
        <v>88828</v>
      </c>
      <c r="C2005" s="439" t="s">
        <v>778</v>
      </c>
      <c r="D2005" s="449" t="s">
        <v>69</v>
      </c>
      <c r="E2005" s="450">
        <v>0.34</v>
      </c>
      <c r="F2005" s="455">
        <v>0</v>
      </c>
      <c r="G2005" s="453">
        <f>VLOOKUP(B2005,'SINAPI-%MO'!B:E,4,0)</f>
        <v>0</v>
      </c>
      <c r="H2005" s="456">
        <f t="shared" si="31"/>
        <v>0.34</v>
      </c>
    </row>
    <row r="2006" spans="1:8" x14ac:dyDescent="0.25">
      <c r="A2006" s="447"/>
      <c r="B2006" s="449">
        <v>88829</v>
      </c>
      <c r="C2006" s="439" t="s">
        <v>779</v>
      </c>
      <c r="D2006" s="449" t="s">
        <v>69</v>
      </c>
      <c r="E2006" s="450">
        <v>1.31</v>
      </c>
      <c r="F2006" s="455">
        <v>0</v>
      </c>
      <c r="G2006" s="453">
        <f>VLOOKUP(B2006,'SINAPI-%MO'!B:E,4,0)</f>
        <v>0</v>
      </c>
      <c r="H2006" s="456">
        <f t="shared" si="31"/>
        <v>1.31</v>
      </c>
    </row>
    <row r="2007" spans="1:8" x14ac:dyDescent="0.25">
      <c r="A2007" s="447"/>
      <c r="B2007" s="449">
        <v>89221</v>
      </c>
      <c r="C2007" s="439" t="s">
        <v>826</v>
      </c>
      <c r="D2007" s="449" t="s">
        <v>69</v>
      </c>
      <c r="E2007" s="450">
        <v>1.27</v>
      </c>
      <c r="F2007" s="455">
        <v>0</v>
      </c>
      <c r="G2007" s="453">
        <f>VLOOKUP(B2007,'SINAPI-%MO'!B:E,4,0)</f>
        <v>0</v>
      </c>
      <c r="H2007" s="456">
        <f t="shared" si="31"/>
        <v>1.27</v>
      </c>
    </row>
    <row r="2008" spans="1:8" x14ac:dyDescent="0.25">
      <c r="A2008" s="447"/>
      <c r="B2008" s="449">
        <v>89222</v>
      </c>
      <c r="C2008" s="439" t="s">
        <v>827</v>
      </c>
      <c r="D2008" s="449" t="s">
        <v>69</v>
      </c>
      <c r="E2008" s="450">
        <v>0.28999999999999998</v>
      </c>
      <c r="F2008" s="455">
        <v>0</v>
      </c>
      <c r="G2008" s="453">
        <f>VLOOKUP(B2008,'SINAPI-%MO'!B:E,4,0)</f>
        <v>0</v>
      </c>
      <c r="H2008" s="456">
        <f t="shared" si="31"/>
        <v>0.28999999999999998</v>
      </c>
    </row>
    <row r="2009" spans="1:8" x14ac:dyDescent="0.25">
      <c r="A2009" s="447"/>
      <c r="B2009" s="449">
        <v>89223</v>
      </c>
      <c r="C2009" s="439" t="s">
        <v>828</v>
      </c>
      <c r="D2009" s="449" t="s">
        <v>69</v>
      </c>
      <c r="E2009" s="450">
        <v>1.39</v>
      </c>
      <c r="F2009" s="455">
        <v>0</v>
      </c>
      <c r="G2009" s="453">
        <f>VLOOKUP(B2009,'SINAPI-%MO'!B:E,4,0)</f>
        <v>0</v>
      </c>
      <c r="H2009" s="456">
        <f t="shared" si="31"/>
        <v>1.39</v>
      </c>
    </row>
    <row r="2010" spans="1:8" x14ac:dyDescent="0.25">
      <c r="A2010" s="447"/>
      <c r="B2010" s="449">
        <v>89224</v>
      </c>
      <c r="C2010" s="439" t="s">
        <v>829</v>
      </c>
      <c r="D2010" s="449" t="s">
        <v>69</v>
      </c>
      <c r="E2010" s="450">
        <v>2.62</v>
      </c>
      <c r="F2010" s="455">
        <v>0</v>
      </c>
      <c r="G2010" s="453">
        <f>VLOOKUP(B2010,'SINAPI-%MO'!B:E,4,0)</f>
        <v>0</v>
      </c>
      <c r="H2010" s="456">
        <f t="shared" si="31"/>
        <v>2.62</v>
      </c>
    </row>
    <row r="2011" spans="1:8" x14ac:dyDescent="0.25">
      <c r="A2011" s="447"/>
      <c r="B2011" s="449">
        <v>89274</v>
      </c>
      <c r="C2011" s="439" t="s">
        <v>861</v>
      </c>
      <c r="D2011" s="449" t="s">
        <v>69</v>
      </c>
      <c r="E2011" s="450">
        <v>1.54</v>
      </c>
      <c r="F2011" s="455">
        <v>0</v>
      </c>
      <c r="G2011" s="453">
        <f>VLOOKUP(B2011,'SINAPI-%MO'!B:E,4,0)</f>
        <v>0</v>
      </c>
      <c r="H2011" s="456">
        <f t="shared" si="31"/>
        <v>1.54</v>
      </c>
    </row>
    <row r="2012" spans="1:8" x14ac:dyDescent="0.25">
      <c r="A2012" s="447"/>
      <c r="B2012" s="449">
        <v>89275</v>
      </c>
      <c r="C2012" s="439" t="s">
        <v>862</v>
      </c>
      <c r="D2012" s="449" t="s">
        <v>69</v>
      </c>
      <c r="E2012" s="450">
        <v>0.35</v>
      </c>
      <c r="F2012" s="455">
        <v>0</v>
      </c>
      <c r="G2012" s="453">
        <f>VLOOKUP(B2012,'SINAPI-%MO'!B:E,4,0)</f>
        <v>0</v>
      </c>
      <c r="H2012" s="456">
        <f t="shared" si="31"/>
        <v>0.35</v>
      </c>
    </row>
    <row r="2013" spans="1:8" x14ac:dyDescent="0.25">
      <c r="A2013" s="447"/>
      <c r="B2013" s="449">
        <v>89276</v>
      </c>
      <c r="C2013" s="439" t="s">
        <v>863</v>
      </c>
      <c r="D2013" s="449" t="s">
        <v>69</v>
      </c>
      <c r="E2013" s="450">
        <v>1.93</v>
      </c>
      <c r="F2013" s="455">
        <v>0</v>
      </c>
      <c r="G2013" s="453">
        <f>VLOOKUP(B2013,'SINAPI-%MO'!B:E,4,0)</f>
        <v>0</v>
      </c>
      <c r="H2013" s="456">
        <f t="shared" si="31"/>
        <v>1.93</v>
      </c>
    </row>
    <row r="2014" spans="1:8" x14ac:dyDescent="0.25">
      <c r="A2014" s="447"/>
      <c r="B2014" s="449">
        <v>89277</v>
      </c>
      <c r="C2014" s="439" t="s">
        <v>864</v>
      </c>
      <c r="D2014" s="449" t="s">
        <v>69</v>
      </c>
      <c r="E2014" s="450">
        <v>8.59</v>
      </c>
      <c r="F2014" s="455">
        <v>0</v>
      </c>
      <c r="G2014" s="453">
        <f>VLOOKUP(B2014,'SINAPI-%MO'!B:E,4,0)</f>
        <v>0</v>
      </c>
      <c r="H2014" s="456">
        <f t="shared" si="31"/>
        <v>8.59</v>
      </c>
    </row>
    <row r="2015" spans="1:8" x14ac:dyDescent="0.25">
      <c r="A2015" s="447"/>
      <c r="B2015" s="449">
        <v>90646</v>
      </c>
      <c r="C2015" s="439" t="s">
        <v>897</v>
      </c>
      <c r="D2015" s="449" t="s">
        <v>69</v>
      </c>
      <c r="E2015" s="450">
        <v>0.91</v>
      </c>
      <c r="F2015" s="455">
        <v>0</v>
      </c>
      <c r="G2015" s="453">
        <f>VLOOKUP(B2015,'SINAPI-%MO'!B:E,4,0)</f>
        <v>0</v>
      </c>
      <c r="H2015" s="456">
        <f t="shared" si="31"/>
        <v>0.91</v>
      </c>
    </row>
    <row r="2016" spans="1:8" x14ac:dyDescent="0.25">
      <c r="A2016" s="447"/>
      <c r="B2016" s="449">
        <v>90647</v>
      </c>
      <c r="C2016" s="439" t="s">
        <v>898</v>
      </c>
      <c r="D2016" s="449" t="s">
        <v>69</v>
      </c>
      <c r="E2016" s="450">
        <v>0.21</v>
      </c>
      <c r="F2016" s="455">
        <v>0</v>
      </c>
      <c r="G2016" s="453">
        <f>VLOOKUP(B2016,'SINAPI-%MO'!B:E,4,0)</f>
        <v>0</v>
      </c>
      <c r="H2016" s="456">
        <f t="shared" si="31"/>
        <v>0.21</v>
      </c>
    </row>
    <row r="2017" spans="1:8" x14ac:dyDescent="0.25">
      <c r="A2017" s="447"/>
      <c r="B2017" s="449">
        <v>90648</v>
      </c>
      <c r="C2017" s="439" t="s">
        <v>899</v>
      </c>
      <c r="D2017" s="449" t="s">
        <v>69</v>
      </c>
      <c r="E2017" s="450">
        <v>1</v>
      </c>
      <c r="F2017" s="455">
        <v>0</v>
      </c>
      <c r="G2017" s="453">
        <f>VLOOKUP(B2017,'SINAPI-%MO'!B:E,4,0)</f>
        <v>0</v>
      </c>
      <c r="H2017" s="456">
        <f t="shared" si="31"/>
        <v>1</v>
      </c>
    </row>
    <row r="2018" spans="1:8" x14ac:dyDescent="0.25">
      <c r="A2018" s="447"/>
      <c r="B2018" s="449">
        <v>90649</v>
      </c>
      <c r="C2018" s="439" t="s">
        <v>900</v>
      </c>
      <c r="D2018" s="449" t="s">
        <v>69</v>
      </c>
      <c r="E2018" s="450">
        <v>10.17</v>
      </c>
      <c r="F2018" s="455">
        <v>0</v>
      </c>
      <c r="G2018" s="453">
        <f>VLOOKUP(B2018,'SINAPI-%MO'!B:E,4,0)</f>
        <v>0</v>
      </c>
      <c r="H2018" s="456">
        <f t="shared" si="31"/>
        <v>10.17</v>
      </c>
    </row>
    <row r="2019" spans="1:8" x14ac:dyDescent="0.25">
      <c r="A2019" s="447"/>
      <c r="B2019" s="449">
        <v>106096</v>
      </c>
      <c r="C2019" s="439" t="s">
        <v>13713</v>
      </c>
      <c r="D2019" s="449" t="s">
        <v>69</v>
      </c>
      <c r="E2019" s="450">
        <v>0</v>
      </c>
      <c r="F2019" s="455"/>
      <c r="G2019" s="453" t="e">
        <f>VLOOKUP(B2019,'SINAPI-%MO'!B:E,4,0)</f>
        <v>#N/A</v>
      </c>
      <c r="H2019" s="456" t="str">
        <f t="shared" si="31"/>
        <v/>
      </c>
    </row>
    <row r="2020" spans="1:8" x14ac:dyDescent="0.25">
      <c r="A2020" s="447"/>
      <c r="B2020" s="449">
        <v>106097</v>
      </c>
      <c r="C2020" s="439" t="s">
        <v>13714</v>
      </c>
      <c r="D2020" s="449" t="s">
        <v>69</v>
      </c>
      <c r="E2020" s="450">
        <v>0</v>
      </c>
      <c r="F2020" s="455"/>
      <c r="G2020" s="453" t="e">
        <f>VLOOKUP(B2020,'SINAPI-%MO'!B:E,4,0)</f>
        <v>#N/A</v>
      </c>
      <c r="H2020" s="456" t="str">
        <f t="shared" si="31"/>
        <v/>
      </c>
    </row>
    <row r="2021" spans="1:8" x14ac:dyDescent="0.25">
      <c r="A2021" s="447"/>
      <c r="B2021" s="449">
        <v>106098</v>
      </c>
      <c r="C2021" s="439" t="s">
        <v>13715</v>
      </c>
      <c r="D2021" s="449" t="s">
        <v>69</v>
      </c>
      <c r="E2021" s="450">
        <v>0</v>
      </c>
      <c r="F2021" s="455"/>
      <c r="G2021" s="453" t="e">
        <f>VLOOKUP(B2021,'SINAPI-%MO'!B:E,4,0)</f>
        <v>#N/A</v>
      </c>
      <c r="H2021" s="456" t="str">
        <f t="shared" si="31"/>
        <v/>
      </c>
    </row>
    <row r="2022" spans="1:8" x14ac:dyDescent="0.25">
      <c r="A2022" s="447"/>
      <c r="B2022" s="449">
        <v>106099</v>
      </c>
      <c r="C2022" s="439" t="s">
        <v>12705</v>
      </c>
      <c r="D2022" s="449" t="s">
        <v>69</v>
      </c>
      <c r="E2022" s="450">
        <v>1.1000000000000001</v>
      </c>
      <c r="F2022" s="455">
        <v>0</v>
      </c>
      <c r="G2022" s="453">
        <f>VLOOKUP(B2022,'SINAPI-%MO'!B:E,4,0)</f>
        <v>0</v>
      </c>
      <c r="H2022" s="456">
        <f t="shared" si="31"/>
        <v>1.1000000000000001</v>
      </c>
    </row>
    <row r="2023" spans="1:8" x14ac:dyDescent="0.25">
      <c r="A2023" s="447"/>
      <c r="B2023" s="449">
        <v>90652</v>
      </c>
      <c r="C2023" s="439" t="s">
        <v>901</v>
      </c>
      <c r="D2023" s="449" t="s">
        <v>69</v>
      </c>
      <c r="E2023" s="450">
        <v>3.81</v>
      </c>
      <c r="F2023" s="455">
        <v>0</v>
      </c>
      <c r="G2023" s="453">
        <f>VLOOKUP(B2023,'SINAPI-%MO'!B:E,4,0)</f>
        <v>0</v>
      </c>
      <c r="H2023" s="456">
        <f t="shared" si="31"/>
        <v>3.81</v>
      </c>
    </row>
    <row r="2024" spans="1:8" x14ac:dyDescent="0.25">
      <c r="A2024" s="447"/>
      <c r="B2024" s="449">
        <v>90653</v>
      </c>
      <c r="C2024" s="439" t="s">
        <v>902</v>
      </c>
      <c r="D2024" s="449" t="s">
        <v>69</v>
      </c>
      <c r="E2024" s="450">
        <v>0.88</v>
      </c>
      <c r="F2024" s="455">
        <v>0</v>
      </c>
      <c r="G2024" s="453">
        <f>VLOOKUP(B2024,'SINAPI-%MO'!B:E,4,0)</f>
        <v>0</v>
      </c>
      <c r="H2024" s="456">
        <f t="shared" si="31"/>
        <v>0.88</v>
      </c>
    </row>
    <row r="2025" spans="1:8" x14ac:dyDescent="0.25">
      <c r="A2025" s="447"/>
      <c r="B2025" s="449">
        <v>90654</v>
      </c>
      <c r="C2025" s="439" t="s">
        <v>903</v>
      </c>
      <c r="D2025" s="449" t="s">
        <v>69</v>
      </c>
      <c r="E2025" s="450">
        <v>4.17</v>
      </c>
      <c r="F2025" s="455">
        <v>0</v>
      </c>
      <c r="G2025" s="453">
        <f>VLOOKUP(B2025,'SINAPI-%MO'!B:E,4,0)</f>
        <v>0</v>
      </c>
      <c r="H2025" s="456">
        <f t="shared" si="31"/>
        <v>4.17</v>
      </c>
    </row>
    <row r="2026" spans="1:8" x14ac:dyDescent="0.25">
      <c r="A2026" s="447"/>
      <c r="B2026" s="449">
        <v>90655</v>
      </c>
      <c r="C2026" s="439" t="s">
        <v>904</v>
      </c>
      <c r="D2026" s="449" t="s">
        <v>69</v>
      </c>
      <c r="E2026" s="450">
        <v>6.69</v>
      </c>
      <c r="F2026" s="455">
        <v>0</v>
      </c>
      <c r="G2026" s="453">
        <f>VLOOKUP(B2026,'SINAPI-%MO'!B:E,4,0)</f>
        <v>0</v>
      </c>
      <c r="H2026" s="456">
        <f t="shared" si="31"/>
        <v>6.69</v>
      </c>
    </row>
    <row r="2027" spans="1:8" x14ac:dyDescent="0.25">
      <c r="A2027" s="447"/>
      <c r="B2027" s="449">
        <v>90658</v>
      </c>
      <c r="C2027" s="439" t="s">
        <v>905</v>
      </c>
      <c r="D2027" s="449" t="s">
        <v>69</v>
      </c>
      <c r="E2027" s="450">
        <v>4.08</v>
      </c>
      <c r="F2027" s="455">
        <v>0</v>
      </c>
      <c r="G2027" s="453">
        <f>VLOOKUP(B2027,'SINAPI-%MO'!B:E,4,0)</f>
        <v>0</v>
      </c>
      <c r="H2027" s="456">
        <f t="shared" si="31"/>
        <v>4.08</v>
      </c>
    </row>
    <row r="2028" spans="1:8" x14ac:dyDescent="0.25">
      <c r="A2028" s="447"/>
      <c r="B2028" s="449">
        <v>90659</v>
      </c>
      <c r="C2028" s="439" t="s">
        <v>906</v>
      </c>
      <c r="D2028" s="449" t="s">
        <v>69</v>
      </c>
      <c r="E2028" s="450">
        <v>0.94</v>
      </c>
      <c r="F2028" s="455">
        <v>0</v>
      </c>
      <c r="G2028" s="453">
        <f>VLOOKUP(B2028,'SINAPI-%MO'!B:E,4,0)</f>
        <v>0</v>
      </c>
      <c r="H2028" s="456">
        <f t="shared" si="31"/>
        <v>0.94</v>
      </c>
    </row>
    <row r="2029" spans="1:8" x14ac:dyDescent="0.25">
      <c r="A2029" s="447"/>
      <c r="B2029" s="449">
        <v>90660</v>
      </c>
      <c r="C2029" s="439" t="s">
        <v>907</v>
      </c>
      <c r="D2029" s="449" t="s">
        <v>69</v>
      </c>
      <c r="E2029" s="450">
        <v>4.47</v>
      </c>
      <c r="F2029" s="455">
        <v>0</v>
      </c>
      <c r="G2029" s="453">
        <f>VLOOKUP(B2029,'SINAPI-%MO'!B:E,4,0)</f>
        <v>0</v>
      </c>
      <c r="H2029" s="456">
        <f t="shared" si="31"/>
        <v>4.47</v>
      </c>
    </row>
    <row r="2030" spans="1:8" x14ac:dyDescent="0.25">
      <c r="A2030" s="447"/>
      <c r="B2030" s="449">
        <v>90661</v>
      </c>
      <c r="C2030" s="439" t="s">
        <v>908</v>
      </c>
      <c r="D2030" s="449" t="s">
        <v>69</v>
      </c>
      <c r="E2030" s="450">
        <v>6.69</v>
      </c>
      <c r="F2030" s="455">
        <v>0</v>
      </c>
      <c r="G2030" s="453">
        <f>VLOOKUP(B2030,'SINAPI-%MO'!B:E,4,0)</f>
        <v>0</v>
      </c>
      <c r="H2030" s="456">
        <f t="shared" si="31"/>
        <v>6.69</v>
      </c>
    </row>
    <row r="2031" spans="1:8" x14ac:dyDescent="0.25">
      <c r="A2031" s="447"/>
      <c r="B2031" s="449">
        <v>89019</v>
      </c>
      <c r="C2031" s="439" t="s">
        <v>806</v>
      </c>
      <c r="D2031" s="449" t="s">
        <v>69</v>
      </c>
      <c r="E2031" s="450">
        <v>0.56999999999999995</v>
      </c>
      <c r="F2031" s="455">
        <v>0</v>
      </c>
      <c r="G2031" s="453">
        <f>VLOOKUP(B2031,'SINAPI-%MO'!B:E,4,0)</f>
        <v>0</v>
      </c>
      <c r="H2031" s="456">
        <f t="shared" si="31"/>
        <v>0.56999999999999995</v>
      </c>
    </row>
    <row r="2032" spans="1:8" x14ac:dyDescent="0.25">
      <c r="A2032" s="447"/>
      <c r="B2032" s="449">
        <v>89020</v>
      </c>
      <c r="C2032" s="439" t="s">
        <v>807</v>
      </c>
      <c r="D2032" s="449" t="s">
        <v>69</v>
      </c>
      <c r="E2032" s="450">
        <v>0.13</v>
      </c>
      <c r="F2032" s="455">
        <v>0</v>
      </c>
      <c r="G2032" s="453">
        <f>VLOOKUP(B2032,'SINAPI-%MO'!B:E,4,0)</f>
        <v>0</v>
      </c>
      <c r="H2032" s="456">
        <f t="shared" si="31"/>
        <v>0.13</v>
      </c>
    </row>
    <row r="2033" spans="1:8" x14ac:dyDescent="0.25">
      <c r="A2033" s="447"/>
      <c r="B2033" s="449">
        <v>5800</v>
      </c>
      <c r="C2033" s="439" t="s">
        <v>688</v>
      </c>
      <c r="D2033" s="449" t="s">
        <v>69</v>
      </c>
      <c r="E2033" s="450">
        <v>0.62</v>
      </c>
      <c r="F2033" s="455">
        <v>0</v>
      </c>
      <c r="G2033" s="453">
        <f>VLOOKUP(B2033,'SINAPI-%MO'!B:E,4,0)</f>
        <v>0</v>
      </c>
      <c r="H2033" s="456">
        <f t="shared" si="31"/>
        <v>0.62</v>
      </c>
    </row>
    <row r="2034" spans="1:8" x14ac:dyDescent="0.25">
      <c r="A2034" s="447"/>
      <c r="B2034" s="449">
        <v>53866</v>
      </c>
      <c r="C2034" s="439" t="s">
        <v>734</v>
      </c>
      <c r="D2034" s="449" t="s">
        <v>69</v>
      </c>
      <c r="E2034" s="450">
        <v>2.0099999999999998</v>
      </c>
      <c r="F2034" s="455">
        <v>0</v>
      </c>
      <c r="G2034" s="453">
        <f>VLOOKUP(B2034,'SINAPI-%MO'!B:E,4,0)</f>
        <v>0</v>
      </c>
      <c r="H2034" s="456">
        <f t="shared" si="31"/>
        <v>2.0099999999999998</v>
      </c>
    </row>
    <row r="2035" spans="1:8" x14ac:dyDescent="0.25">
      <c r="A2035" s="447"/>
      <c r="B2035" s="449">
        <v>90639</v>
      </c>
      <c r="C2035" s="439" t="s">
        <v>893</v>
      </c>
      <c r="D2035" s="449" t="s">
        <v>69</v>
      </c>
      <c r="E2035" s="450">
        <v>5.86</v>
      </c>
      <c r="F2035" s="455">
        <v>0</v>
      </c>
      <c r="G2035" s="453">
        <f>VLOOKUP(B2035,'SINAPI-%MO'!B:E,4,0)</f>
        <v>0</v>
      </c>
      <c r="H2035" s="456">
        <f t="shared" si="31"/>
        <v>5.86</v>
      </c>
    </row>
    <row r="2036" spans="1:8" x14ac:dyDescent="0.25">
      <c r="A2036" s="447"/>
      <c r="B2036" s="449">
        <v>90640</v>
      </c>
      <c r="C2036" s="439" t="s">
        <v>894</v>
      </c>
      <c r="D2036" s="449" t="s">
        <v>69</v>
      </c>
      <c r="E2036" s="450">
        <v>1.35</v>
      </c>
      <c r="F2036" s="455">
        <v>0</v>
      </c>
      <c r="G2036" s="453">
        <f>VLOOKUP(B2036,'SINAPI-%MO'!B:E,4,0)</f>
        <v>0</v>
      </c>
      <c r="H2036" s="456">
        <f t="shared" si="31"/>
        <v>1.35</v>
      </c>
    </row>
    <row r="2037" spans="1:8" x14ac:dyDescent="0.25">
      <c r="A2037" s="447"/>
      <c r="B2037" s="449">
        <v>90641</v>
      </c>
      <c r="C2037" s="439" t="s">
        <v>895</v>
      </c>
      <c r="D2037" s="449" t="s">
        <v>69</v>
      </c>
      <c r="E2037" s="450">
        <v>6.4</v>
      </c>
      <c r="F2037" s="455">
        <v>0</v>
      </c>
      <c r="G2037" s="453">
        <f>VLOOKUP(B2037,'SINAPI-%MO'!B:E,4,0)</f>
        <v>0</v>
      </c>
      <c r="H2037" s="456">
        <f t="shared" si="31"/>
        <v>6.4</v>
      </c>
    </row>
    <row r="2038" spans="1:8" x14ac:dyDescent="0.25">
      <c r="A2038" s="447"/>
      <c r="B2038" s="449">
        <v>90642</v>
      </c>
      <c r="C2038" s="439" t="s">
        <v>896</v>
      </c>
      <c r="D2038" s="449" t="s">
        <v>69</v>
      </c>
      <c r="E2038" s="450">
        <v>12.89</v>
      </c>
      <c r="F2038" s="455">
        <v>0</v>
      </c>
      <c r="G2038" s="453">
        <f>VLOOKUP(B2038,'SINAPI-%MO'!B:E,4,0)</f>
        <v>0</v>
      </c>
      <c r="H2038" s="456">
        <f t="shared" si="31"/>
        <v>12.89</v>
      </c>
    </row>
    <row r="2039" spans="1:8" x14ac:dyDescent="0.25">
      <c r="A2039" s="447"/>
      <c r="B2039" s="449">
        <v>102806</v>
      </c>
      <c r="C2039" s="439" t="s">
        <v>11196</v>
      </c>
      <c r="D2039" s="449" t="s">
        <v>69</v>
      </c>
      <c r="E2039" s="450">
        <v>0</v>
      </c>
      <c r="F2039" s="455"/>
      <c r="G2039" s="453" t="e">
        <f>VLOOKUP(B2039,'SINAPI-%MO'!B:E,4,0)</f>
        <v>#N/A</v>
      </c>
      <c r="H2039" s="456" t="str">
        <f t="shared" si="31"/>
        <v/>
      </c>
    </row>
    <row r="2040" spans="1:8" x14ac:dyDescent="0.25">
      <c r="A2040" s="447"/>
      <c r="B2040" s="449">
        <v>102807</v>
      </c>
      <c r="C2040" s="439" t="s">
        <v>11197</v>
      </c>
      <c r="D2040" s="449" t="s">
        <v>69</v>
      </c>
      <c r="E2040" s="450">
        <v>0</v>
      </c>
      <c r="F2040" s="455"/>
      <c r="G2040" s="453" t="e">
        <f>VLOOKUP(B2040,'SINAPI-%MO'!B:E,4,0)</f>
        <v>#N/A</v>
      </c>
      <c r="H2040" s="456" t="str">
        <f t="shared" si="31"/>
        <v/>
      </c>
    </row>
    <row r="2041" spans="1:8" x14ac:dyDescent="0.25">
      <c r="A2041" s="447"/>
      <c r="B2041" s="449">
        <v>102808</v>
      </c>
      <c r="C2041" s="439" t="s">
        <v>11198</v>
      </c>
      <c r="D2041" s="449" t="s">
        <v>69</v>
      </c>
      <c r="E2041" s="450">
        <v>0</v>
      </c>
      <c r="F2041" s="455"/>
      <c r="G2041" s="453" t="e">
        <f>VLOOKUP(B2041,'SINAPI-%MO'!B:E,4,0)</f>
        <v>#N/A</v>
      </c>
      <c r="H2041" s="456" t="str">
        <f t="shared" si="31"/>
        <v/>
      </c>
    </row>
    <row r="2042" spans="1:8" x14ac:dyDescent="0.25">
      <c r="A2042" s="447"/>
      <c r="B2042" s="449">
        <v>102809</v>
      </c>
      <c r="C2042" s="439" t="s">
        <v>1184</v>
      </c>
      <c r="D2042" s="449" t="s">
        <v>69</v>
      </c>
      <c r="E2042" s="450">
        <v>18.739999999999998</v>
      </c>
      <c r="F2042" s="455">
        <v>0</v>
      </c>
      <c r="G2042" s="453">
        <f>VLOOKUP(B2042,'SINAPI-%MO'!B:E,4,0)</f>
        <v>0</v>
      </c>
      <c r="H2042" s="456">
        <f t="shared" si="31"/>
        <v>18.739999999999998</v>
      </c>
    </row>
    <row r="2043" spans="1:8" x14ac:dyDescent="0.25">
      <c r="A2043" s="447"/>
      <c r="B2043" s="449">
        <v>92140</v>
      </c>
      <c r="C2043" s="439" t="s">
        <v>1025</v>
      </c>
      <c r="D2043" s="449" t="s">
        <v>69</v>
      </c>
      <c r="E2043" s="450">
        <v>5.1100000000000003</v>
      </c>
      <c r="F2043" s="455">
        <v>0</v>
      </c>
      <c r="G2043" s="453">
        <f>VLOOKUP(B2043,'SINAPI-%MO'!B:E,4,0)</f>
        <v>0</v>
      </c>
      <c r="H2043" s="456">
        <f t="shared" si="31"/>
        <v>5.1100000000000003</v>
      </c>
    </row>
    <row r="2044" spans="1:8" x14ac:dyDescent="0.25">
      <c r="A2044" s="447"/>
      <c r="B2044" s="449">
        <v>92142</v>
      </c>
      <c r="C2044" s="439" t="s">
        <v>1027</v>
      </c>
      <c r="D2044" s="449" t="s">
        <v>69</v>
      </c>
      <c r="E2044" s="450">
        <v>0.63</v>
      </c>
      <c r="F2044" s="455">
        <v>0</v>
      </c>
      <c r="G2044" s="453">
        <f>VLOOKUP(B2044,'SINAPI-%MO'!B:E,4,0)</f>
        <v>0</v>
      </c>
      <c r="H2044" s="456">
        <f t="shared" si="31"/>
        <v>0.63</v>
      </c>
    </row>
    <row r="2045" spans="1:8" x14ac:dyDescent="0.25">
      <c r="A2045" s="447"/>
      <c r="B2045" s="449">
        <v>92141</v>
      </c>
      <c r="C2045" s="439" t="s">
        <v>1026</v>
      </c>
      <c r="D2045" s="449" t="s">
        <v>69</v>
      </c>
      <c r="E2045" s="450">
        <v>1.57</v>
      </c>
      <c r="F2045" s="455">
        <v>0</v>
      </c>
      <c r="G2045" s="453">
        <f>VLOOKUP(B2045,'SINAPI-%MO'!B:E,4,0)</f>
        <v>0</v>
      </c>
      <c r="H2045" s="456">
        <f t="shared" si="31"/>
        <v>1.57</v>
      </c>
    </row>
    <row r="2046" spans="1:8" x14ac:dyDescent="0.25">
      <c r="A2046" s="447"/>
      <c r="B2046" s="449">
        <v>92143</v>
      </c>
      <c r="C2046" s="439" t="s">
        <v>1028</v>
      </c>
      <c r="D2046" s="449" t="s">
        <v>69</v>
      </c>
      <c r="E2046" s="450">
        <v>6.38</v>
      </c>
      <c r="F2046" s="455">
        <v>0</v>
      </c>
      <c r="G2046" s="453">
        <f>VLOOKUP(B2046,'SINAPI-%MO'!B:E,4,0)</f>
        <v>0</v>
      </c>
      <c r="H2046" s="456">
        <f t="shared" si="31"/>
        <v>6.38</v>
      </c>
    </row>
    <row r="2047" spans="1:8" x14ac:dyDescent="0.25">
      <c r="A2047" s="447"/>
      <c r="B2047" s="449">
        <v>92144</v>
      </c>
      <c r="C2047" s="439" t="s">
        <v>1029</v>
      </c>
      <c r="D2047" s="449" t="s">
        <v>69</v>
      </c>
      <c r="E2047" s="450">
        <v>42.41</v>
      </c>
      <c r="F2047" s="455">
        <v>0</v>
      </c>
      <c r="G2047" s="453">
        <f>VLOOKUP(B2047,'SINAPI-%MO'!B:E,4,0)</f>
        <v>0</v>
      </c>
      <c r="H2047" s="456">
        <f t="shared" si="31"/>
        <v>42.41</v>
      </c>
    </row>
    <row r="2048" spans="1:8" x14ac:dyDescent="0.25">
      <c r="A2048" s="447"/>
      <c r="B2048" s="449">
        <v>92133</v>
      </c>
      <c r="C2048" s="439" t="s">
        <v>1020</v>
      </c>
      <c r="D2048" s="449" t="s">
        <v>69</v>
      </c>
      <c r="E2048" s="450">
        <v>13.94</v>
      </c>
      <c r="F2048" s="455">
        <v>0</v>
      </c>
      <c r="G2048" s="453">
        <f>VLOOKUP(B2048,'SINAPI-%MO'!B:E,4,0)</f>
        <v>0</v>
      </c>
      <c r="H2048" s="456">
        <f t="shared" si="31"/>
        <v>13.94</v>
      </c>
    </row>
    <row r="2049" spans="1:8" x14ac:dyDescent="0.25">
      <c r="A2049" s="447"/>
      <c r="B2049" s="449">
        <v>92135</v>
      </c>
      <c r="C2049" s="439" t="s">
        <v>1022</v>
      </c>
      <c r="D2049" s="449" t="s">
        <v>69</v>
      </c>
      <c r="E2049" s="450">
        <v>1.74</v>
      </c>
      <c r="F2049" s="455">
        <v>0</v>
      </c>
      <c r="G2049" s="453">
        <f>VLOOKUP(B2049,'SINAPI-%MO'!B:E,4,0)</f>
        <v>0</v>
      </c>
      <c r="H2049" s="456">
        <f t="shared" si="31"/>
        <v>1.74</v>
      </c>
    </row>
    <row r="2050" spans="1:8" x14ac:dyDescent="0.25">
      <c r="A2050" s="447"/>
      <c r="B2050" s="449">
        <v>92134</v>
      </c>
      <c r="C2050" s="439" t="s">
        <v>1021</v>
      </c>
      <c r="D2050" s="449" t="s">
        <v>69</v>
      </c>
      <c r="E2050" s="450">
        <v>4.3</v>
      </c>
      <c r="F2050" s="455">
        <v>0</v>
      </c>
      <c r="G2050" s="453">
        <f>VLOOKUP(B2050,'SINAPI-%MO'!B:E,4,0)</f>
        <v>0</v>
      </c>
      <c r="H2050" s="456">
        <f t="shared" si="31"/>
        <v>4.3</v>
      </c>
    </row>
    <row r="2051" spans="1:8" x14ac:dyDescent="0.25">
      <c r="A2051" s="447"/>
      <c r="B2051" s="449">
        <v>92136</v>
      </c>
      <c r="C2051" s="439" t="s">
        <v>1023</v>
      </c>
      <c r="D2051" s="449" t="s">
        <v>69</v>
      </c>
      <c r="E2051" s="450">
        <v>17.43</v>
      </c>
      <c r="F2051" s="455">
        <v>0</v>
      </c>
      <c r="G2051" s="453">
        <f>VLOOKUP(B2051,'SINAPI-%MO'!B:E,4,0)</f>
        <v>0</v>
      </c>
      <c r="H2051" s="456">
        <f t="shared" si="31"/>
        <v>17.43</v>
      </c>
    </row>
    <row r="2052" spans="1:8" x14ac:dyDescent="0.25">
      <c r="A2052" s="447"/>
      <c r="B2052" s="449">
        <v>92137</v>
      </c>
      <c r="C2052" s="439" t="s">
        <v>1024</v>
      </c>
      <c r="D2052" s="449" t="s">
        <v>69</v>
      </c>
      <c r="E2052" s="450">
        <v>36.159999999999997</v>
      </c>
      <c r="F2052" s="455">
        <v>0</v>
      </c>
      <c r="G2052" s="453">
        <f>VLOOKUP(B2052,'SINAPI-%MO'!B:E,4,0)</f>
        <v>0</v>
      </c>
      <c r="H2052" s="456">
        <f t="shared" si="31"/>
        <v>36.159999999999997</v>
      </c>
    </row>
    <row r="2053" spans="1:8" x14ac:dyDescent="0.25">
      <c r="A2053" s="447"/>
      <c r="B2053" s="449">
        <v>91380</v>
      </c>
      <c r="C2053" s="439" t="s">
        <v>973</v>
      </c>
      <c r="D2053" s="449" t="s">
        <v>69</v>
      </c>
      <c r="E2053" s="450">
        <v>34.92</v>
      </c>
      <c r="F2053" s="455">
        <v>0</v>
      </c>
      <c r="G2053" s="453">
        <f>VLOOKUP(B2053,'SINAPI-%MO'!B:E,4,0)</f>
        <v>0</v>
      </c>
      <c r="H2053" s="456">
        <f t="shared" si="31"/>
        <v>34.92</v>
      </c>
    </row>
    <row r="2054" spans="1:8" x14ac:dyDescent="0.25">
      <c r="A2054" s="447"/>
      <c r="B2054" s="449">
        <v>91382</v>
      </c>
      <c r="C2054" s="439" t="s">
        <v>975</v>
      </c>
      <c r="D2054" s="449" t="s">
        <v>69</v>
      </c>
      <c r="E2054" s="450">
        <v>5.38</v>
      </c>
      <c r="F2054" s="455">
        <v>0</v>
      </c>
      <c r="G2054" s="453">
        <f>VLOOKUP(B2054,'SINAPI-%MO'!B:E,4,0)</f>
        <v>0</v>
      </c>
      <c r="H2054" s="456">
        <f t="shared" si="31"/>
        <v>5.38</v>
      </c>
    </row>
    <row r="2055" spans="1:8" x14ac:dyDescent="0.25">
      <c r="A2055" s="447"/>
      <c r="B2055" s="449">
        <v>91381</v>
      </c>
      <c r="C2055" s="439" t="s">
        <v>974</v>
      </c>
      <c r="D2055" s="449" t="s">
        <v>69</v>
      </c>
      <c r="E2055" s="450">
        <v>13.35</v>
      </c>
      <c r="F2055" s="455">
        <v>0</v>
      </c>
      <c r="G2055" s="453">
        <f>VLOOKUP(B2055,'SINAPI-%MO'!B:E,4,0)</f>
        <v>0</v>
      </c>
      <c r="H2055" s="456">
        <f t="shared" si="31"/>
        <v>13.35</v>
      </c>
    </row>
    <row r="2056" spans="1:8" x14ac:dyDescent="0.25">
      <c r="A2056" s="447"/>
      <c r="B2056" s="449">
        <v>91383</v>
      </c>
      <c r="C2056" s="439" t="s">
        <v>976</v>
      </c>
      <c r="D2056" s="449" t="s">
        <v>69</v>
      </c>
      <c r="E2056" s="450">
        <v>62.68</v>
      </c>
      <c r="F2056" s="455">
        <v>0</v>
      </c>
      <c r="G2056" s="453">
        <f>VLOOKUP(B2056,'SINAPI-%MO'!B:E,4,0)</f>
        <v>0</v>
      </c>
      <c r="H2056" s="456">
        <f t="shared" si="31"/>
        <v>62.68</v>
      </c>
    </row>
    <row r="2057" spans="1:8" x14ac:dyDescent="0.25">
      <c r="A2057" s="447"/>
      <c r="B2057" s="449">
        <v>91384</v>
      </c>
      <c r="C2057" s="439" t="s">
        <v>977</v>
      </c>
      <c r="D2057" s="449" t="s">
        <v>69</v>
      </c>
      <c r="E2057" s="450">
        <v>145.51</v>
      </c>
      <c r="F2057" s="455">
        <v>0</v>
      </c>
      <c r="G2057" s="453">
        <f>VLOOKUP(B2057,'SINAPI-%MO'!B:E,4,0)</f>
        <v>0</v>
      </c>
      <c r="H2057" s="456">
        <f t="shared" si="31"/>
        <v>145.51</v>
      </c>
    </row>
    <row r="2058" spans="1:8" x14ac:dyDescent="0.25">
      <c r="A2058" s="447"/>
      <c r="B2058" s="449">
        <v>96030</v>
      </c>
      <c r="C2058" s="439" t="s">
        <v>1154</v>
      </c>
      <c r="D2058" s="449" t="s">
        <v>69</v>
      </c>
      <c r="E2058" s="450">
        <v>42.28</v>
      </c>
      <c r="F2058" s="455">
        <v>0.1741</v>
      </c>
      <c r="G2058" s="453">
        <f>VLOOKUP(B2058,'SINAPI-%MO'!B:E,4,0)</f>
        <v>0</v>
      </c>
      <c r="H2058" s="456">
        <f t="shared" si="31"/>
        <v>42.28</v>
      </c>
    </row>
    <row r="2059" spans="1:8" x14ac:dyDescent="0.25">
      <c r="A2059" s="447"/>
      <c r="B2059" s="449">
        <v>96032</v>
      </c>
      <c r="C2059" s="439" t="s">
        <v>1156</v>
      </c>
      <c r="D2059" s="449" t="s">
        <v>69</v>
      </c>
      <c r="E2059" s="450">
        <v>5.96</v>
      </c>
      <c r="F2059" s="455">
        <v>9.7299999999999998E-2</v>
      </c>
      <c r="G2059" s="453">
        <f>VLOOKUP(B2059,'SINAPI-%MO'!B:E,4,0)</f>
        <v>0</v>
      </c>
      <c r="H2059" s="456">
        <f t="shared" si="31"/>
        <v>5.96</v>
      </c>
    </row>
    <row r="2060" spans="1:8" x14ac:dyDescent="0.25">
      <c r="A2060" s="447"/>
      <c r="B2060" s="449">
        <v>96031</v>
      </c>
      <c r="C2060" s="439" t="s">
        <v>1155</v>
      </c>
      <c r="D2060" s="449" t="s">
        <v>69</v>
      </c>
      <c r="E2060" s="450">
        <v>14.86</v>
      </c>
      <c r="F2060" s="455">
        <v>0.1016</v>
      </c>
      <c r="G2060" s="453">
        <f>VLOOKUP(B2060,'SINAPI-%MO'!B:E,4,0)</f>
        <v>0</v>
      </c>
      <c r="H2060" s="456">
        <f t="shared" ref="H2060:H2123" si="32">IF(E2060&gt;0,TRUNC(E2060*(1-G2060),2),"")</f>
        <v>14.86</v>
      </c>
    </row>
    <row r="2061" spans="1:8" x14ac:dyDescent="0.25">
      <c r="A2061" s="447"/>
      <c r="B2061" s="449">
        <v>96033</v>
      </c>
      <c r="C2061" s="439" t="s">
        <v>1157</v>
      </c>
      <c r="D2061" s="449" t="s">
        <v>69</v>
      </c>
      <c r="E2061" s="450">
        <v>68.81</v>
      </c>
      <c r="F2061" s="455">
        <v>8.9099999999999999E-2</v>
      </c>
      <c r="G2061" s="453">
        <f>VLOOKUP(B2061,'SINAPI-%MO'!B:E,4,0)</f>
        <v>0</v>
      </c>
      <c r="H2061" s="456">
        <f t="shared" si="32"/>
        <v>68.81</v>
      </c>
    </row>
    <row r="2062" spans="1:8" x14ac:dyDescent="0.25">
      <c r="A2062" s="447"/>
      <c r="B2062" s="449">
        <v>96034</v>
      </c>
      <c r="C2062" s="439" t="s">
        <v>1158</v>
      </c>
      <c r="D2062" s="449" t="s">
        <v>69</v>
      </c>
      <c r="E2062" s="450">
        <v>145.51</v>
      </c>
      <c r="F2062" s="455">
        <v>0</v>
      </c>
      <c r="G2062" s="453">
        <f>VLOOKUP(B2062,'SINAPI-%MO'!B:E,4,0)</f>
        <v>0</v>
      </c>
      <c r="H2062" s="456">
        <f t="shared" si="32"/>
        <v>145.51</v>
      </c>
    </row>
    <row r="2063" spans="1:8" x14ac:dyDescent="0.25">
      <c r="A2063" s="447"/>
      <c r="B2063" s="449">
        <v>89870</v>
      </c>
      <c r="C2063" s="439" t="s">
        <v>867</v>
      </c>
      <c r="D2063" s="449" t="s">
        <v>69</v>
      </c>
      <c r="E2063" s="450">
        <v>46</v>
      </c>
      <c r="F2063" s="455">
        <v>0</v>
      </c>
      <c r="G2063" s="453">
        <f>VLOOKUP(B2063,'SINAPI-%MO'!B:E,4,0)</f>
        <v>0</v>
      </c>
      <c r="H2063" s="456">
        <f t="shared" si="32"/>
        <v>46</v>
      </c>
    </row>
    <row r="2064" spans="1:8" x14ac:dyDescent="0.25">
      <c r="A2064" s="447"/>
      <c r="B2064" s="449">
        <v>89872</v>
      </c>
      <c r="C2064" s="439" t="s">
        <v>869</v>
      </c>
      <c r="D2064" s="449" t="s">
        <v>69</v>
      </c>
      <c r="E2064" s="450">
        <v>6.43</v>
      </c>
      <c r="F2064" s="455">
        <v>0</v>
      </c>
      <c r="G2064" s="453">
        <f>VLOOKUP(B2064,'SINAPI-%MO'!B:E,4,0)</f>
        <v>0</v>
      </c>
      <c r="H2064" s="456">
        <f t="shared" si="32"/>
        <v>6.43</v>
      </c>
    </row>
    <row r="2065" spans="1:8" x14ac:dyDescent="0.25">
      <c r="A2065" s="447"/>
      <c r="B2065" s="449">
        <v>89871</v>
      </c>
      <c r="C2065" s="439" t="s">
        <v>868</v>
      </c>
      <c r="D2065" s="449" t="s">
        <v>69</v>
      </c>
      <c r="E2065" s="450">
        <v>15.93</v>
      </c>
      <c r="F2065" s="455">
        <v>0</v>
      </c>
      <c r="G2065" s="453">
        <f>VLOOKUP(B2065,'SINAPI-%MO'!B:E,4,0)</f>
        <v>0</v>
      </c>
      <c r="H2065" s="456">
        <f t="shared" si="32"/>
        <v>15.93</v>
      </c>
    </row>
    <row r="2066" spans="1:8" x14ac:dyDescent="0.25">
      <c r="A2066" s="447"/>
      <c r="B2066" s="449">
        <v>89873</v>
      </c>
      <c r="C2066" s="439" t="s">
        <v>870</v>
      </c>
      <c r="D2066" s="449" t="s">
        <v>69</v>
      </c>
      <c r="E2066" s="450">
        <v>78</v>
      </c>
      <c r="F2066" s="455">
        <v>0</v>
      </c>
      <c r="G2066" s="453">
        <f>VLOOKUP(B2066,'SINAPI-%MO'!B:E,4,0)</f>
        <v>0</v>
      </c>
      <c r="H2066" s="456">
        <f t="shared" si="32"/>
        <v>78</v>
      </c>
    </row>
    <row r="2067" spans="1:8" x14ac:dyDescent="0.25">
      <c r="A2067" s="447"/>
      <c r="B2067" s="449">
        <v>89874</v>
      </c>
      <c r="C2067" s="439" t="s">
        <v>871</v>
      </c>
      <c r="D2067" s="449" t="s">
        <v>69</v>
      </c>
      <c r="E2067" s="450">
        <v>180.94</v>
      </c>
      <c r="F2067" s="455">
        <v>0</v>
      </c>
      <c r="G2067" s="453">
        <f>VLOOKUP(B2067,'SINAPI-%MO'!B:E,4,0)</f>
        <v>0</v>
      </c>
      <c r="H2067" s="456">
        <f t="shared" si="32"/>
        <v>180.94</v>
      </c>
    </row>
    <row r="2068" spans="1:8" x14ac:dyDescent="0.25">
      <c r="A2068" s="447"/>
      <c r="B2068" s="449">
        <v>89878</v>
      </c>
      <c r="C2068" s="439" t="s">
        <v>872</v>
      </c>
      <c r="D2068" s="449" t="s">
        <v>69</v>
      </c>
      <c r="E2068" s="450">
        <v>49.48</v>
      </c>
      <c r="F2068" s="455">
        <v>0</v>
      </c>
      <c r="G2068" s="453">
        <f>VLOOKUP(B2068,'SINAPI-%MO'!B:E,4,0)</f>
        <v>0</v>
      </c>
      <c r="H2068" s="456">
        <f t="shared" si="32"/>
        <v>49.48</v>
      </c>
    </row>
    <row r="2069" spans="1:8" x14ac:dyDescent="0.25">
      <c r="A2069" s="447"/>
      <c r="B2069" s="449">
        <v>89880</v>
      </c>
      <c r="C2069" s="439" t="s">
        <v>874</v>
      </c>
      <c r="D2069" s="449" t="s">
        <v>69</v>
      </c>
      <c r="E2069" s="450">
        <v>6.8</v>
      </c>
      <c r="F2069" s="455">
        <v>0</v>
      </c>
      <c r="G2069" s="453">
        <f>VLOOKUP(B2069,'SINAPI-%MO'!B:E,4,0)</f>
        <v>0</v>
      </c>
      <c r="H2069" s="456">
        <f t="shared" si="32"/>
        <v>6.8</v>
      </c>
    </row>
    <row r="2070" spans="1:8" x14ac:dyDescent="0.25">
      <c r="A2070" s="447"/>
      <c r="B2070" s="449">
        <v>89879</v>
      </c>
      <c r="C2070" s="439" t="s">
        <v>873</v>
      </c>
      <c r="D2070" s="449" t="s">
        <v>69</v>
      </c>
      <c r="E2070" s="450">
        <v>16.829999999999998</v>
      </c>
      <c r="F2070" s="455">
        <v>0</v>
      </c>
      <c r="G2070" s="453">
        <f>VLOOKUP(B2070,'SINAPI-%MO'!B:E,4,0)</f>
        <v>0</v>
      </c>
      <c r="H2070" s="456">
        <f t="shared" si="32"/>
        <v>16.829999999999998</v>
      </c>
    </row>
    <row r="2071" spans="1:8" x14ac:dyDescent="0.25">
      <c r="A2071" s="447"/>
      <c r="B2071" s="449">
        <v>89881</v>
      </c>
      <c r="C2071" s="439" t="s">
        <v>875</v>
      </c>
      <c r="D2071" s="449" t="s">
        <v>69</v>
      </c>
      <c r="E2071" s="450">
        <v>83.05</v>
      </c>
      <c r="F2071" s="455">
        <v>0</v>
      </c>
      <c r="G2071" s="453">
        <f>VLOOKUP(B2071,'SINAPI-%MO'!B:E,4,0)</f>
        <v>0</v>
      </c>
      <c r="H2071" s="456">
        <f t="shared" si="32"/>
        <v>83.05</v>
      </c>
    </row>
    <row r="2072" spans="1:8" x14ac:dyDescent="0.25">
      <c r="A2072" s="447"/>
      <c r="B2072" s="449">
        <v>89882</v>
      </c>
      <c r="C2072" s="439" t="s">
        <v>876</v>
      </c>
      <c r="D2072" s="449" t="s">
        <v>69</v>
      </c>
      <c r="E2072" s="450">
        <v>208.76</v>
      </c>
      <c r="F2072" s="455">
        <v>0</v>
      </c>
      <c r="G2072" s="453">
        <f>VLOOKUP(B2072,'SINAPI-%MO'!B:E,4,0)</f>
        <v>0</v>
      </c>
      <c r="H2072" s="456">
        <f t="shared" si="32"/>
        <v>208.76</v>
      </c>
    </row>
    <row r="2073" spans="1:8" x14ac:dyDescent="0.25">
      <c r="A2073" s="447"/>
      <c r="B2073" s="449">
        <v>7058</v>
      </c>
      <c r="C2073" s="439" t="s">
        <v>704</v>
      </c>
      <c r="D2073" s="449" t="s">
        <v>69</v>
      </c>
      <c r="E2073" s="450">
        <v>27.43</v>
      </c>
      <c r="F2073" s="455">
        <v>0</v>
      </c>
      <c r="G2073" s="453">
        <f>VLOOKUP(B2073,'SINAPI-%MO'!B:E,4,0)</f>
        <v>0</v>
      </c>
      <c r="H2073" s="456">
        <f t="shared" si="32"/>
        <v>27.43</v>
      </c>
    </row>
    <row r="2074" spans="1:8" x14ac:dyDescent="0.25">
      <c r="A2074" s="447"/>
      <c r="B2074" s="449">
        <v>91402</v>
      </c>
      <c r="C2074" s="439" t="s">
        <v>984</v>
      </c>
      <c r="D2074" s="449" t="s">
        <v>69</v>
      </c>
      <c r="E2074" s="450">
        <v>4.24</v>
      </c>
      <c r="F2074" s="455">
        <v>0</v>
      </c>
      <c r="G2074" s="453">
        <f>VLOOKUP(B2074,'SINAPI-%MO'!B:E,4,0)</f>
        <v>0</v>
      </c>
      <c r="H2074" s="456">
        <f t="shared" si="32"/>
        <v>4.24</v>
      </c>
    </row>
    <row r="2075" spans="1:8" x14ac:dyDescent="0.25">
      <c r="A2075" s="447"/>
      <c r="B2075" s="449">
        <v>7059</v>
      </c>
      <c r="C2075" s="439" t="s">
        <v>705</v>
      </c>
      <c r="D2075" s="449" t="s">
        <v>69</v>
      </c>
      <c r="E2075" s="450">
        <v>10.52</v>
      </c>
      <c r="F2075" s="455">
        <v>0</v>
      </c>
      <c r="G2075" s="453">
        <f>VLOOKUP(B2075,'SINAPI-%MO'!B:E,4,0)</f>
        <v>0</v>
      </c>
      <c r="H2075" s="456">
        <f t="shared" si="32"/>
        <v>10.52</v>
      </c>
    </row>
    <row r="2076" spans="1:8" x14ac:dyDescent="0.25">
      <c r="A2076" s="447"/>
      <c r="B2076" s="449">
        <v>7060</v>
      </c>
      <c r="C2076" s="439" t="s">
        <v>706</v>
      </c>
      <c r="D2076" s="449" t="s">
        <v>69</v>
      </c>
      <c r="E2076" s="450">
        <v>49.35</v>
      </c>
      <c r="F2076" s="455">
        <v>0</v>
      </c>
      <c r="G2076" s="453">
        <f>VLOOKUP(B2076,'SINAPI-%MO'!B:E,4,0)</f>
        <v>0</v>
      </c>
      <c r="H2076" s="456">
        <f t="shared" si="32"/>
        <v>49.35</v>
      </c>
    </row>
    <row r="2077" spans="1:8" x14ac:dyDescent="0.25">
      <c r="A2077" s="447"/>
      <c r="B2077" s="449">
        <v>7061</v>
      </c>
      <c r="C2077" s="439" t="s">
        <v>707</v>
      </c>
      <c r="D2077" s="449" t="s">
        <v>69</v>
      </c>
      <c r="E2077" s="450">
        <v>83.62</v>
      </c>
      <c r="F2077" s="455">
        <v>0</v>
      </c>
      <c r="G2077" s="453">
        <f>VLOOKUP(B2077,'SINAPI-%MO'!B:E,4,0)</f>
        <v>0</v>
      </c>
      <c r="H2077" s="456">
        <f t="shared" si="32"/>
        <v>83.62</v>
      </c>
    </row>
    <row r="2078" spans="1:8" x14ac:dyDescent="0.25">
      <c r="A2078" s="447"/>
      <c r="B2078" s="449">
        <v>91367</v>
      </c>
      <c r="C2078" s="439" t="s">
        <v>967</v>
      </c>
      <c r="D2078" s="449" t="s">
        <v>69</v>
      </c>
      <c r="E2078" s="450">
        <v>26.52</v>
      </c>
      <c r="F2078" s="455">
        <v>0</v>
      </c>
      <c r="G2078" s="453">
        <f>VLOOKUP(B2078,'SINAPI-%MO'!B:E,4,0)</f>
        <v>0</v>
      </c>
      <c r="H2078" s="456">
        <f t="shared" si="32"/>
        <v>26.52</v>
      </c>
    </row>
    <row r="2079" spans="1:8" x14ac:dyDescent="0.25">
      <c r="A2079" s="447"/>
      <c r="B2079" s="449">
        <v>91369</v>
      </c>
      <c r="C2079" s="439" t="s">
        <v>969</v>
      </c>
      <c r="D2079" s="449" t="s">
        <v>69</v>
      </c>
      <c r="E2079" s="450">
        <v>4.09</v>
      </c>
      <c r="F2079" s="455">
        <v>0</v>
      </c>
      <c r="G2079" s="453">
        <f>VLOOKUP(B2079,'SINAPI-%MO'!B:E,4,0)</f>
        <v>0</v>
      </c>
      <c r="H2079" s="456">
        <f t="shared" si="32"/>
        <v>4.09</v>
      </c>
    </row>
    <row r="2080" spans="1:8" x14ac:dyDescent="0.25">
      <c r="A2080" s="447"/>
      <c r="B2080" s="449">
        <v>91368</v>
      </c>
      <c r="C2080" s="439" t="s">
        <v>968</v>
      </c>
      <c r="D2080" s="449" t="s">
        <v>69</v>
      </c>
      <c r="E2080" s="450">
        <v>10.15</v>
      </c>
      <c r="F2080" s="455">
        <v>0</v>
      </c>
      <c r="G2080" s="453">
        <f>VLOOKUP(B2080,'SINAPI-%MO'!B:E,4,0)</f>
        <v>0</v>
      </c>
      <c r="H2080" s="456">
        <f t="shared" si="32"/>
        <v>10.15</v>
      </c>
    </row>
    <row r="2081" spans="1:8" x14ac:dyDescent="0.25">
      <c r="A2081" s="447"/>
      <c r="B2081" s="449">
        <v>5695</v>
      </c>
      <c r="C2081" s="439" t="s">
        <v>660</v>
      </c>
      <c r="D2081" s="449" t="s">
        <v>69</v>
      </c>
      <c r="E2081" s="450">
        <v>47.71</v>
      </c>
      <c r="F2081" s="455">
        <v>0</v>
      </c>
      <c r="G2081" s="453">
        <f>VLOOKUP(B2081,'SINAPI-%MO'!B:E,4,0)</f>
        <v>0</v>
      </c>
      <c r="H2081" s="456">
        <f t="shared" si="32"/>
        <v>47.71</v>
      </c>
    </row>
    <row r="2082" spans="1:8" x14ac:dyDescent="0.25">
      <c r="A2082" s="447"/>
      <c r="B2082" s="449">
        <v>53792</v>
      </c>
      <c r="C2082" s="439" t="s">
        <v>714</v>
      </c>
      <c r="D2082" s="449" t="s">
        <v>69</v>
      </c>
      <c r="E2082" s="450">
        <v>103.95</v>
      </c>
      <c r="F2082" s="455">
        <v>0</v>
      </c>
      <c r="G2082" s="453">
        <f>VLOOKUP(B2082,'SINAPI-%MO'!B:E,4,0)</f>
        <v>0</v>
      </c>
      <c r="H2082" s="456">
        <f t="shared" si="32"/>
        <v>103.95</v>
      </c>
    </row>
    <row r="2083" spans="1:8" x14ac:dyDescent="0.25">
      <c r="A2083" s="447"/>
      <c r="B2083" s="449">
        <v>106347</v>
      </c>
      <c r="C2083" s="439" t="s">
        <v>15074</v>
      </c>
      <c r="D2083" s="449" t="s">
        <v>69</v>
      </c>
      <c r="E2083" s="450">
        <v>0</v>
      </c>
      <c r="F2083" s="455"/>
      <c r="G2083" s="453" t="e">
        <f>VLOOKUP(B2083,'SINAPI-%MO'!B:E,4,0)</f>
        <v>#N/A</v>
      </c>
      <c r="H2083" s="456" t="str">
        <f t="shared" si="32"/>
        <v/>
      </c>
    </row>
    <row r="2084" spans="1:8" x14ac:dyDescent="0.25">
      <c r="A2084" s="447"/>
      <c r="B2084" s="449">
        <v>106350</v>
      </c>
      <c r="C2084" s="439" t="s">
        <v>15075</v>
      </c>
      <c r="D2084" s="449" t="s">
        <v>69</v>
      </c>
      <c r="E2084" s="450">
        <v>0</v>
      </c>
      <c r="F2084" s="455"/>
      <c r="G2084" s="453" t="e">
        <f>VLOOKUP(B2084,'SINAPI-%MO'!B:E,4,0)</f>
        <v>#N/A</v>
      </c>
      <c r="H2084" s="456" t="str">
        <f t="shared" si="32"/>
        <v/>
      </c>
    </row>
    <row r="2085" spans="1:8" x14ac:dyDescent="0.25">
      <c r="A2085" s="447"/>
      <c r="B2085" s="449">
        <v>106348</v>
      </c>
      <c r="C2085" s="439" t="s">
        <v>15076</v>
      </c>
      <c r="D2085" s="449" t="s">
        <v>69</v>
      </c>
      <c r="E2085" s="450">
        <v>0</v>
      </c>
      <c r="F2085" s="455"/>
      <c r="G2085" s="453" t="e">
        <f>VLOOKUP(B2085,'SINAPI-%MO'!B:E,4,0)</f>
        <v>#N/A</v>
      </c>
      <c r="H2085" s="456" t="str">
        <f t="shared" si="32"/>
        <v/>
      </c>
    </row>
    <row r="2086" spans="1:8" x14ac:dyDescent="0.25">
      <c r="A2086" s="447"/>
      <c r="B2086" s="449">
        <v>106349</v>
      </c>
      <c r="C2086" s="439" t="s">
        <v>15077</v>
      </c>
      <c r="D2086" s="449" t="s">
        <v>69</v>
      </c>
      <c r="E2086" s="450">
        <v>0</v>
      </c>
      <c r="F2086" s="455"/>
      <c r="G2086" s="453" t="e">
        <f>VLOOKUP(B2086,'SINAPI-%MO'!B:E,4,0)</f>
        <v>#N/A</v>
      </c>
      <c r="H2086" s="456" t="str">
        <f t="shared" si="32"/>
        <v/>
      </c>
    </row>
    <row r="2087" spans="1:8" x14ac:dyDescent="0.25">
      <c r="A2087" s="447"/>
      <c r="B2087" s="449">
        <v>106351</v>
      </c>
      <c r="C2087" s="439" t="s">
        <v>14097</v>
      </c>
      <c r="D2087" s="449" t="s">
        <v>69</v>
      </c>
      <c r="E2087" s="450">
        <v>203.11</v>
      </c>
      <c r="F2087" s="455">
        <v>0</v>
      </c>
      <c r="G2087" s="453">
        <f>VLOOKUP(B2087,'SINAPI-%MO'!B:E,4,0)</f>
        <v>0</v>
      </c>
      <c r="H2087" s="456">
        <f t="shared" si="32"/>
        <v>203.11</v>
      </c>
    </row>
    <row r="2088" spans="1:8" x14ac:dyDescent="0.25">
      <c r="A2088" s="447"/>
      <c r="B2088" s="449">
        <v>106337</v>
      </c>
      <c r="C2088" s="439" t="s">
        <v>15078</v>
      </c>
      <c r="D2088" s="449" t="s">
        <v>69</v>
      </c>
      <c r="E2088" s="450">
        <v>0</v>
      </c>
      <c r="F2088" s="455"/>
      <c r="G2088" s="453" t="e">
        <f>VLOOKUP(B2088,'SINAPI-%MO'!B:E,4,0)</f>
        <v>#N/A</v>
      </c>
      <c r="H2088" s="456" t="str">
        <f t="shared" si="32"/>
        <v/>
      </c>
    </row>
    <row r="2089" spans="1:8" x14ac:dyDescent="0.25">
      <c r="A2089" s="447"/>
      <c r="B2089" s="449">
        <v>106340</v>
      </c>
      <c r="C2089" s="439" t="s">
        <v>15079</v>
      </c>
      <c r="D2089" s="449" t="s">
        <v>69</v>
      </c>
      <c r="E2089" s="450">
        <v>0</v>
      </c>
      <c r="F2089" s="455"/>
      <c r="G2089" s="453" t="e">
        <f>VLOOKUP(B2089,'SINAPI-%MO'!B:E,4,0)</f>
        <v>#N/A</v>
      </c>
      <c r="H2089" s="456" t="str">
        <f t="shared" si="32"/>
        <v/>
      </c>
    </row>
    <row r="2090" spans="1:8" x14ac:dyDescent="0.25">
      <c r="A2090" s="447"/>
      <c r="B2090" s="449">
        <v>106338</v>
      </c>
      <c r="C2090" s="439" t="s">
        <v>15080</v>
      </c>
      <c r="D2090" s="449" t="s">
        <v>69</v>
      </c>
      <c r="E2090" s="450">
        <v>0</v>
      </c>
      <c r="F2090" s="455"/>
      <c r="G2090" s="453" t="e">
        <f>VLOOKUP(B2090,'SINAPI-%MO'!B:E,4,0)</f>
        <v>#N/A</v>
      </c>
      <c r="H2090" s="456" t="str">
        <f t="shared" si="32"/>
        <v/>
      </c>
    </row>
    <row r="2091" spans="1:8" x14ac:dyDescent="0.25">
      <c r="A2091" s="447"/>
      <c r="B2091" s="449">
        <v>106339</v>
      </c>
      <c r="C2091" s="439" t="s">
        <v>15081</v>
      </c>
      <c r="D2091" s="449" t="s">
        <v>69</v>
      </c>
      <c r="E2091" s="450">
        <v>0</v>
      </c>
      <c r="F2091" s="455"/>
      <c r="G2091" s="453" t="e">
        <f>VLOOKUP(B2091,'SINAPI-%MO'!B:E,4,0)</f>
        <v>#N/A</v>
      </c>
      <c r="H2091" s="456" t="str">
        <f t="shared" si="32"/>
        <v/>
      </c>
    </row>
    <row r="2092" spans="1:8" x14ac:dyDescent="0.25">
      <c r="A2092" s="447"/>
      <c r="B2092" s="449">
        <v>106341</v>
      </c>
      <c r="C2092" s="439" t="s">
        <v>14098</v>
      </c>
      <c r="D2092" s="449" t="s">
        <v>69</v>
      </c>
      <c r="E2092" s="450">
        <v>275.62</v>
      </c>
      <c r="F2092" s="455">
        <v>0</v>
      </c>
      <c r="G2092" s="453">
        <f>VLOOKUP(B2092,'SINAPI-%MO'!B:E,4,0)</f>
        <v>0</v>
      </c>
      <c r="H2092" s="456">
        <f t="shared" si="32"/>
        <v>275.62</v>
      </c>
    </row>
    <row r="2093" spans="1:8" x14ac:dyDescent="0.25">
      <c r="A2093" s="447"/>
      <c r="B2093" s="449">
        <v>92237</v>
      </c>
      <c r="C2093" s="439" t="s">
        <v>1030</v>
      </c>
      <c r="D2093" s="449" t="s">
        <v>69</v>
      </c>
      <c r="E2093" s="450">
        <v>32.67</v>
      </c>
      <c r="F2093" s="455">
        <v>0.1249</v>
      </c>
      <c r="G2093" s="453">
        <f>VLOOKUP(B2093,'SINAPI-%MO'!B:E,4,0)</f>
        <v>0</v>
      </c>
      <c r="H2093" s="456">
        <f t="shared" si="32"/>
        <v>32.67</v>
      </c>
    </row>
    <row r="2094" spans="1:8" x14ac:dyDescent="0.25">
      <c r="A2094" s="447"/>
      <c r="B2094" s="449">
        <v>92239</v>
      </c>
      <c r="C2094" s="439" t="s">
        <v>1032</v>
      </c>
      <c r="D2094" s="449" t="s">
        <v>69</v>
      </c>
      <c r="E2094" s="450">
        <v>5.32</v>
      </c>
      <c r="F2094" s="455">
        <v>0.1071</v>
      </c>
      <c r="G2094" s="453">
        <f>VLOOKUP(B2094,'SINAPI-%MO'!B:E,4,0)</f>
        <v>0</v>
      </c>
      <c r="H2094" s="456">
        <f t="shared" si="32"/>
        <v>5.32</v>
      </c>
    </row>
    <row r="2095" spans="1:8" x14ac:dyDescent="0.25">
      <c r="A2095" s="447"/>
      <c r="B2095" s="449">
        <v>92238</v>
      </c>
      <c r="C2095" s="439" t="s">
        <v>1031</v>
      </c>
      <c r="D2095" s="449" t="s">
        <v>69</v>
      </c>
      <c r="E2095" s="450">
        <v>13.16</v>
      </c>
      <c r="F2095" s="455">
        <v>0.1071</v>
      </c>
      <c r="G2095" s="453">
        <f>VLOOKUP(B2095,'SINAPI-%MO'!B:E,4,0)</f>
        <v>0</v>
      </c>
      <c r="H2095" s="456">
        <f t="shared" si="32"/>
        <v>13.16</v>
      </c>
    </row>
    <row r="2096" spans="1:8" x14ac:dyDescent="0.25">
      <c r="A2096" s="447"/>
      <c r="B2096" s="449">
        <v>92240</v>
      </c>
      <c r="C2096" s="439" t="s">
        <v>1033</v>
      </c>
      <c r="D2096" s="449" t="s">
        <v>69</v>
      </c>
      <c r="E2096" s="450">
        <v>58.69</v>
      </c>
      <c r="F2096" s="455">
        <v>8.6900000000000005E-2</v>
      </c>
      <c r="G2096" s="453">
        <f>VLOOKUP(B2096,'SINAPI-%MO'!B:E,4,0)</f>
        <v>0</v>
      </c>
      <c r="H2096" s="456">
        <f t="shared" si="32"/>
        <v>58.69</v>
      </c>
    </row>
    <row r="2097" spans="1:8" x14ac:dyDescent="0.25">
      <c r="A2097" s="447"/>
      <c r="B2097" s="449">
        <v>92241</v>
      </c>
      <c r="C2097" s="439" t="s">
        <v>1034</v>
      </c>
      <c r="D2097" s="449" t="s">
        <v>69</v>
      </c>
      <c r="E2097" s="450">
        <v>283.36</v>
      </c>
      <c r="F2097" s="455">
        <v>0</v>
      </c>
      <c r="G2097" s="453">
        <f>VLOOKUP(B2097,'SINAPI-%MO'!B:E,4,0)</f>
        <v>0</v>
      </c>
      <c r="H2097" s="456">
        <f t="shared" si="32"/>
        <v>283.36</v>
      </c>
    </row>
    <row r="2098" spans="1:8" x14ac:dyDescent="0.25">
      <c r="A2098" s="447"/>
      <c r="B2098" s="449">
        <v>91640</v>
      </c>
      <c r="C2098" s="439" t="s">
        <v>996</v>
      </c>
      <c r="D2098" s="449" t="s">
        <v>69</v>
      </c>
      <c r="E2098" s="450">
        <v>44.87</v>
      </c>
      <c r="F2098" s="455">
        <v>0.1119</v>
      </c>
      <c r="G2098" s="453">
        <f>VLOOKUP(B2098,'SINAPI-%MO'!B:E,4,0)</f>
        <v>0</v>
      </c>
      <c r="H2098" s="456">
        <f t="shared" si="32"/>
        <v>44.87</v>
      </c>
    </row>
    <row r="2099" spans="1:8" x14ac:dyDescent="0.25">
      <c r="A2099" s="447"/>
      <c r="B2099" s="449">
        <v>91642</v>
      </c>
      <c r="C2099" s="439" t="s">
        <v>998</v>
      </c>
      <c r="D2099" s="449" t="s">
        <v>69</v>
      </c>
      <c r="E2099" s="450">
        <v>7.32</v>
      </c>
      <c r="F2099" s="455">
        <v>9.5600000000000004E-2</v>
      </c>
      <c r="G2099" s="453">
        <f>VLOOKUP(B2099,'SINAPI-%MO'!B:E,4,0)</f>
        <v>0</v>
      </c>
      <c r="H2099" s="456">
        <f t="shared" si="32"/>
        <v>7.32</v>
      </c>
    </row>
    <row r="2100" spans="1:8" x14ac:dyDescent="0.25">
      <c r="A2100" s="447"/>
      <c r="B2100" s="449">
        <v>91641</v>
      </c>
      <c r="C2100" s="439" t="s">
        <v>997</v>
      </c>
      <c r="D2100" s="449" t="s">
        <v>69</v>
      </c>
      <c r="E2100" s="450">
        <v>18.12</v>
      </c>
      <c r="F2100" s="455">
        <v>9.6000000000000002E-2</v>
      </c>
      <c r="G2100" s="453">
        <f>VLOOKUP(B2100,'SINAPI-%MO'!B:E,4,0)</f>
        <v>0</v>
      </c>
      <c r="H2100" s="456">
        <f t="shared" si="32"/>
        <v>18.12</v>
      </c>
    </row>
    <row r="2101" spans="1:8" x14ac:dyDescent="0.25">
      <c r="A2101" s="447"/>
      <c r="B2101" s="449">
        <v>91643</v>
      </c>
      <c r="C2101" s="439" t="s">
        <v>999</v>
      </c>
      <c r="D2101" s="449" t="s">
        <v>69</v>
      </c>
      <c r="E2101" s="450">
        <v>80.98</v>
      </c>
      <c r="F2101" s="455">
        <v>7.7399999999999997E-2</v>
      </c>
      <c r="G2101" s="453">
        <f>VLOOKUP(B2101,'SINAPI-%MO'!B:E,4,0)</f>
        <v>0</v>
      </c>
      <c r="H2101" s="456">
        <f t="shared" si="32"/>
        <v>80.98</v>
      </c>
    </row>
    <row r="2102" spans="1:8" x14ac:dyDescent="0.25">
      <c r="A2102" s="447"/>
      <c r="B2102" s="449">
        <v>91644</v>
      </c>
      <c r="C2102" s="439" t="s">
        <v>1000</v>
      </c>
      <c r="D2102" s="449" t="s">
        <v>69</v>
      </c>
      <c r="E2102" s="450">
        <v>309.08</v>
      </c>
      <c r="F2102" s="455">
        <v>0</v>
      </c>
      <c r="G2102" s="453">
        <f>VLOOKUP(B2102,'SINAPI-%MO'!B:E,4,0)</f>
        <v>0</v>
      </c>
      <c r="H2102" s="456">
        <f t="shared" si="32"/>
        <v>309.08</v>
      </c>
    </row>
    <row r="2103" spans="1:8" x14ac:dyDescent="0.25">
      <c r="A2103" s="447"/>
      <c r="B2103" s="449">
        <v>92105</v>
      </c>
      <c r="C2103" s="439" t="s">
        <v>1012</v>
      </c>
      <c r="D2103" s="449" t="s">
        <v>69</v>
      </c>
      <c r="E2103" s="450">
        <v>197.46</v>
      </c>
      <c r="F2103" s="455">
        <v>0</v>
      </c>
      <c r="G2103" s="453">
        <f>VLOOKUP(B2103,'SINAPI-%MO'!B:E,4,0)</f>
        <v>0</v>
      </c>
      <c r="H2103" s="456">
        <f t="shared" si="32"/>
        <v>197.46</v>
      </c>
    </row>
    <row r="2104" spans="1:8" x14ac:dyDescent="0.25">
      <c r="A2104" s="447"/>
      <c r="B2104" s="449">
        <v>92101</v>
      </c>
      <c r="C2104" s="439" t="s">
        <v>1008</v>
      </c>
      <c r="D2104" s="449" t="s">
        <v>69</v>
      </c>
      <c r="E2104" s="450">
        <v>50.65</v>
      </c>
      <c r="F2104" s="455">
        <v>0.4486</v>
      </c>
      <c r="G2104" s="453">
        <f>VLOOKUP(B2104,'SINAPI-%MO'!B:E,4,0)</f>
        <v>0</v>
      </c>
      <c r="H2104" s="456">
        <f t="shared" si="32"/>
        <v>50.65</v>
      </c>
    </row>
    <row r="2105" spans="1:8" x14ac:dyDescent="0.25">
      <c r="A2105" s="447"/>
      <c r="B2105" s="449">
        <v>92103</v>
      </c>
      <c r="C2105" s="439" t="s">
        <v>1010</v>
      </c>
      <c r="D2105" s="449" t="s">
        <v>69</v>
      </c>
      <c r="E2105" s="450">
        <v>6.53</v>
      </c>
      <c r="F2105" s="455">
        <v>0.28939999999999999</v>
      </c>
      <c r="G2105" s="453">
        <f>VLOOKUP(B2105,'SINAPI-%MO'!B:E,4,0)</f>
        <v>0</v>
      </c>
      <c r="H2105" s="456">
        <f t="shared" si="32"/>
        <v>6.53</v>
      </c>
    </row>
    <row r="2106" spans="1:8" x14ac:dyDescent="0.25">
      <c r="A2106" s="447"/>
      <c r="B2106" s="449">
        <v>92102</v>
      </c>
      <c r="C2106" s="439" t="s">
        <v>1009</v>
      </c>
      <c r="D2106" s="449" t="s">
        <v>69</v>
      </c>
      <c r="E2106" s="450">
        <v>16.149999999999999</v>
      </c>
      <c r="F2106" s="455">
        <v>0.28920000000000001</v>
      </c>
      <c r="G2106" s="453">
        <f>VLOOKUP(B2106,'SINAPI-%MO'!B:E,4,0)</f>
        <v>0</v>
      </c>
      <c r="H2106" s="456">
        <f t="shared" si="32"/>
        <v>16.149999999999999</v>
      </c>
    </row>
    <row r="2107" spans="1:8" x14ac:dyDescent="0.25">
      <c r="A2107" s="447"/>
      <c r="B2107" s="449">
        <v>92104</v>
      </c>
      <c r="C2107" s="439" t="s">
        <v>1011</v>
      </c>
      <c r="D2107" s="449" t="s">
        <v>69</v>
      </c>
      <c r="E2107" s="450">
        <v>80.760000000000005</v>
      </c>
      <c r="F2107" s="455">
        <v>0.35170000000000001</v>
      </c>
      <c r="G2107" s="453">
        <f>VLOOKUP(B2107,'SINAPI-%MO'!B:E,4,0)</f>
        <v>0</v>
      </c>
      <c r="H2107" s="456">
        <f t="shared" si="32"/>
        <v>80.760000000000005</v>
      </c>
    </row>
    <row r="2108" spans="1:8" x14ac:dyDescent="0.25">
      <c r="A2108" s="447"/>
      <c r="B2108" s="449">
        <v>91396</v>
      </c>
      <c r="C2108" s="439" t="s">
        <v>981</v>
      </c>
      <c r="D2108" s="449" t="s">
        <v>69</v>
      </c>
      <c r="E2108" s="450">
        <v>33.92</v>
      </c>
      <c r="F2108" s="455">
        <v>0.1489</v>
      </c>
      <c r="G2108" s="453">
        <f>VLOOKUP(B2108,'SINAPI-%MO'!B:E,4,0)</f>
        <v>0</v>
      </c>
      <c r="H2108" s="456">
        <f t="shared" si="32"/>
        <v>33.92</v>
      </c>
    </row>
    <row r="2109" spans="1:8" x14ac:dyDescent="0.25">
      <c r="A2109" s="447"/>
      <c r="B2109" s="449">
        <v>91398</v>
      </c>
      <c r="C2109" s="439" t="s">
        <v>983</v>
      </c>
      <c r="D2109" s="449" t="s">
        <v>69</v>
      </c>
      <c r="E2109" s="450">
        <v>5.32</v>
      </c>
      <c r="F2109" s="455">
        <v>9.9599999999999994E-2</v>
      </c>
      <c r="G2109" s="453">
        <f>VLOOKUP(B2109,'SINAPI-%MO'!B:E,4,0)</f>
        <v>0</v>
      </c>
      <c r="H2109" s="456">
        <f t="shared" si="32"/>
        <v>5.32</v>
      </c>
    </row>
    <row r="2110" spans="1:8" x14ac:dyDescent="0.25">
      <c r="A2110" s="447"/>
      <c r="B2110" s="449">
        <v>91397</v>
      </c>
      <c r="C2110" s="439" t="s">
        <v>982</v>
      </c>
      <c r="D2110" s="449" t="s">
        <v>69</v>
      </c>
      <c r="E2110" s="450">
        <v>13.19</v>
      </c>
      <c r="F2110" s="455">
        <v>0.10009999999999999</v>
      </c>
      <c r="G2110" s="453">
        <f>VLOOKUP(B2110,'SINAPI-%MO'!B:E,4,0)</f>
        <v>0</v>
      </c>
      <c r="H2110" s="456">
        <f t="shared" si="32"/>
        <v>13.19</v>
      </c>
    </row>
    <row r="2111" spans="1:8" x14ac:dyDescent="0.25">
      <c r="A2111" s="447"/>
      <c r="B2111" s="449">
        <v>5763</v>
      </c>
      <c r="C2111" s="439" t="s">
        <v>682</v>
      </c>
      <c r="D2111" s="449" t="s">
        <v>69</v>
      </c>
      <c r="E2111" s="450">
        <v>60.45</v>
      </c>
      <c r="F2111" s="455">
        <v>0.1045</v>
      </c>
      <c r="G2111" s="453">
        <f>VLOOKUP(B2111,'SINAPI-%MO'!B:E,4,0)</f>
        <v>0</v>
      </c>
      <c r="H2111" s="456">
        <f t="shared" si="32"/>
        <v>60.45</v>
      </c>
    </row>
    <row r="2112" spans="1:8" x14ac:dyDescent="0.25">
      <c r="A2112" s="447"/>
      <c r="B2112" s="449">
        <v>53831</v>
      </c>
      <c r="C2112" s="439" t="s">
        <v>725</v>
      </c>
      <c r="D2112" s="449" t="s">
        <v>69</v>
      </c>
      <c r="E2112" s="450">
        <v>197.46</v>
      </c>
      <c r="F2112" s="455">
        <v>0</v>
      </c>
      <c r="G2112" s="453">
        <f>VLOOKUP(B2112,'SINAPI-%MO'!B:E,4,0)</f>
        <v>0</v>
      </c>
      <c r="H2112" s="456">
        <f t="shared" si="32"/>
        <v>197.46</v>
      </c>
    </row>
    <row r="2113" spans="1:8" x14ac:dyDescent="0.25">
      <c r="A2113" s="447"/>
      <c r="B2113" s="449">
        <v>106222</v>
      </c>
      <c r="C2113" s="439" t="s">
        <v>14099</v>
      </c>
      <c r="D2113" s="449" t="s">
        <v>69</v>
      </c>
      <c r="E2113" s="450">
        <v>33.61</v>
      </c>
      <c r="F2113" s="455">
        <v>0.18540000000000001</v>
      </c>
      <c r="G2113" s="453">
        <f>VLOOKUP(B2113,'SINAPI-%MO'!B:E,4,0)</f>
        <v>0</v>
      </c>
      <c r="H2113" s="456">
        <f t="shared" si="32"/>
        <v>33.61</v>
      </c>
    </row>
    <row r="2114" spans="1:8" x14ac:dyDescent="0.25">
      <c r="A2114" s="447"/>
      <c r="B2114" s="449">
        <v>106225</v>
      </c>
      <c r="C2114" s="439" t="s">
        <v>14100</v>
      </c>
      <c r="D2114" s="449" t="s">
        <v>69</v>
      </c>
      <c r="E2114" s="450">
        <v>5.21</v>
      </c>
      <c r="F2114" s="455">
        <v>0.12670000000000001</v>
      </c>
      <c r="G2114" s="453">
        <f>VLOOKUP(B2114,'SINAPI-%MO'!B:E,4,0)</f>
        <v>0</v>
      </c>
      <c r="H2114" s="456">
        <f t="shared" si="32"/>
        <v>5.21</v>
      </c>
    </row>
    <row r="2115" spans="1:8" x14ac:dyDescent="0.25">
      <c r="A2115" s="447"/>
      <c r="B2115" s="449">
        <v>106223</v>
      </c>
      <c r="C2115" s="439" t="s">
        <v>14101</v>
      </c>
      <c r="D2115" s="449" t="s">
        <v>69</v>
      </c>
      <c r="E2115" s="450">
        <v>12.88</v>
      </c>
      <c r="F2115" s="455">
        <v>0.12659999999999999</v>
      </c>
      <c r="G2115" s="453">
        <f>VLOOKUP(B2115,'SINAPI-%MO'!B:E,4,0)</f>
        <v>0</v>
      </c>
      <c r="H2115" s="456">
        <f t="shared" si="32"/>
        <v>12.88</v>
      </c>
    </row>
    <row r="2116" spans="1:8" x14ac:dyDescent="0.25">
      <c r="A2116" s="447"/>
      <c r="B2116" s="449">
        <v>106224</v>
      </c>
      <c r="C2116" s="439" t="s">
        <v>14102</v>
      </c>
      <c r="D2116" s="449" t="s">
        <v>69</v>
      </c>
      <c r="E2116" s="450">
        <v>59.13</v>
      </c>
      <c r="F2116" s="455">
        <v>0.13170000000000001</v>
      </c>
      <c r="G2116" s="453">
        <f>VLOOKUP(B2116,'SINAPI-%MO'!B:E,4,0)</f>
        <v>0</v>
      </c>
      <c r="H2116" s="456">
        <f t="shared" si="32"/>
        <v>59.13</v>
      </c>
    </row>
    <row r="2117" spans="1:8" x14ac:dyDescent="0.25">
      <c r="A2117" s="447"/>
      <c r="B2117" s="449">
        <v>106226</v>
      </c>
      <c r="C2117" s="439" t="s">
        <v>14103</v>
      </c>
      <c r="D2117" s="449" t="s">
        <v>69</v>
      </c>
      <c r="E2117" s="450">
        <v>161.97</v>
      </c>
      <c r="F2117" s="455">
        <v>0</v>
      </c>
      <c r="G2117" s="453">
        <f>VLOOKUP(B2117,'SINAPI-%MO'!B:E,4,0)</f>
        <v>0</v>
      </c>
      <c r="H2117" s="456">
        <f t="shared" si="32"/>
        <v>161.97</v>
      </c>
    </row>
    <row r="2118" spans="1:8" x14ac:dyDescent="0.25">
      <c r="A2118" s="447"/>
      <c r="B2118" s="449">
        <v>91359</v>
      </c>
      <c r="C2118" s="439" t="s">
        <v>964</v>
      </c>
      <c r="D2118" s="449" t="s">
        <v>69</v>
      </c>
      <c r="E2118" s="450">
        <v>24.39</v>
      </c>
      <c r="F2118" s="455">
        <v>0.1726</v>
      </c>
      <c r="G2118" s="453">
        <f>VLOOKUP(B2118,'SINAPI-%MO'!B:E,4,0)</f>
        <v>0</v>
      </c>
      <c r="H2118" s="456">
        <f t="shared" si="32"/>
        <v>24.39</v>
      </c>
    </row>
    <row r="2119" spans="1:8" x14ac:dyDescent="0.25">
      <c r="A2119" s="447"/>
      <c r="B2119" s="449">
        <v>91361</v>
      </c>
      <c r="C2119" s="439" t="s">
        <v>966</v>
      </c>
      <c r="D2119" s="449" t="s">
        <v>69</v>
      </c>
      <c r="E2119" s="450">
        <v>3.79</v>
      </c>
      <c r="F2119" s="455">
        <v>0.11609999999999999</v>
      </c>
      <c r="G2119" s="453">
        <f>VLOOKUP(B2119,'SINAPI-%MO'!B:E,4,0)</f>
        <v>0</v>
      </c>
      <c r="H2119" s="456">
        <f t="shared" si="32"/>
        <v>3.79</v>
      </c>
    </row>
    <row r="2120" spans="1:8" x14ac:dyDescent="0.25">
      <c r="A2120" s="447"/>
      <c r="B2120" s="449">
        <v>91360</v>
      </c>
      <c r="C2120" s="439" t="s">
        <v>965</v>
      </c>
      <c r="D2120" s="449" t="s">
        <v>69</v>
      </c>
      <c r="E2120" s="450">
        <v>9.39</v>
      </c>
      <c r="F2120" s="455">
        <v>0.1171</v>
      </c>
      <c r="G2120" s="453">
        <f>VLOOKUP(B2120,'SINAPI-%MO'!B:E,4,0)</f>
        <v>0</v>
      </c>
      <c r="H2120" s="456">
        <f t="shared" si="32"/>
        <v>9.39</v>
      </c>
    </row>
    <row r="2121" spans="1:8" x14ac:dyDescent="0.25">
      <c r="A2121" s="447"/>
      <c r="B2121" s="449">
        <v>53882</v>
      </c>
      <c r="C2121" s="439" t="s">
        <v>735</v>
      </c>
      <c r="D2121" s="449" t="s">
        <v>69</v>
      </c>
      <c r="E2121" s="450">
        <v>43.11</v>
      </c>
      <c r="F2121" s="455">
        <v>0.1222</v>
      </c>
      <c r="G2121" s="453">
        <f>VLOOKUP(B2121,'SINAPI-%MO'!B:E,4,0)</f>
        <v>0</v>
      </c>
      <c r="H2121" s="456">
        <f t="shared" si="32"/>
        <v>43.11</v>
      </c>
    </row>
    <row r="2122" spans="1:8" x14ac:dyDescent="0.25">
      <c r="A2122" s="447"/>
      <c r="B2122" s="449">
        <v>5747</v>
      </c>
      <c r="C2122" s="439" t="s">
        <v>679</v>
      </c>
      <c r="D2122" s="449" t="s">
        <v>69</v>
      </c>
      <c r="E2122" s="450">
        <v>162.28</v>
      </c>
      <c r="F2122" s="455">
        <v>0</v>
      </c>
      <c r="G2122" s="453">
        <f>VLOOKUP(B2122,'SINAPI-%MO'!B:E,4,0)</f>
        <v>0</v>
      </c>
      <c r="H2122" s="456">
        <f t="shared" si="32"/>
        <v>162.28</v>
      </c>
    </row>
    <row r="2123" spans="1:8" x14ac:dyDescent="0.25">
      <c r="A2123" s="447"/>
      <c r="B2123" s="449">
        <v>104699</v>
      </c>
      <c r="C2123" s="439" t="s">
        <v>11199</v>
      </c>
      <c r="D2123" s="449" t="s">
        <v>69</v>
      </c>
      <c r="E2123" s="450">
        <v>0</v>
      </c>
      <c r="F2123" s="455"/>
      <c r="G2123" s="453" t="e">
        <f>VLOOKUP(B2123,'SINAPI-%MO'!B:E,4,0)</f>
        <v>#N/A</v>
      </c>
      <c r="H2123" s="456" t="str">
        <f t="shared" si="32"/>
        <v/>
      </c>
    </row>
    <row r="2124" spans="1:8" x14ac:dyDescent="0.25">
      <c r="A2124" s="447"/>
      <c r="B2124" s="449">
        <v>104702</v>
      </c>
      <c r="C2124" s="439" t="s">
        <v>11200</v>
      </c>
      <c r="D2124" s="449" t="s">
        <v>69</v>
      </c>
      <c r="E2124" s="450">
        <v>0</v>
      </c>
      <c r="F2124" s="455"/>
      <c r="G2124" s="453" t="e">
        <f>VLOOKUP(B2124,'SINAPI-%MO'!B:E,4,0)</f>
        <v>#N/A</v>
      </c>
      <c r="H2124" s="456" t="str">
        <f t="shared" ref="H2124:H2187" si="33">IF(E2124&gt;0,TRUNC(E2124*(1-G2124),2),"")</f>
        <v/>
      </c>
    </row>
    <row r="2125" spans="1:8" x14ac:dyDescent="0.25">
      <c r="A2125" s="447"/>
      <c r="B2125" s="449">
        <v>104700</v>
      </c>
      <c r="C2125" s="439" t="s">
        <v>11201</v>
      </c>
      <c r="D2125" s="449" t="s">
        <v>69</v>
      </c>
      <c r="E2125" s="450">
        <v>0</v>
      </c>
      <c r="F2125" s="455"/>
      <c r="G2125" s="453" t="e">
        <f>VLOOKUP(B2125,'SINAPI-%MO'!B:E,4,0)</f>
        <v>#N/A</v>
      </c>
      <c r="H2125" s="456" t="str">
        <f t="shared" si="33"/>
        <v/>
      </c>
    </row>
    <row r="2126" spans="1:8" x14ac:dyDescent="0.25">
      <c r="A2126" s="447"/>
      <c r="B2126" s="449">
        <v>104701</v>
      </c>
      <c r="C2126" s="439" t="s">
        <v>11202</v>
      </c>
      <c r="D2126" s="449" t="s">
        <v>69</v>
      </c>
      <c r="E2126" s="450">
        <v>0</v>
      </c>
      <c r="F2126" s="455"/>
      <c r="G2126" s="453" t="e">
        <f>VLOOKUP(B2126,'SINAPI-%MO'!B:E,4,0)</f>
        <v>#N/A</v>
      </c>
      <c r="H2126" s="456" t="str">
        <f t="shared" si="33"/>
        <v/>
      </c>
    </row>
    <row r="2127" spans="1:8" x14ac:dyDescent="0.25">
      <c r="A2127" s="447"/>
      <c r="B2127" s="449">
        <v>104703</v>
      </c>
      <c r="C2127" s="439" t="s">
        <v>1230</v>
      </c>
      <c r="D2127" s="449" t="s">
        <v>69</v>
      </c>
      <c r="E2127" s="450">
        <v>94.92</v>
      </c>
      <c r="F2127" s="455">
        <v>0</v>
      </c>
      <c r="G2127" s="453">
        <f>VLOOKUP(B2127,'SINAPI-%MO'!B:E,4,0)</f>
        <v>0</v>
      </c>
      <c r="H2127" s="456">
        <f t="shared" si="33"/>
        <v>94.92</v>
      </c>
    </row>
    <row r="2128" spans="1:8" x14ac:dyDescent="0.25">
      <c r="A2128" s="447"/>
      <c r="B2128" s="449">
        <v>91390</v>
      </c>
      <c r="C2128" s="439" t="s">
        <v>978</v>
      </c>
      <c r="D2128" s="449" t="s">
        <v>69</v>
      </c>
      <c r="E2128" s="450">
        <v>22.92</v>
      </c>
      <c r="F2128" s="455">
        <v>0</v>
      </c>
      <c r="G2128" s="453">
        <f>VLOOKUP(B2128,'SINAPI-%MO'!B:E,4,0)</f>
        <v>0</v>
      </c>
      <c r="H2128" s="456">
        <f t="shared" si="33"/>
        <v>22.92</v>
      </c>
    </row>
    <row r="2129" spans="1:8" x14ac:dyDescent="0.25">
      <c r="A2129" s="447"/>
      <c r="B2129" s="449">
        <v>91392</v>
      </c>
      <c r="C2129" s="439" t="s">
        <v>980</v>
      </c>
      <c r="D2129" s="449" t="s">
        <v>69</v>
      </c>
      <c r="E2129" s="450">
        <v>3.67</v>
      </c>
      <c r="F2129" s="455">
        <v>0</v>
      </c>
      <c r="G2129" s="453">
        <f>VLOOKUP(B2129,'SINAPI-%MO'!B:E,4,0)</f>
        <v>0</v>
      </c>
      <c r="H2129" s="456">
        <f t="shared" si="33"/>
        <v>3.67</v>
      </c>
    </row>
    <row r="2130" spans="1:8" x14ac:dyDescent="0.25">
      <c r="A2130" s="447"/>
      <c r="B2130" s="449">
        <v>91391</v>
      </c>
      <c r="C2130" s="439" t="s">
        <v>979</v>
      </c>
      <c r="D2130" s="449" t="s">
        <v>69</v>
      </c>
      <c r="E2130" s="450">
        <v>9.1</v>
      </c>
      <c r="F2130" s="455">
        <v>0</v>
      </c>
      <c r="G2130" s="453">
        <f>VLOOKUP(B2130,'SINAPI-%MO'!B:E,4,0)</f>
        <v>0</v>
      </c>
      <c r="H2130" s="456">
        <f t="shared" si="33"/>
        <v>9.1</v>
      </c>
    </row>
    <row r="2131" spans="1:8" x14ac:dyDescent="0.25">
      <c r="A2131" s="447"/>
      <c r="B2131" s="449">
        <v>73335</v>
      </c>
      <c r="C2131" s="439" t="s">
        <v>743</v>
      </c>
      <c r="D2131" s="449" t="s">
        <v>69</v>
      </c>
      <c r="E2131" s="450">
        <v>41.7</v>
      </c>
      <c r="F2131" s="455">
        <v>0</v>
      </c>
      <c r="G2131" s="453">
        <f>VLOOKUP(B2131,'SINAPI-%MO'!B:E,4,0)</f>
        <v>0</v>
      </c>
      <c r="H2131" s="456">
        <f t="shared" si="33"/>
        <v>41.7</v>
      </c>
    </row>
    <row r="2132" spans="1:8" x14ac:dyDescent="0.25">
      <c r="A2132" s="447"/>
      <c r="B2132" s="449">
        <v>73340</v>
      </c>
      <c r="C2132" s="439" t="s">
        <v>744</v>
      </c>
      <c r="D2132" s="449" t="s">
        <v>69</v>
      </c>
      <c r="E2132" s="450">
        <v>158.84</v>
      </c>
      <c r="F2132" s="455">
        <v>0</v>
      </c>
      <c r="G2132" s="453">
        <f>VLOOKUP(B2132,'SINAPI-%MO'!B:E,4,0)</f>
        <v>0</v>
      </c>
      <c r="H2132" s="456">
        <f t="shared" si="33"/>
        <v>158.84</v>
      </c>
    </row>
    <row r="2133" spans="1:8" x14ac:dyDescent="0.25">
      <c r="A2133" s="447"/>
      <c r="B2133" s="449">
        <v>89264</v>
      </c>
      <c r="C2133" s="439" t="s">
        <v>853</v>
      </c>
      <c r="D2133" s="449" t="s">
        <v>69</v>
      </c>
      <c r="E2133" s="450">
        <v>25.11</v>
      </c>
      <c r="F2133" s="455">
        <v>0</v>
      </c>
      <c r="G2133" s="453">
        <f>VLOOKUP(B2133,'SINAPI-%MO'!B:E,4,0)</f>
        <v>0</v>
      </c>
      <c r="H2133" s="456">
        <f t="shared" si="33"/>
        <v>25.11</v>
      </c>
    </row>
    <row r="2134" spans="1:8" x14ac:dyDescent="0.25">
      <c r="A2134" s="447"/>
      <c r="B2134" s="449">
        <v>89266</v>
      </c>
      <c r="C2134" s="439" t="s">
        <v>855</v>
      </c>
      <c r="D2134" s="449" t="s">
        <v>69</v>
      </c>
      <c r="E2134" s="450">
        <v>4.03</v>
      </c>
      <c r="F2134" s="455">
        <v>0</v>
      </c>
      <c r="G2134" s="453">
        <f>VLOOKUP(B2134,'SINAPI-%MO'!B:E,4,0)</f>
        <v>0</v>
      </c>
      <c r="H2134" s="456">
        <f t="shared" si="33"/>
        <v>4.03</v>
      </c>
    </row>
    <row r="2135" spans="1:8" x14ac:dyDescent="0.25">
      <c r="A2135" s="447"/>
      <c r="B2135" s="449">
        <v>89265</v>
      </c>
      <c r="C2135" s="439" t="s">
        <v>854</v>
      </c>
      <c r="D2135" s="449" t="s">
        <v>69</v>
      </c>
      <c r="E2135" s="450">
        <v>9.98</v>
      </c>
      <c r="F2135" s="455">
        <v>0</v>
      </c>
      <c r="G2135" s="453">
        <f>VLOOKUP(B2135,'SINAPI-%MO'!B:E,4,0)</f>
        <v>0</v>
      </c>
      <c r="H2135" s="456">
        <f t="shared" si="33"/>
        <v>9.98</v>
      </c>
    </row>
    <row r="2136" spans="1:8" x14ac:dyDescent="0.25">
      <c r="A2136" s="447"/>
      <c r="B2136" s="449">
        <v>5705</v>
      </c>
      <c r="C2136" s="439" t="s">
        <v>662</v>
      </c>
      <c r="D2136" s="449" t="s">
        <v>69</v>
      </c>
      <c r="E2136" s="450">
        <v>45.71</v>
      </c>
      <c r="F2136" s="455">
        <v>0</v>
      </c>
      <c r="G2136" s="453">
        <f>VLOOKUP(B2136,'SINAPI-%MO'!B:E,4,0)</f>
        <v>0</v>
      </c>
      <c r="H2136" s="456">
        <f t="shared" si="33"/>
        <v>45.71</v>
      </c>
    </row>
    <row r="2137" spans="1:8" x14ac:dyDescent="0.25">
      <c r="A2137" s="447"/>
      <c r="B2137" s="449">
        <v>53797</v>
      </c>
      <c r="C2137" s="439" t="s">
        <v>716</v>
      </c>
      <c r="D2137" s="449" t="s">
        <v>69</v>
      </c>
      <c r="E2137" s="450">
        <v>119.54</v>
      </c>
      <c r="F2137" s="455">
        <v>0</v>
      </c>
      <c r="G2137" s="453">
        <f>VLOOKUP(B2137,'SINAPI-%MO'!B:E,4,0)</f>
        <v>0</v>
      </c>
      <c r="H2137" s="456">
        <f t="shared" si="33"/>
        <v>119.54</v>
      </c>
    </row>
    <row r="2138" spans="1:8" x14ac:dyDescent="0.25">
      <c r="A2138" s="447"/>
      <c r="B2138" s="449">
        <v>106327</v>
      </c>
      <c r="C2138" s="439" t="s">
        <v>15082</v>
      </c>
      <c r="D2138" s="449" t="s">
        <v>69</v>
      </c>
      <c r="E2138" s="450">
        <v>0</v>
      </c>
      <c r="F2138" s="455"/>
      <c r="G2138" s="453" t="e">
        <f>VLOOKUP(B2138,'SINAPI-%MO'!B:E,4,0)</f>
        <v>#N/A</v>
      </c>
      <c r="H2138" s="456" t="str">
        <f t="shared" si="33"/>
        <v/>
      </c>
    </row>
    <row r="2139" spans="1:8" x14ac:dyDescent="0.25">
      <c r="A2139" s="447"/>
      <c r="B2139" s="449">
        <v>106330</v>
      </c>
      <c r="C2139" s="439" t="s">
        <v>15083</v>
      </c>
      <c r="D2139" s="449" t="s">
        <v>69</v>
      </c>
      <c r="E2139" s="450">
        <v>0</v>
      </c>
      <c r="F2139" s="455"/>
      <c r="G2139" s="453" t="e">
        <f>VLOOKUP(B2139,'SINAPI-%MO'!B:E,4,0)</f>
        <v>#N/A</v>
      </c>
      <c r="H2139" s="456" t="str">
        <f t="shared" si="33"/>
        <v/>
      </c>
    </row>
    <row r="2140" spans="1:8" x14ac:dyDescent="0.25">
      <c r="A2140" s="447"/>
      <c r="B2140" s="449">
        <v>106328</v>
      </c>
      <c r="C2140" s="439" t="s">
        <v>15084</v>
      </c>
      <c r="D2140" s="449" t="s">
        <v>69</v>
      </c>
      <c r="E2140" s="450">
        <v>0</v>
      </c>
      <c r="F2140" s="455"/>
      <c r="G2140" s="453" t="e">
        <f>VLOOKUP(B2140,'SINAPI-%MO'!B:E,4,0)</f>
        <v>#N/A</v>
      </c>
      <c r="H2140" s="456" t="str">
        <f t="shared" si="33"/>
        <v/>
      </c>
    </row>
    <row r="2141" spans="1:8" x14ac:dyDescent="0.25">
      <c r="A2141" s="447"/>
      <c r="B2141" s="449">
        <v>106329</v>
      </c>
      <c r="C2141" s="439" t="s">
        <v>15085</v>
      </c>
      <c r="D2141" s="449" t="s">
        <v>69</v>
      </c>
      <c r="E2141" s="450">
        <v>0</v>
      </c>
      <c r="F2141" s="455"/>
      <c r="G2141" s="453" t="e">
        <f>VLOOKUP(B2141,'SINAPI-%MO'!B:E,4,0)</f>
        <v>#N/A</v>
      </c>
      <c r="H2141" s="456" t="str">
        <f t="shared" si="33"/>
        <v/>
      </c>
    </row>
    <row r="2142" spans="1:8" x14ac:dyDescent="0.25">
      <c r="A2142" s="447"/>
      <c r="B2142" s="449">
        <v>106331</v>
      </c>
      <c r="C2142" s="439" t="s">
        <v>14104</v>
      </c>
      <c r="D2142" s="449" t="s">
        <v>69</v>
      </c>
      <c r="E2142" s="450">
        <v>102.1</v>
      </c>
      <c r="F2142" s="455">
        <v>0</v>
      </c>
      <c r="G2142" s="453">
        <f>VLOOKUP(B2142,'SINAPI-%MO'!B:E,4,0)</f>
        <v>0</v>
      </c>
      <c r="H2142" s="456">
        <f t="shared" si="33"/>
        <v>102.1</v>
      </c>
    </row>
    <row r="2143" spans="1:8" x14ac:dyDescent="0.25">
      <c r="A2143" s="447"/>
      <c r="B2143" s="449">
        <v>106227</v>
      </c>
      <c r="C2143" s="439" t="s">
        <v>14105</v>
      </c>
      <c r="D2143" s="449" t="s">
        <v>69</v>
      </c>
      <c r="E2143" s="450">
        <v>36.61</v>
      </c>
      <c r="F2143" s="455">
        <v>0</v>
      </c>
      <c r="G2143" s="453">
        <f>VLOOKUP(B2143,'SINAPI-%MO'!B:E,4,0)</f>
        <v>0</v>
      </c>
      <c r="H2143" s="456">
        <f t="shared" si="33"/>
        <v>36.61</v>
      </c>
    </row>
    <row r="2144" spans="1:8" x14ac:dyDescent="0.25">
      <c r="A2144" s="447"/>
      <c r="B2144" s="449">
        <v>106230</v>
      </c>
      <c r="C2144" s="439" t="s">
        <v>14106</v>
      </c>
      <c r="D2144" s="449" t="s">
        <v>69</v>
      </c>
      <c r="E2144" s="450">
        <v>6.08</v>
      </c>
      <c r="F2144" s="455">
        <v>0</v>
      </c>
      <c r="G2144" s="453">
        <f>VLOOKUP(B2144,'SINAPI-%MO'!B:E,4,0)</f>
        <v>0</v>
      </c>
      <c r="H2144" s="456">
        <f t="shared" si="33"/>
        <v>6.08</v>
      </c>
    </row>
    <row r="2145" spans="1:8" x14ac:dyDescent="0.25">
      <c r="A2145" s="447"/>
      <c r="B2145" s="449">
        <v>106228</v>
      </c>
      <c r="C2145" s="439" t="s">
        <v>14107</v>
      </c>
      <c r="D2145" s="449" t="s">
        <v>69</v>
      </c>
      <c r="E2145" s="450">
        <v>15.04</v>
      </c>
      <c r="F2145" s="455">
        <v>0</v>
      </c>
      <c r="G2145" s="453">
        <f>VLOOKUP(B2145,'SINAPI-%MO'!B:E,4,0)</f>
        <v>0</v>
      </c>
      <c r="H2145" s="456">
        <f t="shared" si="33"/>
        <v>15.04</v>
      </c>
    </row>
    <row r="2146" spans="1:8" x14ac:dyDescent="0.25">
      <c r="A2146" s="447"/>
      <c r="B2146" s="449">
        <v>106229</v>
      </c>
      <c r="C2146" s="439" t="s">
        <v>14108</v>
      </c>
      <c r="D2146" s="449" t="s">
        <v>69</v>
      </c>
      <c r="E2146" s="450">
        <v>68.64</v>
      </c>
      <c r="F2146" s="455">
        <v>0</v>
      </c>
      <c r="G2146" s="453">
        <f>VLOOKUP(B2146,'SINAPI-%MO'!B:E,4,0)</f>
        <v>0</v>
      </c>
      <c r="H2146" s="456">
        <f t="shared" si="33"/>
        <v>68.64</v>
      </c>
    </row>
    <row r="2147" spans="1:8" x14ac:dyDescent="0.25">
      <c r="A2147" s="447"/>
      <c r="B2147" s="449">
        <v>106231</v>
      </c>
      <c r="C2147" s="439" t="s">
        <v>14109</v>
      </c>
      <c r="D2147" s="449" t="s">
        <v>69</v>
      </c>
      <c r="E2147" s="450">
        <v>161.97</v>
      </c>
      <c r="F2147" s="455">
        <v>0</v>
      </c>
      <c r="G2147" s="453">
        <f>VLOOKUP(B2147,'SINAPI-%MO'!B:E,4,0)</f>
        <v>0</v>
      </c>
      <c r="H2147" s="456">
        <f t="shared" si="33"/>
        <v>161.97</v>
      </c>
    </row>
    <row r="2148" spans="1:8" x14ac:dyDescent="0.25">
      <c r="A2148" s="447"/>
      <c r="B2148" s="449">
        <v>106342</v>
      </c>
      <c r="C2148" s="439" t="s">
        <v>15086</v>
      </c>
      <c r="D2148" s="449" t="s">
        <v>69</v>
      </c>
      <c r="E2148" s="450">
        <v>0</v>
      </c>
      <c r="F2148" s="455"/>
      <c r="G2148" s="453" t="e">
        <f>VLOOKUP(B2148,'SINAPI-%MO'!B:E,4,0)</f>
        <v>#N/A</v>
      </c>
      <c r="H2148" s="456" t="str">
        <f t="shared" si="33"/>
        <v/>
      </c>
    </row>
    <row r="2149" spans="1:8" x14ac:dyDescent="0.25">
      <c r="A2149" s="447"/>
      <c r="B2149" s="449">
        <v>106345</v>
      </c>
      <c r="C2149" s="439" t="s">
        <v>15087</v>
      </c>
      <c r="D2149" s="449" t="s">
        <v>69</v>
      </c>
      <c r="E2149" s="450">
        <v>0</v>
      </c>
      <c r="F2149" s="455"/>
      <c r="G2149" s="453" t="e">
        <f>VLOOKUP(B2149,'SINAPI-%MO'!B:E,4,0)</f>
        <v>#N/A</v>
      </c>
      <c r="H2149" s="456" t="str">
        <f t="shared" si="33"/>
        <v/>
      </c>
    </row>
    <row r="2150" spans="1:8" x14ac:dyDescent="0.25">
      <c r="A2150" s="447"/>
      <c r="B2150" s="449">
        <v>106343</v>
      </c>
      <c r="C2150" s="439" t="s">
        <v>15088</v>
      </c>
      <c r="D2150" s="449" t="s">
        <v>69</v>
      </c>
      <c r="E2150" s="450">
        <v>0</v>
      </c>
      <c r="F2150" s="455"/>
      <c r="G2150" s="453" t="e">
        <f>VLOOKUP(B2150,'SINAPI-%MO'!B:E,4,0)</f>
        <v>#N/A</v>
      </c>
      <c r="H2150" s="456" t="str">
        <f t="shared" si="33"/>
        <v/>
      </c>
    </row>
    <row r="2151" spans="1:8" x14ac:dyDescent="0.25">
      <c r="A2151" s="447"/>
      <c r="B2151" s="449">
        <v>106344</v>
      </c>
      <c r="C2151" s="439" t="s">
        <v>15089</v>
      </c>
      <c r="D2151" s="449" t="s">
        <v>69</v>
      </c>
      <c r="E2151" s="450">
        <v>0</v>
      </c>
      <c r="F2151" s="455"/>
      <c r="G2151" s="453" t="e">
        <f>VLOOKUP(B2151,'SINAPI-%MO'!B:E,4,0)</f>
        <v>#N/A</v>
      </c>
      <c r="H2151" s="456" t="str">
        <f t="shared" si="33"/>
        <v/>
      </c>
    </row>
    <row r="2152" spans="1:8" x14ac:dyDescent="0.25">
      <c r="A2152" s="447"/>
      <c r="B2152" s="449">
        <v>106346</v>
      </c>
      <c r="C2152" s="439" t="s">
        <v>14110</v>
      </c>
      <c r="D2152" s="449" t="s">
        <v>69</v>
      </c>
      <c r="E2152" s="450">
        <v>161.97</v>
      </c>
      <c r="F2152" s="455">
        <v>0</v>
      </c>
      <c r="G2152" s="453">
        <f>VLOOKUP(B2152,'SINAPI-%MO'!B:E,4,0)</f>
        <v>0</v>
      </c>
      <c r="H2152" s="456">
        <f t="shared" si="33"/>
        <v>161.97</v>
      </c>
    </row>
    <row r="2153" spans="1:8" x14ac:dyDescent="0.25">
      <c r="A2153" s="447"/>
      <c r="B2153" s="449">
        <v>106332</v>
      </c>
      <c r="C2153" s="439" t="s">
        <v>15090</v>
      </c>
      <c r="D2153" s="449" t="s">
        <v>69</v>
      </c>
      <c r="E2153" s="450">
        <v>0</v>
      </c>
      <c r="F2153" s="455"/>
      <c r="G2153" s="453" t="e">
        <f>VLOOKUP(B2153,'SINAPI-%MO'!B:E,4,0)</f>
        <v>#N/A</v>
      </c>
      <c r="H2153" s="456" t="str">
        <f t="shared" si="33"/>
        <v/>
      </c>
    </row>
    <row r="2154" spans="1:8" x14ac:dyDescent="0.25">
      <c r="A2154" s="447"/>
      <c r="B2154" s="449">
        <v>106335</v>
      </c>
      <c r="C2154" s="439" t="s">
        <v>15091</v>
      </c>
      <c r="D2154" s="449" t="s">
        <v>69</v>
      </c>
      <c r="E2154" s="450">
        <v>0</v>
      </c>
      <c r="F2154" s="455"/>
      <c r="G2154" s="453" t="e">
        <f>VLOOKUP(B2154,'SINAPI-%MO'!B:E,4,0)</f>
        <v>#N/A</v>
      </c>
      <c r="H2154" s="456" t="str">
        <f t="shared" si="33"/>
        <v/>
      </c>
    </row>
    <row r="2155" spans="1:8" x14ac:dyDescent="0.25">
      <c r="A2155" s="447"/>
      <c r="B2155" s="449">
        <v>106333</v>
      </c>
      <c r="C2155" s="439" t="s">
        <v>15092</v>
      </c>
      <c r="D2155" s="449" t="s">
        <v>69</v>
      </c>
      <c r="E2155" s="450">
        <v>0</v>
      </c>
      <c r="F2155" s="455"/>
      <c r="G2155" s="453" t="e">
        <f>VLOOKUP(B2155,'SINAPI-%MO'!B:E,4,0)</f>
        <v>#N/A</v>
      </c>
      <c r="H2155" s="456" t="str">
        <f t="shared" si="33"/>
        <v/>
      </c>
    </row>
    <row r="2156" spans="1:8" x14ac:dyDescent="0.25">
      <c r="A2156" s="447"/>
      <c r="B2156" s="449">
        <v>106334</v>
      </c>
      <c r="C2156" s="439" t="s">
        <v>15093</v>
      </c>
      <c r="D2156" s="449" t="s">
        <v>69</v>
      </c>
      <c r="E2156" s="450">
        <v>0</v>
      </c>
      <c r="F2156" s="455"/>
      <c r="G2156" s="453" t="e">
        <f>VLOOKUP(B2156,'SINAPI-%MO'!B:E,4,0)</f>
        <v>#N/A</v>
      </c>
      <c r="H2156" s="456" t="str">
        <f t="shared" si="33"/>
        <v/>
      </c>
    </row>
    <row r="2157" spans="1:8" x14ac:dyDescent="0.25">
      <c r="A2157" s="447"/>
      <c r="B2157" s="449">
        <v>106336</v>
      </c>
      <c r="C2157" s="439" t="s">
        <v>14111</v>
      </c>
      <c r="D2157" s="449" t="s">
        <v>69</v>
      </c>
      <c r="E2157" s="450">
        <v>161.97</v>
      </c>
      <c r="F2157" s="455">
        <v>0</v>
      </c>
      <c r="G2157" s="453">
        <f>VLOOKUP(B2157,'SINAPI-%MO'!B:E,4,0)</f>
        <v>0</v>
      </c>
      <c r="H2157" s="456">
        <f t="shared" si="33"/>
        <v>161.97</v>
      </c>
    </row>
    <row r="2158" spans="1:8" x14ac:dyDescent="0.25">
      <c r="A2158" s="447"/>
      <c r="B2158" s="449">
        <v>91354</v>
      </c>
      <c r="C2158" s="439" t="s">
        <v>961</v>
      </c>
      <c r="D2158" s="449" t="s">
        <v>69</v>
      </c>
      <c r="E2158" s="450">
        <v>20.86</v>
      </c>
      <c r="F2158" s="455">
        <v>0</v>
      </c>
      <c r="G2158" s="453">
        <f>VLOOKUP(B2158,'SINAPI-%MO'!B:E,4,0)</f>
        <v>0</v>
      </c>
      <c r="H2158" s="456">
        <f t="shared" si="33"/>
        <v>20.86</v>
      </c>
    </row>
    <row r="2159" spans="1:8" x14ac:dyDescent="0.25">
      <c r="A2159" s="447"/>
      <c r="B2159" s="449">
        <v>91356</v>
      </c>
      <c r="C2159" s="439" t="s">
        <v>963</v>
      </c>
      <c r="D2159" s="449" t="s">
        <v>69</v>
      </c>
      <c r="E2159" s="450">
        <v>3.46</v>
      </c>
      <c r="F2159" s="455">
        <v>0</v>
      </c>
      <c r="G2159" s="453">
        <f>VLOOKUP(B2159,'SINAPI-%MO'!B:E,4,0)</f>
        <v>0</v>
      </c>
      <c r="H2159" s="456">
        <f t="shared" si="33"/>
        <v>3.46</v>
      </c>
    </row>
    <row r="2160" spans="1:8" x14ac:dyDescent="0.25">
      <c r="A2160" s="447"/>
      <c r="B2160" s="449">
        <v>91355</v>
      </c>
      <c r="C2160" s="439" t="s">
        <v>962</v>
      </c>
      <c r="D2160" s="449" t="s">
        <v>69</v>
      </c>
      <c r="E2160" s="450">
        <v>8.57</v>
      </c>
      <c r="F2160" s="455">
        <v>0</v>
      </c>
      <c r="G2160" s="453">
        <f>VLOOKUP(B2160,'SINAPI-%MO'!B:E,4,0)</f>
        <v>0</v>
      </c>
      <c r="H2160" s="456">
        <f t="shared" si="33"/>
        <v>8.57</v>
      </c>
    </row>
    <row r="2161" spans="1:8" x14ac:dyDescent="0.25">
      <c r="A2161" s="447"/>
      <c r="B2161" s="449">
        <v>5751</v>
      </c>
      <c r="C2161" s="439" t="s">
        <v>680</v>
      </c>
      <c r="D2161" s="449" t="s">
        <v>69</v>
      </c>
      <c r="E2161" s="450">
        <v>39.119999999999997</v>
      </c>
      <c r="F2161" s="455">
        <v>0</v>
      </c>
      <c r="G2161" s="453">
        <f>VLOOKUP(B2161,'SINAPI-%MO'!B:E,4,0)</f>
        <v>0</v>
      </c>
      <c r="H2161" s="456">
        <f t="shared" si="33"/>
        <v>39.119999999999997</v>
      </c>
    </row>
    <row r="2162" spans="1:8" x14ac:dyDescent="0.25">
      <c r="A2162" s="447"/>
      <c r="B2162" s="449">
        <v>53827</v>
      </c>
      <c r="C2162" s="439" t="s">
        <v>723</v>
      </c>
      <c r="D2162" s="449" t="s">
        <v>69</v>
      </c>
      <c r="E2162" s="450">
        <v>117.02</v>
      </c>
      <c r="F2162" s="455">
        <v>0</v>
      </c>
      <c r="G2162" s="453">
        <f>VLOOKUP(B2162,'SINAPI-%MO'!B:E,4,0)</f>
        <v>0</v>
      </c>
      <c r="H2162" s="456">
        <f t="shared" si="33"/>
        <v>117.02</v>
      </c>
    </row>
    <row r="2163" spans="1:8" x14ac:dyDescent="0.25">
      <c r="A2163" s="447"/>
      <c r="B2163" s="449">
        <v>91375</v>
      </c>
      <c r="C2163" s="439" t="s">
        <v>970</v>
      </c>
      <c r="D2163" s="449" t="s">
        <v>69</v>
      </c>
      <c r="E2163" s="450">
        <v>22.91</v>
      </c>
      <c r="F2163" s="455">
        <v>0</v>
      </c>
      <c r="G2163" s="453">
        <f>VLOOKUP(B2163,'SINAPI-%MO'!B:E,4,0)</f>
        <v>0</v>
      </c>
      <c r="H2163" s="456">
        <f t="shared" si="33"/>
        <v>22.91</v>
      </c>
    </row>
    <row r="2164" spans="1:8" x14ac:dyDescent="0.25">
      <c r="A2164" s="447"/>
      <c r="B2164" s="449">
        <v>91377</v>
      </c>
      <c r="C2164" s="439" t="s">
        <v>972</v>
      </c>
      <c r="D2164" s="449" t="s">
        <v>69</v>
      </c>
      <c r="E2164" s="450">
        <v>3.8</v>
      </c>
      <c r="F2164" s="455">
        <v>0</v>
      </c>
      <c r="G2164" s="453">
        <f>VLOOKUP(B2164,'SINAPI-%MO'!B:E,4,0)</f>
        <v>0</v>
      </c>
      <c r="H2164" s="456">
        <f t="shared" si="33"/>
        <v>3.8</v>
      </c>
    </row>
    <row r="2165" spans="1:8" x14ac:dyDescent="0.25">
      <c r="A2165" s="447"/>
      <c r="B2165" s="449">
        <v>91376</v>
      </c>
      <c r="C2165" s="439" t="s">
        <v>971</v>
      </c>
      <c r="D2165" s="449" t="s">
        <v>69</v>
      </c>
      <c r="E2165" s="450">
        <v>9.41</v>
      </c>
      <c r="F2165" s="455">
        <v>0</v>
      </c>
      <c r="G2165" s="453">
        <f>VLOOKUP(B2165,'SINAPI-%MO'!B:E,4,0)</f>
        <v>0</v>
      </c>
      <c r="H2165" s="456">
        <f t="shared" si="33"/>
        <v>9.41</v>
      </c>
    </row>
    <row r="2166" spans="1:8" x14ac:dyDescent="0.25">
      <c r="A2166" s="447"/>
      <c r="B2166" s="449">
        <v>5754</v>
      </c>
      <c r="C2166" s="439" t="s">
        <v>681</v>
      </c>
      <c r="D2166" s="449" t="s">
        <v>69</v>
      </c>
      <c r="E2166" s="450">
        <v>42.95</v>
      </c>
      <c r="F2166" s="455">
        <v>0</v>
      </c>
      <c r="G2166" s="453">
        <f>VLOOKUP(B2166,'SINAPI-%MO'!B:E,4,0)</f>
        <v>0</v>
      </c>
      <c r="H2166" s="456">
        <f t="shared" si="33"/>
        <v>42.95</v>
      </c>
    </row>
    <row r="2167" spans="1:8" x14ac:dyDescent="0.25">
      <c r="A2167" s="447"/>
      <c r="B2167" s="449">
        <v>53829</v>
      </c>
      <c r="C2167" s="439" t="s">
        <v>724</v>
      </c>
      <c r="D2167" s="449" t="s">
        <v>69</v>
      </c>
      <c r="E2167" s="450">
        <v>119.54</v>
      </c>
      <c r="F2167" s="455">
        <v>0</v>
      </c>
      <c r="G2167" s="453">
        <f>VLOOKUP(B2167,'SINAPI-%MO'!B:E,4,0)</f>
        <v>0</v>
      </c>
      <c r="H2167" s="456">
        <f t="shared" si="33"/>
        <v>119.54</v>
      </c>
    </row>
    <row r="2168" spans="1:8" x14ac:dyDescent="0.25">
      <c r="A2168" s="447"/>
      <c r="B2168" s="449">
        <v>91026</v>
      </c>
      <c r="C2168" s="439" t="s">
        <v>948</v>
      </c>
      <c r="D2168" s="449" t="s">
        <v>69</v>
      </c>
      <c r="E2168" s="450">
        <v>29.44</v>
      </c>
      <c r="F2168" s="455">
        <v>0</v>
      </c>
      <c r="G2168" s="453">
        <f>VLOOKUP(B2168,'SINAPI-%MO'!B:E,4,0)</f>
        <v>0</v>
      </c>
      <c r="H2168" s="456">
        <f t="shared" si="33"/>
        <v>29.44</v>
      </c>
    </row>
    <row r="2169" spans="1:8" x14ac:dyDescent="0.25">
      <c r="A2169" s="447"/>
      <c r="B2169" s="449">
        <v>91028</v>
      </c>
      <c r="C2169" s="439" t="s">
        <v>950</v>
      </c>
      <c r="D2169" s="449" t="s">
        <v>69</v>
      </c>
      <c r="E2169" s="450">
        <v>4.76</v>
      </c>
      <c r="F2169" s="455">
        <v>0</v>
      </c>
      <c r="G2169" s="453">
        <f>VLOOKUP(B2169,'SINAPI-%MO'!B:E,4,0)</f>
        <v>0</v>
      </c>
      <c r="H2169" s="456">
        <f t="shared" si="33"/>
        <v>4.76</v>
      </c>
    </row>
    <row r="2170" spans="1:8" x14ac:dyDescent="0.25">
      <c r="A2170" s="447"/>
      <c r="B2170" s="449">
        <v>91027</v>
      </c>
      <c r="C2170" s="439" t="s">
        <v>949</v>
      </c>
      <c r="D2170" s="449" t="s">
        <v>69</v>
      </c>
      <c r="E2170" s="450">
        <v>11.78</v>
      </c>
      <c r="F2170" s="455">
        <v>0</v>
      </c>
      <c r="G2170" s="453">
        <f>VLOOKUP(B2170,'SINAPI-%MO'!B:E,4,0)</f>
        <v>0</v>
      </c>
      <c r="H2170" s="456">
        <f t="shared" si="33"/>
        <v>11.78</v>
      </c>
    </row>
    <row r="2171" spans="1:8" x14ac:dyDescent="0.25">
      <c r="A2171" s="447"/>
      <c r="B2171" s="449">
        <v>91029</v>
      </c>
      <c r="C2171" s="439" t="s">
        <v>951</v>
      </c>
      <c r="D2171" s="449" t="s">
        <v>69</v>
      </c>
      <c r="E2171" s="450">
        <v>53.92</v>
      </c>
      <c r="F2171" s="455">
        <v>0</v>
      </c>
      <c r="G2171" s="453">
        <f>VLOOKUP(B2171,'SINAPI-%MO'!B:E,4,0)</f>
        <v>0</v>
      </c>
      <c r="H2171" s="456">
        <f t="shared" si="33"/>
        <v>53.92</v>
      </c>
    </row>
    <row r="2172" spans="1:8" x14ac:dyDescent="0.25">
      <c r="A2172" s="447"/>
      <c r="B2172" s="449">
        <v>91030</v>
      </c>
      <c r="C2172" s="439" t="s">
        <v>952</v>
      </c>
      <c r="D2172" s="449" t="s">
        <v>69</v>
      </c>
      <c r="E2172" s="450">
        <v>150.55000000000001</v>
      </c>
      <c r="F2172" s="455">
        <v>0</v>
      </c>
      <c r="G2172" s="453">
        <f>VLOOKUP(B2172,'SINAPI-%MO'!B:E,4,0)</f>
        <v>0</v>
      </c>
      <c r="H2172" s="456">
        <f t="shared" si="33"/>
        <v>150.55000000000001</v>
      </c>
    </row>
    <row r="2173" spans="1:8" x14ac:dyDescent="0.25">
      <c r="A2173" s="447"/>
      <c r="B2173" s="449">
        <v>106237</v>
      </c>
      <c r="C2173" s="439" t="s">
        <v>15094</v>
      </c>
      <c r="D2173" s="449" t="s">
        <v>69</v>
      </c>
      <c r="E2173" s="450">
        <v>0</v>
      </c>
      <c r="F2173" s="455"/>
      <c r="G2173" s="453" t="e">
        <f>VLOOKUP(B2173,'SINAPI-%MO'!B:E,4,0)</f>
        <v>#N/A</v>
      </c>
      <c r="H2173" s="456" t="str">
        <f t="shared" si="33"/>
        <v/>
      </c>
    </row>
    <row r="2174" spans="1:8" x14ac:dyDescent="0.25">
      <c r="A2174" s="447"/>
      <c r="B2174" s="449">
        <v>106240</v>
      </c>
      <c r="C2174" s="439" t="s">
        <v>15095</v>
      </c>
      <c r="D2174" s="449" t="s">
        <v>69</v>
      </c>
      <c r="E2174" s="450">
        <v>0</v>
      </c>
      <c r="F2174" s="455"/>
      <c r="G2174" s="453" t="e">
        <f>VLOOKUP(B2174,'SINAPI-%MO'!B:E,4,0)</f>
        <v>#N/A</v>
      </c>
      <c r="H2174" s="456" t="str">
        <f t="shared" si="33"/>
        <v/>
      </c>
    </row>
    <row r="2175" spans="1:8" x14ac:dyDescent="0.25">
      <c r="A2175" s="447"/>
      <c r="B2175" s="449">
        <v>106238</v>
      </c>
      <c r="C2175" s="439" t="s">
        <v>15096</v>
      </c>
      <c r="D2175" s="449" t="s">
        <v>69</v>
      </c>
      <c r="E2175" s="450">
        <v>0</v>
      </c>
      <c r="F2175" s="455"/>
      <c r="G2175" s="453" t="e">
        <f>VLOOKUP(B2175,'SINAPI-%MO'!B:E,4,0)</f>
        <v>#N/A</v>
      </c>
      <c r="H2175" s="456" t="str">
        <f t="shared" si="33"/>
        <v/>
      </c>
    </row>
    <row r="2176" spans="1:8" x14ac:dyDescent="0.25">
      <c r="A2176" s="447"/>
      <c r="B2176" s="449">
        <v>106239</v>
      </c>
      <c r="C2176" s="439" t="s">
        <v>15097</v>
      </c>
      <c r="D2176" s="449" t="s">
        <v>69</v>
      </c>
      <c r="E2176" s="450">
        <v>0</v>
      </c>
      <c r="F2176" s="455"/>
      <c r="G2176" s="453" t="e">
        <f>VLOOKUP(B2176,'SINAPI-%MO'!B:E,4,0)</f>
        <v>#N/A</v>
      </c>
      <c r="H2176" s="456" t="str">
        <f t="shared" si="33"/>
        <v/>
      </c>
    </row>
    <row r="2177" spans="1:8" x14ac:dyDescent="0.25">
      <c r="A2177" s="447"/>
      <c r="B2177" s="449">
        <v>106241</v>
      </c>
      <c r="C2177" s="439" t="s">
        <v>14112</v>
      </c>
      <c r="D2177" s="449" t="s">
        <v>69</v>
      </c>
      <c r="E2177" s="450">
        <v>227.73</v>
      </c>
      <c r="F2177" s="455">
        <v>0</v>
      </c>
      <c r="G2177" s="453">
        <f>VLOOKUP(B2177,'SINAPI-%MO'!B:E,4,0)</f>
        <v>0</v>
      </c>
      <c r="H2177" s="456">
        <f t="shared" si="33"/>
        <v>227.73</v>
      </c>
    </row>
    <row r="2178" spans="1:8" x14ac:dyDescent="0.25">
      <c r="A2178" s="447"/>
      <c r="B2178" s="449">
        <v>106352</v>
      </c>
      <c r="C2178" s="439" t="s">
        <v>15098</v>
      </c>
      <c r="D2178" s="449" t="s">
        <v>69</v>
      </c>
      <c r="E2178" s="450">
        <v>0</v>
      </c>
      <c r="F2178" s="455"/>
      <c r="G2178" s="453" t="e">
        <f>VLOOKUP(B2178,'SINAPI-%MO'!B:E,4,0)</f>
        <v>#N/A</v>
      </c>
      <c r="H2178" s="456" t="str">
        <f t="shared" si="33"/>
        <v/>
      </c>
    </row>
    <row r="2179" spans="1:8" x14ac:dyDescent="0.25">
      <c r="A2179" s="447"/>
      <c r="B2179" s="449">
        <v>106355</v>
      </c>
      <c r="C2179" s="439" t="s">
        <v>15099</v>
      </c>
      <c r="D2179" s="449" t="s">
        <v>69</v>
      </c>
      <c r="E2179" s="450">
        <v>0</v>
      </c>
      <c r="F2179" s="455"/>
      <c r="G2179" s="453" t="e">
        <f>VLOOKUP(B2179,'SINAPI-%MO'!B:E,4,0)</f>
        <v>#N/A</v>
      </c>
      <c r="H2179" s="456" t="str">
        <f t="shared" si="33"/>
        <v/>
      </c>
    </row>
    <row r="2180" spans="1:8" x14ac:dyDescent="0.25">
      <c r="A2180" s="447"/>
      <c r="B2180" s="449">
        <v>106353</v>
      </c>
      <c r="C2180" s="439" t="s">
        <v>15100</v>
      </c>
      <c r="D2180" s="449" t="s">
        <v>69</v>
      </c>
      <c r="E2180" s="450">
        <v>0</v>
      </c>
      <c r="F2180" s="455"/>
      <c r="G2180" s="453" t="e">
        <f>VLOOKUP(B2180,'SINAPI-%MO'!B:E,4,0)</f>
        <v>#N/A</v>
      </c>
      <c r="H2180" s="456" t="str">
        <f t="shared" si="33"/>
        <v/>
      </c>
    </row>
    <row r="2181" spans="1:8" x14ac:dyDescent="0.25">
      <c r="A2181" s="447"/>
      <c r="B2181" s="449">
        <v>106354</v>
      </c>
      <c r="C2181" s="439" t="s">
        <v>15101</v>
      </c>
      <c r="D2181" s="449" t="s">
        <v>69</v>
      </c>
      <c r="E2181" s="450">
        <v>0</v>
      </c>
      <c r="F2181" s="455"/>
      <c r="G2181" s="453" t="e">
        <f>VLOOKUP(B2181,'SINAPI-%MO'!B:E,4,0)</f>
        <v>#N/A</v>
      </c>
      <c r="H2181" s="456" t="str">
        <f t="shared" si="33"/>
        <v/>
      </c>
    </row>
    <row r="2182" spans="1:8" x14ac:dyDescent="0.25">
      <c r="A2182" s="447"/>
      <c r="B2182" s="449">
        <v>106356</v>
      </c>
      <c r="C2182" s="439" t="s">
        <v>14113</v>
      </c>
      <c r="D2182" s="449" t="s">
        <v>69</v>
      </c>
      <c r="E2182" s="450">
        <v>227.73</v>
      </c>
      <c r="F2182" s="455">
        <v>0</v>
      </c>
      <c r="G2182" s="453">
        <f>VLOOKUP(B2182,'SINAPI-%MO'!B:E,4,0)</f>
        <v>0</v>
      </c>
      <c r="H2182" s="456">
        <f t="shared" si="33"/>
        <v>227.73</v>
      </c>
    </row>
    <row r="2183" spans="1:8" x14ac:dyDescent="0.25">
      <c r="A2183" s="447"/>
      <c r="B2183" s="449">
        <v>106357</v>
      </c>
      <c r="C2183" s="439" t="s">
        <v>15102</v>
      </c>
      <c r="D2183" s="449" t="s">
        <v>69</v>
      </c>
      <c r="E2183" s="450">
        <v>0</v>
      </c>
      <c r="F2183" s="455"/>
      <c r="G2183" s="453" t="e">
        <f>VLOOKUP(B2183,'SINAPI-%MO'!B:E,4,0)</f>
        <v>#N/A</v>
      </c>
      <c r="H2183" s="456" t="str">
        <f t="shared" si="33"/>
        <v/>
      </c>
    </row>
    <row r="2184" spans="1:8" x14ac:dyDescent="0.25">
      <c r="A2184" s="447"/>
      <c r="B2184" s="449">
        <v>106360</v>
      </c>
      <c r="C2184" s="439" t="s">
        <v>15103</v>
      </c>
      <c r="D2184" s="449" t="s">
        <v>69</v>
      </c>
      <c r="E2184" s="450">
        <v>0</v>
      </c>
      <c r="F2184" s="455"/>
      <c r="G2184" s="453" t="e">
        <f>VLOOKUP(B2184,'SINAPI-%MO'!B:E,4,0)</f>
        <v>#N/A</v>
      </c>
      <c r="H2184" s="456" t="str">
        <f t="shared" si="33"/>
        <v/>
      </c>
    </row>
    <row r="2185" spans="1:8" x14ac:dyDescent="0.25">
      <c r="A2185" s="447"/>
      <c r="B2185" s="449">
        <v>106358</v>
      </c>
      <c r="C2185" s="439" t="s">
        <v>15104</v>
      </c>
      <c r="D2185" s="449" t="s">
        <v>69</v>
      </c>
      <c r="E2185" s="450">
        <v>0</v>
      </c>
      <c r="F2185" s="455"/>
      <c r="G2185" s="453" t="e">
        <f>VLOOKUP(B2185,'SINAPI-%MO'!B:E,4,0)</f>
        <v>#N/A</v>
      </c>
      <c r="H2185" s="456" t="str">
        <f t="shared" si="33"/>
        <v/>
      </c>
    </row>
    <row r="2186" spans="1:8" x14ac:dyDescent="0.25">
      <c r="A2186" s="447"/>
      <c r="B2186" s="449">
        <v>106359</v>
      </c>
      <c r="C2186" s="439" t="s">
        <v>15105</v>
      </c>
      <c r="D2186" s="449" t="s">
        <v>69</v>
      </c>
      <c r="E2186" s="450">
        <v>0</v>
      </c>
      <c r="F2186" s="455"/>
      <c r="G2186" s="453" t="e">
        <f>VLOOKUP(B2186,'SINAPI-%MO'!B:E,4,0)</f>
        <v>#N/A</v>
      </c>
      <c r="H2186" s="456" t="str">
        <f t="shared" si="33"/>
        <v/>
      </c>
    </row>
    <row r="2187" spans="1:8" x14ac:dyDescent="0.25">
      <c r="A2187" s="447"/>
      <c r="B2187" s="449">
        <v>106361</v>
      </c>
      <c r="C2187" s="439" t="s">
        <v>14114</v>
      </c>
      <c r="D2187" s="449" t="s">
        <v>69</v>
      </c>
      <c r="E2187" s="450">
        <v>309.08</v>
      </c>
      <c r="F2187" s="455">
        <v>0</v>
      </c>
      <c r="G2187" s="453">
        <f>VLOOKUP(B2187,'SINAPI-%MO'!B:E,4,0)</f>
        <v>0</v>
      </c>
      <c r="H2187" s="456">
        <f t="shared" si="33"/>
        <v>309.08</v>
      </c>
    </row>
    <row r="2188" spans="1:8" x14ac:dyDescent="0.25">
      <c r="A2188" s="447"/>
      <c r="B2188" s="449">
        <v>102812</v>
      </c>
      <c r="C2188" s="439" t="s">
        <v>11203</v>
      </c>
      <c r="D2188" s="449" t="s">
        <v>69</v>
      </c>
      <c r="E2188" s="450">
        <v>0</v>
      </c>
      <c r="F2188" s="455"/>
      <c r="G2188" s="453" t="e">
        <f>VLOOKUP(B2188,'SINAPI-%MO'!B:E,4,0)</f>
        <v>#N/A</v>
      </c>
      <c r="H2188" s="456" t="str">
        <f t="shared" ref="H2188:H2251" si="34">IF(E2188&gt;0,TRUNC(E2188*(1-G2188),2),"")</f>
        <v/>
      </c>
    </row>
    <row r="2189" spans="1:8" x14ac:dyDescent="0.25">
      <c r="A2189" s="447"/>
      <c r="B2189" s="449">
        <v>102813</v>
      </c>
      <c r="C2189" s="439" t="s">
        <v>11204</v>
      </c>
      <c r="D2189" s="449" t="s">
        <v>69</v>
      </c>
      <c r="E2189" s="450">
        <v>0</v>
      </c>
      <c r="F2189" s="455"/>
      <c r="G2189" s="453" t="e">
        <f>VLOOKUP(B2189,'SINAPI-%MO'!B:E,4,0)</f>
        <v>#N/A</v>
      </c>
      <c r="H2189" s="456" t="str">
        <f t="shared" si="34"/>
        <v/>
      </c>
    </row>
    <row r="2190" spans="1:8" x14ac:dyDescent="0.25">
      <c r="A2190" s="447"/>
      <c r="B2190" s="449">
        <v>102814</v>
      </c>
      <c r="C2190" s="439" t="s">
        <v>11205</v>
      </c>
      <c r="D2190" s="449" t="s">
        <v>69</v>
      </c>
      <c r="E2190" s="450">
        <v>0</v>
      </c>
      <c r="F2190" s="455"/>
      <c r="G2190" s="453" t="e">
        <f>VLOOKUP(B2190,'SINAPI-%MO'!B:E,4,0)</f>
        <v>#N/A</v>
      </c>
      <c r="H2190" s="456" t="str">
        <f t="shared" si="34"/>
        <v/>
      </c>
    </row>
    <row r="2191" spans="1:8" x14ac:dyDescent="0.25">
      <c r="A2191" s="447"/>
      <c r="B2191" s="449">
        <v>102815</v>
      </c>
      <c r="C2191" s="439" t="s">
        <v>1185</v>
      </c>
      <c r="D2191" s="449" t="s">
        <v>69</v>
      </c>
      <c r="E2191" s="450">
        <v>3.57</v>
      </c>
      <c r="F2191" s="455">
        <v>0</v>
      </c>
      <c r="G2191" s="453">
        <f>VLOOKUP(B2191,'SINAPI-%MO'!B:E,4,0)</f>
        <v>0</v>
      </c>
      <c r="H2191" s="456">
        <f t="shared" si="34"/>
        <v>3.57</v>
      </c>
    </row>
    <row r="2192" spans="1:8" x14ac:dyDescent="0.25">
      <c r="A2192" s="447"/>
      <c r="B2192" s="449">
        <v>91529</v>
      </c>
      <c r="C2192" s="439" t="s">
        <v>987</v>
      </c>
      <c r="D2192" s="449" t="s">
        <v>69</v>
      </c>
      <c r="E2192" s="450">
        <v>1.01</v>
      </c>
      <c r="F2192" s="455">
        <v>0</v>
      </c>
      <c r="G2192" s="453">
        <f>VLOOKUP(B2192,'SINAPI-%MO'!B:E,4,0)</f>
        <v>0</v>
      </c>
      <c r="H2192" s="456">
        <f t="shared" si="34"/>
        <v>1.01</v>
      </c>
    </row>
    <row r="2193" spans="1:8" x14ac:dyDescent="0.25">
      <c r="A2193" s="447"/>
      <c r="B2193" s="449">
        <v>91530</v>
      </c>
      <c r="C2193" s="439" t="s">
        <v>988</v>
      </c>
      <c r="D2193" s="449" t="s">
        <v>69</v>
      </c>
      <c r="E2193" s="450">
        <v>0.27</v>
      </c>
      <c r="F2193" s="455">
        <v>0</v>
      </c>
      <c r="G2193" s="453">
        <f>VLOOKUP(B2193,'SINAPI-%MO'!B:E,4,0)</f>
        <v>0</v>
      </c>
      <c r="H2193" s="456">
        <f t="shared" si="34"/>
        <v>0.27</v>
      </c>
    </row>
    <row r="2194" spans="1:8" x14ac:dyDescent="0.25">
      <c r="A2194" s="447"/>
      <c r="B2194" s="449">
        <v>91531</v>
      </c>
      <c r="C2194" s="439" t="s">
        <v>989</v>
      </c>
      <c r="D2194" s="449" t="s">
        <v>69</v>
      </c>
      <c r="E2194" s="450">
        <v>1.26</v>
      </c>
      <c r="F2194" s="455">
        <v>0</v>
      </c>
      <c r="G2194" s="453">
        <f>VLOOKUP(B2194,'SINAPI-%MO'!B:E,4,0)</f>
        <v>0</v>
      </c>
      <c r="H2194" s="456">
        <f t="shared" si="34"/>
        <v>1.26</v>
      </c>
    </row>
    <row r="2195" spans="1:8" x14ac:dyDescent="0.25">
      <c r="A2195" s="447"/>
      <c r="B2195" s="449">
        <v>91532</v>
      </c>
      <c r="C2195" s="439" t="s">
        <v>990</v>
      </c>
      <c r="D2195" s="449" t="s">
        <v>69</v>
      </c>
      <c r="E2195" s="450">
        <v>6.53</v>
      </c>
      <c r="F2195" s="455">
        <v>0</v>
      </c>
      <c r="G2195" s="453">
        <f>VLOOKUP(B2195,'SINAPI-%MO'!B:E,4,0)</f>
        <v>0</v>
      </c>
      <c r="H2195" s="456">
        <f t="shared" si="34"/>
        <v>6.53</v>
      </c>
    </row>
    <row r="2196" spans="1:8" x14ac:dyDescent="0.25">
      <c r="A2196" s="447"/>
      <c r="B2196" s="449">
        <v>95260</v>
      </c>
      <c r="C2196" s="439" t="s">
        <v>1111</v>
      </c>
      <c r="D2196" s="449" t="s">
        <v>69</v>
      </c>
      <c r="E2196" s="450">
        <v>0.81</v>
      </c>
      <c r="F2196" s="455">
        <v>0</v>
      </c>
      <c r="G2196" s="453">
        <f>VLOOKUP(B2196,'SINAPI-%MO'!B:E,4,0)</f>
        <v>0</v>
      </c>
      <c r="H2196" s="456">
        <f t="shared" si="34"/>
        <v>0.81</v>
      </c>
    </row>
    <row r="2197" spans="1:8" x14ac:dyDescent="0.25">
      <c r="A2197" s="447"/>
      <c r="B2197" s="449">
        <v>95261</v>
      </c>
      <c r="C2197" s="439" t="s">
        <v>1112</v>
      </c>
      <c r="D2197" s="449" t="s">
        <v>69</v>
      </c>
      <c r="E2197" s="450">
        <v>0.21</v>
      </c>
      <c r="F2197" s="455">
        <v>0</v>
      </c>
      <c r="G2197" s="453">
        <f>VLOOKUP(B2197,'SINAPI-%MO'!B:E,4,0)</f>
        <v>0</v>
      </c>
      <c r="H2197" s="456">
        <f t="shared" si="34"/>
        <v>0.21</v>
      </c>
    </row>
    <row r="2198" spans="1:8" x14ac:dyDescent="0.25">
      <c r="A2198" s="447"/>
      <c r="B2198" s="449">
        <v>95262</v>
      </c>
      <c r="C2198" s="439" t="s">
        <v>1113</v>
      </c>
      <c r="D2198" s="449" t="s">
        <v>69</v>
      </c>
      <c r="E2198" s="450">
        <v>1.02</v>
      </c>
      <c r="F2198" s="455">
        <v>0</v>
      </c>
      <c r="G2198" s="453">
        <f>VLOOKUP(B2198,'SINAPI-%MO'!B:E,4,0)</f>
        <v>0</v>
      </c>
      <c r="H2198" s="456">
        <f t="shared" si="34"/>
        <v>1.02</v>
      </c>
    </row>
    <row r="2199" spans="1:8" x14ac:dyDescent="0.25">
      <c r="A2199" s="447"/>
      <c r="B2199" s="449">
        <v>95263</v>
      </c>
      <c r="C2199" s="439" t="s">
        <v>1114</v>
      </c>
      <c r="D2199" s="449" t="s">
        <v>69</v>
      </c>
      <c r="E2199" s="450">
        <v>4.9400000000000004</v>
      </c>
      <c r="F2199" s="455">
        <v>0</v>
      </c>
      <c r="G2199" s="453">
        <f>VLOOKUP(B2199,'SINAPI-%MO'!B:E,4,0)</f>
        <v>0</v>
      </c>
      <c r="H2199" s="456">
        <f t="shared" si="34"/>
        <v>4.9400000000000004</v>
      </c>
    </row>
    <row r="2200" spans="1:8" x14ac:dyDescent="0.25">
      <c r="A2200" s="447"/>
      <c r="B2200" s="449">
        <v>90968</v>
      </c>
      <c r="C2200" s="439" t="s">
        <v>935</v>
      </c>
      <c r="D2200" s="449" t="s">
        <v>69</v>
      </c>
      <c r="E2200" s="450">
        <v>7.04</v>
      </c>
      <c r="F2200" s="455">
        <v>1</v>
      </c>
      <c r="G2200" s="453">
        <f>VLOOKUP(B2200,'SINAPI-%MO'!B:E,4,0)</f>
        <v>0</v>
      </c>
      <c r="H2200" s="456">
        <f t="shared" si="34"/>
        <v>7.04</v>
      </c>
    </row>
    <row r="2201" spans="1:8" x14ac:dyDescent="0.25">
      <c r="A2201" s="447"/>
      <c r="B2201" s="449">
        <v>90969</v>
      </c>
      <c r="C2201" s="439" t="s">
        <v>936</v>
      </c>
      <c r="D2201" s="449" t="s">
        <v>69</v>
      </c>
      <c r="E2201" s="450">
        <v>1.89</v>
      </c>
      <c r="F2201" s="455">
        <v>1</v>
      </c>
      <c r="G2201" s="453">
        <f>VLOOKUP(B2201,'SINAPI-%MO'!B:E,4,0)</f>
        <v>0</v>
      </c>
      <c r="H2201" s="456">
        <f t="shared" si="34"/>
        <v>1.89</v>
      </c>
    </row>
    <row r="2202" spans="1:8" x14ac:dyDescent="0.25">
      <c r="A2202" s="447"/>
      <c r="B2202" s="449">
        <v>90970</v>
      </c>
      <c r="C2202" s="439" t="s">
        <v>937</v>
      </c>
      <c r="D2202" s="449" t="s">
        <v>69</v>
      </c>
      <c r="E2202" s="450">
        <v>8.81</v>
      </c>
      <c r="F2202" s="455">
        <v>1</v>
      </c>
      <c r="G2202" s="453">
        <f>VLOOKUP(B2202,'SINAPI-%MO'!B:E,4,0)</f>
        <v>0</v>
      </c>
      <c r="H2202" s="456">
        <f t="shared" si="34"/>
        <v>8.81</v>
      </c>
    </row>
    <row r="2203" spans="1:8" x14ac:dyDescent="0.25">
      <c r="A2203" s="447"/>
      <c r="B2203" s="449">
        <v>90971</v>
      </c>
      <c r="C2203" s="439" t="s">
        <v>938</v>
      </c>
      <c r="D2203" s="449" t="s">
        <v>69</v>
      </c>
      <c r="E2203" s="450">
        <v>62.19</v>
      </c>
      <c r="F2203" s="455">
        <v>0</v>
      </c>
      <c r="G2203" s="453">
        <f>VLOOKUP(B2203,'SINAPI-%MO'!B:E,4,0)</f>
        <v>0</v>
      </c>
      <c r="H2203" s="456">
        <f t="shared" si="34"/>
        <v>62.19</v>
      </c>
    </row>
    <row r="2204" spans="1:8" x14ac:dyDescent="0.25">
      <c r="A2204" s="447"/>
      <c r="B2204" s="449">
        <v>90992</v>
      </c>
      <c r="C2204" s="439" t="s">
        <v>943</v>
      </c>
      <c r="D2204" s="449" t="s">
        <v>69</v>
      </c>
      <c r="E2204" s="450">
        <v>8.35</v>
      </c>
      <c r="F2204" s="455">
        <v>1</v>
      </c>
      <c r="G2204" s="453">
        <f>VLOOKUP(B2204,'SINAPI-%MO'!B:E,4,0)</f>
        <v>0</v>
      </c>
      <c r="H2204" s="456">
        <f t="shared" si="34"/>
        <v>8.35</v>
      </c>
    </row>
    <row r="2205" spans="1:8" x14ac:dyDescent="0.25">
      <c r="A2205" s="447"/>
      <c r="B2205" s="449">
        <v>90993</v>
      </c>
      <c r="C2205" s="439" t="s">
        <v>944</v>
      </c>
      <c r="D2205" s="449" t="s">
        <v>69</v>
      </c>
      <c r="E2205" s="450">
        <v>2.2400000000000002</v>
      </c>
      <c r="F2205" s="455">
        <v>1</v>
      </c>
      <c r="G2205" s="453">
        <f>VLOOKUP(B2205,'SINAPI-%MO'!B:E,4,0)</f>
        <v>0</v>
      </c>
      <c r="H2205" s="456">
        <f t="shared" si="34"/>
        <v>2.2400000000000002</v>
      </c>
    </row>
    <row r="2206" spans="1:8" x14ac:dyDescent="0.25">
      <c r="A2206" s="447"/>
      <c r="B2206" s="449">
        <v>90994</v>
      </c>
      <c r="C2206" s="439" t="s">
        <v>945</v>
      </c>
      <c r="D2206" s="449" t="s">
        <v>69</v>
      </c>
      <c r="E2206" s="450">
        <v>10.45</v>
      </c>
      <c r="F2206" s="455">
        <v>1</v>
      </c>
      <c r="G2206" s="453">
        <f>VLOOKUP(B2206,'SINAPI-%MO'!B:E,4,0)</f>
        <v>0</v>
      </c>
      <c r="H2206" s="456">
        <f t="shared" si="34"/>
        <v>10.45</v>
      </c>
    </row>
    <row r="2207" spans="1:8" x14ac:dyDescent="0.25">
      <c r="A2207" s="447"/>
      <c r="B2207" s="449">
        <v>90995</v>
      </c>
      <c r="C2207" s="439" t="s">
        <v>946</v>
      </c>
      <c r="D2207" s="449" t="s">
        <v>69</v>
      </c>
      <c r="E2207" s="450">
        <v>84.48</v>
      </c>
      <c r="F2207" s="455">
        <v>0</v>
      </c>
      <c r="G2207" s="453">
        <f>VLOOKUP(B2207,'SINAPI-%MO'!B:E,4,0)</f>
        <v>0</v>
      </c>
      <c r="H2207" s="456">
        <f t="shared" si="34"/>
        <v>84.48</v>
      </c>
    </row>
    <row r="2208" spans="1:8" x14ac:dyDescent="0.25">
      <c r="A2208" s="447"/>
      <c r="B2208" s="449">
        <v>90957</v>
      </c>
      <c r="C2208" s="439" t="s">
        <v>929</v>
      </c>
      <c r="D2208" s="449" t="s">
        <v>69</v>
      </c>
      <c r="E2208" s="450">
        <v>5.26</v>
      </c>
      <c r="F2208" s="455">
        <v>1</v>
      </c>
      <c r="G2208" s="453">
        <f>VLOOKUP(B2208,'SINAPI-%MO'!B:E,4,0)</f>
        <v>0</v>
      </c>
      <c r="H2208" s="456">
        <f t="shared" si="34"/>
        <v>5.26</v>
      </c>
    </row>
    <row r="2209" spans="1:8" x14ac:dyDescent="0.25">
      <c r="A2209" s="447"/>
      <c r="B2209" s="449">
        <v>90958</v>
      </c>
      <c r="C2209" s="439" t="s">
        <v>930</v>
      </c>
      <c r="D2209" s="449" t="s">
        <v>69</v>
      </c>
      <c r="E2209" s="450">
        <v>1.41</v>
      </c>
      <c r="F2209" s="455">
        <v>1</v>
      </c>
      <c r="G2209" s="453">
        <f>VLOOKUP(B2209,'SINAPI-%MO'!B:E,4,0)</f>
        <v>0</v>
      </c>
      <c r="H2209" s="456">
        <f t="shared" si="34"/>
        <v>1.41</v>
      </c>
    </row>
    <row r="2210" spans="1:8" x14ac:dyDescent="0.25">
      <c r="A2210" s="447"/>
      <c r="B2210" s="449">
        <v>5797</v>
      </c>
      <c r="C2210" s="439" t="s">
        <v>687</v>
      </c>
      <c r="D2210" s="449" t="s">
        <v>69</v>
      </c>
      <c r="E2210" s="450">
        <v>6.58</v>
      </c>
      <c r="F2210" s="455">
        <v>1</v>
      </c>
      <c r="G2210" s="453">
        <f>VLOOKUP(B2210,'SINAPI-%MO'!B:E,4,0)</f>
        <v>0</v>
      </c>
      <c r="H2210" s="456">
        <f t="shared" si="34"/>
        <v>6.58</v>
      </c>
    </row>
    <row r="2211" spans="1:8" x14ac:dyDescent="0.25">
      <c r="A2211" s="447"/>
      <c r="B2211" s="449">
        <v>53865</v>
      </c>
      <c r="C2211" s="439" t="s">
        <v>733</v>
      </c>
      <c r="D2211" s="449" t="s">
        <v>69</v>
      </c>
      <c r="E2211" s="450">
        <v>48.38</v>
      </c>
      <c r="F2211" s="455">
        <v>0</v>
      </c>
      <c r="G2211" s="453">
        <f>VLOOKUP(B2211,'SINAPI-%MO'!B:E,4,0)</f>
        <v>0</v>
      </c>
      <c r="H2211" s="456">
        <f t="shared" si="34"/>
        <v>48.38</v>
      </c>
    </row>
    <row r="2212" spans="1:8" x14ac:dyDescent="0.25">
      <c r="A2212" s="447"/>
      <c r="B2212" s="449">
        <v>90975</v>
      </c>
      <c r="C2212" s="439" t="s">
        <v>939</v>
      </c>
      <c r="D2212" s="449" t="s">
        <v>69</v>
      </c>
      <c r="E2212" s="450">
        <v>17.89</v>
      </c>
      <c r="F2212" s="455">
        <v>1</v>
      </c>
      <c r="G2212" s="453">
        <f>VLOOKUP(B2212,'SINAPI-%MO'!B:E,4,0)</f>
        <v>0</v>
      </c>
      <c r="H2212" s="456">
        <f t="shared" si="34"/>
        <v>17.89</v>
      </c>
    </row>
    <row r="2213" spans="1:8" x14ac:dyDescent="0.25">
      <c r="A2213" s="447"/>
      <c r="B2213" s="449">
        <v>90976</v>
      </c>
      <c r="C2213" s="439" t="s">
        <v>940</v>
      </c>
      <c r="D2213" s="449" t="s">
        <v>69</v>
      </c>
      <c r="E2213" s="450">
        <v>4.8</v>
      </c>
      <c r="F2213" s="455">
        <v>1</v>
      </c>
      <c r="G2213" s="453">
        <f>VLOOKUP(B2213,'SINAPI-%MO'!B:E,4,0)</f>
        <v>0</v>
      </c>
      <c r="H2213" s="456">
        <f t="shared" si="34"/>
        <v>4.8</v>
      </c>
    </row>
    <row r="2214" spans="1:8" x14ac:dyDescent="0.25">
      <c r="A2214" s="447"/>
      <c r="B2214" s="449">
        <v>90977</v>
      </c>
      <c r="C2214" s="439" t="s">
        <v>941</v>
      </c>
      <c r="D2214" s="449" t="s">
        <v>69</v>
      </c>
      <c r="E2214" s="450">
        <v>22.39</v>
      </c>
      <c r="F2214" s="455">
        <v>1</v>
      </c>
      <c r="G2214" s="453">
        <f>VLOOKUP(B2214,'SINAPI-%MO'!B:E,4,0)</f>
        <v>0</v>
      </c>
      <c r="H2214" s="456">
        <f t="shared" si="34"/>
        <v>22.39</v>
      </c>
    </row>
    <row r="2215" spans="1:8" x14ac:dyDescent="0.25">
      <c r="A2215" s="447"/>
      <c r="B2215" s="449">
        <v>90978</v>
      </c>
      <c r="C2215" s="439" t="s">
        <v>942</v>
      </c>
      <c r="D2215" s="449" t="s">
        <v>69</v>
      </c>
      <c r="E2215" s="450">
        <v>161.35</v>
      </c>
      <c r="F2215" s="455">
        <v>0</v>
      </c>
      <c r="G2215" s="453">
        <f>VLOOKUP(B2215,'SINAPI-%MO'!B:E,4,0)</f>
        <v>0</v>
      </c>
      <c r="H2215" s="456">
        <f t="shared" si="34"/>
        <v>161.35</v>
      </c>
    </row>
    <row r="2216" spans="1:8" x14ac:dyDescent="0.25">
      <c r="A2216" s="447"/>
      <c r="B2216" s="449">
        <v>90960</v>
      </c>
      <c r="C2216" s="439" t="s">
        <v>931</v>
      </c>
      <c r="D2216" s="449" t="s">
        <v>69</v>
      </c>
      <c r="E2216" s="450">
        <v>7.02</v>
      </c>
      <c r="F2216" s="455">
        <v>1</v>
      </c>
      <c r="G2216" s="453">
        <f>VLOOKUP(B2216,'SINAPI-%MO'!B:E,4,0)</f>
        <v>0</v>
      </c>
      <c r="H2216" s="456">
        <f t="shared" si="34"/>
        <v>7.02</v>
      </c>
    </row>
    <row r="2217" spans="1:8" x14ac:dyDescent="0.25">
      <c r="A2217" s="447"/>
      <c r="B2217" s="449">
        <v>90961</v>
      </c>
      <c r="C2217" s="439" t="s">
        <v>932</v>
      </c>
      <c r="D2217" s="449" t="s">
        <v>69</v>
      </c>
      <c r="E2217" s="450">
        <v>1.88</v>
      </c>
      <c r="F2217" s="455">
        <v>1</v>
      </c>
      <c r="G2217" s="453">
        <f>VLOOKUP(B2217,'SINAPI-%MO'!B:E,4,0)</f>
        <v>0</v>
      </c>
      <c r="H2217" s="456">
        <f t="shared" si="34"/>
        <v>1.88</v>
      </c>
    </row>
    <row r="2218" spans="1:8" x14ac:dyDescent="0.25">
      <c r="A2218" s="447"/>
      <c r="B2218" s="449">
        <v>90962</v>
      </c>
      <c r="C2218" s="439" t="s">
        <v>933</v>
      </c>
      <c r="D2218" s="449" t="s">
        <v>69</v>
      </c>
      <c r="E2218" s="450">
        <v>8.7899999999999991</v>
      </c>
      <c r="F2218" s="455">
        <v>1</v>
      </c>
      <c r="G2218" s="453">
        <f>VLOOKUP(B2218,'SINAPI-%MO'!B:E,4,0)</f>
        <v>0</v>
      </c>
      <c r="H2218" s="456">
        <f t="shared" si="34"/>
        <v>8.7899999999999991</v>
      </c>
    </row>
    <row r="2219" spans="1:8" x14ac:dyDescent="0.25">
      <c r="A2219" s="447"/>
      <c r="B2219" s="449">
        <v>90963</v>
      </c>
      <c r="C2219" s="439" t="s">
        <v>934</v>
      </c>
      <c r="D2219" s="449" t="s">
        <v>69</v>
      </c>
      <c r="E2219" s="450">
        <v>15.35</v>
      </c>
      <c r="F2219" s="455">
        <v>0</v>
      </c>
      <c r="G2219" s="453">
        <f>VLOOKUP(B2219,'SINAPI-%MO'!B:E,4,0)</f>
        <v>0</v>
      </c>
      <c r="H2219" s="456">
        <f t="shared" si="34"/>
        <v>15.35</v>
      </c>
    </row>
    <row r="2220" spans="1:8" x14ac:dyDescent="0.25">
      <c r="A2220" s="447"/>
      <c r="B2220" s="449">
        <v>102966</v>
      </c>
      <c r="C2220" s="439" t="s">
        <v>13716</v>
      </c>
      <c r="D2220" s="449" t="s">
        <v>69</v>
      </c>
      <c r="E2220" s="450">
        <v>0.22</v>
      </c>
      <c r="F2220" s="455">
        <v>0</v>
      </c>
      <c r="G2220" s="453">
        <f>VLOOKUP(B2220,'SINAPI-%MO'!B:E,4,0)</f>
        <v>0</v>
      </c>
      <c r="H2220" s="456">
        <f t="shared" si="34"/>
        <v>0.22</v>
      </c>
    </row>
    <row r="2221" spans="1:8" x14ac:dyDescent="0.25">
      <c r="A2221" s="447"/>
      <c r="B2221" s="449">
        <v>102967</v>
      </c>
      <c r="C2221" s="439" t="s">
        <v>13717</v>
      </c>
      <c r="D2221" s="449" t="s">
        <v>69</v>
      </c>
      <c r="E2221" s="450">
        <v>0.04</v>
      </c>
      <c r="F2221" s="455">
        <v>0</v>
      </c>
      <c r="G2221" s="453">
        <f>VLOOKUP(B2221,'SINAPI-%MO'!B:E,4,0)</f>
        <v>0</v>
      </c>
      <c r="H2221" s="456">
        <f t="shared" si="34"/>
        <v>0.04</v>
      </c>
    </row>
    <row r="2222" spans="1:8" x14ac:dyDescent="0.25">
      <c r="A2222" s="447"/>
      <c r="B2222" s="449">
        <v>102968</v>
      </c>
      <c r="C2222" s="439" t="s">
        <v>13718</v>
      </c>
      <c r="D2222" s="449" t="s">
        <v>69</v>
      </c>
      <c r="E2222" s="450">
        <v>0.21</v>
      </c>
      <c r="F2222" s="455">
        <v>0</v>
      </c>
      <c r="G2222" s="453">
        <f>VLOOKUP(B2222,'SINAPI-%MO'!B:E,4,0)</f>
        <v>0</v>
      </c>
      <c r="H2222" s="456">
        <f t="shared" si="34"/>
        <v>0.21</v>
      </c>
    </row>
    <row r="2223" spans="1:8" x14ac:dyDescent="0.25">
      <c r="A2223" s="447"/>
      <c r="B2223" s="449">
        <v>102969</v>
      </c>
      <c r="C2223" s="439" t="s">
        <v>1204</v>
      </c>
      <c r="D2223" s="449" t="s">
        <v>69</v>
      </c>
      <c r="E2223" s="450">
        <v>0.15</v>
      </c>
      <c r="F2223" s="455">
        <v>0</v>
      </c>
      <c r="G2223" s="453">
        <f>VLOOKUP(B2223,'SINAPI-%MO'!B:E,4,0)</f>
        <v>0</v>
      </c>
      <c r="H2223" s="456">
        <f t="shared" si="34"/>
        <v>0.15</v>
      </c>
    </row>
    <row r="2224" spans="1:8" x14ac:dyDescent="0.25">
      <c r="A2224" s="447"/>
      <c r="B2224" s="449">
        <v>102818</v>
      </c>
      <c r="C2224" s="439" t="s">
        <v>13719</v>
      </c>
      <c r="D2224" s="449" t="s">
        <v>69</v>
      </c>
      <c r="E2224" s="450">
        <v>0</v>
      </c>
      <c r="F2224" s="455"/>
      <c r="G2224" s="453" t="e">
        <f>VLOOKUP(B2224,'SINAPI-%MO'!B:E,4,0)</f>
        <v>#N/A</v>
      </c>
      <c r="H2224" s="456" t="str">
        <f t="shared" si="34"/>
        <v/>
      </c>
    </row>
    <row r="2225" spans="1:8" x14ac:dyDescent="0.25">
      <c r="A2225" s="447"/>
      <c r="B2225" s="449">
        <v>102819</v>
      </c>
      <c r="C2225" s="439" t="s">
        <v>13720</v>
      </c>
      <c r="D2225" s="449" t="s">
        <v>69</v>
      </c>
      <c r="E2225" s="450">
        <v>0</v>
      </c>
      <c r="F2225" s="455"/>
      <c r="G2225" s="453" t="e">
        <f>VLOOKUP(B2225,'SINAPI-%MO'!B:E,4,0)</f>
        <v>#N/A</v>
      </c>
      <c r="H2225" s="456" t="str">
        <f t="shared" si="34"/>
        <v/>
      </c>
    </row>
    <row r="2226" spans="1:8" x14ac:dyDescent="0.25">
      <c r="A2226" s="447"/>
      <c r="B2226" s="449">
        <v>102820</v>
      </c>
      <c r="C2226" s="439" t="s">
        <v>13721</v>
      </c>
      <c r="D2226" s="449" t="s">
        <v>69</v>
      </c>
      <c r="E2226" s="450">
        <v>0</v>
      </c>
      <c r="F2226" s="455"/>
      <c r="G2226" s="453" t="e">
        <f>VLOOKUP(B2226,'SINAPI-%MO'!B:E,4,0)</f>
        <v>#N/A</v>
      </c>
      <c r="H2226" s="456" t="str">
        <f t="shared" si="34"/>
        <v/>
      </c>
    </row>
    <row r="2227" spans="1:8" x14ac:dyDescent="0.25">
      <c r="A2227" s="447"/>
      <c r="B2227" s="449">
        <v>102832</v>
      </c>
      <c r="C2227" s="439" t="s">
        <v>12706</v>
      </c>
      <c r="D2227" s="449" t="s">
        <v>69</v>
      </c>
      <c r="E2227" s="450">
        <v>8.92</v>
      </c>
      <c r="F2227" s="455">
        <v>0</v>
      </c>
      <c r="G2227" s="453">
        <f>VLOOKUP(B2227,'SINAPI-%MO'!B:E,4,0)</f>
        <v>0</v>
      </c>
      <c r="H2227" s="456">
        <f t="shared" si="34"/>
        <v>8.92</v>
      </c>
    </row>
    <row r="2228" spans="1:8" x14ac:dyDescent="0.25">
      <c r="A2228" s="447"/>
      <c r="B2228" s="449">
        <v>102823</v>
      </c>
      <c r="C2228" s="439" t="s">
        <v>11206</v>
      </c>
      <c r="D2228" s="449" t="s">
        <v>69</v>
      </c>
      <c r="E2228" s="450">
        <v>0</v>
      </c>
      <c r="F2228" s="455"/>
      <c r="G2228" s="453" t="e">
        <f>VLOOKUP(B2228,'SINAPI-%MO'!B:E,4,0)</f>
        <v>#N/A</v>
      </c>
      <c r="H2228" s="456" t="str">
        <f t="shared" si="34"/>
        <v/>
      </c>
    </row>
    <row r="2229" spans="1:8" x14ac:dyDescent="0.25">
      <c r="A2229" s="447"/>
      <c r="B2229" s="449">
        <v>102824</v>
      </c>
      <c r="C2229" s="439" t="s">
        <v>11207</v>
      </c>
      <c r="D2229" s="449" t="s">
        <v>69</v>
      </c>
      <c r="E2229" s="450">
        <v>0</v>
      </c>
      <c r="F2229" s="455"/>
      <c r="G2229" s="453" t="e">
        <f>VLOOKUP(B2229,'SINAPI-%MO'!B:E,4,0)</f>
        <v>#N/A</v>
      </c>
      <c r="H2229" s="456" t="str">
        <f t="shared" si="34"/>
        <v/>
      </c>
    </row>
    <row r="2230" spans="1:8" x14ac:dyDescent="0.25">
      <c r="A2230" s="447"/>
      <c r="B2230" s="449">
        <v>102825</v>
      </c>
      <c r="C2230" s="439" t="s">
        <v>11208</v>
      </c>
      <c r="D2230" s="449" t="s">
        <v>69</v>
      </c>
      <c r="E2230" s="450">
        <v>0</v>
      </c>
      <c r="F2230" s="455"/>
      <c r="G2230" s="453" t="e">
        <f>VLOOKUP(B2230,'SINAPI-%MO'!B:E,4,0)</f>
        <v>#N/A</v>
      </c>
      <c r="H2230" s="456" t="str">
        <f t="shared" si="34"/>
        <v/>
      </c>
    </row>
    <row r="2231" spans="1:8" x14ac:dyDescent="0.25">
      <c r="A2231" s="447"/>
      <c r="B2231" s="449">
        <v>102826</v>
      </c>
      <c r="C2231" s="439" t="s">
        <v>1186</v>
      </c>
      <c r="D2231" s="449" t="s">
        <v>69</v>
      </c>
      <c r="E2231" s="450">
        <v>6.69</v>
      </c>
      <c r="F2231" s="455">
        <v>0</v>
      </c>
      <c r="G2231" s="453">
        <f>VLOOKUP(B2231,'SINAPI-%MO'!B:E,4,0)</f>
        <v>0</v>
      </c>
      <c r="H2231" s="456">
        <f t="shared" si="34"/>
        <v>6.69</v>
      </c>
    </row>
    <row r="2232" spans="1:8" x14ac:dyDescent="0.25">
      <c r="A2232" s="447"/>
      <c r="B2232" s="449">
        <v>103934</v>
      </c>
      <c r="C2232" s="439" t="s">
        <v>13722</v>
      </c>
      <c r="D2232" s="449" t="s">
        <v>69</v>
      </c>
      <c r="E2232" s="450">
        <v>0</v>
      </c>
      <c r="F2232" s="455"/>
      <c r="G2232" s="453" t="e">
        <f>VLOOKUP(B2232,'SINAPI-%MO'!B:E,4,0)</f>
        <v>#N/A</v>
      </c>
      <c r="H2232" s="456" t="str">
        <f t="shared" si="34"/>
        <v/>
      </c>
    </row>
    <row r="2233" spans="1:8" x14ac:dyDescent="0.25">
      <c r="A2233" s="447"/>
      <c r="B2233" s="449">
        <v>103935</v>
      </c>
      <c r="C2233" s="439" t="s">
        <v>13723</v>
      </c>
      <c r="D2233" s="449" t="s">
        <v>69</v>
      </c>
      <c r="E2233" s="450">
        <v>0</v>
      </c>
      <c r="F2233" s="455"/>
      <c r="G2233" s="453" t="e">
        <f>VLOOKUP(B2233,'SINAPI-%MO'!B:E,4,0)</f>
        <v>#N/A</v>
      </c>
      <c r="H2233" s="456" t="str">
        <f t="shared" si="34"/>
        <v/>
      </c>
    </row>
    <row r="2234" spans="1:8" x14ac:dyDescent="0.25">
      <c r="A2234" s="447"/>
      <c r="B2234" s="449">
        <v>103936</v>
      </c>
      <c r="C2234" s="439" t="s">
        <v>13724</v>
      </c>
      <c r="D2234" s="449" t="s">
        <v>69</v>
      </c>
      <c r="E2234" s="450">
        <v>0</v>
      </c>
      <c r="F2234" s="455"/>
      <c r="G2234" s="453" t="e">
        <f>VLOOKUP(B2234,'SINAPI-%MO'!B:E,4,0)</f>
        <v>#N/A</v>
      </c>
      <c r="H2234" s="456" t="str">
        <f t="shared" si="34"/>
        <v/>
      </c>
    </row>
    <row r="2235" spans="1:8" x14ac:dyDescent="0.25">
      <c r="A2235" s="447"/>
      <c r="B2235" s="449">
        <v>103937</v>
      </c>
      <c r="C2235" s="439" t="s">
        <v>12707</v>
      </c>
      <c r="D2235" s="449" t="s">
        <v>69</v>
      </c>
      <c r="E2235" s="450">
        <v>1.6</v>
      </c>
      <c r="F2235" s="455">
        <v>0</v>
      </c>
      <c r="G2235" s="453">
        <f>VLOOKUP(B2235,'SINAPI-%MO'!B:E,4,0)</f>
        <v>0</v>
      </c>
      <c r="H2235" s="456">
        <f t="shared" si="34"/>
        <v>1.6</v>
      </c>
    </row>
    <row r="2236" spans="1:8" x14ac:dyDescent="0.25">
      <c r="A2236" s="447"/>
      <c r="B2236" s="449">
        <v>103940</v>
      </c>
      <c r="C2236" s="439" t="s">
        <v>13725</v>
      </c>
      <c r="D2236" s="449" t="s">
        <v>69</v>
      </c>
      <c r="E2236" s="450">
        <v>0</v>
      </c>
      <c r="F2236" s="455"/>
      <c r="G2236" s="453" t="e">
        <f>VLOOKUP(B2236,'SINAPI-%MO'!B:E,4,0)</f>
        <v>#N/A</v>
      </c>
      <c r="H2236" s="456" t="str">
        <f t="shared" si="34"/>
        <v/>
      </c>
    </row>
    <row r="2237" spans="1:8" x14ac:dyDescent="0.25">
      <c r="A2237" s="447"/>
      <c r="B2237" s="449">
        <v>103941</v>
      </c>
      <c r="C2237" s="439" t="s">
        <v>13726</v>
      </c>
      <c r="D2237" s="449" t="s">
        <v>69</v>
      </c>
      <c r="E2237" s="450">
        <v>0</v>
      </c>
      <c r="F2237" s="455"/>
      <c r="G2237" s="453" t="e">
        <f>VLOOKUP(B2237,'SINAPI-%MO'!B:E,4,0)</f>
        <v>#N/A</v>
      </c>
      <c r="H2237" s="456" t="str">
        <f t="shared" si="34"/>
        <v/>
      </c>
    </row>
    <row r="2238" spans="1:8" x14ac:dyDescent="0.25">
      <c r="A2238" s="447"/>
      <c r="B2238" s="449">
        <v>103942</v>
      </c>
      <c r="C2238" s="439" t="s">
        <v>13727</v>
      </c>
      <c r="D2238" s="449" t="s">
        <v>69</v>
      </c>
      <c r="E2238" s="450">
        <v>0</v>
      </c>
      <c r="F2238" s="455"/>
      <c r="G2238" s="453" t="e">
        <f>VLOOKUP(B2238,'SINAPI-%MO'!B:E,4,0)</f>
        <v>#N/A</v>
      </c>
      <c r="H2238" s="456" t="str">
        <f t="shared" si="34"/>
        <v/>
      </c>
    </row>
    <row r="2239" spans="1:8" x14ac:dyDescent="0.25">
      <c r="A2239" s="447"/>
      <c r="B2239" s="449">
        <v>103943</v>
      </c>
      <c r="C2239" s="439" t="s">
        <v>12708</v>
      </c>
      <c r="D2239" s="449" t="s">
        <v>69</v>
      </c>
      <c r="E2239" s="450">
        <v>1.6</v>
      </c>
      <c r="F2239" s="455">
        <v>0</v>
      </c>
      <c r="G2239" s="453">
        <f>VLOOKUP(B2239,'SINAPI-%MO'!B:E,4,0)</f>
        <v>0</v>
      </c>
      <c r="H2239" s="456">
        <f t="shared" si="34"/>
        <v>1.6</v>
      </c>
    </row>
    <row r="2240" spans="1:8" x14ac:dyDescent="0.25">
      <c r="A2240" s="447"/>
      <c r="B2240" s="449">
        <v>106406</v>
      </c>
      <c r="C2240" s="439" t="s">
        <v>14115</v>
      </c>
      <c r="D2240" s="449" t="s">
        <v>69</v>
      </c>
      <c r="E2240" s="450">
        <v>12.86</v>
      </c>
      <c r="F2240" s="455">
        <v>0</v>
      </c>
      <c r="G2240" s="453">
        <f>VLOOKUP(B2240,'SINAPI-%MO'!B:E,4,0)</f>
        <v>0</v>
      </c>
      <c r="H2240" s="456">
        <f t="shared" si="34"/>
        <v>12.86</v>
      </c>
    </row>
    <row r="2241" spans="1:8" x14ac:dyDescent="0.25">
      <c r="A2241" s="447"/>
      <c r="B2241" s="449">
        <v>106407</v>
      </c>
      <c r="C2241" s="439" t="s">
        <v>14116</v>
      </c>
      <c r="D2241" s="449" t="s">
        <v>69</v>
      </c>
      <c r="E2241" s="450">
        <v>2.64</v>
      </c>
      <c r="F2241" s="455">
        <v>0</v>
      </c>
      <c r="G2241" s="453">
        <f>VLOOKUP(B2241,'SINAPI-%MO'!B:E,4,0)</f>
        <v>0</v>
      </c>
      <c r="H2241" s="456">
        <f t="shared" si="34"/>
        <v>2.64</v>
      </c>
    </row>
    <row r="2242" spans="1:8" x14ac:dyDescent="0.25">
      <c r="A2242" s="447"/>
      <c r="B2242" s="449">
        <v>106408</v>
      </c>
      <c r="C2242" s="439" t="s">
        <v>14117</v>
      </c>
      <c r="D2242" s="449" t="s">
        <v>69</v>
      </c>
      <c r="E2242" s="450">
        <v>8.93</v>
      </c>
      <c r="F2242" s="455">
        <v>0</v>
      </c>
      <c r="G2242" s="453">
        <f>VLOOKUP(B2242,'SINAPI-%MO'!B:E,4,0)</f>
        <v>0</v>
      </c>
      <c r="H2242" s="456">
        <f t="shared" si="34"/>
        <v>8.93</v>
      </c>
    </row>
    <row r="2243" spans="1:8" x14ac:dyDescent="0.25">
      <c r="A2243" s="447"/>
      <c r="B2243" s="449">
        <v>106409</v>
      </c>
      <c r="C2243" s="439" t="s">
        <v>14118</v>
      </c>
      <c r="D2243" s="449" t="s">
        <v>69</v>
      </c>
      <c r="E2243" s="450">
        <v>4.32</v>
      </c>
      <c r="F2243" s="455">
        <v>0</v>
      </c>
      <c r="G2243" s="453">
        <f>VLOOKUP(B2243,'SINAPI-%MO'!B:E,4,0)</f>
        <v>0</v>
      </c>
      <c r="H2243" s="456">
        <f t="shared" si="34"/>
        <v>4.32</v>
      </c>
    </row>
    <row r="2244" spans="1:8" x14ac:dyDescent="0.25">
      <c r="A2244" s="447"/>
      <c r="B2244" s="449">
        <v>91279</v>
      </c>
      <c r="C2244" s="439" t="s">
        <v>957</v>
      </c>
      <c r="D2244" s="449" t="s">
        <v>69</v>
      </c>
      <c r="E2244" s="450">
        <v>0.51</v>
      </c>
      <c r="F2244" s="455">
        <v>0</v>
      </c>
      <c r="G2244" s="453">
        <f>VLOOKUP(B2244,'SINAPI-%MO'!B:E,4,0)</f>
        <v>0</v>
      </c>
      <c r="H2244" s="456">
        <f t="shared" si="34"/>
        <v>0.51</v>
      </c>
    </row>
    <row r="2245" spans="1:8" x14ac:dyDescent="0.25">
      <c r="A2245" s="447"/>
      <c r="B2245" s="449">
        <v>91280</v>
      </c>
      <c r="C2245" s="439" t="s">
        <v>958</v>
      </c>
      <c r="D2245" s="449" t="s">
        <v>69</v>
      </c>
      <c r="E2245" s="450">
        <v>0.11</v>
      </c>
      <c r="F2245" s="455">
        <v>0</v>
      </c>
      <c r="G2245" s="453">
        <f>VLOOKUP(B2245,'SINAPI-%MO'!B:E,4,0)</f>
        <v>0</v>
      </c>
      <c r="H2245" s="456">
        <f t="shared" si="34"/>
        <v>0.11</v>
      </c>
    </row>
    <row r="2246" spans="1:8" x14ac:dyDescent="0.25">
      <c r="A2246" s="447"/>
      <c r="B2246" s="449">
        <v>91281</v>
      </c>
      <c r="C2246" s="439" t="s">
        <v>959</v>
      </c>
      <c r="D2246" s="449" t="s">
        <v>69</v>
      </c>
      <c r="E2246" s="450">
        <v>0.64</v>
      </c>
      <c r="F2246" s="455">
        <v>0</v>
      </c>
      <c r="G2246" s="453">
        <f>VLOOKUP(B2246,'SINAPI-%MO'!B:E,4,0)</f>
        <v>0</v>
      </c>
      <c r="H2246" s="456">
        <f t="shared" si="34"/>
        <v>0.64</v>
      </c>
    </row>
    <row r="2247" spans="1:8" x14ac:dyDescent="0.25">
      <c r="A2247" s="447"/>
      <c r="B2247" s="449">
        <v>91282</v>
      </c>
      <c r="C2247" s="439" t="s">
        <v>960</v>
      </c>
      <c r="D2247" s="449" t="s">
        <v>69</v>
      </c>
      <c r="E2247" s="450">
        <v>9.19</v>
      </c>
      <c r="F2247" s="455">
        <v>0</v>
      </c>
      <c r="G2247" s="453">
        <f>VLOOKUP(B2247,'SINAPI-%MO'!B:E,4,0)</f>
        <v>0</v>
      </c>
      <c r="H2247" s="456">
        <f t="shared" si="34"/>
        <v>9.19</v>
      </c>
    </row>
    <row r="2248" spans="1:8" x14ac:dyDescent="0.25">
      <c r="A2248" s="447"/>
      <c r="B2248" s="449">
        <v>95278</v>
      </c>
      <c r="C2248" s="439" t="s">
        <v>1123</v>
      </c>
      <c r="D2248" s="449" t="s">
        <v>69</v>
      </c>
      <c r="E2248" s="450">
        <v>0.73</v>
      </c>
      <c r="F2248" s="455">
        <v>1</v>
      </c>
      <c r="G2248" s="453">
        <f>VLOOKUP(B2248,'SINAPI-%MO'!B:E,4,0)</f>
        <v>0</v>
      </c>
      <c r="H2248" s="456">
        <f t="shared" si="34"/>
        <v>0.73</v>
      </c>
    </row>
    <row r="2249" spans="1:8" x14ac:dyDescent="0.25">
      <c r="A2249" s="447"/>
      <c r="B2249" s="449">
        <v>95279</v>
      </c>
      <c r="C2249" s="439" t="s">
        <v>1124</v>
      </c>
      <c r="D2249" s="449" t="s">
        <v>69</v>
      </c>
      <c r="E2249" s="450">
        <v>0.15</v>
      </c>
      <c r="F2249" s="455">
        <v>1</v>
      </c>
      <c r="G2249" s="453">
        <f>VLOOKUP(B2249,'SINAPI-%MO'!B:E,4,0)</f>
        <v>0</v>
      </c>
      <c r="H2249" s="456">
        <f t="shared" si="34"/>
        <v>0.15</v>
      </c>
    </row>
    <row r="2250" spans="1:8" x14ac:dyDescent="0.25">
      <c r="A2250" s="447"/>
      <c r="B2250" s="449">
        <v>95280</v>
      </c>
      <c r="C2250" s="439" t="s">
        <v>1125</v>
      </c>
      <c r="D2250" s="449" t="s">
        <v>69</v>
      </c>
      <c r="E2250" s="450">
        <v>0.71</v>
      </c>
      <c r="F2250" s="455">
        <v>1</v>
      </c>
      <c r="G2250" s="453">
        <f>VLOOKUP(B2250,'SINAPI-%MO'!B:E,4,0)</f>
        <v>0</v>
      </c>
      <c r="H2250" s="456">
        <f t="shared" si="34"/>
        <v>0.71</v>
      </c>
    </row>
    <row r="2251" spans="1:8" x14ac:dyDescent="0.25">
      <c r="A2251" s="447"/>
      <c r="B2251" s="449">
        <v>95281</v>
      </c>
      <c r="C2251" s="439" t="s">
        <v>12709</v>
      </c>
      <c r="D2251" s="449" t="s">
        <v>69</v>
      </c>
      <c r="E2251" s="450">
        <v>9.1199999999999992</v>
      </c>
      <c r="F2251" s="455">
        <v>0</v>
      </c>
      <c r="G2251" s="453">
        <f>VLOOKUP(B2251,'SINAPI-%MO'!B:E,4,0)</f>
        <v>0</v>
      </c>
      <c r="H2251" s="456">
        <f t="shared" si="34"/>
        <v>9.1199999999999992</v>
      </c>
    </row>
    <row r="2252" spans="1:8" x14ac:dyDescent="0.25">
      <c r="A2252" s="447"/>
      <c r="B2252" s="449">
        <v>95124</v>
      </c>
      <c r="C2252" s="439" t="s">
        <v>1097</v>
      </c>
      <c r="D2252" s="449" t="s">
        <v>69</v>
      </c>
      <c r="E2252" s="450">
        <v>6.26</v>
      </c>
      <c r="F2252" s="455">
        <v>1</v>
      </c>
      <c r="G2252" s="453">
        <f>VLOOKUP(B2252,'SINAPI-%MO'!B:E,4,0)</f>
        <v>0</v>
      </c>
      <c r="H2252" s="456">
        <f t="shared" ref="H2252:H2315" si="35">IF(E2252&gt;0,TRUNC(E2252*(1-G2252),2),"")</f>
        <v>6.26</v>
      </c>
    </row>
    <row r="2253" spans="1:8" x14ac:dyDescent="0.25">
      <c r="A2253" s="447"/>
      <c r="B2253" s="449">
        <v>95123</v>
      </c>
      <c r="C2253" s="439" t="s">
        <v>1096</v>
      </c>
      <c r="D2253" s="449" t="s">
        <v>69</v>
      </c>
      <c r="E2253" s="450">
        <v>20.309999999999999</v>
      </c>
      <c r="F2253" s="455">
        <v>1</v>
      </c>
      <c r="G2253" s="453">
        <f>VLOOKUP(B2253,'SINAPI-%MO'!B:E,4,0)</f>
        <v>0</v>
      </c>
      <c r="H2253" s="456">
        <f t="shared" si="35"/>
        <v>20.309999999999999</v>
      </c>
    </row>
    <row r="2254" spans="1:8" x14ac:dyDescent="0.25">
      <c r="A2254" s="447"/>
      <c r="B2254" s="449">
        <v>95125</v>
      </c>
      <c r="C2254" s="439" t="s">
        <v>1098</v>
      </c>
      <c r="D2254" s="449" t="s">
        <v>69</v>
      </c>
      <c r="E2254" s="450">
        <v>22.22</v>
      </c>
      <c r="F2254" s="455">
        <v>1</v>
      </c>
      <c r="G2254" s="453">
        <f>VLOOKUP(B2254,'SINAPI-%MO'!B:E,4,0)</f>
        <v>0</v>
      </c>
      <c r="H2254" s="456">
        <f t="shared" si="35"/>
        <v>22.22</v>
      </c>
    </row>
    <row r="2255" spans="1:8" x14ac:dyDescent="0.25">
      <c r="A2255" s="447"/>
      <c r="B2255" s="449">
        <v>95126</v>
      </c>
      <c r="C2255" s="439" t="s">
        <v>1099</v>
      </c>
      <c r="D2255" s="449" t="s">
        <v>69</v>
      </c>
      <c r="E2255" s="450">
        <v>151.1</v>
      </c>
      <c r="F2255" s="455">
        <v>0</v>
      </c>
      <c r="G2255" s="453">
        <f>VLOOKUP(B2255,'SINAPI-%MO'!B:E,4,0)</f>
        <v>0</v>
      </c>
      <c r="H2255" s="456">
        <f t="shared" si="35"/>
        <v>151.1</v>
      </c>
    </row>
    <row r="2256" spans="1:8" x14ac:dyDescent="0.25">
      <c r="A2256" s="447"/>
      <c r="B2256" s="449">
        <v>92040</v>
      </c>
      <c r="C2256" s="439" t="s">
        <v>1005</v>
      </c>
      <c r="D2256" s="449" t="s">
        <v>69</v>
      </c>
      <c r="E2256" s="450">
        <v>7.36</v>
      </c>
      <c r="F2256" s="455">
        <v>1</v>
      </c>
      <c r="G2256" s="453">
        <f>VLOOKUP(B2256,'SINAPI-%MO'!B:E,4,0)</f>
        <v>0</v>
      </c>
      <c r="H2256" s="456">
        <f t="shared" si="35"/>
        <v>7.36</v>
      </c>
    </row>
    <row r="2257" spans="1:8" x14ac:dyDescent="0.25">
      <c r="A2257" s="447"/>
      <c r="B2257" s="449">
        <v>92041</v>
      </c>
      <c r="C2257" s="439" t="s">
        <v>1006</v>
      </c>
      <c r="D2257" s="449" t="s">
        <v>69</v>
      </c>
      <c r="E2257" s="450">
        <v>1.51</v>
      </c>
      <c r="F2257" s="455">
        <v>1</v>
      </c>
      <c r="G2257" s="453">
        <f>VLOOKUP(B2257,'SINAPI-%MO'!B:E,4,0)</f>
        <v>0</v>
      </c>
      <c r="H2257" s="456">
        <f t="shared" si="35"/>
        <v>1.51</v>
      </c>
    </row>
    <row r="2258" spans="1:8" x14ac:dyDescent="0.25">
      <c r="A2258" s="447"/>
      <c r="B2258" s="449">
        <v>92042</v>
      </c>
      <c r="C2258" s="439" t="s">
        <v>1007</v>
      </c>
      <c r="D2258" s="449" t="s">
        <v>69</v>
      </c>
      <c r="E2258" s="450">
        <v>6.13</v>
      </c>
      <c r="F2258" s="455">
        <v>1</v>
      </c>
      <c r="G2258" s="453">
        <f>VLOOKUP(B2258,'SINAPI-%MO'!B:E,4,0)</f>
        <v>0</v>
      </c>
      <c r="H2258" s="456">
        <f t="shared" si="35"/>
        <v>6.13</v>
      </c>
    </row>
    <row r="2259" spans="1:8" x14ac:dyDescent="0.25">
      <c r="A2259" s="447"/>
      <c r="B2259" s="449">
        <v>106410</v>
      </c>
      <c r="C2259" s="439" t="s">
        <v>14119</v>
      </c>
      <c r="D2259" s="449" t="s">
        <v>69</v>
      </c>
      <c r="E2259" s="450">
        <v>6.19</v>
      </c>
      <c r="F2259" s="455">
        <v>0</v>
      </c>
      <c r="G2259" s="453">
        <f>VLOOKUP(B2259,'SINAPI-%MO'!B:E,4,0)</f>
        <v>0</v>
      </c>
      <c r="H2259" s="456">
        <f t="shared" si="35"/>
        <v>6.19</v>
      </c>
    </row>
    <row r="2260" spans="1:8" x14ac:dyDescent="0.25">
      <c r="A2260" s="447"/>
      <c r="B2260" s="449">
        <v>106411</v>
      </c>
      <c r="C2260" s="439" t="s">
        <v>14120</v>
      </c>
      <c r="D2260" s="449" t="s">
        <v>69</v>
      </c>
      <c r="E2260" s="450">
        <v>2.63</v>
      </c>
      <c r="F2260" s="455">
        <v>0</v>
      </c>
      <c r="G2260" s="453">
        <f>VLOOKUP(B2260,'SINAPI-%MO'!B:E,4,0)</f>
        <v>0</v>
      </c>
      <c r="H2260" s="456">
        <f t="shared" si="35"/>
        <v>2.63</v>
      </c>
    </row>
    <row r="2261" spans="1:8" x14ac:dyDescent="0.25">
      <c r="A2261" s="447"/>
      <c r="B2261" s="449">
        <v>106412</v>
      </c>
      <c r="C2261" s="439" t="s">
        <v>14121</v>
      </c>
      <c r="D2261" s="449" t="s">
        <v>69</v>
      </c>
      <c r="E2261" s="450">
        <v>6.78</v>
      </c>
      <c r="F2261" s="455">
        <v>0</v>
      </c>
      <c r="G2261" s="453">
        <f>VLOOKUP(B2261,'SINAPI-%MO'!B:E,4,0)</f>
        <v>0</v>
      </c>
      <c r="H2261" s="456">
        <f t="shared" si="35"/>
        <v>6.78</v>
      </c>
    </row>
    <row r="2262" spans="1:8" x14ac:dyDescent="0.25">
      <c r="A2262" s="447"/>
      <c r="B2262" s="449">
        <v>106413</v>
      </c>
      <c r="C2262" s="439" t="s">
        <v>14122</v>
      </c>
      <c r="D2262" s="449" t="s">
        <v>69</v>
      </c>
      <c r="E2262" s="450">
        <v>2.66</v>
      </c>
      <c r="F2262" s="455">
        <v>0</v>
      </c>
      <c r="G2262" s="453">
        <f>VLOOKUP(B2262,'SINAPI-%MO'!B:E,4,0)</f>
        <v>0</v>
      </c>
      <c r="H2262" s="456">
        <f t="shared" si="35"/>
        <v>2.66</v>
      </c>
    </row>
    <row r="2263" spans="1:8" x14ac:dyDescent="0.25">
      <c r="A2263" s="447"/>
      <c r="B2263" s="449">
        <v>102829</v>
      </c>
      <c r="C2263" s="439" t="s">
        <v>11209</v>
      </c>
      <c r="D2263" s="449" t="s">
        <v>69</v>
      </c>
      <c r="E2263" s="450">
        <v>0</v>
      </c>
      <c r="F2263" s="455"/>
      <c r="G2263" s="453" t="e">
        <f>VLOOKUP(B2263,'SINAPI-%MO'!B:E,4,0)</f>
        <v>#N/A</v>
      </c>
      <c r="H2263" s="456" t="str">
        <f t="shared" si="35"/>
        <v/>
      </c>
    </row>
    <row r="2264" spans="1:8" x14ac:dyDescent="0.25">
      <c r="A2264" s="447"/>
      <c r="B2264" s="449">
        <v>102830</v>
      </c>
      <c r="C2264" s="439" t="s">
        <v>11210</v>
      </c>
      <c r="D2264" s="449" t="s">
        <v>69</v>
      </c>
      <c r="E2264" s="450">
        <v>0</v>
      </c>
      <c r="F2264" s="455"/>
      <c r="G2264" s="453" t="e">
        <f>VLOOKUP(B2264,'SINAPI-%MO'!B:E,4,0)</f>
        <v>#N/A</v>
      </c>
      <c r="H2264" s="456" t="str">
        <f t="shared" si="35"/>
        <v/>
      </c>
    </row>
    <row r="2265" spans="1:8" x14ac:dyDescent="0.25">
      <c r="A2265" s="447"/>
      <c r="B2265" s="449">
        <v>102831</v>
      </c>
      <c r="C2265" s="439" t="s">
        <v>11211</v>
      </c>
      <c r="D2265" s="449" t="s">
        <v>69</v>
      </c>
      <c r="E2265" s="450">
        <v>0</v>
      </c>
      <c r="F2265" s="455"/>
      <c r="G2265" s="453" t="e">
        <f>VLOOKUP(B2265,'SINAPI-%MO'!B:E,4,0)</f>
        <v>#N/A</v>
      </c>
      <c r="H2265" s="456" t="str">
        <f t="shared" si="35"/>
        <v/>
      </c>
    </row>
    <row r="2266" spans="1:8" x14ac:dyDescent="0.25">
      <c r="A2266" s="447"/>
      <c r="B2266" s="449">
        <v>92114</v>
      </c>
      <c r="C2266" s="439" t="s">
        <v>1017</v>
      </c>
      <c r="D2266" s="449" t="s">
        <v>69</v>
      </c>
      <c r="E2266" s="450">
        <v>0.23</v>
      </c>
      <c r="F2266" s="455">
        <v>0</v>
      </c>
      <c r="G2266" s="453">
        <f>VLOOKUP(B2266,'SINAPI-%MO'!B:E,4,0)</f>
        <v>0</v>
      </c>
      <c r="H2266" s="456">
        <f t="shared" si="35"/>
        <v>0.23</v>
      </c>
    </row>
    <row r="2267" spans="1:8" x14ac:dyDescent="0.25">
      <c r="A2267" s="447"/>
      <c r="B2267" s="449">
        <v>92115</v>
      </c>
      <c r="C2267" s="439" t="s">
        <v>1018</v>
      </c>
      <c r="D2267" s="449" t="s">
        <v>69</v>
      </c>
      <c r="E2267" s="450">
        <v>0.04</v>
      </c>
      <c r="F2267" s="455">
        <v>0</v>
      </c>
      <c r="G2267" s="453">
        <f>VLOOKUP(B2267,'SINAPI-%MO'!B:E,4,0)</f>
        <v>0</v>
      </c>
      <c r="H2267" s="456">
        <f t="shared" si="35"/>
        <v>0.04</v>
      </c>
    </row>
    <row r="2268" spans="1:8" x14ac:dyDescent="0.25">
      <c r="A2268" s="447"/>
      <c r="B2268" s="449">
        <v>92116</v>
      </c>
      <c r="C2268" s="439" t="s">
        <v>1019</v>
      </c>
      <c r="D2268" s="449" t="s">
        <v>69</v>
      </c>
      <c r="E2268" s="450">
        <v>0.16</v>
      </c>
      <c r="F2268" s="455">
        <v>0</v>
      </c>
      <c r="G2268" s="453">
        <f>VLOOKUP(B2268,'SINAPI-%MO'!B:E,4,0)</f>
        <v>0</v>
      </c>
      <c r="H2268" s="456">
        <f t="shared" si="35"/>
        <v>0.16</v>
      </c>
    </row>
    <row r="2269" spans="1:8" x14ac:dyDescent="0.25">
      <c r="A2269" s="447"/>
      <c r="B2269" s="449">
        <v>102912</v>
      </c>
      <c r="C2269" s="439" t="s">
        <v>11212</v>
      </c>
      <c r="D2269" s="449" t="s">
        <v>69</v>
      </c>
      <c r="E2269" s="450">
        <v>0</v>
      </c>
      <c r="F2269" s="455"/>
      <c r="G2269" s="453" t="e">
        <f>VLOOKUP(B2269,'SINAPI-%MO'!B:E,4,0)</f>
        <v>#N/A</v>
      </c>
      <c r="H2269" s="456" t="str">
        <f t="shared" si="35"/>
        <v/>
      </c>
    </row>
    <row r="2270" spans="1:8" x14ac:dyDescent="0.25">
      <c r="A2270" s="447"/>
      <c r="B2270" s="449">
        <v>102913</v>
      </c>
      <c r="C2270" s="439" t="s">
        <v>11213</v>
      </c>
      <c r="D2270" s="449" t="s">
        <v>69</v>
      </c>
      <c r="E2270" s="450">
        <v>0</v>
      </c>
      <c r="F2270" s="455"/>
      <c r="G2270" s="453" t="e">
        <f>VLOOKUP(B2270,'SINAPI-%MO'!B:E,4,0)</f>
        <v>#N/A</v>
      </c>
      <c r="H2270" s="456" t="str">
        <f t="shared" si="35"/>
        <v/>
      </c>
    </row>
    <row r="2271" spans="1:8" x14ac:dyDescent="0.25">
      <c r="A2271" s="447"/>
      <c r="B2271" s="449">
        <v>102914</v>
      </c>
      <c r="C2271" s="439" t="s">
        <v>11214</v>
      </c>
      <c r="D2271" s="449" t="s">
        <v>69</v>
      </c>
      <c r="E2271" s="450">
        <v>0</v>
      </c>
      <c r="F2271" s="455"/>
      <c r="G2271" s="453" t="e">
        <f>VLOOKUP(B2271,'SINAPI-%MO'!B:E,4,0)</f>
        <v>#N/A</v>
      </c>
      <c r="H2271" s="456" t="str">
        <f t="shared" si="35"/>
        <v/>
      </c>
    </row>
    <row r="2272" spans="1:8" x14ac:dyDescent="0.25">
      <c r="A2272" s="447"/>
      <c r="B2272" s="449">
        <v>102915</v>
      </c>
      <c r="C2272" s="439" t="s">
        <v>1197</v>
      </c>
      <c r="D2272" s="449" t="s">
        <v>69</v>
      </c>
      <c r="E2272" s="450">
        <v>0.66</v>
      </c>
      <c r="F2272" s="455">
        <v>0</v>
      </c>
      <c r="G2272" s="453">
        <f>VLOOKUP(B2272,'SINAPI-%MO'!B:E,4,0)</f>
        <v>0</v>
      </c>
      <c r="H2272" s="456">
        <f t="shared" si="35"/>
        <v>0.66</v>
      </c>
    </row>
    <row r="2273" spans="1:8" x14ac:dyDescent="0.25">
      <c r="A2273" s="447"/>
      <c r="B2273" s="449">
        <v>95716</v>
      </c>
      <c r="C2273" s="439" t="s">
        <v>1134</v>
      </c>
      <c r="D2273" s="449" t="s">
        <v>69</v>
      </c>
      <c r="E2273" s="450">
        <v>63.19</v>
      </c>
      <c r="F2273" s="455">
        <v>0</v>
      </c>
      <c r="G2273" s="453">
        <f>VLOOKUP(B2273,'SINAPI-%MO'!B:E,4,0)</f>
        <v>0</v>
      </c>
      <c r="H2273" s="456">
        <f t="shared" si="35"/>
        <v>63.19</v>
      </c>
    </row>
    <row r="2274" spans="1:8" x14ac:dyDescent="0.25">
      <c r="A2274" s="447"/>
      <c r="B2274" s="449">
        <v>95717</v>
      </c>
      <c r="C2274" s="439" t="s">
        <v>1135</v>
      </c>
      <c r="D2274" s="449" t="s">
        <v>69</v>
      </c>
      <c r="E2274" s="450">
        <v>16.7</v>
      </c>
      <c r="F2274" s="455">
        <v>0</v>
      </c>
      <c r="G2274" s="453">
        <f>VLOOKUP(B2274,'SINAPI-%MO'!B:E,4,0)</f>
        <v>0</v>
      </c>
      <c r="H2274" s="456">
        <f t="shared" si="35"/>
        <v>16.7</v>
      </c>
    </row>
    <row r="2275" spans="1:8" x14ac:dyDescent="0.25">
      <c r="A2275" s="447"/>
      <c r="B2275" s="449">
        <v>95718</v>
      </c>
      <c r="C2275" s="439" t="s">
        <v>1136</v>
      </c>
      <c r="D2275" s="449" t="s">
        <v>69</v>
      </c>
      <c r="E2275" s="450">
        <v>78.989999999999995</v>
      </c>
      <c r="F2275" s="455">
        <v>0</v>
      </c>
      <c r="G2275" s="453">
        <f>VLOOKUP(B2275,'SINAPI-%MO'!B:E,4,0)</f>
        <v>0</v>
      </c>
      <c r="H2275" s="456">
        <f t="shared" si="35"/>
        <v>78.989999999999995</v>
      </c>
    </row>
    <row r="2276" spans="1:8" x14ac:dyDescent="0.25">
      <c r="A2276" s="447"/>
      <c r="B2276" s="449">
        <v>95719</v>
      </c>
      <c r="C2276" s="439" t="s">
        <v>1137</v>
      </c>
      <c r="D2276" s="449" t="s">
        <v>69</v>
      </c>
      <c r="E2276" s="450">
        <v>92.28</v>
      </c>
      <c r="F2276" s="455">
        <v>0</v>
      </c>
      <c r="G2276" s="453">
        <f>VLOOKUP(B2276,'SINAPI-%MO'!B:E,4,0)</f>
        <v>0</v>
      </c>
      <c r="H2276" s="456">
        <f t="shared" si="35"/>
        <v>92.28</v>
      </c>
    </row>
    <row r="2277" spans="1:8" x14ac:dyDescent="0.25">
      <c r="A2277" s="447"/>
      <c r="B2277" s="449">
        <v>104712</v>
      </c>
      <c r="C2277" s="439" t="s">
        <v>6057</v>
      </c>
      <c r="D2277" s="449" t="s">
        <v>69</v>
      </c>
      <c r="E2277" s="450">
        <v>59.4</v>
      </c>
      <c r="F2277" s="455">
        <v>0</v>
      </c>
      <c r="G2277" s="453">
        <f>VLOOKUP(B2277,'SINAPI-%MO'!B:E,4,0)</f>
        <v>0</v>
      </c>
      <c r="H2277" s="456">
        <f t="shared" si="35"/>
        <v>59.4</v>
      </c>
    </row>
    <row r="2278" spans="1:8" x14ac:dyDescent="0.25">
      <c r="A2278" s="447"/>
      <c r="B2278" s="449">
        <v>104713</v>
      </c>
      <c r="C2278" s="439" t="s">
        <v>6058</v>
      </c>
      <c r="D2278" s="449" t="s">
        <v>69</v>
      </c>
      <c r="E2278" s="450">
        <v>15.69</v>
      </c>
      <c r="F2278" s="455">
        <v>0</v>
      </c>
      <c r="G2278" s="453">
        <f>VLOOKUP(B2278,'SINAPI-%MO'!B:E,4,0)</f>
        <v>0</v>
      </c>
      <c r="H2278" s="456">
        <f t="shared" si="35"/>
        <v>15.69</v>
      </c>
    </row>
    <row r="2279" spans="1:8" x14ac:dyDescent="0.25">
      <c r="A2279" s="447"/>
      <c r="B2279" s="449">
        <v>104714</v>
      </c>
      <c r="C2279" s="439" t="s">
        <v>6059</v>
      </c>
      <c r="D2279" s="449" t="s">
        <v>69</v>
      </c>
      <c r="E2279" s="450">
        <v>74.25</v>
      </c>
      <c r="F2279" s="455">
        <v>0</v>
      </c>
      <c r="G2279" s="453">
        <f>VLOOKUP(B2279,'SINAPI-%MO'!B:E,4,0)</f>
        <v>0</v>
      </c>
      <c r="H2279" s="456">
        <f t="shared" si="35"/>
        <v>74.25</v>
      </c>
    </row>
    <row r="2280" spans="1:8" x14ac:dyDescent="0.25">
      <c r="A2280" s="447"/>
      <c r="B2280" s="449">
        <v>104715</v>
      </c>
      <c r="C2280" s="439" t="s">
        <v>12710</v>
      </c>
      <c r="D2280" s="449" t="s">
        <v>69</v>
      </c>
      <c r="E2280" s="450">
        <v>92.28</v>
      </c>
      <c r="F2280" s="455">
        <v>0</v>
      </c>
      <c r="G2280" s="453">
        <f>VLOOKUP(B2280,'SINAPI-%MO'!B:E,4,0)</f>
        <v>0</v>
      </c>
      <c r="H2280" s="456">
        <f t="shared" si="35"/>
        <v>92.28</v>
      </c>
    </row>
    <row r="2281" spans="1:8" x14ac:dyDescent="0.25">
      <c r="A2281" s="447"/>
      <c r="B2281" s="449">
        <v>106394</v>
      </c>
      <c r="C2281" s="439" t="s">
        <v>15106</v>
      </c>
      <c r="D2281" s="449" t="s">
        <v>69</v>
      </c>
      <c r="E2281" s="450">
        <v>0</v>
      </c>
      <c r="F2281" s="455"/>
      <c r="G2281" s="453" t="e">
        <f>VLOOKUP(B2281,'SINAPI-%MO'!B:E,4,0)</f>
        <v>#N/A</v>
      </c>
      <c r="H2281" s="456" t="str">
        <f t="shared" si="35"/>
        <v/>
      </c>
    </row>
    <row r="2282" spans="1:8" x14ac:dyDescent="0.25">
      <c r="A2282" s="447"/>
      <c r="B2282" s="449">
        <v>106395</v>
      </c>
      <c r="C2282" s="439" t="s">
        <v>15107</v>
      </c>
      <c r="D2282" s="449" t="s">
        <v>69</v>
      </c>
      <c r="E2282" s="450">
        <v>0</v>
      </c>
      <c r="F2282" s="455"/>
      <c r="G2282" s="453" t="e">
        <f>VLOOKUP(B2282,'SINAPI-%MO'!B:E,4,0)</f>
        <v>#N/A</v>
      </c>
      <c r="H2282" s="456" t="str">
        <f t="shared" si="35"/>
        <v/>
      </c>
    </row>
    <row r="2283" spans="1:8" x14ac:dyDescent="0.25">
      <c r="A2283" s="447"/>
      <c r="B2283" s="449">
        <v>106396</v>
      </c>
      <c r="C2283" s="439" t="s">
        <v>15108</v>
      </c>
      <c r="D2283" s="449" t="s">
        <v>69</v>
      </c>
      <c r="E2283" s="450">
        <v>0</v>
      </c>
      <c r="F2283" s="455"/>
      <c r="G2283" s="453" t="e">
        <f>VLOOKUP(B2283,'SINAPI-%MO'!B:E,4,0)</f>
        <v>#N/A</v>
      </c>
      <c r="H2283" s="456" t="str">
        <f t="shared" si="35"/>
        <v/>
      </c>
    </row>
    <row r="2284" spans="1:8" x14ac:dyDescent="0.25">
      <c r="A2284" s="447"/>
      <c r="B2284" s="449">
        <v>106397</v>
      </c>
      <c r="C2284" s="439" t="s">
        <v>14123</v>
      </c>
      <c r="D2284" s="449" t="s">
        <v>69</v>
      </c>
      <c r="E2284" s="450">
        <v>92.28</v>
      </c>
      <c r="F2284" s="455">
        <v>0</v>
      </c>
      <c r="G2284" s="453">
        <f>VLOOKUP(B2284,'SINAPI-%MO'!B:E,4,0)</f>
        <v>0</v>
      </c>
      <c r="H2284" s="456">
        <f t="shared" si="35"/>
        <v>92.28</v>
      </c>
    </row>
    <row r="2285" spans="1:8" x14ac:dyDescent="0.25">
      <c r="A2285" s="447"/>
      <c r="B2285" s="449">
        <v>106400</v>
      </c>
      <c r="C2285" s="439" t="s">
        <v>15109</v>
      </c>
      <c r="D2285" s="449" t="s">
        <v>69</v>
      </c>
      <c r="E2285" s="450">
        <v>0</v>
      </c>
      <c r="F2285" s="455"/>
      <c r="G2285" s="453" t="e">
        <f>VLOOKUP(B2285,'SINAPI-%MO'!B:E,4,0)</f>
        <v>#N/A</v>
      </c>
      <c r="H2285" s="456" t="str">
        <f t="shared" si="35"/>
        <v/>
      </c>
    </row>
    <row r="2286" spans="1:8" x14ac:dyDescent="0.25">
      <c r="A2286" s="447"/>
      <c r="B2286" s="449">
        <v>106401</v>
      </c>
      <c r="C2286" s="439" t="s">
        <v>15110</v>
      </c>
      <c r="D2286" s="449" t="s">
        <v>69</v>
      </c>
      <c r="E2286" s="450">
        <v>0</v>
      </c>
      <c r="F2286" s="455"/>
      <c r="G2286" s="453" t="e">
        <f>VLOOKUP(B2286,'SINAPI-%MO'!B:E,4,0)</f>
        <v>#N/A</v>
      </c>
      <c r="H2286" s="456" t="str">
        <f t="shared" si="35"/>
        <v/>
      </c>
    </row>
    <row r="2287" spans="1:8" x14ac:dyDescent="0.25">
      <c r="A2287" s="447"/>
      <c r="B2287" s="449">
        <v>106402</v>
      </c>
      <c r="C2287" s="439" t="s">
        <v>15111</v>
      </c>
      <c r="D2287" s="449" t="s">
        <v>69</v>
      </c>
      <c r="E2287" s="450">
        <v>0</v>
      </c>
      <c r="F2287" s="455"/>
      <c r="G2287" s="453" t="e">
        <f>VLOOKUP(B2287,'SINAPI-%MO'!B:E,4,0)</f>
        <v>#N/A</v>
      </c>
      <c r="H2287" s="456" t="str">
        <f t="shared" si="35"/>
        <v/>
      </c>
    </row>
    <row r="2288" spans="1:8" x14ac:dyDescent="0.25">
      <c r="A2288" s="447"/>
      <c r="B2288" s="449">
        <v>106403</v>
      </c>
      <c r="C2288" s="439" t="s">
        <v>14124</v>
      </c>
      <c r="D2288" s="449" t="s">
        <v>69</v>
      </c>
      <c r="E2288" s="450">
        <v>92.28</v>
      </c>
      <c r="F2288" s="455">
        <v>0</v>
      </c>
      <c r="G2288" s="453">
        <f>VLOOKUP(B2288,'SINAPI-%MO'!B:E,4,0)</f>
        <v>0</v>
      </c>
      <c r="H2288" s="456">
        <f t="shared" si="35"/>
        <v>92.28</v>
      </c>
    </row>
    <row r="2289" spans="1:8" x14ac:dyDescent="0.25">
      <c r="A2289" s="447"/>
      <c r="B2289" s="449">
        <v>102894</v>
      </c>
      <c r="C2289" s="439" t="s">
        <v>11215</v>
      </c>
      <c r="D2289" s="449" t="s">
        <v>69</v>
      </c>
      <c r="E2289" s="450">
        <v>0</v>
      </c>
      <c r="F2289" s="455"/>
      <c r="G2289" s="453" t="e">
        <f>VLOOKUP(B2289,'SINAPI-%MO'!B:E,4,0)</f>
        <v>#N/A</v>
      </c>
      <c r="H2289" s="456" t="str">
        <f t="shared" si="35"/>
        <v/>
      </c>
    </row>
    <row r="2290" spans="1:8" x14ac:dyDescent="0.25">
      <c r="A2290" s="447"/>
      <c r="B2290" s="449">
        <v>104161</v>
      </c>
      <c r="C2290" s="439" t="s">
        <v>11216</v>
      </c>
      <c r="D2290" s="449" t="s">
        <v>69</v>
      </c>
      <c r="E2290" s="450">
        <v>0</v>
      </c>
      <c r="F2290" s="455"/>
      <c r="G2290" s="453" t="e">
        <f>VLOOKUP(B2290,'SINAPI-%MO'!B:E,4,0)</f>
        <v>#N/A</v>
      </c>
      <c r="H2290" s="456" t="str">
        <f t="shared" si="35"/>
        <v/>
      </c>
    </row>
    <row r="2291" spans="1:8" x14ac:dyDescent="0.25">
      <c r="A2291" s="447"/>
      <c r="B2291" s="449">
        <v>102896</v>
      </c>
      <c r="C2291" s="439" t="s">
        <v>11217</v>
      </c>
      <c r="D2291" s="449" t="s">
        <v>69</v>
      </c>
      <c r="E2291" s="450">
        <v>0</v>
      </c>
      <c r="F2291" s="455"/>
      <c r="G2291" s="453" t="e">
        <f>VLOOKUP(B2291,'SINAPI-%MO'!B:E,4,0)</f>
        <v>#N/A</v>
      </c>
      <c r="H2291" s="456" t="str">
        <f t="shared" si="35"/>
        <v/>
      </c>
    </row>
    <row r="2292" spans="1:8" x14ac:dyDescent="0.25">
      <c r="A2292" s="447"/>
      <c r="B2292" s="449">
        <v>102897</v>
      </c>
      <c r="C2292" s="439" t="s">
        <v>1195</v>
      </c>
      <c r="D2292" s="449" t="s">
        <v>69</v>
      </c>
      <c r="E2292" s="450">
        <v>92.28</v>
      </c>
      <c r="F2292" s="455">
        <v>0</v>
      </c>
      <c r="G2292" s="453">
        <f>VLOOKUP(B2292,'SINAPI-%MO'!B:E,4,0)</f>
        <v>0</v>
      </c>
      <c r="H2292" s="456">
        <f t="shared" si="35"/>
        <v>92.28</v>
      </c>
    </row>
    <row r="2293" spans="1:8" x14ac:dyDescent="0.25">
      <c r="A2293" s="447"/>
      <c r="B2293" s="449">
        <v>5627</v>
      </c>
      <c r="C2293" s="439" t="s">
        <v>649</v>
      </c>
      <c r="D2293" s="449" t="s">
        <v>69</v>
      </c>
      <c r="E2293" s="450">
        <v>45.64</v>
      </c>
      <c r="F2293" s="455">
        <v>0</v>
      </c>
      <c r="G2293" s="453">
        <f>VLOOKUP(B2293,'SINAPI-%MO'!B:E,4,0)</f>
        <v>0</v>
      </c>
      <c r="H2293" s="456">
        <f t="shared" si="35"/>
        <v>45.64</v>
      </c>
    </row>
    <row r="2294" spans="1:8" x14ac:dyDescent="0.25">
      <c r="A2294" s="447"/>
      <c r="B2294" s="449">
        <v>5628</v>
      </c>
      <c r="C2294" s="439" t="s">
        <v>650</v>
      </c>
      <c r="D2294" s="449" t="s">
        <v>69</v>
      </c>
      <c r="E2294" s="450">
        <v>12.06</v>
      </c>
      <c r="F2294" s="455">
        <v>0</v>
      </c>
      <c r="G2294" s="453">
        <f>VLOOKUP(B2294,'SINAPI-%MO'!B:E,4,0)</f>
        <v>0</v>
      </c>
      <c r="H2294" s="456">
        <f t="shared" si="35"/>
        <v>12.06</v>
      </c>
    </row>
    <row r="2295" spans="1:8" x14ac:dyDescent="0.25">
      <c r="A2295" s="447"/>
      <c r="B2295" s="449">
        <v>5629</v>
      </c>
      <c r="C2295" s="439" t="s">
        <v>651</v>
      </c>
      <c r="D2295" s="449" t="s">
        <v>69</v>
      </c>
      <c r="E2295" s="450">
        <v>57.05</v>
      </c>
      <c r="F2295" s="455">
        <v>0</v>
      </c>
      <c r="G2295" s="453">
        <f>VLOOKUP(B2295,'SINAPI-%MO'!B:E,4,0)</f>
        <v>0</v>
      </c>
      <c r="H2295" s="456">
        <f t="shared" si="35"/>
        <v>57.05</v>
      </c>
    </row>
    <row r="2296" spans="1:8" x14ac:dyDescent="0.25">
      <c r="A2296" s="447"/>
      <c r="B2296" s="449">
        <v>5630</v>
      </c>
      <c r="C2296" s="439" t="s">
        <v>652</v>
      </c>
      <c r="D2296" s="449" t="s">
        <v>69</v>
      </c>
      <c r="E2296" s="450">
        <v>66.12</v>
      </c>
      <c r="F2296" s="455">
        <v>0</v>
      </c>
      <c r="G2296" s="453">
        <f>VLOOKUP(B2296,'SINAPI-%MO'!B:E,4,0)</f>
        <v>0</v>
      </c>
      <c r="H2296" s="456">
        <f t="shared" si="35"/>
        <v>66.12</v>
      </c>
    </row>
    <row r="2297" spans="1:8" x14ac:dyDescent="0.25">
      <c r="A2297" s="447"/>
      <c r="B2297" s="449">
        <v>88900</v>
      </c>
      <c r="C2297" s="439" t="s">
        <v>792</v>
      </c>
      <c r="D2297" s="449" t="s">
        <v>69</v>
      </c>
      <c r="E2297" s="450">
        <v>51.64</v>
      </c>
      <c r="F2297" s="455">
        <v>0</v>
      </c>
      <c r="G2297" s="453">
        <f>VLOOKUP(B2297,'SINAPI-%MO'!B:E,4,0)</f>
        <v>0</v>
      </c>
      <c r="H2297" s="456">
        <f t="shared" si="35"/>
        <v>51.64</v>
      </c>
    </row>
    <row r="2298" spans="1:8" x14ac:dyDescent="0.25">
      <c r="A2298" s="447"/>
      <c r="B2298" s="449">
        <v>88902</v>
      </c>
      <c r="C2298" s="439" t="s">
        <v>793</v>
      </c>
      <c r="D2298" s="449" t="s">
        <v>69</v>
      </c>
      <c r="E2298" s="450">
        <v>13.64</v>
      </c>
      <c r="F2298" s="455">
        <v>0</v>
      </c>
      <c r="G2298" s="453">
        <f>VLOOKUP(B2298,'SINAPI-%MO'!B:E,4,0)</f>
        <v>0</v>
      </c>
      <c r="H2298" s="456">
        <f t="shared" si="35"/>
        <v>13.64</v>
      </c>
    </row>
    <row r="2299" spans="1:8" x14ac:dyDescent="0.25">
      <c r="A2299" s="447"/>
      <c r="B2299" s="449">
        <v>88903</v>
      </c>
      <c r="C2299" s="439" t="s">
        <v>794</v>
      </c>
      <c r="D2299" s="449" t="s">
        <v>69</v>
      </c>
      <c r="E2299" s="450">
        <v>64.55</v>
      </c>
      <c r="F2299" s="455">
        <v>0</v>
      </c>
      <c r="G2299" s="453">
        <f>VLOOKUP(B2299,'SINAPI-%MO'!B:E,4,0)</f>
        <v>0</v>
      </c>
      <c r="H2299" s="456">
        <f t="shared" si="35"/>
        <v>64.55</v>
      </c>
    </row>
    <row r="2300" spans="1:8" x14ac:dyDescent="0.25">
      <c r="A2300" s="447"/>
      <c r="B2300" s="449">
        <v>88904</v>
      </c>
      <c r="C2300" s="439" t="s">
        <v>795</v>
      </c>
      <c r="D2300" s="449" t="s">
        <v>69</v>
      </c>
      <c r="E2300" s="450">
        <v>92.28</v>
      </c>
      <c r="F2300" s="455">
        <v>0</v>
      </c>
      <c r="G2300" s="453">
        <f>VLOOKUP(B2300,'SINAPI-%MO'!B:E,4,0)</f>
        <v>0</v>
      </c>
      <c r="H2300" s="456">
        <f t="shared" si="35"/>
        <v>92.28</v>
      </c>
    </row>
    <row r="2301" spans="1:8" x14ac:dyDescent="0.25">
      <c r="A2301" s="447"/>
      <c r="B2301" s="449">
        <v>88569</v>
      </c>
      <c r="C2301" s="439" t="s">
        <v>774</v>
      </c>
      <c r="D2301" s="449" t="s">
        <v>69</v>
      </c>
      <c r="E2301" s="450">
        <v>4.21</v>
      </c>
      <c r="F2301" s="455">
        <v>1</v>
      </c>
      <c r="G2301" s="453">
        <f>VLOOKUP(B2301,'SINAPI-%MO'!B:E,4,0)</f>
        <v>0</v>
      </c>
      <c r="H2301" s="456">
        <f t="shared" si="35"/>
        <v>4.21</v>
      </c>
    </row>
    <row r="2302" spans="1:8" x14ac:dyDescent="0.25">
      <c r="A2302" s="447"/>
      <c r="B2302" s="449">
        <v>88570</v>
      </c>
      <c r="C2302" s="439" t="s">
        <v>775</v>
      </c>
      <c r="D2302" s="449" t="s">
        <v>69</v>
      </c>
      <c r="E2302" s="450">
        <v>1.46</v>
      </c>
      <c r="F2302" s="455">
        <v>1</v>
      </c>
      <c r="G2302" s="453">
        <f>VLOOKUP(B2302,'SINAPI-%MO'!B:E,4,0)</f>
        <v>0</v>
      </c>
      <c r="H2302" s="456">
        <f t="shared" si="35"/>
        <v>1.46</v>
      </c>
    </row>
    <row r="2303" spans="1:8" x14ac:dyDescent="0.25">
      <c r="A2303" s="447"/>
      <c r="B2303" s="449">
        <v>5765</v>
      </c>
      <c r="C2303" s="439" t="s">
        <v>683</v>
      </c>
      <c r="D2303" s="449" t="s">
        <v>69</v>
      </c>
      <c r="E2303" s="450">
        <v>5.27</v>
      </c>
      <c r="F2303" s="455">
        <v>1</v>
      </c>
      <c r="G2303" s="453">
        <f>VLOOKUP(B2303,'SINAPI-%MO'!B:E,4,0)</f>
        <v>0</v>
      </c>
      <c r="H2303" s="456">
        <f t="shared" si="35"/>
        <v>5.27</v>
      </c>
    </row>
    <row r="2304" spans="1:8" x14ac:dyDescent="0.25">
      <c r="A2304" s="447"/>
      <c r="B2304" s="449">
        <v>5766</v>
      </c>
      <c r="C2304" s="439" t="s">
        <v>684</v>
      </c>
      <c r="D2304" s="449" t="s">
        <v>69</v>
      </c>
      <c r="E2304" s="450">
        <v>3.04</v>
      </c>
      <c r="F2304" s="455">
        <v>0</v>
      </c>
      <c r="G2304" s="453">
        <f>VLOOKUP(B2304,'SINAPI-%MO'!B:E,4,0)</f>
        <v>0</v>
      </c>
      <c r="H2304" s="456">
        <f t="shared" si="35"/>
        <v>3.04</v>
      </c>
    </row>
    <row r="2305" spans="1:8" x14ac:dyDescent="0.25">
      <c r="A2305" s="447"/>
      <c r="B2305" s="449">
        <v>91468</v>
      </c>
      <c r="C2305" s="439" t="s">
        <v>12711</v>
      </c>
      <c r="D2305" s="449" t="s">
        <v>69</v>
      </c>
      <c r="E2305" s="450">
        <v>29.81</v>
      </c>
      <c r="F2305" s="455">
        <v>0.30020000000000002</v>
      </c>
      <c r="G2305" s="453">
        <f>VLOOKUP(B2305,'SINAPI-%MO'!B:E,4,0)</f>
        <v>0</v>
      </c>
      <c r="H2305" s="456">
        <f t="shared" si="35"/>
        <v>29.81</v>
      </c>
    </row>
    <row r="2306" spans="1:8" x14ac:dyDescent="0.25">
      <c r="A2306" s="447"/>
      <c r="B2306" s="449">
        <v>91484</v>
      </c>
      <c r="C2306" s="439" t="s">
        <v>12712</v>
      </c>
      <c r="D2306" s="449" t="s">
        <v>69</v>
      </c>
      <c r="E2306" s="450">
        <v>4.71</v>
      </c>
      <c r="F2306" s="455">
        <v>0.26540000000000002</v>
      </c>
      <c r="G2306" s="453">
        <f>VLOOKUP(B2306,'SINAPI-%MO'!B:E,4,0)</f>
        <v>0</v>
      </c>
      <c r="H2306" s="456">
        <f t="shared" si="35"/>
        <v>4.71</v>
      </c>
    </row>
    <row r="2307" spans="1:8" x14ac:dyDescent="0.25">
      <c r="A2307" s="447"/>
      <c r="B2307" s="449">
        <v>91469</v>
      </c>
      <c r="C2307" s="439" t="s">
        <v>12713</v>
      </c>
      <c r="D2307" s="449" t="s">
        <v>69</v>
      </c>
      <c r="E2307" s="450">
        <v>11.67</v>
      </c>
      <c r="F2307" s="455">
        <v>0.2656</v>
      </c>
      <c r="G2307" s="453">
        <f>VLOOKUP(B2307,'SINAPI-%MO'!B:E,4,0)</f>
        <v>0</v>
      </c>
      <c r="H2307" s="456">
        <f t="shared" si="35"/>
        <v>11.67</v>
      </c>
    </row>
    <row r="2308" spans="1:8" x14ac:dyDescent="0.25">
      <c r="A2308" s="447"/>
      <c r="B2308" s="449">
        <v>83361</v>
      </c>
      <c r="C2308" s="439" t="s">
        <v>12714</v>
      </c>
      <c r="D2308" s="449" t="s">
        <v>69</v>
      </c>
      <c r="E2308" s="450">
        <v>50.24</v>
      </c>
      <c r="F2308" s="455">
        <v>0.2225</v>
      </c>
      <c r="G2308" s="453">
        <f>VLOOKUP(B2308,'SINAPI-%MO'!B:E,4,0)</f>
        <v>0</v>
      </c>
      <c r="H2308" s="456">
        <f t="shared" si="35"/>
        <v>50.24</v>
      </c>
    </row>
    <row r="2309" spans="1:8" x14ac:dyDescent="0.25">
      <c r="A2309" s="447"/>
      <c r="B2309" s="449">
        <v>91485</v>
      </c>
      <c r="C2309" s="439" t="s">
        <v>12715</v>
      </c>
      <c r="D2309" s="449" t="s">
        <v>69</v>
      </c>
      <c r="E2309" s="450">
        <v>158.84</v>
      </c>
      <c r="F2309" s="455">
        <v>0</v>
      </c>
      <c r="G2309" s="453">
        <f>VLOOKUP(B2309,'SINAPI-%MO'!B:E,4,0)</f>
        <v>0</v>
      </c>
      <c r="H2309" s="456">
        <f t="shared" si="35"/>
        <v>158.84</v>
      </c>
    </row>
    <row r="2310" spans="1:8" x14ac:dyDescent="0.25">
      <c r="A2310" s="447"/>
      <c r="B2310" s="449">
        <v>102835</v>
      </c>
      <c r="C2310" s="439" t="s">
        <v>13728</v>
      </c>
      <c r="D2310" s="449" t="s">
        <v>69</v>
      </c>
      <c r="E2310" s="450">
        <v>0</v>
      </c>
      <c r="F2310" s="455"/>
      <c r="G2310" s="453" t="e">
        <f>VLOOKUP(B2310,'SINAPI-%MO'!B:E,4,0)</f>
        <v>#N/A</v>
      </c>
      <c r="H2310" s="456" t="str">
        <f t="shared" si="35"/>
        <v/>
      </c>
    </row>
    <row r="2311" spans="1:8" x14ac:dyDescent="0.25">
      <c r="A2311" s="447"/>
      <c r="B2311" s="449">
        <v>102836</v>
      </c>
      <c r="C2311" s="439" t="s">
        <v>13729</v>
      </c>
      <c r="D2311" s="449" t="s">
        <v>69</v>
      </c>
      <c r="E2311" s="450">
        <v>0</v>
      </c>
      <c r="F2311" s="455"/>
      <c r="G2311" s="453" t="e">
        <f>VLOOKUP(B2311,'SINAPI-%MO'!B:E,4,0)</f>
        <v>#N/A</v>
      </c>
      <c r="H2311" s="456" t="str">
        <f t="shared" si="35"/>
        <v/>
      </c>
    </row>
    <row r="2312" spans="1:8" x14ac:dyDescent="0.25">
      <c r="A2312" s="447"/>
      <c r="B2312" s="449">
        <v>102837</v>
      </c>
      <c r="C2312" s="439" t="s">
        <v>13730</v>
      </c>
      <c r="D2312" s="449" t="s">
        <v>69</v>
      </c>
      <c r="E2312" s="450">
        <v>0</v>
      </c>
      <c r="F2312" s="455"/>
      <c r="G2312" s="453" t="e">
        <f>VLOOKUP(B2312,'SINAPI-%MO'!B:E,4,0)</f>
        <v>#N/A</v>
      </c>
      <c r="H2312" s="456" t="str">
        <f t="shared" si="35"/>
        <v/>
      </c>
    </row>
    <row r="2313" spans="1:8" x14ac:dyDescent="0.25">
      <c r="A2313" s="447"/>
      <c r="B2313" s="449">
        <v>89230</v>
      </c>
      <c r="C2313" s="439" t="s">
        <v>832</v>
      </c>
      <c r="D2313" s="449" t="s">
        <v>69</v>
      </c>
      <c r="E2313" s="450">
        <v>125.01</v>
      </c>
      <c r="F2313" s="455">
        <v>1</v>
      </c>
      <c r="G2313" s="453">
        <f>VLOOKUP(B2313,'SINAPI-%MO'!B:E,4,0)</f>
        <v>0</v>
      </c>
      <c r="H2313" s="456">
        <f t="shared" si="35"/>
        <v>125.01</v>
      </c>
    </row>
    <row r="2314" spans="1:8" x14ac:dyDescent="0.25">
      <c r="A2314" s="447"/>
      <c r="B2314" s="449">
        <v>89231</v>
      </c>
      <c r="C2314" s="439" t="s">
        <v>833</v>
      </c>
      <c r="D2314" s="449" t="s">
        <v>69</v>
      </c>
      <c r="E2314" s="450">
        <v>38.28</v>
      </c>
      <c r="F2314" s="455">
        <v>1</v>
      </c>
      <c r="G2314" s="453">
        <f>VLOOKUP(B2314,'SINAPI-%MO'!B:E,4,0)</f>
        <v>0</v>
      </c>
      <c r="H2314" s="456">
        <f t="shared" si="35"/>
        <v>38.28</v>
      </c>
    </row>
    <row r="2315" spans="1:8" x14ac:dyDescent="0.25">
      <c r="A2315" s="447"/>
      <c r="B2315" s="449">
        <v>89232</v>
      </c>
      <c r="C2315" s="439" t="s">
        <v>834</v>
      </c>
      <c r="D2315" s="449" t="s">
        <v>69</v>
      </c>
      <c r="E2315" s="450">
        <v>222.98</v>
      </c>
      <c r="F2315" s="455">
        <v>1</v>
      </c>
      <c r="G2315" s="453">
        <f>VLOOKUP(B2315,'SINAPI-%MO'!B:E,4,0)</f>
        <v>0</v>
      </c>
      <c r="H2315" s="456">
        <f t="shared" si="35"/>
        <v>222.98</v>
      </c>
    </row>
    <row r="2316" spans="1:8" x14ac:dyDescent="0.25">
      <c r="A2316" s="447"/>
      <c r="B2316" s="449">
        <v>89233</v>
      </c>
      <c r="C2316" s="439" t="s">
        <v>835</v>
      </c>
      <c r="D2316" s="449" t="s">
        <v>69</v>
      </c>
      <c r="E2316" s="450">
        <v>171.49</v>
      </c>
      <c r="F2316" s="455">
        <v>0</v>
      </c>
      <c r="G2316" s="453">
        <f>VLOOKUP(B2316,'SINAPI-%MO'!B:E,4,0)</f>
        <v>0</v>
      </c>
      <c r="H2316" s="456">
        <f t="shared" ref="H2316:H2379" si="36">IF(E2316&gt;0,TRUNC(E2316*(1-G2316),2),"")</f>
        <v>171.49</v>
      </c>
    </row>
    <row r="2317" spans="1:8" x14ac:dyDescent="0.25">
      <c r="A2317" s="447"/>
      <c r="B2317" s="449">
        <v>89236</v>
      </c>
      <c r="C2317" s="439" t="s">
        <v>836</v>
      </c>
      <c r="D2317" s="449" t="s">
        <v>69</v>
      </c>
      <c r="E2317" s="450">
        <v>292.02</v>
      </c>
      <c r="F2317" s="455">
        <v>1</v>
      </c>
      <c r="G2317" s="453">
        <f>VLOOKUP(B2317,'SINAPI-%MO'!B:E,4,0)</f>
        <v>0</v>
      </c>
      <c r="H2317" s="456">
        <f t="shared" si="36"/>
        <v>292.02</v>
      </c>
    </row>
    <row r="2318" spans="1:8" x14ac:dyDescent="0.25">
      <c r="A2318" s="447"/>
      <c r="B2318" s="449">
        <v>89237</v>
      </c>
      <c r="C2318" s="439" t="s">
        <v>837</v>
      </c>
      <c r="D2318" s="449" t="s">
        <v>69</v>
      </c>
      <c r="E2318" s="450">
        <v>89.42</v>
      </c>
      <c r="F2318" s="455">
        <v>1</v>
      </c>
      <c r="G2318" s="453">
        <f>VLOOKUP(B2318,'SINAPI-%MO'!B:E,4,0)</f>
        <v>0</v>
      </c>
      <c r="H2318" s="456">
        <f t="shared" si="36"/>
        <v>89.42</v>
      </c>
    </row>
    <row r="2319" spans="1:8" x14ac:dyDescent="0.25">
      <c r="A2319" s="447"/>
      <c r="B2319" s="449">
        <v>89238</v>
      </c>
      <c r="C2319" s="439" t="s">
        <v>838</v>
      </c>
      <c r="D2319" s="449" t="s">
        <v>69</v>
      </c>
      <c r="E2319" s="450">
        <v>520.89</v>
      </c>
      <c r="F2319" s="455">
        <v>1</v>
      </c>
      <c r="G2319" s="453">
        <f>VLOOKUP(B2319,'SINAPI-%MO'!B:E,4,0)</f>
        <v>0</v>
      </c>
      <c r="H2319" s="456">
        <f t="shared" si="36"/>
        <v>520.89</v>
      </c>
    </row>
    <row r="2320" spans="1:8" x14ac:dyDescent="0.25">
      <c r="A2320" s="447"/>
      <c r="B2320" s="449">
        <v>89239</v>
      </c>
      <c r="C2320" s="439" t="s">
        <v>839</v>
      </c>
      <c r="D2320" s="449" t="s">
        <v>69</v>
      </c>
      <c r="E2320" s="450">
        <v>453.5</v>
      </c>
      <c r="F2320" s="455">
        <v>0</v>
      </c>
      <c r="G2320" s="453">
        <f>VLOOKUP(B2320,'SINAPI-%MO'!B:E,4,0)</f>
        <v>0</v>
      </c>
      <c r="H2320" s="456">
        <f t="shared" si="36"/>
        <v>453.5</v>
      </c>
    </row>
    <row r="2321" spans="1:8" x14ac:dyDescent="0.25">
      <c r="A2321" s="447"/>
      <c r="B2321" s="449">
        <v>102930</v>
      </c>
      <c r="C2321" s="439" t="s">
        <v>11218</v>
      </c>
      <c r="D2321" s="449" t="s">
        <v>69</v>
      </c>
      <c r="E2321" s="450">
        <v>0</v>
      </c>
      <c r="F2321" s="455"/>
      <c r="G2321" s="453" t="e">
        <f>VLOOKUP(B2321,'SINAPI-%MO'!B:E,4,0)</f>
        <v>#N/A</v>
      </c>
      <c r="H2321" s="456" t="str">
        <f t="shared" si="36"/>
        <v/>
      </c>
    </row>
    <row r="2322" spans="1:8" x14ac:dyDescent="0.25">
      <c r="A2322" s="447"/>
      <c r="B2322" s="449">
        <v>102931</v>
      </c>
      <c r="C2322" s="439" t="s">
        <v>11219</v>
      </c>
      <c r="D2322" s="449" t="s">
        <v>69</v>
      </c>
      <c r="E2322" s="450">
        <v>0</v>
      </c>
      <c r="F2322" s="455"/>
      <c r="G2322" s="453" t="e">
        <f>VLOOKUP(B2322,'SINAPI-%MO'!B:E,4,0)</f>
        <v>#N/A</v>
      </c>
      <c r="H2322" s="456" t="str">
        <f t="shared" si="36"/>
        <v/>
      </c>
    </row>
    <row r="2323" spans="1:8" x14ac:dyDescent="0.25">
      <c r="A2323" s="447"/>
      <c r="B2323" s="449">
        <v>102932</v>
      </c>
      <c r="C2323" s="439" t="s">
        <v>11220</v>
      </c>
      <c r="D2323" s="449" t="s">
        <v>69</v>
      </c>
      <c r="E2323" s="450">
        <v>0</v>
      </c>
      <c r="F2323" s="455"/>
      <c r="G2323" s="453" t="e">
        <f>VLOOKUP(B2323,'SINAPI-%MO'!B:E,4,0)</f>
        <v>#N/A</v>
      </c>
      <c r="H2323" s="456" t="str">
        <f t="shared" si="36"/>
        <v/>
      </c>
    </row>
    <row r="2324" spans="1:8" x14ac:dyDescent="0.25">
      <c r="A2324" s="447"/>
      <c r="B2324" s="449">
        <v>102933</v>
      </c>
      <c r="C2324" s="439" t="s">
        <v>1199</v>
      </c>
      <c r="D2324" s="449" t="s">
        <v>69</v>
      </c>
      <c r="E2324" s="450">
        <v>0.98</v>
      </c>
      <c r="F2324" s="455">
        <v>0</v>
      </c>
      <c r="G2324" s="453">
        <f>VLOOKUP(B2324,'SINAPI-%MO'!B:E,4,0)</f>
        <v>0</v>
      </c>
      <c r="H2324" s="456">
        <f t="shared" si="36"/>
        <v>0.98</v>
      </c>
    </row>
    <row r="2325" spans="1:8" x14ac:dyDescent="0.25">
      <c r="A2325" s="447"/>
      <c r="B2325" s="449">
        <v>93411</v>
      </c>
      <c r="C2325" s="439" t="s">
        <v>1069</v>
      </c>
      <c r="D2325" s="449" t="s">
        <v>69</v>
      </c>
      <c r="E2325" s="450">
        <v>0.35</v>
      </c>
      <c r="F2325" s="455">
        <v>0</v>
      </c>
      <c r="G2325" s="453">
        <f>VLOOKUP(B2325,'SINAPI-%MO'!B:E,4,0)</f>
        <v>0</v>
      </c>
      <c r="H2325" s="456">
        <f t="shared" si="36"/>
        <v>0.35</v>
      </c>
    </row>
    <row r="2326" spans="1:8" x14ac:dyDescent="0.25">
      <c r="A2326" s="447"/>
      <c r="B2326" s="449">
        <v>93412</v>
      </c>
      <c r="C2326" s="439" t="s">
        <v>1070</v>
      </c>
      <c r="D2326" s="449" t="s">
        <v>69</v>
      </c>
      <c r="E2326" s="450">
        <v>0.12</v>
      </c>
      <c r="F2326" s="455">
        <v>0</v>
      </c>
      <c r="G2326" s="453">
        <f>VLOOKUP(B2326,'SINAPI-%MO'!B:E,4,0)</f>
        <v>0</v>
      </c>
      <c r="H2326" s="456">
        <f t="shared" si="36"/>
        <v>0.12</v>
      </c>
    </row>
    <row r="2327" spans="1:8" x14ac:dyDescent="0.25">
      <c r="A2327" s="447"/>
      <c r="B2327" s="449">
        <v>93413</v>
      </c>
      <c r="C2327" s="439" t="s">
        <v>1071</v>
      </c>
      <c r="D2327" s="449" t="s">
        <v>69</v>
      </c>
      <c r="E2327" s="450">
        <v>0.31</v>
      </c>
      <c r="F2327" s="455">
        <v>0</v>
      </c>
      <c r="G2327" s="453">
        <f>VLOOKUP(B2327,'SINAPI-%MO'!B:E,4,0)</f>
        <v>0</v>
      </c>
      <c r="H2327" s="456">
        <f t="shared" si="36"/>
        <v>0.31</v>
      </c>
    </row>
    <row r="2328" spans="1:8" x14ac:dyDescent="0.25">
      <c r="A2328" s="447"/>
      <c r="B2328" s="449">
        <v>93414</v>
      </c>
      <c r="C2328" s="439" t="s">
        <v>1072</v>
      </c>
      <c r="D2328" s="449" t="s">
        <v>69</v>
      </c>
      <c r="E2328" s="450">
        <v>11.53</v>
      </c>
      <c r="F2328" s="455">
        <v>0</v>
      </c>
      <c r="G2328" s="453">
        <f>VLOOKUP(B2328,'SINAPI-%MO'!B:E,4,0)</f>
        <v>0</v>
      </c>
      <c r="H2328" s="456">
        <f t="shared" si="36"/>
        <v>11.53</v>
      </c>
    </row>
    <row r="2329" spans="1:8" x14ac:dyDescent="0.25">
      <c r="A2329" s="447"/>
      <c r="B2329" s="449">
        <v>88855</v>
      </c>
      <c r="C2329" s="439" t="s">
        <v>786</v>
      </c>
      <c r="D2329" s="449" t="s">
        <v>69</v>
      </c>
      <c r="E2329" s="450">
        <v>4.1900000000000004</v>
      </c>
      <c r="F2329" s="455">
        <v>0</v>
      </c>
      <c r="G2329" s="453">
        <f>VLOOKUP(B2329,'SINAPI-%MO'!B:E,4,0)</f>
        <v>0</v>
      </c>
      <c r="H2329" s="456">
        <f t="shared" si="36"/>
        <v>4.1900000000000004</v>
      </c>
    </row>
    <row r="2330" spans="1:8" x14ac:dyDescent="0.25">
      <c r="A2330" s="447"/>
      <c r="B2330" s="449">
        <v>88856</v>
      </c>
      <c r="C2330" s="439" t="s">
        <v>787</v>
      </c>
      <c r="D2330" s="449" t="s">
        <v>69</v>
      </c>
      <c r="E2330" s="450">
        <v>1.1499999999999999</v>
      </c>
      <c r="F2330" s="455">
        <v>0</v>
      </c>
      <c r="G2330" s="453">
        <f>VLOOKUP(B2330,'SINAPI-%MO'!B:E,4,0)</f>
        <v>0</v>
      </c>
      <c r="H2330" s="456">
        <f t="shared" si="36"/>
        <v>1.1499999999999999</v>
      </c>
    </row>
    <row r="2331" spans="1:8" x14ac:dyDescent="0.25">
      <c r="A2331" s="447"/>
      <c r="B2331" s="449">
        <v>5658</v>
      </c>
      <c r="C2331" s="439" t="s">
        <v>653</v>
      </c>
      <c r="D2331" s="449" t="s">
        <v>69</v>
      </c>
      <c r="E2331" s="450">
        <v>2.91</v>
      </c>
      <c r="F2331" s="455">
        <v>0</v>
      </c>
      <c r="G2331" s="453">
        <f>VLOOKUP(B2331,'SINAPI-%MO'!B:E,4,0)</f>
        <v>0</v>
      </c>
      <c r="H2331" s="456">
        <f t="shared" si="36"/>
        <v>2.91</v>
      </c>
    </row>
    <row r="2332" spans="1:8" x14ac:dyDescent="0.25">
      <c r="A2332" s="447"/>
      <c r="B2332" s="449">
        <v>53840</v>
      </c>
      <c r="C2332" s="439" t="s">
        <v>726</v>
      </c>
      <c r="D2332" s="449" t="s">
        <v>69</v>
      </c>
      <c r="E2332" s="450">
        <v>3.29</v>
      </c>
      <c r="F2332" s="455">
        <v>0</v>
      </c>
      <c r="G2332" s="453">
        <f>VLOOKUP(B2332,'SINAPI-%MO'!B:E,4,0)</f>
        <v>0</v>
      </c>
      <c r="H2332" s="456">
        <f t="shared" si="36"/>
        <v>3.29</v>
      </c>
    </row>
    <row r="2333" spans="1:8" x14ac:dyDescent="0.25">
      <c r="A2333" s="447"/>
      <c r="B2333" s="449">
        <v>87026</v>
      </c>
      <c r="C2333" s="439" t="s">
        <v>749</v>
      </c>
      <c r="D2333" s="449" t="s">
        <v>69</v>
      </c>
      <c r="E2333" s="450">
        <v>0.9</v>
      </c>
      <c r="F2333" s="455">
        <v>0</v>
      </c>
      <c r="G2333" s="453">
        <f>VLOOKUP(B2333,'SINAPI-%MO'!B:E,4,0)</f>
        <v>0</v>
      </c>
      <c r="H2333" s="456">
        <f t="shared" si="36"/>
        <v>0.9</v>
      </c>
    </row>
    <row r="2334" spans="1:8" x14ac:dyDescent="0.25">
      <c r="A2334" s="447"/>
      <c r="B2334" s="449">
        <v>53841</v>
      </c>
      <c r="C2334" s="439" t="s">
        <v>727</v>
      </c>
      <c r="D2334" s="449" t="s">
        <v>69</v>
      </c>
      <c r="E2334" s="450">
        <v>2.2799999999999998</v>
      </c>
      <c r="F2334" s="455">
        <v>0</v>
      </c>
      <c r="G2334" s="453">
        <f>VLOOKUP(B2334,'SINAPI-%MO'!B:E,4,0)</f>
        <v>0</v>
      </c>
      <c r="H2334" s="456">
        <f t="shared" si="36"/>
        <v>2.2799999999999998</v>
      </c>
    </row>
    <row r="2335" spans="1:8" x14ac:dyDescent="0.25">
      <c r="A2335" s="447"/>
      <c r="B2335" s="449">
        <v>95209</v>
      </c>
      <c r="C2335" s="439" t="s">
        <v>12716</v>
      </c>
      <c r="D2335" s="449" t="s">
        <v>69</v>
      </c>
      <c r="E2335" s="450">
        <v>13.04</v>
      </c>
      <c r="F2335" s="455">
        <v>0</v>
      </c>
      <c r="G2335" s="453">
        <f>VLOOKUP(B2335,'SINAPI-%MO'!B:E,4,0)</f>
        <v>0</v>
      </c>
      <c r="H2335" s="456">
        <f t="shared" si="36"/>
        <v>13.04</v>
      </c>
    </row>
    <row r="2336" spans="1:8" x14ac:dyDescent="0.25">
      <c r="A2336" s="447"/>
      <c r="B2336" s="449">
        <v>95210</v>
      </c>
      <c r="C2336" s="439" t="s">
        <v>12717</v>
      </c>
      <c r="D2336" s="449" t="s">
        <v>69</v>
      </c>
      <c r="E2336" s="450">
        <v>61.71</v>
      </c>
      <c r="F2336" s="455">
        <v>0</v>
      </c>
      <c r="G2336" s="453">
        <f>VLOOKUP(B2336,'SINAPI-%MO'!B:E,4,0)</f>
        <v>0</v>
      </c>
      <c r="H2336" s="456">
        <f t="shared" si="36"/>
        <v>61.71</v>
      </c>
    </row>
    <row r="2337" spans="1:8" x14ac:dyDescent="0.25">
      <c r="A2337" s="447"/>
      <c r="B2337" s="449">
        <v>95211</v>
      </c>
      <c r="C2337" s="439" t="s">
        <v>12718</v>
      </c>
      <c r="D2337" s="449" t="s">
        <v>69</v>
      </c>
      <c r="E2337" s="450">
        <v>9.81</v>
      </c>
      <c r="F2337" s="455">
        <v>0</v>
      </c>
      <c r="G2337" s="453">
        <f>VLOOKUP(B2337,'SINAPI-%MO'!B:E,4,0)</f>
        <v>0</v>
      </c>
      <c r="H2337" s="456">
        <f t="shared" si="36"/>
        <v>9.81</v>
      </c>
    </row>
    <row r="2338" spans="1:8" x14ac:dyDescent="0.25">
      <c r="A2338" s="447"/>
      <c r="B2338" s="449">
        <v>93267</v>
      </c>
      <c r="C2338" s="439" t="s">
        <v>12719</v>
      </c>
      <c r="D2338" s="449" t="s">
        <v>69</v>
      </c>
      <c r="E2338" s="450">
        <v>28.01</v>
      </c>
      <c r="F2338" s="455">
        <v>0</v>
      </c>
      <c r="G2338" s="453">
        <f>VLOOKUP(B2338,'SINAPI-%MO'!B:E,4,0)</f>
        <v>0</v>
      </c>
      <c r="H2338" s="456">
        <f t="shared" si="36"/>
        <v>28.01</v>
      </c>
    </row>
    <row r="2339" spans="1:8" x14ac:dyDescent="0.25">
      <c r="A2339" s="447"/>
      <c r="B2339" s="449">
        <v>93269</v>
      </c>
      <c r="C2339" s="439" t="s">
        <v>12720</v>
      </c>
      <c r="D2339" s="449" t="s">
        <v>69</v>
      </c>
      <c r="E2339" s="450">
        <v>10.5</v>
      </c>
      <c r="F2339" s="455">
        <v>0</v>
      </c>
      <c r="G2339" s="453">
        <f>VLOOKUP(B2339,'SINAPI-%MO'!B:E,4,0)</f>
        <v>0</v>
      </c>
      <c r="H2339" s="456">
        <f t="shared" si="36"/>
        <v>10.5</v>
      </c>
    </row>
    <row r="2340" spans="1:8" x14ac:dyDescent="0.25">
      <c r="A2340" s="447"/>
      <c r="B2340" s="449">
        <v>93270</v>
      </c>
      <c r="C2340" s="439" t="s">
        <v>12721</v>
      </c>
      <c r="D2340" s="449" t="s">
        <v>69</v>
      </c>
      <c r="E2340" s="450">
        <v>27.23</v>
      </c>
      <c r="F2340" s="455">
        <v>0</v>
      </c>
      <c r="G2340" s="453">
        <f>VLOOKUP(B2340,'SINAPI-%MO'!B:E,4,0)</f>
        <v>0</v>
      </c>
      <c r="H2340" s="456">
        <f t="shared" si="36"/>
        <v>27.23</v>
      </c>
    </row>
    <row r="2341" spans="1:8" x14ac:dyDescent="0.25">
      <c r="A2341" s="447"/>
      <c r="B2341" s="449">
        <v>93271</v>
      </c>
      <c r="C2341" s="439" t="s">
        <v>12722</v>
      </c>
      <c r="D2341" s="449" t="s">
        <v>69</v>
      </c>
      <c r="E2341" s="450">
        <v>9.81</v>
      </c>
      <c r="F2341" s="455">
        <v>0</v>
      </c>
      <c r="G2341" s="453">
        <f>VLOOKUP(B2341,'SINAPI-%MO'!B:E,4,0)</f>
        <v>0</v>
      </c>
      <c r="H2341" s="456">
        <f t="shared" si="36"/>
        <v>9.81</v>
      </c>
    </row>
    <row r="2342" spans="1:8" x14ac:dyDescent="0.25">
      <c r="A2342" s="447"/>
      <c r="B2342" s="449">
        <v>95208</v>
      </c>
      <c r="C2342" s="439" t="s">
        <v>12723</v>
      </c>
      <c r="D2342" s="449" t="s">
        <v>69</v>
      </c>
      <c r="E2342" s="450">
        <v>56.42</v>
      </c>
      <c r="F2342" s="455">
        <v>0</v>
      </c>
      <c r="G2342" s="453">
        <f>VLOOKUP(B2342,'SINAPI-%MO'!B:E,4,0)</f>
        <v>0</v>
      </c>
      <c r="H2342" s="456">
        <f t="shared" si="36"/>
        <v>56.42</v>
      </c>
    </row>
    <row r="2343" spans="1:8" x14ac:dyDescent="0.25">
      <c r="A2343" s="447"/>
      <c r="B2343" s="449">
        <v>83761</v>
      </c>
      <c r="C2343" s="439" t="s">
        <v>745</v>
      </c>
      <c r="D2343" s="449" t="s">
        <v>69</v>
      </c>
      <c r="E2343" s="450">
        <v>9.8800000000000008</v>
      </c>
      <c r="F2343" s="455">
        <v>0</v>
      </c>
      <c r="G2343" s="453">
        <f>VLOOKUP(B2343,'SINAPI-%MO'!B:E,4,0)</f>
        <v>0</v>
      </c>
      <c r="H2343" s="456">
        <f t="shared" si="36"/>
        <v>9.8800000000000008</v>
      </c>
    </row>
    <row r="2344" spans="1:8" x14ac:dyDescent="0.25">
      <c r="A2344" s="447"/>
      <c r="B2344" s="449">
        <v>83764</v>
      </c>
      <c r="C2344" s="439" t="s">
        <v>748</v>
      </c>
      <c r="D2344" s="449" t="s">
        <v>69</v>
      </c>
      <c r="E2344" s="450">
        <v>3.48</v>
      </c>
      <c r="F2344" s="455">
        <v>0</v>
      </c>
      <c r="G2344" s="453">
        <f>VLOOKUP(B2344,'SINAPI-%MO'!B:E,4,0)</f>
        <v>0</v>
      </c>
      <c r="H2344" s="456">
        <f t="shared" si="36"/>
        <v>3.48</v>
      </c>
    </row>
    <row r="2345" spans="1:8" x14ac:dyDescent="0.25">
      <c r="A2345" s="447"/>
      <c r="B2345" s="449">
        <v>83762</v>
      </c>
      <c r="C2345" s="439" t="s">
        <v>746</v>
      </c>
      <c r="D2345" s="449" t="s">
        <v>69</v>
      </c>
      <c r="E2345" s="450">
        <v>8.82</v>
      </c>
      <c r="F2345" s="455">
        <v>0</v>
      </c>
      <c r="G2345" s="453">
        <f>VLOOKUP(B2345,'SINAPI-%MO'!B:E,4,0)</f>
        <v>0</v>
      </c>
      <c r="H2345" s="456">
        <f t="shared" si="36"/>
        <v>8.82</v>
      </c>
    </row>
    <row r="2346" spans="1:8" x14ac:dyDescent="0.25">
      <c r="A2346" s="447"/>
      <c r="B2346" s="449">
        <v>83763</v>
      </c>
      <c r="C2346" s="439" t="s">
        <v>747</v>
      </c>
      <c r="D2346" s="449" t="s">
        <v>69</v>
      </c>
      <c r="E2346" s="450">
        <v>51.51</v>
      </c>
      <c r="F2346" s="455">
        <v>0</v>
      </c>
      <c r="G2346" s="453">
        <f>VLOOKUP(B2346,'SINAPI-%MO'!B:E,4,0)</f>
        <v>0</v>
      </c>
      <c r="H2346" s="456">
        <f t="shared" si="36"/>
        <v>51.51</v>
      </c>
    </row>
    <row r="2347" spans="1:8" x14ac:dyDescent="0.25">
      <c r="A2347" s="447"/>
      <c r="B2347" s="449">
        <v>95874</v>
      </c>
      <c r="C2347" s="439" t="s">
        <v>1141</v>
      </c>
      <c r="D2347" s="449" t="s">
        <v>69</v>
      </c>
      <c r="E2347" s="450">
        <v>10.56</v>
      </c>
      <c r="F2347" s="455">
        <v>0</v>
      </c>
      <c r="G2347" s="453">
        <f>VLOOKUP(B2347,'SINAPI-%MO'!B:E,4,0)</f>
        <v>0</v>
      </c>
      <c r="H2347" s="456">
        <f t="shared" si="36"/>
        <v>10.56</v>
      </c>
    </row>
    <row r="2348" spans="1:8" x14ac:dyDescent="0.25">
      <c r="A2348" s="447"/>
      <c r="B2348" s="449">
        <v>95869</v>
      </c>
      <c r="C2348" s="439" t="s">
        <v>1138</v>
      </c>
      <c r="D2348" s="449" t="s">
        <v>69</v>
      </c>
      <c r="E2348" s="450">
        <v>3.72</v>
      </c>
      <c r="F2348" s="455">
        <v>0</v>
      </c>
      <c r="G2348" s="453">
        <f>VLOOKUP(B2348,'SINAPI-%MO'!B:E,4,0)</f>
        <v>0</v>
      </c>
      <c r="H2348" s="456">
        <f t="shared" si="36"/>
        <v>3.72</v>
      </c>
    </row>
    <row r="2349" spans="1:8" x14ac:dyDescent="0.25">
      <c r="A2349" s="447"/>
      <c r="B2349" s="449">
        <v>95870</v>
      </c>
      <c r="C2349" s="439" t="s">
        <v>1139</v>
      </c>
      <c r="D2349" s="449" t="s">
        <v>69</v>
      </c>
      <c r="E2349" s="450">
        <v>9.42</v>
      </c>
      <c r="F2349" s="455">
        <v>0</v>
      </c>
      <c r="G2349" s="453">
        <f>VLOOKUP(B2349,'SINAPI-%MO'!B:E,4,0)</f>
        <v>0</v>
      </c>
      <c r="H2349" s="456">
        <f t="shared" si="36"/>
        <v>9.42</v>
      </c>
    </row>
    <row r="2350" spans="1:8" x14ac:dyDescent="0.25">
      <c r="A2350" s="447"/>
      <c r="B2350" s="449">
        <v>95871</v>
      </c>
      <c r="C2350" s="439" t="s">
        <v>1140</v>
      </c>
      <c r="D2350" s="449" t="s">
        <v>69</v>
      </c>
      <c r="E2350" s="450">
        <v>280.22000000000003</v>
      </c>
      <c r="F2350" s="455">
        <v>0</v>
      </c>
      <c r="G2350" s="453">
        <f>VLOOKUP(B2350,'SINAPI-%MO'!B:E,4,0)</f>
        <v>0</v>
      </c>
      <c r="H2350" s="456">
        <f t="shared" si="36"/>
        <v>280.22000000000003</v>
      </c>
    </row>
    <row r="2351" spans="1:8" x14ac:dyDescent="0.25">
      <c r="A2351" s="447"/>
      <c r="B2351" s="449">
        <v>104684</v>
      </c>
      <c r="C2351" s="439" t="s">
        <v>11221</v>
      </c>
      <c r="D2351" s="449" t="s">
        <v>69</v>
      </c>
      <c r="E2351" s="450">
        <v>0</v>
      </c>
      <c r="F2351" s="455"/>
      <c r="G2351" s="453" t="e">
        <f>VLOOKUP(B2351,'SINAPI-%MO'!B:E,4,0)</f>
        <v>#N/A</v>
      </c>
      <c r="H2351" s="456" t="str">
        <f t="shared" si="36"/>
        <v/>
      </c>
    </row>
    <row r="2352" spans="1:8" x14ac:dyDescent="0.25">
      <c r="A2352" s="447"/>
      <c r="B2352" s="449">
        <v>104685</v>
      </c>
      <c r="C2352" s="439" t="s">
        <v>11222</v>
      </c>
      <c r="D2352" s="449" t="s">
        <v>69</v>
      </c>
      <c r="E2352" s="450">
        <v>0</v>
      </c>
      <c r="F2352" s="455"/>
      <c r="G2352" s="453" t="e">
        <f>VLOOKUP(B2352,'SINAPI-%MO'!B:E,4,0)</f>
        <v>#N/A</v>
      </c>
      <c r="H2352" s="456" t="str">
        <f t="shared" si="36"/>
        <v/>
      </c>
    </row>
    <row r="2353" spans="1:8" x14ac:dyDescent="0.25">
      <c r="A2353" s="447"/>
      <c r="B2353" s="449">
        <v>104686</v>
      </c>
      <c r="C2353" s="439" t="s">
        <v>11223</v>
      </c>
      <c r="D2353" s="449" t="s">
        <v>69</v>
      </c>
      <c r="E2353" s="450">
        <v>0</v>
      </c>
      <c r="F2353" s="455"/>
      <c r="G2353" s="453" t="e">
        <f>VLOOKUP(B2353,'SINAPI-%MO'!B:E,4,0)</f>
        <v>#N/A</v>
      </c>
      <c r="H2353" s="456" t="str">
        <f t="shared" si="36"/>
        <v/>
      </c>
    </row>
    <row r="2354" spans="1:8" x14ac:dyDescent="0.25">
      <c r="A2354" s="447"/>
      <c r="B2354" s="449">
        <v>104687</v>
      </c>
      <c r="C2354" s="439" t="s">
        <v>1228</v>
      </c>
      <c r="D2354" s="449" t="s">
        <v>69</v>
      </c>
      <c r="E2354" s="450">
        <v>461.23</v>
      </c>
      <c r="F2354" s="455">
        <v>0</v>
      </c>
      <c r="G2354" s="453">
        <f>VLOOKUP(B2354,'SINAPI-%MO'!B:E,4,0)</f>
        <v>0</v>
      </c>
      <c r="H2354" s="456">
        <f t="shared" si="36"/>
        <v>461.23</v>
      </c>
    </row>
    <row r="2355" spans="1:8" x14ac:dyDescent="0.25">
      <c r="A2355" s="447"/>
      <c r="B2355" s="449">
        <v>73303</v>
      </c>
      <c r="C2355" s="439" t="s">
        <v>737</v>
      </c>
      <c r="D2355" s="449" t="s">
        <v>69</v>
      </c>
      <c r="E2355" s="450">
        <v>7.42</v>
      </c>
      <c r="F2355" s="455">
        <v>0</v>
      </c>
      <c r="G2355" s="453">
        <f>VLOOKUP(B2355,'SINAPI-%MO'!B:E,4,0)</f>
        <v>0</v>
      </c>
      <c r="H2355" s="456">
        <f t="shared" si="36"/>
        <v>7.42</v>
      </c>
    </row>
    <row r="2356" spans="1:8" x14ac:dyDescent="0.25">
      <c r="A2356" s="447"/>
      <c r="B2356" s="449">
        <v>93235</v>
      </c>
      <c r="C2356" s="439" t="s">
        <v>1051</v>
      </c>
      <c r="D2356" s="449" t="s">
        <v>69</v>
      </c>
      <c r="E2356" s="450">
        <v>2.61</v>
      </c>
      <c r="F2356" s="455">
        <v>0</v>
      </c>
      <c r="G2356" s="453">
        <f>VLOOKUP(B2356,'SINAPI-%MO'!B:E,4,0)</f>
        <v>0</v>
      </c>
      <c r="H2356" s="456">
        <f t="shared" si="36"/>
        <v>2.61</v>
      </c>
    </row>
    <row r="2357" spans="1:8" x14ac:dyDescent="0.25">
      <c r="A2357" s="447"/>
      <c r="B2357" s="449">
        <v>73307</v>
      </c>
      <c r="C2357" s="439" t="s">
        <v>738</v>
      </c>
      <c r="D2357" s="449" t="s">
        <v>69</v>
      </c>
      <c r="E2357" s="450">
        <v>6.62</v>
      </c>
      <c r="F2357" s="455">
        <v>0</v>
      </c>
      <c r="G2357" s="453">
        <f>VLOOKUP(B2357,'SINAPI-%MO'!B:E,4,0)</f>
        <v>0</v>
      </c>
      <c r="H2357" s="456">
        <f t="shared" si="36"/>
        <v>6.62</v>
      </c>
    </row>
    <row r="2358" spans="1:8" x14ac:dyDescent="0.25">
      <c r="A2358" s="447"/>
      <c r="B2358" s="449">
        <v>73311</v>
      </c>
      <c r="C2358" s="439" t="s">
        <v>740</v>
      </c>
      <c r="D2358" s="449" t="s">
        <v>69</v>
      </c>
      <c r="E2358" s="450">
        <v>182.78</v>
      </c>
      <c r="F2358" s="455">
        <v>0</v>
      </c>
      <c r="G2358" s="453">
        <f>VLOOKUP(B2358,'SINAPI-%MO'!B:E,4,0)</f>
        <v>0</v>
      </c>
      <c r="H2358" s="456">
        <f t="shared" si="36"/>
        <v>182.78</v>
      </c>
    </row>
    <row r="2359" spans="1:8" x14ac:dyDescent="0.25">
      <c r="A2359" s="447"/>
      <c r="B2359" s="449">
        <v>93423</v>
      </c>
      <c r="C2359" s="439" t="s">
        <v>1077</v>
      </c>
      <c r="D2359" s="449" t="s">
        <v>69</v>
      </c>
      <c r="E2359" s="450">
        <v>6.6</v>
      </c>
      <c r="F2359" s="455">
        <v>0</v>
      </c>
      <c r="G2359" s="453">
        <f>VLOOKUP(B2359,'SINAPI-%MO'!B:E,4,0)</f>
        <v>0</v>
      </c>
      <c r="H2359" s="456">
        <f t="shared" si="36"/>
        <v>6.6</v>
      </c>
    </row>
    <row r="2360" spans="1:8" x14ac:dyDescent="0.25">
      <c r="A2360" s="447"/>
      <c r="B2360" s="449">
        <v>93424</v>
      </c>
      <c r="C2360" s="439" t="s">
        <v>1078</v>
      </c>
      <c r="D2360" s="449" t="s">
        <v>69</v>
      </c>
      <c r="E2360" s="450">
        <v>2.3199999999999998</v>
      </c>
      <c r="F2360" s="455">
        <v>0</v>
      </c>
      <c r="G2360" s="453">
        <f>VLOOKUP(B2360,'SINAPI-%MO'!B:E,4,0)</f>
        <v>0</v>
      </c>
      <c r="H2360" s="456">
        <f t="shared" si="36"/>
        <v>2.3199999999999998</v>
      </c>
    </row>
    <row r="2361" spans="1:8" x14ac:dyDescent="0.25">
      <c r="A2361" s="447"/>
      <c r="B2361" s="449">
        <v>93425</v>
      </c>
      <c r="C2361" s="439" t="s">
        <v>1079</v>
      </c>
      <c r="D2361" s="449" t="s">
        <v>69</v>
      </c>
      <c r="E2361" s="450">
        <v>5.89</v>
      </c>
      <c r="F2361" s="455">
        <v>0</v>
      </c>
      <c r="G2361" s="453">
        <f>VLOOKUP(B2361,'SINAPI-%MO'!B:E,4,0)</f>
        <v>0</v>
      </c>
      <c r="H2361" s="456">
        <f t="shared" si="36"/>
        <v>5.89</v>
      </c>
    </row>
    <row r="2362" spans="1:8" x14ac:dyDescent="0.25">
      <c r="A2362" s="447"/>
      <c r="B2362" s="449">
        <v>93426</v>
      </c>
      <c r="C2362" s="439" t="s">
        <v>1080</v>
      </c>
      <c r="D2362" s="449" t="s">
        <v>69</v>
      </c>
      <c r="E2362" s="450">
        <v>164.49</v>
      </c>
      <c r="F2362" s="455">
        <v>0</v>
      </c>
      <c r="G2362" s="453">
        <f>VLOOKUP(B2362,'SINAPI-%MO'!B:E,4,0)</f>
        <v>0</v>
      </c>
      <c r="H2362" s="456">
        <f t="shared" si="36"/>
        <v>164.49</v>
      </c>
    </row>
    <row r="2363" spans="1:8" x14ac:dyDescent="0.25">
      <c r="A2363" s="447"/>
      <c r="B2363" s="449">
        <v>93417</v>
      </c>
      <c r="C2363" s="439" t="s">
        <v>1073</v>
      </c>
      <c r="D2363" s="449" t="s">
        <v>69</v>
      </c>
      <c r="E2363" s="450">
        <v>4.66</v>
      </c>
      <c r="F2363" s="455">
        <v>0</v>
      </c>
      <c r="G2363" s="453">
        <f>VLOOKUP(B2363,'SINAPI-%MO'!B:E,4,0)</f>
        <v>0</v>
      </c>
      <c r="H2363" s="456">
        <f t="shared" si="36"/>
        <v>4.66</v>
      </c>
    </row>
    <row r="2364" spans="1:8" x14ac:dyDescent="0.25">
      <c r="A2364" s="447"/>
      <c r="B2364" s="449">
        <v>93418</v>
      </c>
      <c r="C2364" s="439" t="s">
        <v>1074</v>
      </c>
      <c r="D2364" s="449" t="s">
        <v>69</v>
      </c>
      <c r="E2364" s="450">
        <v>1.64</v>
      </c>
      <c r="F2364" s="455">
        <v>0</v>
      </c>
      <c r="G2364" s="453">
        <f>VLOOKUP(B2364,'SINAPI-%MO'!B:E,4,0)</f>
        <v>0</v>
      </c>
      <c r="H2364" s="456">
        <f t="shared" si="36"/>
        <v>1.64</v>
      </c>
    </row>
    <row r="2365" spans="1:8" x14ac:dyDescent="0.25">
      <c r="A2365" s="447"/>
      <c r="B2365" s="449">
        <v>93419</v>
      </c>
      <c r="C2365" s="439" t="s">
        <v>1075</v>
      </c>
      <c r="D2365" s="449" t="s">
        <v>69</v>
      </c>
      <c r="E2365" s="450">
        <v>4.16</v>
      </c>
      <c r="F2365" s="455">
        <v>0</v>
      </c>
      <c r="G2365" s="453">
        <f>VLOOKUP(B2365,'SINAPI-%MO'!B:E,4,0)</f>
        <v>0</v>
      </c>
      <c r="H2365" s="456">
        <f t="shared" si="36"/>
        <v>4.16</v>
      </c>
    </row>
    <row r="2366" spans="1:8" x14ac:dyDescent="0.25">
      <c r="A2366" s="447"/>
      <c r="B2366" s="449">
        <v>93420</v>
      </c>
      <c r="C2366" s="439" t="s">
        <v>1076</v>
      </c>
      <c r="D2366" s="449" t="s">
        <v>69</v>
      </c>
      <c r="E2366" s="450">
        <v>68.819999999999993</v>
      </c>
      <c r="F2366" s="455">
        <v>0</v>
      </c>
      <c r="G2366" s="453">
        <f>VLOOKUP(B2366,'SINAPI-%MO'!B:E,4,0)</f>
        <v>0</v>
      </c>
      <c r="H2366" s="456">
        <f t="shared" si="36"/>
        <v>68.819999999999993</v>
      </c>
    </row>
    <row r="2367" spans="1:8" x14ac:dyDescent="0.25">
      <c r="A2367" s="447"/>
      <c r="B2367" s="449">
        <v>93277</v>
      </c>
      <c r="C2367" s="439" t="s">
        <v>1055</v>
      </c>
      <c r="D2367" s="449" t="s">
        <v>69</v>
      </c>
      <c r="E2367" s="450">
        <v>0.24</v>
      </c>
      <c r="F2367" s="455">
        <v>0</v>
      </c>
      <c r="G2367" s="453">
        <f>VLOOKUP(B2367,'SINAPI-%MO'!B:E,4,0)</f>
        <v>0</v>
      </c>
      <c r="H2367" s="456">
        <f t="shared" si="36"/>
        <v>0.24</v>
      </c>
    </row>
    <row r="2368" spans="1:8" x14ac:dyDescent="0.25">
      <c r="A2368" s="447"/>
      <c r="B2368" s="449">
        <v>93278</v>
      </c>
      <c r="C2368" s="439" t="s">
        <v>1056</v>
      </c>
      <c r="D2368" s="449" t="s">
        <v>69</v>
      </c>
      <c r="E2368" s="450">
        <v>0.05</v>
      </c>
      <c r="F2368" s="455">
        <v>0</v>
      </c>
      <c r="G2368" s="453">
        <f>VLOOKUP(B2368,'SINAPI-%MO'!B:E,4,0)</f>
        <v>0</v>
      </c>
      <c r="H2368" s="456">
        <f t="shared" si="36"/>
        <v>0.05</v>
      </c>
    </row>
    <row r="2369" spans="1:8" x14ac:dyDescent="0.25">
      <c r="A2369" s="447"/>
      <c r="B2369" s="449">
        <v>93279</v>
      </c>
      <c r="C2369" s="439" t="s">
        <v>1057</v>
      </c>
      <c r="D2369" s="449" t="s">
        <v>69</v>
      </c>
      <c r="E2369" s="450">
        <v>0.22</v>
      </c>
      <c r="F2369" s="455">
        <v>0</v>
      </c>
      <c r="G2369" s="453">
        <f>VLOOKUP(B2369,'SINAPI-%MO'!B:E,4,0)</f>
        <v>0</v>
      </c>
      <c r="H2369" s="456">
        <f t="shared" si="36"/>
        <v>0.22</v>
      </c>
    </row>
    <row r="2370" spans="1:8" x14ac:dyDescent="0.25">
      <c r="A2370" s="447"/>
      <c r="B2370" s="449">
        <v>93280</v>
      </c>
      <c r="C2370" s="439" t="s">
        <v>1058</v>
      </c>
      <c r="D2370" s="449" t="s">
        <v>69</v>
      </c>
      <c r="E2370" s="450">
        <v>0.81</v>
      </c>
      <c r="F2370" s="455">
        <v>0</v>
      </c>
      <c r="G2370" s="453">
        <f>VLOOKUP(B2370,'SINAPI-%MO'!B:E,4,0)</f>
        <v>0</v>
      </c>
      <c r="H2370" s="456">
        <f t="shared" si="36"/>
        <v>0.81</v>
      </c>
    </row>
    <row r="2371" spans="1:8" x14ac:dyDescent="0.25">
      <c r="A2371" s="447"/>
      <c r="B2371" s="449">
        <v>104909</v>
      </c>
      <c r="C2371" s="439" t="s">
        <v>11224</v>
      </c>
      <c r="D2371" s="449" t="s">
        <v>69</v>
      </c>
      <c r="E2371" s="450">
        <v>0</v>
      </c>
      <c r="F2371" s="455"/>
      <c r="G2371" s="453" t="e">
        <f>VLOOKUP(B2371,'SINAPI-%MO'!B:E,4,0)</f>
        <v>#N/A</v>
      </c>
      <c r="H2371" s="456" t="str">
        <f t="shared" si="36"/>
        <v/>
      </c>
    </row>
    <row r="2372" spans="1:8" x14ac:dyDescent="0.25">
      <c r="A2372" s="447"/>
      <c r="B2372" s="449">
        <v>104910</v>
      </c>
      <c r="C2372" s="439" t="s">
        <v>11225</v>
      </c>
      <c r="D2372" s="449" t="s">
        <v>69</v>
      </c>
      <c r="E2372" s="450">
        <v>0</v>
      </c>
      <c r="F2372" s="455"/>
      <c r="G2372" s="453" t="e">
        <f>VLOOKUP(B2372,'SINAPI-%MO'!B:E,4,0)</f>
        <v>#N/A</v>
      </c>
      <c r="H2372" s="456" t="str">
        <f t="shared" si="36"/>
        <v/>
      </c>
    </row>
    <row r="2373" spans="1:8" x14ac:dyDescent="0.25">
      <c r="A2373" s="447"/>
      <c r="B2373" s="449">
        <v>104911</v>
      </c>
      <c r="C2373" s="439" t="s">
        <v>11226</v>
      </c>
      <c r="D2373" s="449" t="s">
        <v>69</v>
      </c>
      <c r="E2373" s="450">
        <v>0</v>
      </c>
      <c r="F2373" s="455"/>
      <c r="G2373" s="453" t="e">
        <f>VLOOKUP(B2373,'SINAPI-%MO'!B:E,4,0)</f>
        <v>#N/A</v>
      </c>
      <c r="H2373" s="456" t="str">
        <f t="shared" si="36"/>
        <v/>
      </c>
    </row>
    <row r="2374" spans="1:8" x14ac:dyDescent="0.25">
      <c r="A2374" s="447"/>
      <c r="B2374" s="449">
        <v>104912</v>
      </c>
      <c r="C2374" s="439" t="s">
        <v>1233</v>
      </c>
      <c r="D2374" s="449" t="s">
        <v>69</v>
      </c>
      <c r="E2374" s="450">
        <v>40.159999999999997</v>
      </c>
      <c r="F2374" s="455">
        <v>0</v>
      </c>
      <c r="G2374" s="453">
        <f>VLOOKUP(B2374,'SINAPI-%MO'!B:E,4,0)</f>
        <v>0</v>
      </c>
      <c r="H2374" s="456">
        <f t="shared" si="36"/>
        <v>40.159999999999997</v>
      </c>
    </row>
    <row r="2375" spans="1:8" x14ac:dyDescent="0.25">
      <c r="A2375" s="447"/>
      <c r="B2375" s="449">
        <v>102840</v>
      </c>
      <c r="C2375" s="439" t="s">
        <v>11227</v>
      </c>
      <c r="D2375" s="449" t="s">
        <v>69</v>
      </c>
      <c r="E2375" s="450">
        <v>0</v>
      </c>
      <c r="F2375" s="455"/>
      <c r="G2375" s="453" t="e">
        <f>VLOOKUP(B2375,'SINAPI-%MO'!B:E,4,0)</f>
        <v>#N/A</v>
      </c>
      <c r="H2375" s="456" t="str">
        <f t="shared" si="36"/>
        <v/>
      </c>
    </row>
    <row r="2376" spans="1:8" x14ac:dyDescent="0.25">
      <c r="A2376" s="447"/>
      <c r="B2376" s="449">
        <v>102841</v>
      </c>
      <c r="C2376" s="439" t="s">
        <v>11228</v>
      </c>
      <c r="D2376" s="449" t="s">
        <v>69</v>
      </c>
      <c r="E2376" s="450">
        <v>0</v>
      </c>
      <c r="F2376" s="455"/>
      <c r="G2376" s="453" t="e">
        <f>VLOOKUP(B2376,'SINAPI-%MO'!B:E,4,0)</f>
        <v>#N/A</v>
      </c>
      <c r="H2376" s="456" t="str">
        <f t="shared" si="36"/>
        <v/>
      </c>
    </row>
    <row r="2377" spans="1:8" x14ac:dyDescent="0.25">
      <c r="A2377" s="447"/>
      <c r="B2377" s="449">
        <v>102842</v>
      </c>
      <c r="C2377" s="439" t="s">
        <v>11229</v>
      </c>
      <c r="D2377" s="449" t="s">
        <v>69</v>
      </c>
      <c r="E2377" s="450">
        <v>0</v>
      </c>
      <c r="F2377" s="455"/>
      <c r="G2377" s="453" t="e">
        <f>VLOOKUP(B2377,'SINAPI-%MO'!B:E,4,0)</f>
        <v>#N/A</v>
      </c>
      <c r="H2377" s="456" t="str">
        <f t="shared" si="36"/>
        <v/>
      </c>
    </row>
    <row r="2378" spans="1:8" x14ac:dyDescent="0.25">
      <c r="A2378" s="447"/>
      <c r="B2378" s="449">
        <v>102843</v>
      </c>
      <c r="C2378" s="439" t="s">
        <v>1187</v>
      </c>
      <c r="D2378" s="449" t="s">
        <v>69</v>
      </c>
      <c r="E2378" s="450">
        <v>138.15</v>
      </c>
      <c r="F2378" s="455">
        <v>0</v>
      </c>
      <c r="G2378" s="453">
        <f>VLOOKUP(B2378,'SINAPI-%MO'!B:E,4,0)</f>
        <v>0</v>
      </c>
      <c r="H2378" s="456">
        <f t="shared" si="36"/>
        <v>138.15</v>
      </c>
    </row>
    <row r="2379" spans="1:8" x14ac:dyDescent="0.25">
      <c r="A2379" s="447"/>
      <c r="B2379" s="449">
        <v>89267</v>
      </c>
      <c r="C2379" s="439" t="s">
        <v>856</v>
      </c>
      <c r="D2379" s="449" t="s">
        <v>69</v>
      </c>
      <c r="E2379" s="450">
        <v>54.42</v>
      </c>
      <c r="F2379" s="455">
        <v>0</v>
      </c>
      <c r="G2379" s="453">
        <f>VLOOKUP(B2379,'SINAPI-%MO'!B:E,4,0)</f>
        <v>0</v>
      </c>
      <c r="H2379" s="456">
        <f t="shared" si="36"/>
        <v>54.42</v>
      </c>
    </row>
    <row r="2380" spans="1:8" x14ac:dyDescent="0.25">
      <c r="A2380" s="447"/>
      <c r="B2380" s="449">
        <v>89269</v>
      </c>
      <c r="C2380" s="439" t="s">
        <v>858</v>
      </c>
      <c r="D2380" s="449" t="s">
        <v>69</v>
      </c>
      <c r="E2380" s="450">
        <v>7.75</v>
      </c>
      <c r="F2380" s="455">
        <v>0</v>
      </c>
      <c r="G2380" s="453">
        <f>VLOOKUP(B2380,'SINAPI-%MO'!B:E,4,0)</f>
        <v>0</v>
      </c>
      <c r="H2380" s="456">
        <f t="shared" ref="H2380:H2443" si="37">IF(E2380&gt;0,TRUNC(E2380*(1-G2380),2),"")</f>
        <v>7.75</v>
      </c>
    </row>
    <row r="2381" spans="1:8" x14ac:dyDescent="0.25">
      <c r="A2381" s="447"/>
      <c r="B2381" s="449">
        <v>89268</v>
      </c>
      <c r="C2381" s="439" t="s">
        <v>857</v>
      </c>
      <c r="D2381" s="449" t="s">
        <v>69</v>
      </c>
      <c r="E2381" s="450">
        <v>19.18</v>
      </c>
      <c r="F2381" s="455">
        <v>0</v>
      </c>
      <c r="G2381" s="453">
        <f>VLOOKUP(B2381,'SINAPI-%MO'!B:E,4,0)</f>
        <v>0</v>
      </c>
      <c r="H2381" s="456">
        <f t="shared" si="37"/>
        <v>19.18</v>
      </c>
    </row>
    <row r="2382" spans="1:8" x14ac:dyDescent="0.25">
      <c r="A2382" s="447"/>
      <c r="B2382" s="449">
        <v>89270</v>
      </c>
      <c r="C2382" s="439" t="s">
        <v>859</v>
      </c>
      <c r="D2382" s="449" t="s">
        <v>69</v>
      </c>
      <c r="E2382" s="450">
        <v>87.49</v>
      </c>
      <c r="F2382" s="455">
        <v>0</v>
      </c>
      <c r="G2382" s="453">
        <f>VLOOKUP(B2382,'SINAPI-%MO'!B:E,4,0)</f>
        <v>0</v>
      </c>
      <c r="H2382" s="456">
        <f t="shared" si="37"/>
        <v>87.49</v>
      </c>
    </row>
    <row r="2383" spans="1:8" x14ac:dyDescent="0.25">
      <c r="A2383" s="447"/>
      <c r="B2383" s="449">
        <v>89271</v>
      </c>
      <c r="C2383" s="439" t="s">
        <v>860</v>
      </c>
      <c r="D2383" s="449" t="s">
        <v>69</v>
      </c>
      <c r="E2383" s="450">
        <v>29.77</v>
      </c>
      <c r="F2383" s="455">
        <v>0</v>
      </c>
      <c r="G2383" s="453">
        <f>VLOOKUP(B2383,'SINAPI-%MO'!B:E,4,0)</f>
        <v>0</v>
      </c>
      <c r="H2383" s="456">
        <f t="shared" si="37"/>
        <v>29.77</v>
      </c>
    </row>
    <row r="2384" spans="1:8" x14ac:dyDescent="0.25">
      <c r="A2384" s="447"/>
      <c r="B2384" s="449">
        <v>93283</v>
      </c>
      <c r="C2384" s="439" t="s">
        <v>1059</v>
      </c>
      <c r="D2384" s="449" t="s">
        <v>69</v>
      </c>
      <c r="E2384" s="450">
        <v>104.66</v>
      </c>
      <c r="F2384" s="455">
        <v>0</v>
      </c>
      <c r="G2384" s="453">
        <f>VLOOKUP(B2384,'SINAPI-%MO'!B:E,4,0)</f>
        <v>0</v>
      </c>
      <c r="H2384" s="456">
        <f t="shared" si="37"/>
        <v>104.66</v>
      </c>
    </row>
    <row r="2385" spans="1:8" x14ac:dyDescent="0.25">
      <c r="A2385" s="447"/>
      <c r="B2385" s="449">
        <v>93296</v>
      </c>
      <c r="C2385" s="439" t="s">
        <v>1063</v>
      </c>
      <c r="D2385" s="449" t="s">
        <v>69</v>
      </c>
      <c r="E2385" s="450">
        <v>14.91</v>
      </c>
      <c r="F2385" s="455">
        <v>0</v>
      </c>
      <c r="G2385" s="453">
        <f>VLOOKUP(B2385,'SINAPI-%MO'!B:E,4,0)</f>
        <v>0</v>
      </c>
      <c r="H2385" s="456">
        <f t="shared" si="37"/>
        <v>14.91</v>
      </c>
    </row>
    <row r="2386" spans="1:8" x14ac:dyDescent="0.25">
      <c r="A2386" s="447"/>
      <c r="B2386" s="449">
        <v>93284</v>
      </c>
      <c r="C2386" s="439" t="s">
        <v>1060</v>
      </c>
      <c r="D2386" s="449" t="s">
        <v>69</v>
      </c>
      <c r="E2386" s="450">
        <v>36.89</v>
      </c>
      <c r="F2386" s="455">
        <v>0</v>
      </c>
      <c r="G2386" s="453">
        <f>VLOOKUP(B2386,'SINAPI-%MO'!B:E,4,0)</f>
        <v>0</v>
      </c>
      <c r="H2386" s="456">
        <f t="shared" si="37"/>
        <v>36.89</v>
      </c>
    </row>
    <row r="2387" spans="1:8" x14ac:dyDescent="0.25">
      <c r="A2387" s="447"/>
      <c r="B2387" s="449">
        <v>93285</v>
      </c>
      <c r="C2387" s="439" t="s">
        <v>1061</v>
      </c>
      <c r="D2387" s="449" t="s">
        <v>69</v>
      </c>
      <c r="E2387" s="450">
        <v>168.25</v>
      </c>
      <c r="F2387" s="455">
        <v>0</v>
      </c>
      <c r="G2387" s="453">
        <f>VLOOKUP(B2387,'SINAPI-%MO'!B:E,4,0)</f>
        <v>0</v>
      </c>
      <c r="H2387" s="456">
        <f t="shared" si="37"/>
        <v>168.25</v>
      </c>
    </row>
    <row r="2388" spans="1:8" x14ac:dyDescent="0.25">
      <c r="A2388" s="447"/>
      <c r="B2388" s="449">
        <v>93286</v>
      </c>
      <c r="C2388" s="439" t="s">
        <v>1062</v>
      </c>
      <c r="D2388" s="449" t="s">
        <v>69</v>
      </c>
      <c r="E2388" s="450">
        <v>13.65</v>
      </c>
      <c r="F2388" s="455">
        <v>0</v>
      </c>
      <c r="G2388" s="453">
        <f>VLOOKUP(B2388,'SINAPI-%MO'!B:E,4,0)</f>
        <v>0</v>
      </c>
      <c r="H2388" s="456">
        <f t="shared" si="37"/>
        <v>13.65</v>
      </c>
    </row>
    <row r="2389" spans="1:8" x14ac:dyDescent="0.25">
      <c r="A2389" s="447"/>
      <c r="B2389" s="449">
        <v>104706</v>
      </c>
      <c r="C2389" s="439" t="s">
        <v>11230</v>
      </c>
      <c r="D2389" s="449" t="s">
        <v>69</v>
      </c>
      <c r="E2389" s="450">
        <v>0</v>
      </c>
      <c r="F2389" s="455"/>
      <c r="G2389" s="453" t="e">
        <f>VLOOKUP(B2389,'SINAPI-%MO'!B:E,4,0)</f>
        <v>#N/A</v>
      </c>
      <c r="H2389" s="456" t="str">
        <f t="shared" si="37"/>
        <v/>
      </c>
    </row>
    <row r="2390" spans="1:8" x14ac:dyDescent="0.25">
      <c r="A2390" s="447"/>
      <c r="B2390" s="449">
        <v>104707</v>
      </c>
      <c r="C2390" s="439" t="s">
        <v>11231</v>
      </c>
      <c r="D2390" s="449" t="s">
        <v>69</v>
      </c>
      <c r="E2390" s="450">
        <v>0</v>
      </c>
      <c r="F2390" s="455"/>
      <c r="G2390" s="453" t="e">
        <f>VLOOKUP(B2390,'SINAPI-%MO'!B:E,4,0)</f>
        <v>#N/A</v>
      </c>
      <c r="H2390" s="456" t="str">
        <f t="shared" si="37"/>
        <v/>
      </c>
    </row>
    <row r="2391" spans="1:8" x14ac:dyDescent="0.25">
      <c r="A2391" s="447"/>
      <c r="B2391" s="449">
        <v>104708</v>
      </c>
      <c r="C2391" s="439" t="s">
        <v>11232</v>
      </c>
      <c r="D2391" s="449" t="s">
        <v>69</v>
      </c>
      <c r="E2391" s="450">
        <v>0</v>
      </c>
      <c r="F2391" s="455"/>
      <c r="G2391" s="453" t="e">
        <f>VLOOKUP(B2391,'SINAPI-%MO'!B:E,4,0)</f>
        <v>#N/A</v>
      </c>
      <c r="H2391" s="456" t="str">
        <f t="shared" si="37"/>
        <v/>
      </c>
    </row>
    <row r="2392" spans="1:8" x14ac:dyDescent="0.25">
      <c r="A2392" s="447"/>
      <c r="B2392" s="449">
        <v>104709</v>
      </c>
      <c r="C2392" s="439" t="s">
        <v>1231</v>
      </c>
      <c r="D2392" s="449" t="s">
        <v>69</v>
      </c>
      <c r="E2392" s="450">
        <v>1200.3699999999999</v>
      </c>
      <c r="F2392" s="455">
        <v>0</v>
      </c>
      <c r="G2392" s="453">
        <f>VLOOKUP(B2392,'SINAPI-%MO'!B:E,4,0)</f>
        <v>0</v>
      </c>
      <c r="H2392" s="456">
        <f t="shared" si="37"/>
        <v>1200.3699999999999</v>
      </c>
    </row>
    <row r="2393" spans="1:8" x14ac:dyDescent="0.25">
      <c r="A2393" s="447"/>
      <c r="B2393" s="449">
        <v>104903</v>
      </c>
      <c r="C2393" s="439" t="s">
        <v>11233</v>
      </c>
      <c r="D2393" s="449" t="s">
        <v>69</v>
      </c>
      <c r="E2393" s="450">
        <v>0</v>
      </c>
      <c r="F2393" s="455"/>
      <c r="G2393" s="453" t="e">
        <f>VLOOKUP(B2393,'SINAPI-%MO'!B:E,4,0)</f>
        <v>#N/A</v>
      </c>
      <c r="H2393" s="456" t="str">
        <f t="shared" si="37"/>
        <v/>
      </c>
    </row>
    <row r="2394" spans="1:8" x14ac:dyDescent="0.25">
      <c r="A2394" s="447"/>
      <c r="B2394" s="449">
        <v>104904</v>
      </c>
      <c r="C2394" s="439" t="s">
        <v>11234</v>
      </c>
      <c r="D2394" s="449" t="s">
        <v>69</v>
      </c>
      <c r="E2394" s="450">
        <v>0</v>
      </c>
      <c r="F2394" s="455"/>
      <c r="G2394" s="453" t="e">
        <f>VLOOKUP(B2394,'SINAPI-%MO'!B:E,4,0)</f>
        <v>#N/A</v>
      </c>
      <c r="H2394" s="456" t="str">
        <f t="shared" si="37"/>
        <v/>
      </c>
    </row>
    <row r="2395" spans="1:8" x14ac:dyDescent="0.25">
      <c r="A2395" s="447"/>
      <c r="B2395" s="449">
        <v>104905</v>
      </c>
      <c r="C2395" s="439" t="s">
        <v>11235</v>
      </c>
      <c r="D2395" s="449" t="s">
        <v>69</v>
      </c>
      <c r="E2395" s="450">
        <v>0</v>
      </c>
      <c r="F2395" s="455"/>
      <c r="G2395" s="453" t="e">
        <f>VLOOKUP(B2395,'SINAPI-%MO'!B:E,4,0)</f>
        <v>#N/A</v>
      </c>
      <c r="H2395" s="456" t="str">
        <f t="shared" si="37"/>
        <v/>
      </c>
    </row>
    <row r="2396" spans="1:8" x14ac:dyDescent="0.25">
      <c r="A2396" s="447"/>
      <c r="B2396" s="449">
        <v>104906</v>
      </c>
      <c r="C2396" s="439" t="s">
        <v>1232</v>
      </c>
      <c r="D2396" s="449" t="s">
        <v>69</v>
      </c>
      <c r="E2396" s="450">
        <v>101.31</v>
      </c>
      <c r="F2396" s="455">
        <v>0</v>
      </c>
      <c r="G2396" s="453">
        <f>VLOOKUP(B2396,'SINAPI-%MO'!B:E,4,0)</f>
        <v>0</v>
      </c>
      <c r="H2396" s="456">
        <f t="shared" si="37"/>
        <v>101.31</v>
      </c>
    </row>
    <row r="2397" spans="1:8" x14ac:dyDescent="0.25">
      <c r="A2397" s="447"/>
      <c r="B2397" s="449">
        <v>102846</v>
      </c>
      <c r="C2397" s="439" t="s">
        <v>11236</v>
      </c>
      <c r="D2397" s="449" t="s">
        <v>69</v>
      </c>
      <c r="E2397" s="450">
        <v>0</v>
      </c>
      <c r="F2397" s="455"/>
      <c r="G2397" s="453" t="e">
        <f>VLOOKUP(B2397,'SINAPI-%MO'!B:E,4,0)</f>
        <v>#N/A</v>
      </c>
      <c r="H2397" s="456" t="str">
        <f t="shared" si="37"/>
        <v/>
      </c>
    </row>
    <row r="2398" spans="1:8" x14ac:dyDescent="0.25">
      <c r="A2398" s="447"/>
      <c r="B2398" s="449">
        <v>102847</v>
      </c>
      <c r="C2398" s="439" t="s">
        <v>11237</v>
      </c>
      <c r="D2398" s="449" t="s">
        <v>69</v>
      </c>
      <c r="E2398" s="450">
        <v>0</v>
      </c>
      <c r="F2398" s="455"/>
      <c r="G2398" s="453" t="e">
        <f>VLOOKUP(B2398,'SINAPI-%MO'!B:E,4,0)</f>
        <v>#N/A</v>
      </c>
      <c r="H2398" s="456" t="str">
        <f t="shared" si="37"/>
        <v/>
      </c>
    </row>
    <row r="2399" spans="1:8" x14ac:dyDescent="0.25">
      <c r="A2399" s="447"/>
      <c r="B2399" s="449">
        <v>102848</v>
      </c>
      <c r="C2399" s="439" t="s">
        <v>11238</v>
      </c>
      <c r="D2399" s="449" t="s">
        <v>69</v>
      </c>
      <c r="E2399" s="450">
        <v>0</v>
      </c>
      <c r="F2399" s="455"/>
      <c r="G2399" s="453" t="e">
        <f>VLOOKUP(B2399,'SINAPI-%MO'!B:E,4,0)</f>
        <v>#N/A</v>
      </c>
      <c r="H2399" s="456" t="str">
        <f t="shared" si="37"/>
        <v/>
      </c>
    </row>
    <row r="2400" spans="1:8" x14ac:dyDescent="0.25">
      <c r="A2400" s="447"/>
      <c r="B2400" s="449">
        <v>102849</v>
      </c>
      <c r="C2400" s="439" t="s">
        <v>1188</v>
      </c>
      <c r="D2400" s="449" t="s">
        <v>69</v>
      </c>
      <c r="E2400" s="450">
        <v>67.540000000000006</v>
      </c>
      <c r="F2400" s="455">
        <v>0</v>
      </c>
      <c r="G2400" s="453">
        <f>VLOOKUP(B2400,'SINAPI-%MO'!B:E,4,0)</f>
        <v>0</v>
      </c>
      <c r="H2400" s="456">
        <f t="shared" si="37"/>
        <v>67.540000000000006</v>
      </c>
    </row>
    <row r="2401" spans="1:8" x14ac:dyDescent="0.25">
      <c r="A2401" s="447"/>
      <c r="B2401" s="449">
        <v>102852</v>
      </c>
      <c r="C2401" s="439" t="s">
        <v>11239</v>
      </c>
      <c r="D2401" s="449" t="s">
        <v>69</v>
      </c>
      <c r="E2401" s="450">
        <v>0</v>
      </c>
      <c r="F2401" s="455"/>
      <c r="G2401" s="453" t="e">
        <f>VLOOKUP(B2401,'SINAPI-%MO'!B:E,4,0)</f>
        <v>#N/A</v>
      </c>
      <c r="H2401" s="456" t="str">
        <f t="shared" si="37"/>
        <v/>
      </c>
    </row>
    <row r="2402" spans="1:8" x14ac:dyDescent="0.25">
      <c r="A2402" s="447"/>
      <c r="B2402" s="449">
        <v>102853</v>
      </c>
      <c r="C2402" s="439" t="s">
        <v>11240</v>
      </c>
      <c r="D2402" s="449" t="s">
        <v>69</v>
      </c>
      <c r="E2402" s="450">
        <v>0</v>
      </c>
      <c r="F2402" s="455"/>
      <c r="G2402" s="453" t="e">
        <f>VLOOKUP(B2402,'SINAPI-%MO'!B:E,4,0)</f>
        <v>#N/A</v>
      </c>
      <c r="H2402" s="456" t="str">
        <f t="shared" si="37"/>
        <v/>
      </c>
    </row>
    <row r="2403" spans="1:8" x14ac:dyDescent="0.25">
      <c r="A2403" s="447"/>
      <c r="B2403" s="449">
        <v>102854</v>
      </c>
      <c r="C2403" s="439" t="s">
        <v>11241</v>
      </c>
      <c r="D2403" s="449" t="s">
        <v>69</v>
      </c>
      <c r="E2403" s="450">
        <v>0</v>
      </c>
      <c r="F2403" s="455"/>
      <c r="G2403" s="453" t="e">
        <f>VLOOKUP(B2403,'SINAPI-%MO'!B:E,4,0)</f>
        <v>#N/A</v>
      </c>
      <c r="H2403" s="456" t="str">
        <f t="shared" si="37"/>
        <v/>
      </c>
    </row>
    <row r="2404" spans="1:8" x14ac:dyDescent="0.25">
      <c r="A2404" s="447"/>
      <c r="B2404" s="449">
        <v>102855</v>
      </c>
      <c r="C2404" s="439" t="s">
        <v>1189</v>
      </c>
      <c r="D2404" s="449" t="s">
        <v>69</v>
      </c>
      <c r="E2404" s="450">
        <v>67.540000000000006</v>
      </c>
      <c r="F2404" s="455">
        <v>0</v>
      </c>
      <c r="G2404" s="453">
        <f>VLOOKUP(B2404,'SINAPI-%MO'!B:E,4,0)</f>
        <v>0</v>
      </c>
      <c r="H2404" s="456">
        <f t="shared" si="37"/>
        <v>67.540000000000006</v>
      </c>
    </row>
    <row r="2405" spans="1:8" x14ac:dyDescent="0.25">
      <c r="A2405" s="447"/>
      <c r="B2405" s="449">
        <v>106242</v>
      </c>
      <c r="C2405" s="439" t="s">
        <v>14125</v>
      </c>
      <c r="D2405" s="449" t="s">
        <v>69</v>
      </c>
      <c r="E2405" s="450">
        <v>51.08</v>
      </c>
      <c r="F2405" s="455">
        <v>0</v>
      </c>
      <c r="G2405" s="453">
        <f>VLOOKUP(B2405,'SINAPI-%MO'!B:E,4,0)</f>
        <v>0</v>
      </c>
      <c r="H2405" s="456">
        <f t="shared" si="37"/>
        <v>51.08</v>
      </c>
    </row>
    <row r="2406" spans="1:8" x14ac:dyDescent="0.25">
      <c r="A2406" s="447"/>
      <c r="B2406" s="449">
        <v>106245</v>
      </c>
      <c r="C2406" s="439" t="s">
        <v>14126</v>
      </c>
      <c r="D2406" s="449" t="s">
        <v>69</v>
      </c>
      <c r="E2406" s="450">
        <v>7.08</v>
      </c>
      <c r="F2406" s="455">
        <v>0</v>
      </c>
      <c r="G2406" s="453">
        <f>VLOOKUP(B2406,'SINAPI-%MO'!B:E,4,0)</f>
        <v>0</v>
      </c>
      <c r="H2406" s="456">
        <f t="shared" si="37"/>
        <v>7.08</v>
      </c>
    </row>
    <row r="2407" spans="1:8" x14ac:dyDescent="0.25">
      <c r="A2407" s="447"/>
      <c r="B2407" s="449">
        <v>106243</v>
      </c>
      <c r="C2407" s="439" t="s">
        <v>14127</v>
      </c>
      <c r="D2407" s="449" t="s">
        <v>69</v>
      </c>
      <c r="E2407" s="450">
        <v>17.47</v>
      </c>
      <c r="F2407" s="455">
        <v>0</v>
      </c>
      <c r="G2407" s="453">
        <f>VLOOKUP(B2407,'SINAPI-%MO'!B:E,4,0)</f>
        <v>0</v>
      </c>
      <c r="H2407" s="456">
        <f t="shared" si="37"/>
        <v>17.47</v>
      </c>
    </row>
    <row r="2408" spans="1:8" x14ac:dyDescent="0.25">
      <c r="A2408" s="447"/>
      <c r="B2408" s="449">
        <v>106244</v>
      </c>
      <c r="C2408" s="439" t="s">
        <v>14128</v>
      </c>
      <c r="D2408" s="449" t="s">
        <v>69</v>
      </c>
      <c r="E2408" s="450">
        <v>80.959999999999994</v>
      </c>
      <c r="F2408" s="455">
        <v>0</v>
      </c>
      <c r="G2408" s="453">
        <f>VLOOKUP(B2408,'SINAPI-%MO'!B:E,4,0)</f>
        <v>0</v>
      </c>
      <c r="H2408" s="456">
        <f t="shared" si="37"/>
        <v>80.959999999999994</v>
      </c>
    </row>
    <row r="2409" spans="1:8" x14ac:dyDescent="0.25">
      <c r="A2409" s="447"/>
      <c r="B2409" s="449">
        <v>106246</v>
      </c>
      <c r="C2409" s="439" t="s">
        <v>14129</v>
      </c>
      <c r="D2409" s="449" t="s">
        <v>69</v>
      </c>
      <c r="E2409" s="450">
        <v>161.97</v>
      </c>
      <c r="F2409" s="455">
        <v>0</v>
      </c>
      <c r="G2409" s="453">
        <f>VLOOKUP(B2409,'SINAPI-%MO'!B:E,4,0)</f>
        <v>0</v>
      </c>
      <c r="H2409" s="456">
        <f t="shared" si="37"/>
        <v>161.97</v>
      </c>
    </row>
    <row r="2410" spans="1:8" x14ac:dyDescent="0.25">
      <c r="A2410" s="447"/>
      <c r="B2410" s="449">
        <v>93397</v>
      </c>
      <c r="C2410" s="439" t="s">
        <v>1064</v>
      </c>
      <c r="D2410" s="449" t="s">
        <v>69</v>
      </c>
      <c r="E2410" s="450">
        <v>28.82</v>
      </c>
      <c r="F2410" s="455">
        <v>0</v>
      </c>
      <c r="G2410" s="453">
        <f>VLOOKUP(B2410,'SINAPI-%MO'!B:E,4,0)</f>
        <v>0</v>
      </c>
      <c r="H2410" s="456">
        <f t="shared" si="37"/>
        <v>28.82</v>
      </c>
    </row>
    <row r="2411" spans="1:8" x14ac:dyDescent="0.25">
      <c r="A2411" s="447"/>
      <c r="B2411" s="449">
        <v>93399</v>
      </c>
      <c r="C2411" s="439" t="s">
        <v>1066</v>
      </c>
      <c r="D2411" s="449" t="s">
        <v>69</v>
      </c>
      <c r="E2411" s="450">
        <v>4.42</v>
      </c>
      <c r="F2411" s="455">
        <v>0</v>
      </c>
      <c r="G2411" s="453">
        <f>VLOOKUP(B2411,'SINAPI-%MO'!B:E,4,0)</f>
        <v>0</v>
      </c>
      <c r="H2411" s="456">
        <f t="shared" si="37"/>
        <v>4.42</v>
      </c>
    </row>
    <row r="2412" spans="1:8" x14ac:dyDescent="0.25">
      <c r="A2412" s="447"/>
      <c r="B2412" s="449">
        <v>93398</v>
      </c>
      <c r="C2412" s="439" t="s">
        <v>1065</v>
      </c>
      <c r="D2412" s="449" t="s">
        <v>69</v>
      </c>
      <c r="E2412" s="450">
        <v>10.95</v>
      </c>
      <c r="F2412" s="455">
        <v>0</v>
      </c>
      <c r="G2412" s="453">
        <f>VLOOKUP(B2412,'SINAPI-%MO'!B:E,4,0)</f>
        <v>0</v>
      </c>
      <c r="H2412" s="456">
        <f t="shared" si="37"/>
        <v>10.95</v>
      </c>
    </row>
    <row r="2413" spans="1:8" x14ac:dyDescent="0.25">
      <c r="A2413" s="447"/>
      <c r="B2413" s="449">
        <v>93400</v>
      </c>
      <c r="C2413" s="439" t="s">
        <v>1067</v>
      </c>
      <c r="D2413" s="449" t="s">
        <v>69</v>
      </c>
      <c r="E2413" s="450">
        <v>50.34</v>
      </c>
      <c r="F2413" s="455">
        <v>0</v>
      </c>
      <c r="G2413" s="453">
        <f>VLOOKUP(B2413,'SINAPI-%MO'!B:E,4,0)</f>
        <v>0</v>
      </c>
      <c r="H2413" s="456">
        <f t="shared" si="37"/>
        <v>50.34</v>
      </c>
    </row>
    <row r="2414" spans="1:8" x14ac:dyDescent="0.25">
      <c r="A2414" s="447"/>
      <c r="B2414" s="449">
        <v>93401</v>
      </c>
      <c r="C2414" s="439" t="s">
        <v>1068</v>
      </c>
      <c r="D2414" s="449" t="s">
        <v>69</v>
      </c>
      <c r="E2414" s="450">
        <v>162.28</v>
      </c>
      <c r="F2414" s="455">
        <v>0</v>
      </c>
      <c r="G2414" s="453">
        <f>VLOOKUP(B2414,'SINAPI-%MO'!B:E,4,0)</f>
        <v>0</v>
      </c>
      <c r="H2414" s="456">
        <f t="shared" si="37"/>
        <v>162.28</v>
      </c>
    </row>
    <row r="2415" spans="1:8" x14ac:dyDescent="0.25">
      <c r="A2415" s="447"/>
      <c r="B2415" s="449">
        <v>89259</v>
      </c>
      <c r="C2415" s="439" t="s">
        <v>850</v>
      </c>
      <c r="D2415" s="449" t="s">
        <v>69</v>
      </c>
      <c r="E2415" s="450">
        <v>31.23</v>
      </c>
      <c r="F2415" s="455">
        <v>0</v>
      </c>
      <c r="G2415" s="453">
        <f>VLOOKUP(B2415,'SINAPI-%MO'!B:E,4,0)</f>
        <v>0</v>
      </c>
      <c r="H2415" s="456">
        <f t="shared" si="37"/>
        <v>31.23</v>
      </c>
    </row>
    <row r="2416" spans="1:8" x14ac:dyDescent="0.25">
      <c r="A2416" s="447"/>
      <c r="B2416" s="449">
        <v>91466</v>
      </c>
      <c r="C2416" s="439" t="s">
        <v>985</v>
      </c>
      <c r="D2416" s="449" t="s">
        <v>69</v>
      </c>
      <c r="E2416" s="450">
        <v>4.67</v>
      </c>
      <c r="F2416" s="455">
        <v>0</v>
      </c>
      <c r="G2416" s="453">
        <f>VLOOKUP(B2416,'SINAPI-%MO'!B:E,4,0)</f>
        <v>0</v>
      </c>
      <c r="H2416" s="456">
        <f t="shared" si="37"/>
        <v>4.67</v>
      </c>
    </row>
    <row r="2417" spans="1:8" x14ac:dyDescent="0.25">
      <c r="A2417" s="447"/>
      <c r="B2417" s="449">
        <v>89260</v>
      </c>
      <c r="C2417" s="439" t="s">
        <v>851</v>
      </c>
      <c r="D2417" s="449" t="s">
        <v>69</v>
      </c>
      <c r="E2417" s="450">
        <v>11.58</v>
      </c>
      <c r="F2417" s="455">
        <v>0</v>
      </c>
      <c r="G2417" s="453">
        <f>VLOOKUP(B2417,'SINAPI-%MO'!B:E,4,0)</f>
        <v>0</v>
      </c>
      <c r="H2417" s="456">
        <f t="shared" si="37"/>
        <v>11.58</v>
      </c>
    </row>
    <row r="2418" spans="1:8" x14ac:dyDescent="0.25">
      <c r="A2418" s="447"/>
      <c r="B2418" s="449">
        <v>89262</v>
      </c>
      <c r="C2418" s="439" t="s">
        <v>852</v>
      </c>
      <c r="D2418" s="449" t="s">
        <v>69</v>
      </c>
      <c r="E2418" s="450">
        <v>53.35</v>
      </c>
      <c r="F2418" s="455">
        <v>0</v>
      </c>
      <c r="G2418" s="453">
        <f>VLOOKUP(B2418,'SINAPI-%MO'!B:E,4,0)</f>
        <v>0</v>
      </c>
      <c r="H2418" s="456">
        <f t="shared" si="37"/>
        <v>53.35</v>
      </c>
    </row>
    <row r="2419" spans="1:8" x14ac:dyDescent="0.25">
      <c r="A2419" s="447"/>
      <c r="B2419" s="449">
        <v>91467</v>
      </c>
      <c r="C2419" s="439" t="s">
        <v>986</v>
      </c>
      <c r="D2419" s="449" t="s">
        <v>69</v>
      </c>
      <c r="E2419" s="450">
        <v>162.28</v>
      </c>
      <c r="F2419" s="455">
        <v>0</v>
      </c>
      <c r="G2419" s="453">
        <f>VLOOKUP(B2419,'SINAPI-%MO'!B:E,4,0)</f>
        <v>0</v>
      </c>
      <c r="H2419" s="456">
        <f t="shared" si="37"/>
        <v>162.28</v>
      </c>
    </row>
    <row r="2420" spans="1:8" x14ac:dyDescent="0.25">
      <c r="A2420" s="447"/>
      <c r="B2420" s="449">
        <v>105839</v>
      </c>
      <c r="C2420" s="439" t="s">
        <v>11242</v>
      </c>
      <c r="D2420" s="449" t="s">
        <v>69</v>
      </c>
      <c r="E2420" s="450">
        <v>0</v>
      </c>
      <c r="F2420" s="455"/>
      <c r="G2420" s="453" t="e">
        <f>VLOOKUP(B2420,'SINAPI-%MO'!B:E,4,0)</f>
        <v>#N/A</v>
      </c>
      <c r="H2420" s="456" t="str">
        <f t="shared" si="37"/>
        <v/>
      </c>
    </row>
    <row r="2421" spans="1:8" x14ac:dyDescent="0.25">
      <c r="A2421" s="447"/>
      <c r="B2421" s="449">
        <v>105842</v>
      </c>
      <c r="C2421" s="439" t="s">
        <v>11243</v>
      </c>
      <c r="D2421" s="449" t="s">
        <v>69</v>
      </c>
      <c r="E2421" s="450">
        <v>0</v>
      </c>
      <c r="F2421" s="455"/>
      <c r="G2421" s="453" t="e">
        <f>VLOOKUP(B2421,'SINAPI-%MO'!B:E,4,0)</f>
        <v>#N/A</v>
      </c>
      <c r="H2421" s="456" t="str">
        <f t="shared" si="37"/>
        <v/>
      </c>
    </row>
    <row r="2422" spans="1:8" x14ac:dyDescent="0.25">
      <c r="A2422" s="447"/>
      <c r="B2422" s="449">
        <v>105840</v>
      </c>
      <c r="C2422" s="439" t="s">
        <v>11244</v>
      </c>
      <c r="D2422" s="449" t="s">
        <v>69</v>
      </c>
      <c r="E2422" s="450">
        <v>0</v>
      </c>
      <c r="F2422" s="455"/>
      <c r="G2422" s="453" t="e">
        <f>VLOOKUP(B2422,'SINAPI-%MO'!B:E,4,0)</f>
        <v>#N/A</v>
      </c>
      <c r="H2422" s="456" t="str">
        <f t="shared" si="37"/>
        <v/>
      </c>
    </row>
    <row r="2423" spans="1:8" x14ac:dyDescent="0.25">
      <c r="A2423" s="447"/>
      <c r="B2423" s="449">
        <v>105841</v>
      </c>
      <c r="C2423" s="439" t="s">
        <v>11245</v>
      </c>
      <c r="D2423" s="449" t="s">
        <v>69</v>
      </c>
      <c r="E2423" s="450">
        <v>0</v>
      </c>
      <c r="F2423" s="455"/>
      <c r="G2423" s="453" t="e">
        <f>VLOOKUP(B2423,'SINAPI-%MO'!B:E,4,0)</f>
        <v>#N/A</v>
      </c>
      <c r="H2423" s="456" t="str">
        <f t="shared" si="37"/>
        <v/>
      </c>
    </row>
    <row r="2424" spans="1:8" x14ac:dyDescent="0.25">
      <c r="A2424" s="447"/>
      <c r="B2424" s="449">
        <v>105843</v>
      </c>
      <c r="C2424" s="439" t="s">
        <v>10757</v>
      </c>
      <c r="D2424" s="449" t="s">
        <v>69</v>
      </c>
      <c r="E2424" s="450">
        <v>85.4</v>
      </c>
      <c r="F2424" s="455">
        <v>0</v>
      </c>
      <c r="G2424" s="453">
        <f>VLOOKUP(B2424,'SINAPI-%MO'!B:E,4,0)</f>
        <v>0</v>
      </c>
      <c r="H2424" s="456">
        <f t="shared" si="37"/>
        <v>85.4</v>
      </c>
    </row>
    <row r="2425" spans="1:8" x14ac:dyDescent="0.25">
      <c r="A2425" s="447"/>
      <c r="B2425" s="449">
        <v>91629</v>
      </c>
      <c r="C2425" s="439" t="s">
        <v>991</v>
      </c>
      <c r="D2425" s="449" t="s">
        <v>69</v>
      </c>
      <c r="E2425" s="450">
        <v>24.82</v>
      </c>
      <c r="F2425" s="455">
        <v>0</v>
      </c>
      <c r="G2425" s="453">
        <f>VLOOKUP(B2425,'SINAPI-%MO'!B:E,4,0)</f>
        <v>0</v>
      </c>
      <c r="H2425" s="456">
        <f t="shared" si="37"/>
        <v>24.82</v>
      </c>
    </row>
    <row r="2426" spans="1:8" x14ac:dyDescent="0.25">
      <c r="A2426" s="447"/>
      <c r="B2426" s="449">
        <v>91631</v>
      </c>
      <c r="C2426" s="439" t="s">
        <v>993</v>
      </c>
      <c r="D2426" s="449" t="s">
        <v>69</v>
      </c>
      <c r="E2426" s="450">
        <v>3.76</v>
      </c>
      <c r="F2426" s="455">
        <v>0</v>
      </c>
      <c r="G2426" s="453">
        <f>VLOOKUP(B2426,'SINAPI-%MO'!B:E,4,0)</f>
        <v>0</v>
      </c>
      <c r="H2426" s="456">
        <f t="shared" si="37"/>
        <v>3.76</v>
      </c>
    </row>
    <row r="2427" spans="1:8" x14ac:dyDescent="0.25">
      <c r="A2427" s="447"/>
      <c r="B2427" s="449">
        <v>91630</v>
      </c>
      <c r="C2427" s="439" t="s">
        <v>992</v>
      </c>
      <c r="D2427" s="449" t="s">
        <v>69</v>
      </c>
      <c r="E2427" s="450">
        <v>9.31</v>
      </c>
      <c r="F2427" s="455">
        <v>0</v>
      </c>
      <c r="G2427" s="453">
        <f>VLOOKUP(B2427,'SINAPI-%MO'!B:E,4,0)</f>
        <v>0</v>
      </c>
      <c r="H2427" s="456">
        <f t="shared" si="37"/>
        <v>9.31</v>
      </c>
    </row>
    <row r="2428" spans="1:8" x14ac:dyDescent="0.25">
      <c r="A2428" s="447"/>
      <c r="B2428" s="449">
        <v>91632</v>
      </c>
      <c r="C2428" s="439" t="s">
        <v>994</v>
      </c>
      <c r="D2428" s="449" t="s">
        <v>69</v>
      </c>
      <c r="E2428" s="450">
        <v>42.84</v>
      </c>
      <c r="F2428" s="455">
        <v>0</v>
      </c>
      <c r="G2428" s="453">
        <f>VLOOKUP(B2428,'SINAPI-%MO'!B:E,4,0)</f>
        <v>0</v>
      </c>
      <c r="H2428" s="456">
        <f t="shared" si="37"/>
        <v>42.84</v>
      </c>
    </row>
    <row r="2429" spans="1:8" x14ac:dyDescent="0.25">
      <c r="A2429" s="447"/>
      <c r="B2429" s="449">
        <v>91633</v>
      </c>
      <c r="C2429" s="439" t="s">
        <v>995</v>
      </c>
      <c r="D2429" s="449" t="s">
        <v>69</v>
      </c>
      <c r="E2429" s="450">
        <v>137.35</v>
      </c>
      <c r="F2429" s="455">
        <v>0</v>
      </c>
      <c r="G2429" s="453">
        <f>VLOOKUP(B2429,'SINAPI-%MO'!B:E,4,0)</f>
        <v>0</v>
      </c>
      <c r="H2429" s="456">
        <f t="shared" si="37"/>
        <v>137.35</v>
      </c>
    </row>
    <row r="2430" spans="1:8" x14ac:dyDescent="0.25">
      <c r="A2430" s="447"/>
      <c r="B2430" s="449">
        <v>105979</v>
      </c>
      <c r="C2430" s="439" t="s">
        <v>12724</v>
      </c>
      <c r="D2430" s="449" t="s">
        <v>69</v>
      </c>
      <c r="E2430" s="450">
        <v>49.38</v>
      </c>
      <c r="F2430" s="455">
        <v>0</v>
      </c>
      <c r="G2430" s="453">
        <f>VLOOKUP(B2430,'SINAPI-%MO'!B:E,4,0)</f>
        <v>0</v>
      </c>
      <c r="H2430" s="456">
        <f t="shared" si="37"/>
        <v>49.38</v>
      </c>
    </row>
    <row r="2431" spans="1:8" x14ac:dyDescent="0.25">
      <c r="A2431" s="447"/>
      <c r="B2431" s="449">
        <v>105982</v>
      </c>
      <c r="C2431" s="439" t="s">
        <v>12725</v>
      </c>
      <c r="D2431" s="449" t="s">
        <v>69</v>
      </c>
      <c r="E2431" s="450">
        <v>6.89</v>
      </c>
      <c r="F2431" s="455">
        <v>0</v>
      </c>
      <c r="G2431" s="453">
        <f>VLOOKUP(B2431,'SINAPI-%MO'!B:E,4,0)</f>
        <v>0</v>
      </c>
      <c r="H2431" s="456">
        <f t="shared" si="37"/>
        <v>6.89</v>
      </c>
    </row>
    <row r="2432" spans="1:8" x14ac:dyDescent="0.25">
      <c r="A2432" s="447"/>
      <c r="B2432" s="449">
        <v>105980</v>
      </c>
      <c r="C2432" s="439" t="s">
        <v>12726</v>
      </c>
      <c r="D2432" s="449" t="s">
        <v>69</v>
      </c>
      <c r="E2432" s="450">
        <v>17.02</v>
      </c>
      <c r="F2432" s="455">
        <v>0</v>
      </c>
      <c r="G2432" s="453">
        <f>VLOOKUP(B2432,'SINAPI-%MO'!B:E,4,0)</f>
        <v>0</v>
      </c>
      <c r="H2432" s="456">
        <f t="shared" si="37"/>
        <v>17.02</v>
      </c>
    </row>
    <row r="2433" spans="1:8" x14ac:dyDescent="0.25">
      <c r="A2433" s="447"/>
      <c r="B2433" s="449">
        <v>105981</v>
      </c>
      <c r="C2433" s="439" t="s">
        <v>12727</v>
      </c>
      <c r="D2433" s="449" t="s">
        <v>69</v>
      </c>
      <c r="E2433" s="450">
        <v>78.84</v>
      </c>
      <c r="F2433" s="455">
        <v>0</v>
      </c>
      <c r="G2433" s="453">
        <f>VLOOKUP(B2433,'SINAPI-%MO'!B:E,4,0)</f>
        <v>0</v>
      </c>
      <c r="H2433" s="456">
        <f t="shared" si="37"/>
        <v>78.84</v>
      </c>
    </row>
    <row r="2434" spans="1:8" x14ac:dyDescent="0.25">
      <c r="A2434" s="447"/>
      <c r="B2434" s="449">
        <v>105983</v>
      </c>
      <c r="C2434" s="439" t="s">
        <v>12728</v>
      </c>
      <c r="D2434" s="449" t="s">
        <v>69</v>
      </c>
      <c r="E2434" s="450">
        <v>161.97</v>
      </c>
      <c r="F2434" s="455">
        <v>0</v>
      </c>
      <c r="G2434" s="453">
        <f>VLOOKUP(B2434,'SINAPI-%MO'!B:E,4,0)</f>
        <v>0</v>
      </c>
      <c r="H2434" s="456">
        <f t="shared" si="37"/>
        <v>161.97</v>
      </c>
    </row>
    <row r="2435" spans="1:8" x14ac:dyDescent="0.25">
      <c r="A2435" s="447"/>
      <c r="B2435" s="449">
        <v>98760</v>
      </c>
      <c r="C2435" s="439" t="s">
        <v>12729</v>
      </c>
      <c r="D2435" s="449" t="s">
        <v>69</v>
      </c>
      <c r="E2435" s="450">
        <v>0.06</v>
      </c>
      <c r="F2435" s="455">
        <v>0</v>
      </c>
      <c r="G2435" s="453">
        <f>VLOOKUP(B2435,'SINAPI-%MO'!B:E,4,0)</f>
        <v>0</v>
      </c>
      <c r="H2435" s="456">
        <f t="shared" si="37"/>
        <v>0.06</v>
      </c>
    </row>
    <row r="2436" spans="1:8" x14ac:dyDescent="0.25">
      <c r="A2436" s="447"/>
      <c r="B2436" s="449">
        <v>98761</v>
      </c>
      <c r="C2436" s="439" t="s">
        <v>12730</v>
      </c>
      <c r="D2436" s="449" t="s">
        <v>69</v>
      </c>
      <c r="E2436" s="450">
        <v>0.01</v>
      </c>
      <c r="F2436" s="455">
        <v>0</v>
      </c>
      <c r="G2436" s="453">
        <f>VLOOKUP(B2436,'SINAPI-%MO'!B:E,4,0)</f>
        <v>0</v>
      </c>
      <c r="H2436" s="456">
        <f t="shared" si="37"/>
        <v>0.01</v>
      </c>
    </row>
    <row r="2437" spans="1:8" x14ac:dyDescent="0.25">
      <c r="A2437" s="447"/>
      <c r="B2437" s="449">
        <v>98762</v>
      </c>
      <c r="C2437" s="439" t="s">
        <v>12731</v>
      </c>
      <c r="D2437" s="449" t="s">
        <v>69</v>
      </c>
      <c r="E2437" s="450">
        <v>0.08</v>
      </c>
      <c r="F2437" s="455">
        <v>0</v>
      </c>
      <c r="G2437" s="453">
        <f>VLOOKUP(B2437,'SINAPI-%MO'!B:E,4,0)</f>
        <v>0</v>
      </c>
      <c r="H2437" s="456">
        <f t="shared" si="37"/>
        <v>0.08</v>
      </c>
    </row>
    <row r="2438" spans="1:8" x14ac:dyDescent="0.25">
      <c r="A2438" s="447"/>
      <c r="B2438" s="449">
        <v>98763</v>
      </c>
      <c r="C2438" s="439" t="s">
        <v>12732</v>
      </c>
      <c r="D2438" s="449" t="s">
        <v>69</v>
      </c>
      <c r="E2438" s="450">
        <v>6.24</v>
      </c>
      <c r="F2438" s="455">
        <v>0</v>
      </c>
      <c r="G2438" s="453">
        <f>VLOOKUP(B2438,'SINAPI-%MO'!B:E,4,0)</f>
        <v>0</v>
      </c>
      <c r="H2438" s="456">
        <f t="shared" si="37"/>
        <v>6.24</v>
      </c>
    </row>
    <row r="2439" spans="1:8" x14ac:dyDescent="0.25">
      <c r="A2439" s="447"/>
      <c r="B2439" s="449">
        <v>99829</v>
      </c>
      <c r="C2439" s="439" t="s">
        <v>1168</v>
      </c>
      <c r="D2439" s="449" t="s">
        <v>69</v>
      </c>
      <c r="E2439" s="450">
        <v>0.2</v>
      </c>
      <c r="F2439" s="455">
        <v>0</v>
      </c>
      <c r="G2439" s="453">
        <f>VLOOKUP(B2439,'SINAPI-%MO'!B:E,4,0)</f>
        <v>0</v>
      </c>
      <c r="H2439" s="456">
        <f t="shared" si="37"/>
        <v>0.2</v>
      </c>
    </row>
    <row r="2440" spans="1:8" x14ac:dyDescent="0.25">
      <c r="A2440" s="447"/>
      <c r="B2440" s="449">
        <v>99830</v>
      </c>
      <c r="C2440" s="439" t="s">
        <v>1169</v>
      </c>
      <c r="D2440" s="449" t="s">
        <v>69</v>
      </c>
      <c r="E2440" s="450">
        <v>0.04</v>
      </c>
      <c r="F2440" s="455">
        <v>0</v>
      </c>
      <c r="G2440" s="453">
        <f>VLOOKUP(B2440,'SINAPI-%MO'!B:E,4,0)</f>
        <v>0</v>
      </c>
      <c r="H2440" s="456">
        <f t="shared" si="37"/>
        <v>0.04</v>
      </c>
    </row>
    <row r="2441" spans="1:8" x14ac:dyDescent="0.25">
      <c r="A2441" s="447"/>
      <c r="B2441" s="449">
        <v>99831</v>
      </c>
      <c r="C2441" s="439" t="s">
        <v>1170</v>
      </c>
      <c r="D2441" s="449" t="s">
        <v>69</v>
      </c>
      <c r="E2441" s="450">
        <v>0.13</v>
      </c>
      <c r="F2441" s="455">
        <v>0</v>
      </c>
      <c r="G2441" s="453">
        <f>VLOOKUP(B2441,'SINAPI-%MO'!B:E,4,0)</f>
        <v>0</v>
      </c>
      <c r="H2441" s="456">
        <f t="shared" si="37"/>
        <v>0.13</v>
      </c>
    </row>
    <row r="2442" spans="1:8" x14ac:dyDescent="0.25">
      <c r="A2442" s="447"/>
      <c r="B2442" s="449">
        <v>99832</v>
      </c>
      <c r="C2442" s="439" t="s">
        <v>1171</v>
      </c>
      <c r="D2442" s="449" t="s">
        <v>69</v>
      </c>
      <c r="E2442" s="450">
        <v>4.6399999999999997</v>
      </c>
      <c r="F2442" s="455">
        <v>0</v>
      </c>
      <c r="G2442" s="453">
        <f>VLOOKUP(B2442,'SINAPI-%MO'!B:E,4,0)</f>
        <v>0</v>
      </c>
      <c r="H2442" s="456">
        <f t="shared" si="37"/>
        <v>4.6399999999999997</v>
      </c>
    </row>
    <row r="2443" spans="1:8" x14ac:dyDescent="0.25">
      <c r="A2443" s="447"/>
      <c r="B2443" s="449">
        <v>104516</v>
      </c>
      <c r="C2443" s="439" t="s">
        <v>11246</v>
      </c>
      <c r="D2443" s="449" t="s">
        <v>69</v>
      </c>
      <c r="E2443" s="450">
        <v>0</v>
      </c>
      <c r="F2443" s="455"/>
      <c r="G2443" s="453" t="e">
        <f>VLOOKUP(B2443,'SINAPI-%MO'!B:E,4,0)</f>
        <v>#N/A</v>
      </c>
      <c r="H2443" s="456" t="str">
        <f t="shared" si="37"/>
        <v/>
      </c>
    </row>
    <row r="2444" spans="1:8" x14ac:dyDescent="0.25">
      <c r="A2444" s="447"/>
      <c r="B2444" s="449">
        <v>104517</v>
      </c>
      <c r="C2444" s="439" t="s">
        <v>11247</v>
      </c>
      <c r="D2444" s="449" t="s">
        <v>69</v>
      </c>
      <c r="E2444" s="450">
        <v>0</v>
      </c>
      <c r="F2444" s="455"/>
      <c r="G2444" s="453" t="e">
        <f>VLOOKUP(B2444,'SINAPI-%MO'!B:E,4,0)</f>
        <v>#N/A</v>
      </c>
      <c r="H2444" s="456" t="str">
        <f t="shared" ref="H2444:H2507" si="38">IF(E2444&gt;0,TRUNC(E2444*(1-G2444),2),"")</f>
        <v/>
      </c>
    </row>
    <row r="2445" spans="1:8" x14ac:dyDescent="0.25">
      <c r="A2445" s="447"/>
      <c r="B2445" s="449">
        <v>104518</v>
      </c>
      <c r="C2445" s="439" t="s">
        <v>11248</v>
      </c>
      <c r="D2445" s="449" t="s">
        <v>69</v>
      </c>
      <c r="E2445" s="450">
        <v>0</v>
      </c>
      <c r="F2445" s="455"/>
      <c r="G2445" s="453" t="e">
        <f>VLOOKUP(B2445,'SINAPI-%MO'!B:E,4,0)</f>
        <v>#N/A</v>
      </c>
      <c r="H2445" s="456" t="str">
        <f t="shared" si="38"/>
        <v/>
      </c>
    </row>
    <row r="2446" spans="1:8" x14ac:dyDescent="0.25">
      <c r="A2446" s="447"/>
      <c r="B2446" s="449">
        <v>104519</v>
      </c>
      <c r="C2446" s="439" t="s">
        <v>1226</v>
      </c>
      <c r="D2446" s="449" t="s">
        <v>69</v>
      </c>
      <c r="E2446" s="450">
        <v>0.67</v>
      </c>
      <c r="F2446" s="455">
        <v>0</v>
      </c>
      <c r="G2446" s="453">
        <f>VLOOKUP(B2446,'SINAPI-%MO'!B:E,4,0)</f>
        <v>0</v>
      </c>
      <c r="H2446" s="456">
        <f t="shared" si="38"/>
        <v>0.67</v>
      </c>
    </row>
    <row r="2447" spans="1:8" x14ac:dyDescent="0.25">
      <c r="A2447" s="447"/>
      <c r="B2447" s="449">
        <v>90682</v>
      </c>
      <c r="C2447" s="439" t="s">
        <v>921</v>
      </c>
      <c r="D2447" s="449" t="s">
        <v>69</v>
      </c>
      <c r="E2447" s="450">
        <v>38.75</v>
      </c>
      <c r="F2447" s="455">
        <v>1</v>
      </c>
      <c r="G2447" s="453">
        <f>VLOOKUP(B2447,'SINAPI-%MO'!B:E,4,0)</f>
        <v>0</v>
      </c>
      <c r="H2447" s="456">
        <f t="shared" si="38"/>
        <v>38.75</v>
      </c>
    </row>
    <row r="2448" spans="1:8" x14ac:dyDescent="0.25">
      <c r="A2448" s="447"/>
      <c r="B2448" s="449">
        <v>90683</v>
      </c>
      <c r="C2448" s="439" t="s">
        <v>922</v>
      </c>
      <c r="D2448" s="449" t="s">
        <v>69</v>
      </c>
      <c r="E2448" s="450">
        <v>8.9600000000000009</v>
      </c>
      <c r="F2448" s="455">
        <v>1</v>
      </c>
      <c r="G2448" s="453">
        <f>VLOOKUP(B2448,'SINAPI-%MO'!B:E,4,0)</f>
        <v>0</v>
      </c>
      <c r="H2448" s="456">
        <f t="shared" si="38"/>
        <v>8.9600000000000009</v>
      </c>
    </row>
    <row r="2449" spans="1:8" x14ac:dyDescent="0.25">
      <c r="A2449" s="447"/>
      <c r="B2449" s="449">
        <v>90684</v>
      </c>
      <c r="C2449" s="439" t="s">
        <v>923</v>
      </c>
      <c r="D2449" s="449" t="s">
        <v>69</v>
      </c>
      <c r="E2449" s="450">
        <v>42.39</v>
      </c>
      <c r="F2449" s="455">
        <v>1</v>
      </c>
      <c r="G2449" s="453">
        <f>VLOOKUP(B2449,'SINAPI-%MO'!B:E,4,0)</f>
        <v>0</v>
      </c>
      <c r="H2449" s="456">
        <f t="shared" si="38"/>
        <v>42.39</v>
      </c>
    </row>
    <row r="2450" spans="1:8" x14ac:dyDescent="0.25">
      <c r="A2450" s="447"/>
      <c r="B2450" s="449">
        <v>90685</v>
      </c>
      <c r="C2450" s="439" t="s">
        <v>924</v>
      </c>
      <c r="D2450" s="449" t="s">
        <v>69</v>
      </c>
      <c r="E2450" s="450">
        <v>58.39</v>
      </c>
      <c r="F2450" s="455">
        <v>0</v>
      </c>
      <c r="G2450" s="453">
        <f>VLOOKUP(B2450,'SINAPI-%MO'!B:E,4,0)</f>
        <v>0</v>
      </c>
      <c r="H2450" s="456">
        <f t="shared" si="38"/>
        <v>58.39</v>
      </c>
    </row>
    <row r="2451" spans="1:8" x14ac:dyDescent="0.25">
      <c r="A2451" s="447"/>
      <c r="B2451" s="449">
        <v>95114</v>
      </c>
      <c r="C2451" s="439" t="s">
        <v>1089</v>
      </c>
      <c r="D2451" s="449" t="s">
        <v>69</v>
      </c>
      <c r="E2451" s="450">
        <v>0.51</v>
      </c>
      <c r="F2451" s="455">
        <v>0</v>
      </c>
      <c r="G2451" s="453">
        <f>VLOOKUP(B2451,'SINAPI-%MO'!B:E,4,0)</f>
        <v>0</v>
      </c>
      <c r="H2451" s="456">
        <f t="shared" si="38"/>
        <v>0.51</v>
      </c>
    </row>
    <row r="2452" spans="1:8" x14ac:dyDescent="0.25">
      <c r="A2452" s="447"/>
      <c r="B2452" s="449">
        <v>95115</v>
      </c>
      <c r="C2452" s="439" t="s">
        <v>1090</v>
      </c>
      <c r="D2452" s="449" t="s">
        <v>69</v>
      </c>
      <c r="E2452" s="450">
        <v>0.11</v>
      </c>
      <c r="F2452" s="455">
        <v>0</v>
      </c>
      <c r="G2452" s="453">
        <f>VLOOKUP(B2452,'SINAPI-%MO'!B:E,4,0)</f>
        <v>0</v>
      </c>
      <c r="H2452" s="456">
        <f t="shared" si="38"/>
        <v>0.11</v>
      </c>
    </row>
    <row r="2453" spans="1:8" x14ac:dyDescent="0.25">
      <c r="A2453" s="447"/>
      <c r="B2453" s="449">
        <v>53863</v>
      </c>
      <c r="C2453" s="439" t="s">
        <v>732</v>
      </c>
      <c r="D2453" s="449" t="s">
        <v>69</v>
      </c>
      <c r="E2453" s="450">
        <v>0.64</v>
      </c>
      <c r="F2453" s="455">
        <v>0</v>
      </c>
      <c r="G2453" s="453">
        <f>VLOOKUP(B2453,'SINAPI-%MO'!B:E,4,0)</f>
        <v>0</v>
      </c>
      <c r="H2453" s="456">
        <f t="shared" si="38"/>
        <v>0.64</v>
      </c>
    </row>
    <row r="2454" spans="1:8" x14ac:dyDescent="0.25">
      <c r="A2454" s="447"/>
      <c r="B2454" s="449">
        <v>104652</v>
      </c>
      <c r="C2454" s="439" t="s">
        <v>11249</v>
      </c>
      <c r="D2454" s="449" t="s">
        <v>69</v>
      </c>
      <c r="E2454" s="450">
        <v>0</v>
      </c>
      <c r="F2454" s="455"/>
      <c r="G2454" s="453" t="e">
        <f>VLOOKUP(B2454,'SINAPI-%MO'!B:E,4,0)</f>
        <v>#N/A</v>
      </c>
      <c r="H2454" s="456" t="str">
        <f t="shared" si="38"/>
        <v/>
      </c>
    </row>
    <row r="2455" spans="1:8" x14ac:dyDescent="0.25">
      <c r="A2455" s="447"/>
      <c r="B2455" s="449">
        <v>104653</v>
      </c>
      <c r="C2455" s="439" t="s">
        <v>11250</v>
      </c>
      <c r="D2455" s="449" t="s">
        <v>69</v>
      </c>
      <c r="E2455" s="450">
        <v>0</v>
      </c>
      <c r="F2455" s="455"/>
      <c r="G2455" s="453" t="e">
        <f>VLOOKUP(B2455,'SINAPI-%MO'!B:E,4,0)</f>
        <v>#N/A</v>
      </c>
      <c r="H2455" s="456" t="str">
        <f t="shared" si="38"/>
        <v/>
      </c>
    </row>
    <row r="2456" spans="1:8" x14ac:dyDescent="0.25">
      <c r="A2456" s="447"/>
      <c r="B2456" s="449">
        <v>104654</v>
      </c>
      <c r="C2456" s="439" t="s">
        <v>11251</v>
      </c>
      <c r="D2456" s="449" t="s">
        <v>69</v>
      </c>
      <c r="E2456" s="450">
        <v>0</v>
      </c>
      <c r="F2456" s="455"/>
      <c r="G2456" s="453" t="e">
        <f>VLOOKUP(B2456,'SINAPI-%MO'!B:E,4,0)</f>
        <v>#N/A</v>
      </c>
      <c r="H2456" s="456" t="str">
        <f t="shared" si="38"/>
        <v/>
      </c>
    </row>
    <row r="2457" spans="1:8" x14ac:dyDescent="0.25">
      <c r="A2457" s="447"/>
      <c r="B2457" s="449">
        <v>104655</v>
      </c>
      <c r="C2457" s="439" t="s">
        <v>1227</v>
      </c>
      <c r="D2457" s="449" t="s">
        <v>69</v>
      </c>
      <c r="E2457" s="450">
        <v>0.71</v>
      </c>
      <c r="F2457" s="455">
        <v>0</v>
      </c>
      <c r="G2457" s="453">
        <f>VLOOKUP(B2457,'SINAPI-%MO'!B:E,4,0)</f>
        <v>0</v>
      </c>
      <c r="H2457" s="456">
        <f t="shared" si="38"/>
        <v>0.71</v>
      </c>
    </row>
    <row r="2458" spans="1:8" x14ac:dyDescent="0.25">
      <c r="A2458" s="447"/>
      <c r="B2458" s="449">
        <v>102270</v>
      </c>
      <c r="C2458" s="439" t="s">
        <v>1180</v>
      </c>
      <c r="D2458" s="449" t="s">
        <v>69</v>
      </c>
      <c r="E2458" s="450">
        <v>0.87</v>
      </c>
      <c r="F2458" s="455">
        <v>0</v>
      </c>
      <c r="G2458" s="453">
        <f>VLOOKUP(B2458,'SINAPI-%MO'!B:E,4,0)</f>
        <v>0</v>
      </c>
      <c r="H2458" s="456">
        <f t="shared" si="38"/>
        <v>0.87</v>
      </c>
    </row>
    <row r="2459" spans="1:8" x14ac:dyDescent="0.25">
      <c r="A2459" s="447"/>
      <c r="B2459" s="449">
        <v>102271</v>
      </c>
      <c r="C2459" s="439" t="s">
        <v>1181</v>
      </c>
      <c r="D2459" s="449" t="s">
        <v>69</v>
      </c>
      <c r="E2459" s="450">
        <v>0.2</v>
      </c>
      <c r="F2459" s="455">
        <v>0</v>
      </c>
      <c r="G2459" s="453">
        <f>VLOOKUP(B2459,'SINAPI-%MO'!B:E,4,0)</f>
        <v>0</v>
      </c>
      <c r="H2459" s="456">
        <f t="shared" si="38"/>
        <v>0.2</v>
      </c>
    </row>
    <row r="2460" spans="1:8" x14ac:dyDescent="0.25">
      <c r="A2460" s="447"/>
      <c r="B2460" s="449">
        <v>102272</v>
      </c>
      <c r="C2460" s="439" t="s">
        <v>1182</v>
      </c>
      <c r="D2460" s="449" t="s">
        <v>69</v>
      </c>
      <c r="E2460" s="450">
        <v>1.08</v>
      </c>
      <c r="F2460" s="455">
        <v>0</v>
      </c>
      <c r="G2460" s="453">
        <f>VLOOKUP(B2460,'SINAPI-%MO'!B:E,4,0)</f>
        <v>0</v>
      </c>
      <c r="H2460" s="456">
        <f t="shared" si="38"/>
        <v>1.08</v>
      </c>
    </row>
    <row r="2461" spans="1:8" x14ac:dyDescent="0.25">
      <c r="A2461" s="447"/>
      <c r="B2461" s="449">
        <v>102273</v>
      </c>
      <c r="C2461" s="439" t="s">
        <v>1183</v>
      </c>
      <c r="D2461" s="449" t="s">
        <v>69</v>
      </c>
      <c r="E2461" s="450">
        <v>1.78</v>
      </c>
      <c r="F2461" s="455">
        <v>0</v>
      </c>
      <c r="G2461" s="453">
        <f>VLOOKUP(B2461,'SINAPI-%MO'!B:E,4,0)</f>
        <v>0</v>
      </c>
      <c r="H2461" s="456">
        <f t="shared" si="38"/>
        <v>1.78</v>
      </c>
    </row>
    <row r="2462" spans="1:8" x14ac:dyDescent="0.25">
      <c r="A2462" s="447"/>
      <c r="B2462" s="449">
        <v>95255</v>
      </c>
      <c r="C2462" s="439" t="s">
        <v>1108</v>
      </c>
      <c r="D2462" s="449" t="s">
        <v>69</v>
      </c>
      <c r="E2462" s="450">
        <v>1.03</v>
      </c>
      <c r="F2462" s="455">
        <v>0</v>
      </c>
      <c r="G2462" s="453">
        <f>VLOOKUP(B2462,'SINAPI-%MO'!B:E,4,0)</f>
        <v>0</v>
      </c>
      <c r="H2462" s="456">
        <f t="shared" si="38"/>
        <v>1.03</v>
      </c>
    </row>
    <row r="2463" spans="1:8" x14ac:dyDescent="0.25">
      <c r="A2463" s="447"/>
      <c r="B2463" s="449">
        <v>95256</v>
      </c>
      <c r="C2463" s="439" t="s">
        <v>1109</v>
      </c>
      <c r="D2463" s="449" t="s">
        <v>69</v>
      </c>
      <c r="E2463" s="450">
        <v>0.24</v>
      </c>
      <c r="F2463" s="455">
        <v>0</v>
      </c>
      <c r="G2463" s="453">
        <f>VLOOKUP(B2463,'SINAPI-%MO'!B:E,4,0)</f>
        <v>0</v>
      </c>
      <c r="H2463" s="456">
        <f t="shared" si="38"/>
        <v>0.24</v>
      </c>
    </row>
    <row r="2464" spans="1:8" x14ac:dyDescent="0.25">
      <c r="A2464" s="447"/>
      <c r="B2464" s="449">
        <v>95257</v>
      </c>
      <c r="C2464" s="439" t="s">
        <v>1110</v>
      </c>
      <c r="D2464" s="449" t="s">
        <v>69</v>
      </c>
      <c r="E2464" s="450">
        <v>1.29</v>
      </c>
      <c r="F2464" s="455">
        <v>0</v>
      </c>
      <c r="G2464" s="453">
        <f>VLOOKUP(B2464,'SINAPI-%MO'!B:E,4,0)</f>
        <v>0</v>
      </c>
      <c r="H2464" s="456">
        <f t="shared" si="38"/>
        <v>1.29</v>
      </c>
    </row>
    <row r="2465" spans="1:8" x14ac:dyDescent="0.25">
      <c r="A2465" s="447"/>
      <c r="B2465" s="449">
        <v>105913</v>
      </c>
      <c r="C2465" s="439" t="s">
        <v>11252</v>
      </c>
      <c r="D2465" s="449" t="s">
        <v>69</v>
      </c>
      <c r="E2465" s="450">
        <v>0.88</v>
      </c>
      <c r="F2465" s="455">
        <v>0</v>
      </c>
      <c r="G2465" s="453">
        <f>VLOOKUP(B2465,'SINAPI-%MO'!B:E,4,0)</f>
        <v>0</v>
      </c>
      <c r="H2465" s="456">
        <f t="shared" si="38"/>
        <v>0.88</v>
      </c>
    </row>
    <row r="2466" spans="1:8" x14ac:dyDescent="0.25">
      <c r="A2466" s="447"/>
      <c r="B2466" s="449">
        <v>105914</v>
      </c>
      <c r="C2466" s="439" t="s">
        <v>11253</v>
      </c>
      <c r="D2466" s="449" t="s">
        <v>69</v>
      </c>
      <c r="E2466" s="450">
        <v>0.2</v>
      </c>
      <c r="F2466" s="455">
        <v>0</v>
      </c>
      <c r="G2466" s="453">
        <f>VLOOKUP(B2466,'SINAPI-%MO'!B:E,4,0)</f>
        <v>0</v>
      </c>
      <c r="H2466" s="456">
        <f t="shared" si="38"/>
        <v>0.2</v>
      </c>
    </row>
    <row r="2467" spans="1:8" x14ac:dyDescent="0.25">
      <c r="A2467" s="447"/>
      <c r="B2467" s="449">
        <v>105915</v>
      </c>
      <c r="C2467" s="439" t="s">
        <v>11254</v>
      </c>
      <c r="D2467" s="449" t="s">
        <v>69</v>
      </c>
      <c r="E2467" s="450">
        <v>1.1000000000000001</v>
      </c>
      <c r="F2467" s="455">
        <v>0</v>
      </c>
      <c r="G2467" s="453">
        <f>VLOOKUP(B2467,'SINAPI-%MO'!B:E,4,0)</f>
        <v>0</v>
      </c>
      <c r="H2467" s="456">
        <f t="shared" si="38"/>
        <v>1.1000000000000001</v>
      </c>
    </row>
    <row r="2468" spans="1:8" x14ac:dyDescent="0.25">
      <c r="A2468" s="447"/>
      <c r="B2468" s="449">
        <v>103792</v>
      </c>
      <c r="C2468" s="439" t="s">
        <v>1217</v>
      </c>
      <c r="D2468" s="449" t="s">
        <v>69</v>
      </c>
      <c r="E2468" s="450">
        <v>4.91</v>
      </c>
      <c r="F2468" s="455">
        <v>0</v>
      </c>
      <c r="G2468" s="453">
        <f>VLOOKUP(B2468,'SINAPI-%MO'!B:E,4,0)</f>
        <v>0</v>
      </c>
      <c r="H2468" s="456">
        <f t="shared" si="38"/>
        <v>4.91</v>
      </c>
    </row>
    <row r="2469" spans="1:8" x14ac:dyDescent="0.25">
      <c r="A2469" s="447"/>
      <c r="B2469" s="449">
        <v>103789</v>
      </c>
      <c r="C2469" s="439" t="s">
        <v>11255</v>
      </c>
      <c r="D2469" s="449" t="s">
        <v>69</v>
      </c>
      <c r="E2469" s="450">
        <v>0</v>
      </c>
      <c r="F2469" s="455"/>
      <c r="G2469" s="453" t="e">
        <f>VLOOKUP(B2469,'SINAPI-%MO'!B:E,4,0)</f>
        <v>#N/A</v>
      </c>
      <c r="H2469" s="456" t="str">
        <f t="shared" si="38"/>
        <v/>
      </c>
    </row>
    <row r="2470" spans="1:8" x14ac:dyDescent="0.25">
      <c r="A2470" s="447"/>
      <c r="B2470" s="449">
        <v>103790</v>
      </c>
      <c r="C2470" s="439" t="s">
        <v>11256</v>
      </c>
      <c r="D2470" s="449" t="s">
        <v>69</v>
      </c>
      <c r="E2470" s="450">
        <v>0</v>
      </c>
      <c r="F2470" s="455"/>
      <c r="G2470" s="453" t="e">
        <f>VLOOKUP(B2470,'SINAPI-%MO'!B:E,4,0)</f>
        <v>#N/A</v>
      </c>
      <c r="H2470" s="456" t="str">
        <f t="shared" si="38"/>
        <v/>
      </c>
    </row>
    <row r="2471" spans="1:8" x14ac:dyDescent="0.25">
      <c r="A2471" s="447"/>
      <c r="B2471" s="449">
        <v>103791</v>
      </c>
      <c r="C2471" s="439" t="s">
        <v>11257</v>
      </c>
      <c r="D2471" s="449" t="s">
        <v>69</v>
      </c>
      <c r="E2471" s="450">
        <v>0</v>
      </c>
      <c r="F2471" s="455"/>
      <c r="G2471" s="453" t="e">
        <f>VLOOKUP(B2471,'SINAPI-%MO'!B:E,4,0)</f>
        <v>#N/A</v>
      </c>
      <c r="H2471" s="456" t="str">
        <f t="shared" si="38"/>
        <v/>
      </c>
    </row>
    <row r="2472" spans="1:8" x14ac:dyDescent="0.25">
      <c r="A2472" s="447"/>
      <c r="B2472" s="449">
        <v>96054</v>
      </c>
      <c r="C2472" s="439" t="s">
        <v>1160</v>
      </c>
      <c r="D2472" s="449" t="s">
        <v>69</v>
      </c>
      <c r="E2472" s="450">
        <v>30.52</v>
      </c>
      <c r="F2472" s="455">
        <v>0</v>
      </c>
      <c r="G2472" s="453">
        <f>VLOOKUP(B2472,'SINAPI-%MO'!B:E,4,0)</f>
        <v>0</v>
      </c>
      <c r="H2472" s="456">
        <f t="shared" si="38"/>
        <v>30.52</v>
      </c>
    </row>
    <row r="2473" spans="1:8" x14ac:dyDescent="0.25">
      <c r="A2473" s="447"/>
      <c r="B2473" s="449">
        <v>96060</v>
      </c>
      <c r="C2473" s="439" t="s">
        <v>1164</v>
      </c>
      <c r="D2473" s="449" t="s">
        <v>69</v>
      </c>
      <c r="E2473" s="450">
        <v>6.35</v>
      </c>
      <c r="F2473" s="455">
        <v>0</v>
      </c>
      <c r="G2473" s="453">
        <f>VLOOKUP(B2473,'SINAPI-%MO'!B:E,4,0)</f>
        <v>0</v>
      </c>
      <c r="H2473" s="456">
        <f t="shared" si="38"/>
        <v>6.35</v>
      </c>
    </row>
    <row r="2474" spans="1:8" x14ac:dyDescent="0.25">
      <c r="A2474" s="447"/>
      <c r="B2474" s="449">
        <v>96061</v>
      </c>
      <c r="C2474" s="439" t="s">
        <v>1165</v>
      </c>
      <c r="D2474" s="449" t="s">
        <v>69</v>
      </c>
      <c r="E2474" s="450">
        <v>38.159999999999997</v>
      </c>
      <c r="F2474" s="455">
        <v>0</v>
      </c>
      <c r="G2474" s="453">
        <f>VLOOKUP(B2474,'SINAPI-%MO'!B:E,4,0)</f>
        <v>0</v>
      </c>
      <c r="H2474" s="456">
        <f t="shared" si="38"/>
        <v>38.159999999999997</v>
      </c>
    </row>
    <row r="2475" spans="1:8" x14ac:dyDescent="0.25">
      <c r="A2475" s="447"/>
      <c r="B2475" s="449">
        <v>96062</v>
      </c>
      <c r="C2475" s="439" t="s">
        <v>1166</v>
      </c>
      <c r="D2475" s="449" t="s">
        <v>69</v>
      </c>
      <c r="E2475" s="450">
        <v>40.89</v>
      </c>
      <c r="F2475" s="455">
        <v>0</v>
      </c>
      <c r="G2475" s="453">
        <f>VLOOKUP(B2475,'SINAPI-%MO'!B:E,4,0)</f>
        <v>0</v>
      </c>
      <c r="H2475" s="456">
        <f t="shared" si="38"/>
        <v>40.89</v>
      </c>
    </row>
    <row r="2476" spans="1:8" x14ac:dyDescent="0.25">
      <c r="A2476" s="447"/>
      <c r="B2476" s="449">
        <v>90688</v>
      </c>
      <c r="C2476" s="439" t="s">
        <v>925</v>
      </c>
      <c r="D2476" s="449" t="s">
        <v>69</v>
      </c>
      <c r="E2476" s="450">
        <v>25.68</v>
      </c>
      <c r="F2476" s="455">
        <v>0</v>
      </c>
      <c r="G2476" s="453">
        <f>VLOOKUP(B2476,'SINAPI-%MO'!B:E,4,0)</f>
        <v>0</v>
      </c>
      <c r="H2476" s="456">
        <f t="shared" si="38"/>
        <v>25.68</v>
      </c>
    </row>
    <row r="2477" spans="1:8" x14ac:dyDescent="0.25">
      <c r="A2477" s="447"/>
      <c r="B2477" s="449">
        <v>90689</v>
      </c>
      <c r="C2477" s="439" t="s">
        <v>926</v>
      </c>
      <c r="D2477" s="449" t="s">
        <v>69</v>
      </c>
      <c r="E2477" s="450">
        <v>5.07</v>
      </c>
      <c r="F2477" s="455">
        <v>0</v>
      </c>
      <c r="G2477" s="453">
        <f>VLOOKUP(B2477,'SINAPI-%MO'!B:E,4,0)</f>
        <v>0</v>
      </c>
      <c r="H2477" s="456">
        <f t="shared" si="38"/>
        <v>5.07</v>
      </c>
    </row>
    <row r="2478" spans="1:8" x14ac:dyDescent="0.25">
      <c r="A2478" s="447"/>
      <c r="B2478" s="449">
        <v>90690</v>
      </c>
      <c r="C2478" s="439" t="s">
        <v>927</v>
      </c>
      <c r="D2478" s="449" t="s">
        <v>69</v>
      </c>
      <c r="E2478" s="450">
        <v>32.1</v>
      </c>
      <c r="F2478" s="455">
        <v>0</v>
      </c>
      <c r="G2478" s="453">
        <f>VLOOKUP(B2478,'SINAPI-%MO'!B:E,4,0)</f>
        <v>0</v>
      </c>
      <c r="H2478" s="456">
        <f t="shared" si="38"/>
        <v>32.1</v>
      </c>
    </row>
    <row r="2479" spans="1:8" x14ac:dyDescent="0.25">
      <c r="A2479" s="447"/>
      <c r="B2479" s="449">
        <v>90691</v>
      </c>
      <c r="C2479" s="439" t="s">
        <v>928</v>
      </c>
      <c r="D2479" s="449" t="s">
        <v>69</v>
      </c>
      <c r="E2479" s="450">
        <v>40.89</v>
      </c>
      <c r="F2479" s="455">
        <v>0</v>
      </c>
      <c r="G2479" s="453">
        <f>VLOOKUP(B2479,'SINAPI-%MO'!B:E,4,0)</f>
        <v>0</v>
      </c>
      <c r="H2479" s="456">
        <f t="shared" si="38"/>
        <v>40.89</v>
      </c>
    </row>
    <row r="2480" spans="1:8" x14ac:dyDescent="0.25">
      <c r="A2480" s="447"/>
      <c r="B2480" s="449">
        <v>96241</v>
      </c>
      <c r="C2480" s="439" t="s">
        <v>6025</v>
      </c>
      <c r="D2480" s="449" t="s">
        <v>69</v>
      </c>
      <c r="E2480" s="450">
        <v>27.28</v>
      </c>
      <c r="F2480" s="455">
        <v>0</v>
      </c>
      <c r="G2480" s="453">
        <f>VLOOKUP(B2480,'SINAPI-%MO'!B:E,4,0)</f>
        <v>0</v>
      </c>
      <c r="H2480" s="456">
        <f t="shared" si="38"/>
        <v>27.28</v>
      </c>
    </row>
    <row r="2481" spans="1:8" x14ac:dyDescent="0.25">
      <c r="A2481" s="447"/>
      <c r="B2481" s="449">
        <v>96242</v>
      </c>
      <c r="C2481" s="439" t="s">
        <v>6026</v>
      </c>
      <c r="D2481" s="449" t="s">
        <v>69</v>
      </c>
      <c r="E2481" s="450">
        <v>7.21</v>
      </c>
      <c r="F2481" s="455">
        <v>0</v>
      </c>
      <c r="G2481" s="453">
        <f>VLOOKUP(B2481,'SINAPI-%MO'!B:E,4,0)</f>
        <v>0</v>
      </c>
      <c r="H2481" s="456">
        <f t="shared" si="38"/>
        <v>7.21</v>
      </c>
    </row>
    <row r="2482" spans="1:8" x14ac:dyDescent="0.25">
      <c r="A2482" s="447"/>
      <c r="B2482" s="449">
        <v>96243</v>
      </c>
      <c r="C2482" s="439" t="s">
        <v>6027</v>
      </c>
      <c r="D2482" s="449" t="s">
        <v>69</v>
      </c>
      <c r="E2482" s="450">
        <v>34.1</v>
      </c>
      <c r="F2482" s="455">
        <v>0</v>
      </c>
      <c r="G2482" s="453">
        <f>VLOOKUP(B2482,'SINAPI-%MO'!B:E,4,0)</f>
        <v>0</v>
      </c>
      <c r="H2482" s="456">
        <f t="shared" si="38"/>
        <v>34.1</v>
      </c>
    </row>
    <row r="2483" spans="1:8" x14ac:dyDescent="0.25">
      <c r="A2483" s="447"/>
      <c r="B2483" s="449">
        <v>96244</v>
      </c>
      <c r="C2483" s="439" t="s">
        <v>6028</v>
      </c>
      <c r="D2483" s="449" t="s">
        <v>69</v>
      </c>
      <c r="E2483" s="450">
        <v>17.86</v>
      </c>
      <c r="F2483" s="455">
        <v>0</v>
      </c>
      <c r="G2483" s="453">
        <f>VLOOKUP(B2483,'SINAPI-%MO'!B:E,4,0)</f>
        <v>0</v>
      </c>
      <c r="H2483" s="456">
        <f t="shared" si="38"/>
        <v>17.86</v>
      </c>
    </row>
    <row r="2484" spans="1:8" x14ac:dyDescent="0.25">
      <c r="A2484" s="447"/>
      <c r="B2484" s="449">
        <v>88400</v>
      </c>
      <c r="C2484" s="439" t="s">
        <v>762</v>
      </c>
      <c r="D2484" s="449" t="s">
        <v>69</v>
      </c>
      <c r="E2484" s="450">
        <v>0.78</v>
      </c>
      <c r="F2484" s="455">
        <v>0</v>
      </c>
      <c r="G2484" s="453">
        <f>VLOOKUP(B2484,'SINAPI-%MO'!B:E,4,0)</f>
        <v>0</v>
      </c>
      <c r="H2484" s="456">
        <f t="shared" si="38"/>
        <v>0.78</v>
      </c>
    </row>
    <row r="2485" spans="1:8" x14ac:dyDescent="0.25">
      <c r="A2485" s="447"/>
      <c r="B2485" s="449">
        <v>88401</v>
      </c>
      <c r="C2485" s="439" t="s">
        <v>763</v>
      </c>
      <c r="D2485" s="449" t="s">
        <v>69</v>
      </c>
      <c r="E2485" s="450">
        <v>0.18</v>
      </c>
      <c r="F2485" s="455">
        <v>0</v>
      </c>
      <c r="G2485" s="453">
        <f>VLOOKUP(B2485,'SINAPI-%MO'!B:E,4,0)</f>
        <v>0</v>
      </c>
      <c r="H2485" s="456">
        <f t="shared" si="38"/>
        <v>0.18</v>
      </c>
    </row>
    <row r="2486" spans="1:8" x14ac:dyDescent="0.25">
      <c r="A2486" s="447"/>
      <c r="B2486" s="449">
        <v>88402</v>
      </c>
      <c r="C2486" s="439" t="s">
        <v>764</v>
      </c>
      <c r="D2486" s="449" t="s">
        <v>69</v>
      </c>
      <c r="E2486" s="450">
        <v>0.85</v>
      </c>
      <c r="F2486" s="455">
        <v>0</v>
      </c>
      <c r="G2486" s="453">
        <f>VLOOKUP(B2486,'SINAPI-%MO'!B:E,4,0)</f>
        <v>0</v>
      </c>
      <c r="H2486" s="456">
        <f t="shared" si="38"/>
        <v>0.85</v>
      </c>
    </row>
    <row r="2487" spans="1:8" x14ac:dyDescent="0.25">
      <c r="A2487" s="447"/>
      <c r="B2487" s="449">
        <v>88403</v>
      </c>
      <c r="C2487" s="439" t="s">
        <v>765</v>
      </c>
      <c r="D2487" s="449" t="s">
        <v>69</v>
      </c>
      <c r="E2487" s="450">
        <v>1.97</v>
      </c>
      <c r="F2487" s="455">
        <v>0</v>
      </c>
      <c r="G2487" s="453">
        <f>VLOOKUP(B2487,'SINAPI-%MO'!B:E,4,0)</f>
        <v>0</v>
      </c>
      <c r="H2487" s="456">
        <f t="shared" si="38"/>
        <v>1.97</v>
      </c>
    </row>
    <row r="2488" spans="1:8" x14ac:dyDescent="0.25">
      <c r="A2488" s="447"/>
      <c r="B2488" s="449">
        <v>88387</v>
      </c>
      <c r="C2488" s="439" t="s">
        <v>754</v>
      </c>
      <c r="D2488" s="449" t="s">
        <v>69</v>
      </c>
      <c r="E2488" s="450">
        <v>0.82</v>
      </c>
      <c r="F2488" s="455">
        <v>0</v>
      </c>
      <c r="G2488" s="453">
        <f>VLOOKUP(B2488,'SINAPI-%MO'!B:E,4,0)</f>
        <v>0</v>
      </c>
      <c r="H2488" s="456">
        <f t="shared" si="38"/>
        <v>0.82</v>
      </c>
    </row>
    <row r="2489" spans="1:8" x14ac:dyDescent="0.25">
      <c r="A2489" s="447"/>
      <c r="B2489" s="449">
        <v>88389</v>
      </c>
      <c r="C2489" s="439" t="s">
        <v>755</v>
      </c>
      <c r="D2489" s="449" t="s">
        <v>69</v>
      </c>
      <c r="E2489" s="450">
        <v>0.19</v>
      </c>
      <c r="F2489" s="455">
        <v>0</v>
      </c>
      <c r="G2489" s="453">
        <f>VLOOKUP(B2489,'SINAPI-%MO'!B:E,4,0)</f>
        <v>0</v>
      </c>
      <c r="H2489" s="456">
        <f t="shared" si="38"/>
        <v>0.19</v>
      </c>
    </row>
    <row r="2490" spans="1:8" x14ac:dyDescent="0.25">
      <c r="A2490" s="447"/>
      <c r="B2490" s="449">
        <v>88390</v>
      </c>
      <c r="C2490" s="439" t="s">
        <v>756</v>
      </c>
      <c r="D2490" s="449" t="s">
        <v>69</v>
      </c>
      <c r="E2490" s="450">
        <v>0.9</v>
      </c>
      <c r="F2490" s="455">
        <v>0</v>
      </c>
      <c r="G2490" s="453">
        <f>VLOOKUP(B2490,'SINAPI-%MO'!B:E,4,0)</f>
        <v>0</v>
      </c>
      <c r="H2490" s="456">
        <f t="shared" si="38"/>
        <v>0.9</v>
      </c>
    </row>
    <row r="2491" spans="1:8" x14ac:dyDescent="0.25">
      <c r="A2491" s="447"/>
      <c r="B2491" s="449">
        <v>88391</v>
      </c>
      <c r="C2491" s="439" t="s">
        <v>757</v>
      </c>
      <c r="D2491" s="449" t="s">
        <v>69</v>
      </c>
      <c r="E2491" s="450">
        <v>3.28</v>
      </c>
      <c r="F2491" s="455">
        <v>0</v>
      </c>
      <c r="G2491" s="453">
        <f>VLOOKUP(B2491,'SINAPI-%MO'!B:E,4,0)</f>
        <v>0</v>
      </c>
      <c r="H2491" s="456">
        <f t="shared" si="38"/>
        <v>3.28</v>
      </c>
    </row>
    <row r="2492" spans="1:8" x14ac:dyDescent="0.25">
      <c r="A2492" s="447"/>
      <c r="B2492" s="449">
        <v>88394</v>
      </c>
      <c r="C2492" s="439" t="s">
        <v>758</v>
      </c>
      <c r="D2492" s="449" t="s">
        <v>69</v>
      </c>
      <c r="E2492" s="450">
        <v>0.98</v>
      </c>
      <c r="F2492" s="455">
        <v>0</v>
      </c>
      <c r="G2492" s="453">
        <f>VLOOKUP(B2492,'SINAPI-%MO'!B:E,4,0)</f>
        <v>0</v>
      </c>
      <c r="H2492" s="456">
        <f t="shared" si="38"/>
        <v>0.98</v>
      </c>
    </row>
    <row r="2493" spans="1:8" x14ac:dyDescent="0.25">
      <c r="A2493" s="447"/>
      <c r="B2493" s="449">
        <v>88395</v>
      </c>
      <c r="C2493" s="439" t="s">
        <v>759</v>
      </c>
      <c r="D2493" s="449" t="s">
        <v>69</v>
      </c>
      <c r="E2493" s="450">
        <v>0.22</v>
      </c>
      <c r="F2493" s="455">
        <v>0</v>
      </c>
      <c r="G2493" s="453">
        <f>VLOOKUP(B2493,'SINAPI-%MO'!B:E,4,0)</f>
        <v>0</v>
      </c>
      <c r="H2493" s="456">
        <f t="shared" si="38"/>
        <v>0.22</v>
      </c>
    </row>
    <row r="2494" spans="1:8" x14ac:dyDescent="0.25">
      <c r="A2494" s="447"/>
      <c r="B2494" s="449">
        <v>88396</v>
      </c>
      <c r="C2494" s="439" t="s">
        <v>760</v>
      </c>
      <c r="D2494" s="449" t="s">
        <v>69</v>
      </c>
      <c r="E2494" s="450">
        <v>1.07</v>
      </c>
      <c r="F2494" s="455">
        <v>0</v>
      </c>
      <c r="G2494" s="453">
        <f>VLOOKUP(B2494,'SINAPI-%MO'!B:E,4,0)</f>
        <v>0</v>
      </c>
      <c r="H2494" s="456">
        <f t="shared" si="38"/>
        <v>1.07</v>
      </c>
    </row>
    <row r="2495" spans="1:8" x14ac:dyDescent="0.25">
      <c r="A2495" s="447"/>
      <c r="B2495" s="449">
        <v>88397</v>
      </c>
      <c r="C2495" s="439" t="s">
        <v>761</v>
      </c>
      <c r="D2495" s="449" t="s">
        <v>69</v>
      </c>
      <c r="E2495" s="450">
        <v>4.92</v>
      </c>
      <c r="F2495" s="455">
        <v>0</v>
      </c>
      <c r="G2495" s="453">
        <f>VLOOKUP(B2495,'SINAPI-%MO'!B:E,4,0)</f>
        <v>0</v>
      </c>
      <c r="H2495" s="456">
        <f t="shared" si="38"/>
        <v>4.92</v>
      </c>
    </row>
    <row r="2496" spans="1:8" x14ac:dyDescent="0.25">
      <c r="A2496" s="447"/>
      <c r="B2496" s="449">
        <v>90633</v>
      </c>
      <c r="C2496" s="439" t="s">
        <v>889</v>
      </c>
      <c r="D2496" s="449" t="s">
        <v>69</v>
      </c>
      <c r="E2496" s="450">
        <v>3.92</v>
      </c>
      <c r="F2496" s="455">
        <v>0</v>
      </c>
      <c r="G2496" s="453">
        <f>VLOOKUP(B2496,'SINAPI-%MO'!B:E,4,0)</f>
        <v>0</v>
      </c>
      <c r="H2496" s="456">
        <f t="shared" si="38"/>
        <v>3.92</v>
      </c>
    </row>
    <row r="2497" spans="1:8" x14ac:dyDescent="0.25">
      <c r="A2497" s="447"/>
      <c r="B2497" s="449">
        <v>90634</v>
      </c>
      <c r="C2497" s="439" t="s">
        <v>890</v>
      </c>
      <c r="D2497" s="449" t="s">
        <v>69</v>
      </c>
      <c r="E2497" s="450">
        <v>0.9</v>
      </c>
      <c r="F2497" s="455">
        <v>0</v>
      </c>
      <c r="G2497" s="453">
        <f>VLOOKUP(B2497,'SINAPI-%MO'!B:E,4,0)</f>
        <v>0</v>
      </c>
      <c r="H2497" s="456">
        <f t="shared" si="38"/>
        <v>0.9</v>
      </c>
    </row>
    <row r="2498" spans="1:8" x14ac:dyDescent="0.25">
      <c r="A2498" s="447"/>
      <c r="B2498" s="449">
        <v>90635</v>
      </c>
      <c r="C2498" s="439" t="s">
        <v>891</v>
      </c>
      <c r="D2498" s="449" t="s">
        <v>69</v>
      </c>
      <c r="E2498" s="450">
        <v>4.29</v>
      </c>
      <c r="F2498" s="455">
        <v>0</v>
      </c>
      <c r="G2498" s="453">
        <f>VLOOKUP(B2498,'SINAPI-%MO'!B:E,4,0)</f>
        <v>0</v>
      </c>
      <c r="H2498" s="456">
        <f t="shared" si="38"/>
        <v>4.29</v>
      </c>
    </row>
    <row r="2499" spans="1:8" x14ac:dyDescent="0.25">
      <c r="A2499" s="447"/>
      <c r="B2499" s="449">
        <v>90636</v>
      </c>
      <c r="C2499" s="439" t="s">
        <v>892</v>
      </c>
      <c r="D2499" s="449" t="s">
        <v>69</v>
      </c>
      <c r="E2499" s="450">
        <v>6.57</v>
      </c>
      <c r="F2499" s="455">
        <v>0</v>
      </c>
      <c r="G2499" s="453">
        <f>VLOOKUP(B2499,'SINAPI-%MO'!B:E,4,0)</f>
        <v>0</v>
      </c>
      <c r="H2499" s="456">
        <f t="shared" si="38"/>
        <v>6.57</v>
      </c>
    </row>
    <row r="2500" spans="1:8" x14ac:dyDescent="0.25">
      <c r="A2500" s="447"/>
      <c r="B2500" s="449">
        <v>103238</v>
      </c>
      <c r="C2500" s="439" t="s">
        <v>11258</v>
      </c>
      <c r="D2500" s="449" t="s">
        <v>69</v>
      </c>
      <c r="E2500" s="450">
        <v>0</v>
      </c>
      <c r="F2500" s="455"/>
      <c r="G2500" s="453" t="e">
        <f>VLOOKUP(B2500,'SINAPI-%MO'!B:E,4,0)</f>
        <v>#N/A</v>
      </c>
      <c r="H2500" s="456" t="str">
        <f t="shared" si="38"/>
        <v/>
      </c>
    </row>
    <row r="2501" spans="1:8" x14ac:dyDescent="0.25">
      <c r="A2501" s="447"/>
      <c r="B2501" s="449">
        <v>103239</v>
      </c>
      <c r="C2501" s="439" t="s">
        <v>11259</v>
      </c>
      <c r="D2501" s="449" t="s">
        <v>69</v>
      </c>
      <c r="E2501" s="450">
        <v>0</v>
      </c>
      <c r="F2501" s="455"/>
      <c r="G2501" s="453" t="e">
        <f>VLOOKUP(B2501,'SINAPI-%MO'!B:E,4,0)</f>
        <v>#N/A</v>
      </c>
      <c r="H2501" s="456" t="str">
        <f t="shared" si="38"/>
        <v/>
      </c>
    </row>
    <row r="2502" spans="1:8" x14ac:dyDescent="0.25">
      <c r="A2502" s="447"/>
      <c r="B2502" s="449">
        <v>103240</v>
      </c>
      <c r="C2502" s="439" t="s">
        <v>11260</v>
      </c>
      <c r="D2502" s="449" t="s">
        <v>69</v>
      </c>
      <c r="E2502" s="450">
        <v>0</v>
      </c>
      <c r="F2502" s="455"/>
      <c r="G2502" s="453" t="e">
        <f>VLOOKUP(B2502,'SINAPI-%MO'!B:E,4,0)</f>
        <v>#N/A</v>
      </c>
      <c r="H2502" s="456" t="str">
        <f t="shared" si="38"/>
        <v/>
      </c>
    </row>
    <row r="2503" spans="1:8" x14ac:dyDescent="0.25">
      <c r="A2503" s="447"/>
      <c r="B2503" s="449">
        <v>103241</v>
      </c>
      <c r="C2503" s="439" t="s">
        <v>1214</v>
      </c>
      <c r="D2503" s="449" t="s">
        <v>69</v>
      </c>
      <c r="E2503" s="450">
        <v>12.31</v>
      </c>
      <c r="F2503" s="455">
        <v>0</v>
      </c>
      <c r="G2503" s="453">
        <f>VLOOKUP(B2503,'SINAPI-%MO'!B:E,4,0)</f>
        <v>0</v>
      </c>
      <c r="H2503" s="456">
        <f t="shared" si="38"/>
        <v>12.31</v>
      </c>
    </row>
    <row r="2504" spans="1:8" x14ac:dyDescent="0.25">
      <c r="A2504" s="447"/>
      <c r="B2504" s="449">
        <v>88853</v>
      </c>
      <c r="C2504" s="439" t="s">
        <v>784</v>
      </c>
      <c r="D2504" s="449" t="s">
        <v>69</v>
      </c>
      <c r="E2504" s="450">
        <v>0.26</v>
      </c>
      <c r="F2504" s="455">
        <v>0</v>
      </c>
      <c r="G2504" s="453">
        <f>VLOOKUP(B2504,'SINAPI-%MO'!B:E,4,0)</f>
        <v>0</v>
      </c>
      <c r="H2504" s="456">
        <f t="shared" si="38"/>
        <v>0.26</v>
      </c>
    </row>
    <row r="2505" spans="1:8" x14ac:dyDescent="0.25">
      <c r="A2505" s="447"/>
      <c r="B2505" s="449">
        <v>88854</v>
      </c>
      <c r="C2505" s="439" t="s">
        <v>785</v>
      </c>
      <c r="D2505" s="449" t="s">
        <v>69</v>
      </c>
      <c r="E2505" s="450">
        <v>0.06</v>
      </c>
      <c r="F2505" s="455">
        <v>0</v>
      </c>
      <c r="G2505" s="453">
        <f>VLOOKUP(B2505,'SINAPI-%MO'!B:E,4,0)</f>
        <v>0</v>
      </c>
      <c r="H2505" s="456">
        <f t="shared" si="38"/>
        <v>0.06</v>
      </c>
    </row>
    <row r="2506" spans="1:8" x14ac:dyDescent="0.25">
      <c r="A2506" s="447"/>
      <c r="B2506" s="449">
        <v>5692</v>
      </c>
      <c r="C2506" s="439" t="s">
        <v>658</v>
      </c>
      <c r="D2506" s="449" t="s">
        <v>69</v>
      </c>
      <c r="E2506" s="450">
        <v>0.28000000000000003</v>
      </c>
      <c r="F2506" s="455">
        <v>0</v>
      </c>
      <c r="G2506" s="453">
        <f>VLOOKUP(B2506,'SINAPI-%MO'!B:E,4,0)</f>
        <v>0</v>
      </c>
      <c r="H2506" s="456">
        <f t="shared" si="38"/>
        <v>0.28000000000000003</v>
      </c>
    </row>
    <row r="2507" spans="1:8" x14ac:dyDescent="0.25">
      <c r="A2507" s="447"/>
      <c r="B2507" s="449">
        <v>5693</v>
      </c>
      <c r="C2507" s="439" t="s">
        <v>659</v>
      </c>
      <c r="D2507" s="449" t="s">
        <v>69</v>
      </c>
      <c r="E2507" s="450">
        <v>21.8</v>
      </c>
      <c r="F2507" s="455">
        <v>0</v>
      </c>
      <c r="G2507" s="453">
        <f>VLOOKUP(B2507,'SINAPI-%MO'!B:E,4,0)</f>
        <v>0</v>
      </c>
      <c r="H2507" s="456">
        <f t="shared" si="38"/>
        <v>21.8</v>
      </c>
    </row>
    <row r="2508" spans="1:8" x14ac:dyDescent="0.25">
      <c r="A2508" s="447"/>
      <c r="B2508" s="449">
        <v>7044</v>
      </c>
      <c r="C2508" s="439" t="s">
        <v>696</v>
      </c>
      <c r="D2508" s="449" t="s">
        <v>69</v>
      </c>
      <c r="E2508" s="450">
        <v>0.32</v>
      </c>
      <c r="F2508" s="455">
        <v>0</v>
      </c>
      <c r="G2508" s="453">
        <f>VLOOKUP(B2508,'SINAPI-%MO'!B:E,4,0)</f>
        <v>0</v>
      </c>
      <c r="H2508" s="456">
        <f t="shared" ref="H2508:H2571" si="39">IF(E2508&gt;0,TRUNC(E2508*(1-G2508),2),"")</f>
        <v>0.32</v>
      </c>
    </row>
    <row r="2509" spans="1:8" x14ac:dyDescent="0.25">
      <c r="A2509" s="447"/>
      <c r="B2509" s="449">
        <v>7045</v>
      </c>
      <c r="C2509" s="439" t="s">
        <v>697</v>
      </c>
      <c r="D2509" s="449" t="s">
        <v>69</v>
      </c>
      <c r="E2509" s="450">
        <v>7.0000000000000007E-2</v>
      </c>
      <c r="F2509" s="455">
        <v>0</v>
      </c>
      <c r="G2509" s="453">
        <f>VLOOKUP(B2509,'SINAPI-%MO'!B:E,4,0)</f>
        <v>0</v>
      </c>
      <c r="H2509" s="456">
        <f t="shared" si="39"/>
        <v>7.0000000000000007E-2</v>
      </c>
    </row>
    <row r="2510" spans="1:8" x14ac:dyDescent="0.25">
      <c r="A2510" s="447"/>
      <c r="B2510" s="449">
        <v>7046</v>
      </c>
      <c r="C2510" s="439" t="s">
        <v>698</v>
      </c>
      <c r="D2510" s="449" t="s">
        <v>69</v>
      </c>
      <c r="E2510" s="450">
        <v>0.35</v>
      </c>
      <c r="F2510" s="455">
        <v>0</v>
      </c>
      <c r="G2510" s="453">
        <f>VLOOKUP(B2510,'SINAPI-%MO'!B:E,4,0)</f>
        <v>0</v>
      </c>
      <c r="H2510" s="456">
        <f t="shared" si="39"/>
        <v>0.35</v>
      </c>
    </row>
    <row r="2511" spans="1:8" x14ac:dyDescent="0.25">
      <c r="A2511" s="447"/>
      <c r="B2511" s="449">
        <v>7047</v>
      </c>
      <c r="C2511" s="439" t="s">
        <v>699</v>
      </c>
      <c r="D2511" s="449" t="s">
        <v>69</v>
      </c>
      <c r="E2511" s="450">
        <v>25.74</v>
      </c>
      <c r="F2511" s="455">
        <v>0</v>
      </c>
      <c r="G2511" s="453">
        <f>VLOOKUP(B2511,'SINAPI-%MO'!B:E,4,0)</f>
        <v>0</v>
      </c>
      <c r="H2511" s="456">
        <f t="shared" si="39"/>
        <v>25.74</v>
      </c>
    </row>
    <row r="2512" spans="1:8" x14ac:dyDescent="0.25">
      <c r="A2512" s="447"/>
      <c r="B2512" s="449">
        <v>89228</v>
      </c>
      <c r="C2512" s="439" t="s">
        <v>830</v>
      </c>
      <c r="D2512" s="449" t="s">
        <v>69</v>
      </c>
      <c r="E2512" s="450">
        <v>45.04</v>
      </c>
      <c r="F2512" s="455">
        <v>0</v>
      </c>
      <c r="G2512" s="453">
        <f>VLOOKUP(B2512,'SINAPI-%MO'!B:E,4,0)</f>
        <v>0</v>
      </c>
      <c r="H2512" s="456">
        <f t="shared" si="39"/>
        <v>45.04</v>
      </c>
    </row>
    <row r="2513" spans="1:8" x14ac:dyDescent="0.25">
      <c r="A2513" s="447"/>
      <c r="B2513" s="449">
        <v>89229</v>
      </c>
      <c r="C2513" s="439" t="s">
        <v>831</v>
      </c>
      <c r="D2513" s="449" t="s">
        <v>69</v>
      </c>
      <c r="E2513" s="450">
        <v>15.87</v>
      </c>
      <c r="F2513" s="455">
        <v>0</v>
      </c>
      <c r="G2513" s="453">
        <f>VLOOKUP(B2513,'SINAPI-%MO'!B:E,4,0)</f>
        <v>0</v>
      </c>
      <c r="H2513" s="456">
        <f t="shared" si="39"/>
        <v>15.87</v>
      </c>
    </row>
    <row r="2514" spans="1:8" x14ac:dyDescent="0.25">
      <c r="A2514" s="447"/>
      <c r="B2514" s="449">
        <v>5779</v>
      </c>
      <c r="C2514" s="439" t="s">
        <v>685</v>
      </c>
      <c r="D2514" s="449" t="s">
        <v>69</v>
      </c>
      <c r="E2514" s="450">
        <v>72.400000000000006</v>
      </c>
      <c r="F2514" s="455">
        <v>0</v>
      </c>
      <c r="G2514" s="453">
        <f>VLOOKUP(B2514,'SINAPI-%MO'!B:E,4,0)</f>
        <v>0</v>
      </c>
      <c r="H2514" s="456">
        <f t="shared" si="39"/>
        <v>72.400000000000006</v>
      </c>
    </row>
    <row r="2515" spans="1:8" x14ac:dyDescent="0.25">
      <c r="A2515" s="447"/>
      <c r="B2515" s="449">
        <v>53849</v>
      </c>
      <c r="C2515" s="439" t="s">
        <v>728</v>
      </c>
      <c r="D2515" s="449" t="s">
        <v>69</v>
      </c>
      <c r="E2515" s="450">
        <v>85.89</v>
      </c>
      <c r="F2515" s="455">
        <v>0</v>
      </c>
      <c r="G2515" s="453">
        <f>VLOOKUP(B2515,'SINAPI-%MO'!B:E,4,0)</f>
        <v>0</v>
      </c>
      <c r="H2515" s="456">
        <f t="shared" si="39"/>
        <v>85.89</v>
      </c>
    </row>
    <row r="2516" spans="1:8" x14ac:dyDescent="0.25">
      <c r="A2516" s="447"/>
      <c r="B2516" s="449">
        <v>95129</v>
      </c>
      <c r="C2516" s="439" t="s">
        <v>1100</v>
      </c>
      <c r="D2516" s="449" t="s">
        <v>69</v>
      </c>
      <c r="E2516" s="450">
        <v>54.41</v>
      </c>
      <c r="F2516" s="455">
        <v>1</v>
      </c>
      <c r="G2516" s="453">
        <f>VLOOKUP(B2516,'SINAPI-%MO'!B:E,4,0)</f>
        <v>0</v>
      </c>
      <c r="H2516" s="456">
        <f t="shared" si="39"/>
        <v>54.41</v>
      </c>
    </row>
    <row r="2517" spans="1:8" x14ac:dyDescent="0.25">
      <c r="A2517" s="447"/>
      <c r="B2517" s="449">
        <v>95130</v>
      </c>
      <c r="C2517" s="439" t="s">
        <v>1101</v>
      </c>
      <c r="D2517" s="449" t="s">
        <v>69</v>
      </c>
      <c r="E2517" s="450">
        <v>19.73</v>
      </c>
      <c r="F2517" s="455">
        <v>1</v>
      </c>
      <c r="G2517" s="453">
        <f>VLOOKUP(B2517,'SINAPI-%MO'!B:E,4,0)</f>
        <v>0</v>
      </c>
      <c r="H2517" s="456">
        <f t="shared" si="39"/>
        <v>19.73</v>
      </c>
    </row>
    <row r="2518" spans="1:8" x14ac:dyDescent="0.25">
      <c r="A2518" s="447"/>
      <c r="B2518" s="449">
        <v>95131</v>
      </c>
      <c r="C2518" s="439" t="s">
        <v>1102</v>
      </c>
      <c r="D2518" s="449" t="s">
        <v>69</v>
      </c>
      <c r="E2518" s="450">
        <v>64.05</v>
      </c>
      <c r="F2518" s="455">
        <v>1</v>
      </c>
      <c r="G2518" s="453">
        <f>VLOOKUP(B2518,'SINAPI-%MO'!B:E,4,0)</f>
        <v>0</v>
      </c>
      <c r="H2518" s="456">
        <f t="shared" si="39"/>
        <v>64.05</v>
      </c>
    </row>
    <row r="2519" spans="1:8" x14ac:dyDescent="0.25">
      <c r="A2519" s="447"/>
      <c r="B2519" s="449">
        <v>95132</v>
      </c>
      <c r="C2519" s="439" t="s">
        <v>1103</v>
      </c>
      <c r="D2519" s="449" t="s">
        <v>69</v>
      </c>
      <c r="E2519" s="450">
        <v>33.090000000000003</v>
      </c>
      <c r="F2519" s="455">
        <v>0</v>
      </c>
      <c r="G2519" s="453">
        <f>VLOOKUP(B2519,'SINAPI-%MO'!B:E,4,0)</f>
        <v>0</v>
      </c>
      <c r="H2519" s="456">
        <f t="shared" si="39"/>
        <v>33.090000000000003</v>
      </c>
    </row>
    <row r="2520" spans="1:8" x14ac:dyDescent="0.25">
      <c r="A2520" s="447"/>
      <c r="B2520" s="449">
        <v>102982</v>
      </c>
      <c r="C2520" s="439" t="s">
        <v>11261</v>
      </c>
      <c r="D2520" s="449" t="s">
        <v>69</v>
      </c>
      <c r="E2520" s="450">
        <v>0</v>
      </c>
      <c r="F2520" s="455"/>
      <c r="G2520" s="453" t="e">
        <f>VLOOKUP(B2520,'SINAPI-%MO'!B:E,4,0)</f>
        <v>#N/A</v>
      </c>
      <c r="H2520" s="456" t="str">
        <f t="shared" si="39"/>
        <v/>
      </c>
    </row>
    <row r="2521" spans="1:8" x14ac:dyDescent="0.25">
      <c r="A2521" s="447"/>
      <c r="B2521" s="449">
        <v>102983</v>
      </c>
      <c r="C2521" s="439" t="s">
        <v>11262</v>
      </c>
      <c r="D2521" s="449" t="s">
        <v>69</v>
      </c>
      <c r="E2521" s="450">
        <v>0</v>
      </c>
      <c r="F2521" s="455"/>
      <c r="G2521" s="453" t="e">
        <f>VLOOKUP(B2521,'SINAPI-%MO'!B:E,4,0)</f>
        <v>#N/A</v>
      </c>
      <c r="H2521" s="456" t="str">
        <f t="shared" si="39"/>
        <v/>
      </c>
    </row>
    <row r="2522" spans="1:8" x14ac:dyDescent="0.25">
      <c r="A2522" s="447"/>
      <c r="B2522" s="449">
        <v>102984</v>
      </c>
      <c r="C2522" s="439" t="s">
        <v>11263</v>
      </c>
      <c r="D2522" s="449" t="s">
        <v>69</v>
      </c>
      <c r="E2522" s="450">
        <v>0</v>
      </c>
      <c r="F2522" s="455"/>
      <c r="G2522" s="453" t="e">
        <f>VLOOKUP(B2522,'SINAPI-%MO'!B:E,4,0)</f>
        <v>#N/A</v>
      </c>
      <c r="H2522" s="456" t="str">
        <f t="shared" si="39"/>
        <v/>
      </c>
    </row>
    <row r="2523" spans="1:8" x14ac:dyDescent="0.25">
      <c r="A2523" s="447"/>
      <c r="B2523" s="449">
        <v>102985</v>
      </c>
      <c r="C2523" s="439" t="s">
        <v>1205</v>
      </c>
      <c r="D2523" s="449" t="s">
        <v>69</v>
      </c>
      <c r="E2523" s="450">
        <v>15.35</v>
      </c>
      <c r="F2523" s="455">
        <v>0</v>
      </c>
      <c r="G2523" s="453">
        <f>VLOOKUP(B2523,'SINAPI-%MO'!B:E,4,0)</f>
        <v>0</v>
      </c>
      <c r="H2523" s="456">
        <f t="shared" si="39"/>
        <v>15.35</v>
      </c>
    </row>
    <row r="2524" spans="1:8" x14ac:dyDescent="0.25">
      <c r="A2524" s="447"/>
      <c r="B2524" s="449">
        <v>92956</v>
      </c>
      <c r="C2524" s="439" t="s">
        <v>1039</v>
      </c>
      <c r="D2524" s="449" t="s">
        <v>69</v>
      </c>
      <c r="E2524" s="450">
        <v>4.24</v>
      </c>
      <c r="F2524" s="455">
        <v>1</v>
      </c>
      <c r="G2524" s="453">
        <f>VLOOKUP(B2524,'SINAPI-%MO'!B:E,4,0)</f>
        <v>0</v>
      </c>
      <c r="H2524" s="456">
        <f t="shared" si="39"/>
        <v>4.24</v>
      </c>
    </row>
    <row r="2525" spans="1:8" x14ac:dyDescent="0.25">
      <c r="A2525" s="447"/>
      <c r="B2525" s="449">
        <v>92957</v>
      </c>
      <c r="C2525" s="439" t="s">
        <v>1040</v>
      </c>
      <c r="D2525" s="449" t="s">
        <v>69</v>
      </c>
      <c r="E2525" s="450">
        <v>0.98</v>
      </c>
      <c r="F2525" s="455">
        <v>1</v>
      </c>
      <c r="G2525" s="453">
        <f>VLOOKUP(B2525,'SINAPI-%MO'!B:E,4,0)</f>
        <v>0</v>
      </c>
      <c r="H2525" s="456">
        <f t="shared" si="39"/>
        <v>0.98</v>
      </c>
    </row>
    <row r="2526" spans="1:8" x14ac:dyDescent="0.25">
      <c r="A2526" s="447"/>
      <c r="B2526" s="449">
        <v>92958</v>
      </c>
      <c r="C2526" s="439" t="s">
        <v>1041</v>
      </c>
      <c r="D2526" s="449" t="s">
        <v>69</v>
      </c>
      <c r="E2526" s="450">
        <v>4.6399999999999997</v>
      </c>
      <c r="F2526" s="455">
        <v>1</v>
      </c>
      <c r="G2526" s="453">
        <f>VLOOKUP(B2526,'SINAPI-%MO'!B:E,4,0)</f>
        <v>0</v>
      </c>
      <c r="H2526" s="456">
        <f t="shared" si="39"/>
        <v>4.6399999999999997</v>
      </c>
    </row>
    <row r="2527" spans="1:8" x14ac:dyDescent="0.25">
      <c r="A2527" s="447"/>
      <c r="B2527" s="449">
        <v>92959</v>
      </c>
      <c r="C2527" s="439" t="s">
        <v>1042</v>
      </c>
      <c r="D2527" s="449" t="s">
        <v>69</v>
      </c>
      <c r="E2527" s="450">
        <v>9.51</v>
      </c>
      <c r="F2527" s="455">
        <v>0</v>
      </c>
      <c r="G2527" s="453">
        <f>VLOOKUP(B2527,'SINAPI-%MO'!B:E,4,0)</f>
        <v>0</v>
      </c>
      <c r="H2527" s="456">
        <f t="shared" si="39"/>
        <v>9.51</v>
      </c>
    </row>
    <row r="2528" spans="1:8" x14ac:dyDescent="0.25">
      <c r="A2528" s="447"/>
      <c r="B2528" s="449">
        <v>102858</v>
      </c>
      <c r="C2528" s="439" t="s">
        <v>11264</v>
      </c>
      <c r="D2528" s="449" t="s">
        <v>69</v>
      </c>
      <c r="E2528" s="450">
        <v>0</v>
      </c>
      <c r="F2528" s="455"/>
      <c r="G2528" s="453" t="e">
        <f>VLOOKUP(B2528,'SINAPI-%MO'!B:E,4,0)</f>
        <v>#N/A</v>
      </c>
      <c r="H2528" s="456" t="str">
        <f t="shared" si="39"/>
        <v/>
      </c>
    </row>
    <row r="2529" spans="1:8" x14ac:dyDescent="0.25">
      <c r="A2529" s="447"/>
      <c r="B2529" s="449">
        <v>102859</v>
      </c>
      <c r="C2529" s="439" t="s">
        <v>11265</v>
      </c>
      <c r="D2529" s="449" t="s">
        <v>69</v>
      </c>
      <c r="E2529" s="450">
        <v>0</v>
      </c>
      <c r="F2529" s="455"/>
      <c r="G2529" s="453" t="e">
        <f>VLOOKUP(B2529,'SINAPI-%MO'!B:E,4,0)</f>
        <v>#N/A</v>
      </c>
      <c r="H2529" s="456" t="str">
        <f t="shared" si="39"/>
        <v/>
      </c>
    </row>
    <row r="2530" spans="1:8" x14ac:dyDescent="0.25">
      <c r="A2530" s="447"/>
      <c r="B2530" s="449">
        <v>102860</v>
      </c>
      <c r="C2530" s="439" t="s">
        <v>11266</v>
      </c>
      <c r="D2530" s="449" t="s">
        <v>69</v>
      </c>
      <c r="E2530" s="450">
        <v>0</v>
      </c>
      <c r="F2530" s="455"/>
      <c r="G2530" s="453" t="e">
        <f>VLOOKUP(B2530,'SINAPI-%MO'!B:E,4,0)</f>
        <v>#N/A</v>
      </c>
      <c r="H2530" s="456" t="str">
        <f t="shared" si="39"/>
        <v/>
      </c>
    </row>
    <row r="2531" spans="1:8" x14ac:dyDescent="0.25">
      <c r="A2531" s="447"/>
      <c r="B2531" s="449">
        <v>102861</v>
      </c>
      <c r="C2531" s="439" t="s">
        <v>1190</v>
      </c>
      <c r="D2531" s="449" t="s">
        <v>69</v>
      </c>
      <c r="E2531" s="450">
        <v>1.31</v>
      </c>
      <c r="F2531" s="455">
        <v>0</v>
      </c>
      <c r="G2531" s="453">
        <f>VLOOKUP(B2531,'SINAPI-%MO'!B:E,4,0)</f>
        <v>0</v>
      </c>
      <c r="H2531" s="456">
        <f t="shared" si="39"/>
        <v>1.31</v>
      </c>
    </row>
    <row r="2532" spans="1:8" x14ac:dyDescent="0.25">
      <c r="A2532" s="447"/>
      <c r="B2532" s="449">
        <v>93404</v>
      </c>
      <c r="C2532" s="439" t="s">
        <v>12733</v>
      </c>
      <c r="D2532" s="449" t="s">
        <v>69</v>
      </c>
      <c r="E2532" s="450">
        <v>7.75</v>
      </c>
      <c r="F2532" s="455">
        <v>1</v>
      </c>
      <c r="G2532" s="453">
        <f>VLOOKUP(B2532,'SINAPI-%MO'!B:E,4,0)</f>
        <v>0</v>
      </c>
      <c r="H2532" s="456">
        <f t="shared" si="39"/>
        <v>7.75</v>
      </c>
    </row>
    <row r="2533" spans="1:8" x14ac:dyDescent="0.25">
      <c r="A2533" s="447"/>
      <c r="B2533" s="449">
        <v>93405</v>
      </c>
      <c r="C2533" s="439" t="s">
        <v>12734</v>
      </c>
      <c r="D2533" s="449" t="s">
        <v>69</v>
      </c>
      <c r="E2533" s="450">
        <v>1.98</v>
      </c>
      <c r="F2533" s="455">
        <v>1</v>
      </c>
      <c r="G2533" s="453">
        <f>VLOOKUP(B2533,'SINAPI-%MO'!B:E,4,0)</f>
        <v>0</v>
      </c>
      <c r="H2533" s="456">
        <f t="shared" si="39"/>
        <v>1.98</v>
      </c>
    </row>
    <row r="2534" spans="1:8" x14ac:dyDescent="0.25">
      <c r="A2534" s="447"/>
      <c r="B2534" s="449">
        <v>93406</v>
      </c>
      <c r="C2534" s="439" t="s">
        <v>12735</v>
      </c>
      <c r="D2534" s="449" t="s">
        <v>69</v>
      </c>
      <c r="E2534" s="450">
        <v>9.3000000000000007</v>
      </c>
      <c r="F2534" s="455">
        <v>1</v>
      </c>
      <c r="G2534" s="453">
        <f>VLOOKUP(B2534,'SINAPI-%MO'!B:E,4,0)</f>
        <v>0</v>
      </c>
      <c r="H2534" s="456">
        <f t="shared" si="39"/>
        <v>9.3000000000000007</v>
      </c>
    </row>
    <row r="2535" spans="1:8" x14ac:dyDescent="0.25">
      <c r="A2535" s="447"/>
      <c r="B2535" s="449">
        <v>93407</v>
      </c>
      <c r="C2535" s="439" t="s">
        <v>12736</v>
      </c>
      <c r="D2535" s="449" t="s">
        <v>69</v>
      </c>
      <c r="E2535" s="450">
        <v>48.38</v>
      </c>
      <c r="F2535" s="455">
        <v>0</v>
      </c>
      <c r="G2535" s="453">
        <f>VLOOKUP(B2535,'SINAPI-%MO'!B:E,4,0)</f>
        <v>0</v>
      </c>
      <c r="H2535" s="456">
        <f t="shared" si="39"/>
        <v>48.38</v>
      </c>
    </row>
    <row r="2536" spans="1:8" x14ac:dyDescent="0.25">
      <c r="A2536" s="447"/>
      <c r="B2536" s="449">
        <v>102936</v>
      </c>
      <c r="C2536" s="439" t="s">
        <v>11267</v>
      </c>
      <c r="D2536" s="449" t="s">
        <v>69</v>
      </c>
      <c r="E2536" s="450">
        <v>0</v>
      </c>
      <c r="F2536" s="455"/>
      <c r="G2536" s="453" t="e">
        <f>VLOOKUP(B2536,'SINAPI-%MO'!B:E,4,0)</f>
        <v>#N/A</v>
      </c>
      <c r="H2536" s="456" t="str">
        <f t="shared" si="39"/>
        <v/>
      </c>
    </row>
    <row r="2537" spans="1:8" x14ac:dyDescent="0.25">
      <c r="A2537" s="447"/>
      <c r="B2537" s="449">
        <v>102937</v>
      </c>
      <c r="C2537" s="439" t="s">
        <v>11268</v>
      </c>
      <c r="D2537" s="449" t="s">
        <v>69</v>
      </c>
      <c r="E2537" s="450">
        <v>0</v>
      </c>
      <c r="F2537" s="455"/>
      <c r="G2537" s="453" t="e">
        <f>VLOOKUP(B2537,'SINAPI-%MO'!B:E,4,0)</f>
        <v>#N/A</v>
      </c>
      <c r="H2537" s="456" t="str">
        <f t="shared" si="39"/>
        <v/>
      </c>
    </row>
    <row r="2538" spans="1:8" x14ac:dyDescent="0.25">
      <c r="A2538" s="447"/>
      <c r="B2538" s="449">
        <v>102938</v>
      </c>
      <c r="C2538" s="439" t="s">
        <v>11269</v>
      </c>
      <c r="D2538" s="449" t="s">
        <v>69</v>
      </c>
      <c r="E2538" s="450">
        <v>0</v>
      </c>
      <c r="F2538" s="455"/>
      <c r="G2538" s="453" t="e">
        <f>VLOOKUP(B2538,'SINAPI-%MO'!B:E,4,0)</f>
        <v>#N/A</v>
      </c>
      <c r="H2538" s="456" t="str">
        <f t="shared" si="39"/>
        <v/>
      </c>
    </row>
    <row r="2539" spans="1:8" x14ac:dyDescent="0.25">
      <c r="A2539" s="447"/>
      <c r="B2539" s="449">
        <v>102939</v>
      </c>
      <c r="C2539" s="439" t="s">
        <v>1200</v>
      </c>
      <c r="D2539" s="449" t="s">
        <v>69</v>
      </c>
      <c r="E2539" s="450">
        <v>9.81</v>
      </c>
      <c r="F2539" s="455">
        <v>0</v>
      </c>
      <c r="G2539" s="453">
        <f>VLOOKUP(B2539,'SINAPI-%MO'!B:E,4,0)</f>
        <v>0</v>
      </c>
      <c r="H2539" s="456">
        <f t="shared" si="39"/>
        <v>9.81</v>
      </c>
    </row>
    <row r="2540" spans="1:8" x14ac:dyDescent="0.25">
      <c r="A2540" s="447"/>
      <c r="B2540" s="449">
        <v>103159</v>
      </c>
      <c r="C2540" s="439" t="s">
        <v>11270</v>
      </c>
      <c r="D2540" s="449" t="s">
        <v>69</v>
      </c>
      <c r="E2540" s="450">
        <v>0</v>
      </c>
      <c r="F2540" s="455"/>
      <c r="G2540" s="453" t="e">
        <f>VLOOKUP(B2540,'SINAPI-%MO'!B:E,4,0)</f>
        <v>#N/A</v>
      </c>
      <c r="H2540" s="456" t="str">
        <f t="shared" si="39"/>
        <v/>
      </c>
    </row>
    <row r="2541" spans="1:8" x14ac:dyDescent="0.25">
      <c r="A2541" s="447"/>
      <c r="B2541" s="449">
        <v>103160</v>
      </c>
      <c r="C2541" s="439" t="s">
        <v>11271</v>
      </c>
      <c r="D2541" s="449" t="s">
        <v>69</v>
      </c>
      <c r="E2541" s="450">
        <v>0</v>
      </c>
      <c r="F2541" s="455"/>
      <c r="G2541" s="453" t="e">
        <f>VLOOKUP(B2541,'SINAPI-%MO'!B:E,4,0)</f>
        <v>#N/A</v>
      </c>
      <c r="H2541" s="456" t="str">
        <f t="shared" si="39"/>
        <v/>
      </c>
    </row>
    <row r="2542" spans="1:8" x14ac:dyDescent="0.25">
      <c r="A2542" s="447"/>
      <c r="B2542" s="449">
        <v>103161</v>
      </c>
      <c r="C2542" s="439" t="s">
        <v>11272</v>
      </c>
      <c r="D2542" s="449" t="s">
        <v>69</v>
      </c>
      <c r="E2542" s="450">
        <v>0</v>
      </c>
      <c r="F2542" s="455"/>
      <c r="G2542" s="453" t="e">
        <f>VLOOKUP(B2542,'SINAPI-%MO'!B:E,4,0)</f>
        <v>#N/A</v>
      </c>
      <c r="H2542" s="456" t="str">
        <f t="shared" si="39"/>
        <v/>
      </c>
    </row>
    <row r="2543" spans="1:8" x14ac:dyDescent="0.25">
      <c r="A2543" s="447"/>
      <c r="B2543" s="449">
        <v>103162</v>
      </c>
      <c r="C2543" s="439" t="s">
        <v>1207</v>
      </c>
      <c r="D2543" s="449" t="s">
        <v>69</v>
      </c>
      <c r="E2543" s="450">
        <v>0.7</v>
      </c>
      <c r="F2543" s="455">
        <v>0</v>
      </c>
      <c r="G2543" s="453">
        <f>VLOOKUP(B2543,'SINAPI-%MO'!B:E,4,0)</f>
        <v>0</v>
      </c>
      <c r="H2543" s="456">
        <f t="shared" si="39"/>
        <v>0.7</v>
      </c>
    </row>
    <row r="2544" spans="1:8" x14ac:dyDescent="0.25">
      <c r="A2544" s="447"/>
      <c r="B2544" s="449">
        <v>103153</v>
      </c>
      <c r="C2544" s="439" t="s">
        <v>11273</v>
      </c>
      <c r="D2544" s="449" t="s">
        <v>69</v>
      </c>
      <c r="E2544" s="450">
        <v>0</v>
      </c>
      <c r="F2544" s="455"/>
      <c r="G2544" s="453" t="e">
        <f>VLOOKUP(B2544,'SINAPI-%MO'!B:E,4,0)</f>
        <v>#N/A</v>
      </c>
      <c r="H2544" s="456" t="str">
        <f t="shared" si="39"/>
        <v/>
      </c>
    </row>
    <row r="2545" spans="1:8" x14ac:dyDescent="0.25">
      <c r="A2545" s="447"/>
      <c r="B2545" s="449">
        <v>103154</v>
      </c>
      <c r="C2545" s="439" t="s">
        <v>11274</v>
      </c>
      <c r="D2545" s="449" t="s">
        <v>69</v>
      </c>
      <c r="E2545" s="450">
        <v>0</v>
      </c>
      <c r="F2545" s="455"/>
      <c r="G2545" s="453" t="e">
        <f>VLOOKUP(B2545,'SINAPI-%MO'!B:E,4,0)</f>
        <v>#N/A</v>
      </c>
      <c r="H2545" s="456" t="str">
        <f t="shared" si="39"/>
        <v/>
      </c>
    </row>
    <row r="2546" spans="1:8" x14ac:dyDescent="0.25">
      <c r="A2546" s="447"/>
      <c r="B2546" s="449">
        <v>103155</v>
      </c>
      <c r="C2546" s="439" t="s">
        <v>11275</v>
      </c>
      <c r="D2546" s="449" t="s">
        <v>69</v>
      </c>
      <c r="E2546" s="450">
        <v>0</v>
      </c>
      <c r="F2546" s="455"/>
      <c r="G2546" s="453" t="e">
        <f>VLOOKUP(B2546,'SINAPI-%MO'!B:E,4,0)</f>
        <v>#N/A</v>
      </c>
      <c r="H2546" s="456" t="str">
        <f t="shared" si="39"/>
        <v/>
      </c>
    </row>
    <row r="2547" spans="1:8" x14ac:dyDescent="0.25">
      <c r="A2547" s="447"/>
      <c r="B2547" s="449">
        <v>103156</v>
      </c>
      <c r="C2547" s="439" t="s">
        <v>1206</v>
      </c>
      <c r="D2547" s="449" t="s">
        <v>69</v>
      </c>
      <c r="E2547" s="450">
        <v>2.4900000000000002</v>
      </c>
      <c r="F2547" s="455">
        <v>0</v>
      </c>
      <c r="G2547" s="453">
        <f>VLOOKUP(B2547,'SINAPI-%MO'!B:E,4,0)</f>
        <v>0</v>
      </c>
      <c r="H2547" s="456">
        <f t="shared" si="39"/>
        <v>2.4900000000000002</v>
      </c>
    </row>
    <row r="2548" spans="1:8" x14ac:dyDescent="0.25">
      <c r="A2548" s="447"/>
      <c r="B2548" s="449">
        <v>103171</v>
      </c>
      <c r="C2548" s="439" t="s">
        <v>11276</v>
      </c>
      <c r="D2548" s="449" t="s">
        <v>69</v>
      </c>
      <c r="E2548" s="450">
        <v>0</v>
      </c>
      <c r="F2548" s="455"/>
      <c r="G2548" s="453" t="e">
        <f>VLOOKUP(B2548,'SINAPI-%MO'!B:E,4,0)</f>
        <v>#N/A</v>
      </c>
      <c r="H2548" s="456" t="str">
        <f t="shared" si="39"/>
        <v/>
      </c>
    </row>
    <row r="2549" spans="1:8" x14ac:dyDescent="0.25">
      <c r="A2549" s="447"/>
      <c r="B2549" s="449">
        <v>103172</v>
      </c>
      <c r="C2549" s="439" t="s">
        <v>11277</v>
      </c>
      <c r="D2549" s="449" t="s">
        <v>69</v>
      </c>
      <c r="E2549" s="450">
        <v>0</v>
      </c>
      <c r="F2549" s="455"/>
      <c r="G2549" s="453" t="e">
        <f>VLOOKUP(B2549,'SINAPI-%MO'!B:E,4,0)</f>
        <v>#N/A</v>
      </c>
      <c r="H2549" s="456" t="str">
        <f t="shared" si="39"/>
        <v/>
      </c>
    </row>
    <row r="2550" spans="1:8" x14ac:dyDescent="0.25">
      <c r="A2550" s="447"/>
      <c r="B2550" s="449">
        <v>103173</v>
      </c>
      <c r="C2550" s="439" t="s">
        <v>11278</v>
      </c>
      <c r="D2550" s="449" t="s">
        <v>69</v>
      </c>
      <c r="E2550" s="450">
        <v>0</v>
      </c>
      <c r="F2550" s="455"/>
      <c r="G2550" s="453" t="e">
        <f>VLOOKUP(B2550,'SINAPI-%MO'!B:E,4,0)</f>
        <v>#N/A</v>
      </c>
      <c r="H2550" s="456" t="str">
        <f t="shared" si="39"/>
        <v/>
      </c>
    </row>
    <row r="2551" spans="1:8" x14ac:dyDescent="0.25">
      <c r="A2551" s="447"/>
      <c r="B2551" s="449">
        <v>103174</v>
      </c>
      <c r="C2551" s="439" t="s">
        <v>1209</v>
      </c>
      <c r="D2551" s="449" t="s">
        <v>69</v>
      </c>
      <c r="E2551" s="450">
        <v>1.99</v>
      </c>
      <c r="F2551" s="455">
        <v>0</v>
      </c>
      <c r="G2551" s="453">
        <f>VLOOKUP(B2551,'SINAPI-%MO'!B:E,4,0)</f>
        <v>0</v>
      </c>
      <c r="H2551" s="456">
        <f t="shared" si="39"/>
        <v>1.99</v>
      </c>
    </row>
    <row r="2552" spans="1:8" x14ac:dyDescent="0.25">
      <c r="A2552" s="447"/>
      <c r="B2552" s="449">
        <v>103177</v>
      </c>
      <c r="C2552" s="439" t="s">
        <v>11279</v>
      </c>
      <c r="D2552" s="449" t="s">
        <v>69</v>
      </c>
      <c r="E2552" s="450">
        <v>0</v>
      </c>
      <c r="F2552" s="455"/>
      <c r="G2552" s="453" t="e">
        <f>VLOOKUP(B2552,'SINAPI-%MO'!B:E,4,0)</f>
        <v>#N/A</v>
      </c>
      <c r="H2552" s="456" t="str">
        <f t="shared" si="39"/>
        <v/>
      </c>
    </row>
    <row r="2553" spans="1:8" x14ac:dyDescent="0.25">
      <c r="A2553" s="447"/>
      <c r="B2553" s="449">
        <v>103178</v>
      </c>
      <c r="C2553" s="439" t="s">
        <v>11280</v>
      </c>
      <c r="D2553" s="449" t="s">
        <v>69</v>
      </c>
      <c r="E2553" s="450">
        <v>0</v>
      </c>
      <c r="F2553" s="455"/>
      <c r="G2553" s="453" t="e">
        <f>VLOOKUP(B2553,'SINAPI-%MO'!B:E,4,0)</f>
        <v>#N/A</v>
      </c>
      <c r="H2553" s="456" t="str">
        <f t="shared" si="39"/>
        <v/>
      </c>
    </row>
    <row r="2554" spans="1:8" x14ac:dyDescent="0.25">
      <c r="A2554" s="447"/>
      <c r="B2554" s="449">
        <v>103179</v>
      </c>
      <c r="C2554" s="439" t="s">
        <v>11281</v>
      </c>
      <c r="D2554" s="449" t="s">
        <v>69</v>
      </c>
      <c r="E2554" s="450">
        <v>0</v>
      </c>
      <c r="F2554" s="455"/>
      <c r="G2554" s="453" t="e">
        <f>VLOOKUP(B2554,'SINAPI-%MO'!B:E,4,0)</f>
        <v>#N/A</v>
      </c>
      <c r="H2554" s="456" t="str">
        <f t="shared" si="39"/>
        <v/>
      </c>
    </row>
    <row r="2555" spans="1:8" x14ac:dyDescent="0.25">
      <c r="A2555" s="447"/>
      <c r="B2555" s="449">
        <v>103180</v>
      </c>
      <c r="C2555" s="439" t="s">
        <v>1210</v>
      </c>
      <c r="D2555" s="449" t="s">
        <v>69</v>
      </c>
      <c r="E2555" s="450">
        <v>4.58</v>
      </c>
      <c r="F2555" s="455">
        <v>0</v>
      </c>
      <c r="G2555" s="453">
        <f>VLOOKUP(B2555,'SINAPI-%MO'!B:E,4,0)</f>
        <v>0</v>
      </c>
      <c r="H2555" s="456">
        <f t="shared" si="39"/>
        <v>4.58</v>
      </c>
    </row>
    <row r="2556" spans="1:8" x14ac:dyDescent="0.25">
      <c r="A2556" s="447"/>
      <c r="B2556" s="449">
        <v>103165</v>
      </c>
      <c r="C2556" s="439" t="s">
        <v>11282</v>
      </c>
      <c r="D2556" s="449" t="s">
        <v>69</v>
      </c>
      <c r="E2556" s="450">
        <v>0</v>
      </c>
      <c r="F2556" s="455"/>
      <c r="G2556" s="453" t="e">
        <f>VLOOKUP(B2556,'SINAPI-%MO'!B:E,4,0)</f>
        <v>#N/A</v>
      </c>
      <c r="H2556" s="456" t="str">
        <f t="shared" si="39"/>
        <v/>
      </c>
    </row>
    <row r="2557" spans="1:8" x14ac:dyDescent="0.25">
      <c r="A2557" s="447"/>
      <c r="B2557" s="449">
        <v>103166</v>
      </c>
      <c r="C2557" s="439" t="s">
        <v>11283</v>
      </c>
      <c r="D2557" s="449" t="s">
        <v>69</v>
      </c>
      <c r="E2557" s="450">
        <v>0</v>
      </c>
      <c r="F2557" s="455"/>
      <c r="G2557" s="453" t="e">
        <f>VLOOKUP(B2557,'SINAPI-%MO'!B:E,4,0)</f>
        <v>#N/A</v>
      </c>
      <c r="H2557" s="456" t="str">
        <f t="shared" si="39"/>
        <v/>
      </c>
    </row>
    <row r="2558" spans="1:8" x14ac:dyDescent="0.25">
      <c r="A2558" s="447"/>
      <c r="B2558" s="449">
        <v>103167</v>
      </c>
      <c r="C2558" s="439" t="s">
        <v>11284</v>
      </c>
      <c r="D2558" s="449" t="s">
        <v>69</v>
      </c>
      <c r="E2558" s="450">
        <v>0</v>
      </c>
      <c r="F2558" s="455"/>
      <c r="G2558" s="453" t="e">
        <f>VLOOKUP(B2558,'SINAPI-%MO'!B:E,4,0)</f>
        <v>#N/A</v>
      </c>
      <c r="H2558" s="456" t="str">
        <f t="shared" si="39"/>
        <v/>
      </c>
    </row>
    <row r="2559" spans="1:8" x14ac:dyDescent="0.25">
      <c r="A2559" s="447"/>
      <c r="B2559" s="449">
        <v>103168</v>
      </c>
      <c r="C2559" s="439" t="s">
        <v>1208</v>
      </c>
      <c r="D2559" s="449" t="s">
        <v>69</v>
      </c>
      <c r="E2559" s="450">
        <v>0.79</v>
      </c>
      <c r="F2559" s="455">
        <v>0</v>
      </c>
      <c r="G2559" s="453">
        <f>VLOOKUP(B2559,'SINAPI-%MO'!B:E,4,0)</f>
        <v>0</v>
      </c>
      <c r="H2559" s="456">
        <f t="shared" si="39"/>
        <v>0.79</v>
      </c>
    </row>
    <row r="2560" spans="1:8" x14ac:dyDescent="0.25">
      <c r="A2560" s="447"/>
      <c r="B2560" s="449">
        <v>102864</v>
      </c>
      <c r="C2560" s="439" t="s">
        <v>11285</v>
      </c>
      <c r="D2560" s="449" t="s">
        <v>69</v>
      </c>
      <c r="E2560" s="450">
        <v>0</v>
      </c>
      <c r="F2560" s="455"/>
      <c r="G2560" s="453" t="e">
        <f>VLOOKUP(B2560,'SINAPI-%MO'!B:E,4,0)</f>
        <v>#N/A</v>
      </c>
      <c r="H2560" s="456" t="str">
        <f t="shared" si="39"/>
        <v/>
      </c>
    </row>
    <row r="2561" spans="1:8" x14ac:dyDescent="0.25">
      <c r="A2561" s="447"/>
      <c r="B2561" s="449">
        <v>102865</v>
      </c>
      <c r="C2561" s="439" t="s">
        <v>11286</v>
      </c>
      <c r="D2561" s="449" t="s">
        <v>69</v>
      </c>
      <c r="E2561" s="450">
        <v>0</v>
      </c>
      <c r="F2561" s="455"/>
      <c r="G2561" s="453" t="e">
        <f>VLOOKUP(B2561,'SINAPI-%MO'!B:E,4,0)</f>
        <v>#N/A</v>
      </c>
      <c r="H2561" s="456" t="str">
        <f t="shared" si="39"/>
        <v/>
      </c>
    </row>
    <row r="2562" spans="1:8" x14ac:dyDescent="0.25">
      <c r="A2562" s="447"/>
      <c r="B2562" s="449">
        <v>102866</v>
      </c>
      <c r="C2562" s="439" t="s">
        <v>11287</v>
      </c>
      <c r="D2562" s="449" t="s">
        <v>69</v>
      </c>
      <c r="E2562" s="450">
        <v>0</v>
      </c>
      <c r="F2562" s="455"/>
      <c r="G2562" s="453" t="e">
        <f>VLOOKUP(B2562,'SINAPI-%MO'!B:E,4,0)</f>
        <v>#N/A</v>
      </c>
      <c r="H2562" s="456" t="str">
        <f t="shared" si="39"/>
        <v/>
      </c>
    </row>
    <row r="2563" spans="1:8" x14ac:dyDescent="0.25">
      <c r="A2563" s="447"/>
      <c r="B2563" s="449">
        <v>102867</v>
      </c>
      <c r="C2563" s="439" t="s">
        <v>1191</v>
      </c>
      <c r="D2563" s="449" t="s">
        <v>69</v>
      </c>
      <c r="E2563" s="450">
        <v>0.71</v>
      </c>
      <c r="F2563" s="455">
        <v>0</v>
      </c>
      <c r="G2563" s="453">
        <f>VLOOKUP(B2563,'SINAPI-%MO'!B:E,4,0)</f>
        <v>0</v>
      </c>
      <c r="H2563" s="456">
        <f t="shared" si="39"/>
        <v>0.71</v>
      </c>
    </row>
    <row r="2564" spans="1:8" x14ac:dyDescent="0.25">
      <c r="A2564" s="447"/>
      <c r="B2564" s="449">
        <v>106321</v>
      </c>
      <c r="C2564" s="439" t="s">
        <v>15112</v>
      </c>
      <c r="D2564" s="449" t="s">
        <v>69</v>
      </c>
      <c r="E2564" s="450">
        <v>0</v>
      </c>
      <c r="F2564" s="455"/>
      <c r="G2564" s="453" t="e">
        <f>VLOOKUP(B2564,'SINAPI-%MO'!B:E,4,0)</f>
        <v>#N/A</v>
      </c>
      <c r="H2564" s="456" t="str">
        <f t="shared" si="39"/>
        <v/>
      </c>
    </row>
    <row r="2565" spans="1:8" x14ac:dyDescent="0.25">
      <c r="A2565" s="447"/>
      <c r="B2565" s="449">
        <v>106322</v>
      </c>
      <c r="C2565" s="439" t="s">
        <v>15113</v>
      </c>
      <c r="D2565" s="449" t="s">
        <v>69</v>
      </c>
      <c r="E2565" s="450">
        <v>0</v>
      </c>
      <c r="F2565" s="455"/>
      <c r="G2565" s="453" t="e">
        <f>VLOOKUP(B2565,'SINAPI-%MO'!B:E,4,0)</f>
        <v>#N/A</v>
      </c>
      <c r="H2565" s="456" t="str">
        <f t="shared" si="39"/>
        <v/>
      </c>
    </row>
    <row r="2566" spans="1:8" x14ac:dyDescent="0.25">
      <c r="A2566" s="447"/>
      <c r="B2566" s="449">
        <v>106323</v>
      </c>
      <c r="C2566" s="439" t="s">
        <v>15114</v>
      </c>
      <c r="D2566" s="449" t="s">
        <v>69</v>
      </c>
      <c r="E2566" s="450">
        <v>0</v>
      </c>
      <c r="F2566" s="455"/>
      <c r="G2566" s="453" t="e">
        <f>VLOOKUP(B2566,'SINAPI-%MO'!B:E,4,0)</f>
        <v>#N/A</v>
      </c>
      <c r="H2566" s="456" t="str">
        <f t="shared" si="39"/>
        <v/>
      </c>
    </row>
    <row r="2567" spans="1:8" x14ac:dyDescent="0.25">
      <c r="A2567" s="447"/>
      <c r="B2567" s="449">
        <v>106324</v>
      </c>
      <c r="C2567" s="439" t="s">
        <v>14130</v>
      </c>
      <c r="D2567" s="449" t="s">
        <v>69</v>
      </c>
      <c r="E2567" s="450">
        <v>0.66</v>
      </c>
      <c r="F2567" s="455">
        <v>0</v>
      </c>
      <c r="G2567" s="453">
        <f>VLOOKUP(B2567,'SINAPI-%MO'!B:E,4,0)</f>
        <v>0</v>
      </c>
      <c r="H2567" s="456">
        <f t="shared" si="39"/>
        <v>0.66</v>
      </c>
    </row>
    <row r="2568" spans="1:8" x14ac:dyDescent="0.25">
      <c r="A2568" s="447"/>
      <c r="B2568" s="449">
        <v>92108</v>
      </c>
      <c r="C2568" s="439" t="s">
        <v>1013</v>
      </c>
      <c r="D2568" s="449" t="s">
        <v>69</v>
      </c>
      <c r="E2568" s="450">
        <v>0.91</v>
      </c>
      <c r="F2568" s="455">
        <v>0</v>
      </c>
      <c r="G2568" s="453">
        <f>VLOOKUP(B2568,'SINAPI-%MO'!B:E,4,0)</f>
        <v>0</v>
      </c>
      <c r="H2568" s="456">
        <f t="shared" si="39"/>
        <v>0.91</v>
      </c>
    </row>
    <row r="2569" spans="1:8" x14ac:dyDescent="0.25">
      <c r="A2569" s="447"/>
      <c r="B2569" s="449">
        <v>92109</v>
      </c>
      <c r="C2569" s="439" t="s">
        <v>1014</v>
      </c>
      <c r="D2569" s="449" t="s">
        <v>69</v>
      </c>
      <c r="E2569" s="450">
        <v>0.21</v>
      </c>
      <c r="F2569" s="455">
        <v>0</v>
      </c>
      <c r="G2569" s="453">
        <f>VLOOKUP(B2569,'SINAPI-%MO'!B:E,4,0)</f>
        <v>0</v>
      </c>
      <c r="H2569" s="456">
        <f t="shared" si="39"/>
        <v>0.21</v>
      </c>
    </row>
    <row r="2570" spans="1:8" x14ac:dyDescent="0.25">
      <c r="A2570" s="447"/>
      <c r="B2570" s="449">
        <v>92110</v>
      </c>
      <c r="C2570" s="439" t="s">
        <v>1015</v>
      </c>
      <c r="D2570" s="449" t="s">
        <v>69</v>
      </c>
      <c r="E2570" s="450">
        <v>1.1399999999999999</v>
      </c>
      <c r="F2570" s="455">
        <v>0</v>
      </c>
      <c r="G2570" s="453">
        <f>VLOOKUP(B2570,'SINAPI-%MO'!B:E,4,0)</f>
        <v>0</v>
      </c>
      <c r="H2570" s="456">
        <f t="shared" si="39"/>
        <v>1.1399999999999999</v>
      </c>
    </row>
    <row r="2571" spans="1:8" x14ac:dyDescent="0.25">
      <c r="A2571" s="447"/>
      <c r="B2571" s="449">
        <v>92111</v>
      </c>
      <c r="C2571" s="439" t="s">
        <v>1016</v>
      </c>
      <c r="D2571" s="449" t="s">
        <v>69</v>
      </c>
      <c r="E2571" s="450">
        <v>1.31</v>
      </c>
      <c r="F2571" s="455">
        <v>0</v>
      </c>
      <c r="G2571" s="453">
        <f>VLOOKUP(B2571,'SINAPI-%MO'!B:E,4,0)</f>
        <v>0</v>
      </c>
      <c r="H2571" s="456">
        <f t="shared" si="39"/>
        <v>1.31</v>
      </c>
    </row>
    <row r="2572" spans="1:8" x14ac:dyDescent="0.25">
      <c r="A2572" s="447"/>
      <c r="B2572" s="449">
        <v>90670</v>
      </c>
      <c r="C2572" s="439" t="s">
        <v>913</v>
      </c>
      <c r="D2572" s="449" t="s">
        <v>69</v>
      </c>
      <c r="E2572" s="450">
        <v>234.8</v>
      </c>
      <c r="F2572" s="455">
        <v>0</v>
      </c>
      <c r="G2572" s="453">
        <f>VLOOKUP(B2572,'SINAPI-%MO'!B:E,4,0)</f>
        <v>0</v>
      </c>
      <c r="H2572" s="456">
        <f t="shared" ref="H2572:H2635" si="40">IF(E2572&gt;0,TRUNC(E2572*(1-G2572),2),"")</f>
        <v>234.8</v>
      </c>
    </row>
    <row r="2573" spans="1:8" x14ac:dyDescent="0.25">
      <c r="A2573" s="447"/>
      <c r="B2573" s="449">
        <v>90671</v>
      </c>
      <c r="C2573" s="439" t="s">
        <v>914</v>
      </c>
      <c r="D2573" s="449" t="s">
        <v>69</v>
      </c>
      <c r="E2573" s="450">
        <v>62.99</v>
      </c>
      <c r="F2573" s="455">
        <v>0</v>
      </c>
      <c r="G2573" s="453">
        <f>VLOOKUP(B2573,'SINAPI-%MO'!B:E,4,0)</f>
        <v>0</v>
      </c>
      <c r="H2573" s="456">
        <f t="shared" si="40"/>
        <v>62.99</v>
      </c>
    </row>
    <row r="2574" spans="1:8" x14ac:dyDescent="0.25">
      <c r="A2574" s="447"/>
      <c r="B2574" s="449">
        <v>90672</v>
      </c>
      <c r="C2574" s="439" t="s">
        <v>915</v>
      </c>
      <c r="D2574" s="449" t="s">
        <v>69</v>
      </c>
      <c r="E2574" s="450">
        <v>293.83999999999997</v>
      </c>
      <c r="F2574" s="455">
        <v>0</v>
      </c>
      <c r="G2574" s="453">
        <f>VLOOKUP(B2574,'SINAPI-%MO'!B:E,4,0)</f>
        <v>0</v>
      </c>
      <c r="H2574" s="456">
        <f t="shared" si="40"/>
        <v>293.83999999999997</v>
      </c>
    </row>
    <row r="2575" spans="1:8" x14ac:dyDescent="0.25">
      <c r="A2575" s="447"/>
      <c r="B2575" s="449">
        <v>90673</v>
      </c>
      <c r="C2575" s="439" t="s">
        <v>916</v>
      </c>
      <c r="D2575" s="449" t="s">
        <v>69</v>
      </c>
      <c r="E2575" s="450">
        <v>122.73</v>
      </c>
      <c r="F2575" s="455">
        <v>0</v>
      </c>
      <c r="G2575" s="453">
        <f>VLOOKUP(B2575,'SINAPI-%MO'!B:E,4,0)</f>
        <v>0</v>
      </c>
      <c r="H2575" s="456">
        <f t="shared" si="40"/>
        <v>122.73</v>
      </c>
    </row>
    <row r="2576" spans="1:8" x14ac:dyDescent="0.25">
      <c r="A2576" s="447"/>
      <c r="B2576" s="449">
        <v>93220</v>
      </c>
      <c r="C2576" s="439" t="s">
        <v>1043</v>
      </c>
      <c r="D2576" s="449" t="s">
        <v>69</v>
      </c>
      <c r="E2576" s="450">
        <v>360.03</v>
      </c>
      <c r="F2576" s="455">
        <v>0</v>
      </c>
      <c r="G2576" s="453">
        <f>VLOOKUP(B2576,'SINAPI-%MO'!B:E,4,0)</f>
        <v>0</v>
      </c>
      <c r="H2576" s="456">
        <f t="shared" si="40"/>
        <v>360.03</v>
      </c>
    </row>
    <row r="2577" spans="1:8" x14ac:dyDescent="0.25">
      <c r="A2577" s="447"/>
      <c r="B2577" s="449">
        <v>93221</v>
      </c>
      <c r="C2577" s="439" t="s">
        <v>1044</v>
      </c>
      <c r="D2577" s="449" t="s">
        <v>69</v>
      </c>
      <c r="E2577" s="450">
        <v>96.59</v>
      </c>
      <c r="F2577" s="455">
        <v>0</v>
      </c>
      <c r="G2577" s="453">
        <f>VLOOKUP(B2577,'SINAPI-%MO'!B:E,4,0)</f>
        <v>0</v>
      </c>
      <c r="H2577" s="456">
        <f t="shared" si="40"/>
        <v>96.59</v>
      </c>
    </row>
    <row r="2578" spans="1:8" x14ac:dyDescent="0.25">
      <c r="A2578" s="447"/>
      <c r="B2578" s="449">
        <v>93222</v>
      </c>
      <c r="C2578" s="439" t="s">
        <v>1045</v>
      </c>
      <c r="D2578" s="449" t="s">
        <v>69</v>
      </c>
      <c r="E2578" s="450">
        <v>450.55</v>
      </c>
      <c r="F2578" s="455">
        <v>0</v>
      </c>
      <c r="G2578" s="453">
        <f>VLOOKUP(B2578,'SINAPI-%MO'!B:E,4,0)</f>
        <v>0</v>
      </c>
      <c r="H2578" s="456">
        <f t="shared" si="40"/>
        <v>450.55</v>
      </c>
    </row>
    <row r="2579" spans="1:8" x14ac:dyDescent="0.25">
      <c r="A2579" s="447"/>
      <c r="B2579" s="449">
        <v>93223</v>
      </c>
      <c r="C2579" s="439" t="s">
        <v>1046</v>
      </c>
      <c r="D2579" s="449" t="s">
        <v>69</v>
      </c>
      <c r="E2579" s="450">
        <v>160.31</v>
      </c>
      <c r="F2579" s="455">
        <v>0</v>
      </c>
      <c r="G2579" s="453">
        <f>VLOOKUP(B2579,'SINAPI-%MO'!B:E,4,0)</f>
        <v>0</v>
      </c>
      <c r="H2579" s="456">
        <f t="shared" si="40"/>
        <v>160.31</v>
      </c>
    </row>
    <row r="2580" spans="1:8" x14ac:dyDescent="0.25">
      <c r="A2580" s="447"/>
      <c r="B2580" s="449">
        <v>104691</v>
      </c>
      <c r="C2580" s="439" t="s">
        <v>6054</v>
      </c>
      <c r="D2580" s="449" t="s">
        <v>69</v>
      </c>
      <c r="E2580" s="450">
        <v>0.93</v>
      </c>
      <c r="F2580" s="455">
        <v>0</v>
      </c>
      <c r="G2580" s="453">
        <f>VLOOKUP(B2580,'SINAPI-%MO'!B:E,4,0)</f>
        <v>0</v>
      </c>
      <c r="H2580" s="456">
        <f t="shared" si="40"/>
        <v>0.93</v>
      </c>
    </row>
    <row r="2581" spans="1:8" x14ac:dyDescent="0.25">
      <c r="A2581" s="447"/>
      <c r="B2581" s="449">
        <v>104692</v>
      </c>
      <c r="C2581" s="439" t="s">
        <v>6055</v>
      </c>
      <c r="D2581" s="449" t="s">
        <v>69</v>
      </c>
      <c r="E2581" s="450">
        <v>0.21</v>
      </c>
      <c r="F2581" s="455">
        <v>0</v>
      </c>
      <c r="G2581" s="453">
        <f>VLOOKUP(B2581,'SINAPI-%MO'!B:E,4,0)</f>
        <v>0</v>
      </c>
      <c r="H2581" s="456">
        <f t="shared" si="40"/>
        <v>0.21</v>
      </c>
    </row>
    <row r="2582" spans="1:8" x14ac:dyDescent="0.25">
      <c r="A2582" s="447"/>
      <c r="B2582" s="449">
        <v>104693</v>
      </c>
      <c r="C2582" s="439" t="s">
        <v>6056</v>
      </c>
      <c r="D2582" s="449" t="s">
        <v>69</v>
      </c>
      <c r="E2582" s="450">
        <v>1.17</v>
      </c>
      <c r="F2582" s="455">
        <v>0</v>
      </c>
      <c r="G2582" s="453">
        <f>VLOOKUP(B2582,'SINAPI-%MO'!B:E,4,0)</f>
        <v>0</v>
      </c>
      <c r="H2582" s="456">
        <f t="shared" si="40"/>
        <v>1.17</v>
      </c>
    </row>
    <row r="2583" spans="1:8" x14ac:dyDescent="0.25">
      <c r="A2583" s="447"/>
      <c r="B2583" s="449">
        <v>104694</v>
      </c>
      <c r="C2583" s="439" t="s">
        <v>1229</v>
      </c>
      <c r="D2583" s="449" t="s">
        <v>69</v>
      </c>
      <c r="E2583" s="450">
        <v>2.23</v>
      </c>
      <c r="F2583" s="455">
        <v>0</v>
      </c>
      <c r="G2583" s="453">
        <f>VLOOKUP(B2583,'SINAPI-%MO'!B:E,4,0)</f>
        <v>0</v>
      </c>
      <c r="H2583" s="456">
        <f t="shared" si="40"/>
        <v>2.23</v>
      </c>
    </row>
    <row r="2584" spans="1:8" x14ac:dyDescent="0.25">
      <c r="A2584" s="447"/>
      <c r="B2584" s="449">
        <v>90676</v>
      </c>
      <c r="C2584" s="439" t="s">
        <v>917</v>
      </c>
      <c r="D2584" s="449" t="s">
        <v>69</v>
      </c>
      <c r="E2584" s="450">
        <v>100.61</v>
      </c>
      <c r="F2584" s="455">
        <v>0</v>
      </c>
      <c r="G2584" s="453">
        <f>VLOOKUP(B2584,'SINAPI-%MO'!B:E,4,0)</f>
        <v>0</v>
      </c>
      <c r="H2584" s="456">
        <f t="shared" si="40"/>
        <v>100.61</v>
      </c>
    </row>
    <row r="2585" spans="1:8" x14ac:dyDescent="0.25">
      <c r="A2585" s="447"/>
      <c r="B2585" s="449">
        <v>91021</v>
      </c>
      <c r="C2585" s="439" t="s">
        <v>947</v>
      </c>
      <c r="D2585" s="449" t="s">
        <v>69</v>
      </c>
      <c r="E2585" s="450">
        <v>12.52</v>
      </c>
      <c r="F2585" s="455">
        <v>0</v>
      </c>
      <c r="G2585" s="453">
        <f>VLOOKUP(B2585,'SINAPI-%MO'!B:E,4,0)</f>
        <v>0</v>
      </c>
      <c r="H2585" s="456">
        <f t="shared" si="40"/>
        <v>12.52</v>
      </c>
    </row>
    <row r="2586" spans="1:8" x14ac:dyDescent="0.25">
      <c r="A2586" s="447"/>
      <c r="B2586" s="449">
        <v>90677</v>
      </c>
      <c r="C2586" s="439" t="s">
        <v>918</v>
      </c>
      <c r="D2586" s="449" t="s">
        <v>69</v>
      </c>
      <c r="E2586" s="450">
        <v>30.91</v>
      </c>
      <c r="F2586" s="455">
        <v>0</v>
      </c>
      <c r="G2586" s="453">
        <f>VLOOKUP(B2586,'SINAPI-%MO'!B:E,4,0)</f>
        <v>0</v>
      </c>
      <c r="H2586" s="456">
        <f t="shared" si="40"/>
        <v>30.91</v>
      </c>
    </row>
    <row r="2587" spans="1:8" x14ac:dyDescent="0.25">
      <c r="A2587" s="447"/>
      <c r="B2587" s="449">
        <v>90678</v>
      </c>
      <c r="C2587" s="439" t="s">
        <v>919</v>
      </c>
      <c r="D2587" s="449" t="s">
        <v>69</v>
      </c>
      <c r="E2587" s="450">
        <v>143</v>
      </c>
      <c r="F2587" s="455">
        <v>0</v>
      </c>
      <c r="G2587" s="453">
        <f>VLOOKUP(B2587,'SINAPI-%MO'!B:E,4,0)</f>
        <v>0</v>
      </c>
      <c r="H2587" s="456">
        <f t="shared" si="40"/>
        <v>143</v>
      </c>
    </row>
    <row r="2588" spans="1:8" x14ac:dyDescent="0.25">
      <c r="A2588" s="447"/>
      <c r="B2588" s="449">
        <v>90679</v>
      </c>
      <c r="C2588" s="439" t="s">
        <v>920</v>
      </c>
      <c r="D2588" s="449" t="s">
        <v>69</v>
      </c>
      <c r="E2588" s="450">
        <v>94.12</v>
      </c>
      <c r="F2588" s="455">
        <v>0</v>
      </c>
      <c r="G2588" s="453">
        <f>VLOOKUP(B2588,'SINAPI-%MO'!B:E,4,0)</f>
        <v>0</v>
      </c>
      <c r="H2588" s="456">
        <f t="shared" si="40"/>
        <v>94.12</v>
      </c>
    </row>
    <row r="2589" spans="1:8" x14ac:dyDescent="0.25">
      <c r="A2589" s="447"/>
      <c r="B2589" s="449">
        <v>102870</v>
      </c>
      <c r="C2589" s="439" t="s">
        <v>6033</v>
      </c>
      <c r="D2589" s="449" t="s">
        <v>69</v>
      </c>
      <c r="E2589" s="450">
        <v>342.43</v>
      </c>
      <c r="F2589" s="455">
        <v>0</v>
      </c>
      <c r="G2589" s="453">
        <f>VLOOKUP(B2589,'SINAPI-%MO'!B:E,4,0)</f>
        <v>0</v>
      </c>
      <c r="H2589" s="456">
        <f t="shared" si="40"/>
        <v>342.43</v>
      </c>
    </row>
    <row r="2590" spans="1:8" x14ac:dyDescent="0.25">
      <c r="A2590" s="447"/>
      <c r="B2590" s="449">
        <v>102871</v>
      </c>
      <c r="C2590" s="439" t="s">
        <v>6034</v>
      </c>
      <c r="D2590" s="449" t="s">
        <v>69</v>
      </c>
      <c r="E2590" s="450">
        <v>92.51</v>
      </c>
      <c r="F2590" s="455">
        <v>0</v>
      </c>
      <c r="G2590" s="453">
        <f>VLOOKUP(B2590,'SINAPI-%MO'!B:E,4,0)</f>
        <v>0</v>
      </c>
      <c r="H2590" s="456">
        <f t="shared" si="40"/>
        <v>92.51</v>
      </c>
    </row>
    <row r="2591" spans="1:8" x14ac:dyDescent="0.25">
      <c r="A2591" s="447"/>
      <c r="B2591" s="449">
        <v>102872</v>
      </c>
      <c r="C2591" s="439" t="s">
        <v>6035</v>
      </c>
      <c r="D2591" s="449" t="s">
        <v>69</v>
      </c>
      <c r="E2591" s="450">
        <v>428.53</v>
      </c>
      <c r="F2591" s="455">
        <v>0</v>
      </c>
      <c r="G2591" s="453">
        <f>VLOOKUP(B2591,'SINAPI-%MO'!B:E,4,0)</f>
        <v>0</v>
      </c>
      <c r="H2591" s="456">
        <f t="shared" si="40"/>
        <v>428.53</v>
      </c>
    </row>
    <row r="2592" spans="1:8" x14ac:dyDescent="0.25">
      <c r="A2592" s="447"/>
      <c r="B2592" s="449">
        <v>102873</v>
      </c>
      <c r="C2592" s="439" t="s">
        <v>1192</v>
      </c>
      <c r="D2592" s="449" t="s">
        <v>69</v>
      </c>
      <c r="E2592" s="450">
        <v>122.73</v>
      </c>
      <c r="F2592" s="455">
        <v>0</v>
      </c>
      <c r="G2592" s="453">
        <f>VLOOKUP(B2592,'SINAPI-%MO'!B:E,4,0)</f>
        <v>0</v>
      </c>
      <c r="H2592" s="456">
        <f t="shared" si="40"/>
        <v>122.73</v>
      </c>
    </row>
    <row r="2593" spans="1:8" x14ac:dyDescent="0.25">
      <c r="A2593" s="447"/>
      <c r="B2593" s="449">
        <v>102960</v>
      </c>
      <c r="C2593" s="439" t="s">
        <v>6039</v>
      </c>
      <c r="D2593" s="449" t="s">
        <v>69</v>
      </c>
      <c r="E2593" s="450">
        <v>166.19</v>
      </c>
      <c r="F2593" s="455">
        <v>0</v>
      </c>
      <c r="G2593" s="453">
        <f>VLOOKUP(B2593,'SINAPI-%MO'!B:E,4,0)</f>
        <v>0</v>
      </c>
      <c r="H2593" s="456">
        <f t="shared" si="40"/>
        <v>166.19</v>
      </c>
    </row>
    <row r="2594" spans="1:8" x14ac:dyDescent="0.25">
      <c r="A2594" s="447"/>
      <c r="B2594" s="449">
        <v>102961</v>
      </c>
      <c r="C2594" s="439" t="s">
        <v>6040</v>
      </c>
      <c r="D2594" s="449" t="s">
        <v>69</v>
      </c>
      <c r="E2594" s="450">
        <v>44.89</v>
      </c>
      <c r="F2594" s="455">
        <v>0</v>
      </c>
      <c r="G2594" s="453">
        <f>VLOOKUP(B2594,'SINAPI-%MO'!B:E,4,0)</f>
        <v>0</v>
      </c>
      <c r="H2594" s="456">
        <f t="shared" si="40"/>
        <v>44.89</v>
      </c>
    </row>
    <row r="2595" spans="1:8" x14ac:dyDescent="0.25">
      <c r="A2595" s="447"/>
      <c r="B2595" s="449">
        <v>102962</v>
      </c>
      <c r="C2595" s="439" t="s">
        <v>6041</v>
      </c>
      <c r="D2595" s="449" t="s">
        <v>69</v>
      </c>
      <c r="E2595" s="450">
        <v>155.9</v>
      </c>
      <c r="F2595" s="455">
        <v>0</v>
      </c>
      <c r="G2595" s="453">
        <f>VLOOKUP(B2595,'SINAPI-%MO'!B:E,4,0)</f>
        <v>0</v>
      </c>
      <c r="H2595" s="456">
        <f t="shared" si="40"/>
        <v>155.9</v>
      </c>
    </row>
    <row r="2596" spans="1:8" x14ac:dyDescent="0.25">
      <c r="A2596" s="447"/>
      <c r="B2596" s="449">
        <v>102963</v>
      </c>
      <c r="C2596" s="439" t="s">
        <v>1203</v>
      </c>
      <c r="D2596" s="449" t="s">
        <v>69</v>
      </c>
      <c r="E2596" s="450">
        <v>87</v>
      </c>
      <c r="F2596" s="455">
        <v>0</v>
      </c>
      <c r="G2596" s="453">
        <f>VLOOKUP(B2596,'SINAPI-%MO'!B:E,4,0)</f>
        <v>0</v>
      </c>
      <c r="H2596" s="456">
        <f t="shared" si="40"/>
        <v>87</v>
      </c>
    </row>
    <row r="2597" spans="1:8" x14ac:dyDescent="0.25">
      <c r="A2597" s="447"/>
      <c r="B2597" s="449">
        <v>90621</v>
      </c>
      <c r="C2597" s="439" t="s">
        <v>881</v>
      </c>
      <c r="D2597" s="449" t="s">
        <v>69</v>
      </c>
      <c r="E2597" s="450">
        <v>3.23</v>
      </c>
      <c r="F2597" s="455">
        <v>0</v>
      </c>
      <c r="G2597" s="453">
        <f>VLOOKUP(B2597,'SINAPI-%MO'!B:E,4,0)</f>
        <v>0</v>
      </c>
      <c r="H2597" s="456">
        <f t="shared" si="40"/>
        <v>3.23</v>
      </c>
    </row>
    <row r="2598" spans="1:8" x14ac:dyDescent="0.25">
      <c r="A2598" s="447"/>
      <c r="B2598" s="449">
        <v>90622</v>
      </c>
      <c r="C2598" s="439" t="s">
        <v>882</v>
      </c>
      <c r="D2598" s="449" t="s">
        <v>69</v>
      </c>
      <c r="E2598" s="450">
        <v>0.74</v>
      </c>
      <c r="F2598" s="455">
        <v>0</v>
      </c>
      <c r="G2598" s="453">
        <f>VLOOKUP(B2598,'SINAPI-%MO'!B:E,4,0)</f>
        <v>0</v>
      </c>
      <c r="H2598" s="456">
        <f t="shared" si="40"/>
        <v>0.74</v>
      </c>
    </row>
    <row r="2599" spans="1:8" x14ac:dyDescent="0.25">
      <c r="A2599" s="447"/>
      <c r="B2599" s="449">
        <v>90623</v>
      </c>
      <c r="C2599" s="439" t="s">
        <v>883</v>
      </c>
      <c r="D2599" s="449" t="s">
        <v>69</v>
      </c>
      <c r="E2599" s="450">
        <v>4.04</v>
      </c>
      <c r="F2599" s="455">
        <v>0</v>
      </c>
      <c r="G2599" s="453">
        <f>VLOOKUP(B2599,'SINAPI-%MO'!B:E,4,0)</f>
        <v>0</v>
      </c>
      <c r="H2599" s="456">
        <f t="shared" si="40"/>
        <v>4.04</v>
      </c>
    </row>
    <row r="2600" spans="1:8" x14ac:dyDescent="0.25">
      <c r="A2600" s="447"/>
      <c r="B2600" s="449">
        <v>90624</v>
      </c>
      <c r="C2600" s="439" t="s">
        <v>884</v>
      </c>
      <c r="D2600" s="449" t="s">
        <v>69</v>
      </c>
      <c r="E2600" s="450">
        <v>3.28</v>
      </c>
      <c r="F2600" s="455">
        <v>0</v>
      </c>
      <c r="G2600" s="453">
        <f>VLOOKUP(B2600,'SINAPI-%MO'!B:E,4,0)</f>
        <v>0</v>
      </c>
      <c r="H2600" s="456">
        <f t="shared" si="40"/>
        <v>3.28</v>
      </c>
    </row>
    <row r="2601" spans="1:8" x14ac:dyDescent="0.25">
      <c r="A2601" s="447"/>
      <c r="B2601" s="449">
        <v>102876</v>
      </c>
      <c r="C2601" s="439" t="s">
        <v>6036</v>
      </c>
      <c r="D2601" s="449" t="s">
        <v>69</v>
      </c>
      <c r="E2601" s="450">
        <v>475.87</v>
      </c>
      <c r="F2601" s="455">
        <v>0</v>
      </c>
      <c r="G2601" s="453">
        <f>VLOOKUP(B2601,'SINAPI-%MO'!B:E,4,0)</f>
        <v>0</v>
      </c>
      <c r="H2601" s="456">
        <f t="shared" si="40"/>
        <v>475.87</v>
      </c>
    </row>
    <row r="2602" spans="1:8" x14ac:dyDescent="0.25">
      <c r="A2602" s="447"/>
      <c r="B2602" s="449">
        <v>102877</v>
      </c>
      <c r="C2602" s="439" t="s">
        <v>6037</v>
      </c>
      <c r="D2602" s="449" t="s">
        <v>69</v>
      </c>
      <c r="E2602" s="450">
        <v>128.56</v>
      </c>
      <c r="F2602" s="455">
        <v>0</v>
      </c>
      <c r="G2602" s="453">
        <f>VLOOKUP(B2602,'SINAPI-%MO'!B:E,4,0)</f>
        <v>0</v>
      </c>
      <c r="H2602" s="456">
        <f t="shared" si="40"/>
        <v>128.56</v>
      </c>
    </row>
    <row r="2603" spans="1:8" x14ac:dyDescent="0.25">
      <c r="A2603" s="447"/>
      <c r="B2603" s="449">
        <v>102878</v>
      </c>
      <c r="C2603" s="439" t="s">
        <v>6038</v>
      </c>
      <c r="D2603" s="449" t="s">
        <v>69</v>
      </c>
      <c r="E2603" s="450">
        <v>595.51</v>
      </c>
      <c r="F2603" s="455">
        <v>0</v>
      </c>
      <c r="G2603" s="453">
        <f>VLOOKUP(B2603,'SINAPI-%MO'!B:E,4,0)</f>
        <v>0</v>
      </c>
      <c r="H2603" s="456">
        <f t="shared" si="40"/>
        <v>595.51</v>
      </c>
    </row>
    <row r="2604" spans="1:8" x14ac:dyDescent="0.25">
      <c r="A2604" s="447"/>
      <c r="B2604" s="449">
        <v>102879</v>
      </c>
      <c r="C2604" s="439" t="s">
        <v>1193</v>
      </c>
      <c r="D2604" s="449" t="s">
        <v>69</v>
      </c>
      <c r="E2604" s="450">
        <v>184.2</v>
      </c>
      <c r="F2604" s="455">
        <v>0</v>
      </c>
      <c r="G2604" s="453">
        <f>VLOOKUP(B2604,'SINAPI-%MO'!B:E,4,0)</f>
        <v>0</v>
      </c>
      <c r="H2604" s="456">
        <f t="shared" si="40"/>
        <v>184.2</v>
      </c>
    </row>
    <row r="2605" spans="1:8" x14ac:dyDescent="0.25">
      <c r="A2605" s="447"/>
      <c r="B2605" s="449">
        <v>103220</v>
      </c>
      <c r="C2605" s="439" t="s">
        <v>6045</v>
      </c>
      <c r="D2605" s="449" t="s">
        <v>69</v>
      </c>
      <c r="E2605" s="450">
        <v>145.53</v>
      </c>
      <c r="F2605" s="455">
        <v>0</v>
      </c>
      <c r="G2605" s="453">
        <f>VLOOKUP(B2605,'SINAPI-%MO'!B:E,4,0)</f>
        <v>0</v>
      </c>
      <c r="H2605" s="456">
        <f t="shared" si="40"/>
        <v>145.53</v>
      </c>
    </row>
    <row r="2606" spans="1:8" x14ac:dyDescent="0.25">
      <c r="A2606" s="447"/>
      <c r="B2606" s="449">
        <v>103221</v>
      </c>
      <c r="C2606" s="439" t="s">
        <v>6046</v>
      </c>
      <c r="D2606" s="449" t="s">
        <v>69</v>
      </c>
      <c r="E2606" s="450">
        <v>39.31</v>
      </c>
      <c r="F2606" s="455">
        <v>0</v>
      </c>
      <c r="G2606" s="453">
        <f>VLOOKUP(B2606,'SINAPI-%MO'!B:E,4,0)</f>
        <v>0</v>
      </c>
      <c r="H2606" s="456">
        <f t="shared" si="40"/>
        <v>39.31</v>
      </c>
    </row>
    <row r="2607" spans="1:8" x14ac:dyDescent="0.25">
      <c r="A2607" s="447"/>
      <c r="B2607" s="449">
        <v>103222</v>
      </c>
      <c r="C2607" s="439" t="s">
        <v>6047</v>
      </c>
      <c r="D2607" s="449" t="s">
        <v>69</v>
      </c>
      <c r="E2607" s="450">
        <v>182.12</v>
      </c>
      <c r="F2607" s="455">
        <v>0</v>
      </c>
      <c r="G2607" s="453">
        <f>VLOOKUP(B2607,'SINAPI-%MO'!B:E,4,0)</f>
        <v>0</v>
      </c>
      <c r="H2607" s="456">
        <f t="shared" si="40"/>
        <v>182.12</v>
      </c>
    </row>
    <row r="2608" spans="1:8" x14ac:dyDescent="0.25">
      <c r="A2608" s="447"/>
      <c r="B2608" s="449">
        <v>103223</v>
      </c>
      <c r="C2608" s="439" t="s">
        <v>1211</v>
      </c>
      <c r="D2608" s="449" t="s">
        <v>69</v>
      </c>
      <c r="E2608" s="450">
        <v>35.979999999999997</v>
      </c>
      <c r="F2608" s="455">
        <v>0</v>
      </c>
      <c r="G2608" s="453">
        <f>VLOOKUP(B2608,'SINAPI-%MO'!B:E,4,0)</f>
        <v>0</v>
      </c>
      <c r="H2608" s="456">
        <f t="shared" si="40"/>
        <v>35.979999999999997</v>
      </c>
    </row>
    <row r="2609" spans="1:8" x14ac:dyDescent="0.25">
      <c r="A2609" s="447"/>
      <c r="B2609" s="449">
        <v>103232</v>
      </c>
      <c r="C2609" s="439" t="s">
        <v>6051</v>
      </c>
      <c r="D2609" s="449" t="s">
        <v>69</v>
      </c>
      <c r="E2609" s="450">
        <v>456.59</v>
      </c>
      <c r="F2609" s="455">
        <v>0</v>
      </c>
      <c r="G2609" s="453">
        <f>VLOOKUP(B2609,'SINAPI-%MO'!B:E,4,0)</f>
        <v>0</v>
      </c>
      <c r="H2609" s="456">
        <f t="shared" si="40"/>
        <v>456.59</v>
      </c>
    </row>
    <row r="2610" spans="1:8" x14ac:dyDescent="0.25">
      <c r="A2610" s="447"/>
      <c r="B2610" s="449">
        <v>103233</v>
      </c>
      <c r="C2610" s="439" t="s">
        <v>6052</v>
      </c>
      <c r="D2610" s="449" t="s">
        <v>69</v>
      </c>
      <c r="E2610" s="450">
        <v>123.35</v>
      </c>
      <c r="F2610" s="455">
        <v>0</v>
      </c>
      <c r="G2610" s="453">
        <f>VLOOKUP(B2610,'SINAPI-%MO'!B:E,4,0)</f>
        <v>0</v>
      </c>
      <c r="H2610" s="456">
        <f t="shared" si="40"/>
        <v>123.35</v>
      </c>
    </row>
    <row r="2611" spans="1:8" x14ac:dyDescent="0.25">
      <c r="A2611" s="447"/>
      <c r="B2611" s="449">
        <v>103234</v>
      </c>
      <c r="C2611" s="439" t="s">
        <v>6053</v>
      </c>
      <c r="D2611" s="449" t="s">
        <v>69</v>
      </c>
      <c r="E2611" s="450">
        <v>599.65</v>
      </c>
      <c r="F2611" s="455">
        <v>0</v>
      </c>
      <c r="G2611" s="453">
        <f>VLOOKUP(B2611,'SINAPI-%MO'!B:E,4,0)</f>
        <v>0</v>
      </c>
      <c r="H2611" s="456">
        <f t="shared" si="40"/>
        <v>599.65</v>
      </c>
    </row>
    <row r="2612" spans="1:8" x14ac:dyDescent="0.25">
      <c r="A2612" s="447"/>
      <c r="B2612" s="449">
        <v>103235</v>
      </c>
      <c r="C2612" s="439" t="s">
        <v>1213</v>
      </c>
      <c r="D2612" s="449" t="s">
        <v>69</v>
      </c>
      <c r="E2612" s="450">
        <v>105.35</v>
      </c>
      <c r="F2612" s="455">
        <v>0</v>
      </c>
      <c r="G2612" s="453">
        <f>VLOOKUP(B2612,'SINAPI-%MO'!B:E,4,0)</f>
        <v>0</v>
      </c>
      <c r="H2612" s="456">
        <f t="shared" si="40"/>
        <v>105.35</v>
      </c>
    </row>
    <row r="2613" spans="1:8" x14ac:dyDescent="0.25">
      <c r="A2613" s="447"/>
      <c r="B2613" s="449">
        <v>103228</v>
      </c>
      <c r="C2613" s="439" t="s">
        <v>6050</v>
      </c>
      <c r="D2613" s="449" t="s">
        <v>69</v>
      </c>
      <c r="E2613" s="450">
        <v>417.82</v>
      </c>
      <c r="F2613" s="455">
        <v>0</v>
      </c>
      <c r="G2613" s="453">
        <f>VLOOKUP(B2613,'SINAPI-%MO'!B:E,4,0)</f>
        <v>0</v>
      </c>
      <c r="H2613" s="456">
        <f t="shared" si="40"/>
        <v>417.82</v>
      </c>
    </row>
    <row r="2614" spans="1:8" x14ac:dyDescent="0.25">
      <c r="A2614" s="447"/>
      <c r="B2614" s="449">
        <v>103226</v>
      </c>
      <c r="C2614" s="439" t="s">
        <v>6048</v>
      </c>
      <c r="D2614" s="449" t="s">
        <v>69</v>
      </c>
      <c r="E2614" s="450">
        <v>333.88</v>
      </c>
      <c r="F2614" s="455">
        <v>0</v>
      </c>
      <c r="G2614" s="453">
        <f>VLOOKUP(B2614,'SINAPI-%MO'!B:E,4,0)</f>
        <v>0</v>
      </c>
      <c r="H2614" s="456">
        <f t="shared" si="40"/>
        <v>333.88</v>
      </c>
    </row>
    <row r="2615" spans="1:8" x14ac:dyDescent="0.25">
      <c r="A2615" s="447"/>
      <c r="B2615" s="449">
        <v>103227</v>
      </c>
      <c r="C2615" s="439" t="s">
        <v>6049</v>
      </c>
      <c r="D2615" s="449" t="s">
        <v>69</v>
      </c>
      <c r="E2615" s="450">
        <v>90.2</v>
      </c>
      <c r="F2615" s="455">
        <v>0</v>
      </c>
      <c r="G2615" s="453">
        <f>VLOOKUP(B2615,'SINAPI-%MO'!B:E,4,0)</f>
        <v>0</v>
      </c>
      <c r="H2615" s="456">
        <f t="shared" si="40"/>
        <v>90.2</v>
      </c>
    </row>
    <row r="2616" spans="1:8" x14ac:dyDescent="0.25">
      <c r="A2616" s="447"/>
      <c r="B2616" s="449">
        <v>103229</v>
      </c>
      <c r="C2616" s="439" t="s">
        <v>1212</v>
      </c>
      <c r="D2616" s="449" t="s">
        <v>69</v>
      </c>
      <c r="E2616" s="450">
        <v>89.33</v>
      </c>
      <c r="F2616" s="455">
        <v>0</v>
      </c>
      <c r="G2616" s="453">
        <f>VLOOKUP(B2616,'SINAPI-%MO'!B:E,4,0)</f>
        <v>0</v>
      </c>
      <c r="H2616" s="456">
        <f t="shared" si="40"/>
        <v>89.33</v>
      </c>
    </row>
    <row r="2617" spans="1:8" x14ac:dyDescent="0.25">
      <c r="A2617" s="447"/>
      <c r="B2617" s="449">
        <v>102972</v>
      </c>
      <c r="C2617" s="439" t="s">
        <v>6042</v>
      </c>
      <c r="D2617" s="449" t="s">
        <v>69</v>
      </c>
      <c r="E2617" s="450">
        <v>88.7</v>
      </c>
      <c r="F2617" s="455">
        <v>0</v>
      </c>
      <c r="G2617" s="453">
        <f>VLOOKUP(B2617,'SINAPI-%MO'!B:E,4,0)</f>
        <v>0</v>
      </c>
      <c r="H2617" s="456">
        <f t="shared" si="40"/>
        <v>88.7</v>
      </c>
    </row>
    <row r="2618" spans="1:8" x14ac:dyDescent="0.25">
      <c r="A2618" s="447"/>
      <c r="B2618" s="449">
        <v>102973</v>
      </c>
      <c r="C2618" s="439" t="s">
        <v>6043</v>
      </c>
      <c r="D2618" s="449" t="s">
        <v>69</v>
      </c>
      <c r="E2618" s="450">
        <v>24.63</v>
      </c>
      <c r="F2618" s="455">
        <v>0</v>
      </c>
      <c r="G2618" s="453">
        <f>VLOOKUP(B2618,'SINAPI-%MO'!B:E,4,0)</f>
        <v>0</v>
      </c>
      <c r="H2618" s="456">
        <f t="shared" si="40"/>
        <v>24.63</v>
      </c>
    </row>
    <row r="2619" spans="1:8" x14ac:dyDescent="0.25">
      <c r="A2619" s="447"/>
      <c r="B2619" s="449">
        <v>102974</v>
      </c>
      <c r="C2619" s="439" t="s">
        <v>6044</v>
      </c>
      <c r="D2619" s="449" t="s">
        <v>69</v>
      </c>
      <c r="E2619" s="450">
        <v>83.21</v>
      </c>
      <c r="F2619" s="455">
        <v>0</v>
      </c>
      <c r="G2619" s="453">
        <f>VLOOKUP(B2619,'SINAPI-%MO'!B:E,4,0)</f>
        <v>0</v>
      </c>
      <c r="H2619" s="456">
        <f t="shared" si="40"/>
        <v>83.21</v>
      </c>
    </row>
    <row r="2620" spans="1:8" x14ac:dyDescent="0.25">
      <c r="A2620" s="447"/>
      <c r="B2620" s="449">
        <v>96301</v>
      </c>
      <c r="C2620" s="439" t="s">
        <v>1167</v>
      </c>
      <c r="D2620" s="449" t="s">
        <v>69</v>
      </c>
      <c r="E2620" s="450">
        <v>50.4</v>
      </c>
      <c r="F2620" s="455">
        <v>0</v>
      </c>
      <c r="G2620" s="453">
        <f>VLOOKUP(B2620,'SINAPI-%MO'!B:E,4,0)</f>
        <v>0</v>
      </c>
      <c r="H2620" s="456">
        <f t="shared" si="40"/>
        <v>50.4</v>
      </c>
    </row>
    <row r="2621" spans="1:8" x14ac:dyDescent="0.25">
      <c r="A2621" s="447"/>
      <c r="B2621" s="449">
        <v>90627</v>
      </c>
      <c r="C2621" s="439" t="s">
        <v>885</v>
      </c>
      <c r="D2621" s="449" t="s">
        <v>69</v>
      </c>
      <c r="E2621" s="450">
        <v>52.04</v>
      </c>
      <c r="F2621" s="455">
        <v>0</v>
      </c>
      <c r="G2621" s="453">
        <f>VLOOKUP(B2621,'SINAPI-%MO'!B:E,4,0)</f>
        <v>0</v>
      </c>
      <c r="H2621" s="456">
        <f t="shared" si="40"/>
        <v>52.04</v>
      </c>
    </row>
    <row r="2622" spans="1:8" x14ac:dyDescent="0.25">
      <c r="A2622" s="447"/>
      <c r="B2622" s="449">
        <v>90628</v>
      </c>
      <c r="C2622" s="439" t="s">
        <v>886</v>
      </c>
      <c r="D2622" s="449" t="s">
        <v>69</v>
      </c>
      <c r="E2622" s="450">
        <v>13.96</v>
      </c>
      <c r="F2622" s="455">
        <v>0</v>
      </c>
      <c r="G2622" s="453">
        <f>VLOOKUP(B2622,'SINAPI-%MO'!B:E,4,0)</f>
        <v>0</v>
      </c>
      <c r="H2622" s="456">
        <f t="shared" si="40"/>
        <v>13.96</v>
      </c>
    </row>
    <row r="2623" spans="1:8" x14ac:dyDescent="0.25">
      <c r="A2623" s="447"/>
      <c r="B2623" s="449">
        <v>90629</v>
      </c>
      <c r="C2623" s="439" t="s">
        <v>887</v>
      </c>
      <c r="D2623" s="449" t="s">
        <v>69</v>
      </c>
      <c r="E2623" s="450">
        <v>65.13</v>
      </c>
      <c r="F2623" s="455">
        <v>0</v>
      </c>
      <c r="G2623" s="453">
        <f>VLOOKUP(B2623,'SINAPI-%MO'!B:E,4,0)</f>
        <v>0</v>
      </c>
      <c r="H2623" s="456">
        <f t="shared" si="40"/>
        <v>65.13</v>
      </c>
    </row>
    <row r="2624" spans="1:8" x14ac:dyDescent="0.25">
      <c r="A2624" s="447"/>
      <c r="B2624" s="449">
        <v>90630</v>
      </c>
      <c r="C2624" s="439" t="s">
        <v>888</v>
      </c>
      <c r="D2624" s="449" t="s">
        <v>69</v>
      </c>
      <c r="E2624" s="450">
        <v>1.56</v>
      </c>
      <c r="F2624" s="455">
        <v>0</v>
      </c>
      <c r="G2624" s="453">
        <f>VLOOKUP(B2624,'SINAPI-%MO'!B:E,4,0)</f>
        <v>0</v>
      </c>
      <c r="H2624" s="456">
        <f t="shared" si="40"/>
        <v>1.56</v>
      </c>
    </row>
    <row r="2625" spans="1:8" x14ac:dyDescent="0.25">
      <c r="A2625" s="447"/>
      <c r="B2625" s="449">
        <v>95704</v>
      </c>
      <c r="C2625" s="439" t="s">
        <v>1130</v>
      </c>
      <c r="D2625" s="449" t="s">
        <v>69</v>
      </c>
      <c r="E2625" s="450">
        <v>52.55</v>
      </c>
      <c r="F2625" s="455">
        <v>0</v>
      </c>
      <c r="G2625" s="453">
        <f>VLOOKUP(B2625,'SINAPI-%MO'!B:E,4,0)</f>
        <v>0</v>
      </c>
      <c r="H2625" s="456">
        <f t="shared" si="40"/>
        <v>52.55</v>
      </c>
    </row>
    <row r="2626" spans="1:8" x14ac:dyDescent="0.25">
      <c r="A2626" s="447"/>
      <c r="B2626" s="449">
        <v>95705</v>
      </c>
      <c r="C2626" s="439" t="s">
        <v>1131</v>
      </c>
      <c r="D2626" s="449" t="s">
        <v>69</v>
      </c>
      <c r="E2626" s="450">
        <v>14.1</v>
      </c>
      <c r="F2626" s="455">
        <v>0</v>
      </c>
      <c r="G2626" s="453">
        <f>VLOOKUP(B2626,'SINAPI-%MO'!B:E,4,0)</f>
        <v>0</v>
      </c>
      <c r="H2626" s="456">
        <f t="shared" si="40"/>
        <v>14.1</v>
      </c>
    </row>
    <row r="2627" spans="1:8" x14ac:dyDescent="0.25">
      <c r="A2627" s="447"/>
      <c r="B2627" s="449">
        <v>95706</v>
      </c>
      <c r="C2627" s="439" t="s">
        <v>1132</v>
      </c>
      <c r="D2627" s="449" t="s">
        <v>69</v>
      </c>
      <c r="E2627" s="450">
        <v>65.77</v>
      </c>
      <c r="F2627" s="455">
        <v>0</v>
      </c>
      <c r="G2627" s="453">
        <f>VLOOKUP(B2627,'SINAPI-%MO'!B:E,4,0)</f>
        <v>0</v>
      </c>
      <c r="H2627" s="456">
        <f t="shared" si="40"/>
        <v>65.77</v>
      </c>
    </row>
    <row r="2628" spans="1:8" x14ac:dyDescent="0.25">
      <c r="A2628" s="447"/>
      <c r="B2628" s="449">
        <v>95707</v>
      </c>
      <c r="C2628" s="439" t="s">
        <v>1133</v>
      </c>
      <c r="D2628" s="449" t="s">
        <v>69</v>
      </c>
      <c r="E2628" s="450">
        <v>4.3</v>
      </c>
      <c r="F2628" s="455">
        <v>0</v>
      </c>
      <c r="G2628" s="453">
        <f>VLOOKUP(B2628,'SINAPI-%MO'!B:E,4,0)</f>
        <v>0</v>
      </c>
      <c r="H2628" s="456">
        <f t="shared" si="40"/>
        <v>4.3</v>
      </c>
    </row>
    <row r="2629" spans="1:8" x14ac:dyDescent="0.25">
      <c r="A2629" s="447"/>
      <c r="B2629" s="449">
        <v>91273</v>
      </c>
      <c r="C2629" s="439" t="s">
        <v>953</v>
      </c>
      <c r="D2629" s="449" t="s">
        <v>69</v>
      </c>
      <c r="E2629" s="450">
        <v>0.68</v>
      </c>
      <c r="F2629" s="455">
        <v>0</v>
      </c>
      <c r="G2629" s="453">
        <f>VLOOKUP(B2629,'SINAPI-%MO'!B:E,4,0)</f>
        <v>0</v>
      </c>
      <c r="H2629" s="456">
        <f t="shared" si="40"/>
        <v>0.68</v>
      </c>
    </row>
    <row r="2630" spans="1:8" x14ac:dyDescent="0.25">
      <c r="A2630" s="447"/>
      <c r="B2630" s="449">
        <v>91274</v>
      </c>
      <c r="C2630" s="439" t="s">
        <v>954</v>
      </c>
      <c r="D2630" s="449" t="s">
        <v>69</v>
      </c>
      <c r="E2630" s="450">
        <v>0.18</v>
      </c>
      <c r="F2630" s="455">
        <v>0</v>
      </c>
      <c r="G2630" s="453">
        <f>VLOOKUP(B2630,'SINAPI-%MO'!B:E,4,0)</f>
        <v>0</v>
      </c>
      <c r="H2630" s="456">
        <f t="shared" si="40"/>
        <v>0.18</v>
      </c>
    </row>
    <row r="2631" spans="1:8" x14ac:dyDescent="0.25">
      <c r="A2631" s="447"/>
      <c r="B2631" s="449">
        <v>91275</v>
      </c>
      <c r="C2631" s="439" t="s">
        <v>955</v>
      </c>
      <c r="D2631" s="449" t="s">
        <v>69</v>
      </c>
      <c r="E2631" s="450">
        <v>0.86</v>
      </c>
      <c r="F2631" s="455">
        <v>0</v>
      </c>
      <c r="G2631" s="453">
        <f>VLOOKUP(B2631,'SINAPI-%MO'!B:E,4,0)</f>
        <v>0</v>
      </c>
      <c r="H2631" s="456">
        <f t="shared" si="40"/>
        <v>0.86</v>
      </c>
    </row>
    <row r="2632" spans="1:8" x14ac:dyDescent="0.25">
      <c r="A2632" s="447"/>
      <c r="B2632" s="449">
        <v>91276</v>
      </c>
      <c r="C2632" s="439" t="s">
        <v>956</v>
      </c>
      <c r="D2632" s="449" t="s">
        <v>69</v>
      </c>
      <c r="E2632" s="450">
        <v>9.1199999999999992</v>
      </c>
      <c r="F2632" s="455">
        <v>0</v>
      </c>
      <c r="G2632" s="453">
        <f>VLOOKUP(B2632,'SINAPI-%MO'!B:E,4,0)</f>
        <v>0</v>
      </c>
      <c r="H2632" s="456">
        <f t="shared" si="40"/>
        <v>9.1199999999999992</v>
      </c>
    </row>
    <row r="2633" spans="1:8" x14ac:dyDescent="0.25">
      <c r="A2633" s="447"/>
      <c r="B2633" s="449">
        <v>102882</v>
      </c>
      <c r="C2633" s="439" t="s">
        <v>11288</v>
      </c>
      <c r="D2633" s="449" t="s">
        <v>69</v>
      </c>
      <c r="E2633" s="450">
        <v>0</v>
      </c>
      <c r="F2633" s="455"/>
      <c r="G2633" s="453" t="e">
        <f>VLOOKUP(B2633,'SINAPI-%MO'!B:E,4,0)</f>
        <v>#N/A</v>
      </c>
      <c r="H2633" s="456" t="str">
        <f t="shared" si="40"/>
        <v/>
      </c>
    </row>
    <row r="2634" spans="1:8" x14ac:dyDescent="0.25">
      <c r="A2634" s="447"/>
      <c r="B2634" s="449">
        <v>102883</v>
      </c>
      <c r="C2634" s="439" t="s">
        <v>11289</v>
      </c>
      <c r="D2634" s="449" t="s">
        <v>69</v>
      </c>
      <c r="E2634" s="450">
        <v>0</v>
      </c>
      <c r="F2634" s="455"/>
      <c r="G2634" s="453" t="e">
        <f>VLOOKUP(B2634,'SINAPI-%MO'!B:E,4,0)</f>
        <v>#N/A</v>
      </c>
      <c r="H2634" s="456" t="str">
        <f t="shared" si="40"/>
        <v/>
      </c>
    </row>
    <row r="2635" spans="1:8" x14ac:dyDescent="0.25">
      <c r="A2635" s="447"/>
      <c r="B2635" s="449">
        <v>102884</v>
      </c>
      <c r="C2635" s="439" t="s">
        <v>11290</v>
      </c>
      <c r="D2635" s="449" t="s">
        <v>69</v>
      </c>
      <c r="E2635" s="450">
        <v>0</v>
      </c>
      <c r="F2635" s="455"/>
      <c r="G2635" s="453" t="e">
        <f>VLOOKUP(B2635,'SINAPI-%MO'!B:E,4,0)</f>
        <v>#N/A</v>
      </c>
      <c r="H2635" s="456" t="str">
        <f t="shared" si="40"/>
        <v/>
      </c>
    </row>
    <row r="2636" spans="1:8" x14ac:dyDescent="0.25">
      <c r="A2636" s="447"/>
      <c r="B2636" s="449">
        <v>102885</v>
      </c>
      <c r="C2636" s="439" t="s">
        <v>1194</v>
      </c>
      <c r="D2636" s="449" t="s">
        <v>69</v>
      </c>
      <c r="E2636" s="450">
        <v>1.34</v>
      </c>
      <c r="F2636" s="455">
        <v>0</v>
      </c>
      <c r="G2636" s="453">
        <f>VLOOKUP(B2636,'SINAPI-%MO'!B:E,4,0)</f>
        <v>0</v>
      </c>
      <c r="H2636" s="456">
        <f t="shared" ref="H2636:H2699" si="41">IF(E2636&gt;0,TRUNC(E2636*(1-G2636),2),"")</f>
        <v>1.34</v>
      </c>
    </row>
    <row r="2637" spans="1:8" x14ac:dyDescent="0.25">
      <c r="A2637" s="447"/>
      <c r="B2637" s="449">
        <v>95272</v>
      </c>
      <c r="C2637" s="439" t="s">
        <v>1119</v>
      </c>
      <c r="D2637" s="449" t="s">
        <v>69</v>
      </c>
      <c r="E2637" s="450">
        <v>0.6</v>
      </c>
      <c r="F2637" s="455">
        <v>1</v>
      </c>
      <c r="G2637" s="453">
        <f>VLOOKUP(B2637,'SINAPI-%MO'!B:E,4,0)</f>
        <v>0</v>
      </c>
      <c r="H2637" s="456">
        <f t="shared" si="41"/>
        <v>0.6</v>
      </c>
    </row>
    <row r="2638" spans="1:8" x14ac:dyDescent="0.25">
      <c r="A2638" s="447"/>
      <c r="B2638" s="449">
        <v>95273</v>
      </c>
      <c r="C2638" s="439" t="s">
        <v>1120</v>
      </c>
      <c r="D2638" s="449" t="s">
        <v>69</v>
      </c>
      <c r="E2638" s="450">
        <v>0.13</v>
      </c>
      <c r="F2638" s="455">
        <v>1</v>
      </c>
      <c r="G2638" s="453">
        <f>VLOOKUP(B2638,'SINAPI-%MO'!B:E,4,0)</f>
        <v>0</v>
      </c>
      <c r="H2638" s="456">
        <f t="shared" si="41"/>
        <v>0.13</v>
      </c>
    </row>
    <row r="2639" spans="1:8" x14ac:dyDescent="0.25">
      <c r="A2639" s="447"/>
      <c r="B2639" s="449">
        <v>95274</v>
      </c>
      <c r="C2639" s="439" t="s">
        <v>1121</v>
      </c>
      <c r="D2639" s="449" t="s">
        <v>69</v>
      </c>
      <c r="E2639" s="450">
        <v>0.46</v>
      </c>
      <c r="F2639" s="455">
        <v>1</v>
      </c>
      <c r="G2639" s="453">
        <f>VLOOKUP(B2639,'SINAPI-%MO'!B:E,4,0)</f>
        <v>0</v>
      </c>
      <c r="H2639" s="456">
        <f t="shared" si="41"/>
        <v>0.46</v>
      </c>
    </row>
    <row r="2640" spans="1:8" x14ac:dyDescent="0.25">
      <c r="A2640" s="447"/>
      <c r="B2640" s="449">
        <v>95275</v>
      </c>
      <c r="C2640" s="439" t="s">
        <v>1122</v>
      </c>
      <c r="D2640" s="449" t="s">
        <v>69</v>
      </c>
      <c r="E2640" s="450">
        <v>2.66</v>
      </c>
      <c r="F2640" s="455">
        <v>0</v>
      </c>
      <c r="G2640" s="453">
        <f>VLOOKUP(B2640,'SINAPI-%MO'!B:E,4,0)</f>
        <v>0</v>
      </c>
      <c r="H2640" s="456">
        <f t="shared" si="41"/>
        <v>2.66</v>
      </c>
    </row>
    <row r="2641" spans="1:8" x14ac:dyDescent="0.25">
      <c r="A2641" s="447"/>
      <c r="B2641" s="449">
        <v>106232</v>
      </c>
      <c r="C2641" s="439" t="s">
        <v>15115</v>
      </c>
      <c r="D2641" s="449" t="s">
        <v>69</v>
      </c>
      <c r="E2641" s="450">
        <v>0</v>
      </c>
      <c r="F2641" s="455"/>
      <c r="G2641" s="453" t="e">
        <f>VLOOKUP(B2641,'SINAPI-%MO'!B:E,4,0)</f>
        <v>#N/A</v>
      </c>
      <c r="H2641" s="456" t="str">
        <f t="shared" si="41"/>
        <v/>
      </c>
    </row>
    <row r="2642" spans="1:8" x14ac:dyDescent="0.25">
      <c r="A2642" s="447"/>
      <c r="B2642" s="449">
        <v>106235</v>
      </c>
      <c r="C2642" s="439" t="s">
        <v>15116</v>
      </c>
      <c r="D2642" s="449" t="s">
        <v>69</v>
      </c>
      <c r="E2642" s="450">
        <v>0</v>
      </c>
      <c r="F2642" s="455"/>
      <c r="G2642" s="453" t="e">
        <f>VLOOKUP(B2642,'SINAPI-%MO'!B:E,4,0)</f>
        <v>#N/A</v>
      </c>
      <c r="H2642" s="456" t="str">
        <f t="shared" si="41"/>
        <v/>
      </c>
    </row>
    <row r="2643" spans="1:8" x14ac:dyDescent="0.25">
      <c r="A2643" s="447"/>
      <c r="B2643" s="449">
        <v>106233</v>
      </c>
      <c r="C2643" s="439" t="s">
        <v>15117</v>
      </c>
      <c r="D2643" s="449" t="s">
        <v>69</v>
      </c>
      <c r="E2643" s="450">
        <v>0</v>
      </c>
      <c r="F2643" s="455"/>
      <c r="G2643" s="453" t="e">
        <f>VLOOKUP(B2643,'SINAPI-%MO'!B:E,4,0)</f>
        <v>#N/A</v>
      </c>
      <c r="H2643" s="456" t="str">
        <f t="shared" si="41"/>
        <v/>
      </c>
    </row>
    <row r="2644" spans="1:8" x14ac:dyDescent="0.25">
      <c r="A2644" s="447"/>
      <c r="B2644" s="449">
        <v>106234</v>
      </c>
      <c r="C2644" s="439" t="s">
        <v>15118</v>
      </c>
      <c r="D2644" s="449" t="s">
        <v>69</v>
      </c>
      <c r="E2644" s="450">
        <v>0</v>
      </c>
      <c r="F2644" s="455"/>
      <c r="G2644" s="453" t="e">
        <f>VLOOKUP(B2644,'SINAPI-%MO'!B:E,4,0)</f>
        <v>#N/A</v>
      </c>
      <c r="H2644" s="456" t="str">
        <f t="shared" si="41"/>
        <v/>
      </c>
    </row>
    <row r="2645" spans="1:8" x14ac:dyDescent="0.25">
      <c r="A2645" s="447"/>
      <c r="B2645" s="449">
        <v>106236</v>
      </c>
      <c r="C2645" s="439" t="s">
        <v>14131</v>
      </c>
      <c r="D2645" s="449" t="s">
        <v>69</v>
      </c>
      <c r="E2645" s="450">
        <v>158.84</v>
      </c>
      <c r="F2645" s="455">
        <v>0</v>
      </c>
      <c r="G2645" s="453">
        <f>VLOOKUP(B2645,'SINAPI-%MO'!B:E,4,0)</f>
        <v>0</v>
      </c>
      <c r="H2645" s="456">
        <f t="shared" si="41"/>
        <v>158.84</v>
      </c>
    </row>
    <row r="2646" spans="1:8" x14ac:dyDescent="0.25">
      <c r="A2646" s="447"/>
      <c r="B2646" s="449">
        <v>88419</v>
      </c>
      <c r="C2646" s="439" t="s">
        <v>766</v>
      </c>
      <c r="D2646" s="449" t="s">
        <v>69</v>
      </c>
      <c r="E2646" s="450">
        <v>5.0999999999999996</v>
      </c>
      <c r="F2646" s="455">
        <v>0</v>
      </c>
      <c r="G2646" s="453">
        <f>VLOOKUP(B2646,'SINAPI-%MO'!B:E,4,0)</f>
        <v>0</v>
      </c>
      <c r="H2646" s="456">
        <f t="shared" si="41"/>
        <v>5.0999999999999996</v>
      </c>
    </row>
    <row r="2647" spans="1:8" x14ac:dyDescent="0.25">
      <c r="A2647" s="447"/>
      <c r="B2647" s="449">
        <v>88422</v>
      </c>
      <c r="C2647" s="439" t="s">
        <v>767</v>
      </c>
      <c r="D2647" s="449" t="s">
        <v>69</v>
      </c>
      <c r="E2647" s="450">
        <v>1.18</v>
      </c>
      <c r="F2647" s="455">
        <v>0</v>
      </c>
      <c r="G2647" s="453">
        <f>VLOOKUP(B2647,'SINAPI-%MO'!B:E,4,0)</f>
        <v>0</v>
      </c>
      <c r="H2647" s="456">
        <f t="shared" si="41"/>
        <v>1.18</v>
      </c>
    </row>
    <row r="2648" spans="1:8" x14ac:dyDescent="0.25">
      <c r="A2648" s="447"/>
      <c r="B2648" s="449">
        <v>88425</v>
      </c>
      <c r="C2648" s="439" t="s">
        <v>768</v>
      </c>
      <c r="D2648" s="449" t="s">
        <v>69</v>
      </c>
      <c r="E2648" s="450">
        <v>6.37</v>
      </c>
      <c r="F2648" s="455">
        <v>0</v>
      </c>
      <c r="G2648" s="453">
        <f>VLOOKUP(B2648,'SINAPI-%MO'!B:E,4,0)</f>
        <v>0</v>
      </c>
      <c r="H2648" s="456">
        <f t="shared" si="41"/>
        <v>6.37</v>
      </c>
    </row>
    <row r="2649" spans="1:8" x14ac:dyDescent="0.25">
      <c r="A2649" s="447"/>
      <c r="B2649" s="449">
        <v>88427</v>
      </c>
      <c r="C2649" s="439" t="s">
        <v>769</v>
      </c>
      <c r="D2649" s="449" t="s">
        <v>69</v>
      </c>
      <c r="E2649" s="450">
        <v>1.1100000000000001</v>
      </c>
      <c r="F2649" s="455">
        <v>0</v>
      </c>
      <c r="G2649" s="453">
        <f>VLOOKUP(B2649,'SINAPI-%MO'!B:E,4,0)</f>
        <v>0</v>
      </c>
      <c r="H2649" s="456">
        <f t="shared" si="41"/>
        <v>1.1100000000000001</v>
      </c>
    </row>
    <row r="2650" spans="1:8" x14ac:dyDescent="0.25">
      <c r="A2650" s="447"/>
      <c r="B2650" s="449">
        <v>88434</v>
      </c>
      <c r="C2650" s="439" t="s">
        <v>770</v>
      </c>
      <c r="D2650" s="449" t="s">
        <v>69</v>
      </c>
      <c r="E2650" s="450">
        <v>6.76</v>
      </c>
      <c r="F2650" s="455">
        <v>0</v>
      </c>
      <c r="G2650" s="453">
        <f>VLOOKUP(B2650,'SINAPI-%MO'!B:E,4,0)</f>
        <v>0</v>
      </c>
      <c r="H2650" s="456">
        <f t="shared" si="41"/>
        <v>6.76</v>
      </c>
    </row>
    <row r="2651" spans="1:8" x14ac:dyDescent="0.25">
      <c r="A2651" s="447"/>
      <c r="B2651" s="449">
        <v>88435</v>
      </c>
      <c r="C2651" s="439" t="s">
        <v>771</v>
      </c>
      <c r="D2651" s="449" t="s">
        <v>69</v>
      </c>
      <c r="E2651" s="450">
        <v>1.56</v>
      </c>
      <c r="F2651" s="455">
        <v>0</v>
      </c>
      <c r="G2651" s="453">
        <f>VLOOKUP(B2651,'SINAPI-%MO'!B:E,4,0)</f>
        <v>0</v>
      </c>
      <c r="H2651" s="456">
        <f t="shared" si="41"/>
        <v>1.56</v>
      </c>
    </row>
    <row r="2652" spans="1:8" x14ac:dyDescent="0.25">
      <c r="A2652" s="447"/>
      <c r="B2652" s="449">
        <v>88436</v>
      </c>
      <c r="C2652" s="439" t="s">
        <v>772</v>
      </c>
      <c r="D2652" s="449" t="s">
        <v>69</v>
      </c>
      <c r="E2652" s="450">
        <v>8.4499999999999993</v>
      </c>
      <c r="F2652" s="455">
        <v>0</v>
      </c>
      <c r="G2652" s="453">
        <f>VLOOKUP(B2652,'SINAPI-%MO'!B:E,4,0)</f>
        <v>0</v>
      </c>
      <c r="H2652" s="456">
        <f t="shared" si="41"/>
        <v>8.4499999999999993</v>
      </c>
    </row>
    <row r="2653" spans="1:8" x14ac:dyDescent="0.25">
      <c r="A2653" s="447"/>
      <c r="B2653" s="449">
        <v>88437</v>
      </c>
      <c r="C2653" s="439" t="s">
        <v>773</v>
      </c>
      <c r="D2653" s="449" t="s">
        <v>69</v>
      </c>
      <c r="E2653" s="450">
        <v>1.1100000000000001</v>
      </c>
      <c r="F2653" s="455">
        <v>0</v>
      </c>
      <c r="G2653" s="453">
        <f>VLOOKUP(B2653,'SINAPI-%MO'!B:E,4,0)</f>
        <v>0</v>
      </c>
      <c r="H2653" s="456">
        <f t="shared" si="41"/>
        <v>1.1100000000000001</v>
      </c>
    </row>
    <row r="2654" spans="1:8" x14ac:dyDescent="0.25">
      <c r="A2654" s="447"/>
      <c r="B2654" s="449">
        <v>90664</v>
      </c>
      <c r="C2654" s="439" t="s">
        <v>909</v>
      </c>
      <c r="D2654" s="449" t="s">
        <v>69</v>
      </c>
      <c r="E2654" s="450">
        <v>7.06</v>
      </c>
      <c r="F2654" s="455">
        <v>0.99429999999999996</v>
      </c>
      <c r="G2654" s="453">
        <f>VLOOKUP(B2654,'SINAPI-%MO'!B:E,4,0)</f>
        <v>0</v>
      </c>
      <c r="H2654" s="456">
        <f t="shared" si="41"/>
        <v>7.06</v>
      </c>
    </row>
    <row r="2655" spans="1:8" x14ac:dyDescent="0.25">
      <c r="A2655" s="447"/>
      <c r="B2655" s="449">
        <v>90665</v>
      </c>
      <c r="C2655" s="439" t="s">
        <v>910</v>
      </c>
      <c r="D2655" s="449" t="s">
        <v>69</v>
      </c>
      <c r="E2655" s="450">
        <v>1.88</v>
      </c>
      <c r="F2655" s="455">
        <v>1</v>
      </c>
      <c r="G2655" s="453">
        <f>VLOOKUP(B2655,'SINAPI-%MO'!B:E,4,0)</f>
        <v>0</v>
      </c>
      <c r="H2655" s="456">
        <f t="shared" si="41"/>
        <v>1.88</v>
      </c>
    </row>
    <row r="2656" spans="1:8" x14ac:dyDescent="0.25">
      <c r="A2656" s="447"/>
      <c r="B2656" s="449">
        <v>90666</v>
      </c>
      <c r="C2656" s="439" t="s">
        <v>911</v>
      </c>
      <c r="D2656" s="449" t="s">
        <v>69</v>
      </c>
      <c r="E2656" s="450">
        <v>8.84</v>
      </c>
      <c r="F2656" s="455">
        <v>0.99429999999999996</v>
      </c>
      <c r="G2656" s="453">
        <f>VLOOKUP(B2656,'SINAPI-%MO'!B:E,4,0)</f>
        <v>0</v>
      </c>
      <c r="H2656" s="456">
        <f t="shared" si="41"/>
        <v>8.84</v>
      </c>
    </row>
    <row r="2657" spans="1:8" x14ac:dyDescent="0.25">
      <c r="A2657" s="447"/>
      <c r="B2657" s="449">
        <v>90667</v>
      </c>
      <c r="C2657" s="439" t="s">
        <v>912</v>
      </c>
      <c r="D2657" s="449" t="s">
        <v>69</v>
      </c>
      <c r="E2657" s="450">
        <v>15.35</v>
      </c>
      <c r="F2657" s="455">
        <v>0</v>
      </c>
      <c r="G2657" s="453">
        <f>VLOOKUP(B2657,'SINAPI-%MO'!B:E,4,0)</f>
        <v>0</v>
      </c>
      <c r="H2657" s="456">
        <f t="shared" si="41"/>
        <v>15.35</v>
      </c>
    </row>
    <row r="2658" spans="1:8" x14ac:dyDescent="0.25">
      <c r="A2658" s="447"/>
      <c r="B2658" s="449">
        <v>102977</v>
      </c>
      <c r="C2658" s="439" t="s">
        <v>11291</v>
      </c>
      <c r="D2658" s="449" t="s">
        <v>69</v>
      </c>
      <c r="E2658" s="450">
        <v>0</v>
      </c>
      <c r="F2658" s="455"/>
      <c r="G2658" s="453" t="e">
        <f>VLOOKUP(B2658,'SINAPI-%MO'!B:E,4,0)</f>
        <v>#N/A</v>
      </c>
      <c r="H2658" s="456" t="str">
        <f t="shared" si="41"/>
        <v/>
      </c>
    </row>
    <row r="2659" spans="1:8" x14ac:dyDescent="0.25">
      <c r="A2659" s="447"/>
      <c r="B2659" s="449">
        <v>102978</v>
      </c>
      <c r="C2659" s="439" t="s">
        <v>11292</v>
      </c>
      <c r="D2659" s="449" t="s">
        <v>69</v>
      </c>
      <c r="E2659" s="450">
        <v>0</v>
      </c>
      <c r="F2659" s="455"/>
      <c r="G2659" s="453" t="e">
        <f>VLOOKUP(B2659,'SINAPI-%MO'!B:E,4,0)</f>
        <v>#N/A</v>
      </c>
      <c r="H2659" s="456" t="str">
        <f t="shared" si="41"/>
        <v/>
      </c>
    </row>
    <row r="2660" spans="1:8" x14ac:dyDescent="0.25">
      <c r="A2660" s="447"/>
      <c r="B2660" s="449">
        <v>102979</v>
      </c>
      <c r="C2660" s="439" t="s">
        <v>11293</v>
      </c>
      <c r="D2660" s="449" t="s">
        <v>69</v>
      </c>
      <c r="E2660" s="450">
        <v>0</v>
      </c>
      <c r="F2660" s="455"/>
      <c r="G2660" s="453" t="e">
        <f>VLOOKUP(B2660,'SINAPI-%MO'!B:E,4,0)</f>
        <v>#N/A</v>
      </c>
      <c r="H2660" s="456" t="str">
        <f t="shared" si="41"/>
        <v/>
      </c>
    </row>
    <row r="2661" spans="1:8" x14ac:dyDescent="0.25">
      <c r="A2661" s="447"/>
      <c r="B2661" s="449">
        <v>95217</v>
      </c>
      <c r="C2661" s="439" t="s">
        <v>1107</v>
      </c>
      <c r="D2661" s="449" t="s">
        <v>69</v>
      </c>
      <c r="E2661" s="450">
        <v>0.66</v>
      </c>
      <c r="F2661" s="455">
        <v>0</v>
      </c>
      <c r="G2661" s="453">
        <f>VLOOKUP(B2661,'SINAPI-%MO'!B:E,4,0)</f>
        <v>0</v>
      </c>
      <c r="H2661" s="456">
        <f t="shared" si="41"/>
        <v>0.66</v>
      </c>
    </row>
    <row r="2662" spans="1:8" x14ac:dyDescent="0.25">
      <c r="A2662" s="447"/>
      <c r="B2662" s="449">
        <v>89130</v>
      </c>
      <c r="C2662" s="439" t="s">
        <v>818</v>
      </c>
      <c r="D2662" s="449" t="s">
        <v>69</v>
      </c>
      <c r="E2662" s="450">
        <v>54.35</v>
      </c>
      <c r="F2662" s="455">
        <v>0</v>
      </c>
      <c r="G2662" s="453">
        <f>VLOOKUP(B2662,'SINAPI-%MO'!B:E,4,0)</f>
        <v>0</v>
      </c>
      <c r="H2662" s="456">
        <f t="shared" si="41"/>
        <v>54.35</v>
      </c>
    </row>
    <row r="2663" spans="1:8" x14ac:dyDescent="0.25">
      <c r="A2663" s="447"/>
      <c r="B2663" s="449">
        <v>89131</v>
      </c>
      <c r="C2663" s="439" t="s">
        <v>819</v>
      </c>
      <c r="D2663" s="449" t="s">
        <v>69</v>
      </c>
      <c r="E2663" s="450">
        <v>14.36</v>
      </c>
      <c r="F2663" s="455">
        <v>0</v>
      </c>
      <c r="G2663" s="453">
        <f>VLOOKUP(B2663,'SINAPI-%MO'!B:E,4,0)</f>
        <v>0</v>
      </c>
      <c r="H2663" s="456">
        <f t="shared" si="41"/>
        <v>14.36</v>
      </c>
    </row>
    <row r="2664" spans="1:8" x14ac:dyDescent="0.25">
      <c r="A2664" s="447"/>
      <c r="B2664" s="449">
        <v>53861</v>
      </c>
      <c r="C2664" s="439" t="s">
        <v>731</v>
      </c>
      <c r="D2664" s="449" t="s">
        <v>69</v>
      </c>
      <c r="E2664" s="450">
        <v>67.94</v>
      </c>
      <c r="F2664" s="455">
        <v>0</v>
      </c>
      <c r="G2664" s="453">
        <f>VLOOKUP(B2664,'SINAPI-%MO'!B:E,4,0)</f>
        <v>0</v>
      </c>
      <c r="H2664" s="456">
        <f t="shared" si="41"/>
        <v>67.94</v>
      </c>
    </row>
    <row r="2665" spans="1:8" x14ac:dyDescent="0.25">
      <c r="A2665" s="447"/>
      <c r="B2665" s="449">
        <v>5787</v>
      </c>
      <c r="C2665" s="439" t="s">
        <v>686</v>
      </c>
      <c r="D2665" s="449" t="s">
        <v>69</v>
      </c>
      <c r="E2665" s="450">
        <v>72.2</v>
      </c>
      <c r="F2665" s="455">
        <v>0</v>
      </c>
      <c r="G2665" s="453">
        <f>VLOOKUP(B2665,'SINAPI-%MO'!B:E,4,0)</f>
        <v>0</v>
      </c>
      <c r="H2665" s="456">
        <f t="shared" si="41"/>
        <v>72.2</v>
      </c>
    </row>
    <row r="2666" spans="1:8" x14ac:dyDescent="0.25">
      <c r="A2666" s="447"/>
      <c r="B2666" s="449">
        <v>89128</v>
      </c>
      <c r="C2666" s="439" t="s">
        <v>816</v>
      </c>
      <c r="D2666" s="449" t="s">
        <v>69</v>
      </c>
      <c r="E2666" s="450">
        <v>39.200000000000003</v>
      </c>
      <c r="F2666" s="455">
        <v>0</v>
      </c>
      <c r="G2666" s="453">
        <f>VLOOKUP(B2666,'SINAPI-%MO'!B:E,4,0)</f>
        <v>0</v>
      </c>
      <c r="H2666" s="456">
        <f t="shared" si="41"/>
        <v>39.200000000000003</v>
      </c>
    </row>
    <row r="2667" spans="1:8" x14ac:dyDescent="0.25">
      <c r="A2667" s="447"/>
      <c r="B2667" s="449">
        <v>89129</v>
      </c>
      <c r="C2667" s="439" t="s">
        <v>817</v>
      </c>
      <c r="D2667" s="449" t="s">
        <v>69</v>
      </c>
      <c r="E2667" s="450">
        <v>10.36</v>
      </c>
      <c r="F2667" s="455">
        <v>0</v>
      </c>
      <c r="G2667" s="453">
        <f>VLOOKUP(B2667,'SINAPI-%MO'!B:E,4,0)</f>
        <v>0</v>
      </c>
      <c r="H2667" s="456">
        <f t="shared" si="41"/>
        <v>10.36</v>
      </c>
    </row>
    <row r="2668" spans="1:8" x14ac:dyDescent="0.25">
      <c r="A2668" s="447"/>
      <c r="B2668" s="449">
        <v>53857</v>
      </c>
      <c r="C2668" s="439" t="s">
        <v>729</v>
      </c>
      <c r="D2668" s="449" t="s">
        <v>69</v>
      </c>
      <c r="E2668" s="450">
        <v>49</v>
      </c>
      <c r="F2668" s="455">
        <v>0</v>
      </c>
      <c r="G2668" s="453">
        <f>VLOOKUP(B2668,'SINAPI-%MO'!B:E,4,0)</f>
        <v>0</v>
      </c>
      <c r="H2668" s="456">
        <f t="shared" si="41"/>
        <v>49</v>
      </c>
    </row>
    <row r="2669" spans="1:8" x14ac:dyDescent="0.25">
      <c r="A2669" s="447"/>
      <c r="B2669" s="449">
        <v>53858</v>
      </c>
      <c r="C2669" s="439" t="s">
        <v>730</v>
      </c>
      <c r="D2669" s="449" t="s">
        <v>69</v>
      </c>
      <c r="E2669" s="450">
        <v>46.9</v>
      </c>
      <c r="F2669" s="455">
        <v>0</v>
      </c>
      <c r="G2669" s="453">
        <f>VLOOKUP(B2669,'SINAPI-%MO'!B:E,4,0)</f>
        <v>0</v>
      </c>
      <c r="H2669" s="456">
        <f t="shared" si="41"/>
        <v>46.9</v>
      </c>
    </row>
    <row r="2670" spans="1:8" x14ac:dyDescent="0.25">
      <c r="A2670" s="447"/>
      <c r="B2670" s="449">
        <v>102888</v>
      </c>
      <c r="C2670" s="439" t="s">
        <v>13731</v>
      </c>
      <c r="D2670" s="449" t="s">
        <v>69</v>
      </c>
      <c r="E2670" s="450">
        <v>0</v>
      </c>
      <c r="F2670" s="455"/>
      <c r="G2670" s="453" t="e">
        <f>VLOOKUP(B2670,'SINAPI-%MO'!B:E,4,0)</f>
        <v>#N/A</v>
      </c>
      <c r="H2670" s="456" t="str">
        <f t="shared" si="41"/>
        <v/>
      </c>
    </row>
    <row r="2671" spans="1:8" x14ac:dyDescent="0.25">
      <c r="A2671" s="447"/>
      <c r="B2671" s="449">
        <v>102889</v>
      </c>
      <c r="C2671" s="439" t="s">
        <v>13732</v>
      </c>
      <c r="D2671" s="449" t="s">
        <v>69</v>
      </c>
      <c r="E2671" s="450">
        <v>0</v>
      </c>
      <c r="F2671" s="455"/>
      <c r="G2671" s="453" t="e">
        <f>VLOOKUP(B2671,'SINAPI-%MO'!B:E,4,0)</f>
        <v>#N/A</v>
      </c>
      <c r="H2671" s="456" t="str">
        <f t="shared" si="41"/>
        <v/>
      </c>
    </row>
    <row r="2672" spans="1:8" x14ac:dyDescent="0.25">
      <c r="A2672" s="447"/>
      <c r="B2672" s="449">
        <v>102890</v>
      </c>
      <c r="C2672" s="439" t="s">
        <v>13733</v>
      </c>
      <c r="D2672" s="449" t="s">
        <v>69</v>
      </c>
      <c r="E2672" s="450">
        <v>0</v>
      </c>
      <c r="F2672" s="455"/>
      <c r="G2672" s="453" t="e">
        <f>VLOOKUP(B2672,'SINAPI-%MO'!B:E,4,0)</f>
        <v>#N/A</v>
      </c>
      <c r="H2672" s="456" t="str">
        <f t="shared" si="41"/>
        <v/>
      </c>
    </row>
    <row r="2673" spans="1:8" x14ac:dyDescent="0.25">
      <c r="A2673" s="447"/>
      <c r="B2673" s="449">
        <v>102891</v>
      </c>
      <c r="C2673" s="439" t="s">
        <v>12737</v>
      </c>
      <c r="D2673" s="449" t="s">
        <v>69</v>
      </c>
      <c r="E2673" s="450">
        <v>1.34</v>
      </c>
      <c r="F2673" s="455">
        <v>0</v>
      </c>
      <c r="G2673" s="453">
        <f>VLOOKUP(B2673,'SINAPI-%MO'!B:E,4,0)</f>
        <v>0</v>
      </c>
      <c r="H2673" s="456">
        <f t="shared" si="41"/>
        <v>1.34</v>
      </c>
    </row>
    <row r="2674" spans="1:8" x14ac:dyDescent="0.25">
      <c r="A2674" s="447"/>
      <c r="B2674" s="449">
        <v>89246</v>
      </c>
      <c r="C2674" s="439" t="s">
        <v>842</v>
      </c>
      <c r="D2674" s="449" t="s">
        <v>69</v>
      </c>
      <c r="E2674" s="450">
        <v>253.75</v>
      </c>
      <c r="F2674" s="455">
        <v>1</v>
      </c>
      <c r="G2674" s="453">
        <f>VLOOKUP(B2674,'SINAPI-%MO'!B:E,4,0)</f>
        <v>0</v>
      </c>
      <c r="H2674" s="456">
        <f t="shared" si="41"/>
        <v>253.75</v>
      </c>
    </row>
    <row r="2675" spans="1:8" x14ac:dyDescent="0.25">
      <c r="A2675" s="447"/>
      <c r="B2675" s="449">
        <v>89247</v>
      </c>
      <c r="C2675" s="439" t="s">
        <v>843</v>
      </c>
      <c r="D2675" s="449" t="s">
        <v>69</v>
      </c>
      <c r="E2675" s="450">
        <v>77.7</v>
      </c>
      <c r="F2675" s="455">
        <v>1</v>
      </c>
      <c r="G2675" s="453">
        <f>VLOOKUP(B2675,'SINAPI-%MO'!B:E,4,0)</f>
        <v>0</v>
      </c>
      <c r="H2675" s="456">
        <f t="shared" si="41"/>
        <v>77.7</v>
      </c>
    </row>
    <row r="2676" spans="1:8" x14ac:dyDescent="0.25">
      <c r="A2676" s="447"/>
      <c r="B2676" s="449">
        <v>89248</v>
      </c>
      <c r="C2676" s="439" t="s">
        <v>844</v>
      </c>
      <c r="D2676" s="449" t="s">
        <v>69</v>
      </c>
      <c r="E2676" s="450">
        <v>452.62</v>
      </c>
      <c r="F2676" s="455">
        <v>1</v>
      </c>
      <c r="G2676" s="453">
        <f>VLOOKUP(B2676,'SINAPI-%MO'!B:E,4,0)</f>
        <v>0</v>
      </c>
      <c r="H2676" s="456">
        <f t="shared" si="41"/>
        <v>452.62</v>
      </c>
    </row>
    <row r="2677" spans="1:8" x14ac:dyDescent="0.25">
      <c r="A2677" s="447"/>
      <c r="B2677" s="449">
        <v>89249</v>
      </c>
      <c r="C2677" s="439" t="s">
        <v>845</v>
      </c>
      <c r="D2677" s="449" t="s">
        <v>69</v>
      </c>
      <c r="E2677" s="450">
        <v>386.57</v>
      </c>
      <c r="F2677" s="455">
        <v>0</v>
      </c>
      <c r="G2677" s="453">
        <f>VLOOKUP(B2677,'SINAPI-%MO'!B:E,4,0)</f>
        <v>0</v>
      </c>
      <c r="H2677" s="456">
        <f t="shared" si="41"/>
        <v>386.57</v>
      </c>
    </row>
    <row r="2678" spans="1:8" x14ac:dyDescent="0.25">
      <c r="A2678" s="447"/>
      <c r="B2678" s="449">
        <v>102954</v>
      </c>
      <c r="C2678" s="439" t="s">
        <v>13734</v>
      </c>
      <c r="D2678" s="449" t="s">
        <v>69</v>
      </c>
      <c r="E2678" s="450">
        <v>0</v>
      </c>
      <c r="F2678" s="455"/>
      <c r="G2678" s="453" t="e">
        <f>VLOOKUP(B2678,'SINAPI-%MO'!B:E,4,0)</f>
        <v>#N/A</v>
      </c>
      <c r="H2678" s="456" t="str">
        <f t="shared" si="41"/>
        <v/>
      </c>
    </row>
    <row r="2679" spans="1:8" x14ac:dyDescent="0.25">
      <c r="A2679" s="447"/>
      <c r="B2679" s="449">
        <v>104727</v>
      </c>
      <c r="C2679" s="439" t="s">
        <v>11294</v>
      </c>
      <c r="D2679" s="449" t="s">
        <v>69</v>
      </c>
      <c r="E2679" s="450">
        <v>0</v>
      </c>
      <c r="F2679" s="455"/>
      <c r="G2679" s="453" t="e">
        <f>VLOOKUP(B2679,'SINAPI-%MO'!B:E,4,0)</f>
        <v>#N/A</v>
      </c>
      <c r="H2679" s="456" t="str">
        <f t="shared" si="41"/>
        <v/>
      </c>
    </row>
    <row r="2680" spans="1:8" x14ac:dyDescent="0.25">
      <c r="A2680" s="447"/>
      <c r="B2680" s="449">
        <v>102956</v>
      </c>
      <c r="C2680" s="439" t="s">
        <v>13735</v>
      </c>
      <c r="D2680" s="449" t="s">
        <v>69</v>
      </c>
      <c r="E2680" s="450">
        <v>0</v>
      </c>
      <c r="F2680" s="455"/>
      <c r="G2680" s="453" t="e">
        <f>VLOOKUP(B2680,'SINAPI-%MO'!B:E,4,0)</f>
        <v>#N/A</v>
      </c>
      <c r="H2680" s="456" t="str">
        <f t="shared" si="41"/>
        <v/>
      </c>
    </row>
    <row r="2681" spans="1:8" x14ac:dyDescent="0.25">
      <c r="A2681" s="447"/>
      <c r="B2681" s="449">
        <v>102957</v>
      </c>
      <c r="C2681" s="439" t="s">
        <v>12738</v>
      </c>
      <c r="D2681" s="449" t="s">
        <v>69</v>
      </c>
      <c r="E2681" s="450">
        <v>40.33</v>
      </c>
      <c r="F2681" s="455">
        <v>0</v>
      </c>
      <c r="G2681" s="453">
        <f>VLOOKUP(B2681,'SINAPI-%MO'!B:E,4,0)</f>
        <v>0</v>
      </c>
      <c r="H2681" s="456">
        <f t="shared" si="41"/>
        <v>40.33</v>
      </c>
    </row>
    <row r="2682" spans="1:8" x14ac:dyDescent="0.25">
      <c r="A2682" s="447"/>
      <c r="B2682" s="449">
        <v>88859</v>
      </c>
      <c r="C2682" s="439" t="s">
        <v>790</v>
      </c>
      <c r="D2682" s="449" t="s">
        <v>69</v>
      </c>
      <c r="E2682" s="450">
        <v>22.45</v>
      </c>
      <c r="F2682" s="455">
        <v>0</v>
      </c>
      <c r="G2682" s="453">
        <f>VLOOKUP(B2682,'SINAPI-%MO'!B:E,4,0)</f>
        <v>0</v>
      </c>
      <c r="H2682" s="456">
        <f t="shared" si="41"/>
        <v>22.45</v>
      </c>
    </row>
    <row r="2683" spans="1:8" x14ac:dyDescent="0.25">
      <c r="A2683" s="447"/>
      <c r="B2683" s="449">
        <v>88860</v>
      </c>
      <c r="C2683" s="439" t="s">
        <v>791</v>
      </c>
      <c r="D2683" s="449" t="s">
        <v>69</v>
      </c>
      <c r="E2683" s="450">
        <v>5.93</v>
      </c>
      <c r="F2683" s="455">
        <v>0</v>
      </c>
      <c r="G2683" s="453">
        <f>VLOOKUP(B2683,'SINAPI-%MO'!B:E,4,0)</f>
        <v>0</v>
      </c>
      <c r="H2683" s="456">
        <f t="shared" si="41"/>
        <v>5.93</v>
      </c>
    </row>
    <row r="2684" spans="1:8" x14ac:dyDescent="0.25">
      <c r="A2684" s="447"/>
      <c r="B2684" s="449">
        <v>5667</v>
      </c>
      <c r="C2684" s="439" t="s">
        <v>655</v>
      </c>
      <c r="D2684" s="449" t="s">
        <v>69</v>
      </c>
      <c r="E2684" s="450">
        <v>28.07</v>
      </c>
      <c r="F2684" s="455">
        <v>0</v>
      </c>
      <c r="G2684" s="453">
        <f>VLOOKUP(B2684,'SINAPI-%MO'!B:E,4,0)</f>
        <v>0</v>
      </c>
      <c r="H2684" s="456">
        <f t="shared" si="41"/>
        <v>28.07</v>
      </c>
    </row>
    <row r="2685" spans="1:8" x14ac:dyDescent="0.25">
      <c r="A2685" s="447"/>
      <c r="B2685" s="449">
        <v>5668</v>
      </c>
      <c r="C2685" s="439" t="s">
        <v>656</v>
      </c>
      <c r="D2685" s="449" t="s">
        <v>69</v>
      </c>
      <c r="E2685" s="450">
        <v>47.03</v>
      </c>
      <c r="F2685" s="455">
        <v>0</v>
      </c>
      <c r="G2685" s="453">
        <f>VLOOKUP(B2685,'SINAPI-%MO'!B:E,4,0)</f>
        <v>0</v>
      </c>
      <c r="H2685" s="456">
        <f t="shared" si="41"/>
        <v>47.03</v>
      </c>
    </row>
    <row r="2686" spans="1:8" x14ac:dyDescent="0.25">
      <c r="A2686" s="447"/>
      <c r="B2686" s="449">
        <v>89011</v>
      </c>
      <c r="C2686" s="439" t="s">
        <v>798</v>
      </c>
      <c r="D2686" s="449" t="s">
        <v>69</v>
      </c>
      <c r="E2686" s="450">
        <v>24.36</v>
      </c>
      <c r="F2686" s="455">
        <v>0</v>
      </c>
      <c r="G2686" s="453">
        <f>VLOOKUP(B2686,'SINAPI-%MO'!B:E,4,0)</f>
        <v>0</v>
      </c>
      <c r="H2686" s="456">
        <f t="shared" si="41"/>
        <v>24.36</v>
      </c>
    </row>
    <row r="2687" spans="1:8" x14ac:dyDescent="0.25">
      <c r="A2687" s="447"/>
      <c r="B2687" s="449">
        <v>89012</v>
      </c>
      <c r="C2687" s="439" t="s">
        <v>799</v>
      </c>
      <c r="D2687" s="449" t="s">
        <v>69</v>
      </c>
      <c r="E2687" s="450">
        <v>6.43</v>
      </c>
      <c r="F2687" s="455">
        <v>0</v>
      </c>
      <c r="G2687" s="453">
        <f>VLOOKUP(B2687,'SINAPI-%MO'!B:E,4,0)</f>
        <v>0</v>
      </c>
      <c r="H2687" s="456">
        <f t="shared" si="41"/>
        <v>6.43</v>
      </c>
    </row>
    <row r="2688" spans="1:8" x14ac:dyDescent="0.25">
      <c r="A2688" s="447"/>
      <c r="B2688" s="449">
        <v>5735</v>
      </c>
      <c r="C2688" s="439" t="s">
        <v>675</v>
      </c>
      <c r="D2688" s="449" t="s">
        <v>69</v>
      </c>
      <c r="E2688" s="450">
        <v>30.45</v>
      </c>
      <c r="F2688" s="455">
        <v>0</v>
      </c>
      <c r="G2688" s="453">
        <f>VLOOKUP(B2688,'SINAPI-%MO'!B:E,4,0)</f>
        <v>0</v>
      </c>
      <c r="H2688" s="456">
        <f t="shared" si="41"/>
        <v>30.45</v>
      </c>
    </row>
    <row r="2689" spans="1:8" x14ac:dyDescent="0.25">
      <c r="A2689" s="447"/>
      <c r="B2689" s="449">
        <v>5736</v>
      </c>
      <c r="C2689" s="439" t="s">
        <v>676</v>
      </c>
      <c r="D2689" s="449" t="s">
        <v>69</v>
      </c>
      <c r="E2689" s="450">
        <v>42.85</v>
      </c>
      <c r="F2689" s="455">
        <v>0</v>
      </c>
      <c r="G2689" s="453">
        <f>VLOOKUP(B2689,'SINAPI-%MO'!B:E,4,0)</f>
        <v>0</v>
      </c>
      <c r="H2689" s="456">
        <f t="shared" si="41"/>
        <v>42.85</v>
      </c>
    </row>
    <row r="2690" spans="1:8" x14ac:dyDescent="0.25">
      <c r="A2690" s="447"/>
      <c r="B2690" s="449">
        <v>88857</v>
      </c>
      <c r="C2690" s="439" t="s">
        <v>788</v>
      </c>
      <c r="D2690" s="449" t="s">
        <v>69</v>
      </c>
      <c r="E2690" s="450">
        <v>25.25</v>
      </c>
      <c r="F2690" s="455">
        <v>0</v>
      </c>
      <c r="G2690" s="453">
        <f>VLOOKUP(B2690,'SINAPI-%MO'!B:E,4,0)</f>
        <v>0</v>
      </c>
      <c r="H2690" s="456">
        <f t="shared" si="41"/>
        <v>25.25</v>
      </c>
    </row>
    <row r="2691" spans="1:8" x14ac:dyDescent="0.25">
      <c r="A2691" s="447"/>
      <c r="B2691" s="449">
        <v>88858</v>
      </c>
      <c r="C2691" s="439" t="s">
        <v>789</v>
      </c>
      <c r="D2691" s="449" t="s">
        <v>69</v>
      </c>
      <c r="E2691" s="450">
        <v>6.67</v>
      </c>
      <c r="F2691" s="455">
        <v>0</v>
      </c>
      <c r="G2691" s="453">
        <f>VLOOKUP(B2691,'SINAPI-%MO'!B:E,4,0)</f>
        <v>0</v>
      </c>
      <c r="H2691" s="456">
        <f t="shared" si="41"/>
        <v>6.67</v>
      </c>
    </row>
    <row r="2692" spans="1:8" x14ac:dyDescent="0.25">
      <c r="A2692" s="447"/>
      <c r="B2692" s="449">
        <v>5664</v>
      </c>
      <c r="C2692" s="439" t="s">
        <v>654</v>
      </c>
      <c r="D2692" s="449" t="s">
        <v>69</v>
      </c>
      <c r="E2692" s="450">
        <v>31.56</v>
      </c>
      <c r="F2692" s="455">
        <v>0</v>
      </c>
      <c r="G2692" s="453">
        <f>VLOOKUP(B2692,'SINAPI-%MO'!B:E,4,0)</f>
        <v>0</v>
      </c>
      <c r="H2692" s="456">
        <f t="shared" si="41"/>
        <v>31.56</v>
      </c>
    </row>
    <row r="2693" spans="1:8" x14ac:dyDescent="0.25">
      <c r="A2693" s="447"/>
      <c r="B2693" s="449">
        <v>53786</v>
      </c>
      <c r="C2693" s="439" t="s">
        <v>712</v>
      </c>
      <c r="D2693" s="449" t="s">
        <v>69</v>
      </c>
      <c r="E2693" s="450">
        <v>52.37</v>
      </c>
      <c r="F2693" s="455">
        <v>0</v>
      </c>
      <c r="G2693" s="453">
        <f>VLOOKUP(B2693,'SINAPI-%MO'!B:E,4,0)</f>
        <v>0</v>
      </c>
      <c r="H2693" s="456">
        <f t="shared" si="41"/>
        <v>52.37</v>
      </c>
    </row>
    <row r="2694" spans="1:8" x14ac:dyDescent="0.25">
      <c r="A2694" s="447"/>
      <c r="B2694" s="449">
        <v>7038</v>
      </c>
      <c r="C2694" s="439" t="s">
        <v>693</v>
      </c>
      <c r="D2694" s="449" t="s">
        <v>69</v>
      </c>
      <c r="E2694" s="450">
        <v>47.43</v>
      </c>
      <c r="F2694" s="455">
        <v>1</v>
      </c>
      <c r="G2694" s="453">
        <f>VLOOKUP(B2694,'SINAPI-%MO'!B:E,4,0)</f>
        <v>0</v>
      </c>
      <c r="H2694" s="456">
        <f t="shared" si="41"/>
        <v>47.43</v>
      </c>
    </row>
    <row r="2695" spans="1:8" x14ac:dyDescent="0.25">
      <c r="A2695" s="447"/>
      <c r="B2695" s="449">
        <v>7039</v>
      </c>
      <c r="C2695" s="439" t="s">
        <v>694</v>
      </c>
      <c r="D2695" s="449" t="s">
        <v>69</v>
      </c>
      <c r="E2695" s="450">
        <v>12.72</v>
      </c>
      <c r="F2695" s="455">
        <v>1</v>
      </c>
      <c r="G2695" s="453">
        <f>VLOOKUP(B2695,'SINAPI-%MO'!B:E,4,0)</f>
        <v>0</v>
      </c>
      <c r="H2695" s="456">
        <f t="shared" si="41"/>
        <v>12.72</v>
      </c>
    </row>
    <row r="2696" spans="1:8" x14ac:dyDescent="0.25">
      <c r="A2696" s="447"/>
      <c r="B2696" s="449">
        <v>7040</v>
      </c>
      <c r="C2696" s="439" t="s">
        <v>695</v>
      </c>
      <c r="D2696" s="449" t="s">
        <v>69</v>
      </c>
      <c r="E2696" s="450">
        <v>59.36</v>
      </c>
      <c r="F2696" s="455">
        <v>1</v>
      </c>
      <c r="G2696" s="453">
        <f>VLOOKUP(B2696,'SINAPI-%MO'!B:E,4,0)</f>
        <v>0</v>
      </c>
      <c r="H2696" s="456">
        <f t="shared" si="41"/>
        <v>59.36</v>
      </c>
    </row>
    <row r="2697" spans="1:8" x14ac:dyDescent="0.25">
      <c r="A2697" s="447"/>
      <c r="B2697" s="449">
        <v>55263</v>
      </c>
      <c r="C2697" s="439" t="s">
        <v>736</v>
      </c>
      <c r="D2697" s="449" t="s">
        <v>69</v>
      </c>
      <c r="E2697" s="450">
        <v>66.12</v>
      </c>
      <c r="F2697" s="455">
        <v>0</v>
      </c>
      <c r="G2697" s="453">
        <f>VLOOKUP(B2697,'SINAPI-%MO'!B:E,4,0)</f>
        <v>0</v>
      </c>
      <c r="H2697" s="456">
        <f t="shared" si="41"/>
        <v>66.12</v>
      </c>
    </row>
    <row r="2698" spans="1:8" x14ac:dyDescent="0.25">
      <c r="A2698" s="447"/>
      <c r="B2698" s="449">
        <v>96460</v>
      </c>
      <c r="C2698" s="439" t="s">
        <v>6032</v>
      </c>
      <c r="D2698" s="449" t="s">
        <v>69</v>
      </c>
      <c r="E2698" s="450">
        <v>50.35</v>
      </c>
      <c r="F2698" s="455">
        <v>1</v>
      </c>
      <c r="G2698" s="453">
        <f>VLOOKUP(B2698,'SINAPI-%MO'!B:E,4,0)</f>
        <v>0</v>
      </c>
      <c r="H2698" s="456">
        <f t="shared" si="41"/>
        <v>50.35</v>
      </c>
    </row>
    <row r="2699" spans="1:8" x14ac:dyDescent="0.25">
      <c r="A2699" s="447"/>
      <c r="B2699" s="449">
        <v>96459</v>
      </c>
      <c r="C2699" s="439" t="s">
        <v>6031</v>
      </c>
      <c r="D2699" s="449" t="s">
        <v>69</v>
      </c>
      <c r="E2699" s="450">
        <v>13.5</v>
      </c>
      <c r="F2699" s="455">
        <v>1</v>
      </c>
      <c r="G2699" s="453">
        <f>VLOOKUP(B2699,'SINAPI-%MO'!B:E,4,0)</f>
        <v>0</v>
      </c>
      <c r="H2699" s="456">
        <f t="shared" si="41"/>
        <v>13.5</v>
      </c>
    </row>
    <row r="2700" spans="1:8" x14ac:dyDescent="0.25">
      <c r="A2700" s="447"/>
      <c r="B2700" s="449">
        <v>96458</v>
      </c>
      <c r="C2700" s="439" t="s">
        <v>6030</v>
      </c>
      <c r="D2700" s="449" t="s">
        <v>69</v>
      </c>
      <c r="E2700" s="450">
        <v>63.01</v>
      </c>
      <c r="F2700" s="455">
        <v>1</v>
      </c>
      <c r="G2700" s="453">
        <f>VLOOKUP(B2700,'SINAPI-%MO'!B:E,4,0)</f>
        <v>0</v>
      </c>
      <c r="H2700" s="456">
        <f t="shared" ref="H2700:H2763" si="42">IF(E2700&gt;0,TRUNC(E2700*(1-G2700),2),"")</f>
        <v>63.01</v>
      </c>
    </row>
    <row r="2701" spans="1:8" x14ac:dyDescent="0.25">
      <c r="A2701" s="447"/>
      <c r="B2701" s="449">
        <v>96457</v>
      </c>
      <c r="C2701" s="439" t="s">
        <v>6029</v>
      </c>
      <c r="D2701" s="449" t="s">
        <v>69</v>
      </c>
      <c r="E2701" s="450">
        <v>65.510000000000005</v>
      </c>
      <c r="F2701" s="455">
        <v>0</v>
      </c>
      <c r="G2701" s="453">
        <f>VLOOKUP(B2701,'SINAPI-%MO'!B:E,4,0)</f>
        <v>0</v>
      </c>
      <c r="H2701" s="456">
        <f t="shared" si="42"/>
        <v>65.510000000000005</v>
      </c>
    </row>
    <row r="2702" spans="1:8" x14ac:dyDescent="0.25">
      <c r="A2702" s="447"/>
      <c r="B2702" s="449">
        <v>7051</v>
      </c>
      <c r="C2702" s="439" t="s">
        <v>700</v>
      </c>
      <c r="D2702" s="449" t="s">
        <v>69</v>
      </c>
      <c r="E2702" s="450">
        <v>42.07</v>
      </c>
      <c r="F2702" s="455">
        <v>1</v>
      </c>
      <c r="G2702" s="453">
        <f>VLOOKUP(B2702,'SINAPI-%MO'!B:E,4,0)</f>
        <v>0</v>
      </c>
      <c r="H2702" s="456">
        <f t="shared" si="42"/>
        <v>42.07</v>
      </c>
    </row>
    <row r="2703" spans="1:8" x14ac:dyDescent="0.25">
      <c r="A2703" s="447"/>
      <c r="B2703" s="449">
        <v>7052</v>
      </c>
      <c r="C2703" s="439" t="s">
        <v>701</v>
      </c>
      <c r="D2703" s="449" t="s">
        <v>69</v>
      </c>
      <c r="E2703" s="450">
        <v>11.36</v>
      </c>
      <c r="F2703" s="455">
        <v>1</v>
      </c>
      <c r="G2703" s="453">
        <f>VLOOKUP(B2703,'SINAPI-%MO'!B:E,4,0)</f>
        <v>0</v>
      </c>
      <c r="H2703" s="456">
        <f t="shared" si="42"/>
        <v>11.36</v>
      </c>
    </row>
    <row r="2704" spans="1:8" x14ac:dyDescent="0.25">
      <c r="A2704" s="447"/>
      <c r="B2704" s="449">
        <v>7053</v>
      </c>
      <c r="C2704" s="439" t="s">
        <v>702</v>
      </c>
      <c r="D2704" s="449" t="s">
        <v>69</v>
      </c>
      <c r="E2704" s="450">
        <v>52.65</v>
      </c>
      <c r="F2704" s="455">
        <v>1</v>
      </c>
      <c r="G2704" s="453">
        <f>VLOOKUP(B2704,'SINAPI-%MO'!B:E,4,0)</f>
        <v>0</v>
      </c>
      <c r="H2704" s="456">
        <f t="shared" si="42"/>
        <v>52.65</v>
      </c>
    </row>
    <row r="2705" spans="1:8" x14ac:dyDescent="0.25">
      <c r="A2705" s="447"/>
      <c r="B2705" s="449">
        <v>7054</v>
      </c>
      <c r="C2705" s="439" t="s">
        <v>703</v>
      </c>
      <c r="D2705" s="449" t="s">
        <v>69</v>
      </c>
      <c r="E2705" s="450">
        <v>91.6</v>
      </c>
      <c r="F2705" s="455">
        <v>0</v>
      </c>
      <c r="G2705" s="453">
        <f>VLOOKUP(B2705,'SINAPI-%MO'!B:E,4,0)</f>
        <v>0</v>
      </c>
      <c r="H2705" s="456">
        <f t="shared" si="42"/>
        <v>91.6</v>
      </c>
    </row>
    <row r="2706" spans="1:8" x14ac:dyDescent="0.25">
      <c r="A2706" s="447"/>
      <c r="B2706" s="449">
        <v>95627</v>
      </c>
      <c r="C2706" s="439" t="s">
        <v>1126</v>
      </c>
      <c r="D2706" s="449" t="s">
        <v>69</v>
      </c>
      <c r="E2706" s="450">
        <v>45.4</v>
      </c>
      <c r="F2706" s="455">
        <v>1</v>
      </c>
      <c r="G2706" s="453">
        <f>VLOOKUP(B2706,'SINAPI-%MO'!B:E,4,0)</f>
        <v>0</v>
      </c>
      <c r="H2706" s="456">
        <f t="shared" si="42"/>
        <v>45.4</v>
      </c>
    </row>
    <row r="2707" spans="1:8" x14ac:dyDescent="0.25">
      <c r="A2707" s="447"/>
      <c r="B2707" s="449">
        <v>95628</v>
      </c>
      <c r="C2707" s="439" t="s">
        <v>1127</v>
      </c>
      <c r="D2707" s="449" t="s">
        <v>69</v>
      </c>
      <c r="E2707" s="450">
        <v>12.18</v>
      </c>
      <c r="F2707" s="455">
        <v>1</v>
      </c>
      <c r="G2707" s="453">
        <f>VLOOKUP(B2707,'SINAPI-%MO'!B:E,4,0)</f>
        <v>0</v>
      </c>
      <c r="H2707" s="456">
        <f t="shared" si="42"/>
        <v>12.18</v>
      </c>
    </row>
    <row r="2708" spans="1:8" x14ac:dyDescent="0.25">
      <c r="A2708" s="447"/>
      <c r="B2708" s="449">
        <v>95629</v>
      </c>
      <c r="C2708" s="439" t="s">
        <v>1128</v>
      </c>
      <c r="D2708" s="449" t="s">
        <v>69</v>
      </c>
      <c r="E2708" s="450">
        <v>56.81</v>
      </c>
      <c r="F2708" s="455">
        <v>1</v>
      </c>
      <c r="G2708" s="453">
        <f>VLOOKUP(B2708,'SINAPI-%MO'!B:E,4,0)</f>
        <v>0</v>
      </c>
      <c r="H2708" s="456">
        <f t="shared" si="42"/>
        <v>56.81</v>
      </c>
    </row>
    <row r="2709" spans="1:8" x14ac:dyDescent="0.25">
      <c r="A2709" s="447"/>
      <c r="B2709" s="449">
        <v>95630</v>
      </c>
      <c r="C2709" s="439" t="s">
        <v>1129</v>
      </c>
      <c r="D2709" s="449" t="s">
        <v>69</v>
      </c>
      <c r="E2709" s="450">
        <v>91.6</v>
      </c>
      <c r="F2709" s="455">
        <v>0</v>
      </c>
      <c r="G2709" s="453">
        <f>VLOOKUP(B2709,'SINAPI-%MO'!B:E,4,0)</f>
        <v>0</v>
      </c>
      <c r="H2709" s="456">
        <f t="shared" si="42"/>
        <v>91.6</v>
      </c>
    </row>
    <row r="2710" spans="1:8" x14ac:dyDescent="0.25">
      <c r="A2710" s="447"/>
      <c r="B2710" s="449">
        <v>89210</v>
      </c>
      <c r="C2710" s="439" t="s">
        <v>820</v>
      </c>
      <c r="D2710" s="449" t="s">
        <v>69</v>
      </c>
      <c r="E2710" s="450">
        <v>30.35</v>
      </c>
      <c r="F2710" s="455">
        <v>1</v>
      </c>
      <c r="G2710" s="453">
        <f>VLOOKUP(B2710,'SINAPI-%MO'!B:E,4,0)</f>
        <v>0</v>
      </c>
      <c r="H2710" s="456">
        <f t="shared" si="42"/>
        <v>30.35</v>
      </c>
    </row>
    <row r="2711" spans="1:8" x14ac:dyDescent="0.25">
      <c r="A2711" s="447"/>
      <c r="B2711" s="449">
        <v>89211</v>
      </c>
      <c r="C2711" s="439" t="s">
        <v>821</v>
      </c>
      <c r="D2711" s="449" t="s">
        <v>69</v>
      </c>
      <c r="E2711" s="450">
        <v>8.14</v>
      </c>
      <c r="F2711" s="455">
        <v>1</v>
      </c>
      <c r="G2711" s="453">
        <f>VLOOKUP(B2711,'SINAPI-%MO'!B:E,4,0)</f>
        <v>0</v>
      </c>
      <c r="H2711" s="456">
        <f t="shared" si="42"/>
        <v>8.14</v>
      </c>
    </row>
    <row r="2712" spans="1:8" x14ac:dyDescent="0.25">
      <c r="A2712" s="447"/>
      <c r="B2712" s="449">
        <v>5674</v>
      </c>
      <c r="C2712" s="439" t="s">
        <v>657</v>
      </c>
      <c r="D2712" s="449" t="s">
        <v>69</v>
      </c>
      <c r="E2712" s="450">
        <v>37.979999999999997</v>
      </c>
      <c r="F2712" s="455">
        <v>1</v>
      </c>
      <c r="G2712" s="453">
        <f>VLOOKUP(B2712,'SINAPI-%MO'!B:E,4,0)</f>
        <v>0</v>
      </c>
      <c r="H2712" s="456">
        <f t="shared" si="42"/>
        <v>37.979999999999997</v>
      </c>
    </row>
    <row r="2713" spans="1:8" x14ac:dyDescent="0.25">
      <c r="A2713" s="447"/>
      <c r="B2713" s="449">
        <v>53788</v>
      </c>
      <c r="C2713" s="439" t="s">
        <v>713</v>
      </c>
      <c r="D2713" s="449" t="s">
        <v>69</v>
      </c>
      <c r="E2713" s="450">
        <v>58.63</v>
      </c>
      <c r="F2713" s="455">
        <v>0</v>
      </c>
      <c r="G2713" s="453">
        <f>VLOOKUP(B2713,'SINAPI-%MO'!B:E,4,0)</f>
        <v>0</v>
      </c>
      <c r="H2713" s="456">
        <f t="shared" si="42"/>
        <v>58.63</v>
      </c>
    </row>
    <row r="2714" spans="1:8" x14ac:dyDescent="0.25">
      <c r="A2714" s="447"/>
      <c r="B2714" s="449">
        <v>73309</v>
      </c>
      <c r="C2714" s="439" t="s">
        <v>739</v>
      </c>
      <c r="D2714" s="449" t="s">
        <v>69</v>
      </c>
      <c r="E2714" s="450">
        <v>31.55</v>
      </c>
      <c r="F2714" s="455">
        <v>1</v>
      </c>
      <c r="G2714" s="453">
        <f>VLOOKUP(B2714,'SINAPI-%MO'!B:E,4,0)</f>
        <v>0</v>
      </c>
      <c r="H2714" s="456">
        <f t="shared" si="42"/>
        <v>31.55</v>
      </c>
    </row>
    <row r="2715" spans="1:8" x14ac:dyDescent="0.25">
      <c r="A2715" s="447"/>
      <c r="B2715" s="449">
        <v>73313</v>
      </c>
      <c r="C2715" s="439" t="s">
        <v>741</v>
      </c>
      <c r="D2715" s="449" t="s">
        <v>69</v>
      </c>
      <c r="E2715" s="450">
        <v>8.52</v>
      </c>
      <c r="F2715" s="455">
        <v>1</v>
      </c>
      <c r="G2715" s="453">
        <f>VLOOKUP(B2715,'SINAPI-%MO'!B:E,4,0)</f>
        <v>0</v>
      </c>
      <c r="H2715" s="456">
        <f t="shared" si="42"/>
        <v>8.52</v>
      </c>
    </row>
    <row r="2716" spans="1:8" x14ac:dyDescent="0.25">
      <c r="A2716" s="447"/>
      <c r="B2716" s="449">
        <v>5089</v>
      </c>
      <c r="C2716" s="439" t="s">
        <v>648</v>
      </c>
      <c r="D2716" s="449" t="s">
        <v>69</v>
      </c>
      <c r="E2716" s="450">
        <v>39.49</v>
      </c>
      <c r="F2716" s="455">
        <v>1</v>
      </c>
      <c r="G2716" s="453">
        <f>VLOOKUP(B2716,'SINAPI-%MO'!B:E,4,0)</f>
        <v>0</v>
      </c>
      <c r="H2716" s="456">
        <f t="shared" si="42"/>
        <v>39.49</v>
      </c>
    </row>
    <row r="2717" spans="1:8" x14ac:dyDescent="0.25">
      <c r="A2717" s="447"/>
      <c r="B2717" s="449">
        <v>73315</v>
      </c>
      <c r="C2717" s="439" t="s">
        <v>742</v>
      </c>
      <c r="D2717" s="449" t="s">
        <v>69</v>
      </c>
      <c r="E2717" s="450">
        <v>58.63</v>
      </c>
      <c r="F2717" s="455">
        <v>0</v>
      </c>
      <c r="G2717" s="453">
        <f>VLOOKUP(B2717,'SINAPI-%MO'!B:E,4,0)</f>
        <v>0</v>
      </c>
      <c r="H2717" s="456">
        <f t="shared" si="42"/>
        <v>58.63</v>
      </c>
    </row>
    <row r="2718" spans="1:8" x14ac:dyDescent="0.25">
      <c r="A2718" s="447"/>
      <c r="B2718" s="449">
        <v>5738</v>
      </c>
      <c r="C2718" s="439" t="s">
        <v>677</v>
      </c>
      <c r="D2718" s="449" t="s">
        <v>69</v>
      </c>
      <c r="E2718" s="450">
        <v>41.47</v>
      </c>
      <c r="F2718" s="455">
        <v>1</v>
      </c>
      <c r="G2718" s="453">
        <f>VLOOKUP(B2718,'SINAPI-%MO'!B:E,4,0)</f>
        <v>0</v>
      </c>
      <c r="H2718" s="456">
        <f t="shared" si="42"/>
        <v>41.47</v>
      </c>
    </row>
    <row r="2719" spans="1:8" x14ac:dyDescent="0.25">
      <c r="A2719" s="447"/>
      <c r="B2719" s="449">
        <v>93239</v>
      </c>
      <c r="C2719" s="439" t="s">
        <v>1053</v>
      </c>
      <c r="D2719" s="449" t="s">
        <v>69</v>
      </c>
      <c r="E2719" s="450">
        <v>11.12</v>
      </c>
      <c r="F2719" s="455">
        <v>1</v>
      </c>
      <c r="G2719" s="453">
        <f>VLOOKUP(B2719,'SINAPI-%MO'!B:E,4,0)</f>
        <v>0</v>
      </c>
      <c r="H2719" s="456">
        <f t="shared" si="42"/>
        <v>11.12</v>
      </c>
    </row>
    <row r="2720" spans="1:8" x14ac:dyDescent="0.25">
      <c r="A2720" s="447"/>
      <c r="B2720" s="449">
        <v>5739</v>
      </c>
      <c r="C2720" s="439" t="s">
        <v>678</v>
      </c>
      <c r="D2720" s="449" t="s">
        <v>69</v>
      </c>
      <c r="E2720" s="450">
        <v>51.9</v>
      </c>
      <c r="F2720" s="455">
        <v>1</v>
      </c>
      <c r="G2720" s="453">
        <f>VLOOKUP(B2720,'SINAPI-%MO'!B:E,4,0)</f>
        <v>0</v>
      </c>
      <c r="H2720" s="456">
        <f t="shared" si="42"/>
        <v>51.9</v>
      </c>
    </row>
    <row r="2721" spans="1:8" x14ac:dyDescent="0.25">
      <c r="A2721" s="447"/>
      <c r="B2721" s="449">
        <v>93240</v>
      </c>
      <c r="C2721" s="439" t="s">
        <v>1054</v>
      </c>
      <c r="D2721" s="449" t="s">
        <v>69</v>
      </c>
      <c r="E2721" s="450">
        <v>12.28</v>
      </c>
      <c r="F2721" s="455">
        <v>0</v>
      </c>
      <c r="G2721" s="453">
        <f>VLOOKUP(B2721,'SINAPI-%MO'!B:E,4,0)</f>
        <v>0</v>
      </c>
      <c r="H2721" s="456">
        <f t="shared" si="42"/>
        <v>12.28</v>
      </c>
    </row>
    <row r="2722" spans="1:8" x14ac:dyDescent="0.25">
      <c r="A2722" s="447"/>
      <c r="B2722" s="449">
        <v>53818</v>
      </c>
      <c r="C2722" s="439" t="s">
        <v>722</v>
      </c>
      <c r="D2722" s="449" t="s">
        <v>69</v>
      </c>
      <c r="E2722" s="450">
        <v>9.16</v>
      </c>
      <c r="F2722" s="455">
        <v>1</v>
      </c>
      <c r="G2722" s="453">
        <f>VLOOKUP(B2722,'SINAPI-%MO'!B:E,4,0)</f>
        <v>0</v>
      </c>
      <c r="H2722" s="456">
        <f t="shared" si="42"/>
        <v>9.16</v>
      </c>
    </row>
    <row r="2723" spans="1:8" x14ac:dyDescent="0.25">
      <c r="A2723" s="447"/>
      <c r="B2723" s="449">
        <v>93238</v>
      </c>
      <c r="C2723" s="439" t="s">
        <v>1052</v>
      </c>
      <c r="D2723" s="449" t="s">
        <v>69</v>
      </c>
      <c r="E2723" s="450">
        <v>2.4500000000000002</v>
      </c>
      <c r="F2723" s="455">
        <v>1</v>
      </c>
      <c r="G2723" s="453">
        <f>VLOOKUP(B2723,'SINAPI-%MO'!B:E,4,0)</f>
        <v>0</v>
      </c>
      <c r="H2723" s="456">
        <f t="shared" si="42"/>
        <v>2.4500000000000002</v>
      </c>
    </row>
    <row r="2724" spans="1:8" x14ac:dyDescent="0.25">
      <c r="A2724" s="447"/>
      <c r="B2724" s="449">
        <v>5727</v>
      </c>
      <c r="C2724" s="439" t="s">
        <v>672</v>
      </c>
      <c r="D2724" s="449" t="s">
        <v>69</v>
      </c>
      <c r="E2724" s="450">
        <v>11.46</v>
      </c>
      <c r="F2724" s="455">
        <v>1</v>
      </c>
      <c r="G2724" s="453">
        <f>VLOOKUP(B2724,'SINAPI-%MO'!B:E,4,0)</f>
        <v>0</v>
      </c>
      <c r="H2724" s="456">
        <f t="shared" si="42"/>
        <v>11.46</v>
      </c>
    </row>
    <row r="2725" spans="1:8" x14ac:dyDescent="0.25">
      <c r="A2725" s="447"/>
      <c r="B2725" s="449">
        <v>89280</v>
      </c>
      <c r="C2725" s="439" t="s">
        <v>865</v>
      </c>
      <c r="D2725" s="449" t="s">
        <v>69</v>
      </c>
      <c r="E2725" s="450">
        <v>37.270000000000003</v>
      </c>
      <c r="F2725" s="455">
        <v>1</v>
      </c>
      <c r="G2725" s="453">
        <f>VLOOKUP(B2725,'SINAPI-%MO'!B:E,4,0)</f>
        <v>0</v>
      </c>
      <c r="H2725" s="456">
        <f t="shared" si="42"/>
        <v>37.270000000000003</v>
      </c>
    </row>
    <row r="2726" spans="1:8" x14ac:dyDescent="0.25">
      <c r="A2726" s="447"/>
      <c r="B2726" s="449">
        <v>89281</v>
      </c>
      <c r="C2726" s="439" t="s">
        <v>866</v>
      </c>
      <c r="D2726" s="449" t="s">
        <v>69</v>
      </c>
      <c r="E2726" s="450">
        <v>9.99</v>
      </c>
      <c r="F2726" s="455">
        <v>1</v>
      </c>
      <c r="G2726" s="453">
        <f>VLOOKUP(B2726,'SINAPI-%MO'!B:E,4,0)</f>
        <v>0</v>
      </c>
      <c r="H2726" s="456">
        <f t="shared" si="42"/>
        <v>9.99</v>
      </c>
    </row>
    <row r="2727" spans="1:8" x14ac:dyDescent="0.25">
      <c r="A2727" s="447"/>
      <c r="B2727" s="449">
        <v>5729</v>
      </c>
      <c r="C2727" s="439" t="s">
        <v>673</v>
      </c>
      <c r="D2727" s="449" t="s">
        <v>69</v>
      </c>
      <c r="E2727" s="450">
        <v>46.64</v>
      </c>
      <c r="F2727" s="455">
        <v>1</v>
      </c>
      <c r="G2727" s="453">
        <f>VLOOKUP(B2727,'SINAPI-%MO'!B:E,4,0)</f>
        <v>0</v>
      </c>
      <c r="H2727" s="456">
        <f t="shared" si="42"/>
        <v>46.64</v>
      </c>
    </row>
    <row r="2728" spans="1:8" x14ac:dyDescent="0.25">
      <c r="A2728" s="447"/>
      <c r="B2728" s="449">
        <v>5730</v>
      </c>
      <c r="C2728" s="439" t="s">
        <v>674</v>
      </c>
      <c r="D2728" s="449" t="s">
        <v>69</v>
      </c>
      <c r="E2728" s="450">
        <v>41.93</v>
      </c>
      <c r="F2728" s="455">
        <v>0</v>
      </c>
      <c r="G2728" s="453">
        <f>VLOOKUP(B2728,'SINAPI-%MO'!B:E,4,0)</f>
        <v>0</v>
      </c>
      <c r="H2728" s="456">
        <f t="shared" si="42"/>
        <v>41.93</v>
      </c>
    </row>
    <row r="2729" spans="1:8" x14ac:dyDescent="0.25">
      <c r="A2729" s="447"/>
      <c r="B2729" s="449">
        <v>95266</v>
      </c>
      <c r="C2729" s="439" t="s">
        <v>1115</v>
      </c>
      <c r="D2729" s="449" t="s">
        <v>69</v>
      </c>
      <c r="E2729" s="450">
        <v>0.61</v>
      </c>
      <c r="F2729" s="455">
        <v>1</v>
      </c>
      <c r="G2729" s="453">
        <f>VLOOKUP(B2729,'SINAPI-%MO'!B:E,4,0)</f>
        <v>0</v>
      </c>
      <c r="H2729" s="456">
        <f t="shared" si="42"/>
        <v>0.61</v>
      </c>
    </row>
    <row r="2730" spans="1:8" x14ac:dyDescent="0.25">
      <c r="A2730" s="447"/>
      <c r="B2730" s="449">
        <v>95267</v>
      </c>
      <c r="C2730" s="439" t="s">
        <v>1116</v>
      </c>
      <c r="D2730" s="449" t="s">
        <v>69</v>
      </c>
      <c r="E2730" s="450">
        <v>0.12</v>
      </c>
      <c r="F2730" s="455">
        <v>1</v>
      </c>
      <c r="G2730" s="453">
        <f>VLOOKUP(B2730,'SINAPI-%MO'!B:E,4,0)</f>
        <v>0</v>
      </c>
      <c r="H2730" s="456">
        <f t="shared" si="42"/>
        <v>0.12</v>
      </c>
    </row>
    <row r="2731" spans="1:8" x14ac:dyDescent="0.25">
      <c r="A2731" s="447"/>
      <c r="B2731" s="449">
        <v>95268</v>
      </c>
      <c r="C2731" s="439" t="s">
        <v>1117</v>
      </c>
      <c r="D2731" s="449" t="s">
        <v>69</v>
      </c>
      <c r="E2731" s="450">
        <v>0.59</v>
      </c>
      <c r="F2731" s="455">
        <v>1</v>
      </c>
      <c r="G2731" s="453">
        <f>VLOOKUP(B2731,'SINAPI-%MO'!B:E,4,0)</f>
        <v>0</v>
      </c>
      <c r="H2731" s="456">
        <f t="shared" si="42"/>
        <v>0.59</v>
      </c>
    </row>
    <row r="2732" spans="1:8" x14ac:dyDescent="0.25">
      <c r="A2732" s="447"/>
      <c r="B2732" s="449">
        <v>95269</v>
      </c>
      <c r="C2732" s="439" t="s">
        <v>1118</v>
      </c>
      <c r="D2732" s="449" t="s">
        <v>69</v>
      </c>
      <c r="E2732" s="450">
        <v>9.1199999999999992</v>
      </c>
      <c r="F2732" s="455">
        <v>0</v>
      </c>
      <c r="G2732" s="453">
        <f>VLOOKUP(B2732,'SINAPI-%MO'!B:E,4,0)</f>
        <v>0</v>
      </c>
      <c r="H2732" s="456">
        <f t="shared" si="42"/>
        <v>9.1199999999999992</v>
      </c>
    </row>
    <row r="2733" spans="1:8" x14ac:dyDescent="0.25">
      <c r="A2733" s="447"/>
      <c r="B2733" s="449">
        <v>91688</v>
      </c>
      <c r="C2733" s="439" t="s">
        <v>1001</v>
      </c>
      <c r="D2733" s="449" t="s">
        <v>69</v>
      </c>
      <c r="E2733" s="450">
        <v>0.11</v>
      </c>
      <c r="F2733" s="455">
        <v>0</v>
      </c>
      <c r="G2733" s="453">
        <f>VLOOKUP(B2733,'SINAPI-%MO'!B:E,4,0)</f>
        <v>0</v>
      </c>
      <c r="H2733" s="456">
        <f t="shared" si="42"/>
        <v>0.11</v>
      </c>
    </row>
    <row r="2734" spans="1:8" x14ac:dyDescent="0.25">
      <c r="A2734" s="447"/>
      <c r="B2734" s="449">
        <v>91689</v>
      </c>
      <c r="C2734" s="439" t="s">
        <v>1002</v>
      </c>
      <c r="D2734" s="449" t="s">
        <v>69</v>
      </c>
      <c r="E2734" s="450">
        <v>0.02</v>
      </c>
      <c r="F2734" s="455">
        <v>0</v>
      </c>
      <c r="G2734" s="453">
        <f>VLOOKUP(B2734,'SINAPI-%MO'!B:E,4,0)</f>
        <v>0</v>
      </c>
      <c r="H2734" s="456">
        <f t="shared" si="42"/>
        <v>0.02</v>
      </c>
    </row>
    <row r="2735" spans="1:8" x14ac:dyDescent="0.25">
      <c r="A2735" s="447"/>
      <c r="B2735" s="449">
        <v>91690</v>
      </c>
      <c r="C2735" s="439" t="s">
        <v>1003</v>
      </c>
      <c r="D2735" s="449" t="s">
        <v>69</v>
      </c>
      <c r="E2735" s="450">
        <v>0.08</v>
      </c>
      <c r="F2735" s="455">
        <v>0</v>
      </c>
      <c r="G2735" s="453">
        <f>VLOOKUP(B2735,'SINAPI-%MO'!B:E,4,0)</f>
        <v>0</v>
      </c>
      <c r="H2735" s="456">
        <f t="shared" si="42"/>
        <v>0.08</v>
      </c>
    </row>
    <row r="2736" spans="1:8" x14ac:dyDescent="0.25">
      <c r="A2736" s="447"/>
      <c r="B2736" s="449">
        <v>91691</v>
      </c>
      <c r="C2736" s="439" t="s">
        <v>1004</v>
      </c>
      <c r="D2736" s="449" t="s">
        <v>69</v>
      </c>
      <c r="E2736" s="450">
        <v>1.42</v>
      </c>
      <c r="F2736" s="455">
        <v>0</v>
      </c>
      <c r="G2736" s="453">
        <f>VLOOKUP(B2736,'SINAPI-%MO'!B:E,4,0)</f>
        <v>0</v>
      </c>
      <c r="H2736" s="456">
        <f t="shared" si="42"/>
        <v>1.42</v>
      </c>
    </row>
    <row r="2737" spans="1:8" x14ac:dyDescent="0.25">
      <c r="A2737" s="447"/>
      <c r="B2737" s="449">
        <v>102924</v>
      </c>
      <c r="C2737" s="439" t="s">
        <v>11295</v>
      </c>
      <c r="D2737" s="449" t="s">
        <v>69</v>
      </c>
      <c r="E2737" s="450">
        <v>0</v>
      </c>
      <c r="F2737" s="455"/>
      <c r="G2737" s="453" t="e">
        <f>VLOOKUP(B2737,'SINAPI-%MO'!B:E,4,0)</f>
        <v>#N/A</v>
      </c>
      <c r="H2737" s="456" t="str">
        <f t="shared" si="42"/>
        <v/>
      </c>
    </row>
    <row r="2738" spans="1:8" x14ac:dyDescent="0.25">
      <c r="A2738" s="447"/>
      <c r="B2738" s="449">
        <v>102925</v>
      </c>
      <c r="C2738" s="439" t="s">
        <v>11296</v>
      </c>
      <c r="D2738" s="449" t="s">
        <v>69</v>
      </c>
      <c r="E2738" s="450">
        <v>0</v>
      </c>
      <c r="F2738" s="455"/>
      <c r="G2738" s="453" t="e">
        <f>VLOOKUP(B2738,'SINAPI-%MO'!B:E,4,0)</f>
        <v>#N/A</v>
      </c>
      <c r="H2738" s="456" t="str">
        <f t="shared" si="42"/>
        <v/>
      </c>
    </row>
    <row r="2739" spans="1:8" x14ac:dyDescent="0.25">
      <c r="A2739" s="447"/>
      <c r="B2739" s="449">
        <v>102926</v>
      </c>
      <c r="C2739" s="439" t="s">
        <v>11297</v>
      </c>
      <c r="D2739" s="449" t="s">
        <v>69</v>
      </c>
      <c r="E2739" s="450">
        <v>0</v>
      </c>
      <c r="F2739" s="455"/>
      <c r="G2739" s="453" t="e">
        <f>VLOOKUP(B2739,'SINAPI-%MO'!B:E,4,0)</f>
        <v>#N/A</v>
      </c>
      <c r="H2739" s="456" t="str">
        <f t="shared" si="42"/>
        <v/>
      </c>
    </row>
    <row r="2740" spans="1:8" x14ac:dyDescent="0.25">
      <c r="A2740" s="447"/>
      <c r="B2740" s="449">
        <v>102927</v>
      </c>
      <c r="C2740" s="439" t="s">
        <v>1198</v>
      </c>
      <c r="D2740" s="449" t="s">
        <v>69</v>
      </c>
      <c r="E2740" s="450">
        <v>0.98</v>
      </c>
      <c r="F2740" s="455">
        <v>0</v>
      </c>
      <c r="G2740" s="453">
        <f>VLOOKUP(B2740,'SINAPI-%MO'!B:E,4,0)</f>
        <v>0</v>
      </c>
      <c r="H2740" s="456">
        <f t="shared" si="42"/>
        <v>0.98</v>
      </c>
    </row>
    <row r="2741" spans="1:8" x14ac:dyDescent="0.25">
      <c r="A2741" s="447"/>
      <c r="B2741" s="449">
        <v>95136</v>
      </c>
      <c r="C2741" s="439" t="s">
        <v>1104</v>
      </c>
      <c r="D2741" s="449" t="s">
        <v>69</v>
      </c>
      <c r="E2741" s="450">
        <v>0.02</v>
      </c>
      <c r="F2741" s="455">
        <v>0</v>
      </c>
      <c r="G2741" s="453">
        <f>VLOOKUP(B2741,'SINAPI-%MO'!B:E,4,0)</f>
        <v>0</v>
      </c>
      <c r="H2741" s="456">
        <f t="shared" si="42"/>
        <v>0.02</v>
      </c>
    </row>
    <row r="2742" spans="1:8" x14ac:dyDescent="0.25">
      <c r="A2742" s="447"/>
      <c r="B2742" s="449">
        <v>95137</v>
      </c>
      <c r="C2742" s="439" t="s">
        <v>1105</v>
      </c>
      <c r="D2742" s="449" t="s">
        <v>69</v>
      </c>
      <c r="E2742" s="450">
        <v>0.01</v>
      </c>
      <c r="F2742" s="455">
        <v>0</v>
      </c>
      <c r="G2742" s="453">
        <f>VLOOKUP(B2742,'SINAPI-%MO'!B:E,4,0)</f>
        <v>0</v>
      </c>
      <c r="H2742" s="456">
        <f t="shared" si="42"/>
        <v>0.01</v>
      </c>
    </row>
    <row r="2743" spans="1:8" x14ac:dyDescent="0.25">
      <c r="A2743" s="447"/>
      <c r="B2743" s="449">
        <v>95138</v>
      </c>
      <c r="C2743" s="439" t="s">
        <v>1106</v>
      </c>
      <c r="D2743" s="449" t="s">
        <v>69</v>
      </c>
      <c r="E2743" s="450">
        <v>0.02</v>
      </c>
      <c r="F2743" s="455">
        <v>0</v>
      </c>
      <c r="G2743" s="453">
        <f>VLOOKUP(B2743,'SINAPI-%MO'!B:E,4,0)</f>
        <v>0</v>
      </c>
      <c r="H2743" s="456">
        <f t="shared" si="42"/>
        <v>0.02</v>
      </c>
    </row>
    <row r="2744" spans="1:8" x14ac:dyDescent="0.25">
      <c r="A2744" s="447"/>
      <c r="B2744" s="449">
        <v>89023</v>
      </c>
      <c r="C2744" s="439" t="s">
        <v>808</v>
      </c>
      <c r="D2744" s="449" t="s">
        <v>69</v>
      </c>
      <c r="E2744" s="450">
        <v>4.08</v>
      </c>
      <c r="F2744" s="455">
        <v>1</v>
      </c>
      <c r="G2744" s="453">
        <f>VLOOKUP(B2744,'SINAPI-%MO'!B:E,4,0)</f>
        <v>0</v>
      </c>
      <c r="H2744" s="456">
        <f t="shared" si="42"/>
        <v>4.08</v>
      </c>
    </row>
    <row r="2745" spans="1:8" x14ac:dyDescent="0.25">
      <c r="A2745" s="447"/>
      <c r="B2745" s="449">
        <v>89024</v>
      </c>
      <c r="C2745" s="439" t="s">
        <v>809</v>
      </c>
      <c r="D2745" s="449" t="s">
        <v>69</v>
      </c>
      <c r="E2745" s="450">
        <v>1.41</v>
      </c>
      <c r="F2745" s="455">
        <v>1</v>
      </c>
      <c r="G2745" s="453">
        <f>VLOOKUP(B2745,'SINAPI-%MO'!B:E,4,0)</f>
        <v>0</v>
      </c>
      <c r="H2745" s="456">
        <f t="shared" si="42"/>
        <v>1.41</v>
      </c>
    </row>
    <row r="2746" spans="1:8" x14ac:dyDescent="0.25">
      <c r="A2746" s="447"/>
      <c r="B2746" s="449">
        <v>89025</v>
      </c>
      <c r="C2746" s="439" t="s">
        <v>810</v>
      </c>
      <c r="D2746" s="449" t="s">
        <v>69</v>
      </c>
      <c r="E2746" s="450">
        <v>5.0999999999999996</v>
      </c>
      <c r="F2746" s="455">
        <v>1</v>
      </c>
      <c r="G2746" s="453">
        <f>VLOOKUP(B2746,'SINAPI-%MO'!B:E,4,0)</f>
        <v>0</v>
      </c>
      <c r="H2746" s="456">
        <f t="shared" si="42"/>
        <v>5.0999999999999996</v>
      </c>
    </row>
    <row r="2747" spans="1:8" x14ac:dyDescent="0.25">
      <c r="A2747" s="447"/>
      <c r="B2747" s="449">
        <v>89026</v>
      </c>
      <c r="C2747" s="439" t="s">
        <v>811</v>
      </c>
      <c r="D2747" s="449" t="s">
        <v>69</v>
      </c>
      <c r="E2747" s="450">
        <v>175.44</v>
      </c>
      <c r="F2747" s="455">
        <v>0</v>
      </c>
      <c r="G2747" s="453">
        <f>VLOOKUP(B2747,'SINAPI-%MO'!B:E,4,0)</f>
        <v>0</v>
      </c>
      <c r="H2747" s="456">
        <f t="shared" si="42"/>
        <v>175.44</v>
      </c>
    </row>
    <row r="2748" spans="1:8" x14ac:dyDescent="0.25">
      <c r="A2748" s="447"/>
      <c r="B2748" s="449">
        <v>7032</v>
      </c>
      <c r="C2748" s="439" t="s">
        <v>689</v>
      </c>
      <c r="D2748" s="449" t="s">
        <v>69</v>
      </c>
      <c r="E2748" s="450">
        <v>5.0199999999999996</v>
      </c>
      <c r="F2748" s="455">
        <v>1</v>
      </c>
      <c r="G2748" s="453">
        <f>VLOOKUP(B2748,'SINAPI-%MO'!B:E,4,0)</f>
        <v>0</v>
      </c>
      <c r="H2748" s="456">
        <f t="shared" si="42"/>
        <v>5.0199999999999996</v>
      </c>
    </row>
    <row r="2749" spans="1:8" x14ac:dyDescent="0.25">
      <c r="A2749" s="447"/>
      <c r="B2749" s="449">
        <v>7033</v>
      </c>
      <c r="C2749" s="439" t="s">
        <v>690</v>
      </c>
      <c r="D2749" s="449" t="s">
        <v>69</v>
      </c>
      <c r="E2749" s="450">
        <v>1.74</v>
      </c>
      <c r="F2749" s="455">
        <v>1</v>
      </c>
      <c r="G2749" s="453">
        <f>VLOOKUP(B2749,'SINAPI-%MO'!B:E,4,0)</f>
        <v>0</v>
      </c>
      <c r="H2749" s="456">
        <f t="shared" si="42"/>
        <v>1.74</v>
      </c>
    </row>
    <row r="2750" spans="1:8" x14ac:dyDescent="0.25">
      <c r="A2750" s="447"/>
      <c r="B2750" s="449">
        <v>7034</v>
      </c>
      <c r="C2750" s="439" t="s">
        <v>691</v>
      </c>
      <c r="D2750" s="449" t="s">
        <v>69</v>
      </c>
      <c r="E2750" s="450">
        <v>6.27</v>
      </c>
      <c r="F2750" s="455">
        <v>1</v>
      </c>
      <c r="G2750" s="453">
        <f>VLOOKUP(B2750,'SINAPI-%MO'!B:E,4,0)</f>
        <v>0</v>
      </c>
      <c r="H2750" s="456">
        <f t="shared" si="42"/>
        <v>6.27</v>
      </c>
    </row>
    <row r="2751" spans="1:8" x14ac:dyDescent="0.25">
      <c r="A2751" s="447"/>
      <c r="B2751" s="449">
        <v>7035</v>
      </c>
      <c r="C2751" s="439" t="s">
        <v>692</v>
      </c>
      <c r="D2751" s="449" t="s">
        <v>69</v>
      </c>
      <c r="E2751" s="450">
        <v>263.17</v>
      </c>
      <c r="F2751" s="455">
        <v>0</v>
      </c>
      <c r="G2751" s="453">
        <f>VLOOKUP(B2751,'SINAPI-%MO'!B:E,4,0)</f>
        <v>0</v>
      </c>
      <c r="H2751" s="456">
        <f t="shared" si="42"/>
        <v>263.17</v>
      </c>
    </row>
    <row r="2752" spans="1:8" x14ac:dyDescent="0.25">
      <c r="A2752" s="447"/>
      <c r="B2752" s="449">
        <v>102942</v>
      </c>
      <c r="C2752" s="439" t="s">
        <v>11298</v>
      </c>
      <c r="D2752" s="449" t="s">
        <v>69</v>
      </c>
      <c r="E2752" s="450">
        <v>0</v>
      </c>
      <c r="F2752" s="455"/>
      <c r="G2752" s="453" t="e">
        <f>VLOOKUP(B2752,'SINAPI-%MO'!B:E,4,0)</f>
        <v>#N/A</v>
      </c>
      <c r="H2752" s="456" t="str">
        <f t="shared" si="42"/>
        <v/>
      </c>
    </row>
    <row r="2753" spans="1:8" x14ac:dyDescent="0.25">
      <c r="A2753" s="447"/>
      <c r="B2753" s="449">
        <v>102943</v>
      </c>
      <c r="C2753" s="439" t="s">
        <v>11299</v>
      </c>
      <c r="D2753" s="449" t="s">
        <v>69</v>
      </c>
      <c r="E2753" s="450">
        <v>0</v>
      </c>
      <c r="F2753" s="455"/>
      <c r="G2753" s="453" t="e">
        <f>VLOOKUP(B2753,'SINAPI-%MO'!B:E,4,0)</f>
        <v>#N/A</v>
      </c>
      <c r="H2753" s="456" t="str">
        <f t="shared" si="42"/>
        <v/>
      </c>
    </row>
    <row r="2754" spans="1:8" x14ac:dyDescent="0.25">
      <c r="A2754" s="447"/>
      <c r="B2754" s="449">
        <v>102944</v>
      </c>
      <c r="C2754" s="439" t="s">
        <v>11300</v>
      </c>
      <c r="D2754" s="449" t="s">
        <v>69</v>
      </c>
      <c r="E2754" s="450">
        <v>0</v>
      </c>
      <c r="F2754" s="455"/>
      <c r="G2754" s="453" t="e">
        <f>VLOOKUP(B2754,'SINAPI-%MO'!B:E,4,0)</f>
        <v>#N/A</v>
      </c>
      <c r="H2754" s="456" t="str">
        <f t="shared" si="42"/>
        <v/>
      </c>
    </row>
    <row r="2755" spans="1:8" x14ac:dyDescent="0.25">
      <c r="A2755" s="447"/>
      <c r="B2755" s="449">
        <v>102945</v>
      </c>
      <c r="C2755" s="439" t="s">
        <v>1201</v>
      </c>
      <c r="D2755" s="449" t="s">
        <v>69</v>
      </c>
      <c r="E2755" s="450">
        <v>0.02</v>
      </c>
      <c r="F2755" s="455">
        <v>0</v>
      </c>
      <c r="G2755" s="453">
        <f>VLOOKUP(B2755,'SINAPI-%MO'!B:E,4,0)</f>
        <v>0</v>
      </c>
      <c r="H2755" s="456">
        <f t="shared" si="42"/>
        <v>0.02</v>
      </c>
    </row>
    <row r="2756" spans="1:8" x14ac:dyDescent="0.25">
      <c r="A2756" s="447"/>
      <c r="B2756" s="449">
        <v>104087</v>
      </c>
      <c r="C2756" s="439" t="s">
        <v>1218</v>
      </c>
      <c r="D2756" s="449" t="s">
        <v>69</v>
      </c>
      <c r="E2756" s="450">
        <v>0.04</v>
      </c>
      <c r="F2756" s="455">
        <v>0</v>
      </c>
      <c r="G2756" s="453">
        <f>VLOOKUP(B2756,'SINAPI-%MO'!B:E,4,0)</f>
        <v>0</v>
      </c>
      <c r="H2756" s="456">
        <f t="shared" si="42"/>
        <v>0.04</v>
      </c>
    </row>
    <row r="2757" spans="1:8" x14ac:dyDescent="0.25">
      <c r="A2757" s="447"/>
      <c r="B2757" s="449">
        <v>104088</v>
      </c>
      <c r="C2757" s="439" t="s">
        <v>1219</v>
      </c>
      <c r="D2757" s="449" t="s">
        <v>69</v>
      </c>
      <c r="E2757" s="450">
        <v>0.01</v>
      </c>
      <c r="F2757" s="455">
        <v>0</v>
      </c>
      <c r="G2757" s="453">
        <f>VLOOKUP(B2757,'SINAPI-%MO'!B:E,4,0)</f>
        <v>0</v>
      </c>
      <c r="H2757" s="456">
        <f t="shared" si="42"/>
        <v>0.01</v>
      </c>
    </row>
    <row r="2758" spans="1:8" x14ac:dyDescent="0.25">
      <c r="A2758" s="447"/>
      <c r="B2758" s="449">
        <v>104089</v>
      </c>
      <c r="C2758" s="439" t="s">
        <v>1220</v>
      </c>
      <c r="D2758" s="449" t="s">
        <v>69</v>
      </c>
      <c r="E2758" s="450">
        <v>0.05</v>
      </c>
      <c r="F2758" s="455">
        <v>0</v>
      </c>
      <c r="G2758" s="453">
        <f>VLOOKUP(B2758,'SINAPI-%MO'!B:E,4,0)</f>
        <v>0</v>
      </c>
      <c r="H2758" s="456">
        <f t="shared" si="42"/>
        <v>0.05</v>
      </c>
    </row>
    <row r="2759" spans="1:8" x14ac:dyDescent="0.25">
      <c r="A2759" s="447"/>
      <c r="B2759" s="449">
        <v>104090</v>
      </c>
      <c r="C2759" s="439" t="s">
        <v>1221</v>
      </c>
      <c r="D2759" s="449" t="s">
        <v>69</v>
      </c>
      <c r="E2759" s="450">
        <v>0.71</v>
      </c>
      <c r="F2759" s="455">
        <v>0</v>
      </c>
      <c r="G2759" s="453">
        <f>VLOOKUP(B2759,'SINAPI-%MO'!B:E,4,0)</f>
        <v>0</v>
      </c>
      <c r="H2759" s="456">
        <f t="shared" si="42"/>
        <v>0.71</v>
      </c>
    </row>
    <row r="2760" spans="1:8" x14ac:dyDescent="0.25">
      <c r="A2760" s="447"/>
      <c r="B2760" s="449">
        <v>104093</v>
      </c>
      <c r="C2760" s="439" t="s">
        <v>1222</v>
      </c>
      <c r="D2760" s="449" t="s">
        <v>69</v>
      </c>
      <c r="E2760" s="450">
        <v>0.05</v>
      </c>
      <c r="F2760" s="455">
        <v>0</v>
      </c>
      <c r="G2760" s="453">
        <f>VLOOKUP(B2760,'SINAPI-%MO'!B:E,4,0)</f>
        <v>0</v>
      </c>
      <c r="H2760" s="456">
        <f t="shared" si="42"/>
        <v>0.05</v>
      </c>
    </row>
    <row r="2761" spans="1:8" x14ac:dyDescent="0.25">
      <c r="A2761" s="447"/>
      <c r="B2761" s="449">
        <v>104094</v>
      </c>
      <c r="C2761" s="439" t="s">
        <v>1223</v>
      </c>
      <c r="D2761" s="449" t="s">
        <v>69</v>
      </c>
      <c r="E2761" s="450">
        <v>0.01</v>
      </c>
      <c r="F2761" s="455">
        <v>0</v>
      </c>
      <c r="G2761" s="453">
        <f>VLOOKUP(B2761,'SINAPI-%MO'!B:E,4,0)</f>
        <v>0</v>
      </c>
      <c r="H2761" s="456">
        <f t="shared" si="42"/>
        <v>0.01</v>
      </c>
    </row>
    <row r="2762" spans="1:8" x14ac:dyDescent="0.25">
      <c r="A2762" s="447"/>
      <c r="B2762" s="449">
        <v>104095</v>
      </c>
      <c r="C2762" s="439" t="s">
        <v>1224</v>
      </c>
      <c r="D2762" s="449" t="s">
        <v>69</v>
      </c>
      <c r="E2762" s="450">
        <v>7.0000000000000007E-2</v>
      </c>
      <c r="F2762" s="455">
        <v>0</v>
      </c>
      <c r="G2762" s="453">
        <f>VLOOKUP(B2762,'SINAPI-%MO'!B:E,4,0)</f>
        <v>0</v>
      </c>
      <c r="H2762" s="456">
        <f t="shared" si="42"/>
        <v>7.0000000000000007E-2</v>
      </c>
    </row>
    <row r="2763" spans="1:8" x14ac:dyDescent="0.25">
      <c r="A2763" s="447"/>
      <c r="B2763" s="449">
        <v>104096</v>
      </c>
      <c r="C2763" s="439" t="s">
        <v>1225</v>
      </c>
      <c r="D2763" s="449" t="s">
        <v>69</v>
      </c>
      <c r="E2763" s="450">
        <v>0.98</v>
      </c>
      <c r="F2763" s="455">
        <v>0</v>
      </c>
      <c r="G2763" s="453">
        <f>VLOOKUP(B2763,'SINAPI-%MO'!B:E,4,0)</f>
        <v>0</v>
      </c>
      <c r="H2763" s="456">
        <f t="shared" si="42"/>
        <v>0.98</v>
      </c>
    </row>
    <row r="2764" spans="1:8" x14ac:dyDescent="0.25">
      <c r="A2764" s="447"/>
      <c r="B2764" s="449">
        <v>102900</v>
      </c>
      <c r="C2764" s="439" t="s">
        <v>13736</v>
      </c>
      <c r="D2764" s="449" t="s">
        <v>69</v>
      </c>
      <c r="E2764" s="450">
        <v>0</v>
      </c>
      <c r="F2764" s="455"/>
      <c r="G2764" s="453" t="e">
        <f>VLOOKUP(B2764,'SINAPI-%MO'!B:E,4,0)</f>
        <v>#N/A</v>
      </c>
      <c r="H2764" s="456" t="str">
        <f t="shared" ref="H2764:H2827" si="43">IF(E2764&gt;0,TRUNC(E2764*(1-G2764),2),"")</f>
        <v/>
      </c>
    </row>
    <row r="2765" spans="1:8" x14ac:dyDescent="0.25">
      <c r="A2765" s="447"/>
      <c r="B2765" s="449">
        <v>102901</v>
      </c>
      <c r="C2765" s="439" t="s">
        <v>13737</v>
      </c>
      <c r="D2765" s="449" t="s">
        <v>69</v>
      </c>
      <c r="E2765" s="450">
        <v>0</v>
      </c>
      <c r="F2765" s="455"/>
      <c r="G2765" s="453" t="e">
        <f>VLOOKUP(B2765,'SINAPI-%MO'!B:E,4,0)</f>
        <v>#N/A</v>
      </c>
      <c r="H2765" s="456" t="str">
        <f t="shared" si="43"/>
        <v/>
      </c>
    </row>
    <row r="2766" spans="1:8" x14ac:dyDescent="0.25">
      <c r="A2766" s="447"/>
      <c r="B2766" s="449">
        <v>102902</v>
      </c>
      <c r="C2766" s="439" t="s">
        <v>13738</v>
      </c>
      <c r="D2766" s="449" t="s">
        <v>69</v>
      </c>
      <c r="E2766" s="450">
        <v>0</v>
      </c>
      <c r="F2766" s="455"/>
      <c r="G2766" s="453" t="e">
        <f>VLOOKUP(B2766,'SINAPI-%MO'!B:E,4,0)</f>
        <v>#N/A</v>
      </c>
      <c r="H2766" s="456" t="str">
        <f t="shared" si="43"/>
        <v/>
      </c>
    </row>
    <row r="2767" spans="1:8" x14ac:dyDescent="0.25">
      <c r="A2767" s="447"/>
      <c r="B2767" s="449">
        <v>102903</v>
      </c>
      <c r="C2767" s="439" t="s">
        <v>12739</v>
      </c>
      <c r="D2767" s="449" t="s">
        <v>69</v>
      </c>
      <c r="E2767" s="450">
        <v>11.97</v>
      </c>
      <c r="F2767" s="455">
        <v>0</v>
      </c>
      <c r="G2767" s="453">
        <f>VLOOKUP(B2767,'SINAPI-%MO'!B:E,4,0)</f>
        <v>0</v>
      </c>
      <c r="H2767" s="456">
        <f t="shared" si="43"/>
        <v>11.97</v>
      </c>
    </row>
    <row r="2768" spans="1:8" x14ac:dyDescent="0.25">
      <c r="A2768" s="447"/>
      <c r="B2768" s="449">
        <v>89029</v>
      </c>
      <c r="C2768" s="439" t="s">
        <v>812</v>
      </c>
      <c r="D2768" s="449" t="s">
        <v>69</v>
      </c>
      <c r="E2768" s="450">
        <v>31.95</v>
      </c>
      <c r="F2768" s="455">
        <v>0</v>
      </c>
      <c r="G2768" s="453">
        <f>VLOOKUP(B2768,'SINAPI-%MO'!B:E,4,0)</f>
        <v>0</v>
      </c>
      <c r="H2768" s="456">
        <f t="shared" si="43"/>
        <v>31.95</v>
      </c>
    </row>
    <row r="2769" spans="1:8" x14ac:dyDescent="0.25">
      <c r="A2769" s="447"/>
      <c r="B2769" s="449">
        <v>89030</v>
      </c>
      <c r="C2769" s="439" t="s">
        <v>813</v>
      </c>
      <c r="D2769" s="449" t="s">
        <v>69</v>
      </c>
      <c r="E2769" s="450">
        <v>14.07</v>
      </c>
      <c r="F2769" s="455">
        <v>0</v>
      </c>
      <c r="G2769" s="453">
        <f>VLOOKUP(B2769,'SINAPI-%MO'!B:E,4,0)</f>
        <v>0</v>
      </c>
      <c r="H2769" s="456">
        <f t="shared" si="43"/>
        <v>14.07</v>
      </c>
    </row>
    <row r="2770" spans="1:8" x14ac:dyDescent="0.25">
      <c r="A2770" s="447"/>
      <c r="B2770" s="449">
        <v>5724</v>
      </c>
      <c r="C2770" s="439" t="s">
        <v>671</v>
      </c>
      <c r="D2770" s="449" t="s">
        <v>69</v>
      </c>
      <c r="E2770" s="450">
        <v>57.12</v>
      </c>
      <c r="F2770" s="455">
        <v>0</v>
      </c>
      <c r="G2770" s="453">
        <f>VLOOKUP(B2770,'SINAPI-%MO'!B:E,4,0)</f>
        <v>0</v>
      </c>
      <c r="H2770" s="456">
        <f t="shared" si="43"/>
        <v>57.12</v>
      </c>
    </row>
    <row r="2771" spans="1:8" x14ac:dyDescent="0.25">
      <c r="A2771" s="447"/>
      <c r="B2771" s="449">
        <v>53817</v>
      </c>
      <c r="C2771" s="439" t="s">
        <v>721</v>
      </c>
      <c r="D2771" s="449" t="s">
        <v>69</v>
      </c>
      <c r="E2771" s="450">
        <v>64.099999999999994</v>
      </c>
      <c r="F2771" s="455">
        <v>0</v>
      </c>
      <c r="G2771" s="453">
        <f>VLOOKUP(B2771,'SINAPI-%MO'!B:E,4,0)</f>
        <v>0</v>
      </c>
      <c r="H2771" s="456">
        <f t="shared" si="43"/>
        <v>64.099999999999994</v>
      </c>
    </row>
    <row r="2772" spans="1:8" x14ac:dyDescent="0.25">
      <c r="A2772" s="447"/>
      <c r="B2772" s="449">
        <v>88839</v>
      </c>
      <c r="C2772" s="439" t="s">
        <v>780</v>
      </c>
      <c r="D2772" s="449" t="s">
        <v>69</v>
      </c>
      <c r="E2772" s="450">
        <v>33.44</v>
      </c>
      <c r="F2772" s="455">
        <v>0</v>
      </c>
      <c r="G2772" s="453">
        <f>VLOOKUP(B2772,'SINAPI-%MO'!B:E,4,0)</f>
        <v>0</v>
      </c>
      <c r="H2772" s="456">
        <f t="shared" si="43"/>
        <v>33.44</v>
      </c>
    </row>
    <row r="2773" spans="1:8" x14ac:dyDescent="0.25">
      <c r="A2773" s="447"/>
      <c r="B2773" s="449">
        <v>88840</v>
      </c>
      <c r="C2773" s="439" t="s">
        <v>781</v>
      </c>
      <c r="D2773" s="449" t="s">
        <v>69</v>
      </c>
      <c r="E2773" s="450">
        <v>14.73</v>
      </c>
      <c r="F2773" s="455">
        <v>0</v>
      </c>
      <c r="G2773" s="453">
        <f>VLOOKUP(B2773,'SINAPI-%MO'!B:E,4,0)</f>
        <v>0</v>
      </c>
      <c r="H2773" s="456">
        <f t="shared" si="43"/>
        <v>14.73</v>
      </c>
    </row>
    <row r="2774" spans="1:8" x14ac:dyDescent="0.25">
      <c r="A2774" s="447"/>
      <c r="B2774" s="449">
        <v>88841</v>
      </c>
      <c r="C2774" s="439" t="s">
        <v>782</v>
      </c>
      <c r="D2774" s="449" t="s">
        <v>69</v>
      </c>
      <c r="E2774" s="450">
        <v>59.79</v>
      </c>
      <c r="F2774" s="455">
        <v>0</v>
      </c>
      <c r="G2774" s="453">
        <f>VLOOKUP(B2774,'SINAPI-%MO'!B:E,4,0)</f>
        <v>0</v>
      </c>
      <c r="H2774" s="456">
        <f t="shared" si="43"/>
        <v>59.79</v>
      </c>
    </row>
    <row r="2775" spans="1:8" x14ac:dyDescent="0.25">
      <c r="A2775" s="447"/>
      <c r="B2775" s="449">
        <v>88842</v>
      </c>
      <c r="C2775" s="439" t="s">
        <v>783</v>
      </c>
      <c r="D2775" s="449" t="s">
        <v>69</v>
      </c>
      <c r="E2775" s="450">
        <v>80.180000000000007</v>
      </c>
      <c r="F2775" s="455">
        <v>0</v>
      </c>
      <c r="G2775" s="453">
        <f>VLOOKUP(B2775,'SINAPI-%MO'!B:E,4,0)</f>
        <v>0</v>
      </c>
      <c r="H2775" s="456">
        <f t="shared" si="43"/>
        <v>80.180000000000007</v>
      </c>
    </row>
    <row r="2776" spans="1:8" x14ac:dyDescent="0.25">
      <c r="A2776" s="447"/>
      <c r="B2776" s="449">
        <v>89009</v>
      </c>
      <c r="C2776" s="439" t="s">
        <v>796</v>
      </c>
      <c r="D2776" s="449" t="s">
        <v>69</v>
      </c>
      <c r="E2776" s="450">
        <v>41.42</v>
      </c>
      <c r="F2776" s="455">
        <v>0</v>
      </c>
      <c r="G2776" s="453">
        <f>VLOOKUP(B2776,'SINAPI-%MO'!B:E,4,0)</f>
        <v>0</v>
      </c>
      <c r="H2776" s="456">
        <f t="shared" si="43"/>
        <v>41.42</v>
      </c>
    </row>
    <row r="2777" spans="1:8" x14ac:dyDescent="0.25">
      <c r="A2777" s="447"/>
      <c r="B2777" s="449">
        <v>89010</v>
      </c>
      <c r="C2777" s="439" t="s">
        <v>797</v>
      </c>
      <c r="D2777" s="449" t="s">
        <v>69</v>
      </c>
      <c r="E2777" s="450">
        <v>18.239999999999998</v>
      </c>
      <c r="F2777" s="455">
        <v>0</v>
      </c>
      <c r="G2777" s="453">
        <f>VLOOKUP(B2777,'SINAPI-%MO'!B:E,4,0)</f>
        <v>0</v>
      </c>
      <c r="H2777" s="456">
        <f t="shared" si="43"/>
        <v>18.239999999999998</v>
      </c>
    </row>
    <row r="2778" spans="1:8" x14ac:dyDescent="0.25">
      <c r="A2778" s="447"/>
      <c r="B2778" s="449">
        <v>53810</v>
      </c>
      <c r="C2778" s="439" t="s">
        <v>719</v>
      </c>
      <c r="D2778" s="449" t="s">
        <v>69</v>
      </c>
      <c r="E2778" s="450">
        <v>74.05</v>
      </c>
      <c r="F2778" s="455">
        <v>0</v>
      </c>
      <c r="G2778" s="453">
        <f>VLOOKUP(B2778,'SINAPI-%MO'!B:E,4,0)</f>
        <v>0</v>
      </c>
      <c r="H2778" s="456">
        <f t="shared" si="43"/>
        <v>74.05</v>
      </c>
    </row>
    <row r="2779" spans="1:8" x14ac:dyDescent="0.25">
      <c r="A2779" s="447"/>
      <c r="B2779" s="449">
        <v>5721</v>
      </c>
      <c r="C2779" s="439" t="s">
        <v>669</v>
      </c>
      <c r="D2779" s="449" t="s">
        <v>69</v>
      </c>
      <c r="E2779" s="450">
        <v>96.21</v>
      </c>
      <c r="F2779" s="455">
        <v>0</v>
      </c>
      <c r="G2779" s="453">
        <f>VLOOKUP(B2779,'SINAPI-%MO'!B:E,4,0)</f>
        <v>0</v>
      </c>
      <c r="H2779" s="456">
        <f t="shared" si="43"/>
        <v>96.21</v>
      </c>
    </row>
    <row r="2780" spans="1:8" x14ac:dyDescent="0.25">
      <c r="A2780" s="447"/>
      <c r="B2780" s="449">
        <v>89017</v>
      </c>
      <c r="C2780" s="439" t="s">
        <v>804</v>
      </c>
      <c r="D2780" s="449" t="s">
        <v>69</v>
      </c>
      <c r="E2780" s="450">
        <v>41.17</v>
      </c>
      <c r="F2780" s="455">
        <v>0</v>
      </c>
      <c r="G2780" s="453">
        <f>VLOOKUP(B2780,'SINAPI-%MO'!B:E,4,0)</f>
        <v>0</v>
      </c>
      <c r="H2780" s="456">
        <f t="shared" si="43"/>
        <v>41.17</v>
      </c>
    </row>
    <row r="2781" spans="1:8" x14ac:dyDescent="0.25">
      <c r="A2781" s="447"/>
      <c r="B2781" s="449">
        <v>89018</v>
      </c>
      <c r="C2781" s="439" t="s">
        <v>805</v>
      </c>
      <c r="D2781" s="449" t="s">
        <v>69</v>
      </c>
      <c r="E2781" s="450">
        <v>18.13</v>
      </c>
      <c r="F2781" s="455">
        <v>0</v>
      </c>
      <c r="G2781" s="453">
        <f>VLOOKUP(B2781,'SINAPI-%MO'!B:E,4,0)</f>
        <v>0</v>
      </c>
      <c r="H2781" s="456">
        <f t="shared" si="43"/>
        <v>18.13</v>
      </c>
    </row>
    <row r="2782" spans="1:8" x14ac:dyDescent="0.25">
      <c r="A2782" s="447"/>
      <c r="B2782" s="449">
        <v>53806</v>
      </c>
      <c r="C2782" s="439" t="s">
        <v>718</v>
      </c>
      <c r="D2782" s="449" t="s">
        <v>69</v>
      </c>
      <c r="E2782" s="450">
        <v>73.599999999999994</v>
      </c>
      <c r="F2782" s="455">
        <v>0</v>
      </c>
      <c r="G2782" s="453">
        <f>VLOOKUP(B2782,'SINAPI-%MO'!B:E,4,0)</f>
        <v>0</v>
      </c>
      <c r="H2782" s="456">
        <f t="shared" si="43"/>
        <v>73.599999999999994</v>
      </c>
    </row>
    <row r="2783" spans="1:8" x14ac:dyDescent="0.25">
      <c r="A2783" s="447"/>
      <c r="B2783" s="449">
        <v>5718</v>
      </c>
      <c r="C2783" s="439" t="s">
        <v>668</v>
      </c>
      <c r="D2783" s="449" t="s">
        <v>69</v>
      </c>
      <c r="E2783" s="450">
        <v>109.04</v>
      </c>
      <c r="F2783" s="455">
        <v>0</v>
      </c>
      <c r="G2783" s="453">
        <f>VLOOKUP(B2783,'SINAPI-%MO'!B:E,4,0)</f>
        <v>0</v>
      </c>
      <c r="H2783" s="456">
        <f t="shared" si="43"/>
        <v>109.04</v>
      </c>
    </row>
    <row r="2784" spans="1:8" x14ac:dyDescent="0.25">
      <c r="A2784" s="447"/>
      <c r="B2784" s="449">
        <v>89013</v>
      </c>
      <c r="C2784" s="439" t="s">
        <v>800</v>
      </c>
      <c r="D2784" s="449" t="s">
        <v>69</v>
      </c>
      <c r="E2784" s="450">
        <v>135.69</v>
      </c>
      <c r="F2784" s="455">
        <v>0</v>
      </c>
      <c r="G2784" s="453">
        <f>VLOOKUP(B2784,'SINAPI-%MO'!B:E,4,0)</f>
        <v>0</v>
      </c>
      <c r="H2784" s="456">
        <f t="shared" si="43"/>
        <v>135.69</v>
      </c>
    </row>
    <row r="2785" spans="1:8" x14ac:dyDescent="0.25">
      <c r="A2785" s="447"/>
      <c r="B2785" s="449">
        <v>89014</v>
      </c>
      <c r="C2785" s="439" t="s">
        <v>801</v>
      </c>
      <c r="D2785" s="449" t="s">
        <v>69</v>
      </c>
      <c r="E2785" s="450">
        <v>59.77</v>
      </c>
      <c r="F2785" s="455">
        <v>0</v>
      </c>
      <c r="G2785" s="453">
        <f>VLOOKUP(B2785,'SINAPI-%MO'!B:E,4,0)</f>
        <v>0</v>
      </c>
      <c r="H2785" s="456">
        <f t="shared" si="43"/>
        <v>59.77</v>
      </c>
    </row>
    <row r="2786" spans="1:8" x14ac:dyDescent="0.25">
      <c r="A2786" s="447"/>
      <c r="B2786" s="449">
        <v>53814</v>
      </c>
      <c r="C2786" s="439" t="s">
        <v>720</v>
      </c>
      <c r="D2786" s="449" t="s">
        <v>69</v>
      </c>
      <c r="E2786" s="450">
        <v>242.58</v>
      </c>
      <c r="F2786" s="455">
        <v>0</v>
      </c>
      <c r="G2786" s="453">
        <f>VLOOKUP(B2786,'SINAPI-%MO'!B:E,4,0)</f>
        <v>0</v>
      </c>
      <c r="H2786" s="456">
        <f t="shared" si="43"/>
        <v>242.58</v>
      </c>
    </row>
    <row r="2787" spans="1:8" x14ac:dyDescent="0.25">
      <c r="A2787" s="447"/>
      <c r="B2787" s="449">
        <v>5722</v>
      </c>
      <c r="C2787" s="439" t="s">
        <v>670</v>
      </c>
      <c r="D2787" s="449" t="s">
        <v>69</v>
      </c>
      <c r="E2787" s="450">
        <v>222.51</v>
      </c>
      <c r="F2787" s="455">
        <v>0</v>
      </c>
      <c r="G2787" s="453">
        <f>VLOOKUP(B2787,'SINAPI-%MO'!B:E,4,0)</f>
        <v>0</v>
      </c>
      <c r="H2787" s="456">
        <f t="shared" si="43"/>
        <v>222.51</v>
      </c>
    </row>
    <row r="2788" spans="1:8" x14ac:dyDescent="0.25">
      <c r="A2788" s="447"/>
      <c r="B2788" s="449">
        <v>96015</v>
      </c>
      <c r="C2788" s="439" t="s">
        <v>1146</v>
      </c>
      <c r="D2788" s="449" t="s">
        <v>69</v>
      </c>
      <c r="E2788" s="450">
        <v>23.62</v>
      </c>
      <c r="F2788" s="455">
        <v>0</v>
      </c>
      <c r="G2788" s="453">
        <f>VLOOKUP(B2788,'SINAPI-%MO'!B:E,4,0)</f>
        <v>0</v>
      </c>
      <c r="H2788" s="456">
        <f t="shared" si="43"/>
        <v>23.62</v>
      </c>
    </row>
    <row r="2789" spans="1:8" x14ac:dyDescent="0.25">
      <c r="A2789" s="447"/>
      <c r="B2789" s="449">
        <v>96016</v>
      </c>
      <c r="C2789" s="439" t="s">
        <v>1147</v>
      </c>
      <c r="D2789" s="449" t="s">
        <v>69</v>
      </c>
      <c r="E2789" s="450">
        <v>6.33</v>
      </c>
      <c r="F2789" s="455">
        <v>0</v>
      </c>
      <c r="G2789" s="453">
        <f>VLOOKUP(B2789,'SINAPI-%MO'!B:E,4,0)</f>
        <v>0</v>
      </c>
      <c r="H2789" s="456">
        <f t="shared" si="43"/>
        <v>6.33</v>
      </c>
    </row>
    <row r="2790" spans="1:8" x14ac:dyDescent="0.25">
      <c r="A2790" s="447"/>
      <c r="B2790" s="449">
        <v>96018</v>
      </c>
      <c r="C2790" s="439" t="s">
        <v>1148</v>
      </c>
      <c r="D2790" s="449" t="s">
        <v>69</v>
      </c>
      <c r="E2790" s="450">
        <v>25.84</v>
      </c>
      <c r="F2790" s="455">
        <v>0</v>
      </c>
      <c r="G2790" s="453">
        <f>VLOOKUP(B2790,'SINAPI-%MO'!B:E,4,0)</f>
        <v>0</v>
      </c>
      <c r="H2790" s="456">
        <f t="shared" si="43"/>
        <v>25.84</v>
      </c>
    </row>
    <row r="2791" spans="1:8" x14ac:dyDescent="0.25">
      <c r="A2791" s="447"/>
      <c r="B2791" s="449">
        <v>96019</v>
      </c>
      <c r="C2791" s="439" t="s">
        <v>1149</v>
      </c>
      <c r="D2791" s="449" t="s">
        <v>69</v>
      </c>
      <c r="E2791" s="450">
        <v>99.22</v>
      </c>
      <c r="F2791" s="455">
        <v>0</v>
      </c>
      <c r="G2791" s="453">
        <f>VLOOKUP(B2791,'SINAPI-%MO'!B:E,4,0)</f>
        <v>0</v>
      </c>
      <c r="H2791" s="456">
        <f t="shared" si="43"/>
        <v>99.22</v>
      </c>
    </row>
    <row r="2792" spans="1:8" x14ac:dyDescent="0.25">
      <c r="A2792" s="447"/>
      <c r="B2792" s="449">
        <v>96008</v>
      </c>
      <c r="C2792" s="439" t="s">
        <v>1142</v>
      </c>
      <c r="D2792" s="449" t="s">
        <v>69</v>
      </c>
      <c r="E2792" s="450">
        <v>23.88</v>
      </c>
      <c r="F2792" s="455">
        <v>0</v>
      </c>
      <c r="G2792" s="453">
        <f>VLOOKUP(B2792,'SINAPI-%MO'!B:E,4,0)</f>
        <v>0</v>
      </c>
      <c r="H2792" s="456">
        <f t="shared" si="43"/>
        <v>23.88</v>
      </c>
    </row>
    <row r="2793" spans="1:8" x14ac:dyDescent="0.25">
      <c r="A2793" s="447"/>
      <c r="B2793" s="449">
        <v>96009</v>
      </c>
      <c r="C2793" s="439" t="s">
        <v>1143</v>
      </c>
      <c r="D2793" s="449" t="s">
        <v>69</v>
      </c>
      <c r="E2793" s="450">
        <v>6.4</v>
      </c>
      <c r="F2793" s="455">
        <v>0</v>
      </c>
      <c r="G2793" s="453">
        <f>VLOOKUP(B2793,'SINAPI-%MO'!B:E,4,0)</f>
        <v>0</v>
      </c>
      <c r="H2793" s="456">
        <f t="shared" si="43"/>
        <v>6.4</v>
      </c>
    </row>
    <row r="2794" spans="1:8" x14ac:dyDescent="0.25">
      <c r="A2794" s="447"/>
      <c r="B2794" s="449">
        <v>96011</v>
      </c>
      <c r="C2794" s="439" t="s">
        <v>1144</v>
      </c>
      <c r="D2794" s="449" t="s">
        <v>69</v>
      </c>
      <c r="E2794" s="450">
        <v>26.12</v>
      </c>
      <c r="F2794" s="455">
        <v>0</v>
      </c>
      <c r="G2794" s="453">
        <f>VLOOKUP(B2794,'SINAPI-%MO'!B:E,4,0)</f>
        <v>0</v>
      </c>
      <c r="H2794" s="456">
        <f t="shared" si="43"/>
        <v>26.12</v>
      </c>
    </row>
    <row r="2795" spans="1:8" x14ac:dyDescent="0.25">
      <c r="A2795" s="447"/>
      <c r="B2795" s="449">
        <v>96012</v>
      </c>
      <c r="C2795" s="439" t="s">
        <v>1145</v>
      </c>
      <c r="D2795" s="449" t="s">
        <v>69</v>
      </c>
      <c r="E2795" s="450">
        <v>99.22</v>
      </c>
      <c r="F2795" s="455">
        <v>0</v>
      </c>
      <c r="G2795" s="453">
        <f>VLOOKUP(B2795,'SINAPI-%MO'!B:E,4,0)</f>
        <v>0</v>
      </c>
      <c r="H2795" s="456">
        <f t="shared" si="43"/>
        <v>99.22</v>
      </c>
    </row>
    <row r="2796" spans="1:8" x14ac:dyDescent="0.25">
      <c r="A2796" s="447"/>
      <c r="B2796" s="449">
        <v>96023</v>
      </c>
      <c r="C2796" s="439" t="s">
        <v>1150</v>
      </c>
      <c r="D2796" s="449" t="s">
        <v>69</v>
      </c>
      <c r="E2796" s="450">
        <v>18.47</v>
      </c>
      <c r="F2796" s="455">
        <v>0</v>
      </c>
      <c r="G2796" s="453">
        <f>VLOOKUP(B2796,'SINAPI-%MO'!B:E,4,0)</f>
        <v>0</v>
      </c>
      <c r="H2796" s="456">
        <f t="shared" si="43"/>
        <v>18.47</v>
      </c>
    </row>
    <row r="2797" spans="1:8" x14ac:dyDescent="0.25">
      <c r="A2797" s="447"/>
      <c r="B2797" s="449">
        <v>96024</v>
      </c>
      <c r="C2797" s="439" t="s">
        <v>1151</v>
      </c>
      <c r="D2797" s="449" t="s">
        <v>69</v>
      </c>
      <c r="E2797" s="450">
        <v>4.9400000000000004</v>
      </c>
      <c r="F2797" s="455">
        <v>0</v>
      </c>
      <c r="G2797" s="453">
        <f>VLOOKUP(B2797,'SINAPI-%MO'!B:E,4,0)</f>
        <v>0</v>
      </c>
      <c r="H2797" s="456">
        <f t="shared" si="43"/>
        <v>4.9400000000000004</v>
      </c>
    </row>
    <row r="2798" spans="1:8" x14ac:dyDescent="0.25">
      <c r="A2798" s="447"/>
      <c r="B2798" s="449">
        <v>96026</v>
      </c>
      <c r="C2798" s="439" t="s">
        <v>1152</v>
      </c>
      <c r="D2798" s="449" t="s">
        <v>69</v>
      </c>
      <c r="E2798" s="450">
        <v>20.2</v>
      </c>
      <c r="F2798" s="455">
        <v>0</v>
      </c>
      <c r="G2798" s="453">
        <f>VLOOKUP(B2798,'SINAPI-%MO'!B:E,4,0)</f>
        <v>0</v>
      </c>
      <c r="H2798" s="456">
        <f t="shared" si="43"/>
        <v>20.2</v>
      </c>
    </row>
    <row r="2799" spans="1:8" x14ac:dyDescent="0.25">
      <c r="A2799" s="447"/>
      <c r="B2799" s="449">
        <v>96027</v>
      </c>
      <c r="C2799" s="439" t="s">
        <v>1153</v>
      </c>
      <c r="D2799" s="449" t="s">
        <v>69</v>
      </c>
      <c r="E2799" s="450">
        <v>69.13</v>
      </c>
      <c r="F2799" s="455">
        <v>0</v>
      </c>
      <c r="G2799" s="453">
        <f>VLOOKUP(B2799,'SINAPI-%MO'!B:E,4,0)</f>
        <v>0</v>
      </c>
      <c r="H2799" s="456">
        <f t="shared" si="43"/>
        <v>69.13</v>
      </c>
    </row>
    <row r="2800" spans="1:8" x14ac:dyDescent="0.25">
      <c r="A2800" s="447"/>
      <c r="B2800" s="449">
        <v>96053</v>
      </c>
      <c r="C2800" s="439" t="s">
        <v>1159</v>
      </c>
      <c r="D2800" s="449" t="s">
        <v>69</v>
      </c>
      <c r="E2800" s="450">
        <v>18.73</v>
      </c>
      <c r="F2800" s="455">
        <v>0</v>
      </c>
      <c r="G2800" s="453">
        <f>VLOOKUP(B2800,'SINAPI-%MO'!B:E,4,0)</f>
        <v>0</v>
      </c>
      <c r="H2800" s="456">
        <f t="shared" si="43"/>
        <v>18.73</v>
      </c>
    </row>
    <row r="2801" spans="1:8" x14ac:dyDescent="0.25">
      <c r="A2801" s="447"/>
      <c r="B2801" s="449">
        <v>96055</v>
      </c>
      <c r="C2801" s="439" t="s">
        <v>1161</v>
      </c>
      <c r="D2801" s="449" t="s">
        <v>69</v>
      </c>
      <c r="E2801" s="450">
        <v>5.01</v>
      </c>
      <c r="F2801" s="455">
        <v>0</v>
      </c>
      <c r="G2801" s="453">
        <f>VLOOKUP(B2801,'SINAPI-%MO'!B:E,4,0)</f>
        <v>0</v>
      </c>
      <c r="H2801" s="456">
        <f t="shared" si="43"/>
        <v>5.01</v>
      </c>
    </row>
    <row r="2802" spans="1:8" x14ac:dyDescent="0.25">
      <c r="A2802" s="447"/>
      <c r="B2802" s="449">
        <v>96056</v>
      </c>
      <c r="C2802" s="439" t="s">
        <v>1162</v>
      </c>
      <c r="D2802" s="449" t="s">
        <v>69</v>
      </c>
      <c r="E2802" s="450">
        <v>20.48</v>
      </c>
      <c r="F2802" s="455">
        <v>0</v>
      </c>
      <c r="G2802" s="453">
        <f>VLOOKUP(B2802,'SINAPI-%MO'!B:E,4,0)</f>
        <v>0</v>
      </c>
      <c r="H2802" s="456">
        <f t="shared" si="43"/>
        <v>20.48</v>
      </c>
    </row>
    <row r="2803" spans="1:8" x14ac:dyDescent="0.25">
      <c r="A2803" s="447"/>
      <c r="B2803" s="449">
        <v>96057</v>
      </c>
      <c r="C2803" s="439" t="s">
        <v>1163</v>
      </c>
      <c r="D2803" s="449" t="s">
        <v>69</v>
      </c>
      <c r="E2803" s="450">
        <v>69.13</v>
      </c>
      <c r="F2803" s="455">
        <v>0</v>
      </c>
      <c r="G2803" s="453">
        <f>VLOOKUP(B2803,'SINAPI-%MO'!B:E,4,0)</f>
        <v>0</v>
      </c>
      <c r="H2803" s="456">
        <f t="shared" si="43"/>
        <v>69.13</v>
      </c>
    </row>
    <row r="2804" spans="1:8" x14ac:dyDescent="0.25">
      <c r="A2804" s="447"/>
      <c r="B2804" s="449">
        <v>7063</v>
      </c>
      <c r="C2804" s="439" t="s">
        <v>708</v>
      </c>
      <c r="D2804" s="449" t="s">
        <v>69</v>
      </c>
      <c r="E2804" s="450">
        <v>19.27</v>
      </c>
      <c r="F2804" s="455">
        <v>0</v>
      </c>
      <c r="G2804" s="453">
        <f>VLOOKUP(B2804,'SINAPI-%MO'!B:E,4,0)</f>
        <v>0</v>
      </c>
      <c r="H2804" s="456">
        <f t="shared" si="43"/>
        <v>19.27</v>
      </c>
    </row>
    <row r="2805" spans="1:8" x14ac:dyDescent="0.25">
      <c r="A2805" s="447"/>
      <c r="B2805" s="449">
        <v>7064</v>
      </c>
      <c r="C2805" s="439" t="s">
        <v>709</v>
      </c>
      <c r="D2805" s="449" t="s">
        <v>69</v>
      </c>
      <c r="E2805" s="450">
        <v>5.2</v>
      </c>
      <c r="F2805" s="455">
        <v>0</v>
      </c>
      <c r="G2805" s="453">
        <f>VLOOKUP(B2805,'SINAPI-%MO'!B:E,4,0)</f>
        <v>0</v>
      </c>
      <c r="H2805" s="456">
        <f t="shared" si="43"/>
        <v>5.2</v>
      </c>
    </row>
    <row r="2806" spans="1:8" x14ac:dyDescent="0.25">
      <c r="A2806" s="447"/>
      <c r="B2806" s="449">
        <v>7065</v>
      </c>
      <c r="C2806" s="439" t="s">
        <v>710</v>
      </c>
      <c r="D2806" s="449" t="s">
        <v>69</v>
      </c>
      <c r="E2806" s="450">
        <v>21.08</v>
      </c>
      <c r="F2806" s="455">
        <v>0</v>
      </c>
      <c r="G2806" s="453">
        <f>VLOOKUP(B2806,'SINAPI-%MO'!B:E,4,0)</f>
        <v>0</v>
      </c>
      <c r="H2806" s="456">
        <f t="shared" si="43"/>
        <v>21.08</v>
      </c>
    </row>
    <row r="2807" spans="1:8" x14ac:dyDescent="0.25">
      <c r="A2807" s="447"/>
      <c r="B2807" s="449">
        <v>7066</v>
      </c>
      <c r="C2807" s="439" t="s">
        <v>711</v>
      </c>
      <c r="D2807" s="449" t="s">
        <v>69</v>
      </c>
      <c r="E2807" s="450">
        <v>99.22</v>
      </c>
      <c r="F2807" s="455">
        <v>0</v>
      </c>
      <c r="G2807" s="453">
        <f>VLOOKUP(B2807,'SINAPI-%MO'!B:E,4,0)</f>
        <v>0</v>
      </c>
      <c r="H2807" s="456">
        <f t="shared" si="43"/>
        <v>99.22</v>
      </c>
    </row>
    <row r="2808" spans="1:8" x14ac:dyDescent="0.25">
      <c r="A2808" s="447"/>
      <c r="B2808" s="449">
        <v>89033</v>
      </c>
      <c r="C2808" s="439" t="s">
        <v>814</v>
      </c>
      <c r="D2808" s="449" t="s">
        <v>69</v>
      </c>
      <c r="E2808" s="450">
        <v>14.12</v>
      </c>
      <c r="F2808" s="455">
        <v>0</v>
      </c>
      <c r="G2808" s="453">
        <f>VLOOKUP(B2808,'SINAPI-%MO'!B:E,4,0)</f>
        <v>0</v>
      </c>
      <c r="H2808" s="456">
        <f t="shared" si="43"/>
        <v>14.12</v>
      </c>
    </row>
    <row r="2809" spans="1:8" x14ac:dyDescent="0.25">
      <c r="A2809" s="447"/>
      <c r="B2809" s="449">
        <v>89034</v>
      </c>
      <c r="C2809" s="439" t="s">
        <v>815</v>
      </c>
      <c r="D2809" s="449" t="s">
        <v>69</v>
      </c>
      <c r="E2809" s="450">
        <v>3.78</v>
      </c>
      <c r="F2809" s="455">
        <v>0</v>
      </c>
      <c r="G2809" s="453">
        <f>VLOOKUP(B2809,'SINAPI-%MO'!B:E,4,0)</f>
        <v>0</v>
      </c>
      <c r="H2809" s="456">
        <f t="shared" si="43"/>
        <v>3.78</v>
      </c>
    </row>
    <row r="2810" spans="1:8" x14ac:dyDescent="0.25">
      <c r="A2810" s="447"/>
      <c r="B2810" s="449">
        <v>5714</v>
      </c>
      <c r="C2810" s="439" t="s">
        <v>666</v>
      </c>
      <c r="D2810" s="449" t="s">
        <v>69</v>
      </c>
      <c r="E2810" s="450">
        <v>15.44</v>
      </c>
      <c r="F2810" s="455">
        <v>0</v>
      </c>
      <c r="G2810" s="453">
        <f>VLOOKUP(B2810,'SINAPI-%MO'!B:E,4,0)</f>
        <v>0</v>
      </c>
      <c r="H2810" s="456">
        <f t="shared" si="43"/>
        <v>15.44</v>
      </c>
    </row>
    <row r="2811" spans="1:8" x14ac:dyDescent="0.25">
      <c r="A2811" s="447"/>
      <c r="B2811" s="449">
        <v>5715</v>
      </c>
      <c r="C2811" s="439" t="s">
        <v>667</v>
      </c>
      <c r="D2811" s="449" t="s">
        <v>69</v>
      </c>
      <c r="E2811" s="450">
        <v>69.13</v>
      </c>
      <c r="F2811" s="455">
        <v>0</v>
      </c>
      <c r="G2811" s="453">
        <f>VLOOKUP(B2811,'SINAPI-%MO'!B:E,4,0)</f>
        <v>0</v>
      </c>
      <c r="H2811" s="456">
        <f t="shared" si="43"/>
        <v>69.13</v>
      </c>
    </row>
    <row r="2812" spans="1:8" x14ac:dyDescent="0.25">
      <c r="A2812" s="447"/>
      <c r="B2812" s="449">
        <v>102906</v>
      </c>
      <c r="C2812" s="439" t="s">
        <v>11301</v>
      </c>
      <c r="D2812" s="449" t="s">
        <v>69</v>
      </c>
      <c r="E2812" s="450">
        <v>0</v>
      </c>
      <c r="F2812" s="455"/>
      <c r="G2812" s="453" t="e">
        <f>VLOOKUP(B2812,'SINAPI-%MO'!B:E,4,0)</f>
        <v>#N/A</v>
      </c>
      <c r="H2812" s="456" t="str">
        <f t="shared" si="43"/>
        <v/>
      </c>
    </row>
    <row r="2813" spans="1:8" x14ac:dyDescent="0.25">
      <c r="A2813" s="447"/>
      <c r="B2813" s="449">
        <v>102907</v>
      </c>
      <c r="C2813" s="439" t="s">
        <v>11302</v>
      </c>
      <c r="D2813" s="449" t="s">
        <v>69</v>
      </c>
      <c r="E2813" s="450">
        <v>0</v>
      </c>
      <c r="F2813" s="455"/>
      <c r="G2813" s="453" t="e">
        <f>VLOOKUP(B2813,'SINAPI-%MO'!B:E,4,0)</f>
        <v>#N/A</v>
      </c>
      <c r="H2813" s="456" t="str">
        <f t="shared" si="43"/>
        <v/>
      </c>
    </row>
    <row r="2814" spans="1:8" x14ac:dyDescent="0.25">
      <c r="A2814" s="447"/>
      <c r="B2814" s="449">
        <v>102908</v>
      </c>
      <c r="C2814" s="439" t="s">
        <v>11303</v>
      </c>
      <c r="D2814" s="449" t="s">
        <v>69</v>
      </c>
      <c r="E2814" s="450">
        <v>0</v>
      </c>
      <c r="F2814" s="455"/>
      <c r="G2814" s="453" t="e">
        <f>VLOOKUP(B2814,'SINAPI-%MO'!B:E,4,0)</f>
        <v>#N/A</v>
      </c>
      <c r="H2814" s="456" t="str">
        <f t="shared" si="43"/>
        <v/>
      </c>
    </row>
    <row r="2815" spans="1:8" x14ac:dyDescent="0.25">
      <c r="A2815" s="447"/>
      <c r="B2815" s="449">
        <v>102909</v>
      </c>
      <c r="C2815" s="439" t="s">
        <v>1196</v>
      </c>
      <c r="D2815" s="449" t="s">
        <v>69</v>
      </c>
      <c r="E2815" s="450">
        <v>4.28</v>
      </c>
      <c r="F2815" s="455">
        <v>0</v>
      </c>
      <c r="G2815" s="453">
        <f>VLOOKUP(B2815,'SINAPI-%MO'!B:E,4,0)</f>
        <v>0</v>
      </c>
      <c r="H2815" s="456">
        <f t="shared" si="43"/>
        <v>4.28</v>
      </c>
    </row>
    <row r="2816" spans="1:8" x14ac:dyDescent="0.25">
      <c r="A2816" s="447"/>
      <c r="B2816" s="449">
        <v>93435</v>
      </c>
      <c r="C2816" s="439" t="s">
        <v>1085</v>
      </c>
      <c r="D2816" s="449" t="s">
        <v>69</v>
      </c>
      <c r="E2816" s="450">
        <v>9.1999999999999993</v>
      </c>
      <c r="F2816" s="455">
        <v>1</v>
      </c>
      <c r="G2816" s="453">
        <f>VLOOKUP(B2816,'SINAPI-%MO'!B:E,4,0)</f>
        <v>0</v>
      </c>
      <c r="H2816" s="456">
        <f t="shared" si="43"/>
        <v>9.1999999999999993</v>
      </c>
    </row>
    <row r="2817" spans="1:8" x14ac:dyDescent="0.25">
      <c r="A2817" s="447"/>
      <c r="B2817" s="449">
        <v>93436</v>
      </c>
      <c r="C2817" s="439" t="s">
        <v>1086</v>
      </c>
      <c r="D2817" s="449" t="s">
        <v>69</v>
      </c>
      <c r="E2817" s="450">
        <v>2.83</v>
      </c>
      <c r="F2817" s="455">
        <v>1</v>
      </c>
      <c r="G2817" s="453">
        <f>VLOOKUP(B2817,'SINAPI-%MO'!B:E,4,0)</f>
        <v>0</v>
      </c>
      <c r="H2817" s="456">
        <f t="shared" si="43"/>
        <v>2.83</v>
      </c>
    </row>
    <row r="2818" spans="1:8" x14ac:dyDescent="0.25">
      <c r="A2818" s="447"/>
      <c r="B2818" s="449">
        <v>93437</v>
      </c>
      <c r="C2818" s="439" t="s">
        <v>1087</v>
      </c>
      <c r="D2818" s="449" t="s">
        <v>69</v>
      </c>
      <c r="E2818" s="450">
        <v>10.06</v>
      </c>
      <c r="F2818" s="455">
        <v>1</v>
      </c>
      <c r="G2818" s="453">
        <f>VLOOKUP(B2818,'SINAPI-%MO'!B:E,4,0)</f>
        <v>0</v>
      </c>
      <c r="H2818" s="456">
        <f t="shared" si="43"/>
        <v>10.06</v>
      </c>
    </row>
    <row r="2819" spans="1:8" x14ac:dyDescent="0.25">
      <c r="A2819" s="447"/>
      <c r="B2819" s="449">
        <v>93438</v>
      </c>
      <c r="C2819" s="439" t="s">
        <v>1088</v>
      </c>
      <c r="D2819" s="449" t="s">
        <v>69</v>
      </c>
      <c r="E2819" s="450">
        <v>115.24</v>
      </c>
      <c r="F2819" s="455">
        <v>0</v>
      </c>
      <c r="G2819" s="453">
        <f>VLOOKUP(B2819,'SINAPI-%MO'!B:E,4,0)</f>
        <v>0</v>
      </c>
      <c r="H2819" s="456">
        <f t="shared" si="43"/>
        <v>115.24</v>
      </c>
    </row>
    <row r="2820" spans="1:8" x14ac:dyDescent="0.25">
      <c r="A2820" s="447"/>
      <c r="B2820" s="449">
        <v>100643</v>
      </c>
      <c r="C2820" s="439" t="s">
        <v>1176</v>
      </c>
      <c r="D2820" s="449" t="s">
        <v>69</v>
      </c>
      <c r="E2820" s="450">
        <v>412.54</v>
      </c>
      <c r="F2820" s="455">
        <v>1</v>
      </c>
      <c r="G2820" s="453">
        <f>VLOOKUP(B2820,'SINAPI-%MO'!B:E,4,0)</f>
        <v>0</v>
      </c>
      <c r="H2820" s="456">
        <f t="shared" si="43"/>
        <v>412.54</v>
      </c>
    </row>
    <row r="2821" spans="1:8" x14ac:dyDescent="0.25">
      <c r="A2821" s="447"/>
      <c r="B2821" s="449">
        <v>100644</v>
      </c>
      <c r="C2821" s="439" t="s">
        <v>1177</v>
      </c>
      <c r="D2821" s="449" t="s">
        <v>69</v>
      </c>
      <c r="E2821" s="450">
        <v>145.41999999999999</v>
      </c>
      <c r="F2821" s="455">
        <v>1</v>
      </c>
      <c r="G2821" s="453">
        <f>VLOOKUP(B2821,'SINAPI-%MO'!B:E,4,0)</f>
        <v>0</v>
      </c>
      <c r="H2821" s="456">
        <f t="shared" si="43"/>
        <v>145.41999999999999</v>
      </c>
    </row>
    <row r="2822" spans="1:8" x14ac:dyDescent="0.25">
      <c r="A2822" s="447"/>
      <c r="B2822" s="449">
        <v>100645</v>
      </c>
      <c r="C2822" s="439" t="s">
        <v>1178</v>
      </c>
      <c r="D2822" s="449" t="s">
        <v>69</v>
      </c>
      <c r="E2822" s="450">
        <v>663.17</v>
      </c>
      <c r="F2822" s="455">
        <v>1</v>
      </c>
      <c r="G2822" s="453">
        <f>VLOOKUP(B2822,'SINAPI-%MO'!B:E,4,0)</f>
        <v>0</v>
      </c>
      <c r="H2822" s="456">
        <f t="shared" si="43"/>
        <v>663.17</v>
      </c>
    </row>
    <row r="2823" spans="1:8" x14ac:dyDescent="0.25">
      <c r="A2823" s="447"/>
      <c r="B2823" s="449">
        <v>100646</v>
      </c>
      <c r="C2823" s="439" t="s">
        <v>1179</v>
      </c>
      <c r="D2823" s="449" t="s">
        <v>69</v>
      </c>
      <c r="E2823" s="450">
        <v>5526</v>
      </c>
      <c r="F2823" s="455">
        <v>0</v>
      </c>
      <c r="G2823" s="453">
        <f>VLOOKUP(B2823,'SINAPI-%MO'!B:E,4,0)</f>
        <v>0</v>
      </c>
      <c r="H2823" s="456">
        <f t="shared" si="43"/>
        <v>5526</v>
      </c>
    </row>
    <row r="2824" spans="1:8" x14ac:dyDescent="0.25">
      <c r="A2824" s="447"/>
      <c r="B2824" s="449">
        <v>95116</v>
      </c>
      <c r="C2824" s="439" t="s">
        <v>1091</v>
      </c>
      <c r="D2824" s="449" t="s">
        <v>69</v>
      </c>
      <c r="E2824" s="450">
        <v>32.549999999999997</v>
      </c>
      <c r="F2824" s="455">
        <v>1</v>
      </c>
      <c r="G2824" s="453">
        <f>VLOOKUP(B2824,'SINAPI-%MO'!B:E,4,0)</f>
        <v>0</v>
      </c>
      <c r="H2824" s="456">
        <f t="shared" si="43"/>
        <v>32.549999999999997</v>
      </c>
    </row>
    <row r="2825" spans="1:8" x14ac:dyDescent="0.25">
      <c r="A2825" s="447"/>
      <c r="B2825" s="449">
        <v>95117</v>
      </c>
      <c r="C2825" s="439" t="s">
        <v>1092</v>
      </c>
      <c r="D2825" s="449" t="s">
        <v>69</v>
      </c>
      <c r="E2825" s="450">
        <v>10.039999999999999</v>
      </c>
      <c r="F2825" s="455">
        <v>1</v>
      </c>
      <c r="G2825" s="453">
        <f>VLOOKUP(B2825,'SINAPI-%MO'!B:E,4,0)</f>
        <v>0</v>
      </c>
      <c r="H2825" s="456">
        <f t="shared" si="43"/>
        <v>10.039999999999999</v>
      </c>
    </row>
    <row r="2826" spans="1:8" x14ac:dyDescent="0.25">
      <c r="A2826" s="447"/>
      <c r="B2826" s="449">
        <v>53794</v>
      </c>
      <c r="C2826" s="439" t="s">
        <v>715</v>
      </c>
      <c r="D2826" s="449" t="s">
        <v>69</v>
      </c>
      <c r="E2826" s="450">
        <v>35.619999999999997</v>
      </c>
      <c r="F2826" s="455">
        <v>1</v>
      </c>
      <c r="G2826" s="453">
        <f>VLOOKUP(B2826,'SINAPI-%MO'!B:E,4,0)</f>
        <v>0</v>
      </c>
      <c r="H2826" s="456">
        <f t="shared" si="43"/>
        <v>35.619999999999997</v>
      </c>
    </row>
    <row r="2827" spans="1:8" x14ac:dyDescent="0.25">
      <c r="A2827" s="447"/>
      <c r="B2827" s="449">
        <v>5703</v>
      </c>
      <c r="C2827" s="439" t="s">
        <v>661</v>
      </c>
      <c r="D2827" s="449" t="s">
        <v>69</v>
      </c>
      <c r="E2827" s="450">
        <v>24.99</v>
      </c>
      <c r="F2827" s="455">
        <v>0</v>
      </c>
      <c r="G2827" s="453">
        <f>VLOOKUP(B2827,'SINAPI-%MO'!B:E,4,0)</f>
        <v>0</v>
      </c>
      <c r="H2827" s="456">
        <f t="shared" si="43"/>
        <v>24.99</v>
      </c>
    </row>
    <row r="2828" spans="1:8" x14ac:dyDescent="0.25">
      <c r="A2828" s="447"/>
      <c r="B2828" s="449">
        <v>106089</v>
      </c>
      <c r="C2828" s="439" t="s">
        <v>12740</v>
      </c>
      <c r="D2828" s="449" t="s">
        <v>69</v>
      </c>
      <c r="E2828" s="450">
        <v>54.16</v>
      </c>
      <c r="F2828" s="455">
        <v>0.47860000000000003</v>
      </c>
      <c r="G2828" s="453">
        <f>VLOOKUP(B2828,'SINAPI-%MO'!B:E,4,0)</f>
        <v>0</v>
      </c>
      <c r="H2828" s="456">
        <f t="shared" ref="H2828:H2891" si="44">IF(E2828&gt;0,TRUNC(E2828*(1-G2828),2),"")</f>
        <v>54.16</v>
      </c>
    </row>
    <row r="2829" spans="1:8" x14ac:dyDescent="0.25">
      <c r="A2829" s="447"/>
      <c r="B2829" s="449">
        <v>106092</v>
      </c>
      <c r="C2829" s="439" t="s">
        <v>12741</v>
      </c>
      <c r="D2829" s="449" t="s">
        <v>69</v>
      </c>
      <c r="E2829" s="450">
        <v>8.99</v>
      </c>
      <c r="F2829" s="455">
        <v>0.4783</v>
      </c>
      <c r="G2829" s="453">
        <f>VLOOKUP(B2829,'SINAPI-%MO'!B:E,4,0)</f>
        <v>0</v>
      </c>
      <c r="H2829" s="456">
        <f t="shared" si="44"/>
        <v>8.99</v>
      </c>
    </row>
    <row r="2830" spans="1:8" x14ac:dyDescent="0.25">
      <c r="A2830" s="447"/>
      <c r="B2830" s="449">
        <v>106090</v>
      </c>
      <c r="C2830" s="439" t="s">
        <v>12742</v>
      </c>
      <c r="D2830" s="449" t="s">
        <v>69</v>
      </c>
      <c r="E2830" s="450">
        <v>22.26</v>
      </c>
      <c r="F2830" s="455">
        <v>0.47839999999999999</v>
      </c>
      <c r="G2830" s="453">
        <f>VLOOKUP(B2830,'SINAPI-%MO'!B:E,4,0)</f>
        <v>0</v>
      </c>
      <c r="H2830" s="456">
        <f t="shared" si="44"/>
        <v>22.26</v>
      </c>
    </row>
    <row r="2831" spans="1:8" x14ac:dyDescent="0.25">
      <c r="A2831" s="447"/>
      <c r="B2831" s="449">
        <v>106091</v>
      </c>
      <c r="C2831" s="439" t="s">
        <v>12743</v>
      </c>
      <c r="D2831" s="449" t="s">
        <v>69</v>
      </c>
      <c r="E2831" s="450">
        <v>101.55</v>
      </c>
      <c r="F2831" s="455">
        <v>0.47860000000000003</v>
      </c>
      <c r="G2831" s="453">
        <f>VLOOKUP(B2831,'SINAPI-%MO'!B:E,4,0)</f>
        <v>0</v>
      </c>
      <c r="H2831" s="456">
        <f t="shared" si="44"/>
        <v>101.55</v>
      </c>
    </row>
    <row r="2832" spans="1:8" x14ac:dyDescent="0.25">
      <c r="A2832" s="447"/>
      <c r="B2832" s="449">
        <v>106093</v>
      </c>
      <c r="C2832" s="439" t="s">
        <v>12744</v>
      </c>
      <c r="D2832" s="449" t="s">
        <v>69</v>
      </c>
      <c r="E2832" s="450">
        <v>129.24</v>
      </c>
      <c r="F2832" s="455">
        <v>0</v>
      </c>
      <c r="G2832" s="453">
        <f>VLOOKUP(B2832,'SINAPI-%MO'!B:E,4,0)</f>
        <v>0</v>
      </c>
      <c r="H2832" s="456">
        <f t="shared" si="44"/>
        <v>129.24</v>
      </c>
    </row>
    <row r="2833" spans="1:8" x14ac:dyDescent="0.25">
      <c r="A2833" s="447"/>
      <c r="B2833" s="449">
        <v>100637</v>
      </c>
      <c r="C2833" s="439" t="s">
        <v>1172</v>
      </c>
      <c r="D2833" s="449" t="s">
        <v>69</v>
      </c>
      <c r="E2833" s="450">
        <v>201.34</v>
      </c>
      <c r="F2833" s="455">
        <v>1</v>
      </c>
      <c r="G2833" s="453">
        <f>VLOOKUP(B2833,'SINAPI-%MO'!B:E,4,0)</f>
        <v>0</v>
      </c>
      <c r="H2833" s="456">
        <f t="shared" si="44"/>
        <v>201.34</v>
      </c>
    </row>
    <row r="2834" spans="1:8" x14ac:dyDescent="0.25">
      <c r="A2834" s="447"/>
      <c r="B2834" s="449">
        <v>100638</v>
      </c>
      <c r="C2834" s="439" t="s">
        <v>1173</v>
      </c>
      <c r="D2834" s="449" t="s">
        <v>69</v>
      </c>
      <c r="E2834" s="450">
        <v>61.89</v>
      </c>
      <c r="F2834" s="455">
        <v>1</v>
      </c>
      <c r="G2834" s="453">
        <f>VLOOKUP(B2834,'SINAPI-%MO'!B:E,4,0)</f>
        <v>0</v>
      </c>
      <c r="H2834" s="456">
        <f t="shared" si="44"/>
        <v>61.89</v>
      </c>
    </row>
    <row r="2835" spans="1:8" x14ac:dyDescent="0.25">
      <c r="A2835" s="447"/>
      <c r="B2835" s="449">
        <v>100639</v>
      </c>
      <c r="C2835" s="439" t="s">
        <v>1174</v>
      </c>
      <c r="D2835" s="449" t="s">
        <v>69</v>
      </c>
      <c r="E2835" s="450">
        <v>251.87</v>
      </c>
      <c r="F2835" s="455">
        <v>1</v>
      </c>
      <c r="G2835" s="453">
        <f>VLOOKUP(B2835,'SINAPI-%MO'!B:E,4,0)</f>
        <v>0</v>
      </c>
      <c r="H2835" s="456">
        <f t="shared" si="44"/>
        <v>251.87</v>
      </c>
    </row>
    <row r="2836" spans="1:8" x14ac:dyDescent="0.25">
      <c r="A2836" s="447"/>
      <c r="B2836" s="449">
        <v>100640</v>
      </c>
      <c r="C2836" s="439" t="s">
        <v>1175</v>
      </c>
      <c r="D2836" s="449" t="s">
        <v>69</v>
      </c>
      <c r="E2836" s="450">
        <v>4420.8</v>
      </c>
      <c r="F2836" s="455">
        <v>0</v>
      </c>
      <c r="G2836" s="453">
        <f>VLOOKUP(B2836,'SINAPI-%MO'!B:E,4,0)</f>
        <v>0</v>
      </c>
      <c r="H2836" s="456">
        <f t="shared" si="44"/>
        <v>4420.8</v>
      </c>
    </row>
    <row r="2837" spans="1:8" x14ac:dyDescent="0.25">
      <c r="A2837" s="447"/>
      <c r="B2837" s="449">
        <v>93429</v>
      </c>
      <c r="C2837" s="439" t="s">
        <v>1081</v>
      </c>
      <c r="D2837" s="449" t="s">
        <v>69</v>
      </c>
      <c r="E2837" s="450">
        <v>163.91</v>
      </c>
      <c r="F2837" s="455">
        <v>1</v>
      </c>
      <c r="G2837" s="453">
        <f>VLOOKUP(B2837,'SINAPI-%MO'!B:E,4,0)</f>
        <v>0</v>
      </c>
      <c r="H2837" s="456">
        <f t="shared" si="44"/>
        <v>163.91</v>
      </c>
    </row>
    <row r="2838" spans="1:8" x14ac:dyDescent="0.25">
      <c r="A2838" s="447"/>
      <c r="B2838" s="449">
        <v>93430</v>
      </c>
      <c r="C2838" s="439" t="s">
        <v>1082</v>
      </c>
      <c r="D2838" s="449" t="s">
        <v>69</v>
      </c>
      <c r="E2838" s="450">
        <v>50.38</v>
      </c>
      <c r="F2838" s="455">
        <v>1</v>
      </c>
      <c r="G2838" s="453">
        <f>VLOOKUP(B2838,'SINAPI-%MO'!B:E,4,0)</f>
        <v>0</v>
      </c>
      <c r="H2838" s="456">
        <f t="shared" si="44"/>
        <v>50.38</v>
      </c>
    </row>
    <row r="2839" spans="1:8" x14ac:dyDescent="0.25">
      <c r="A2839" s="447"/>
      <c r="B2839" s="449">
        <v>93431</v>
      </c>
      <c r="C2839" s="439" t="s">
        <v>1083</v>
      </c>
      <c r="D2839" s="449" t="s">
        <v>69</v>
      </c>
      <c r="E2839" s="450">
        <v>205.05</v>
      </c>
      <c r="F2839" s="455">
        <v>1</v>
      </c>
      <c r="G2839" s="453">
        <f>VLOOKUP(B2839,'SINAPI-%MO'!B:E,4,0)</f>
        <v>0</v>
      </c>
      <c r="H2839" s="456">
        <f t="shared" si="44"/>
        <v>205.05</v>
      </c>
    </row>
    <row r="2840" spans="1:8" x14ac:dyDescent="0.25">
      <c r="A2840" s="447"/>
      <c r="B2840" s="449">
        <v>93432</v>
      </c>
      <c r="C2840" s="439" t="s">
        <v>1084</v>
      </c>
      <c r="D2840" s="449" t="s">
        <v>69</v>
      </c>
      <c r="E2840" s="450">
        <v>2210.4</v>
      </c>
      <c r="F2840" s="455">
        <v>0</v>
      </c>
      <c r="G2840" s="453">
        <f>VLOOKUP(B2840,'SINAPI-%MO'!B:E,4,0)</f>
        <v>0</v>
      </c>
      <c r="H2840" s="456">
        <f t="shared" si="44"/>
        <v>2210.4</v>
      </c>
    </row>
    <row r="2841" spans="1:8" x14ac:dyDescent="0.25">
      <c r="A2841" s="447"/>
      <c r="B2841" s="449">
        <v>95118</v>
      </c>
      <c r="C2841" s="439" t="s">
        <v>1093</v>
      </c>
      <c r="D2841" s="449" t="s">
        <v>69</v>
      </c>
      <c r="E2841" s="450">
        <v>75.17</v>
      </c>
      <c r="F2841" s="455">
        <v>1</v>
      </c>
      <c r="G2841" s="453">
        <f>VLOOKUP(B2841,'SINAPI-%MO'!B:E,4,0)</f>
        <v>0</v>
      </c>
      <c r="H2841" s="456">
        <f t="shared" si="44"/>
        <v>75.17</v>
      </c>
    </row>
    <row r="2842" spans="1:8" x14ac:dyDescent="0.25">
      <c r="A2842" s="447"/>
      <c r="B2842" s="449">
        <v>95119</v>
      </c>
      <c r="C2842" s="439" t="s">
        <v>1094</v>
      </c>
      <c r="D2842" s="449" t="s">
        <v>69</v>
      </c>
      <c r="E2842" s="450">
        <v>23.19</v>
      </c>
      <c r="F2842" s="455">
        <v>1</v>
      </c>
      <c r="G2842" s="453">
        <f>VLOOKUP(B2842,'SINAPI-%MO'!B:E,4,0)</f>
        <v>0</v>
      </c>
      <c r="H2842" s="456">
        <f t="shared" si="44"/>
        <v>23.19</v>
      </c>
    </row>
    <row r="2843" spans="1:8" x14ac:dyDescent="0.25">
      <c r="A2843" s="447"/>
      <c r="B2843" s="449">
        <v>5707</v>
      </c>
      <c r="C2843" s="439" t="s">
        <v>663</v>
      </c>
      <c r="D2843" s="449" t="s">
        <v>69</v>
      </c>
      <c r="E2843" s="450">
        <v>82.25</v>
      </c>
      <c r="F2843" s="455">
        <v>1</v>
      </c>
      <c r="G2843" s="453">
        <f>VLOOKUP(B2843,'SINAPI-%MO'!B:E,4,0)</f>
        <v>0</v>
      </c>
      <c r="H2843" s="456">
        <f t="shared" si="44"/>
        <v>82.25</v>
      </c>
    </row>
    <row r="2844" spans="1:8" x14ac:dyDescent="0.25">
      <c r="A2844" s="447"/>
      <c r="B2844" s="449">
        <v>95120</v>
      </c>
      <c r="C2844" s="439" t="s">
        <v>1095</v>
      </c>
      <c r="D2844" s="449" t="s">
        <v>69</v>
      </c>
      <c r="E2844" s="450">
        <v>66.930000000000007</v>
      </c>
      <c r="F2844" s="455">
        <v>0</v>
      </c>
      <c r="G2844" s="453">
        <f>VLOOKUP(B2844,'SINAPI-%MO'!B:E,4,0)</f>
        <v>0</v>
      </c>
      <c r="H2844" s="456">
        <f t="shared" si="44"/>
        <v>66.930000000000007</v>
      </c>
    </row>
    <row r="2845" spans="1:8" x14ac:dyDescent="0.25">
      <c r="A2845" s="447"/>
      <c r="B2845" s="449">
        <v>103657</v>
      </c>
      <c r="C2845" s="439" t="s">
        <v>11304</v>
      </c>
      <c r="D2845" s="449" t="s">
        <v>69</v>
      </c>
      <c r="E2845" s="450">
        <v>0</v>
      </c>
      <c r="F2845" s="455"/>
      <c r="G2845" s="453" t="e">
        <f>VLOOKUP(B2845,'SINAPI-%MO'!B:E,4,0)</f>
        <v>#N/A</v>
      </c>
      <c r="H2845" s="456" t="str">
        <f t="shared" si="44"/>
        <v/>
      </c>
    </row>
    <row r="2846" spans="1:8" x14ac:dyDescent="0.25">
      <c r="A2846" s="447"/>
      <c r="B2846" s="449">
        <v>103658</v>
      </c>
      <c r="C2846" s="439" t="s">
        <v>11305</v>
      </c>
      <c r="D2846" s="449" t="s">
        <v>69</v>
      </c>
      <c r="E2846" s="450">
        <v>0</v>
      </c>
      <c r="F2846" s="455"/>
      <c r="G2846" s="453" t="e">
        <f>VLOOKUP(B2846,'SINAPI-%MO'!B:E,4,0)</f>
        <v>#N/A</v>
      </c>
      <c r="H2846" s="456" t="str">
        <f t="shared" si="44"/>
        <v/>
      </c>
    </row>
    <row r="2847" spans="1:8" x14ac:dyDescent="0.25">
      <c r="A2847" s="447"/>
      <c r="B2847" s="449">
        <v>103659</v>
      </c>
      <c r="C2847" s="439" t="s">
        <v>11306</v>
      </c>
      <c r="D2847" s="449" t="s">
        <v>69</v>
      </c>
      <c r="E2847" s="450">
        <v>0</v>
      </c>
      <c r="F2847" s="455"/>
      <c r="G2847" s="453" t="e">
        <f>VLOOKUP(B2847,'SINAPI-%MO'!B:E,4,0)</f>
        <v>#N/A</v>
      </c>
      <c r="H2847" s="456" t="str">
        <f t="shared" si="44"/>
        <v/>
      </c>
    </row>
    <row r="2848" spans="1:8" x14ac:dyDescent="0.25">
      <c r="A2848" s="447"/>
      <c r="B2848" s="449">
        <v>103660</v>
      </c>
      <c r="C2848" s="439" t="s">
        <v>1215</v>
      </c>
      <c r="D2848" s="449" t="s">
        <v>69</v>
      </c>
      <c r="E2848" s="450">
        <v>12.29</v>
      </c>
      <c r="F2848" s="455">
        <v>0</v>
      </c>
      <c r="G2848" s="453">
        <f>VLOOKUP(B2848,'SINAPI-%MO'!B:E,4,0)</f>
        <v>0</v>
      </c>
      <c r="H2848" s="456">
        <f t="shared" si="44"/>
        <v>12.29</v>
      </c>
    </row>
    <row r="2849" spans="1:8" x14ac:dyDescent="0.25">
      <c r="A2849" s="447"/>
      <c r="B2849" s="449">
        <v>89015</v>
      </c>
      <c r="C2849" s="439" t="s">
        <v>802</v>
      </c>
      <c r="D2849" s="449" t="s">
        <v>69</v>
      </c>
      <c r="E2849" s="450">
        <v>4.84</v>
      </c>
      <c r="F2849" s="455">
        <v>0</v>
      </c>
      <c r="G2849" s="453">
        <f>VLOOKUP(B2849,'SINAPI-%MO'!B:E,4,0)</f>
        <v>0</v>
      </c>
      <c r="H2849" s="456">
        <f t="shared" si="44"/>
        <v>4.84</v>
      </c>
    </row>
    <row r="2850" spans="1:8" x14ac:dyDescent="0.25">
      <c r="A2850" s="447"/>
      <c r="B2850" s="449">
        <v>89016</v>
      </c>
      <c r="C2850" s="439" t="s">
        <v>803</v>
      </c>
      <c r="D2850" s="449" t="s">
        <v>69</v>
      </c>
      <c r="E2850" s="450">
        <v>1.28</v>
      </c>
      <c r="F2850" s="455">
        <v>0</v>
      </c>
      <c r="G2850" s="453">
        <f>VLOOKUP(B2850,'SINAPI-%MO'!B:E,4,0)</f>
        <v>0</v>
      </c>
      <c r="H2850" s="456">
        <f t="shared" si="44"/>
        <v>1.28</v>
      </c>
    </row>
    <row r="2851" spans="1:8" x14ac:dyDescent="0.25">
      <c r="A2851" s="447"/>
      <c r="B2851" s="449">
        <v>53804</v>
      </c>
      <c r="C2851" s="439" t="s">
        <v>717</v>
      </c>
      <c r="D2851" s="449" t="s">
        <v>69</v>
      </c>
      <c r="E2851" s="450">
        <v>6.06</v>
      </c>
      <c r="F2851" s="455">
        <v>0</v>
      </c>
      <c r="G2851" s="453">
        <f>VLOOKUP(B2851,'SINAPI-%MO'!B:E,4,0)</f>
        <v>0</v>
      </c>
      <c r="H2851" s="456">
        <f t="shared" si="44"/>
        <v>6.06</v>
      </c>
    </row>
    <row r="2852" spans="1:8" x14ac:dyDescent="0.25">
      <c r="A2852" s="447"/>
      <c r="B2852" s="449">
        <v>90582</v>
      </c>
      <c r="C2852" s="439" t="s">
        <v>877</v>
      </c>
      <c r="D2852" s="449" t="s">
        <v>69</v>
      </c>
      <c r="E2852" s="450">
        <v>0.49</v>
      </c>
      <c r="F2852" s="455">
        <v>0</v>
      </c>
      <c r="G2852" s="453">
        <f>VLOOKUP(B2852,'SINAPI-%MO'!B:E,4,0)</f>
        <v>0</v>
      </c>
      <c r="H2852" s="456">
        <f t="shared" si="44"/>
        <v>0.49</v>
      </c>
    </row>
    <row r="2853" spans="1:8" x14ac:dyDescent="0.25">
      <c r="A2853" s="447"/>
      <c r="B2853" s="449">
        <v>90583</v>
      </c>
      <c r="C2853" s="439" t="s">
        <v>878</v>
      </c>
      <c r="D2853" s="449" t="s">
        <v>69</v>
      </c>
      <c r="E2853" s="450">
        <v>0.11</v>
      </c>
      <c r="F2853" s="455">
        <v>0</v>
      </c>
      <c r="G2853" s="453">
        <f>VLOOKUP(B2853,'SINAPI-%MO'!B:E,4,0)</f>
        <v>0</v>
      </c>
      <c r="H2853" s="456">
        <f t="shared" si="44"/>
        <v>0.11</v>
      </c>
    </row>
    <row r="2854" spans="1:8" x14ac:dyDescent="0.25">
      <c r="A2854" s="447"/>
      <c r="B2854" s="449">
        <v>90584</v>
      </c>
      <c r="C2854" s="439" t="s">
        <v>879</v>
      </c>
      <c r="D2854" s="449" t="s">
        <v>69</v>
      </c>
      <c r="E2854" s="450">
        <v>0.39</v>
      </c>
      <c r="F2854" s="455">
        <v>0</v>
      </c>
      <c r="G2854" s="453">
        <f>VLOOKUP(B2854,'SINAPI-%MO'!B:E,4,0)</f>
        <v>0</v>
      </c>
      <c r="H2854" s="456">
        <f t="shared" si="44"/>
        <v>0.39</v>
      </c>
    </row>
    <row r="2855" spans="1:8" x14ac:dyDescent="0.25">
      <c r="A2855" s="447"/>
      <c r="B2855" s="449">
        <v>90585</v>
      </c>
      <c r="C2855" s="439" t="s">
        <v>880</v>
      </c>
      <c r="D2855" s="449" t="s">
        <v>69</v>
      </c>
      <c r="E2855" s="450">
        <v>0.54</v>
      </c>
      <c r="F2855" s="455">
        <v>0</v>
      </c>
      <c r="G2855" s="453">
        <f>VLOOKUP(B2855,'SINAPI-%MO'!B:E,4,0)</f>
        <v>0</v>
      </c>
      <c r="H2855" s="456">
        <f t="shared" si="44"/>
        <v>0.54</v>
      </c>
    </row>
    <row r="2856" spans="1:8" x14ac:dyDescent="0.25">
      <c r="A2856" s="447"/>
      <c r="B2856" s="449">
        <v>106380</v>
      </c>
      <c r="C2856" s="439" t="s">
        <v>14132</v>
      </c>
      <c r="D2856" s="449" t="s">
        <v>69</v>
      </c>
      <c r="E2856" s="450">
        <v>73.97</v>
      </c>
      <c r="F2856" s="455">
        <v>1</v>
      </c>
      <c r="G2856" s="453">
        <f>VLOOKUP(B2856,'SINAPI-%MO'!B:E,4,0)</f>
        <v>0</v>
      </c>
      <c r="H2856" s="456">
        <f t="shared" si="44"/>
        <v>73.97</v>
      </c>
    </row>
    <row r="2857" spans="1:8" x14ac:dyDescent="0.25">
      <c r="A2857" s="447"/>
      <c r="B2857" s="449">
        <v>106381</v>
      </c>
      <c r="C2857" s="439" t="s">
        <v>14133</v>
      </c>
      <c r="D2857" s="449" t="s">
        <v>69</v>
      </c>
      <c r="E2857" s="450">
        <v>26.07</v>
      </c>
      <c r="F2857" s="455">
        <v>1</v>
      </c>
      <c r="G2857" s="453">
        <f>VLOOKUP(B2857,'SINAPI-%MO'!B:E,4,0)</f>
        <v>0</v>
      </c>
      <c r="H2857" s="456">
        <f t="shared" si="44"/>
        <v>26.07</v>
      </c>
    </row>
    <row r="2858" spans="1:8" x14ac:dyDescent="0.25">
      <c r="A2858" s="447"/>
      <c r="B2858" s="449">
        <v>106382</v>
      </c>
      <c r="C2858" s="439" t="s">
        <v>14134</v>
      </c>
      <c r="D2858" s="449" t="s">
        <v>69</v>
      </c>
      <c r="E2858" s="450">
        <v>118.91</v>
      </c>
      <c r="F2858" s="455">
        <v>1</v>
      </c>
      <c r="G2858" s="453">
        <f>VLOOKUP(B2858,'SINAPI-%MO'!B:E,4,0)</f>
        <v>0</v>
      </c>
      <c r="H2858" s="456">
        <f t="shared" si="44"/>
        <v>118.91</v>
      </c>
    </row>
    <row r="2859" spans="1:8" x14ac:dyDescent="0.25">
      <c r="A2859" s="447"/>
      <c r="B2859" s="449">
        <v>106383</v>
      </c>
      <c r="C2859" s="439" t="s">
        <v>14135</v>
      </c>
      <c r="D2859" s="449" t="s">
        <v>69</v>
      </c>
      <c r="E2859" s="450">
        <v>95.72</v>
      </c>
      <c r="F2859" s="455">
        <v>0</v>
      </c>
      <c r="G2859" s="453">
        <f>VLOOKUP(B2859,'SINAPI-%MO'!B:E,4,0)</f>
        <v>0</v>
      </c>
      <c r="H2859" s="456">
        <f t="shared" si="44"/>
        <v>95.72</v>
      </c>
    </row>
    <row r="2860" spans="1:8" x14ac:dyDescent="0.25">
      <c r="A2860" s="447"/>
      <c r="B2860" s="449">
        <v>106376</v>
      </c>
      <c r="C2860" s="439" t="s">
        <v>14136</v>
      </c>
      <c r="D2860" s="449" t="s">
        <v>69</v>
      </c>
      <c r="E2860" s="450">
        <v>174.45</v>
      </c>
      <c r="F2860" s="455">
        <v>1</v>
      </c>
      <c r="G2860" s="453">
        <f>VLOOKUP(B2860,'SINAPI-%MO'!B:E,4,0)</f>
        <v>0</v>
      </c>
      <c r="H2860" s="456">
        <f t="shared" si="44"/>
        <v>174.45</v>
      </c>
    </row>
    <row r="2861" spans="1:8" x14ac:dyDescent="0.25">
      <c r="A2861" s="447"/>
      <c r="B2861" s="449">
        <v>106377</v>
      </c>
      <c r="C2861" s="439" t="s">
        <v>14137</v>
      </c>
      <c r="D2861" s="449" t="s">
        <v>69</v>
      </c>
      <c r="E2861" s="450">
        <v>61.49</v>
      </c>
      <c r="F2861" s="455">
        <v>1</v>
      </c>
      <c r="G2861" s="453">
        <f>VLOOKUP(B2861,'SINAPI-%MO'!B:E,4,0)</f>
        <v>0</v>
      </c>
      <c r="H2861" s="456">
        <f t="shared" si="44"/>
        <v>61.49</v>
      </c>
    </row>
    <row r="2862" spans="1:8" x14ac:dyDescent="0.25">
      <c r="A2862" s="447"/>
      <c r="B2862" s="449">
        <v>106378</v>
      </c>
      <c r="C2862" s="439" t="s">
        <v>14138</v>
      </c>
      <c r="D2862" s="449" t="s">
        <v>69</v>
      </c>
      <c r="E2862" s="450">
        <v>280.43</v>
      </c>
      <c r="F2862" s="455">
        <v>1</v>
      </c>
      <c r="G2862" s="453">
        <f>VLOOKUP(B2862,'SINAPI-%MO'!B:E,4,0)</f>
        <v>0</v>
      </c>
      <c r="H2862" s="456">
        <f t="shared" si="44"/>
        <v>280.43</v>
      </c>
    </row>
    <row r="2863" spans="1:8" x14ac:dyDescent="0.25">
      <c r="A2863" s="447"/>
      <c r="B2863" s="449">
        <v>106379</v>
      </c>
      <c r="C2863" s="439" t="s">
        <v>14139</v>
      </c>
      <c r="D2863" s="449" t="s">
        <v>69</v>
      </c>
      <c r="E2863" s="450">
        <v>116.59</v>
      </c>
      <c r="F2863" s="455">
        <v>0</v>
      </c>
      <c r="G2863" s="453">
        <f>VLOOKUP(B2863,'SINAPI-%MO'!B:E,4,0)</f>
        <v>0</v>
      </c>
      <c r="H2863" s="456">
        <f t="shared" si="44"/>
        <v>116.59</v>
      </c>
    </row>
    <row r="2864" spans="1:8" x14ac:dyDescent="0.25">
      <c r="A2864" s="447"/>
      <c r="B2864" s="449">
        <v>89240</v>
      </c>
      <c r="C2864" s="439" t="s">
        <v>840</v>
      </c>
      <c r="D2864" s="449" t="s">
        <v>69</v>
      </c>
      <c r="E2864" s="450">
        <v>89.62</v>
      </c>
      <c r="F2864" s="455">
        <v>1</v>
      </c>
      <c r="G2864" s="453">
        <f>VLOOKUP(B2864,'SINAPI-%MO'!B:E,4,0)</f>
        <v>0</v>
      </c>
      <c r="H2864" s="456">
        <f t="shared" si="44"/>
        <v>89.62</v>
      </c>
    </row>
    <row r="2865" spans="1:8" x14ac:dyDescent="0.25">
      <c r="A2865" s="447"/>
      <c r="B2865" s="449">
        <v>89241</v>
      </c>
      <c r="C2865" s="439" t="s">
        <v>841</v>
      </c>
      <c r="D2865" s="449" t="s">
        <v>69</v>
      </c>
      <c r="E2865" s="450">
        <v>31.59</v>
      </c>
      <c r="F2865" s="455">
        <v>1</v>
      </c>
      <c r="G2865" s="453">
        <f>VLOOKUP(B2865,'SINAPI-%MO'!B:E,4,0)</f>
        <v>0</v>
      </c>
      <c r="H2865" s="456">
        <f t="shared" si="44"/>
        <v>31.59</v>
      </c>
    </row>
    <row r="2866" spans="1:8" x14ac:dyDescent="0.25">
      <c r="A2866" s="447"/>
      <c r="B2866" s="449">
        <v>5710</v>
      </c>
      <c r="C2866" s="439" t="s">
        <v>664</v>
      </c>
      <c r="D2866" s="449" t="s">
        <v>69</v>
      </c>
      <c r="E2866" s="450">
        <v>144.06</v>
      </c>
      <c r="F2866" s="455">
        <v>1</v>
      </c>
      <c r="G2866" s="453">
        <f>VLOOKUP(B2866,'SINAPI-%MO'!B:E,4,0)</f>
        <v>0</v>
      </c>
      <c r="H2866" s="456">
        <f t="shared" si="44"/>
        <v>144.06</v>
      </c>
    </row>
    <row r="2867" spans="1:8" x14ac:dyDescent="0.25">
      <c r="A2867" s="447"/>
      <c r="B2867" s="449">
        <v>5711</v>
      </c>
      <c r="C2867" s="439" t="s">
        <v>665</v>
      </c>
      <c r="D2867" s="449" t="s">
        <v>69</v>
      </c>
      <c r="E2867" s="450">
        <v>91.36</v>
      </c>
      <c r="F2867" s="455">
        <v>0</v>
      </c>
      <c r="G2867" s="453">
        <f>VLOOKUP(B2867,'SINAPI-%MO'!B:E,4,0)</f>
        <v>0</v>
      </c>
      <c r="H2867" s="456">
        <f t="shared" si="44"/>
        <v>91.36</v>
      </c>
    </row>
    <row r="2868" spans="1:8" x14ac:dyDescent="0.25">
      <c r="A2868" s="447"/>
      <c r="B2868" s="449">
        <v>89253</v>
      </c>
      <c r="C2868" s="439" t="s">
        <v>846</v>
      </c>
      <c r="D2868" s="449" t="s">
        <v>69</v>
      </c>
      <c r="E2868" s="450">
        <v>73.44</v>
      </c>
      <c r="F2868" s="455">
        <v>1</v>
      </c>
      <c r="G2868" s="453">
        <f>VLOOKUP(B2868,'SINAPI-%MO'!B:E,4,0)</f>
        <v>0</v>
      </c>
      <c r="H2868" s="456">
        <f t="shared" si="44"/>
        <v>73.44</v>
      </c>
    </row>
    <row r="2869" spans="1:8" x14ac:dyDescent="0.25">
      <c r="A2869" s="447"/>
      <c r="B2869" s="449">
        <v>89254</v>
      </c>
      <c r="C2869" s="439" t="s">
        <v>847</v>
      </c>
      <c r="D2869" s="449" t="s">
        <v>69</v>
      </c>
      <c r="E2869" s="450">
        <v>25.88</v>
      </c>
      <c r="F2869" s="455">
        <v>1</v>
      </c>
      <c r="G2869" s="453">
        <f>VLOOKUP(B2869,'SINAPI-%MO'!B:E,4,0)</f>
        <v>0</v>
      </c>
      <c r="H2869" s="456">
        <f t="shared" si="44"/>
        <v>25.88</v>
      </c>
    </row>
    <row r="2870" spans="1:8" x14ac:dyDescent="0.25">
      <c r="A2870" s="447"/>
      <c r="B2870" s="449">
        <v>89255</v>
      </c>
      <c r="C2870" s="439" t="s">
        <v>848</v>
      </c>
      <c r="D2870" s="449" t="s">
        <v>69</v>
      </c>
      <c r="E2870" s="450">
        <v>118.05</v>
      </c>
      <c r="F2870" s="455">
        <v>1</v>
      </c>
      <c r="G2870" s="453">
        <f>VLOOKUP(B2870,'SINAPI-%MO'!B:E,4,0)</f>
        <v>0</v>
      </c>
      <c r="H2870" s="456">
        <f t="shared" si="44"/>
        <v>118.05</v>
      </c>
    </row>
    <row r="2871" spans="1:8" x14ac:dyDescent="0.25">
      <c r="A2871" s="447"/>
      <c r="B2871" s="449">
        <v>89256</v>
      </c>
      <c r="C2871" s="439" t="s">
        <v>849</v>
      </c>
      <c r="D2871" s="449" t="s">
        <v>69</v>
      </c>
      <c r="E2871" s="450">
        <v>87</v>
      </c>
      <c r="F2871" s="455">
        <v>0</v>
      </c>
      <c r="G2871" s="453">
        <f>VLOOKUP(B2871,'SINAPI-%MO'!B:E,4,0)</f>
        <v>0</v>
      </c>
      <c r="H2871" s="456">
        <f t="shared" si="44"/>
        <v>87</v>
      </c>
    </row>
    <row r="2872" spans="1:8" x14ac:dyDescent="0.25">
      <c r="A2872" s="447"/>
      <c r="B2872" s="449">
        <v>106384</v>
      </c>
      <c r="C2872" s="439" t="s">
        <v>14140</v>
      </c>
      <c r="D2872" s="449" t="s">
        <v>69</v>
      </c>
      <c r="E2872" s="450">
        <v>90.71</v>
      </c>
      <c r="F2872" s="455">
        <v>1</v>
      </c>
      <c r="G2872" s="453">
        <f>VLOOKUP(B2872,'SINAPI-%MO'!B:E,4,0)</f>
        <v>0</v>
      </c>
      <c r="H2872" s="456">
        <f t="shared" si="44"/>
        <v>90.71</v>
      </c>
    </row>
    <row r="2873" spans="1:8" x14ac:dyDescent="0.25">
      <c r="A2873" s="447"/>
      <c r="B2873" s="449">
        <v>106385</v>
      </c>
      <c r="C2873" s="439" t="s">
        <v>14141</v>
      </c>
      <c r="D2873" s="449" t="s">
        <v>69</v>
      </c>
      <c r="E2873" s="450">
        <v>27.98</v>
      </c>
      <c r="F2873" s="455">
        <v>1</v>
      </c>
      <c r="G2873" s="453">
        <f>VLOOKUP(B2873,'SINAPI-%MO'!B:E,4,0)</f>
        <v>0</v>
      </c>
      <c r="H2873" s="456">
        <f t="shared" si="44"/>
        <v>27.98</v>
      </c>
    </row>
    <row r="2874" spans="1:8" x14ac:dyDescent="0.25">
      <c r="A2874" s="447"/>
      <c r="B2874" s="449">
        <v>106386</v>
      </c>
      <c r="C2874" s="439" t="s">
        <v>14142</v>
      </c>
      <c r="D2874" s="449" t="s">
        <v>69</v>
      </c>
      <c r="E2874" s="450">
        <v>127.64</v>
      </c>
      <c r="F2874" s="455">
        <v>1</v>
      </c>
      <c r="G2874" s="453">
        <f>VLOOKUP(B2874,'SINAPI-%MO'!B:E,4,0)</f>
        <v>0</v>
      </c>
      <c r="H2874" s="456">
        <f t="shared" si="44"/>
        <v>127.64</v>
      </c>
    </row>
    <row r="2875" spans="1:8" x14ac:dyDescent="0.25">
      <c r="A2875" s="447"/>
      <c r="B2875" s="449">
        <v>106387</v>
      </c>
      <c r="C2875" s="439" t="s">
        <v>14143</v>
      </c>
      <c r="D2875" s="449" t="s">
        <v>69</v>
      </c>
      <c r="E2875" s="450">
        <v>91.36</v>
      </c>
      <c r="F2875" s="455">
        <v>0</v>
      </c>
      <c r="G2875" s="453">
        <f>VLOOKUP(B2875,'SINAPI-%MO'!B:E,4,0)</f>
        <v>0</v>
      </c>
      <c r="H2875" s="456">
        <f t="shared" si="44"/>
        <v>91.36</v>
      </c>
    </row>
    <row r="2876" spans="1:8" x14ac:dyDescent="0.25">
      <c r="A2876" s="447"/>
      <c r="B2876" s="449">
        <v>106489</v>
      </c>
      <c r="C2876" s="439" t="s">
        <v>15119</v>
      </c>
      <c r="D2876" s="449" t="s">
        <v>60</v>
      </c>
      <c r="E2876" s="450">
        <v>0</v>
      </c>
      <c r="F2876" s="455"/>
      <c r="G2876" s="453" t="e">
        <f>VLOOKUP(B2876,'SINAPI-%MO'!B:E,4,0)</f>
        <v>#N/A</v>
      </c>
      <c r="H2876" s="456" t="str">
        <f t="shared" si="44"/>
        <v/>
      </c>
    </row>
    <row r="2877" spans="1:8" x14ac:dyDescent="0.25">
      <c r="A2877" s="447"/>
      <c r="B2877" s="449">
        <v>106491</v>
      </c>
      <c r="C2877" s="439" t="s">
        <v>15120</v>
      </c>
      <c r="D2877" s="449" t="s">
        <v>60</v>
      </c>
      <c r="E2877" s="450">
        <v>0</v>
      </c>
      <c r="F2877" s="455"/>
      <c r="G2877" s="453" t="e">
        <f>VLOOKUP(B2877,'SINAPI-%MO'!B:E,4,0)</f>
        <v>#N/A</v>
      </c>
      <c r="H2877" s="456" t="str">
        <f t="shared" si="44"/>
        <v/>
      </c>
    </row>
    <row r="2878" spans="1:8" x14ac:dyDescent="0.25">
      <c r="A2878" s="447"/>
      <c r="B2878" s="449">
        <v>106493</v>
      </c>
      <c r="C2878" s="439" t="s">
        <v>15121</v>
      </c>
      <c r="D2878" s="449" t="s">
        <v>60</v>
      </c>
      <c r="E2878" s="450">
        <v>0</v>
      </c>
      <c r="F2878" s="455"/>
      <c r="G2878" s="453" t="e">
        <f>VLOOKUP(B2878,'SINAPI-%MO'!B:E,4,0)</f>
        <v>#N/A</v>
      </c>
      <c r="H2878" s="456" t="str">
        <f t="shared" si="44"/>
        <v/>
      </c>
    </row>
    <row r="2879" spans="1:8" x14ac:dyDescent="0.25">
      <c r="A2879" s="447"/>
      <c r="B2879" s="449">
        <v>106490</v>
      </c>
      <c r="C2879" s="439" t="s">
        <v>15122</v>
      </c>
      <c r="D2879" s="449" t="s">
        <v>60</v>
      </c>
      <c r="E2879" s="450">
        <v>0</v>
      </c>
      <c r="F2879" s="455"/>
      <c r="G2879" s="453" t="e">
        <f>VLOOKUP(B2879,'SINAPI-%MO'!B:E,4,0)</f>
        <v>#N/A</v>
      </c>
      <c r="H2879" s="456" t="str">
        <f t="shared" si="44"/>
        <v/>
      </c>
    </row>
    <row r="2880" spans="1:8" x14ac:dyDescent="0.25">
      <c r="A2880" s="447"/>
      <c r="B2880" s="449">
        <v>106492</v>
      </c>
      <c r="C2880" s="439" t="s">
        <v>15123</v>
      </c>
      <c r="D2880" s="449" t="s">
        <v>60</v>
      </c>
      <c r="E2880" s="450">
        <v>0</v>
      </c>
      <c r="F2880" s="455"/>
      <c r="G2880" s="453" t="e">
        <f>VLOOKUP(B2880,'SINAPI-%MO'!B:E,4,0)</f>
        <v>#N/A</v>
      </c>
      <c r="H2880" s="456" t="str">
        <f t="shared" si="44"/>
        <v/>
      </c>
    </row>
    <row r="2881" spans="1:8" x14ac:dyDescent="0.25">
      <c r="A2881" s="447"/>
      <c r="B2881" s="449">
        <v>106496</v>
      </c>
      <c r="C2881" s="439" t="s">
        <v>15124</v>
      </c>
      <c r="D2881" s="449" t="s">
        <v>60</v>
      </c>
      <c r="E2881" s="450">
        <v>0</v>
      </c>
      <c r="F2881" s="455"/>
      <c r="G2881" s="453" t="e">
        <f>VLOOKUP(B2881,'SINAPI-%MO'!B:E,4,0)</f>
        <v>#N/A</v>
      </c>
      <c r="H2881" s="456" t="str">
        <f t="shared" si="44"/>
        <v/>
      </c>
    </row>
    <row r="2882" spans="1:8" x14ac:dyDescent="0.25">
      <c r="A2882" s="447"/>
      <c r="B2882" s="449">
        <v>106497</v>
      </c>
      <c r="C2882" s="439" t="s">
        <v>15125</v>
      </c>
      <c r="D2882" s="449" t="s">
        <v>60</v>
      </c>
      <c r="E2882" s="450">
        <v>0</v>
      </c>
      <c r="F2882" s="455"/>
      <c r="G2882" s="453" t="e">
        <f>VLOOKUP(B2882,'SINAPI-%MO'!B:E,4,0)</f>
        <v>#N/A</v>
      </c>
      <c r="H2882" s="456" t="str">
        <f t="shared" si="44"/>
        <v/>
      </c>
    </row>
    <row r="2883" spans="1:8" x14ac:dyDescent="0.25">
      <c r="A2883" s="447"/>
      <c r="B2883" s="449">
        <v>106495</v>
      </c>
      <c r="C2883" s="439" t="s">
        <v>15126</v>
      </c>
      <c r="D2883" s="449" t="s">
        <v>60</v>
      </c>
      <c r="E2883" s="450">
        <v>0</v>
      </c>
      <c r="F2883" s="455"/>
      <c r="G2883" s="453" t="e">
        <f>VLOOKUP(B2883,'SINAPI-%MO'!B:E,4,0)</f>
        <v>#N/A</v>
      </c>
      <c r="H2883" s="456" t="str">
        <f t="shared" si="44"/>
        <v/>
      </c>
    </row>
    <row r="2884" spans="1:8" x14ac:dyDescent="0.25">
      <c r="A2884" s="447"/>
      <c r="B2884" s="449">
        <v>106498</v>
      </c>
      <c r="C2884" s="439" t="s">
        <v>15127</v>
      </c>
      <c r="D2884" s="449" t="s">
        <v>60</v>
      </c>
      <c r="E2884" s="450">
        <v>0</v>
      </c>
      <c r="F2884" s="455"/>
      <c r="G2884" s="453" t="e">
        <f>VLOOKUP(B2884,'SINAPI-%MO'!B:E,4,0)</f>
        <v>#N/A</v>
      </c>
      <c r="H2884" s="456" t="str">
        <f t="shared" si="44"/>
        <v/>
      </c>
    </row>
    <row r="2885" spans="1:8" x14ac:dyDescent="0.25">
      <c r="A2885" s="447"/>
      <c r="B2885" s="449">
        <v>106494</v>
      </c>
      <c r="C2885" s="439" t="s">
        <v>15128</v>
      </c>
      <c r="D2885" s="449" t="s">
        <v>60</v>
      </c>
      <c r="E2885" s="450">
        <v>0</v>
      </c>
      <c r="F2885" s="455"/>
      <c r="G2885" s="453" t="e">
        <f>VLOOKUP(B2885,'SINAPI-%MO'!B:E,4,0)</f>
        <v>#N/A</v>
      </c>
      <c r="H2885" s="456" t="str">
        <f t="shared" si="44"/>
        <v/>
      </c>
    </row>
    <row r="2886" spans="1:8" x14ac:dyDescent="0.25">
      <c r="A2886" s="447"/>
      <c r="B2886" s="449">
        <v>106485</v>
      </c>
      <c r="C2886" s="439" t="s">
        <v>15129</v>
      </c>
      <c r="D2886" s="449" t="s">
        <v>60</v>
      </c>
      <c r="E2886" s="450">
        <v>0</v>
      </c>
      <c r="F2886" s="455"/>
      <c r="G2886" s="453" t="e">
        <f>VLOOKUP(B2886,'SINAPI-%MO'!B:E,4,0)</f>
        <v>#N/A</v>
      </c>
      <c r="H2886" s="456" t="str">
        <f t="shared" si="44"/>
        <v/>
      </c>
    </row>
    <row r="2887" spans="1:8" x14ac:dyDescent="0.25">
      <c r="A2887" s="447"/>
      <c r="B2887" s="449">
        <v>106486</v>
      </c>
      <c r="C2887" s="439" t="s">
        <v>15130</v>
      </c>
      <c r="D2887" s="449" t="s">
        <v>60</v>
      </c>
      <c r="E2887" s="450">
        <v>0</v>
      </c>
      <c r="F2887" s="455"/>
      <c r="G2887" s="453" t="e">
        <f>VLOOKUP(B2887,'SINAPI-%MO'!B:E,4,0)</f>
        <v>#N/A</v>
      </c>
      <c r="H2887" s="456" t="str">
        <f t="shared" si="44"/>
        <v/>
      </c>
    </row>
    <row r="2888" spans="1:8" x14ac:dyDescent="0.25">
      <c r="A2888" s="447"/>
      <c r="B2888" s="449">
        <v>106487</v>
      </c>
      <c r="C2888" s="439" t="s">
        <v>15131</v>
      </c>
      <c r="D2888" s="449" t="s">
        <v>60</v>
      </c>
      <c r="E2888" s="450">
        <v>0</v>
      </c>
      <c r="F2888" s="455"/>
      <c r="G2888" s="453" t="e">
        <f>VLOOKUP(B2888,'SINAPI-%MO'!B:E,4,0)</f>
        <v>#N/A</v>
      </c>
      <c r="H2888" s="456" t="str">
        <f t="shared" si="44"/>
        <v/>
      </c>
    </row>
    <row r="2889" spans="1:8" x14ac:dyDescent="0.25">
      <c r="A2889" s="447"/>
      <c r="B2889" s="449">
        <v>106488</v>
      </c>
      <c r="C2889" s="439" t="s">
        <v>15132</v>
      </c>
      <c r="D2889" s="449" t="s">
        <v>60</v>
      </c>
      <c r="E2889" s="450">
        <v>0</v>
      </c>
      <c r="F2889" s="455"/>
      <c r="G2889" s="453" t="e">
        <f>VLOOKUP(B2889,'SINAPI-%MO'!B:E,4,0)</f>
        <v>#N/A</v>
      </c>
      <c r="H2889" s="456" t="str">
        <f t="shared" si="44"/>
        <v/>
      </c>
    </row>
    <row r="2890" spans="1:8" x14ac:dyDescent="0.25">
      <c r="A2890" s="447"/>
      <c r="B2890" s="449">
        <v>103797</v>
      </c>
      <c r="C2890" s="439" t="s">
        <v>2011</v>
      </c>
      <c r="D2890" s="449" t="s">
        <v>81</v>
      </c>
      <c r="E2890" s="450">
        <v>16.39</v>
      </c>
      <c r="F2890" s="455">
        <v>0</v>
      </c>
      <c r="G2890" s="453">
        <f>VLOOKUP(B2890,'SINAPI-%MO'!B:E,4,0)</f>
        <v>0.47160000000000002</v>
      </c>
      <c r="H2890" s="456">
        <f t="shared" si="44"/>
        <v>8.66</v>
      </c>
    </row>
    <row r="2891" spans="1:8" x14ac:dyDescent="0.25">
      <c r="A2891" s="447"/>
      <c r="B2891" s="449">
        <v>103930</v>
      </c>
      <c r="C2891" s="439" t="s">
        <v>2020</v>
      </c>
      <c r="D2891" s="449" t="s">
        <v>84</v>
      </c>
      <c r="E2891" s="450">
        <v>783.6</v>
      </c>
      <c r="F2891" s="455">
        <v>0</v>
      </c>
      <c r="G2891" s="453">
        <f>VLOOKUP(B2891,'SINAPI-%MO'!B:E,4,0)</f>
        <v>0.34949999999999998</v>
      </c>
      <c r="H2891" s="456">
        <f t="shared" si="44"/>
        <v>509.73</v>
      </c>
    </row>
    <row r="2892" spans="1:8" x14ac:dyDescent="0.25">
      <c r="A2892" s="447"/>
      <c r="B2892" s="449">
        <v>103931</v>
      </c>
      <c r="C2892" s="439" t="s">
        <v>2021</v>
      </c>
      <c r="D2892" s="449" t="s">
        <v>84</v>
      </c>
      <c r="E2892" s="450">
        <v>594.4</v>
      </c>
      <c r="F2892" s="455">
        <v>0</v>
      </c>
      <c r="G2892" s="453">
        <f>VLOOKUP(B2892,'SINAPI-%MO'!B:E,4,0)</f>
        <v>0.3619</v>
      </c>
      <c r="H2892" s="456">
        <f t="shared" ref="H2892:H2955" si="45">IF(E2892&gt;0,TRUNC(E2892*(1-G2892),2),"")</f>
        <v>379.28</v>
      </c>
    </row>
    <row r="2893" spans="1:8" x14ac:dyDescent="0.25">
      <c r="A2893" s="447"/>
      <c r="B2893" s="449">
        <v>103932</v>
      </c>
      <c r="C2893" s="439" t="s">
        <v>2022</v>
      </c>
      <c r="D2893" s="449" t="s">
        <v>84</v>
      </c>
      <c r="E2893" s="450">
        <v>566.66</v>
      </c>
      <c r="F2893" s="455">
        <v>0</v>
      </c>
      <c r="G2893" s="453">
        <f>VLOOKUP(B2893,'SINAPI-%MO'!B:E,4,0)</f>
        <v>0.3644</v>
      </c>
      <c r="H2893" s="456">
        <f t="shared" si="45"/>
        <v>360.16</v>
      </c>
    </row>
    <row r="2894" spans="1:8" x14ac:dyDescent="0.25">
      <c r="A2894" s="447"/>
      <c r="B2894" s="449">
        <v>103929</v>
      </c>
      <c r="C2894" s="439" t="s">
        <v>2019</v>
      </c>
      <c r="D2894" s="449" t="s">
        <v>84</v>
      </c>
      <c r="E2894" s="450">
        <v>1237.9100000000001</v>
      </c>
      <c r="F2894" s="455">
        <v>0</v>
      </c>
      <c r="G2894" s="453">
        <f>VLOOKUP(B2894,'SINAPI-%MO'!B:E,4,0)</f>
        <v>0.33069999999999999</v>
      </c>
      <c r="H2894" s="456">
        <f t="shared" si="45"/>
        <v>828.53</v>
      </c>
    </row>
    <row r="2895" spans="1:8" x14ac:dyDescent="0.25">
      <c r="A2895" s="447"/>
      <c r="B2895" s="449">
        <v>103928</v>
      </c>
      <c r="C2895" s="439" t="s">
        <v>2018</v>
      </c>
      <c r="D2895" s="449" t="s">
        <v>84</v>
      </c>
      <c r="E2895" s="450">
        <v>541.04999999999995</v>
      </c>
      <c r="F2895" s="455">
        <v>0</v>
      </c>
      <c r="G2895" s="453">
        <f>VLOOKUP(B2895,'SINAPI-%MO'!B:E,4,0)</f>
        <v>0.41389999999999999</v>
      </c>
      <c r="H2895" s="456">
        <f t="shared" si="45"/>
        <v>317.10000000000002</v>
      </c>
    </row>
    <row r="2896" spans="1:8" x14ac:dyDescent="0.25">
      <c r="A2896" s="447"/>
      <c r="B2896" s="449">
        <v>103798</v>
      </c>
      <c r="C2896" s="439" t="s">
        <v>2012</v>
      </c>
      <c r="D2896" s="449" t="s">
        <v>84</v>
      </c>
      <c r="E2896" s="450">
        <v>710.33</v>
      </c>
      <c r="F2896" s="455">
        <v>0</v>
      </c>
      <c r="G2896" s="453">
        <f>VLOOKUP(B2896,'SINAPI-%MO'!B:E,4,0)</f>
        <v>9.4399999999999998E-2</v>
      </c>
      <c r="H2896" s="456">
        <f t="shared" si="45"/>
        <v>643.27</v>
      </c>
    </row>
    <row r="2897" spans="1:8" x14ac:dyDescent="0.25">
      <c r="A2897" s="447"/>
      <c r="B2897" s="449">
        <v>103801</v>
      </c>
      <c r="C2897" s="439" t="s">
        <v>2015</v>
      </c>
      <c r="D2897" s="449" t="s">
        <v>84</v>
      </c>
      <c r="E2897" s="450">
        <v>703.06</v>
      </c>
      <c r="F2897" s="455">
        <v>0</v>
      </c>
      <c r="G2897" s="453">
        <f>VLOOKUP(B2897,'SINAPI-%MO'!B:E,4,0)</f>
        <v>0.33400000000000002</v>
      </c>
      <c r="H2897" s="456">
        <f t="shared" si="45"/>
        <v>468.23</v>
      </c>
    </row>
    <row r="2898" spans="1:8" x14ac:dyDescent="0.25">
      <c r="A2898" s="447"/>
      <c r="B2898" s="449">
        <v>103933</v>
      </c>
      <c r="C2898" s="439" t="s">
        <v>2023</v>
      </c>
      <c r="D2898" s="449" t="s">
        <v>84</v>
      </c>
      <c r="E2898" s="450">
        <v>1557.59</v>
      </c>
      <c r="F2898" s="455">
        <v>0</v>
      </c>
      <c r="G2898" s="453">
        <f>VLOOKUP(B2898,'SINAPI-%MO'!B:E,4,0)</f>
        <v>0.25690000000000002</v>
      </c>
      <c r="H2898" s="456">
        <f t="shared" si="45"/>
        <v>1157.44</v>
      </c>
    </row>
    <row r="2899" spans="1:8" x14ac:dyDescent="0.25">
      <c r="A2899" s="447"/>
      <c r="B2899" s="449">
        <v>103925</v>
      </c>
      <c r="C2899" s="439" t="s">
        <v>2016</v>
      </c>
      <c r="D2899" s="449" t="s">
        <v>84</v>
      </c>
      <c r="E2899" s="450">
        <v>1780.47</v>
      </c>
      <c r="F2899" s="455">
        <v>0</v>
      </c>
      <c r="G2899" s="453">
        <f>VLOOKUP(B2899,'SINAPI-%MO'!B:E,4,0)</f>
        <v>0.33760000000000001</v>
      </c>
      <c r="H2899" s="456">
        <f t="shared" si="45"/>
        <v>1179.3800000000001</v>
      </c>
    </row>
    <row r="2900" spans="1:8" x14ac:dyDescent="0.25">
      <c r="A2900" s="447"/>
      <c r="B2900" s="449">
        <v>103926</v>
      </c>
      <c r="C2900" s="439" t="s">
        <v>2017</v>
      </c>
      <c r="D2900" s="449" t="s">
        <v>84</v>
      </c>
      <c r="E2900" s="450">
        <v>1447.86</v>
      </c>
      <c r="F2900" s="455">
        <v>0</v>
      </c>
      <c r="G2900" s="453">
        <f>VLOOKUP(B2900,'SINAPI-%MO'!B:E,4,0)</f>
        <v>0.29949999999999999</v>
      </c>
      <c r="H2900" s="456">
        <f t="shared" si="45"/>
        <v>1014.22</v>
      </c>
    </row>
    <row r="2901" spans="1:8" x14ac:dyDescent="0.25">
      <c r="A2901" s="447"/>
      <c r="B2901" s="449">
        <v>103796</v>
      </c>
      <c r="C2901" s="439" t="s">
        <v>2010</v>
      </c>
      <c r="D2901" s="449" t="s">
        <v>71</v>
      </c>
      <c r="E2901" s="450">
        <v>53.48</v>
      </c>
      <c r="F2901" s="455">
        <v>0</v>
      </c>
      <c r="G2901" s="453">
        <f>VLOOKUP(B2901,'SINAPI-%MO'!B:E,4,0)</f>
        <v>0.32629999999999998</v>
      </c>
      <c r="H2901" s="456">
        <f t="shared" si="45"/>
        <v>36.020000000000003</v>
      </c>
    </row>
    <row r="2902" spans="1:8" x14ac:dyDescent="0.25">
      <c r="A2902" s="447"/>
      <c r="B2902" s="449">
        <v>103795</v>
      </c>
      <c r="C2902" s="439" t="s">
        <v>2009</v>
      </c>
      <c r="D2902" s="449" t="s">
        <v>71</v>
      </c>
      <c r="E2902" s="450">
        <v>88.17</v>
      </c>
      <c r="F2902" s="455">
        <v>0</v>
      </c>
      <c r="G2902" s="453">
        <f>VLOOKUP(B2902,'SINAPI-%MO'!B:E,4,0)</f>
        <v>0.52349999999999997</v>
      </c>
      <c r="H2902" s="456">
        <f t="shared" si="45"/>
        <v>42.01</v>
      </c>
    </row>
    <row r="2903" spans="1:8" x14ac:dyDescent="0.25">
      <c r="A2903" s="447"/>
      <c r="B2903" s="449">
        <v>103800</v>
      </c>
      <c r="C2903" s="439" t="s">
        <v>2014</v>
      </c>
      <c r="D2903" s="449" t="s">
        <v>84</v>
      </c>
      <c r="E2903" s="450">
        <v>541.04999999999995</v>
      </c>
      <c r="F2903" s="455">
        <v>0</v>
      </c>
      <c r="G2903" s="453">
        <f>VLOOKUP(B2903,'SINAPI-%MO'!B:E,4,0)</f>
        <v>0.41389999999999999</v>
      </c>
      <c r="H2903" s="456">
        <f t="shared" si="45"/>
        <v>317.10000000000002</v>
      </c>
    </row>
    <row r="2904" spans="1:8" x14ac:dyDescent="0.25">
      <c r="A2904" s="447"/>
      <c r="B2904" s="449">
        <v>103799</v>
      </c>
      <c r="C2904" s="439" t="s">
        <v>2013</v>
      </c>
      <c r="D2904" s="449" t="s">
        <v>84</v>
      </c>
      <c r="E2904" s="450">
        <v>443.22</v>
      </c>
      <c r="F2904" s="455">
        <v>0</v>
      </c>
      <c r="G2904" s="453">
        <f>VLOOKUP(B2904,'SINAPI-%MO'!B:E,4,0)</f>
        <v>0.3921</v>
      </c>
      <c r="H2904" s="456">
        <f t="shared" si="45"/>
        <v>269.43</v>
      </c>
    </row>
    <row r="2905" spans="1:8" x14ac:dyDescent="0.25">
      <c r="A2905" s="447"/>
      <c r="B2905" s="449">
        <v>104950</v>
      </c>
      <c r="C2905" s="439" t="s">
        <v>11307</v>
      </c>
      <c r="D2905" s="449" t="s">
        <v>84</v>
      </c>
      <c r="E2905" s="450">
        <v>0</v>
      </c>
      <c r="F2905" s="455"/>
      <c r="G2905" s="453" t="e">
        <f>VLOOKUP(B2905,'SINAPI-%MO'!B:E,4,0)</f>
        <v>#N/A</v>
      </c>
      <c r="H2905" s="456" t="str">
        <f t="shared" si="45"/>
        <v/>
      </c>
    </row>
    <row r="2906" spans="1:8" x14ac:dyDescent="0.25">
      <c r="A2906" s="447"/>
      <c r="B2906" s="449">
        <v>104948</v>
      </c>
      <c r="C2906" s="439" t="s">
        <v>3803</v>
      </c>
      <c r="D2906" s="449" t="s">
        <v>84</v>
      </c>
      <c r="E2906" s="450">
        <v>5.27</v>
      </c>
      <c r="F2906" s="455">
        <v>0</v>
      </c>
      <c r="G2906" s="453">
        <f>VLOOKUP(B2906,'SINAPI-%MO'!B:E,4,0)</f>
        <v>0.35099999999999998</v>
      </c>
      <c r="H2906" s="456">
        <f t="shared" si="45"/>
        <v>3.42</v>
      </c>
    </row>
    <row r="2907" spans="1:8" x14ac:dyDescent="0.25">
      <c r="A2907" s="447"/>
      <c r="B2907" s="449">
        <v>104949</v>
      </c>
      <c r="C2907" s="439" t="s">
        <v>6078</v>
      </c>
      <c r="D2907" s="449" t="s">
        <v>84</v>
      </c>
      <c r="E2907" s="450">
        <v>9.84</v>
      </c>
      <c r="F2907" s="455">
        <v>0</v>
      </c>
      <c r="G2907" s="453">
        <f>VLOOKUP(B2907,'SINAPI-%MO'!B:E,4,0)</f>
        <v>0.29070000000000001</v>
      </c>
      <c r="H2907" s="456">
        <f t="shared" si="45"/>
        <v>6.97</v>
      </c>
    </row>
    <row r="2908" spans="1:8" x14ac:dyDescent="0.25">
      <c r="A2908" s="447"/>
      <c r="B2908" s="449">
        <v>104947</v>
      </c>
      <c r="C2908" s="439" t="s">
        <v>3802</v>
      </c>
      <c r="D2908" s="449" t="s">
        <v>84</v>
      </c>
      <c r="E2908" s="450">
        <v>12.15</v>
      </c>
      <c r="F2908" s="455">
        <v>0</v>
      </c>
      <c r="G2908" s="453">
        <f>VLOOKUP(B2908,'SINAPI-%MO'!B:E,4,0)</f>
        <v>0.4708</v>
      </c>
      <c r="H2908" s="456">
        <f t="shared" si="45"/>
        <v>6.42</v>
      </c>
    </row>
    <row r="2909" spans="1:8" x14ac:dyDescent="0.25">
      <c r="A2909" s="447"/>
      <c r="B2909" s="449">
        <v>106545</v>
      </c>
      <c r="C2909" s="439" t="s">
        <v>14144</v>
      </c>
      <c r="D2909" s="449" t="s">
        <v>73</v>
      </c>
      <c r="E2909" s="450">
        <v>11.09</v>
      </c>
      <c r="F2909" s="455">
        <v>0.99370000000000003</v>
      </c>
      <c r="G2909" s="453">
        <f>VLOOKUP(B2909,'SINAPI-%MO'!B:E,4,0)</f>
        <v>6.3E-3</v>
      </c>
      <c r="H2909" s="456">
        <f t="shared" si="45"/>
        <v>11.02</v>
      </c>
    </row>
    <row r="2910" spans="1:8" x14ac:dyDescent="0.25">
      <c r="A2910" s="447"/>
      <c r="B2910" s="449">
        <v>106543</v>
      </c>
      <c r="C2910" s="439" t="s">
        <v>14145</v>
      </c>
      <c r="D2910" s="449" t="s">
        <v>73</v>
      </c>
      <c r="E2910" s="450">
        <v>22.83</v>
      </c>
      <c r="F2910" s="455">
        <v>0.99690000000000001</v>
      </c>
      <c r="G2910" s="453">
        <f>VLOOKUP(B2910,'SINAPI-%MO'!B:E,4,0)</f>
        <v>3.0999999999999999E-3</v>
      </c>
      <c r="H2910" s="456">
        <f t="shared" si="45"/>
        <v>22.75</v>
      </c>
    </row>
    <row r="2911" spans="1:8" x14ac:dyDescent="0.25">
      <c r="A2911" s="447"/>
      <c r="B2911" s="449">
        <v>106544</v>
      </c>
      <c r="C2911" s="439" t="s">
        <v>14146</v>
      </c>
      <c r="D2911" s="449" t="s">
        <v>73</v>
      </c>
      <c r="E2911" s="450">
        <v>39.19</v>
      </c>
      <c r="F2911" s="455">
        <v>0.99819999999999998</v>
      </c>
      <c r="G2911" s="453">
        <f>VLOOKUP(B2911,'SINAPI-%MO'!B:E,4,0)</f>
        <v>1.8E-3</v>
      </c>
      <c r="H2911" s="456">
        <f t="shared" si="45"/>
        <v>39.11</v>
      </c>
    </row>
    <row r="2912" spans="1:8" x14ac:dyDescent="0.25">
      <c r="A2912" s="447"/>
      <c r="B2912" s="449">
        <v>106546</v>
      </c>
      <c r="C2912" s="439" t="s">
        <v>14147</v>
      </c>
      <c r="D2912" s="449" t="s">
        <v>73</v>
      </c>
      <c r="E2912" s="450">
        <v>6.94</v>
      </c>
      <c r="F2912" s="455">
        <v>0.9899</v>
      </c>
      <c r="G2912" s="453">
        <f>VLOOKUP(B2912,'SINAPI-%MO'!B:E,4,0)</f>
        <v>1.01E-2</v>
      </c>
      <c r="H2912" s="456">
        <f t="shared" si="45"/>
        <v>6.86</v>
      </c>
    </row>
    <row r="2913" spans="1:8" x14ac:dyDescent="0.25">
      <c r="A2913" s="447"/>
      <c r="B2913" s="449">
        <v>106547</v>
      </c>
      <c r="C2913" s="439" t="s">
        <v>14148</v>
      </c>
      <c r="D2913" s="449" t="s">
        <v>60</v>
      </c>
      <c r="E2913" s="450">
        <v>6.55</v>
      </c>
      <c r="F2913" s="455">
        <v>0</v>
      </c>
      <c r="G2913" s="453">
        <f>VLOOKUP(B2913,'SINAPI-%MO'!B:E,4,0)</f>
        <v>1</v>
      </c>
      <c r="H2913" s="456">
        <f t="shared" si="45"/>
        <v>0</v>
      </c>
    </row>
    <row r="2914" spans="1:8" x14ac:dyDescent="0.25">
      <c r="A2914" s="447"/>
      <c r="B2914" s="449">
        <v>106542</v>
      </c>
      <c r="C2914" s="439" t="s">
        <v>15133</v>
      </c>
      <c r="D2914" s="449" t="s">
        <v>71</v>
      </c>
      <c r="E2914" s="450">
        <v>0</v>
      </c>
      <c r="F2914" s="455"/>
      <c r="G2914" s="453" t="e">
        <f>VLOOKUP(B2914,'SINAPI-%MO'!B:E,4,0)</f>
        <v>#N/A</v>
      </c>
      <c r="H2914" s="456" t="str">
        <f t="shared" si="45"/>
        <v/>
      </c>
    </row>
    <row r="2915" spans="1:8" x14ac:dyDescent="0.25">
      <c r="A2915" s="447"/>
      <c r="B2915" s="449">
        <v>106534</v>
      </c>
      <c r="C2915" s="439" t="s">
        <v>15134</v>
      </c>
      <c r="D2915" s="449" t="s">
        <v>71</v>
      </c>
      <c r="E2915" s="450">
        <v>0</v>
      </c>
      <c r="F2915" s="455"/>
      <c r="G2915" s="453" t="e">
        <f>VLOOKUP(B2915,'SINAPI-%MO'!B:E,4,0)</f>
        <v>#N/A</v>
      </c>
      <c r="H2915" s="456" t="str">
        <f t="shared" si="45"/>
        <v/>
      </c>
    </row>
    <row r="2916" spans="1:8" x14ac:dyDescent="0.25">
      <c r="A2916" s="447"/>
      <c r="B2916" s="449">
        <v>106535</v>
      </c>
      <c r="C2916" s="439" t="s">
        <v>15135</v>
      </c>
      <c r="D2916" s="449" t="s">
        <v>71</v>
      </c>
      <c r="E2916" s="450">
        <v>0</v>
      </c>
      <c r="F2916" s="455"/>
      <c r="G2916" s="453" t="e">
        <f>VLOOKUP(B2916,'SINAPI-%MO'!B:E,4,0)</f>
        <v>#N/A</v>
      </c>
      <c r="H2916" s="456" t="str">
        <f t="shared" si="45"/>
        <v/>
      </c>
    </row>
    <row r="2917" spans="1:8" x14ac:dyDescent="0.25">
      <c r="A2917" s="447"/>
      <c r="B2917" s="449">
        <v>106537</v>
      </c>
      <c r="C2917" s="439" t="s">
        <v>15136</v>
      </c>
      <c r="D2917" s="449" t="s">
        <v>71</v>
      </c>
      <c r="E2917" s="450">
        <v>0</v>
      </c>
      <c r="F2917" s="455"/>
      <c r="G2917" s="453" t="e">
        <f>VLOOKUP(B2917,'SINAPI-%MO'!B:E,4,0)</f>
        <v>#N/A</v>
      </c>
      <c r="H2917" s="456" t="str">
        <f t="shared" si="45"/>
        <v/>
      </c>
    </row>
    <row r="2918" spans="1:8" x14ac:dyDescent="0.25">
      <c r="A2918" s="447"/>
      <c r="B2918" s="449">
        <v>106536</v>
      </c>
      <c r="C2918" s="439" t="s">
        <v>15137</v>
      </c>
      <c r="D2918" s="449" t="s">
        <v>71</v>
      </c>
      <c r="E2918" s="450">
        <v>0</v>
      </c>
      <c r="F2918" s="455"/>
      <c r="G2918" s="453" t="e">
        <f>VLOOKUP(B2918,'SINAPI-%MO'!B:E,4,0)</f>
        <v>#N/A</v>
      </c>
      <c r="H2918" s="456" t="str">
        <f t="shared" si="45"/>
        <v/>
      </c>
    </row>
    <row r="2919" spans="1:8" x14ac:dyDescent="0.25">
      <c r="A2919" s="447"/>
      <c r="B2919" s="449">
        <v>106530</v>
      </c>
      <c r="C2919" s="439" t="s">
        <v>15138</v>
      </c>
      <c r="D2919" s="449" t="s">
        <v>71</v>
      </c>
      <c r="E2919" s="450">
        <v>0</v>
      </c>
      <c r="F2919" s="455"/>
      <c r="G2919" s="453" t="e">
        <f>VLOOKUP(B2919,'SINAPI-%MO'!B:E,4,0)</f>
        <v>#N/A</v>
      </c>
      <c r="H2919" s="456" t="str">
        <f t="shared" si="45"/>
        <v/>
      </c>
    </row>
    <row r="2920" spans="1:8" x14ac:dyDescent="0.25">
      <c r="A2920" s="447"/>
      <c r="B2920" s="449">
        <v>106531</v>
      </c>
      <c r="C2920" s="439" t="s">
        <v>15139</v>
      </c>
      <c r="D2920" s="449" t="s">
        <v>71</v>
      </c>
      <c r="E2920" s="450">
        <v>0</v>
      </c>
      <c r="F2920" s="455"/>
      <c r="G2920" s="453" t="e">
        <f>VLOOKUP(B2920,'SINAPI-%MO'!B:E,4,0)</f>
        <v>#N/A</v>
      </c>
      <c r="H2920" s="456" t="str">
        <f t="shared" si="45"/>
        <v/>
      </c>
    </row>
    <row r="2921" spans="1:8" x14ac:dyDescent="0.25">
      <c r="A2921" s="447"/>
      <c r="B2921" s="449">
        <v>106533</v>
      </c>
      <c r="C2921" s="439" t="s">
        <v>15140</v>
      </c>
      <c r="D2921" s="449" t="s">
        <v>71</v>
      </c>
      <c r="E2921" s="450">
        <v>0</v>
      </c>
      <c r="F2921" s="455"/>
      <c r="G2921" s="453" t="e">
        <f>VLOOKUP(B2921,'SINAPI-%MO'!B:E,4,0)</f>
        <v>#N/A</v>
      </c>
      <c r="H2921" s="456" t="str">
        <f t="shared" si="45"/>
        <v/>
      </c>
    </row>
    <row r="2922" spans="1:8" x14ac:dyDescent="0.25">
      <c r="A2922" s="447"/>
      <c r="B2922" s="449">
        <v>106532</v>
      </c>
      <c r="C2922" s="439" t="s">
        <v>15141</v>
      </c>
      <c r="D2922" s="449" t="s">
        <v>71</v>
      </c>
      <c r="E2922" s="450">
        <v>0</v>
      </c>
      <c r="F2922" s="455"/>
      <c r="G2922" s="453" t="e">
        <f>VLOOKUP(B2922,'SINAPI-%MO'!B:E,4,0)</f>
        <v>#N/A</v>
      </c>
      <c r="H2922" s="456" t="str">
        <f t="shared" si="45"/>
        <v/>
      </c>
    </row>
    <row r="2923" spans="1:8" x14ac:dyDescent="0.25">
      <c r="A2923" s="447"/>
      <c r="B2923" s="449">
        <v>106538</v>
      </c>
      <c r="C2923" s="439" t="s">
        <v>15142</v>
      </c>
      <c r="D2923" s="449" t="s">
        <v>71</v>
      </c>
      <c r="E2923" s="450">
        <v>0</v>
      </c>
      <c r="F2923" s="455"/>
      <c r="G2923" s="453" t="e">
        <f>VLOOKUP(B2923,'SINAPI-%MO'!B:E,4,0)</f>
        <v>#N/A</v>
      </c>
      <c r="H2923" s="456" t="str">
        <f t="shared" si="45"/>
        <v/>
      </c>
    </row>
    <row r="2924" spans="1:8" x14ac:dyDescent="0.25">
      <c r="A2924" s="447"/>
      <c r="B2924" s="449">
        <v>106539</v>
      </c>
      <c r="C2924" s="439" t="s">
        <v>15143</v>
      </c>
      <c r="D2924" s="449" t="s">
        <v>71</v>
      </c>
      <c r="E2924" s="450">
        <v>0</v>
      </c>
      <c r="F2924" s="455"/>
      <c r="G2924" s="453" t="e">
        <f>VLOOKUP(B2924,'SINAPI-%MO'!B:E,4,0)</f>
        <v>#N/A</v>
      </c>
      <c r="H2924" s="456" t="str">
        <f t="shared" si="45"/>
        <v/>
      </c>
    </row>
    <row r="2925" spans="1:8" x14ac:dyDescent="0.25">
      <c r="A2925" s="447"/>
      <c r="B2925" s="449">
        <v>106541</v>
      </c>
      <c r="C2925" s="439" t="s">
        <v>15144</v>
      </c>
      <c r="D2925" s="449" t="s">
        <v>71</v>
      </c>
      <c r="E2925" s="450">
        <v>0</v>
      </c>
      <c r="F2925" s="455"/>
      <c r="G2925" s="453" t="e">
        <f>VLOOKUP(B2925,'SINAPI-%MO'!B:E,4,0)</f>
        <v>#N/A</v>
      </c>
      <c r="H2925" s="456" t="str">
        <f t="shared" si="45"/>
        <v/>
      </c>
    </row>
    <row r="2926" spans="1:8" x14ac:dyDescent="0.25">
      <c r="A2926" s="447"/>
      <c r="B2926" s="449">
        <v>106540</v>
      </c>
      <c r="C2926" s="439" t="s">
        <v>15145</v>
      </c>
      <c r="D2926" s="449" t="s">
        <v>71</v>
      </c>
      <c r="E2926" s="450">
        <v>0</v>
      </c>
      <c r="F2926" s="455"/>
      <c r="G2926" s="453" t="e">
        <f>VLOOKUP(B2926,'SINAPI-%MO'!B:E,4,0)</f>
        <v>#N/A</v>
      </c>
      <c r="H2926" s="456" t="str">
        <f t="shared" si="45"/>
        <v/>
      </c>
    </row>
    <row r="2927" spans="1:8" x14ac:dyDescent="0.25">
      <c r="A2927" s="447"/>
      <c r="B2927" s="449">
        <v>104325</v>
      </c>
      <c r="C2927" s="439" t="s">
        <v>11308</v>
      </c>
      <c r="D2927" s="449" t="s">
        <v>60</v>
      </c>
      <c r="E2927" s="450">
        <v>0</v>
      </c>
      <c r="F2927" s="455"/>
      <c r="G2927" s="453" t="e">
        <f>VLOOKUP(B2927,'SINAPI-%MO'!B:E,4,0)</f>
        <v>#N/A</v>
      </c>
      <c r="H2927" s="456" t="str">
        <f t="shared" si="45"/>
        <v/>
      </c>
    </row>
    <row r="2928" spans="1:8" x14ac:dyDescent="0.25">
      <c r="A2928" s="447"/>
      <c r="B2928" s="449">
        <v>104318</v>
      </c>
      <c r="C2928" s="439" t="s">
        <v>3287</v>
      </c>
      <c r="D2928" s="449" t="s">
        <v>60</v>
      </c>
      <c r="E2928" s="450">
        <v>7.9</v>
      </c>
      <c r="F2928" s="455">
        <v>0</v>
      </c>
      <c r="G2928" s="453">
        <f>VLOOKUP(B2928,'SINAPI-%MO'!B:E,4,0)</f>
        <v>0.68859999999999999</v>
      </c>
      <c r="H2928" s="456">
        <f t="shared" si="45"/>
        <v>2.46</v>
      </c>
    </row>
    <row r="2929" spans="1:8" x14ac:dyDescent="0.25">
      <c r="A2929" s="447"/>
      <c r="B2929" s="449">
        <v>89867</v>
      </c>
      <c r="C2929" s="439" t="s">
        <v>2776</v>
      </c>
      <c r="D2929" s="449" t="s">
        <v>60</v>
      </c>
      <c r="E2929" s="450">
        <v>8.94</v>
      </c>
      <c r="F2929" s="455">
        <v>0</v>
      </c>
      <c r="G2929" s="453">
        <f>VLOOKUP(B2929,'SINAPI-%MO'!B:E,4,0)</f>
        <v>0.6421</v>
      </c>
      <c r="H2929" s="456">
        <f t="shared" si="45"/>
        <v>3.19</v>
      </c>
    </row>
    <row r="2930" spans="1:8" x14ac:dyDescent="0.25">
      <c r="A2930" s="447"/>
      <c r="B2930" s="449">
        <v>104320</v>
      </c>
      <c r="C2930" s="439" t="s">
        <v>3289</v>
      </c>
      <c r="D2930" s="449" t="s">
        <v>60</v>
      </c>
      <c r="E2930" s="450">
        <v>13.05</v>
      </c>
      <c r="F2930" s="455">
        <v>0</v>
      </c>
      <c r="G2930" s="453">
        <f>VLOOKUP(B2930,'SINAPI-%MO'!B:E,4,0)</f>
        <v>0.46970000000000001</v>
      </c>
      <c r="H2930" s="456">
        <f t="shared" si="45"/>
        <v>6.92</v>
      </c>
    </row>
    <row r="2931" spans="1:8" x14ac:dyDescent="0.25">
      <c r="A2931" s="447"/>
      <c r="B2931" s="449">
        <v>104317</v>
      </c>
      <c r="C2931" s="439" t="s">
        <v>3286</v>
      </c>
      <c r="D2931" s="449" t="s">
        <v>60</v>
      </c>
      <c r="E2931" s="450">
        <v>7.24</v>
      </c>
      <c r="F2931" s="455">
        <v>0</v>
      </c>
      <c r="G2931" s="453">
        <f>VLOOKUP(B2931,'SINAPI-%MO'!B:E,4,0)</f>
        <v>0.75139999999999996</v>
      </c>
      <c r="H2931" s="456">
        <f t="shared" si="45"/>
        <v>1.79</v>
      </c>
    </row>
    <row r="2932" spans="1:8" x14ac:dyDescent="0.25">
      <c r="A2932" s="447"/>
      <c r="B2932" s="449">
        <v>89866</v>
      </c>
      <c r="C2932" s="439" t="s">
        <v>2775</v>
      </c>
      <c r="D2932" s="449" t="s">
        <v>60</v>
      </c>
      <c r="E2932" s="450">
        <v>7.99</v>
      </c>
      <c r="F2932" s="455">
        <v>0</v>
      </c>
      <c r="G2932" s="453">
        <f>VLOOKUP(B2932,'SINAPI-%MO'!B:E,4,0)</f>
        <v>0.71840000000000004</v>
      </c>
      <c r="H2932" s="456">
        <f t="shared" si="45"/>
        <v>2.2400000000000002</v>
      </c>
    </row>
    <row r="2933" spans="1:8" x14ac:dyDescent="0.25">
      <c r="A2933" s="447"/>
      <c r="B2933" s="449">
        <v>104319</v>
      </c>
      <c r="C2933" s="439" t="s">
        <v>3288</v>
      </c>
      <c r="D2933" s="449" t="s">
        <v>60</v>
      </c>
      <c r="E2933" s="450">
        <v>10.94</v>
      </c>
      <c r="F2933" s="455">
        <v>0</v>
      </c>
      <c r="G2933" s="453">
        <f>VLOOKUP(B2933,'SINAPI-%MO'!B:E,4,0)</f>
        <v>0.56030000000000002</v>
      </c>
      <c r="H2933" s="456">
        <f t="shared" si="45"/>
        <v>4.8099999999999996</v>
      </c>
    </row>
    <row r="2934" spans="1:8" x14ac:dyDescent="0.25">
      <c r="A2934" s="447"/>
      <c r="B2934" s="449">
        <v>104321</v>
      </c>
      <c r="C2934" s="439" t="s">
        <v>3290</v>
      </c>
      <c r="D2934" s="449" t="s">
        <v>60</v>
      </c>
      <c r="E2934" s="450">
        <v>5.66</v>
      </c>
      <c r="F2934" s="455">
        <v>0</v>
      </c>
      <c r="G2934" s="453">
        <f>VLOOKUP(B2934,'SINAPI-%MO'!B:E,4,0)</f>
        <v>0.6431</v>
      </c>
      <c r="H2934" s="456">
        <f t="shared" si="45"/>
        <v>2.02</v>
      </c>
    </row>
    <row r="2935" spans="1:8" x14ac:dyDescent="0.25">
      <c r="A2935" s="447"/>
      <c r="B2935" s="449">
        <v>89868</v>
      </c>
      <c r="C2935" s="439" t="s">
        <v>2777</v>
      </c>
      <c r="D2935" s="449" t="s">
        <v>60</v>
      </c>
      <c r="E2935" s="450">
        <v>6.19</v>
      </c>
      <c r="F2935" s="455">
        <v>0</v>
      </c>
      <c r="G2935" s="453">
        <f>VLOOKUP(B2935,'SINAPI-%MO'!B:E,4,0)</f>
        <v>0.61709999999999998</v>
      </c>
      <c r="H2935" s="456">
        <f t="shared" si="45"/>
        <v>2.37</v>
      </c>
    </row>
    <row r="2936" spans="1:8" x14ac:dyDescent="0.25">
      <c r="A2936" s="447"/>
      <c r="B2936" s="449">
        <v>104322</v>
      </c>
      <c r="C2936" s="439" t="s">
        <v>3291</v>
      </c>
      <c r="D2936" s="449" t="s">
        <v>60</v>
      </c>
      <c r="E2936" s="450">
        <v>8.3699999999999992</v>
      </c>
      <c r="F2936" s="455">
        <v>0</v>
      </c>
      <c r="G2936" s="453">
        <f>VLOOKUP(B2936,'SINAPI-%MO'!B:E,4,0)</f>
        <v>0.48859999999999998</v>
      </c>
      <c r="H2936" s="456">
        <f t="shared" si="45"/>
        <v>4.28</v>
      </c>
    </row>
    <row r="2937" spans="1:8" x14ac:dyDescent="0.25">
      <c r="A2937" s="447"/>
      <c r="B2937" s="449">
        <v>104323</v>
      </c>
      <c r="C2937" s="439" t="s">
        <v>3292</v>
      </c>
      <c r="D2937" s="449" t="s">
        <v>60</v>
      </c>
      <c r="E2937" s="450">
        <v>10.15</v>
      </c>
      <c r="F2937" s="455">
        <v>0</v>
      </c>
      <c r="G2937" s="453">
        <f>VLOOKUP(B2937,'SINAPI-%MO'!B:E,4,0)</f>
        <v>0.71530000000000005</v>
      </c>
      <c r="H2937" s="456">
        <f t="shared" si="45"/>
        <v>2.88</v>
      </c>
    </row>
    <row r="2938" spans="1:8" x14ac:dyDescent="0.25">
      <c r="A2938" s="447"/>
      <c r="B2938" s="449">
        <v>89869</v>
      </c>
      <c r="C2938" s="439" t="s">
        <v>2778</v>
      </c>
      <c r="D2938" s="449" t="s">
        <v>60</v>
      </c>
      <c r="E2938" s="450">
        <v>11.16</v>
      </c>
      <c r="F2938" s="455">
        <v>0</v>
      </c>
      <c r="G2938" s="453">
        <f>VLOOKUP(B2938,'SINAPI-%MO'!B:E,4,0)</f>
        <v>0.6855</v>
      </c>
      <c r="H2938" s="456">
        <f t="shared" si="45"/>
        <v>3.5</v>
      </c>
    </row>
    <row r="2939" spans="1:8" x14ac:dyDescent="0.25">
      <c r="A2939" s="447"/>
      <c r="B2939" s="449">
        <v>104324</v>
      </c>
      <c r="C2939" s="439" t="s">
        <v>3293</v>
      </c>
      <c r="D2939" s="449" t="s">
        <v>60</v>
      </c>
      <c r="E2939" s="450">
        <v>15.57</v>
      </c>
      <c r="F2939" s="455">
        <v>0</v>
      </c>
      <c r="G2939" s="453">
        <f>VLOOKUP(B2939,'SINAPI-%MO'!B:E,4,0)</f>
        <v>0.52539999999999998</v>
      </c>
      <c r="H2939" s="456">
        <f t="shared" si="45"/>
        <v>7.38</v>
      </c>
    </row>
    <row r="2940" spans="1:8" x14ac:dyDescent="0.25">
      <c r="A2940" s="447"/>
      <c r="B2940" s="449">
        <v>104315</v>
      </c>
      <c r="C2940" s="439" t="s">
        <v>5695</v>
      </c>
      <c r="D2940" s="449" t="s">
        <v>73</v>
      </c>
      <c r="E2940" s="450">
        <v>17.37</v>
      </c>
      <c r="F2940" s="455">
        <v>0</v>
      </c>
      <c r="G2940" s="453">
        <f>VLOOKUP(B2940,'SINAPI-%MO'!B:E,4,0)</f>
        <v>0.7248</v>
      </c>
      <c r="H2940" s="456">
        <f t="shared" si="45"/>
        <v>4.78</v>
      </c>
    </row>
    <row r="2941" spans="1:8" x14ac:dyDescent="0.25">
      <c r="A2941" s="447"/>
      <c r="B2941" s="449">
        <v>89865</v>
      </c>
      <c r="C2941" s="439" t="s">
        <v>5685</v>
      </c>
      <c r="D2941" s="449" t="s">
        <v>73</v>
      </c>
      <c r="E2941" s="450">
        <v>18.649999999999999</v>
      </c>
      <c r="F2941" s="455">
        <v>0</v>
      </c>
      <c r="G2941" s="453">
        <f>VLOOKUP(B2941,'SINAPI-%MO'!B:E,4,0)</f>
        <v>0.71050000000000002</v>
      </c>
      <c r="H2941" s="456">
        <f t="shared" si="45"/>
        <v>5.39</v>
      </c>
    </row>
    <row r="2942" spans="1:8" x14ac:dyDescent="0.25">
      <c r="A2942" s="447"/>
      <c r="B2942" s="449">
        <v>104316</v>
      </c>
      <c r="C2942" s="439" t="s">
        <v>5696</v>
      </c>
      <c r="D2942" s="449" t="s">
        <v>73</v>
      </c>
      <c r="E2942" s="450">
        <v>25.8</v>
      </c>
      <c r="F2942" s="455">
        <v>0</v>
      </c>
      <c r="G2942" s="453">
        <f>VLOOKUP(B2942,'SINAPI-%MO'!B:E,4,0)</f>
        <v>0.54879999999999995</v>
      </c>
      <c r="H2942" s="456">
        <f t="shared" si="45"/>
        <v>11.64</v>
      </c>
    </row>
    <row r="2943" spans="1:8" x14ac:dyDescent="0.25">
      <c r="A2943" s="447"/>
      <c r="B2943" s="449">
        <v>102724</v>
      </c>
      <c r="C2943" s="439" t="s">
        <v>1320</v>
      </c>
      <c r="D2943" s="449" t="s">
        <v>60</v>
      </c>
      <c r="E2943" s="450">
        <v>31.9</v>
      </c>
      <c r="F2943" s="455">
        <v>0</v>
      </c>
      <c r="G2943" s="453">
        <f>VLOOKUP(B2943,'SINAPI-%MO'!B:E,4,0)</f>
        <v>0.3765</v>
      </c>
      <c r="H2943" s="456">
        <f t="shared" si="45"/>
        <v>19.88</v>
      </c>
    </row>
    <row r="2944" spans="1:8" x14ac:dyDescent="0.25">
      <c r="A2944" s="447"/>
      <c r="B2944" s="449">
        <v>102726</v>
      </c>
      <c r="C2944" s="439" t="s">
        <v>1322</v>
      </c>
      <c r="D2944" s="449" t="s">
        <v>60</v>
      </c>
      <c r="E2944" s="450">
        <v>28.98</v>
      </c>
      <c r="F2944" s="455">
        <v>0</v>
      </c>
      <c r="G2944" s="453">
        <f>VLOOKUP(B2944,'SINAPI-%MO'!B:E,4,0)</f>
        <v>0.41439999999999999</v>
      </c>
      <c r="H2944" s="456">
        <f t="shared" si="45"/>
        <v>16.97</v>
      </c>
    </row>
    <row r="2945" spans="1:8" x14ac:dyDescent="0.25">
      <c r="A2945" s="447"/>
      <c r="B2945" s="449">
        <v>102725</v>
      </c>
      <c r="C2945" s="439" t="s">
        <v>1321</v>
      </c>
      <c r="D2945" s="449" t="s">
        <v>60</v>
      </c>
      <c r="E2945" s="450">
        <v>31.21</v>
      </c>
      <c r="F2945" s="455">
        <v>0</v>
      </c>
      <c r="G2945" s="453">
        <f>VLOOKUP(B2945,'SINAPI-%MO'!B:E,4,0)</f>
        <v>0.38479999999999998</v>
      </c>
      <c r="H2945" s="456">
        <f t="shared" si="45"/>
        <v>19.2</v>
      </c>
    </row>
    <row r="2946" spans="1:8" x14ac:dyDescent="0.25">
      <c r="A2946" s="447"/>
      <c r="B2946" s="449">
        <v>102722</v>
      </c>
      <c r="C2946" s="439" t="s">
        <v>1318</v>
      </c>
      <c r="D2946" s="449" t="s">
        <v>73</v>
      </c>
      <c r="E2946" s="450">
        <v>54.6</v>
      </c>
      <c r="F2946" s="455">
        <v>0.2024</v>
      </c>
      <c r="G2946" s="453">
        <f>VLOOKUP(B2946,'SINAPI-%MO'!B:E,4,0)</f>
        <v>0.22559999999999999</v>
      </c>
      <c r="H2946" s="456">
        <f t="shared" si="45"/>
        <v>42.28</v>
      </c>
    </row>
    <row r="2947" spans="1:8" x14ac:dyDescent="0.25">
      <c r="A2947" s="447"/>
      <c r="B2947" s="449">
        <v>102721</v>
      </c>
      <c r="C2947" s="439" t="s">
        <v>11309</v>
      </c>
      <c r="D2947" s="449" t="s">
        <v>73</v>
      </c>
      <c r="E2947" s="450">
        <v>0</v>
      </c>
      <c r="F2947" s="455"/>
      <c r="G2947" s="453" t="e">
        <f>VLOOKUP(B2947,'SINAPI-%MO'!B:E,4,0)</f>
        <v>#N/A</v>
      </c>
      <c r="H2947" s="456" t="str">
        <f t="shared" si="45"/>
        <v/>
      </c>
    </row>
    <row r="2948" spans="1:8" x14ac:dyDescent="0.25">
      <c r="A2948" s="447"/>
      <c r="B2948" s="449">
        <v>102723</v>
      </c>
      <c r="C2948" s="439" t="s">
        <v>1319</v>
      </c>
      <c r="D2948" s="449" t="s">
        <v>73</v>
      </c>
      <c r="E2948" s="450">
        <v>116.76</v>
      </c>
      <c r="F2948" s="455">
        <v>0</v>
      </c>
      <c r="G2948" s="453">
        <f>VLOOKUP(B2948,'SINAPI-%MO'!B:E,4,0)</f>
        <v>0.1055</v>
      </c>
      <c r="H2948" s="456">
        <f t="shared" si="45"/>
        <v>104.44</v>
      </c>
    </row>
    <row r="2949" spans="1:8" x14ac:dyDescent="0.25">
      <c r="A2949" s="447"/>
      <c r="B2949" s="449">
        <v>102690</v>
      </c>
      <c r="C2949" s="439" t="s">
        <v>1301</v>
      </c>
      <c r="D2949" s="449" t="s">
        <v>73</v>
      </c>
      <c r="E2949" s="450">
        <v>65.540000000000006</v>
      </c>
      <c r="F2949" s="455">
        <v>0.1686</v>
      </c>
      <c r="G2949" s="453">
        <f>VLOOKUP(B2949,'SINAPI-%MO'!B:E,4,0)</f>
        <v>0.1701</v>
      </c>
      <c r="H2949" s="456">
        <f t="shared" si="45"/>
        <v>54.39</v>
      </c>
    </row>
    <row r="2950" spans="1:8" x14ac:dyDescent="0.25">
      <c r="A2950" s="447"/>
      <c r="B2950" s="449">
        <v>102688</v>
      </c>
      <c r="C2950" s="439" t="s">
        <v>1299</v>
      </c>
      <c r="D2950" s="449" t="s">
        <v>73</v>
      </c>
      <c r="E2950" s="450">
        <v>41.66</v>
      </c>
      <c r="F2950" s="455">
        <v>0.26519999999999999</v>
      </c>
      <c r="G2950" s="453">
        <f>VLOOKUP(B2950,'SINAPI-%MO'!B:E,4,0)</f>
        <v>0.25640000000000002</v>
      </c>
      <c r="H2950" s="456">
        <f t="shared" si="45"/>
        <v>30.97</v>
      </c>
    </row>
    <row r="2951" spans="1:8" x14ac:dyDescent="0.25">
      <c r="A2951" s="447"/>
      <c r="B2951" s="449">
        <v>102689</v>
      </c>
      <c r="C2951" s="439" t="s">
        <v>1300</v>
      </c>
      <c r="D2951" s="449" t="s">
        <v>73</v>
      </c>
      <c r="E2951" s="450">
        <v>105.08</v>
      </c>
      <c r="F2951" s="455">
        <v>0</v>
      </c>
      <c r="G2951" s="453">
        <f>VLOOKUP(B2951,'SINAPI-%MO'!B:E,4,0)</f>
        <v>0.1101</v>
      </c>
      <c r="H2951" s="456">
        <f t="shared" si="45"/>
        <v>93.51</v>
      </c>
    </row>
    <row r="2952" spans="1:8" x14ac:dyDescent="0.25">
      <c r="A2952" s="447"/>
      <c r="B2952" s="449">
        <v>102693</v>
      </c>
      <c r="C2952" s="439" t="s">
        <v>1302</v>
      </c>
      <c r="D2952" s="449" t="s">
        <v>73</v>
      </c>
      <c r="E2952" s="450">
        <v>128.97</v>
      </c>
      <c r="F2952" s="455">
        <v>0</v>
      </c>
      <c r="G2952" s="453">
        <f>VLOOKUP(B2952,'SINAPI-%MO'!B:E,4,0)</f>
        <v>9.3399999999999997E-2</v>
      </c>
      <c r="H2952" s="456">
        <f t="shared" si="45"/>
        <v>116.92</v>
      </c>
    </row>
    <row r="2953" spans="1:8" x14ac:dyDescent="0.25">
      <c r="A2953" s="447"/>
      <c r="B2953" s="449">
        <v>102694</v>
      </c>
      <c r="C2953" s="439" t="s">
        <v>1303</v>
      </c>
      <c r="D2953" s="449" t="s">
        <v>73</v>
      </c>
      <c r="E2953" s="450">
        <v>77.14</v>
      </c>
      <c r="F2953" s="455">
        <v>0.14319999999999999</v>
      </c>
      <c r="G2953" s="453">
        <f>VLOOKUP(B2953,'SINAPI-%MO'!B:E,4,0)</f>
        <v>0.1757</v>
      </c>
      <c r="H2953" s="456">
        <f t="shared" si="45"/>
        <v>63.58</v>
      </c>
    </row>
    <row r="2954" spans="1:8" x14ac:dyDescent="0.25">
      <c r="A2954" s="447"/>
      <c r="B2954" s="449">
        <v>102697</v>
      </c>
      <c r="C2954" s="439" t="s">
        <v>1305</v>
      </c>
      <c r="D2954" s="449" t="s">
        <v>73</v>
      </c>
      <c r="E2954" s="450">
        <v>110.16</v>
      </c>
      <c r="F2954" s="455">
        <v>0.1003</v>
      </c>
      <c r="G2954" s="453">
        <f>VLOOKUP(B2954,'SINAPI-%MO'!B:E,4,0)</f>
        <v>0.13039999999999999</v>
      </c>
      <c r="H2954" s="456">
        <f t="shared" si="45"/>
        <v>95.79</v>
      </c>
    </row>
    <row r="2955" spans="1:8" x14ac:dyDescent="0.25">
      <c r="A2955" s="447"/>
      <c r="B2955" s="449">
        <v>102696</v>
      </c>
      <c r="C2955" s="439" t="s">
        <v>1304</v>
      </c>
      <c r="D2955" s="449" t="s">
        <v>73</v>
      </c>
      <c r="E2955" s="450">
        <v>140.38</v>
      </c>
      <c r="F2955" s="455">
        <v>0</v>
      </c>
      <c r="G2955" s="453">
        <f>VLOOKUP(B2955,'SINAPI-%MO'!B:E,4,0)</f>
        <v>0.10730000000000001</v>
      </c>
      <c r="H2955" s="456">
        <f t="shared" si="45"/>
        <v>125.31</v>
      </c>
    </row>
    <row r="2956" spans="1:8" x14ac:dyDescent="0.25">
      <c r="A2956" s="447"/>
      <c r="B2956" s="449">
        <v>102703</v>
      </c>
      <c r="C2956" s="439" t="s">
        <v>1306</v>
      </c>
      <c r="D2956" s="449" t="s">
        <v>73</v>
      </c>
      <c r="E2956" s="450">
        <v>173.39</v>
      </c>
      <c r="F2956" s="455">
        <v>0</v>
      </c>
      <c r="G2956" s="453">
        <f>VLOOKUP(B2956,'SINAPI-%MO'!B:E,4,0)</f>
        <v>9.1600000000000001E-2</v>
      </c>
      <c r="H2956" s="456">
        <f t="shared" ref="H2956:H3019" si="46">IF(E2956&gt;0,TRUNC(E2956*(1-G2956),2),"")</f>
        <v>157.5</v>
      </c>
    </row>
    <row r="2957" spans="1:8" x14ac:dyDescent="0.25">
      <c r="A2957" s="447"/>
      <c r="B2957" s="449">
        <v>102678</v>
      </c>
      <c r="C2957" s="439" t="s">
        <v>1291</v>
      </c>
      <c r="D2957" s="449" t="s">
        <v>73</v>
      </c>
      <c r="E2957" s="450">
        <v>136.54</v>
      </c>
      <c r="F2957" s="455">
        <v>0</v>
      </c>
      <c r="G2957" s="453">
        <f>VLOOKUP(B2957,'SINAPI-%MO'!B:E,4,0)</f>
        <v>0.1019</v>
      </c>
      <c r="H2957" s="456">
        <f t="shared" si="46"/>
        <v>122.62</v>
      </c>
    </row>
    <row r="2958" spans="1:8" x14ac:dyDescent="0.25">
      <c r="A2958" s="447"/>
      <c r="B2958" s="449">
        <v>102679</v>
      </c>
      <c r="C2958" s="439" t="s">
        <v>1292</v>
      </c>
      <c r="D2958" s="449" t="s">
        <v>73</v>
      </c>
      <c r="E2958" s="450">
        <v>148.72</v>
      </c>
      <c r="F2958" s="455">
        <v>0</v>
      </c>
      <c r="G2958" s="453">
        <f>VLOOKUP(B2958,'SINAPI-%MO'!B:E,4,0)</f>
        <v>8.1600000000000006E-2</v>
      </c>
      <c r="H2958" s="456">
        <f t="shared" si="46"/>
        <v>136.58000000000001</v>
      </c>
    </row>
    <row r="2959" spans="1:8" x14ac:dyDescent="0.25">
      <c r="A2959" s="447"/>
      <c r="B2959" s="449">
        <v>102673</v>
      </c>
      <c r="C2959" s="439" t="s">
        <v>1287</v>
      </c>
      <c r="D2959" s="449" t="s">
        <v>73</v>
      </c>
      <c r="E2959" s="450">
        <v>158.54</v>
      </c>
      <c r="F2959" s="455">
        <v>0</v>
      </c>
      <c r="G2959" s="453">
        <f>VLOOKUP(B2959,'SINAPI-%MO'!B:E,4,0)</f>
        <v>0.216</v>
      </c>
      <c r="H2959" s="456">
        <f t="shared" si="46"/>
        <v>124.29</v>
      </c>
    </row>
    <row r="2960" spans="1:8" x14ac:dyDescent="0.25">
      <c r="A2960" s="447"/>
      <c r="B2960" s="449">
        <v>102677</v>
      </c>
      <c r="C2960" s="439" t="s">
        <v>1290</v>
      </c>
      <c r="D2960" s="449" t="s">
        <v>73</v>
      </c>
      <c r="E2960" s="450">
        <v>146.46</v>
      </c>
      <c r="F2960" s="455">
        <v>0</v>
      </c>
      <c r="G2960" s="453">
        <f>VLOOKUP(B2960,'SINAPI-%MO'!B:E,4,0)</f>
        <v>0.13730000000000001</v>
      </c>
      <c r="H2960" s="456">
        <f t="shared" si="46"/>
        <v>126.35</v>
      </c>
    </row>
    <row r="2961" spans="1:8" x14ac:dyDescent="0.25">
      <c r="A2961" s="447"/>
      <c r="B2961" s="449">
        <v>102683</v>
      </c>
      <c r="C2961" s="439" t="s">
        <v>1295</v>
      </c>
      <c r="D2961" s="449" t="s">
        <v>73</v>
      </c>
      <c r="E2961" s="450">
        <v>188.02</v>
      </c>
      <c r="F2961" s="455">
        <v>0</v>
      </c>
      <c r="G2961" s="453">
        <f>VLOOKUP(B2961,'SINAPI-%MO'!B:E,4,0)</f>
        <v>0.12839999999999999</v>
      </c>
      <c r="H2961" s="456">
        <f t="shared" si="46"/>
        <v>163.87</v>
      </c>
    </row>
    <row r="2962" spans="1:8" x14ac:dyDescent="0.25">
      <c r="A2962" s="447"/>
      <c r="B2962" s="449">
        <v>102687</v>
      </c>
      <c r="C2962" s="439" t="s">
        <v>1298</v>
      </c>
      <c r="D2962" s="449" t="s">
        <v>73</v>
      </c>
      <c r="E2962" s="450">
        <v>194.9</v>
      </c>
      <c r="F2962" s="455">
        <v>0</v>
      </c>
      <c r="G2962" s="453">
        <f>VLOOKUP(B2962,'SINAPI-%MO'!B:E,4,0)</f>
        <v>0.1074</v>
      </c>
      <c r="H2962" s="456">
        <f t="shared" si="46"/>
        <v>173.96</v>
      </c>
    </row>
    <row r="2963" spans="1:8" x14ac:dyDescent="0.25">
      <c r="A2963" s="447"/>
      <c r="B2963" s="449">
        <v>102670</v>
      </c>
      <c r="C2963" s="439" t="s">
        <v>1285</v>
      </c>
      <c r="D2963" s="449" t="s">
        <v>73</v>
      </c>
      <c r="E2963" s="450">
        <v>102.72</v>
      </c>
      <c r="F2963" s="455">
        <v>0.1076</v>
      </c>
      <c r="G2963" s="453">
        <f>VLOOKUP(B2963,'SINAPI-%MO'!B:E,4,0)</f>
        <v>0.13730000000000001</v>
      </c>
      <c r="H2963" s="456">
        <f t="shared" si="46"/>
        <v>88.61</v>
      </c>
    </row>
    <row r="2964" spans="1:8" x14ac:dyDescent="0.25">
      <c r="A2964" s="447"/>
      <c r="B2964" s="449">
        <v>102674</v>
      </c>
      <c r="C2964" s="439" t="s">
        <v>1288</v>
      </c>
      <c r="D2964" s="449" t="s">
        <v>73</v>
      </c>
      <c r="E2964" s="450">
        <v>112.34</v>
      </c>
      <c r="F2964" s="455">
        <v>9.8400000000000001E-2</v>
      </c>
      <c r="G2964" s="453">
        <f>VLOOKUP(B2964,'SINAPI-%MO'!B:E,4,0)</f>
        <v>0.1129</v>
      </c>
      <c r="H2964" s="456">
        <f t="shared" si="46"/>
        <v>99.65</v>
      </c>
    </row>
    <row r="2965" spans="1:8" x14ac:dyDescent="0.25">
      <c r="A2965" s="447"/>
      <c r="B2965" s="449">
        <v>102680</v>
      </c>
      <c r="C2965" s="439" t="s">
        <v>1293</v>
      </c>
      <c r="D2965" s="449" t="s">
        <v>73</v>
      </c>
      <c r="E2965" s="450">
        <v>148.62</v>
      </c>
      <c r="F2965" s="455">
        <v>7.4399999999999994E-2</v>
      </c>
      <c r="G2965" s="453">
        <f>VLOOKUP(B2965,'SINAPI-%MO'!B:E,4,0)</f>
        <v>0.1028</v>
      </c>
      <c r="H2965" s="456">
        <f t="shared" si="46"/>
        <v>133.34</v>
      </c>
    </row>
    <row r="2966" spans="1:8" x14ac:dyDescent="0.25">
      <c r="A2966" s="447"/>
      <c r="B2966" s="449">
        <v>102684</v>
      </c>
      <c r="C2966" s="439" t="s">
        <v>1296</v>
      </c>
      <c r="D2966" s="449" t="s">
        <v>73</v>
      </c>
      <c r="E2966" s="450">
        <v>160.80000000000001</v>
      </c>
      <c r="F2966" s="455">
        <v>6.8699999999999997E-2</v>
      </c>
      <c r="G2966" s="453">
        <f>VLOOKUP(B2966,'SINAPI-%MO'!B:E,4,0)</f>
        <v>8.4000000000000005E-2</v>
      </c>
      <c r="H2966" s="456">
        <f t="shared" si="46"/>
        <v>147.29</v>
      </c>
    </row>
    <row r="2967" spans="1:8" x14ac:dyDescent="0.25">
      <c r="A2967" s="447"/>
      <c r="B2967" s="449">
        <v>102672</v>
      </c>
      <c r="C2967" s="439" t="s">
        <v>1286</v>
      </c>
      <c r="D2967" s="449" t="s">
        <v>73</v>
      </c>
      <c r="E2967" s="450">
        <v>183.09</v>
      </c>
      <c r="F2967" s="455">
        <v>0</v>
      </c>
      <c r="G2967" s="453">
        <f>VLOOKUP(B2967,'SINAPI-%MO'!B:E,4,0)</f>
        <v>0.1401</v>
      </c>
      <c r="H2967" s="456">
        <f t="shared" si="46"/>
        <v>157.43</v>
      </c>
    </row>
    <row r="2968" spans="1:8" x14ac:dyDescent="0.25">
      <c r="A2968" s="447"/>
      <c r="B2968" s="449">
        <v>102676</v>
      </c>
      <c r="C2968" s="439" t="s">
        <v>1289</v>
      </c>
      <c r="D2968" s="449" t="s">
        <v>73</v>
      </c>
      <c r="E2968" s="450">
        <v>182.24</v>
      </c>
      <c r="F2968" s="455">
        <v>0</v>
      </c>
      <c r="G2968" s="453">
        <f>VLOOKUP(B2968,'SINAPI-%MO'!B:E,4,0)</f>
        <v>9.5100000000000004E-2</v>
      </c>
      <c r="H2968" s="456">
        <f t="shared" si="46"/>
        <v>164.9</v>
      </c>
    </row>
    <row r="2969" spans="1:8" x14ac:dyDescent="0.25">
      <c r="A2969" s="447"/>
      <c r="B2969" s="449">
        <v>102681</v>
      </c>
      <c r="C2969" s="439" t="s">
        <v>1294</v>
      </c>
      <c r="D2969" s="449" t="s">
        <v>73</v>
      </c>
      <c r="E2969" s="450">
        <v>218.54</v>
      </c>
      <c r="F2969" s="455">
        <v>0</v>
      </c>
      <c r="G2969" s="453">
        <f>VLOOKUP(B2969,'SINAPI-%MO'!B:E,4,0)</f>
        <v>9.1200000000000003E-2</v>
      </c>
      <c r="H2969" s="456">
        <f t="shared" si="46"/>
        <v>198.6</v>
      </c>
    </row>
    <row r="2970" spans="1:8" x14ac:dyDescent="0.25">
      <c r="A2970" s="447"/>
      <c r="B2970" s="449">
        <v>102685</v>
      </c>
      <c r="C2970" s="439" t="s">
        <v>1297</v>
      </c>
      <c r="D2970" s="449" t="s">
        <v>73</v>
      </c>
      <c r="E2970" s="450">
        <v>230.7</v>
      </c>
      <c r="F2970" s="455">
        <v>0</v>
      </c>
      <c r="G2970" s="453">
        <f>VLOOKUP(B2970,'SINAPI-%MO'!B:E,4,0)</f>
        <v>7.8700000000000006E-2</v>
      </c>
      <c r="H2970" s="456">
        <f t="shared" si="46"/>
        <v>212.54</v>
      </c>
    </row>
    <row r="2971" spans="1:8" x14ac:dyDescent="0.25">
      <c r="A2971" s="447"/>
      <c r="B2971" s="449">
        <v>102664</v>
      </c>
      <c r="C2971" s="439" t="s">
        <v>1280</v>
      </c>
      <c r="D2971" s="449" t="s">
        <v>73</v>
      </c>
      <c r="E2971" s="450">
        <v>48.03</v>
      </c>
      <c r="F2971" s="455">
        <v>0</v>
      </c>
      <c r="G2971" s="453">
        <f>VLOOKUP(B2971,'SINAPI-%MO'!B:E,4,0)</f>
        <v>0.14410000000000001</v>
      </c>
      <c r="H2971" s="456">
        <f t="shared" si="46"/>
        <v>41.1</v>
      </c>
    </row>
    <row r="2972" spans="1:8" x14ac:dyDescent="0.25">
      <c r="A2972" s="447"/>
      <c r="B2972" s="449">
        <v>102665</v>
      </c>
      <c r="C2972" s="439" t="s">
        <v>1281</v>
      </c>
      <c r="D2972" s="449" t="s">
        <v>73</v>
      </c>
      <c r="E2972" s="450">
        <v>24.3</v>
      </c>
      <c r="F2972" s="455">
        <v>0</v>
      </c>
      <c r="G2972" s="453">
        <f>VLOOKUP(B2972,'SINAPI-%MO'!B:E,4,0)</f>
        <v>0.26500000000000001</v>
      </c>
      <c r="H2972" s="456">
        <f t="shared" si="46"/>
        <v>17.86</v>
      </c>
    </row>
    <row r="2973" spans="1:8" x14ac:dyDescent="0.25">
      <c r="A2973" s="447"/>
      <c r="B2973" s="449">
        <v>102663</v>
      </c>
      <c r="C2973" s="439" t="s">
        <v>1279</v>
      </c>
      <c r="D2973" s="449" t="s">
        <v>73</v>
      </c>
      <c r="E2973" s="450">
        <v>62.68</v>
      </c>
      <c r="F2973" s="455">
        <v>0</v>
      </c>
      <c r="G2973" s="453">
        <f>VLOOKUP(B2973,'SINAPI-%MO'!B:E,4,0)</f>
        <v>0.17199999999999999</v>
      </c>
      <c r="H2973" s="456">
        <f t="shared" si="46"/>
        <v>51.89</v>
      </c>
    </row>
    <row r="2974" spans="1:8" x14ac:dyDescent="0.25">
      <c r="A2974" s="447"/>
      <c r="B2974" s="449">
        <v>102669</v>
      </c>
      <c r="C2974" s="439" t="s">
        <v>1284</v>
      </c>
      <c r="D2974" s="449" t="s">
        <v>73</v>
      </c>
      <c r="E2974" s="450">
        <v>86.57</v>
      </c>
      <c r="F2974" s="455">
        <v>0</v>
      </c>
      <c r="G2974" s="453">
        <f>VLOOKUP(B2974,'SINAPI-%MO'!B:E,4,0)</f>
        <v>0.13020000000000001</v>
      </c>
      <c r="H2974" s="456">
        <f t="shared" si="46"/>
        <v>75.290000000000006</v>
      </c>
    </row>
    <row r="2975" spans="1:8" x14ac:dyDescent="0.25">
      <c r="A2975" s="447"/>
      <c r="B2975" s="449">
        <v>102661</v>
      </c>
      <c r="C2975" s="439" t="s">
        <v>1277</v>
      </c>
      <c r="D2975" s="449" t="s">
        <v>73</v>
      </c>
      <c r="E2975" s="450">
        <v>34.92</v>
      </c>
      <c r="F2975" s="455">
        <v>0.31640000000000001</v>
      </c>
      <c r="G2975" s="453">
        <f>VLOOKUP(B2975,'SINAPI-%MO'!B:E,4,0)</f>
        <v>0.20069999999999999</v>
      </c>
      <c r="H2975" s="456">
        <f t="shared" si="46"/>
        <v>27.91</v>
      </c>
    </row>
    <row r="2976" spans="1:8" x14ac:dyDescent="0.25">
      <c r="A2976" s="447"/>
      <c r="B2976" s="449">
        <v>102666</v>
      </c>
      <c r="C2976" s="439" t="s">
        <v>1282</v>
      </c>
      <c r="D2976" s="449" t="s">
        <v>73</v>
      </c>
      <c r="E2976" s="450">
        <v>58.82</v>
      </c>
      <c r="F2976" s="455">
        <v>0.18790000000000001</v>
      </c>
      <c r="G2976" s="453">
        <f>VLOOKUP(B2976,'SINAPI-%MO'!B:E,4,0)</f>
        <v>0.1275</v>
      </c>
      <c r="H2976" s="456">
        <f t="shared" si="46"/>
        <v>51.32</v>
      </c>
    </row>
    <row r="2977" spans="1:8" x14ac:dyDescent="0.25">
      <c r="A2977" s="447"/>
      <c r="B2977" s="449">
        <v>102662</v>
      </c>
      <c r="C2977" s="439" t="s">
        <v>1278</v>
      </c>
      <c r="D2977" s="449" t="s">
        <v>73</v>
      </c>
      <c r="E2977" s="450">
        <v>101.14</v>
      </c>
      <c r="F2977" s="455">
        <v>0</v>
      </c>
      <c r="G2977" s="453">
        <f>VLOOKUP(B2977,'SINAPI-%MO'!B:E,4,0)</f>
        <v>9.6600000000000005E-2</v>
      </c>
      <c r="H2977" s="456">
        <f t="shared" si="46"/>
        <v>91.36</v>
      </c>
    </row>
    <row r="2978" spans="1:8" x14ac:dyDescent="0.25">
      <c r="A2978" s="447"/>
      <c r="B2978" s="449">
        <v>102668</v>
      </c>
      <c r="C2978" s="439" t="s">
        <v>1283</v>
      </c>
      <c r="D2978" s="449" t="s">
        <v>73</v>
      </c>
      <c r="E2978" s="450">
        <v>125.04</v>
      </c>
      <c r="F2978" s="455">
        <v>0</v>
      </c>
      <c r="G2978" s="453">
        <f>VLOOKUP(B2978,'SINAPI-%MO'!B:E,4,0)</f>
        <v>8.2100000000000006E-2</v>
      </c>
      <c r="H2978" s="456">
        <f t="shared" si="46"/>
        <v>114.77</v>
      </c>
    </row>
    <row r="2979" spans="1:8" x14ac:dyDescent="0.25">
      <c r="A2979" s="447"/>
      <c r="B2979" s="449">
        <v>102718</v>
      </c>
      <c r="C2979" s="439" t="s">
        <v>1316</v>
      </c>
      <c r="D2979" s="449" t="s">
        <v>84</v>
      </c>
      <c r="E2979" s="450">
        <v>142.44</v>
      </c>
      <c r="F2979" s="455">
        <v>0</v>
      </c>
      <c r="G2979" s="453">
        <f>VLOOKUP(B2979,'SINAPI-%MO'!B:E,4,0)</f>
        <v>0.25679999999999997</v>
      </c>
      <c r="H2979" s="456">
        <f t="shared" si="46"/>
        <v>105.86</v>
      </c>
    </row>
    <row r="2980" spans="1:8" x14ac:dyDescent="0.25">
      <c r="A2980" s="447"/>
      <c r="B2980" s="449">
        <v>102716</v>
      </c>
      <c r="C2980" s="439" t="s">
        <v>1314</v>
      </c>
      <c r="D2980" s="449" t="s">
        <v>84</v>
      </c>
      <c r="E2980" s="450">
        <v>131.63999999999999</v>
      </c>
      <c r="F2980" s="455">
        <v>0</v>
      </c>
      <c r="G2980" s="453">
        <f>VLOOKUP(B2980,'SINAPI-%MO'!B:E,4,0)</f>
        <v>0.1113</v>
      </c>
      <c r="H2980" s="456">
        <f t="shared" si="46"/>
        <v>116.98</v>
      </c>
    </row>
    <row r="2981" spans="1:8" x14ac:dyDescent="0.25">
      <c r="A2981" s="447"/>
      <c r="B2981" s="449">
        <v>102719</v>
      </c>
      <c r="C2981" s="439" t="s">
        <v>1317</v>
      </c>
      <c r="D2981" s="449" t="s">
        <v>84</v>
      </c>
      <c r="E2981" s="450">
        <v>143.55000000000001</v>
      </c>
      <c r="F2981" s="455">
        <v>0</v>
      </c>
      <c r="G2981" s="453">
        <f>VLOOKUP(B2981,'SINAPI-%MO'!B:E,4,0)</f>
        <v>0.25480000000000003</v>
      </c>
      <c r="H2981" s="456">
        <f t="shared" si="46"/>
        <v>106.97</v>
      </c>
    </row>
    <row r="2982" spans="1:8" x14ac:dyDescent="0.25">
      <c r="A2982" s="447"/>
      <c r="B2982" s="449">
        <v>102717</v>
      </c>
      <c r="C2982" s="439" t="s">
        <v>1315</v>
      </c>
      <c r="D2982" s="449" t="s">
        <v>84</v>
      </c>
      <c r="E2982" s="450">
        <v>132.75</v>
      </c>
      <c r="F2982" s="455">
        <v>0</v>
      </c>
      <c r="G2982" s="453">
        <f>VLOOKUP(B2982,'SINAPI-%MO'!B:E,4,0)</f>
        <v>0.1104</v>
      </c>
      <c r="H2982" s="456">
        <f t="shared" si="46"/>
        <v>118.09</v>
      </c>
    </row>
    <row r="2983" spans="1:8" x14ac:dyDescent="0.25">
      <c r="A2983" s="447"/>
      <c r="B2983" s="449">
        <v>102720</v>
      </c>
      <c r="C2983" s="439" t="s">
        <v>11310</v>
      </c>
      <c r="D2983" s="449" t="s">
        <v>71</v>
      </c>
      <c r="E2983" s="450">
        <v>0</v>
      </c>
      <c r="F2983" s="455"/>
      <c r="G2983" s="453" t="e">
        <f>VLOOKUP(B2983,'SINAPI-%MO'!B:E,4,0)</f>
        <v>#N/A</v>
      </c>
      <c r="H2983" s="456" t="str">
        <f t="shared" si="46"/>
        <v/>
      </c>
    </row>
    <row r="2984" spans="1:8" x14ac:dyDescent="0.25">
      <c r="A2984" s="447"/>
      <c r="B2984" s="449">
        <v>102713</v>
      </c>
      <c r="C2984" s="439" t="s">
        <v>1312</v>
      </c>
      <c r="D2984" s="449" t="s">
        <v>71</v>
      </c>
      <c r="E2984" s="450">
        <v>12.7</v>
      </c>
      <c r="F2984" s="455">
        <v>0</v>
      </c>
      <c r="G2984" s="453">
        <f>VLOOKUP(B2984,'SINAPI-%MO'!B:E,4,0)</f>
        <v>3.6999999999999998E-2</v>
      </c>
      <c r="H2984" s="456">
        <f t="shared" si="46"/>
        <v>12.23</v>
      </c>
    </row>
    <row r="2985" spans="1:8" x14ac:dyDescent="0.25">
      <c r="A2985" s="447"/>
      <c r="B2985" s="449">
        <v>102715</v>
      </c>
      <c r="C2985" s="439" t="s">
        <v>1313</v>
      </c>
      <c r="D2985" s="449" t="s">
        <v>71</v>
      </c>
      <c r="E2985" s="450">
        <v>25.11</v>
      </c>
      <c r="F2985" s="455">
        <v>0</v>
      </c>
      <c r="G2985" s="453">
        <f>VLOOKUP(B2985,'SINAPI-%MO'!B:E,4,0)</f>
        <v>1.8700000000000001E-2</v>
      </c>
      <c r="H2985" s="456">
        <f t="shared" si="46"/>
        <v>24.64</v>
      </c>
    </row>
    <row r="2986" spans="1:8" x14ac:dyDescent="0.25">
      <c r="A2986" s="447"/>
      <c r="B2986" s="449">
        <v>103653</v>
      </c>
      <c r="C2986" s="439" t="s">
        <v>1323</v>
      </c>
      <c r="D2986" s="449" t="s">
        <v>71</v>
      </c>
      <c r="E2986" s="450">
        <v>29.99</v>
      </c>
      <c r="F2986" s="455">
        <v>0</v>
      </c>
      <c r="G2986" s="453">
        <f>VLOOKUP(B2986,'SINAPI-%MO'!B:E,4,0)</f>
        <v>1.5699999999999999E-2</v>
      </c>
      <c r="H2986" s="456">
        <f t="shared" si="46"/>
        <v>29.51</v>
      </c>
    </row>
    <row r="2987" spans="1:8" x14ac:dyDescent="0.25">
      <c r="A2987" s="447"/>
      <c r="B2987" s="449">
        <v>102712</v>
      </c>
      <c r="C2987" s="439" t="s">
        <v>1311</v>
      </c>
      <c r="D2987" s="449" t="s">
        <v>71</v>
      </c>
      <c r="E2987" s="450">
        <v>9.24</v>
      </c>
      <c r="F2987" s="455">
        <v>0</v>
      </c>
      <c r="G2987" s="453">
        <f>VLOOKUP(B2987,'SINAPI-%MO'!B:E,4,0)</f>
        <v>5.0900000000000001E-2</v>
      </c>
      <c r="H2987" s="456">
        <f t="shared" si="46"/>
        <v>8.76</v>
      </c>
    </row>
    <row r="2988" spans="1:8" x14ac:dyDescent="0.25">
      <c r="A2988" s="447"/>
      <c r="B2988" s="449">
        <v>102711</v>
      </c>
      <c r="C2988" s="439" t="s">
        <v>12745</v>
      </c>
      <c r="D2988" s="449" t="s">
        <v>60</v>
      </c>
      <c r="E2988" s="450">
        <v>87.72</v>
      </c>
      <c r="F2988" s="455">
        <v>0</v>
      </c>
      <c r="G2988" s="453">
        <f>VLOOKUP(B2988,'SINAPI-%MO'!B:E,4,0)</f>
        <v>0.4294</v>
      </c>
      <c r="H2988" s="456">
        <f t="shared" si="46"/>
        <v>50.05</v>
      </c>
    </row>
    <row r="2989" spans="1:8" x14ac:dyDescent="0.25">
      <c r="A2989" s="447"/>
      <c r="B2989" s="449">
        <v>102710</v>
      </c>
      <c r="C2989" s="439" t="s">
        <v>1310</v>
      </c>
      <c r="D2989" s="449" t="s">
        <v>60</v>
      </c>
      <c r="E2989" s="450">
        <v>66.38</v>
      </c>
      <c r="F2989" s="455">
        <v>0</v>
      </c>
      <c r="G2989" s="453">
        <f>VLOOKUP(B2989,'SINAPI-%MO'!B:E,4,0)</f>
        <v>0.5675</v>
      </c>
      <c r="H2989" s="456">
        <f t="shared" si="46"/>
        <v>28.7</v>
      </c>
    </row>
    <row r="2990" spans="1:8" x14ac:dyDescent="0.25">
      <c r="A2990" s="447"/>
      <c r="B2990" s="449">
        <v>102709</v>
      </c>
      <c r="C2990" s="439" t="s">
        <v>13739</v>
      </c>
      <c r="D2990" s="449" t="s">
        <v>60</v>
      </c>
      <c r="E2990" s="450">
        <v>0</v>
      </c>
      <c r="F2990" s="455"/>
      <c r="G2990" s="453" t="e">
        <f>VLOOKUP(B2990,'SINAPI-%MO'!B:E,4,0)</f>
        <v>#N/A</v>
      </c>
      <c r="H2990" s="456" t="str">
        <f t="shared" si="46"/>
        <v/>
      </c>
    </row>
    <row r="2991" spans="1:8" x14ac:dyDescent="0.25">
      <c r="A2991" s="447"/>
      <c r="B2991" s="449">
        <v>102708</v>
      </c>
      <c r="C2991" s="439" t="s">
        <v>12746</v>
      </c>
      <c r="D2991" s="449" t="s">
        <v>60</v>
      </c>
      <c r="E2991" s="450">
        <v>26.67</v>
      </c>
      <c r="F2991" s="455">
        <v>0</v>
      </c>
      <c r="G2991" s="453">
        <f>VLOOKUP(B2991,'SINAPI-%MO'!B:E,4,0)</f>
        <v>0.70599999999999996</v>
      </c>
      <c r="H2991" s="456">
        <f t="shared" si="46"/>
        <v>7.84</v>
      </c>
    </row>
    <row r="2992" spans="1:8" x14ac:dyDescent="0.25">
      <c r="A2992" s="447"/>
      <c r="B2992" s="449">
        <v>102707</v>
      </c>
      <c r="C2992" s="439" t="s">
        <v>1309</v>
      </c>
      <c r="D2992" s="449" t="s">
        <v>73</v>
      </c>
      <c r="E2992" s="450">
        <v>43.04</v>
      </c>
      <c r="F2992" s="455">
        <v>0</v>
      </c>
      <c r="G2992" s="453">
        <f>VLOOKUP(B2992,'SINAPI-%MO'!B:E,4,0)</f>
        <v>0.12759999999999999</v>
      </c>
      <c r="H2992" s="456">
        <f t="shared" si="46"/>
        <v>37.54</v>
      </c>
    </row>
    <row r="2993" spans="1:8" x14ac:dyDescent="0.25">
      <c r="A2993" s="447"/>
      <c r="B2993" s="449">
        <v>102704</v>
      </c>
      <c r="C2993" s="439" t="s">
        <v>1307</v>
      </c>
      <c r="D2993" s="449" t="s">
        <v>73</v>
      </c>
      <c r="E2993" s="450">
        <v>11.52</v>
      </c>
      <c r="F2993" s="455">
        <v>0.95920000000000005</v>
      </c>
      <c r="G2993" s="453">
        <f>VLOOKUP(B2993,'SINAPI-%MO'!B:E,4,0)</f>
        <v>4.0800000000000003E-2</v>
      </c>
      <c r="H2993" s="456">
        <f t="shared" si="46"/>
        <v>11.04</v>
      </c>
    </row>
    <row r="2994" spans="1:8" x14ac:dyDescent="0.25">
      <c r="A2994" s="447"/>
      <c r="B2994" s="449">
        <v>102705</v>
      </c>
      <c r="C2994" s="439" t="s">
        <v>1308</v>
      </c>
      <c r="D2994" s="449" t="s">
        <v>73</v>
      </c>
      <c r="E2994" s="450">
        <v>73.680000000000007</v>
      </c>
      <c r="F2994" s="455">
        <v>0</v>
      </c>
      <c r="G2994" s="453">
        <f>VLOOKUP(B2994,'SINAPI-%MO'!B:E,4,0)</f>
        <v>6.4000000000000003E-3</v>
      </c>
      <c r="H2994" s="456">
        <f t="shared" si="46"/>
        <v>73.2</v>
      </c>
    </row>
    <row r="2995" spans="1:8" x14ac:dyDescent="0.25">
      <c r="A2995" s="447"/>
      <c r="B2995" s="449">
        <v>98333</v>
      </c>
      <c r="C2995" s="439" t="s">
        <v>11311</v>
      </c>
      <c r="D2995" s="449" t="s">
        <v>71</v>
      </c>
      <c r="E2995" s="450">
        <v>0</v>
      </c>
      <c r="F2995" s="455"/>
      <c r="G2995" s="453" t="e">
        <f>VLOOKUP(B2995,'SINAPI-%MO'!B:E,4,0)</f>
        <v>#N/A</v>
      </c>
      <c r="H2995" s="456" t="str">
        <f t="shared" si="46"/>
        <v/>
      </c>
    </row>
    <row r="2996" spans="1:8" x14ac:dyDescent="0.25">
      <c r="A2996" s="447"/>
      <c r="B2996" s="449">
        <v>98332</v>
      </c>
      <c r="C2996" s="439" t="s">
        <v>11312</v>
      </c>
      <c r="D2996" s="449" t="s">
        <v>71</v>
      </c>
      <c r="E2996" s="450">
        <v>0</v>
      </c>
      <c r="F2996" s="455"/>
      <c r="G2996" s="453" t="e">
        <f>VLOOKUP(B2996,'SINAPI-%MO'!B:E,4,0)</f>
        <v>#N/A</v>
      </c>
      <c r="H2996" s="456" t="str">
        <f t="shared" si="46"/>
        <v/>
      </c>
    </row>
    <row r="2997" spans="1:8" x14ac:dyDescent="0.25">
      <c r="A2997" s="447"/>
      <c r="B2997" s="449">
        <v>98331</v>
      </c>
      <c r="C2997" s="439" t="s">
        <v>11313</v>
      </c>
      <c r="D2997" s="449" t="s">
        <v>71</v>
      </c>
      <c r="E2997" s="450">
        <v>0</v>
      </c>
      <c r="F2997" s="455"/>
      <c r="G2997" s="453" t="e">
        <f>VLOOKUP(B2997,'SINAPI-%MO'!B:E,4,0)</f>
        <v>#N/A</v>
      </c>
      <c r="H2997" s="456" t="str">
        <f t="shared" si="46"/>
        <v/>
      </c>
    </row>
    <row r="2998" spans="1:8" x14ac:dyDescent="0.25">
      <c r="A2998" s="447"/>
      <c r="B2998" s="449">
        <v>98327</v>
      </c>
      <c r="C2998" s="439" t="s">
        <v>11314</v>
      </c>
      <c r="D2998" s="449" t="s">
        <v>71</v>
      </c>
      <c r="E2998" s="450">
        <v>0</v>
      </c>
      <c r="F2998" s="455"/>
      <c r="G2998" s="453" t="e">
        <f>VLOOKUP(B2998,'SINAPI-%MO'!B:E,4,0)</f>
        <v>#N/A</v>
      </c>
      <c r="H2998" s="456" t="str">
        <f t="shared" si="46"/>
        <v/>
      </c>
    </row>
    <row r="2999" spans="1:8" x14ac:dyDescent="0.25">
      <c r="A2999" s="447"/>
      <c r="B2999" s="449">
        <v>98326</v>
      </c>
      <c r="C2999" s="439" t="s">
        <v>11315</v>
      </c>
      <c r="D2999" s="449" t="s">
        <v>71</v>
      </c>
      <c r="E2999" s="450">
        <v>0</v>
      </c>
      <c r="F2999" s="455"/>
      <c r="G2999" s="453" t="e">
        <f>VLOOKUP(B2999,'SINAPI-%MO'!B:E,4,0)</f>
        <v>#N/A</v>
      </c>
      <c r="H2999" s="456" t="str">
        <f t="shared" si="46"/>
        <v/>
      </c>
    </row>
    <row r="3000" spans="1:8" x14ac:dyDescent="0.25">
      <c r="A3000" s="447"/>
      <c r="B3000" s="449">
        <v>98325</v>
      </c>
      <c r="C3000" s="439" t="s">
        <v>11316</v>
      </c>
      <c r="D3000" s="449" t="s">
        <v>71</v>
      </c>
      <c r="E3000" s="450">
        <v>0</v>
      </c>
      <c r="F3000" s="455"/>
      <c r="G3000" s="453" t="e">
        <f>VLOOKUP(B3000,'SINAPI-%MO'!B:E,4,0)</f>
        <v>#N/A</v>
      </c>
      <c r="H3000" s="456" t="str">
        <f t="shared" si="46"/>
        <v/>
      </c>
    </row>
    <row r="3001" spans="1:8" x14ac:dyDescent="0.25">
      <c r="A3001" s="447"/>
      <c r="B3001" s="449">
        <v>98370</v>
      </c>
      <c r="C3001" s="439" t="s">
        <v>11317</v>
      </c>
      <c r="D3001" s="449" t="s">
        <v>71</v>
      </c>
      <c r="E3001" s="450">
        <v>0</v>
      </c>
      <c r="F3001" s="455"/>
      <c r="G3001" s="453" t="e">
        <f>VLOOKUP(B3001,'SINAPI-%MO'!B:E,4,0)</f>
        <v>#N/A</v>
      </c>
      <c r="H3001" s="456" t="str">
        <f t="shared" si="46"/>
        <v/>
      </c>
    </row>
    <row r="3002" spans="1:8" x14ac:dyDescent="0.25">
      <c r="A3002" s="447"/>
      <c r="B3002" s="449">
        <v>98389</v>
      </c>
      <c r="C3002" s="439" t="s">
        <v>11318</v>
      </c>
      <c r="D3002" s="449" t="s">
        <v>60</v>
      </c>
      <c r="E3002" s="450">
        <v>0</v>
      </c>
      <c r="F3002" s="455"/>
      <c r="G3002" s="453" t="e">
        <f>VLOOKUP(B3002,'SINAPI-%MO'!B:E,4,0)</f>
        <v>#N/A</v>
      </c>
      <c r="H3002" s="456" t="str">
        <f t="shared" si="46"/>
        <v/>
      </c>
    </row>
    <row r="3003" spans="1:8" x14ac:dyDescent="0.25">
      <c r="A3003" s="447"/>
      <c r="B3003" s="449">
        <v>98390</v>
      </c>
      <c r="C3003" s="439" t="s">
        <v>11319</v>
      </c>
      <c r="D3003" s="449" t="s">
        <v>60</v>
      </c>
      <c r="E3003" s="450">
        <v>0</v>
      </c>
      <c r="F3003" s="455"/>
      <c r="G3003" s="453" t="e">
        <f>VLOOKUP(B3003,'SINAPI-%MO'!B:E,4,0)</f>
        <v>#N/A</v>
      </c>
      <c r="H3003" s="456" t="str">
        <f t="shared" si="46"/>
        <v/>
      </c>
    </row>
    <row r="3004" spans="1:8" x14ac:dyDescent="0.25">
      <c r="A3004" s="447"/>
      <c r="B3004" s="449">
        <v>98391</v>
      </c>
      <c r="C3004" s="439" t="s">
        <v>11320</v>
      </c>
      <c r="D3004" s="449" t="s">
        <v>60</v>
      </c>
      <c r="E3004" s="450">
        <v>0</v>
      </c>
      <c r="F3004" s="455"/>
      <c r="G3004" s="453" t="e">
        <f>VLOOKUP(B3004,'SINAPI-%MO'!B:E,4,0)</f>
        <v>#N/A</v>
      </c>
      <c r="H3004" s="456" t="str">
        <f t="shared" si="46"/>
        <v/>
      </c>
    </row>
    <row r="3005" spans="1:8" x14ac:dyDescent="0.25">
      <c r="A3005" s="447"/>
      <c r="B3005" s="449">
        <v>98392</v>
      </c>
      <c r="C3005" s="439" t="s">
        <v>11321</v>
      </c>
      <c r="D3005" s="449" t="s">
        <v>60</v>
      </c>
      <c r="E3005" s="450">
        <v>0</v>
      </c>
      <c r="F3005" s="455"/>
      <c r="G3005" s="453" t="e">
        <f>VLOOKUP(B3005,'SINAPI-%MO'!B:E,4,0)</f>
        <v>#N/A</v>
      </c>
      <c r="H3005" s="456" t="str">
        <f t="shared" si="46"/>
        <v/>
      </c>
    </row>
    <row r="3006" spans="1:8" x14ac:dyDescent="0.25">
      <c r="A3006" s="447"/>
      <c r="B3006" s="449">
        <v>98393</v>
      </c>
      <c r="C3006" s="439" t="s">
        <v>11322</v>
      </c>
      <c r="D3006" s="449" t="s">
        <v>60</v>
      </c>
      <c r="E3006" s="450">
        <v>0</v>
      </c>
      <c r="F3006" s="455"/>
      <c r="G3006" s="453" t="e">
        <f>VLOOKUP(B3006,'SINAPI-%MO'!B:E,4,0)</f>
        <v>#N/A</v>
      </c>
      <c r="H3006" s="456" t="str">
        <f t="shared" si="46"/>
        <v/>
      </c>
    </row>
    <row r="3007" spans="1:8" x14ac:dyDescent="0.25">
      <c r="A3007" s="447"/>
      <c r="B3007" s="449">
        <v>98394</v>
      </c>
      <c r="C3007" s="439" t="s">
        <v>11323</v>
      </c>
      <c r="D3007" s="449" t="s">
        <v>60</v>
      </c>
      <c r="E3007" s="450">
        <v>0</v>
      </c>
      <c r="F3007" s="455"/>
      <c r="G3007" s="453" t="e">
        <f>VLOOKUP(B3007,'SINAPI-%MO'!B:E,4,0)</f>
        <v>#N/A</v>
      </c>
      <c r="H3007" s="456" t="str">
        <f t="shared" si="46"/>
        <v/>
      </c>
    </row>
    <row r="3008" spans="1:8" x14ac:dyDescent="0.25">
      <c r="A3008" s="447"/>
      <c r="B3008" s="449">
        <v>98395</v>
      </c>
      <c r="C3008" s="439" t="s">
        <v>11324</v>
      </c>
      <c r="D3008" s="449" t="s">
        <v>60</v>
      </c>
      <c r="E3008" s="450">
        <v>0</v>
      </c>
      <c r="F3008" s="455"/>
      <c r="G3008" s="453" t="e">
        <f>VLOOKUP(B3008,'SINAPI-%MO'!B:E,4,0)</f>
        <v>#N/A</v>
      </c>
      <c r="H3008" s="456" t="str">
        <f t="shared" si="46"/>
        <v/>
      </c>
    </row>
    <row r="3009" spans="1:8" x14ac:dyDescent="0.25">
      <c r="A3009" s="447"/>
      <c r="B3009" s="449">
        <v>98396</v>
      </c>
      <c r="C3009" s="439" t="s">
        <v>11325</v>
      </c>
      <c r="D3009" s="449" t="s">
        <v>60</v>
      </c>
      <c r="E3009" s="450">
        <v>0</v>
      </c>
      <c r="F3009" s="455"/>
      <c r="G3009" s="453" t="e">
        <f>VLOOKUP(B3009,'SINAPI-%MO'!B:E,4,0)</f>
        <v>#N/A</v>
      </c>
      <c r="H3009" s="456" t="str">
        <f t="shared" si="46"/>
        <v/>
      </c>
    </row>
    <row r="3010" spans="1:8" x14ac:dyDescent="0.25">
      <c r="A3010" s="447"/>
      <c r="B3010" s="449">
        <v>98369</v>
      </c>
      <c r="C3010" s="439" t="s">
        <v>11326</v>
      </c>
      <c r="D3010" s="449" t="s">
        <v>71</v>
      </c>
      <c r="E3010" s="450">
        <v>0</v>
      </c>
      <c r="F3010" s="455"/>
      <c r="G3010" s="453" t="e">
        <f>VLOOKUP(B3010,'SINAPI-%MO'!B:E,4,0)</f>
        <v>#N/A</v>
      </c>
      <c r="H3010" s="456" t="str">
        <f t="shared" si="46"/>
        <v/>
      </c>
    </row>
    <row r="3011" spans="1:8" x14ac:dyDescent="0.25">
      <c r="A3011" s="447"/>
      <c r="B3011" s="449">
        <v>98360</v>
      </c>
      <c r="C3011" s="439" t="s">
        <v>11327</v>
      </c>
      <c r="D3011" s="449" t="s">
        <v>71</v>
      </c>
      <c r="E3011" s="450">
        <v>0</v>
      </c>
      <c r="F3011" s="455"/>
      <c r="G3011" s="453" t="e">
        <f>VLOOKUP(B3011,'SINAPI-%MO'!B:E,4,0)</f>
        <v>#N/A</v>
      </c>
      <c r="H3011" s="456" t="str">
        <f t="shared" si="46"/>
        <v/>
      </c>
    </row>
    <row r="3012" spans="1:8" x14ac:dyDescent="0.25">
      <c r="A3012" s="447"/>
      <c r="B3012" s="449">
        <v>98368</v>
      </c>
      <c r="C3012" s="439" t="s">
        <v>11328</v>
      </c>
      <c r="D3012" s="449" t="s">
        <v>71</v>
      </c>
      <c r="E3012" s="450">
        <v>0</v>
      </c>
      <c r="F3012" s="455"/>
      <c r="G3012" s="453" t="e">
        <f>VLOOKUP(B3012,'SINAPI-%MO'!B:E,4,0)</f>
        <v>#N/A</v>
      </c>
      <c r="H3012" s="456" t="str">
        <f t="shared" si="46"/>
        <v/>
      </c>
    </row>
    <row r="3013" spans="1:8" x14ac:dyDescent="0.25">
      <c r="A3013" s="447"/>
      <c r="B3013" s="449">
        <v>98359</v>
      </c>
      <c r="C3013" s="439" t="s">
        <v>11329</v>
      </c>
      <c r="D3013" s="449" t="s">
        <v>71</v>
      </c>
      <c r="E3013" s="450">
        <v>0</v>
      </c>
      <c r="F3013" s="455"/>
      <c r="G3013" s="453" t="e">
        <f>VLOOKUP(B3013,'SINAPI-%MO'!B:E,4,0)</f>
        <v>#N/A</v>
      </c>
      <c r="H3013" s="456" t="str">
        <f t="shared" si="46"/>
        <v/>
      </c>
    </row>
    <row r="3014" spans="1:8" x14ac:dyDescent="0.25">
      <c r="A3014" s="447"/>
      <c r="B3014" s="449">
        <v>98367</v>
      </c>
      <c r="C3014" s="439" t="s">
        <v>11330</v>
      </c>
      <c r="D3014" s="449" t="s">
        <v>71</v>
      </c>
      <c r="E3014" s="450">
        <v>0</v>
      </c>
      <c r="F3014" s="455"/>
      <c r="G3014" s="453" t="e">
        <f>VLOOKUP(B3014,'SINAPI-%MO'!B:E,4,0)</f>
        <v>#N/A</v>
      </c>
      <c r="H3014" s="456" t="str">
        <f t="shared" si="46"/>
        <v/>
      </c>
    </row>
    <row r="3015" spans="1:8" x14ac:dyDescent="0.25">
      <c r="A3015" s="447"/>
      <c r="B3015" s="449">
        <v>98358</v>
      </c>
      <c r="C3015" s="439" t="s">
        <v>11331</v>
      </c>
      <c r="D3015" s="449" t="s">
        <v>71</v>
      </c>
      <c r="E3015" s="450">
        <v>0</v>
      </c>
      <c r="F3015" s="455"/>
      <c r="G3015" s="453" t="e">
        <f>VLOOKUP(B3015,'SINAPI-%MO'!B:E,4,0)</f>
        <v>#N/A</v>
      </c>
      <c r="H3015" s="456" t="str">
        <f t="shared" si="46"/>
        <v/>
      </c>
    </row>
    <row r="3016" spans="1:8" x14ac:dyDescent="0.25">
      <c r="A3016" s="447"/>
      <c r="B3016" s="449">
        <v>98352</v>
      </c>
      <c r="C3016" s="439" t="s">
        <v>11332</v>
      </c>
      <c r="D3016" s="449" t="s">
        <v>71</v>
      </c>
      <c r="E3016" s="450">
        <v>0</v>
      </c>
      <c r="F3016" s="455"/>
      <c r="G3016" s="453" t="e">
        <f>VLOOKUP(B3016,'SINAPI-%MO'!B:E,4,0)</f>
        <v>#N/A</v>
      </c>
      <c r="H3016" s="456" t="str">
        <f t="shared" si="46"/>
        <v/>
      </c>
    </row>
    <row r="3017" spans="1:8" x14ac:dyDescent="0.25">
      <c r="A3017" s="447"/>
      <c r="B3017" s="449">
        <v>98343</v>
      </c>
      <c r="C3017" s="439" t="s">
        <v>11333</v>
      </c>
      <c r="D3017" s="449" t="s">
        <v>71</v>
      </c>
      <c r="E3017" s="450">
        <v>0</v>
      </c>
      <c r="F3017" s="455"/>
      <c r="G3017" s="453" t="e">
        <f>VLOOKUP(B3017,'SINAPI-%MO'!B:E,4,0)</f>
        <v>#N/A</v>
      </c>
      <c r="H3017" s="456" t="str">
        <f t="shared" si="46"/>
        <v/>
      </c>
    </row>
    <row r="3018" spans="1:8" x14ac:dyDescent="0.25">
      <c r="A3018" s="447"/>
      <c r="B3018" s="449">
        <v>98351</v>
      </c>
      <c r="C3018" s="439" t="s">
        <v>11334</v>
      </c>
      <c r="D3018" s="449" t="s">
        <v>71</v>
      </c>
      <c r="E3018" s="450">
        <v>0</v>
      </c>
      <c r="F3018" s="455"/>
      <c r="G3018" s="453" t="e">
        <f>VLOOKUP(B3018,'SINAPI-%MO'!B:E,4,0)</f>
        <v>#N/A</v>
      </c>
      <c r="H3018" s="456" t="str">
        <f t="shared" si="46"/>
        <v/>
      </c>
    </row>
    <row r="3019" spans="1:8" x14ac:dyDescent="0.25">
      <c r="A3019" s="447"/>
      <c r="B3019" s="449">
        <v>98342</v>
      </c>
      <c r="C3019" s="439" t="s">
        <v>11335</v>
      </c>
      <c r="D3019" s="449" t="s">
        <v>71</v>
      </c>
      <c r="E3019" s="450">
        <v>0</v>
      </c>
      <c r="F3019" s="455"/>
      <c r="G3019" s="453" t="e">
        <f>VLOOKUP(B3019,'SINAPI-%MO'!B:E,4,0)</f>
        <v>#N/A</v>
      </c>
      <c r="H3019" s="456" t="str">
        <f t="shared" si="46"/>
        <v/>
      </c>
    </row>
    <row r="3020" spans="1:8" x14ac:dyDescent="0.25">
      <c r="A3020" s="447"/>
      <c r="B3020" s="449">
        <v>98350</v>
      </c>
      <c r="C3020" s="439" t="s">
        <v>11336</v>
      </c>
      <c r="D3020" s="449" t="s">
        <v>71</v>
      </c>
      <c r="E3020" s="450">
        <v>0</v>
      </c>
      <c r="F3020" s="455"/>
      <c r="G3020" s="453" t="e">
        <f>VLOOKUP(B3020,'SINAPI-%MO'!B:E,4,0)</f>
        <v>#N/A</v>
      </c>
      <c r="H3020" s="456" t="str">
        <f t="shared" ref="H3020:H3083" si="47">IF(E3020&gt;0,TRUNC(E3020*(1-G3020),2),"")</f>
        <v/>
      </c>
    </row>
    <row r="3021" spans="1:8" x14ac:dyDescent="0.25">
      <c r="A3021" s="447"/>
      <c r="B3021" s="449">
        <v>98341</v>
      </c>
      <c r="C3021" s="439" t="s">
        <v>11337</v>
      </c>
      <c r="D3021" s="449" t="s">
        <v>71</v>
      </c>
      <c r="E3021" s="450">
        <v>0</v>
      </c>
      <c r="F3021" s="455"/>
      <c r="G3021" s="453" t="e">
        <f>VLOOKUP(B3021,'SINAPI-%MO'!B:E,4,0)</f>
        <v>#N/A</v>
      </c>
      <c r="H3021" s="456" t="str">
        <f t="shared" si="47"/>
        <v/>
      </c>
    </row>
    <row r="3022" spans="1:8" x14ac:dyDescent="0.25">
      <c r="A3022" s="447"/>
      <c r="B3022" s="449">
        <v>98381</v>
      </c>
      <c r="C3022" s="439" t="s">
        <v>11338</v>
      </c>
      <c r="D3022" s="449" t="s">
        <v>73</v>
      </c>
      <c r="E3022" s="450">
        <v>0</v>
      </c>
      <c r="F3022" s="455"/>
      <c r="G3022" s="453" t="e">
        <f>VLOOKUP(B3022,'SINAPI-%MO'!B:E,4,0)</f>
        <v>#N/A</v>
      </c>
      <c r="H3022" s="456" t="str">
        <f t="shared" si="47"/>
        <v/>
      </c>
    </row>
    <row r="3023" spans="1:8" x14ac:dyDescent="0.25">
      <c r="A3023" s="447"/>
      <c r="B3023" s="449">
        <v>98382</v>
      </c>
      <c r="C3023" s="439" t="s">
        <v>11339</v>
      </c>
      <c r="D3023" s="449" t="s">
        <v>73</v>
      </c>
      <c r="E3023" s="450">
        <v>0</v>
      </c>
      <c r="F3023" s="455"/>
      <c r="G3023" s="453" t="e">
        <f>VLOOKUP(B3023,'SINAPI-%MO'!B:E,4,0)</f>
        <v>#N/A</v>
      </c>
      <c r="H3023" s="456" t="str">
        <f t="shared" si="47"/>
        <v/>
      </c>
    </row>
    <row r="3024" spans="1:8" x14ac:dyDescent="0.25">
      <c r="A3024" s="447"/>
      <c r="B3024" s="449">
        <v>98383</v>
      </c>
      <c r="C3024" s="439" t="s">
        <v>11340</v>
      </c>
      <c r="D3024" s="449" t="s">
        <v>73</v>
      </c>
      <c r="E3024" s="450">
        <v>0</v>
      </c>
      <c r="F3024" s="455"/>
      <c r="G3024" s="453" t="e">
        <f>VLOOKUP(B3024,'SINAPI-%MO'!B:E,4,0)</f>
        <v>#N/A</v>
      </c>
      <c r="H3024" s="456" t="str">
        <f t="shared" si="47"/>
        <v/>
      </c>
    </row>
    <row r="3025" spans="1:8" x14ac:dyDescent="0.25">
      <c r="A3025" s="447"/>
      <c r="B3025" s="449">
        <v>98384</v>
      </c>
      <c r="C3025" s="439" t="s">
        <v>11341</v>
      </c>
      <c r="D3025" s="449" t="s">
        <v>73</v>
      </c>
      <c r="E3025" s="450">
        <v>0</v>
      </c>
      <c r="F3025" s="455"/>
      <c r="G3025" s="453" t="e">
        <f>VLOOKUP(B3025,'SINAPI-%MO'!B:E,4,0)</f>
        <v>#N/A</v>
      </c>
      <c r="H3025" s="456" t="str">
        <f t="shared" si="47"/>
        <v/>
      </c>
    </row>
    <row r="3026" spans="1:8" x14ac:dyDescent="0.25">
      <c r="A3026" s="447"/>
      <c r="B3026" s="449">
        <v>98385</v>
      </c>
      <c r="C3026" s="439" t="s">
        <v>11342</v>
      </c>
      <c r="D3026" s="449" t="s">
        <v>73</v>
      </c>
      <c r="E3026" s="450">
        <v>0</v>
      </c>
      <c r="F3026" s="455"/>
      <c r="G3026" s="453" t="e">
        <f>VLOOKUP(B3026,'SINAPI-%MO'!B:E,4,0)</f>
        <v>#N/A</v>
      </c>
      <c r="H3026" s="456" t="str">
        <f t="shared" si="47"/>
        <v/>
      </c>
    </row>
    <row r="3027" spans="1:8" x14ac:dyDescent="0.25">
      <c r="A3027" s="447"/>
      <c r="B3027" s="449">
        <v>98386</v>
      </c>
      <c r="C3027" s="439" t="s">
        <v>11343</v>
      </c>
      <c r="D3027" s="449" t="s">
        <v>73</v>
      </c>
      <c r="E3027" s="450">
        <v>0</v>
      </c>
      <c r="F3027" s="455"/>
      <c r="G3027" s="453" t="e">
        <f>VLOOKUP(B3027,'SINAPI-%MO'!B:E,4,0)</f>
        <v>#N/A</v>
      </c>
      <c r="H3027" s="456" t="str">
        <f t="shared" si="47"/>
        <v/>
      </c>
    </row>
    <row r="3028" spans="1:8" x14ac:dyDescent="0.25">
      <c r="A3028" s="447"/>
      <c r="B3028" s="449">
        <v>98387</v>
      </c>
      <c r="C3028" s="439" t="s">
        <v>11344</v>
      </c>
      <c r="D3028" s="449" t="s">
        <v>73</v>
      </c>
      <c r="E3028" s="450">
        <v>0</v>
      </c>
      <c r="F3028" s="455"/>
      <c r="G3028" s="453" t="e">
        <f>VLOOKUP(B3028,'SINAPI-%MO'!B:E,4,0)</f>
        <v>#N/A</v>
      </c>
      <c r="H3028" s="456" t="str">
        <f t="shared" si="47"/>
        <v/>
      </c>
    </row>
    <row r="3029" spans="1:8" x14ac:dyDescent="0.25">
      <c r="A3029" s="447"/>
      <c r="B3029" s="449">
        <v>98388</v>
      </c>
      <c r="C3029" s="439" t="s">
        <v>11345</v>
      </c>
      <c r="D3029" s="449" t="s">
        <v>73</v>
      </c>
      <c r="E3029" s="450">
        <v>0</v>
      </c>
      <c r="F3029" s="455"/>
      <c r="G3029" s="453" t="e">
        <f>VLOOKUP(B3029,'SINAPI-%MO'!B:E,4,0)</f>
        <v>#N/A</v>
      </c>
      <c r="H3029" s="456" t="str">
        <f t="shared" si="47"/>
        <v/>
      </c>
    </row>
    <row r="3030" spans="1:8" x14ac:dyDescent="0.25">
      <c r="A3030" s="447"/>
      <c r="B3030" s="449">
        <v>98346</v>
      </c>
      <c r="C3030" s="439" t="s">
        <v>11346</v>
      </c>
      <c r="D3030" s="449" t="s">
        <v>71</v>
      </c>
      <c r="E3030" s="450">
        <v>0</v>
      </c>
      <c r="F3030" s="455"/>
      <c r="G3030" s="453" t="e">
        <f>VLOOKUP(B3030,'SINAPI-%MO'!B:E,4,0)</f>
        <v>#N/A</v>
      </c>
      <c r="H3030" s="456" t="str">
        <f t="shared" si="47"/>
        <v/>
      </c>
    </row>
    <row r="3031" spans="1:8" x14ac:dyDescent="0.25">
      <c r="A3031" s="447"/>
      <c r="B3031" s="449">
        <v>98363</v>
      </c>
      <c r="C3031" s="439" t="s">
        <v>11347</v>
      </c>
      <c r="D3031" s="449" t="s">
        <v>71</v>
      </c>
      <c r="E3031" s="450">
        <v>0</v>
      </c>
      <c r="F3031" s="455"/>
      <c r="G3031" s="453" t="e">
        <f>VLOOKUP(B3031,'SINAPI-%MO'!B:E,4,0)</f>
        <v>#N/A</v>
      </c>
      <c r="H3031" s="456" t="str">
        <f t="shared" si="47"/>
        <v/>
      </c>
    </row>
    <row r="3032" spans="1:8" x14ac:dyDescent="0.25">
      <c r="A3032" s="447"/>
      <c r="B3032" s="449">
        <v>98354</v>
      </c>
      <c r="C3032" s="439" t="s">
        <v>11348</v>
      </c>
      <c r="D3032" s="449" t="s">
        <v>71</v>
      </c>
      <c r="E3032" s="450">
        <v>0</v>
      </c>
      <c r="F3032" s="455"/>
      <c r="G3032" s="453" t="e">
        <f>VLOOKUP(B3032,'SINAPI-%MO'!B:E,4,0)</f>
        <v>#N/A</v>
      </c>
      <c r="H3032" s="456" t="str">
        <f t="shared" si="47"/>
        <v/>
      </c>
    </row>
    <row r="3033" spans="1:8" x14ac:dyDescent="0.25">
      <c r="A3033" s="447"/>
      <c r="B3033" s="449">
        <v>98337</v>
      </c>
      <c r="C3033" s="439" t="s">
        <v>11349</v>
      </c>
      <c r="D3033" s="449" t="s">
        <v>71</v>
      </c>
      <c r="E3033" s="450">
        <v>0</v>
      </c>
      <c r="F3033" s="455"/>
      <c r="G3033" s="453" t="e">
        <f>VLOOKUP(B3033,'SINAPI-%MO'!B:E,4,0)</f>
        <v>#N/A</v>
      </c>
      <c r="H3033" s="456" t="str">
        <f t="shared" si="47"/>
        <v/>
      </c>
    </row>
    <row r="3034" spans="1:8" x14ac:dyDescent="0.25">
      <c r="A3034" s="447"/>
      <c r="B3034" s="449">
        <v>98345</v>
      </c>
      <c r="C3034" s="439" t="s">
        <v>11350</v>
      </c>
      <c r="D3034" s="449" t="s">
        <v>71</v>
      </c>
      <c r="E3034" s="450">
        <v>0</v>
      </c>
      <c r="F3034" s="455"/>
      <c r="G3034" s="453" t="e">
        <f>VLOOKUP(B3034,'SINAPI-%MO'!B:E,4,0)</f>
        <v>#N/A</v>
      </c>
      <c r="H3034" s="456" t="str">
        <f t="shared" si="47"/>
        <v/>
      </c>
    </row>
    <row r="3035" spans="1:8" x14ac:dyDescent="0.25">
      <c r="A3035" s="447"/>
      <c r="B3035" s="449">
        <v>98362</v>
      </c>
      <c r="C3035" s="439" t="s">
        <v>11351</v>
      </c>
      <c r="D3035" s="449" t="s">
        <v>71</v>
      </c>
      <c r="E3035" s="450">
        <v>0</v>
      </c>
      <c r="F3035" s="455"/>
      <c r="G3035" s="453" t="e">
        <f>VLOOKUP(B3035,'SINAPI-%MO'!B:E,4,0)</f>
        <v>#N/A</v>
      </c>
      <c r="H3035" s="456" t="str">
        <f t="shared" si="47"/>
        <v/>
      </c>
    </row>
    <row r="3036" spans="1:8" x14ac:dyDescent="0.25">
      <c r="A3036" s="447"/>
      <c r="B3036" s="449">
        <v>98403</v>
      </c>
      <c r="C3036" s="439" t="s">
        <v>11352</v>
      </c>
      <c r="D3036" s="449" t="s">
        <v>71</v>
      </c>
      <c r="E3036" s="450">
        <v>0</v>
      </c>
      <c r="F3036" s="455"/>
      <c r="G3036" s="453" t="e">
        <f>VLOOKUP(B3036,'SINAPI-%MO'!B:E,4,0)</f>
        <v>#N/A</v>
      </c>
      <c r="H3036" s="456" t="str">
        <f t="shared" si="47"/>
        <v/>
      </c>
    </row>
    <row r="3037" spans="1:8" x14ac:dyDescent="0.25">
      <c r="A3037" s="447"/>
      <c r="B3037" s="449">
        <v>98335</v>
      </c>
      <c r="C3037" s="439" t="s">
        <v>11353</v>
      </c>
      <c r="D3037" s="449" t="s">
        <v>71</v>
      </c>
      <c r="E3037" s="450">
        <v>0</v>
      </c>
      <c r="F3037" s="455"/>
      <c r="G3037" s="453" t="e">
        <f>VLOOKUP(B3037,'SINAPI-%MO'!B:E,4,0)</f>
        <v>#N/A</v>
      </c>
      <c r="H3037" s="456" t="str">
        <f t="shared" si="47"/>
        <v/>
      </c>
    </row>
    <row r="3038" spans="1:8" x14ac:dyDescent="0.25">
      <c r="A3038" s="447"/>
      <c r="B3038" s="449">
        <v>98344</v>
      </c>
      <c r="C3038" s="439" t="s">
        <v>11354</v>
      </c>
      <c r="D3038" s="449" t="s">
        <v>71</v>
      </c>
      <c r="E3038" s="450">
        <v>0</v>
      </c>
      <c r="F3038" s="455"/>
      <c r="G3038" s="453" t="e">
        <f>VLOOKUP(B3038,'SINAPI-%MO'!B:E,4,0)</f>
        <v>#N/A</v>
      </c>
      <c r="H3038" s="456" t="str">
        <f t="shared" si="47"/>
        <v/>
      </c>
    </row>
    <row r="3039" spans="1:8" x14ac:dyDescent="0.25">
      <c r="A3039" s="447"/>
      <c r="B3039" s="449">
        <v>98361</v>
      </c>
      <c r="C3039" s="439" t="s">
        <v>11355</v>
      </c>
      <c r="D3039" s="449" t="s">
        <v>71</v>
      </c>
      <c r="E3039" s="450">
        <v>0</v>
      </c>
      <c r="F3039" s="455"/>
      <c r="G3039" s="453" t="e">
        <f>VLOOKUP(B3039,'SINAPI-%MO'!B:E,4,0)</f>
        <v>#N/A</v>
      </c>
      <c r="H3039" s="456" t="str">
        <f t="shared" si="47"/>
        <v/>
      </c>
    </row>
    <row r="3040" spans="1:8" x14ac:dyDescent="0.25">
      <c r="A3040" s="447"/>
      <c r="B3040" s="449">
        <v>98353</v>
      </c>
      <c r="C3040" s="439" t="s">
        <v>11356</v>
      </c>
      <c r="D3040" s="449" t="s">
        <v>71</v>
      </c>
      <c r="E3040" s="450">
        <v>0</v>
      </c>
      <c r="F3040" s="455"/>
      <c r="G3040" s="453" t="e">
        <f>VLOOKUP(B3040,'SINAPI-%MO'!B:E,4,0)</f>
        <v>#N/A</v>
      </c>
      <c r="H3040" s="456" t="str">
        <f t="shared" si="47"/>
        <v/>
      </c>
    </row>
    <row r="3041" spans="1:8" x14ac:dyDescent="0.25">
      <c r="A3041" s="447"/>
      <c r="B3041" s="449">
        <v>98334</v>
      </c>
      <c r="C3041" s="439" t="s">
        <v>11357</v>
      </c>
      <c r="D3041" s="449" t="s">
        <v>71</v>
      </c>
      <c r="E3041" s="450">
        <v>0</v>
      </c>
      <c r="F3041" s="455"/>
      <c r="G3041" s="453" t="e">
        <f>VLOOKUP(B3041,'SINAPI-%MO'!B:E,4,0)</f>
        <v>#N/A</v>
      </c>
      <c r="H3041" s="456" t="str">
        <f t="shared" si="47"/>
        <v/>
      </c>
    </row>
    <row r="3042" spans="1:8" x14ac:dyDescent="0.25">
      <c r="A3042" s="447"/>
      <c r="B3042" s="449">
        <v>98371</v>
      </c>
      <c r="C3042" s="439" t="s">
        <v>11358</v>
      </c>
      <c r="D3042" s="449" t="s">
        <v>71</v>
      </c>
      <c r="E3042" s="450">
        <v>0</v>
      </c>
      <c r="F3042" s="455"/>
      <c r="G3042" s="453" t="e">
        <f>VLOOKUP(B3042,'SINAPI-%MO'!B:E,4,0)</f>
        <v>#N/A</v>
      </c>
      <c r="H3042" s="456" t="str">
        <f t="shared" si="47"/>
        <v/>
      </c>
    </row>
    <row r="3043" spans="1:8" x14ac:dyDescent="0.25">
      <c r="A3043" s="447"/>
      <c r="B3043" s="449">
        <v>98397</v>
      </c>
      <c r="C3043" s="439" t="s">
        <v>2360</v>
      </c>
      <c r="D3043" s="449" t="s">
        <v>71</v>
      </c>
      <c r="E3043" s="450">
        <v>13.94</v>
      </c>
      <c r="F3043" s="455">
        <v>0</v>
      </c>
      <c r="G3043" s="453">
        <f>VLOOKUP(B3043,'SINAPI-%MO'!B:E,4,0)</f>
        <v>0.62629999999999997</v>
      </c>
      <c r="H3043" s="456">
        <f t="shared" si="47"/>
        <v>5.2</v>
      </c>
    </row>
    <row r="3044" spans="1:8" x14ac:dyDescent="0.25">
      <c r="A3044" s="447"/>
      <c r="B3044" s="449">
        <v>97280</v>
      </c>
      <c r="C3044" s="439" t="s">
        <v>11359</v>
      </c>
      <c r="D3044" s="449" t="s">
        <v>60</v>
      </c>
      <c r="E3044" s="450">
        <v>104.72</v>
      </c>
      <c r="F3044" s="455">
        <v>0.79759999999999998</v>
      </c>
      <c r="G3044" s="453">
        <f>VLOOKUP(B3044,'SINAPI-%MO'!B:E,4,0)</f>
        <v>0.2024</v>
      </c>
      <c r="H3044" s="456">
        <f t="shared" si="47"/>
        <v>83.52</v>
      </c>
    </row>
    <row r="3045" spans="1:8" x14ac:dyDescent="0.25">
      <c r="A3045" s="447"/>
      <c r="B3045" s="449">
        <v>97275</v>
      </c>
      <c r="C3045" s="439" t="s">
        <v>11360</v>
      </c>
      <c r="D3045" s="449" t="s">
        <v>60</v>
      </c>
      <c r="E3045" s="450">
        <v>94.33</v>
      </c>
      <c r="F3045" s="455">
        <v>0.83479999999999999</v>
      </c>
      <c r="G3045" s="453">
        <f>VLOOKUP(B3045,'SINAPI-%MO'!B:E,4,0)</f>
        <v>0.16520000000000001</v>
      </c>
      <c r="H3045" s="456">
        <f t="shared" si="47"/>
        <v>78.739999999999995</v>
      </c>
    </row>
    <row r="3046" spans="1:8" x14ac:dyDescent="0.25">
      <c r="A3046" s="447"/>
      <c r="B3046" s="449">
        <v>97279</v>
      </c>
      <c r="C3046" s="439" t="s">
        <v>11361</v>
      </c>
      <c r="D3046" s="449" t="s">
        <v>60</v>
      </c>
      <c r="E3046" s="450">
        <v>98.77</v>
      </c>
      <c r="F3046" s="455">
        <v>0.81379999999999997</v>
      </c>
      <c r="G3046" s="453">
        <f>VLOOKUP(B3046,'SINAPI-%MO'!B:E,4,0)</f>
        <v>0.1862</v>
      </c>
      <c r="H3046" s="456">
        <f t="shared" si="47"/>
        <v>80.37</v>
      </c>
    </row>
    <row r="3047" spans="1:8" x14ac:dyDescent="0.25">
      <c r="A3047" s="447"/>
      <c r="B3047" s="449">
        <v>97285</v>
      </c>
      <c r="C3047" s="439" t="s">
        <v>11362</v>
      </c>
      <c r="D3047" s="449" t="s">
        <v>60</v>
      </c>
      <c r="E3047" s="450">
        <v>108.38</v>
      </c>
      <c r="F3047" s="455">
        <v>0.77849999999999997</v>
      </c>
      <c r="G3047" s="453">
        <f>VLOOKUP(B3047,'SINAPI-%MO'!B:E,4,0)</f>
        <v>0.2215</v>
      </c>
      <c r="H3047" s="456">
        <f t="shared" si="47"/>
        <v>84.37</v>
      </c>
    </row>
    <row r="3048" spans="1:8" x14ac:dyDescent="0.25">
      <c r="A3048" s="447"/>
      <c r="B3048" s="449">
        <v>97286</v>
      </c>
      <c r="C3048" s="439" t="s">
        <v>11363</v>
      </c>
      <c r="D3048" s="449" t="s">
        <v>60</v>
      </c>
      <c r="E3048" s="450">
        <v>113.2</v>
      </c>
      <c r="F3048" s="455">
        <v>0.7631</v>
      </c>
      <c r="G3048" s="453">
        <f>VLOOKUP(B3048,'SINAPI-%MO'!B:E,4,0)</f>
        <v>0.2369</v>
      </c>
      <c r="H3048" s="456">
        <f t="shared" si="47"/>
        <v>86.38</v>
      </c>
    </row>
    <row r="3049" spans="1:8" x14ac:dyDescent="0.25">
      <c r="A3049" s="447"/>
      <c r="B3049" s="449">
        <v>97291</v>
      </c>
      <c r="C3049" s="439" t="s">
        <v>11364</v>
      </c>
      <c r="D3049" s="449" t="s">
        <v>60</v>
      </c>
      <c r="E3049" s="450">
        <v>125.61</v>
      </c>
      <c r="F3049" s="455">
        <v>0.74170000000000003</v>
      </c>
      <c r="G3049" s="453">
        <f>VLOOKUP(B3049,'SINAPI-%MO'!B:E,4,0)</f>
        <v>0.25829999999999997</v>
      </c>
      <c r="H3049" s="456">
        <f t="shared" si="47"/>
        <v>93.16</v>
      </c>
    </row>
    <row r="3050" spans="1:8" x14ac:dyDescent="0.25">
      <c r="A3050" s="447"/>
      <c r="B3050" s="449">
        <v>97292</v>
      </c>
      <c r="C3050" s="439" t="s">
        <v>11365</v>
      </c>
      <c r="D3050" s="449" t="s">
        <v>60</v>
      </c>
      <c r="E3050" s="450">
        <v>137.24</v>
      </c>
      <c r="F3050" s="455">
        <v>0.72250000000000003</v>
      </c>
      <c r="G3050" s="453">
        <f>VLOOKUP(B3050,'SINAPI-%MO'!B:E,4,0)</f>
        <v>0.27750000000000002</v>
      </c>
      <c r="H3050" s="456">
        <f t="shared" si="47"/>
        <v>99.15</v>
      </c>
    </row>
    <row r="3051" spans="1:8" x14ac:dyDescent="0.25">
      <c r="A3051" s="447"/>
      <c r="B3051" s="449">
        <v>97297</v>
      </c>
      <c r="C3051" s="439" t="s">
        <v>11366</v>
      </c>
      <c r="D3051" s="449" t="s">
        <v>60</v>
      </c>
      <c r="E3051" s="450">
        <v>159.58000000000001</v>
      </c>
      <c r="F3051" s="455">
        <v>0.72619999999999996</v>
      </c>
      <c r="G3051" s="453">
        <f>VLOOKUP(B3051,'SINAPI-%MO'!B:E,4,0)</f>
        <v>0.27379999999999999</v>
      </c>
      <c r="H3051" s="456">
        <f t="shared" si="47"/>
        <v>115.88</v>
      </c>
    </row>
    <row r="3052" spans="1:8" x14ac:dyDescent="0.25">
      <c r="A3052" s="447"/>
      <c r="B3052" s="449">
        <v>97298</v>
      </c>
      <c r="C3052" s="439" t="s">
        <v>11367</v>
      </c>
      <c r="D3052" s="449" t="s">
        <v>60</v>
      </c>
      <c r="E3052" s="450">
        <v>191.6</v>
      </c>
      <c r="F3052" s="455">
        <v>0.71330000000000005</v>
      </c>
      <c r="G3052" s="453">
        <f>VLOOKUP(B3052,'SINAPI-%MO'!B:E,4,0)</f>
        <v>0.28670000000000001</v>
      </c>
      <c r="H3052" s="456">
        <f t="shared" si="47"/>
        <v>136.66</v>
      </c>
    </row>
    <row r="3053" spans="1:8" x14ac:dyDescent="0.25">
      <c r="A3053" s="447"/>
      <c r="B3053" s="449">
        <v>97303</v>
      </c>
      <c r="C3053" s="439" t="s">
        <v>11368</v>
      </c>
      <c r="D3053" s="449" t="s">
        <v>60</v>
      </c>
      <c r="E3053" s="450">
        <v>235.34</v>
      </c>
      <c r="F3053" s="455">
        <v>0.71879999999999999</v>
      </c>
      <c r="G3053" s="453">
        <f>VLOOKUP(B3053,'SINAPI-%MO'!B:E,4,0)</f>
        <v>0.28120000000000001</v>
      </c>
      <c r="H3053" s="456">
        <f t="shared" si="47"/>
        <v>169.16</v>
      </c>
    </row>
    <row r="3054" spans="1:8" x14ac:dyDescent="0.25">
      <c r="A3054" s="447"/>
      <c r="B3054" s="449">
        <v>97304</v>
      </c>
      <c r="C3054" s="439" t="s">
        <v>11369</v>
      </c>
      <c r="D3054" s="449" t="s">
        <v>60</v>
      </c>
      <c r="E3054" s="450">
        <v>286.70999999999998</v>
      </c>
      <c r="F3054" s="455">
        <v>0.72989999999999999</v>
      </c>
      <c r="G3054" s="453">
        <f>VLOOKUP(B3054,'SINAPI-%MO'!B:E,4,0)</f>
        <v>0.27010000000000001</v>
      </c>
      <c r="H3054" s="456">
        <f t="shared" si="47"/>
        <v>209.26</v>
      </c>
    </row>
    <row r="3055" spans="1:8" x14ac:dyDescent="0.25">
      <c r="A3055" s="447"/>
      <c r="B3055" s="449">
        <v>97309</v>
      </c>
      <c r="C3055" s="439" t="s">
        <v>11370</v>
      </c>
      <c r="D3055" s="449" t="s">
        <v>60</v>
      </c>
      <c r="E3055" s="450">
        <v>407.64</v>
      </c>
      <c r="F3055" s="455">
        <v>0.78249999999999997</v>
      </c>
      <c r="G3055" s="453">
        <f>VLOOKUP(B3055,'SINAPI-%MO'!B:E,4,0)</f>
        <v>0.2175</v>
      </c>
      <c r="H3055" s="456">
        <f t="shared" si="47"/>
        <v>318.97000000000003</v>
      </c>
    </row>
    <row r="3056" spans="1:8" x14ac:dyDescent="0.25">
      <c r="A3056" s="447"/>
      <c r="B3056" s="449">
        <v>97310</v>
      </c>
      <c r="C3056" s="439" t="s">
        <v>11371</v>
      </c>
      <c r="D3056" s="449" t="s">
        <v>60</v>
      </c>
      <c r="E3056" s="450">
        <v>479.03</v>
      </c>
      <c r="F3056" s="455">
        <v>0.79139999999999999</v>
      </c>
      <c r="G3056" s="453">
        <f>VLOOKUP(B3056,'SINAPI-%MO'!B:E,4,0)</f>
        <v>0.20860000000000001</v>
      </c>
      <c r="H3056" s="456">
        <f t="shared" si="47"/>
        <v>379.1</v>
      </c>
    </row>
    <row r="3057" spans="1:8" x14ac:dyDescent="0.25">
      <c r="A3057" s="447"/>
      <c r="B3057" s="449">
        <v>97282</v>
      </c>
      <c r="C3057" s="439" t="s">
        <v>11372</v>
      </c>
      <c r="D3057" s="449" t="s">
        <v>60</v>
      </c>
      <c r="E3057" s="450">
        <v>104.72</v>
      </c>
      <c r="F3057" s="455">
        <v>0.79759999999999998</v>
      </c>
      <c r="G3057" s="453">
        <f>VLOOKUP(B3057,'SINAPI-%MO'!B:E,4,0)</f>
        <v>0.2024</v>
      </c>
      <c r="H3057" s="456">
        <f t="shared" si="47"/>
        <v>83.52</v>
      </c>
    </row>
    <row r="3058" spans="1:8" x14ac:dyDescent="0.25">
      <c r="A3058" s="447"/>
      <c r="B3058" s="449">
        <v>97276</v>
      </c>
      <c r="C3058" s="439" t="s">
        <v>11373</v>
      </c>
      <c r="D3058" s="449" t="s">
        <v>60</v>
      </c>
      <c r="E3058" s="450">
        <v>95.44</v>
      </c>
      <c r="F3058" s="455">
        <v>0.83679999999999999</v>
      </c>
      <c r="G3058" s="453">
        <f>VLOOKUP(B3058,'SINAPI-%MO'!B:E,4,0)</f>
        <v>0.16320000000000001</v>
      </c>
      <c r="H3058" s="456">
        <f t="shared" si="47"/>
        <v>79.86</v>
      </c>
    </row>
    <row r="3059" spans="1:8" x14ac:dyDescent="0.25">
      <c r="A3059" s="447"/>
      <c r="B3059" s="449">
        <v>97281</v>
      </c>
      <c r="C3059" s="439" t="s">
        <v>11374</v>
      </c>
      <c r="D3059" s="449" t="s">
        <v>60</v>
      </c>
      <c r="E3059" s="450">
        <v>99.23</v>
      </c>
      <c r="F3059" s="455">
        <v>0.81469999999999998</v>
      </c>
      <c r="G3059" s="453">
        <f>VLOOKUP(B3059,'SINAPI-%MO'!B:E,4,0)</f>
        <v>0.18529999999999999</v>
      </c>
      <c r="H3059" s="456">
        <f t="shared" si="47"/>
        <v>80.84</v>
      </c>
    </row>
    <row r="3060" spans="1:8" x14ac:dyDescent="0.25">
      <c r="A3060" s="447"/>
      <c r="B3060" s="449">
        <v>97287</v>
      </c>
      <c r="C3060" s="439" t="s">
        <v>11375</v>
      </c>
      <c r="D3060" s="449" t="s">
        <v>60</v>
      </c>
      <c r="E3060" s="450">
        <v>108.88</v>
      </c>
      <c r="F3060" s="455">
        <v>0.77949999999999997</v>
      </c>
      <c r="G3060" s="453">
        <f>VLOOKUP(B3060,'SINAPI-%MO'!B:E,4,0)</f>
        <v>0.2205</v>
      </c>
      <c r="H3060" s="456">
        <f t="shared" si="47"/>
        <v>84.87</v>
      </c>
    </row>
    <row r="3061" spans="1:8" x14ac:dyDescent="0.25">
      <c r="A3061" s="447"/>
      <c r="B3061" s="449">
        <v>97288</v>
      </c>
      <c r="C3061" s="439" t="s">
        <v>11376</v>
      </c>
      <c r="D3061" s="449" t="s">
        <v>60</v>
      </c>
      <c r="E3061" s="450">
        <v>116.62</v>
      </c>
      <c r="F3061" s="455">
        <v>0.77</v>
      </c>
      <c r="G3061" s="453">
        <f>VLOOKUP(B3061,'SINAPI-%MO'!B:E,4,0)</f>
        <v>0.23</v>
      </c>
      <c r="H3061" s="456">
        <f t="shared" si="47"/>
        <v>89.79</v>
      </c>
    </row>
    <row r="3062" spans="1:8" x14ac:dyDescent="0.25">
      <c r="A3062" s="447"/>
      <c r="B3062" s="449">
        <v>97293</v>
      </c>
      <c r="C3062" s="439" t="s">
        <v>11377</v>
      </c>
      <c r="D3062" s="449" t="s">
        <v>60</v>
      </c>
      <c r="E3062" s="450">
        <v>125.61</v>
      </c>
      <c r="F3062" s="455">
        <v>0.74170000000000003</v>
      </c>
      <c r="G3062" s="453">
        <f>VLOOKUP(B3062,'SINAPI-%MO'!B:E,4,0)</f>
        <v>0.25829999999999997</v>
      </c>
      <c r="H3062" s="456">
        <f t="shared" si="47"/>
        <v>93.16</v>
      </c>
    </row>
    <row r="3063" spans="1:8" x14ac:dyDescent="0.25">
      <c r="A3063" s="447"/>
      <c r="B3063" s="449">
        <v>97294</v>
      </c>
      <c r="C3063" s="439" t="s">
        <v>11378</v>
      </c>
      <c r="D3063" s="449" t="s">
        <v>60</v>
      </c>
      <c r="E3063" s="450">
        <v>137.24</v>
      </c>
      <c r="F3063" s="455">
        <v>0.72250000000000003</v>
      </c>
      <c r="G3063" s="453">
        <f>VLOOKUP(B3063,'SINAPI-%MO'!B:E,4,0)</f>
        <v>0.27750000000000002</v>
      </c>
      <c r="H3063" s="456">
        <f t="shared" si="47"/>
        <v>99.15</v>
      </c>
    </row>
    <row r="3064" spans="1:8" x14ac:dyDescent="0.25">
      <c r="A3064" s="447"/>
      <c r="B3064" s="449">
        <v>97299</v>
      </c>
      <c r="C3064" s="439" t="s">
        <v>11379</v>
      </c>
      <c r="D3064" s="449" t="s">
        <v>60</v>
      </c>
      <c r="E3064" s="450">
        <v>159.58000000000001</v>
      </c>
      <c r="F3064" s="455">
        <v>0.72619999999999996</v>
      </c>
      <c r="G3064" s="453">
        <f>VLOOKUP(B3064,'SINAPI-%MO'!B:E,4,0)</f>
        <v>0.27379999999999999</v>
      </c>
      <c r="H3064" s="456">
        <f t="shared" si="47"/>
        <v>115.88</v>
      </c>
    </row>
    <row r="3065" spans="1:8" x14ac:dyDescent="0.25">
      <c r="A3065" s="447"/>
      <c r="B3065" s="449">
        <v>97300</v>
      </c>
      <c r="C3065" s="439" t="s">
        <v>11380</v>
      </c>
      <c r="D3065" s="449" t="s">
        <v>60</v>
      </c>
      <c r="E3065" s="450">
        <v>191.6</v>
      </c>
      <c r="F3065" s="455">
        <v>0.71330000000000005</v>
      </c>
      <c r="G3065" s="453">
        <f>VLOOKUP(B3065,'SINAPI-%MO'!B:E,4,0)</f>
        <v>0.28670000000000001</v>
      </c>
      <c r="H3065" s="456">
        <f t="shared" si="47"/>
        <v>136.66</v>
      </c>
    </row>
    <row r="3066" spans="1:8" x14ac:dyDescent="0.25">
      <c r="A3066" s="447"/>
      <c r="B3066" s="449">
        <v>97305</v>
      </c>
      <c r="C3066" s="439" t="s">
        <v>11381</v>
      </c>
      <c r="D3066" s="449" t="s">
        <v>60</v>
      </c>
      <c r="E3066" s="450">
        <v>228.84</v>
      </c>
      <c r="F3066" s="455">
        <v>0.71079999999999999</v>
      </c>
      <c r="G3066" s="453">
        <f>VLOOKUP(B3066,'SINAPI-%MO'!B:E,4,0)</f>
        <v>0.28920000000000001</v>
      </c>
      <c r="H3066" s="456">
        <f t="shared" si="47"/>
        <v>162.65</v>
      </c>
    </row>
    <row r="3067" spans="1:8" x14ac:dyDescent="0.25">
      <c r="A3067" s="447"/>
      <c r="B3067" s="449">
        <v>97306</v>
      </c>
      <c r="C3067" s="439" t="s">
        <v>11382</v>
      </c>
      <c r="D3067" s="449" t="s">
        <v>60</v>
      </c>
      <c r="E3067" s="450">
        <v>300.77999999999997</v>
      </c>
      <c r="F3067" s="455">
        <v>0.74260000000000004</v>
      </c>
      <c r="G3067" s="453">
        <f>VLOOKUP(B3067,'SINAPI-%MO'!B:E,4,0)</f>
        <v>0.25740000000000002</v>
      </c>
      <c r="H3067" s="456">
        <f t="shared" si="47"/>
        <v>223.35</v>
      </c>
    </row>
    <row r="3068" spans="1:8" x14ac:dyDescent="0.25">
      <c r="A3068" s="447"/>
      <c r="B3068" s="449">
        <v>97311</v>
      </c>
      <c r="C3068" s="439" t="s">
        <v>11383</v>
      </c>
      <c r="D3068" s="449" t="s">
        <v>60</v>
      </c>
      <c r="E3068" s="450">
        <v>364.76</v>
      </c>
      <c r="F3068" s="455">
        <v>0.75690000000000002</v>
      </c>
      <c r="G3068" s="453">
        <f>VLOOKUP(B3068,'SINAPI-%MO'!B:E,4,0)</f>
        <v>0.24310000000000001</v>
      </c>
      <c r="H3068" s="456">
        <f t="shared" si="47"/>
        <v>276.08</v>
      </c>
    </row>
    <row r="3069" spans="1:8" x14ac:dyDescent="0.25">
      <c r="A3069" s="447"/>
      <c r="B3069" s="449">
        <v>97312</v>
      </c>
      <c r="C3069" s="439" t="s">
        <v>11384</v>
      </c>
      <c r="D3069" s="449" t="s">
        <v>60</v>
      </c>
      <c r="E3069" s="450">
        <v>479.03</v>
      </c>
      <c r="F3069" s="455">
        <v>0.79139999999999999</v>
      </c>
      <c r="G3069" s="453">
        <f>VLOOKUP(B3069,'SINAPI-%MO'!B:E,4,0)</f>
        <v>0.20860000000000001</v>
      </c>
      <c r="H3069" s="456">
        <f t="shared" si="47"/>
        <v>379.1</v>
      </c>
    </row>
    <row r="3070" spans="1:8" x14ac:dyDescent="0.25">
      <c r="A3070" s="447"/>
      <c r="B3070" s="449">
        <v>97278</v>
      </c>
      <c r="C3070" s="439" t="s">
        <v>11385</v>
      </c>
      <c r="D3070" s="449" t="s">
        <v>60</v>
      </c>
      <c r="E3070" s="450">
        <v>108.91</v>
      </c>
      <c r="F3070" s="455">
        <v>0.80530000000000002</v>
      </c>
      <c r="G3070" s="453">
        <f>VLOOKUP(B3070,'SINAPI-%MO'!B:E,4,0)</f>
        <v>0.19470000000000001</v>
      </c>
      <c r="H3070" s="456">
        <f t="shared" si="47"/>
        <v>87.7</v>
      </c>
    </row>
    <row r="3071" spans="1:8" x14ac:dyDescent="0.25">
      <c r="A3071" s="447"/>
      <c r="B3071" s="449">
        <v>97274</v>
      </c>
      <c r="C3071" s="439" t="s">
        <v>11386</v>
      </c>
      <c r="D3071" s="449" t="s">
        <v>60</v>
      </c>
      <c r="E3071" s="450">
        <v>97.92</v>
      </c>
      <c r="F3071" s="455">
        <v>0.84089999999999998</v>
      </c>
      <c r="G3071" s="453">
        <f>VLOOKUP(B3071,'SINAPI-%MO'!B:E,4,0)</f>
        <v>0.15909999999999999</v>
      </c>
      <c r="H3071" s="456">
        <f t="shared" si="47"/>
        <v>82.34</v>
      </c>
    </row>
    <row r="3072" spans="1:8" x14ac:dyDescent="0.25">
      <c r="A3072" s="447"/>
      <c r="B3072" s="449">
        <v>97283</v>
      </c>
      <c r="C3072" s="439" t="s">
        <v>11387</v>
      </c>
      <c r="D3072" s="449" t="s">
        <v>60</v>
      </c>
      <c r="E3072" s="450">
        <v>111.19</v>
      </c>
      <c r="F3072" s="455">
        <v>0.78410000000000002</v>
      </c>
      <c r="G3072" s="453">
        <f>VLOOKUP(B3072,'SINAPI-%MO'!B:E,4,0)</f>
        <v>0.21590000000000001</v>
      </c>
      <c r="H3072" s="456">
        <f t="shared" si="47"/>
        <v>87.18</v>
      </c>
    </row>
    <row r="3073" spans="1:8" x14ac:dyDescent="0.25">
      <c r="A3073" s="447"/>
      <c r="B3073" s="449">
        <v>97284</v>
      </c>
      <c r="C3073" s="439" t="s">
        <v>11388</v>
      </c>
      <c r="D3073" s="449" t="s">
        <v>60</v>
      </c>
      <c r="E3073" s="450">
        <v>124.59</v>
      </c>
      <c r="F3073" s="455">
        <v>0.78469999999999995</v>
      </c>
      <c r="G3073" s="453">
        <f>VLOOKUP(B3073,'SINAPI-%MO'!B:E,4,0)</f>
        <v>0.21529999999999999</v>
      </c>
      <c r="H3073" s="456">
        <f t="shared" si="47"/>
        <v>97.76</v>
      </c>
    </row>
    <row r="3074" spans="1:8" x14ac:dyDescent="0.25">
      <c r="A3074" s="447"/>
      <c r="B3074" s="449">
        <v>97289</v>
      </c>
      <c r="C3074" s="439" t="s">
        <v>11389</v>
      </c>
      <c r="D3074" s="449" t="s">
        <v>60</v>
      </c>
      <c r="E3074" s="450">
        <v>139.4</v>
      </c>
      <c r="F3074" s="455">
        <v>0.76729999999999998</v>
      </c>
      <c r="G3074" s="453">
        <f>VLOOKUP(B3074,'SINAPI-%MO'!B:E,4,0)</f>
        <v>0.23269999999999999</v>
      </c>
      <c r="H3074" s="456">
        <f t="shared" si="47"/>
        <v>106.96</v>
      </c>
    </row>
    <row r="3075" spans="1:8" x14ac:dyDescent="0.25">
      <c r="A3075" s="447"/>
      <c r="B3075" s="449">
        <v>97290</v>
      </c>
      <c r="C3075" s="439" t="s">
        <v>11390</v>
      </c>
      <c r="D3075" s="449" t="s">
        <v>60</v>
      </c>
      <c r="E3075" s="450">
        <v>142.37</v>
      </c>
      <c r="F3075" s="455">
        <v>0.73250000000000004</v>
      </c>
      <c r="G3075" s="453">
        <f>VLOOKUP(B3075,'SINAPI-%MO'!B:E,4,0)</f>
        <v>0.26750000000000002</v>
      </c>
      <c r="H3075" s="456">
        <f t="shared" si="47"/>
        <v>104.28</v>
      </c>
    </row>
    <row r="3076" spans="1:8" x14ac:dyDescent="0.25">
      <c r="A3076" s="447"/>
      <c r="B3076" s="449">
        <v>97295</v>
      </c>
      <c r="C3076" s="439" t="s">
        <v>11391</v>
      </c>
      <c r="D3076" s="449" t="s">
        <v>60</v>
      </c>
      <c r="E3076" s="450">
        <v>174.12</v>
      </c>
      <c r="F3076" s="455">
        <v>0.74909999999999999</v>
      </c>
      <c r="G3076" s="453">
        <f>VLOOKUP(B3076,'SINAPI-%MO'!B:E,4,0)</f>
        <v>0.25090000000000001</v>
      </c>
      <c r="H3076" s="456">
        <f t="shared" si="47"/>
        <v>130.43</v>
      </c>
    </row>
    <row r="3077" spans="1:8" x14ac:dyDescent="0.25">
      <c r="A3077" s="447"/>
      <c r="B3077" s="449">
        <v>97296</v>
      </c>
      <c r="C3077" s="439" t="s">
        <v>11392</v>
      </c>
      <c r="D3077" s="449" t="s">
        <v>60</v>
      </c>
      <c r="E3077" s="450">
        <v>209.83</v>
      </c>
      <c r="F3077" s="455">
        <v>0.73819999999999997</v>
      </c>
      <c r="G3077" s="453">
        <f>VLOOKUP(B3077,'SINAPI-%MO'!B:E,4,0)</f>
        <v>0.26179999999999998</v>
      </c>
      <c r="H3077" s="456">
        <f t="shared" si="47"/>
        <v>154.88999999999999</v>
      </c>
    </row>
    <row r="3078" spans="1:8" x14ac:dyDescent="0.25">
      <c r="A3078" s="447"/>
      <c r="B3078" s="449">
        <v>97301</v>
      </c>
      <c r="C3078" s="439" t="s">
        <v>11393</v>
      </c>
      <c r="D3078" s="449" t="s">
        <v>60</v>
      </c>
      <c r="E3078" s="450">
        <v>268.18</v>
      </c>
      <c r="F3078" s="455">
        <v>0.75319999999999998</v>
      </c>
      <c r="G3078" s="453">
        <f>VLOOKUP(B3078,'SINAPI-%MO'!B:E,4,0)</f>
        <v>0.24679999999999999</v>
      </c>
      <c r="H3078" s="456">
        <f t="shared" si="47"/>
        <v>201.99</v>
      </c>
    </row>
    <row r="3079" spans="1:8" x14ac:dyDescent="0.25">
      <c r="A3079" s="447"/>
      <c r="B3079" s="449">
        <v>97302</v>
      </c>
      <c r="C3079" s="439" t="s">
        <v>11394</v>
      </c>
      <c r="D3079" s="449" t="s">
        <v>60</v>
      </c>
      <c r="E3079" s="450">
        <v>314.76</v>
      </c>
      <c r="F3079" s="455">
        <v>0.754</v>
      </c>
      <c r="G3079" s="453">
        <f>VLOOKUP(B3079,'SINAPI-%MO'!B:E,4,0)</f>
        <v>0.246</v>
      </c>
      <c r="H3079" s="456">
        <f t="shared" si="47"/>
        <v>237.32</v>
      </c>
    </row>
    <row r="3080" spans="1:8" x14ac:dyDescent="0.25">
      <c r="A3080" s="447"/>
      <c r="B3080" s="449">
        <v>97307</v>
      </c>
      <c r="C3080" s="439" t="s">
        <v>11395</v>
      </c>
      <c r="D3080" s="449" t="s">
        <v>60</v>
      </c>
      <c r="E3080" s="450">
        <v>403.35</v>
      </c>
      <c r="F3080" s="455">
        <v>0.7802</v>
      </c>
      <c r="G3080" s="453">
        <f>VLOOKUP(B3080,'SINAPI-%MO'!B:E,4,0)</f>
        <v>0.2198</v>
      </c>
      <c r="H3080" s="456">
        <f t="shared" si="47"/>
        <v>314.69</v>
      </c>
    </row>
    <row r="3081" spans="1:8" x14ac:dyDescent="0.25">
      <c r="A3081" s="447"/>
      <c r="B3081" s="449">
        <v>97277</v>
      </c>
      <c r="C3081" s="439" t="s">
        <v>11396</v>
      </c>
      <c r="D3081" s="449" t="s">
        <v>60</v>
      </c>
      <c r="E3081" s="450">
        <v>103.19</v>
      </c>
      <c r="F3081" s="455">
        <v>0.82179999999999997</v>
      </c>
      <c r="G3081" s="453">
        <f>VLOOKUP(B3081,'SINAPI-%MO'!B:E,4,0)</f>
        <v>0.1782</v>
      </c>
      <c r="H3081" s="456">
        <f t="shared" si="47"/>
        <v>84.8</v>
      </c>
    </row>
    <row r="3082" spans="1:8" x14ac:dyDescent="0.25">
      <c r="A3082" s="447"/>
      <c r="B3082" s="449">
        <v>97308</v>
      </c>
      <c r="C3082" s="439" t="s">
        <v>11397</v>
      </c>
      <c r="D3082" s="449" t="s">
        <v>60</v>
      </c>
      <c r="E3082" s="450">
        <v>457.77</v>
      </c>
      <c r="F3082" s="455">
        <v>0.78169999999999995</v>
      </c>
      <c r="G3082" s="453">
        <f>VLOOKUP(B3082,'SINAPI-%MO'!B:E,4,0)</f>
        <v>0.21829999999999999</v>
      </c>
      <c r="H3082" s="456">
        <f t="shared" si="47"/>
        <v>357.83</v>
      </c>
    </row>
    <row r="3083" spans="1:8" x14ac:dyDescent="0.25">
      <c r="A3083" s="447"/>
      <c r="B3083" s="449">
        <v>97238</v>
      </c>
      <c r="C3083" s="439" t="s">
        <v>13740</v>
      </c>
      <c r="D3083" s="449" t="s">
        <v>73</v>
      </c>
      <c r="E3083" s="450">
        <v>106.43</v>
      </c>
      <c r="F3083" s="455">
        <v>0.54179999999999995</v>
      </c>
      <c r="G3083" s="453">
        <f>VLOOKUP(B3083,'SINAPI-%MO'!B:E,4,0)</f>
        <v>0.3417</v>
      </c>
      <c r="H3083" s="456">
        <f t="shared" si="47"/>
        <v>70.06</v>
      </c>
    </row>
    <row r="3084" spans="1:8" x14ac:dyDescent="0.25">
      <c r="A3084" s="447"/>
      <c r="B3084" s="449">
        <v>97239</v>
      </c>
      <c r="C3084" s="439" t="s">
        <v>11398</v>
      </c>
      <c r="D3084" s="449" t="s">
        <v>73</v>
      </c>
      <c r="E3084" s="450">
        <v>110.63</v>
      </c>
      <c r="F3084" s="455">
        <v>0.54790000000000005</v>
      </c>
      <c r="G3084" s="453">
        <f>VLOOKUP(B3084,'SINAPI-%MO'!B:E,4,0)</f>
        <v>0.34010000000000001</v>
      </c>
      <c r="H3084" s="456">
        <f t="shared" ref="H3084:H3147" si="48">IF(E3084&gt;0,TRUNC(E3084*(1-G3084),2),"")</f>
        <v>73</v>
      </c>
    </row>
    <row r="3085" spans="1:8" x14ac:dyDescent="0.25">
      <c r="A3085" s="447"/>
      <c r="B3085" s="449">
        <v>97240</v>
      </c>
      <c r="C3085" s="439" t="s">
        <v>11399</v>
      </c>
      <c r="D3085" s="449" t="s">
        <v>73</v>
      </c>
      <c r="E3085" s="450">
        <v>113.5</v>
      </c>
      <c r="F3085" s="455">
        <v>0.5484</v>
      </c>
      <c r="G3085" s="453">
        <f>VLOOKUP(B3085,'SINAPI-%MO'!B:E,4,0)</f>
        <v>0.34250000000000003</v>
      </c>
      <c r="H3085" s="456">
        <f t="shared" si="48"/>
        <v>74.62</v>
      </c>
    </row>
    <row r="3086" spans="1:8" x14ac:dyDescent="0.25">
      <c r="A3086" s="447"/>
      <c r="B3086" s="449">
        <v>97241</v>
      </c>
      <c r="C3086" s="439" t="s">
        <v>11400</v>
      </c>
      <c r="D3086" s="449" t="s">
        <v>73</v>
      </c>
      <c r="E3086" s="450">
        <v>120.15</v>
      </c>
      <c r="F3086" s="455">
        <v>0.55259999999999998</v>
      </c>
      <c r="G3086" s="453">
        <f>VLOOKUP(B3086,'SINAPI-%MO'!B:E,4,0)</f>
        <v>0.34420000000000001</v>
      </c>
      <c r="H3086" s="456">
        <f t="shared" si="48"/>
        <v>78.790000000000006</v>
      </c>
    </row>
    <row r="3087" spans="1:8" x14ac:dyDescent="0.25">
      <c r="A3087" s="447"/>
      <c r="B3087" s="449">
        <v>97242</v>
      </c>
      <c r="C3087" s="439" t="s">
        <v>11401</v>
      </c>
      <c r="D3087" s="449" t="s">
        <v>73</v>
      </c>
      <c r="E3087" s="450">
        <v>127.43</v>
      </c>
      <c r="F3087" s="455">
        <v>0.5585</v>
      </c>
      <c r="G3087" s="453">
        <f>VLOOKUP(B3087,'SINAPI-%MO'!B:E,4,0)</f>
        <v>0.34429999999999999</v>
      </c>
      <c r="H3087" s="456">
        <f t="shared" si="48"/>
        <v>83.55</v>
      </c>
    </row>
    <row r="3088" spans="1:8" x14ac:dyDescent="0.25">
      <c r="A3088" s="447"/>
      <c r="B3088" s="449">
        <v>97243</v>
      </c>
      <c r="C3088" s="439" t="s">
        <v>11402</v>
      </c>
      <c r="D3088" s="449" t="s">
        <v>73</v>
      </c>
      <c r="E3088" s="450">
        <v>151.33000000000001</v>
      </c>
      <c r="F3088" s="455">
        <v>0.61160000000000003</v>
      </c>
      <c r="G3088" s="453">
        <f>VLOOKUP(B3088,'SINAPI-%MO'!B:E,4,0)</f>
        <v>0.30640000000000001</v>
      </c>
      <c r="H3088" s="456">
        <f t="shared" si="48"/>
        <v>104.96</v>
      </c>
    </row>
    <row r="3089" spans="1:8" x14ac:dyDescent="0.25">
      <c r="A3089" s="447"/>
      <c r="B3089" s="449">
        <v>97244</v>
      </c>
      <c r="C3089" s="439" t="s">
        <v>11403</v>
      </c>
      <c r="D3089" s="449" t="s">
        <v>73</v>
      </c>
      <c r="E3089" s="450">
        <v>169.39</v>
      </c>
      <c r="F3089" s="455">
        <v>0.62360000000000004</v>
      </c>
      <c r="G3089" s="453">
        <f>VLOOKUP(B3089,'SINAPI-%MO'!B:E,4,0)</f>
        <v>0.30320000000000003</v>
      </c>
      <c r="H3089" s="456">
        <f t="shared" si="48"/>
        <v>118.03</v>
      </c>
    </row>
    <row r="3090" spans="1:8" x14ac:dyDescent="0.25">
      <c r="A3090" s="447"/>
      <c r="B3090" s="449">
        <v>97245</v>
      </c>
      <c r="C3090" s="439" t="s">
        <v>11404</v>
      </c>
      <c r="D3090" s="449" t="s">
        <v>73</v>
      </c>
      <c r="E3090" s="450">
        <v>202.51</v>
      </c>
      <c r="F3090" s="455">
        <v>0.62680000000000002</v>
      </c>
      <c r="G3090" s="453">
        <f>VLOOKUP(B3090,'SINAPI-%MO'!B:E,4,0)</f>
        <v>0.27829999999999999</v>
      </c>
      <c r="H3090" s="456">
        <f t="shared" si="48"/>
        <v>146.15</v>
      </c>
    </row>
    <row r="3091" spans="1:8" x14ac:dyDescent="0.25">
      <c r="A3091" s="447"/>
      <c r="B3091" s="449">
        <v>97236</v>
      </c>
      <c r="C3091" s="439" t="s">
        <v>11405</v>
      </c>
      <c r="D3091" s="449" t="s">
        <v>73</v>
      </c>
      <c r="E3091" s="450">
        <v>99.41</v>
      </c>
      <c r="F3091" s="455">
        <v>0.53469999999999995</v>
      </c>
      <c r="G3091" s="453">
        <f>VLOOKUP(B3091,'SINAPI-%MO'!B:E,4,0)</f>
        <v>0.3407</v>
      </c>
      <c r="H3091" s="456">
        <f t="shared" si="48"/>
        <v>65.540000000000006</v>
      </c>
    </row>
    <row r="3092" spans="1:8" x14ac:dyDescent="0.25">
      <c r="A3092" s="447"/>
      <c r="B3092" s="449">
        <v>97246</v>
      </c>
      <c r="C3092" s="439" t="s">
        <v>11406</v>
      </c>
      <c r="D3092" s="449" t="s">
        <v>73</v>
      </c>
      <c r="E3092" s="450">
        <v>222.02</v>
      </c>
      <c r="F3092" s="455">
        <v>0.6371</v>
      </c>
      <c r="G3092" s="453">
        <f>VLOOKUP(B3092,'SINAPI-%MO'!B:E,4,0)</f>
        <v>0.27629999999999999</v>
      </c>
      <c r="H3092" s="456">
        <f t="shared" si="48"/>
        <v>160.66999999999999</v>
      </c>
    </row>
    <row r="3093" spans="1:8" x14ac:dyDescent="0.25">
      <c r="A3093" s="447"/>
      <c r="B3093" s="449">
        <v>97247</v>
      </c>
      <c r="C3093" s="439" t="s">
        <v>11407</v>
      </c>
      <c r="D3093" s="449" t="s">
        <v>73</v>
      </c>
      <c r="E3093" s="450">
        <v>260.97000000000003</v>
      </c>
      <c r="F3093" s="455">
        <v>0.67210000000000003</v>
      </c>
      <c r="G3093" s="453">
        <f>VLOOKUP(B3093,'SINAPI-%MO'!B:E,4,0)</f>
        <v>0.25419999999999998</v>
      </c>
      <c r="H3093" s="456">
        <f t="shared" si="48"/>
        <v>194.63</v>
      </c>
    </row>
    <row r="3094" spans="1:8" x14ac:dyDescent="0.25">
      <c r="A3094" s="447"/>
      <c r="B3094" s="449">
        <v>97237</v>
      </c>
      <c r="C3094" s="439" t="s">
        <v>11408</v>
      </c>
      <c r="D3094" s="449" t="s">
        <v>73</v>
      </c>
      <c r="E3094" s="450">
        <v>102.88</v>
      </c>
      <c r="F3094" s="455">
        <v>0.53810000000000002</v>
      </c>
      <c r="G3094" s="453">
        <f>VLOOKUP(B3094,'SINAPI-%MO'!B:E,4,0)</f>
        <v>0.34139999999999998</v>
      </c>
      <c r="H3094" s="456">
        <f t="shared" si="48"/>
        <v>67.75</v>
      </c>
    </row>
    <row r="3095" spans="1:8" x14ac:dyDescent="0.25">
      <c r="A3095" s="447"/>
      <c r="B3095" s="449">
        <v>97248</v>
      </c>
      <c r="C3095" s="439" t="s">
        <v>11409</v>
      </c>
      <c r="D3095" s="449" t="s">
        <v>73</v>
      </c>
      <c r="E3095" s="450">
        <v>290.04000000000002</v>
      </c>
      <c r="F3095" s="455">
        <v>0.68779999999999997</v>
      </c>
      <c r="G3095" s="453">
        <f>VLOOKUP(B3095,'SINAPI-%MO'!B:E,4,0)</f>
        <v>0.246</v>
      </c>
      <c r="H3095" s="456">
        <f t="shared" si="48"/>
        <v>218.69</v>
      </c>
    </row>
    <row r="3096" spans="1:8" x14ac:dyDescent="0.25">
      <c r="A3096" s="447"/>
      <c r="B3096" s="449">
        <v>97251</v>
      </c>
      <c r="C3096" s="439" t="s">
        <v>11410</v>
      </c>
      <c r="D3096" s="449" t="s">
        <v>60</v>
      </c>
      <c r="E3096" s="450">
        <v>89.01</v>
      </c>
      <c r="F3096" s="455">
        <v>0.84130000000000005</v>
      </c>
      <c r="G3096" s="453">
        <f>VLOOKUP(B3096,'SINAPI-%MO'!B:E,4,0)</f>
        <v>0.15870000000000001</v>
      </c>
      <c r="H3096" s="456">
        <f t="shared" si="48"/>
        <v>74.88</v>
      </c>
    </row>
    <row r="3097" spans="1:8" x14ac:dyDescent="0.25">
      <c r="A3097" s="447"/>
      <c r="B3097" s="449">
        <v>97254</v>
      </c>
      <c r="C3097" s="439" t="s">
        <v>11411</v>
      </c>
      <c r="D3097" s="449" t="s">
        <v>60</v>
      </c>
      <c r="E3097" s="450">
        <v>91.67</v>
      </c>
      <c r="F3097" s="455">
        <v>0.82550000000000001</v>
      </c>
      <c r="G3097" s="453">
        <f>VLOOKUP(B3097,'SINAPI-%MO'!B:E,4,0)</f>
        <v>0.17449999999999999</v>
      </c>
      <c r="H3097" s="456">
        <f t="shared" si="48"/>
        <v>75.67</v>
      </c>
    </row>
    <row r="3098" spans="1:8" x14ac:dyDescent="0.25">
      <c r="A3098" s="447"/>
      <c r="B3098" s="449">
        <v>97255</v>
      </c>
      <c r="C3098" s="439" t="s">
        <v>11412</v>
      </c>
      <c r="D3098" s="449" t="s">
        <v>60</v>
      </c>
      <c r="E3098" s="450">
        <v>93.54</v>
      </c>
      <c r="F3098" s="455">
        <v>0.80900000000000005</v>
      </c>
      <c r="G3098" s="453">
        <f>VLOOKUP(B3098,'SINAPI-%MO'!B:E,4,0)</f>
        <v>0.191</v>
      </c>
      <c r="H3098" s="456">
        <f t="shared" si="48"/>
        <v>75.67</v>
      </c>
    </row>
    <row r="3099" spans="1:8" x14ac:dyDescent="0.25">
      <c r="A3099" s="447"/>
      <c r="B3099" s="449">
        <v>97249</v>
      </c>
      <c r="C3099" s="439" t="s">
        <v>11413</v>
      </c>
      <c r="D3099" s="449" t="s">
        <v>60</v>
      </c>
      <c r="E3099" s="450">
        <v>84.95</v>
      </c>
      <c r="F3099" s="455">
        <v>0.87780000000000002</v>
      </c>
      <c r="G3099" s="453">
        <f>VLOOKUP(B3099,'SINAPI-%MO'!B:E,4,0)</f>
        <v>0.1222</v>
      </c>
      <c r="H3099" s="456">
        <f t="shared" si="48"/>
        <v>74.56</v>
      </c>
    </row>
    <row r="3100" spans="1:8" x14ac:dyDescent="0.25">
      <c r="A3100" s="447"/>
      <c r="B3100" s="449">
        <v>97250</v>
      </c>
      <c r="C3100" s="439" t="s">
        <v>11414</v>
      </c>
      <c r="D3100" s="449" t="s">
        <v>60</v>
      </c>
      <c r="E3100" s="450">
        <v>87.03</v>
      </c>
      <c r="F3100" s="455">
        <v>0.85919999999999996</v>
      </c>
      <c r="G3100" s="453">
        <f>VLOOKUP(B3100,'SINAPI-%MO'!B:E,4,0)</f>
        <v>0.14080000000000001</v>
      </c>
      <c r="H3100" s="456">
        <f t="shared" si="48"/>
        <v>74.77</v>
      </c>
    </row>
    <row r="3101" spans="1:8" x14ac:dyDescent="0.25">
      <c r="A3101" s="447"/>
      <c r="B3101" s="449">
        <v>97258</v>
      </c>
      <c r="C3101" s="439" t="s">
        <v>11415</v>
      </c>
      <c r="D3101" s="449" t="s">
        <v>60</v>
      </c>
      <c r="E3101" s="450">
        <v>97.5</v>
      </c>
      <c r="F3101" s="455">
        <v>0.77829999999999999</v>
      </c>
      <c r="G3101" s="453">
        <f>VLOOKUP(B3101,'SINAPI-%MO'!B:E,4,0)</f>
        <v>0.22170000000000001</v>
      </c>
      <c r="H3101" s="456">
        <f t="shared" si="48"/>
        <v>75.88</v>
      </c>
    </row>
    <row r="3102" spans="1:8" x14ac:dyDescent="0.25">
      <c r="A3102" s="447"/>
      <c r="B3102" s="449">
        <v>97259</v>
      </c>
      <c r="C3102" s="439" t="s">
        <v>11416</v>
      </c>
      <c r="D3102" s="449" t="s">
        <v>60</v>
      </c>
      <c r="E3102" s="450">
        <v>102.33</v>
      </c>
      <c r="F3102" s="455">
        <v>0.752</v>
      </c>
      <c r="G3102" s="453">
        <f>VLOOKUP(B3102,'SINAPI-%MO'!B:E,4,0)</f>
        <v>0.248</v>
      </c>
      <c r="H3102" s="456">
        <f t="shared" si="48"/>
        <v>76.95</v>
      </c>
    </row>
    <row r="3103" spans="1:8" x14ac:dyDescent="0.25">
      <c r="A3103" s="447"/>
      <c r="B3103" s="449">
        <v>97262</v>
      </c>
      <c r="C3103" s="439" t="s">
        <v>11417</v>
      </c>
      <c r="D3103" s="449" t="s">
        <v>60</v>
      </c>
      <c r="E3103" s="450">
        <v>109.91</v>
      </c>
      <c r="F3103" s="455">
        <v>0.73499999999999999</v>
      </c>
      <c r="G3103" s="453">
        <f>VLOOKUP(B3103,'SINAPI-%MO'!B:E,4,0)</f>
        <v>0.26500000000000001</v>
      </c>
      <c r="H3103" s="456">
        <f t="shared" si="48"/>
        <v>80.78</v>
      </c>
    </row>
    <row r="3104" spans="1:8" x14ac:dyDescent="0.25">
      <c r="A3104" s="447"/>
      <c r="B3104" s="449">
        <v>97263</v>
      </c>
      <c r="C3104" s="439" t="s">
        <v>11418</v>
      </c>
      <c r="D3104" s="449" t="s">
        <v>60</v>
      </c>
      <c r="E3104" s="450">
        <v>118.92</v>
      </c>
      <c r="F3104" s="455">
        <v>0.69210000000000005</v>
      </c>
      <c r="G3104" s="453">
        <f>VLOOKUP(B3104,'SINAPI-%MO'!B:E,4,0)</f>
        <v>0.30790000000000001</v>
      </c>
      <c r="H3104" s="456">
        <f t="shared" si="48"/>
        <v>82.3</v>
      </c>
    </row>
    <row r="3105" spans="1:8" x14ac:dyDescent="0.25">
      <c r="A3105" s="447"/>
      <c r="B3105" s="449">
        <v>97266</v>
      </c>
      <c r="C3105" s="439" t="s">
        <v>11419</v>
      </c>
      <c r="D3105" s="449" t="s">
        <v>60</v>
      </c>
      <c r="E3105" s="450">
        <v>131.59</v>
      </c>
      <c r="F3105" s="455">
        <v>0.66469999999999996</v>
      </c>
      <c r="G3105" s="453">
        <f>VLOOKUP(B3105,'SINAPI-%MO'!B:E,4,0)</f>
        <v>0.33529999999999999</v>
      </c>
      <c r="H3105" s="456">
        <f t="shared" si="48"/>
        <v>87.46</v>
      </c>
    </row>
    <row r="3106" spans="1:8" x14ac:dyDescent="0.25">
      <c r="A3106" s="447"/>
      <c r="B3106" s="449">
        <v>97267</v>
      </c>
      <c r="C3106" s="439" t="s">
        <v>11420</v>
      </c>
      <c r="D3106" s="449" t="s">
        <v>60</v>
      </c>
      <c r="E3106" s="450">
        <v>141.55000000000001</v>
      </c>
      <c r="F3106" s="455">
        <v>0.63529999999999998</v>
      </c>
      <c r="G3106" s="453">
        <f>VLOOKUP(B3106,'SINAPI-%MO'!B:E,4,0)</f>
        <v>0.36470000000000002</v>
      </c>
      <c r="H3106" s="456">
        <f t="shared" si="48"/>
        <v>89.92</v>
      </c>
    </row>
    <row r="3107" spans="1:8" x14ac:dyDescent="0.25">
      <c r="A3107" s="447"/>
      <c r="B3107" s="449">
        <v>97270</v>
      </c>
      <c r="C3107" s="439" t="s">
        <v>11421</v>
      </c>
      <c r="D3107" s="449" t="s">
        <v>60</v>
      </c>
      <c r="E3107" s="450">
        <v>153.07</v>
      </c>
      <c r="F3107" s="455">
        <v>0.61380000000000001</v>
      </c>
      <c r="G3107" s="453">
        <f>VLOOKUP(B3107,'SINAPI-%MO'!B:E,4,0)</f>
        <v>0.38619999999999999</v>
      </c>
      <c r="H3107" s="456">
        <f t="shared" si="48"/>
        <v>93.95</v>
      </c>
    </row>
    <row r="3108" spans="1:8" x14ac:dyDescent="0.25">
      <c r="A3108" s="447"/>
      <c r="B3108" s="449">
        <v>97271</v>
      </c>
      <c r="C3108" s="439" t="s">
        <v>11422</v>
      </c>
      <c r="D3108" s="449" t="s">
        <v>60</v>
      </c>
      <c r="E3108" s="450">
        <v>162.41999999999999</v>
      </c>
      <c r="F3108" s="455">
        <v>0.58989999999999998</v>
      </c>
      <c r="G3108" s="453">
        <f>VLOOKUP(B3108,'SINAPI-%MO'!B:E,4,0)</f>
        <v>0.41010000000000002</v>
      </c>
      <c r="H3108" s="456">
        <f t="shared" si="48"/>
        <v>95.81</v>
      </c>
    </row>
    <row r="3109" spans="1:8" x14ac:dyDescent="0.25">
      <c r="A3109" s="447"/>
      <c r="B3109" s="449">
        <v>97252</v>
      </c>
      <c r="C3109" s="439" t="s">
        <v>11423</v>
      </c>
      <c r="D3109" s="449" t="s">
        <v>60</v>
      </c>
      <c r="E3109" s="450">
        <v>94.66</v>
      </c>
      <c r="F3109" s="455">
        <v>0.86070000000000002</v>
      </c>
      <c r="G3109" s="453">
        <f>VLOOKUP(B3109,'SINAPI-%MO'!B:E,4,0)</f>
        <v>0.13930000000000001</v>
      </c>
      <c r="H3109" s="456">
        <f t="shared" si="48"/>
        <v>81.47</v>
      </c>
    </row>
    <row r="3110" spans="1:8" x14ac:dyDescent="0.25">
      <c r="A3110" s="447"/>
      <c r="B3110" s="449">
        <v>97257</v>
      </c>
      <c r="C3110" s="439" t="s">
        <v>11424</v>
      </c>
      <c r="D3110" s="449" t="s">
        <v>60</v>
      </c>
      <c r="E3110" s="450">
        <v>98.1</v>
      </c>
      <c r="F3110" s="455">
        <v>0.84650000000000003</v>
      </c>
      <c r="G3110" s="453">
        <f>VLOOKUP(B3110,'SINAPI-%MO'!B:E,4,0)</f>
        <v>0.1535</v>
      </c>
      <c r="H3110" s="456">
        <f t="shared" si="48"/>
        <v>83.04</v>
      </c>
    </row>
    <row r="3111" spans="1:8" x14ac:dyDescent="0.25">
      <c r="A3111" s="447"/>
      <c r="B3111" s="449">
        <v>97256</v>
      </c>
      <c r="C3111" s="439" t="s">
        <v>11425</v>
      </c>
      <c r="D3111" s="449" t="s">
        <v>60</v>
      </c>
      <c r="E3111" s="450">
        <v>101.26</v>
      </c>
      <c r="F3111" s="455">
        <v>0.8327</v>
      </c>
      <c r="G3111" s="453">
        <f>VLOOKUP(B3111,'SINAPI-%MO'!B:E,4,0)</f>
        <v>0.1673</v>
      </c>
      <c r="H3111" s="456">
        <f t="shared" si="48"/>
        <v>84.31</v>
      </c>
    </row>
    <row r="3112" spans="1:8" x14ac:dyDescent="0.25">
      <c r="A3112" s="447"/>
      <c r="B3112" s="449">
        <v>97253</v>
      </c>
      <c r="C3112" s="439" t="s">
        <v>11426</v>
      </c>
      <c r="D3112" s="449" t="s">
        <v>60</v>
      </c>
      <c r="E3112" s="450">
        <v>91.7</v>
      </c>
      <c r="F3112" s="455">
        <v>0.87660000000000005</v>
      </c>
      <c r="G3112" s="453">
        <f>VLOOKUP(B3112,'SINAPI-%MO'!B:E,4,0)</f>
        <v>0.1234</v>
      </c>
      <c r="H3112" s="456">
        <f t="shared" si="48"/>
        <v>80.38</v>
      </c>
    </row>
    <row r="3113" spans="1:8" x14ac:dyDescent="0.25">
      <c r="A3113" s="447"/>
      <c r="B3113" s="449">
        <v>97261</v>
      </c>
      <c r="C3113" s="439" t="s">
        <v>11427</v>
      </c>
      <c r="D3113" s="449" t="s">
        <v>60</v>
      </c>
      <c r="E3113" s="450">
        <v>106.28</v>
      </c>
      <c r="F3113" s="455">
        <v>0.81420000000000003</v>
      </c>
      <c r="G3113" s="453">
        <f>VLOOKUP(B3113,'SINAPI-%MO'!B:E,4,0)</f>
        <v>0.18579999999999999</v>
      </c>
      <c r="H3113" s="456">
        <f t="shared" si="48"/>
        <v>86.53</v>
      </c>
    </row>
    <row r="3114" spans="1:8" x14ac:dyDescent="0.25">
      <c r="A3114" s="447"/>
      <c r="B3114" s="449">
        <v>97260</v>
      </c>
      <c r="C3114" s="439" t="s">
        <v>11428</v>
      </c>
      <c r="D3114" s="449" t="s">
        <v>60</v>
      </c>
      <c r="E3114" s="450">
        <v>112.18</v>
      </c>
      <c r="F3114" s="455">
        <v>0.79049999999999998</v>
      </c>
      <c r="G3114" s="453">
        <f>VLOOKUP(B3114,'SINAPI-%MO'!B:E,4,0)</f>
        <v>0.20949999999999999</v>
      </c>
      <c r="H3114" s="456">
        <f t="shared" si="48"/>
        <v>88.67</v>
      </c>
    </row>
    <row r="3115" spans="1:8" x14ac:dyDescent="0.25">
      <c r="A3115" s="447"/>
      <c r="B3115" s="449">
        <v>97265</v>
      </c>
      <c r="C3115" s="439" t="s">
        <v>11429</v>
      </c>
      <c r="D3115" s="449" t="s">
        <v>60</v>
      </c>
      <c r="E3115" s="450">
        <v>127.61</v>
      </c>
      <c r="F3115" s="455">
        <v>0.78639999999999999</v>
      </c>
      <c r="G3115" s="453">
        <f>VLOOKUP(B3115,'SINAPI-%MO'!B:E,4,0)</f>
        <v>0.21360000000000001</v>
      </c>
      <c r="H3115" s="456">
        <f t="shared" si="48"/>
        <v>100.35</v>
      </c>
    </row>
    <row r="3116" spans="1:8" x14ac:dyDescent="0.25">
      <c r="A3116" s="447"/>
      <c r="B3116" s="449">
        <v>97264</v>
      </c>
      <c r="C3116" s="439" t="s">
        <v>11430</v>
      </c>
      <c r="D3116" s="449" t="s">
        <v>60</v>
      </c>
      <c r="E3116" s="450">
        <v>143.32</v>
      </c>
      <c r="F3116" s="455">
        <v>0.77059999999999995</v>
      </c>
      <c r="G3116" s="453">
        <f>VLOOKUP(B3116,'SINAPI-%MO'!B:E,4,0)</f>
        <v>0.22939999999999999</v>
      </c>
      <c r="H3116" s="456">
        <f t="shared" si="48"/>
        <v>110.44</v>
      </c>
    </row>
    <row r="3117" spans="1:8" x14ac:dyDescent="0.25">
      <c r="A3117" s="447"/>
      <c r="B3117" s="449">
        <v>97269</v>
      </c>
      <c r="C3117" s="439" t="s">
        <v>11431</v>
      </c>
      <c r="D3117" s="449" t="s">
        <v>60</v>
      </c>
      <c r="E3117" s="450">
        <v>160.1</v>
      </c>
      <c r="F3117" s="455">
        <v>0.74780000000000002</v>
      </c>
      <c r="G3117" s="453">
        <f>VLOOKUP(B3117,'SINAPI-%MO'!B:E,4,0)</f>
        <v>0.25219999999999998</v>
      </c>
      <c r="H3117" s="456">
        <f t="shared" si="48"/>
        <v>119.72</v>
      </c>
    </row>
    <row r="3118" spans="1:8" x14ac:dyDescent="0.25">
      <c r="A3118" s="447"/>
      <c r="B3118" s="449">
        <v>97268</v>
      </c>
      <c r="C3118" s="439" t="s">
        <v>11432</v>
      </c>
      <c r="D3118" s="449" t="s">
        <v>60</v>
      </c>
      <c r="E3118" s="450">
        <v>175.53</v>
      </c>
      <c r="F3118" s="455">
        <v>0.72729999999999995</v>
      </c>
      <c r="G3118" s="453">
        <f>VLOOKUP(B3118,'SINAPI-%MO'!B:E,4,0)</f>
        <v>0.2727</v>
      </c>
      <c r="H3118" s="456">
        <f t="shared" si="48"/>
        <v>127.66</v>
      </c>
    </row>
    <row r="3119" spans="1:8" x14ac:dyDescent="0.25">
      <c r="A3119" s="447"/>
      <c r="B3119" s="449">
        <v>97273</v>
      </c>
      <c r="C3119" s="439" t="s">
        <v>11433</v>
      </c>
      <c r="D3119" s="449" t="s">
        <v>60</v>
      </c>
      <c r="E3119" s="450">
        <v>207.33</v>
      </c>
      <c r="F3119" s="455">
        <v>0.7329</v>
      </c>
      <c r="G3119" s="453">
        <f>VLOOKUP(B3119,'SINAPI-%MO'!B:E,4,0)</f>
        <v>0.2671</v>
      </c>
      <c r="H3119" s="456">
        <f t="shared" si="48"/>
        <v>151.94999999999999</v>
      </c>
    </row>
    <row r="3120" spans="1:8" x14ac:dyDescent="0.25">
      <c r="A3120" s="447"/>
      <c r="B3120" s="449">
        <v>97272</v>
      </c>
      <c r="C3120" s="439" t="s">
        <v>11434</v>
      </c>
      <c r="D3120" s="449" t="s">
        <v>60</v>
      </c>
      <c r="E3120" s="450">
        <v>234.2</v>
      </c>
      <c r="F3120" s="455">
        <v>0.73160000000000003</v>
      </c>
      <c r="G3120" s="453">
        <f>VLOOKUP(B3120,'SINAPI-%MO'!B:E,4,0)</f>
        <v>0.26840000000000003</v>
      </c>
      <c r="H3120" s="456">
        <f t="shared" si="48"/>
        <v>171.34</v>
      </c>
    </row>
    <row r="3121" spans="1:8" x14ac:dyDescent="0.25">
      <c r="A3121" s="447"/>
      <c r="B3121" s="449">
        <v>97315</v>
      </c>
      <c r="C3121" s="439" t="s">
        <v>11435</v>
      </c>
      <c r="D3121" s="449" t="s">
        <v>60</v>
      </c>
      <c r="E3121" s="450">
        <v>158</v>
      </c>
      <c r="F3121" s="455">
        <v>0.82110000000000005</v>
      </c>
      <c r="G3121" s="453">
        <f>VLOOKUP(B3121,'SINAPI-%MO'!B:E,4,0)</f>
        <v>0.1789</v>
      </c>
      <c r="H3121" s="456">
        <f t="shared" si="48"/>
        <v>129.72999999999999</v>
      </c>
    </row>
    <row r="3122" spans="1:8" x14ac:dyDescent="0.25">
      <c r="A3122" s="447"/>
      <c r="B3122" s="449">
        <v>97316</v>
      </c>
      <c r="C3122" s="439" t="s">
        <v>11436</v>
      </c>
      <c r="D3122" s="449" t="s">
        <v>60</v>
      </c>
      <c r="E3122" s="450">
        <v>163.13</v>
      </c>
      <c r="F3122" s="455">
        <v>0.80369999999999997</v>
      </c>
      <c r="G3122" s="453">
        <f>VLOOKUP(B3122,'SINAPI-%MO'!B:E,4,0)</f>
        <v>0.1963</v>
      </c>
      <c r="H3122" s="456">
        <f t="shared" si="48"/>
        <v>131.1</v>
      </c>
    </row>
    <row r="3123" spans="1:8" x14ac:dyDescent="0.25">
      <c r="A3123" s="447"/>
      <c r="B3123" s="449">
        <v>97317</v>
      </c>
      <c r="C3123" s="439" t="s">
        <v>11437</v>
      </c>
      <c r="D3123" s="449" t="s">
        <v>60</v>
      </c>
      <c r="E3123" s="450">
        <v>171.58</v>
      </c>
      <c r="F3123" s="455">
        <v>0.79149999999999998</v>
      </c>
      <c r="G3123" s="453">
        <f>VLOOKUP(B3123,'SINAPI-%MO'!B:E,4,0)</f>
        <v>0.20849999999999999</v>
      </c>
      <c r="H3123" s="456">
        <f t="shared" si="48"/>
        <v>135.80000000000001</v>
      </c>
    </row>
    <row r="3124" spans="1:8" x14ac:dyDescent="0.25">
      <c r="A3124" s="447"/>
      <c r="B3124" s="449">
        <v>97318</v>
      </c>
      <c r="C3124" s="439" t="s">
        <v>11438</v>
      </c>
      <c r="D3124" s="449" t="s">
        <v>60</v>
      </c>
      <c r="E3124" s="450">
        <v>185.46</v>
      </c>
      <c r="F3124" s="455">
        <v>0.76670000000000005</v>
      </c>
      <c r="G3124" s="453">
        <f>VLOOKUP(B3124,'SINAPI-%MO'!B:E,4,0)</f>
        <v>0.23330000000000001</v>
      </c>
      <c r="H3124" s="456">
        <f t="shared" si="48"/>
        <v>142.19</v>
      </c>
    </row>
    <row r="3125" spans="1:8" x14ac:dyDescent="0.25">
      <c r="A3125" s="447"/>
      <c r="B3125" s="449">
        <v>97319</v>
      </c>
      <c r="C3125" s="439" t="s">
        <v>11439</v>
      </c>
      <c r="D3125" s="449" t="s">
        <v>60</v>
      </c>
      <c r="E3125" s="450">
        <v>197.61</v>
      </c>
      <c r="F3125" s="455">
        <v>0.74309999999999998</v>
      </c>
      <c r="G3125" s="453">
        <f>VLOOKUP(B3125,'SINAPI-%MO'!B:E,4,0)</f>
        <v>0.25690000000000002</v>
      </c>
      <c r="H3125" s="456">
        <f t="shared" si="48"/>
        <v>146.84</v>
      </c>
    </row>
    <row r="3126" spans="1:8" x14ac:dyDescent="0.25">
      <c r="A3126" s="447"/>
      <c r="B3126" s="449">
        <v>97320</v>
      </c>
      <c r="C3126" s="439" t="s">
        <v>11440</v>
      </c>
      <c r="D3126" s="449" t="s">
        <v>60</v>
      </c>
      <c r="E3126" s="450">
        <v>220.77</v>
      </c>
      <c r="F3126" s="455">
        <v>0.73609999999999998</v>
      </c>
      <c r="G3126" s="453">
        <f>VLOOKUP(B3126,'SINAPI-%MO'!B:E,4,0)</f>
        <v>0.26390000000000002</v>
      </c>
      <c r="H3126" s="456">
        <f t="shared" si="48"/>
        <v>162.5</v>
      </c>
    </row>
    <row r="3127" spans="1:8" x14ac:dyDescent="0.25">
      <c r="A3127" s="447"/>
      <c r="B3127" s="449">
        <v>97321</v>
      </c>
      <c r="C3127" s="439" t="s">
        <v>11441</v>
      </c>
      <c r="D3127" s="449" t="s">
        <v>60</v>
      </c>
      <c r="E3127" s="450">
        <v>256.27</v>
      </c>
      <c r="F3127" s="455">
        <v>0.71419999999999995</v>
      </c>
      <c r="G3127" s="453">
        <f>VLOOKUP(B3127,'SINAPI-%MO'!B:E,4,0)</f>
        <v>0.2858</v>
      </c>
      <c r="H3127" s="456">
        <f t="shared" si="48"/>
        <v>183.02</v>
      </c>
    </row>
    <row r="3128" spans="1:8" x14ac:dyDescent="0.25">
      <c r="A3128" s="447"/>
      <c r="B3128" s="449">
        <v>97322</v>
      </c>
      <c r="C3128" s="439" t="s">
        <v>11442</v>
      </c>
      <c r="D3128" s="449" t="s">
        <v>60</v>
      </c>
      <c r="E3128" s="450">
        <v>334.46</v>
      </c>
      <c r="F3128" s="455">
        <v>0.73609999999999998</v>
      </c>
      <c r="G3128" s="453">
        <f>VLOOKUP(B3128,'SINAPI-%MO'!B:E,4,0)</f>
        <v>0.26390000000000002</v>
      </c>
      <c r="H3128" s="456">
        <f t="shared" si="48"/>
        <v>246.19</v>
      </c>
    </row>
    <row r="3129" spans="1:8" x14ac:dyDescent="0.25">
      <c r="A3129" s="447"/>
      <c r="B3129" s="449">
        <v>97313</v>
      </c>
      <c r="C3129" s="439" t="s">
        <v>11443</v>
      </c>
      <c r="D3129" s="449" t="s">
        <v>60</v>
      </c>
      <c r="E3129" s="450">
        <v>144.66999999999999</v>
      </c>
      <c r="F3129" s="455">
        <v>0.85640000000000005</v>
      </c>
      <c r="G3129" s="453">
        <f>VLOOKUP(B3129,'SINAPI-%MO'!B:E,4,0)</f>
        <v>0.14360000000000001</v>
      </c>
      <c r="H3129" s="456">
        <f t="shared" si="48"/>
        <v>123.89</v>
      </c>
    </row>
    <row r="3130" spans="1:8" x14ac:dyDescent="0.25">
      <c r="A3130" s="447"/>
      <c r="B3130" s="449">
        <v>97323</v>
      </c>
      <c r="C3130" s="439" t="s">
        <v>11444</v>
      </c>
      <c r="D3130" s="449" t="s">
        <v>60</v>
      </c>
      <c r="E3130" s="450">
        <v>387.16</v>
      </c>
      <c r="F3130" s="455">
        <v>0.73329999999999995</v>
      </c>
      <c r="G3130" s="453">
        <f>VLOOKUP(B3130,'SINAPI-%MO'!B:E,4,0)</f>
        <v>0.26669999999999999</v>
      </c>
      <c r="H3130" s="456">
        <f t="shared" si="48"/>
        <v>283.89999999999998</v>
      </c>
    </row>
    <row r="3131" spans="1:8" x14ac:dyDescent="0.25">
      <c r="A3131" s="447"/>
      <c r="B3131" s="449">
        <v>97324</v>
      </c>
      <c r="C3131" s="439" t="s">
        <v>11445</v>
      </c>
      <c r="D3131" s="449" t="s">
        <v>60</v>
      </c>
      <c r="E3131" s="450">
        <v>458.71</v>
      </c>
      <c r="F3131" s="455">
        <v>0.74219999999999997</v>
      </c>
      <c r="G3131" s="453">
        <f>VLOOKUP(B3131,'SINAPI-%MO'!B:E,4,0)</f>
        <v>0.25779999999999997</v>
      </c>
      <c r="H3131" s="456">
        <f t="shared" si="48"/>
        <v>340.45</v>
      </c>
    </row>
    <row r="3132" spans="1:8" x14ac:dyDescent="0.25">
      <c r="A3132" s="447"/>
      <c r="B3132" s="449">
        <v>97314</v>
      </c>
      <c r="C3132" s="439" t="s">
        <v>11446</v>
      </c>
      <c r="D3132" s="449" t="s">
        <v>60</v>
      </c>
      <c r="E3132" s="450">
        <v>151.91</v>
      </c>
      <c r="F3132" s="455">
        <v>0.83860000000000001</v>
      </c>
      <c r="G3132" s="453">
        <f>VLOOKUP(B3132,'SINAPI-%MO'!B:E,4,0)</f>
        <v>0.16139999999999999</v>
      </c>
      <c r="H3132" s="456">
        <f t="shared" si="48"/>
        <v>127.39</v>
      </c>
    </row>
    <row r="3133" spans="1:8" x14ac:dyDescent="0.25">
      <c r="A3133" s="447"/>
      <c r="B3133" s="449">
        <v>97325</v>
      </c>
      <c r="C3133" s="439" t="s">
        <v>11447</v>
      </c>
      <c r="D3133" s="449" t="s">
        <v>60</v>
      </c>
      <c r="E3133" s="450">
        <v>537.91</v>
      </c>
      <c r="F3133" s="455">
        <v>0.75229999999999997</v>
      </c>
      <c r="G3133" s="453">
        <f>VLOOKUP(B3133,'SINAPI-%MO'!B:E,4,0)</f>
        <v>0.2477</v>
      </c>
      <c r="H3133" s="456">
        <f t="shared" si="48"/>
        <v>404.66</v>
      </c>
    </row>
    <row r="3134" spans="1:8" x14ac:dyDescent="0.25">
      <c r="A3134" s="447"/>
      <c r="B3134" s="449">
        <v>103518</v>
      </c>
      <c r="C3134" s="439" t="s">
        <v>15146</v>
      </c>
      <c r="D3134" s="449" t="s">
        <v>60</v>
      </c>
      <c r="E3134" s="450">
        <v>0</v>
      </c>
      <c r="F3134" s="455"/>
      <c r="G3134" s="453" t="e">
        <f>VLOOKUP(B3134,'SINAPI-%MO'!B:E,4,0)</f>
        <v>#N/A</v>
      </c>
      <c r="H3134" s="456" t="str">
        <f t="shared" si="48"/>
        <v/>
      </c>
    </row>
    <row r="3135" spans="1:8" x14ac:dyDescent="0.25">
      <c r="A3135" s="447"/>
      <c r="B3135" s="449">
        <v>103517</v>
      </c>
      <c r="C3135" s="439" t="s">
        <v>14149</v>
      </c>
      <c r="D3135" s="449" t="s">
        <v>60</v>
      </c>
      <c r="E3135" s="450">
        <v>5673.6</v>
      </c>
      <c r="F3135" s="455">
        <v>0</v>
      </c>
      <c r="G3135" s="453">
        <f>VLOOKUP(B3135,'SINAPI-%MO'!B:E,4,0)</f>
        <v>1.46E-2</v>
      </c>
      <c r="H3135" s="456">
        <f t="shared" si="48"/>
        <v>5590.76</v>
      </c>
    </row>
    <row r="3136" spans="1:8" x14ac:dyDescent="0.25">
      <c r="A3136" s="447"/>
      <c r="B3136" s="449">
        <v>103519</v>
      </c>
      <c r="C3136" s="439" t="s">
        <v>14150</v>
      </c>
      <c r="D3136" s="449" t="s">
        <v>60</v>
      </c>
      <c r="E3136" s="450">
        <v>11.9</v>
      </c>
      <c r="F3136" s="455">
        <v>0</v>
      </c>
      <c r="G3136" s="453">
        <f>VLOOKUP(B3136,'SINAPI-%MO'!B:E,4,0)</f>
        <v>0.43359999999999999</v>
      </c>
      <c r="H3136" s="456">
        <f t="shared" si="48"/>
        <v>6.74</v>
      </c>
    </row>
    <row r="3137" spans="1:8" x14ac:dyDescent="0.25">
      <c r="A3137" s="447"/>
      <c r="B3137" s="449">
        <v>103515</v>
      </c>
      <c r="C3137" s="439" t="s">
        <v>15147</v>
      </c>
      <c r="D3137" s="449" t="s">
        <v>60</v>
      </c>
      <c r="E3137" s="450">
        <v>0</v>
      </c>
      <c r="F3137" s="455"/>
      <c r="G3137" s="453" t="e">
        <f>VLOOKUP(B3137,'SINAPI-%MO'!B:E,4,0)</f>
        <v>#N/A</v>
      </c>
      <c r="H3137" s="456" t="str">
        <f t="shared" si="48"/>
        <v/>
      </c>
    </row>
    <row r="3138" spans="1:8" x14ac:dyDescent="0.25">
      <c r="A3138" s="447"/>
      <c r="B3138" s="449">
        <v>103502</v>
      </c>
      <c r="C3138" s="439" t="s">
        <v>15148</v>
      </c>
      <c r="D3138" s="449" t="s">
        <v>73</v>
      </c>
      <c r="E3138" s="450">
        <v>0</v>
      </c>
      <c r="F3138" s="455"/>
      <c r="G3138" s="453" t="e">
        <f>VLOOKUP(B3138,'SINAPI-%MO'!B:E,4,0)</f>
        <v>#N/A</v>
      </c>
      <c r="H3138" s="456" t="str">
        <f t="shared" si="48"/>
        <v/>
      </c>
    </row>
    <row r="3139" spans="1:8" x14ac:dyDescent="0.25">
      <c r="A3139" s="447"/>
      <c r="B3139" s="449">
        <v>103503</v>
      </c>
      <c r="C3139" s="439" t="s">
        <v>15149</v>
      </c>
      <c r="D3139" s="449" t="s">
        <v>73</v>
      </c>
      <c r="E3139" s="450">
        <v>0</v>
      </c>
      <c r="F3139" s="455"/>
      <c r="G3139" s="453" t="e">
        <f>VLOOKUP(B3139,'SINAPI-%MO'!B:E,4,0)</f>
        <v>#N/A</v>
      </c>
      <c r="H3139" s="456" t="str">
        <f t="shared" si="48"/>
        <v/>
      </c>
    </row>
    <row r="3140" spans="1:8" x14ac:dyDescent="0.25">
      <c r="A3140" s="447"/>
      <c r="B3140" s="449">
        <v>103499</v>
      </c>
      <c r="C3140" s="439" t="s">
        <v>15150</v>
      </c>
      <c r="D3140" s="449" t="s">
        <v>60</v>
      </c>
      <c r="E3140" s="450">
        <v>0</v>
      </c>
      <c r="F3140" s="455"/>
      <c r="G3140" s="453" t="e">
        <f>VLOOKUP(B3140,'SINAPI-%MO'!B:E,4,0)</f>
        <v>#N/A</v>
      </c>
      <c r="H3140" s="456" t="str">
        <f t="shared" si="48"/>
        <v/>
      </c>
    </row>
    <row r="3141" spans="1:8" x14ac:dyDescent="0.25">
      <c r="A3141" s="447"/>
      <c r="B3141" s="449">
        <v>103501</v>
      </c>
      <c r="C3141" s="439" t="s">
        <v>15151</v>
      </c>
      <c r="D3141" s="449" t="s">
        <v>60</v>
      </c>
      <c r="E3141" s="450">
        <v>0</v>
      </c>
      <c r="F3141" s="455"/>
      <c r="G3141" s="453" t="e">
        <f>VLOOKUP(B3141,'SINAPI-%MO'!B:E,4,0)</f>
        <v>#N/A</v>
      </c>
      <c r="H3141" s="456" t="str">
        <f t="shared" si="48"/>
        <v/>
      </c>
    </row>
    <row r="3142" spans="1:8" x14ac:dyDescent="0.25">
      <c r="A3142" s="447"/>
      <c r="B3142" s="449">
        <v>103500</v>
      </c>
      <c r="C3142" s="439" t="s">
        <v>15152</v>
      </c>
      <c r="D3142" s="449" t="s">
        <v>60</v>
      </c>
      <c r="E3142" s="450">
        <v>0</v>
      </c>
      <c r="F3142" s="455"/>
      <c r="G3142" s="453" t="e">
        <f>VLOOKUP(B3142,'SINAPI-%MO'!B:E,4,0)</f>
        <v>#N/A</v>
      </c>
      <c r="H3142" s="456" t="str">
        <f t="shared" si="48"/>
        <v/>
      </c>
    </row>
    <row r="3143" spans="1:8" x14ac:dyDescent="0.25">
      <c r="A3143" s="447"/>
      <c r="B3143" s="449">
        <v>106678</v>
      </c>
      <c r="C3143" s="439" t="s">
        <v>15153</v>
      </c>
      <c r="D3143" s="449" t="s">
        <v>60</v>
      </c>
      <c r="E3143" s="450">
        <v>0</v>
      </c>
      <c r="F3143" s="455"/>
      <c r="G3143" s="453" t="e">
        <f>VLOOKUP(B3143,'SINAPI-%MO'!B:E,4,0)</f>
        <v>#N/A</v>
      </c>
      <c r="H3143" s="456" t="str">
        <f t="shared" si="48"/>
        <v/>
      </c>
    </row>
    <row r="3144" spans="1:8" x14ac:dyDescent="0.25">
      <c r="A3144" s="447"/>
      <c r="B3144" s="449">
        <v>106680</v>
      </c>
      <c r="C3144" s="439" t="s">
        <v>15154</v>
      </c>
      <c r="D3144" s="449" t="s">
        <v>60</v>
      </c>
      <c r="E3144" s="450">
        <v>0</v>
      </c>
      <c r="F3144" s="455"/>
      <c r="G3144" s="453" t="e">
        <f>VLOOKUP(B3144,'SINAPI-%MO'!B:E,4,0)</f>
        <v>#N/A</v>
      </c>
      <c r="H3144" s="456" t="str">
        <f t="shared" si="48"/>
        <v/>
      </c>
    </row>
    <row r="3145" spans="1:8" x14ac:dyDescent="0.25">
      <c r="A3145" s="447"/>
      <c r="B3145" s="449">
        <v>106679</v>
      </c>
      <c r="C3145" s="439" t="s">
        <v>15155</v>
      </c>
      <c r="D3145" s="449" t="s">
        <v>60</v>
      </c>
      <c r="E3145" s="450">
        <v>0</v>
      </c>
      <c r="F3145" s="455"/>
      <c r="G3145" s="453" t="e">
        <f>VLOOKUP(B3145,'SINAPI-%MO'!B:E,4,0)</f>
        <v>#N/A</v>
      </c>
      <c r="H3145" s="456" t="str">
        <f t="shared" si="48"/>
        <v/>
      </c>
    </row>
    <row r="3146" spans="1:8" x14ac:dyDescent="0.25">
      <c r="A3146" s="447"/>
      <c r="B3146" s="449">
        <v>103496</v>
      </c>
      <c r="C3146" s="439" t="s">
        <v>15156</v>
      </c>
      <c r="D3146" s="449" t="s">
        <v>60</v>
      </c>
      <c r="E3146" s="450">
        <v>0</v>
      </c>
      <c r="F3146" s="455"/>
      <c r="G3146" s="453" t="e">
        <f>VLOOKUP(B3146,'SINAPI-%MO'!B:E,4,0)</f>
        <v>#N/A</v>
      </c>
      <c r="H3146" s="456" t="str">
        <f t="shared" si="48"/>
        <v/>
      </c>
    </row>
    <row r="3147" spans="1:8" x14ac:dyDescent="0.25">
      <c r="A3147" s="447"/>
      <c r="B3147" s="449">
        <v>103498</v>
      </c>
      <c r="C3147" s="439" t="s">
        <v>15157</v>
      </c>
      <c r="D3147" s="449" t="s">
        <v>60</v>
      </c>
      <c r="E3147" s="450">
        <v>0</v>
      </c>
      <c r="F3147" s="455"/>
      <c r="G3147" s="453" t="e">
        <f>VLOOKUP(B3147,'SINAPI-%MO'!B:E,4,0)</f>
        <v>#N/A</v>
      </c>
      <c r="H3147" s="456" t="str">
        <f t="shared" si="48"/>
        <v/>
      </c>
    </row>
    <row r="3148" spans="1:8" x14ac:dyDescent="0.25">
      <c r="A3148" s="447"/>
      <c r="B3148" s="449">
        <v>103497</v>
      </c>
      <c r="C3148" s="439" t="s">
        <v>15158</v>
      </c>
      <c r="D3148" s="449" t="s">
        <v>60</v>
      </c>
      <c r="E3148" s="450">
        <v>0</v>
      </c>
      <c r="F3148" s="455"/>
      <c r="G3148" s="453" t="e">
        <f>VLOOKUP(B3148,'SINAPI-%MO'!B:E,4,0)</f>
        <v>#N/A</v>
      </c>
      <c r="H3148" s="456" t="str">
        <f t="shared" ref="H3148:H3211" si="49">IF(E3148&gt;0,TRUNC(E3148*(1-G3148),2),"")</f>
        <v/>
      </c>
    </row>
    <row r="3149" spans="1:8" x14ac:dyDescent="0.25">
      <c r="A3149" s="447"/>
      <c r="B3149" s="449">
        <v>103516</v>
      </c>
      <c r="C3149" s="439" t="s">
        <v>15159</v>
      </c>
      <c r="D3149" s="449" t="s">
        <v>60</v>
      </c>
      <c r="E3149" s="450">
        <v>0</v>
      </c>
      <c r="F3149" s="455"/>
      <c r="G3149" s="453" t="e">
        <f>VLOOKUP(B3149,'SINAPI-%MO'!B:E,4,0)</f>
        <v>#N/A</v>
      </c>
      <c r="H3149" s="456" t="str">
        <f t="shared" si="49"/>
        <v/>
      </c>
    </row>
    <row r="3150" spans="1:8" x14ac:dyDescent="0.25">
      <c r="A3150" s="447"/>
      <c r="B3150" s="449">
        <v>103506</v>
      </c>
      <c r="C3150" s="439" t="s">
        <v>15160</v>
      </c>
      <c r="D3150" s="449" t="s">
        <v>60</v>
      </c>
      <c r="E3150" s="450">
        <v>0</v>
      </c>
      <c r="F3150" s="455"/>
      <c r="G3150" s="453" t="e">
        <f>VLOOKUP(B3150,'SINAPI-%MO'!B:E,4,0)</f>
        <v>#N/A</v>
      </c>
      <c r="H3150" s="456" t="str">
        <f t="shared" si="49"/>
        <v/>
      </c>
    </row>
    <row r="3151" spans="1:8" x14ac:dyDescent="0.25">
      <c r="A3151" s="447"/>
      <c r="B3151" s="449">
        <v>106681</v>
      </c>
      <c r="C3151" s="439" t="s">
        <v>15161</v>
      </c>
      <c r="D3151" s="449" t="s">
        <v>60</v>
      </c>
      <c r="E3151" s="450">
        <v>0</v>
      </c>
      <c r="F3151" s="455"/>
      <c r="G3151" s="453" t="e">
        <f>VLOOKUP(B3151,'SINAPI-%MO'!B:E,4,0)</f>
        <v>#N/A</v>
      </c>
      <c r="H3151" s="456" t="str">
        <f t="shared" si="49"/>
        <v/>
      </c>
    </row>
    <row r="3152" spans="1:8" x14ac:dyDescent="0.25">
      <c r="A3152" s="447"/>
      <c r="B3152" s="449">
        <v>103507</v>
      </c>
      <c r="C3152" s="439" t="s">
        <v>15162</v>
      </c>
      <c r="D3152" s="449" t="s">
        <v>60</v>
      </c>
      <c r="E3152" s="450">
        <v>0</v>
      </c>
      <c r="F3152" s="455"/>
      <c r="G3152" s="453" t="e">
        <f>VLOOKUP(B3152,'SINAPI-%MO'!B:E,4,0)</f>
        <v>#N/A</v>
      </c>
      <c r="H3152" s="456" t="str">
        <f t="shared" si="49"/>
        <v/>
      </c>
    </row>
    <row r="3153" spans="1:8" x14ac:dyDescent="0.25">
      <c r="A3153" s="447"/>
      <c r="B3153" s="449">
        <v>103493</v>
      </c>
      <c r="C3153" s="439" t="s">
        <v>15163</v>
      </c>
      <c r="D3153" s="449" t="s">
        <v>60</v>
      </c>
      <c r="E3153" s="450">
        <v>0</v>
      </c>
      <c r="F3153" s="455"/>
      <c r="G3153" s="453" t="e">
        <f>VLOOKUP(B3153,'SINAPI-%MO'!B:E,4,0)</f>
        <v>#N/A</v>
      </c>
      <c r="H3153" s="456" t="str">
        <f t="shared" si="49"/>
        <v/>
      </c>
    </row>
    <row r="3154" spans="1:8" x14ac:dyDescent="0.25">
      <c r="A3154" s="447"/>
      <c r="B3154" s="449">
        <v>103495</v>
      </c>
      <c r="C3154" s="439" t="s">
        <v>15164</v>
      </c>
      <c r="D3154" s="449" t="s">
        <v>60</v>
      </c>
      <c r="E3154" s="450">
        <v>0</v>
      </c>
      <c r="F3154" s="455"/>
      <c r="G3154" s="453" t="e">
        <f>VLOOKUP(B3154,'SINAPI-%MO'!B:E,4,0)</f>
        <v>#N/A</v>
      </c>
      <c r="H3154" s="456" t="str">
        <f t="shared" si="49"/>
        <v/>
      </c>
    </row>
    <row r="3155" spans="1:8" x14ac:dyDescent="0.25">
      <c r="A3155" s="447"/>
      <c r="B3155" s="449">
        <v>103494</v>
      </c>
      <c r="C3155" s="439" t="s">
        <v>15165</v>
      </c>
      <c r="D3155" s="449" t="s">
        <v>60</v>
      </c>
      <c r="E3155" s="450">
        <v>0</v>
      </c>
      <c r="F3155" s="455"/>
      <c r="G3155" s="453" t="e">
        <f>VLOOKUP(B3155,'SINAPI-%MO'!B:E,4,0)</f>
        <v>#N/A</v>
      </c>
      <c r="H3155" s="456" t="str">
        <f t="shared" si="49"/>
        <v/>
      </c>
    </row>
    <row r="3156" spans="1:8" x14ac:dyDescent="0.25">
      <c r="A3156" s="447"/>
      <c r="B3156" s="449">
        <v>103513</v>
      </c>
      <c r="C3156" s="439" t="s">
        <v>15166</v>
      </c>
      <c r="D3156" s="449" t="s">
        <v>60</v>
      </c>
      <c r="E3156" s="450">
        <v>0</v>
      </c>
      <c r="F3156" s="455"/>
      <c r="G3156" s="453" t="e">
        <f>VLOOKUP(B3156,'SINAPI-%MO'!B:E,4,0)</f>
        <v>#N/A</v>
      </c>
      <c r="H3156" s="456" t="str">
        <f t="shared" si="49"/>
        <v/>
      </c>
    </row>
    <row r="3157" spans="1:8" x14ac:dyDescent="0.25">
      <c r="A3157" s="447"/>
      <c r="B3157" s="449">
        <v>103523</v>
      </c>
      <c r="C3157" s="439" t="s">
        <v>14151</v>
      </c>
      <c r="D3157" s="449" t="s">
        <v>60</v>
      </c>
      <c r="E3157" s="450">
        <v>18850.43</v>
      </c>
      <c r="F3157" s="455">
        <v>0</v>
      </c>
      <c r="G3157" s="453">
        <f>VLOOKUP(B3157,'SINAPI-%MO'!B:E,4,0)</f>
        <v>1.17E-2</v>
      </c>
      <c r="H3157" s="456">
        <f t="shared" si="49"/>
        <v>18629.87</v>
      </c>
    </row>
    <row r="3158" spans="1:8" x14ac:dyDescent="0.25">
      <c r="A3158" s="447"/>
      <c r="B3158" s="449">
        <v>103509</v>
      </c>
      <c r="C3158" s="439" t="s">
        <v>15167</v>
      </c>
      <c r="D3158" s="449" t="s">
        <v>60</v>
      </c>
      <c r="E3158" s="450">
        <v>0</v>
      </c>
      <c r="F3158" s="455"/>
      <c r="G3158" s="453" t="e">
        <f>VLOOKUP(B3158,'SINAPI-%MO'!B:E,4,0)</f>
        <v>#N/A</v>
      </c>
      <c r="H3158" s="456" t="str">
        <f t="shared" si="49"/>
        <v/>
      </c>
    </row>
    <row r="3159" spans="1:8" x14ac:dyDescent="0.25">
      <c r="A3159" s="447"/>
      <c r="B3159" s="449">
        <v>103514</v>
      </c>
      <c r="C3159" s="439" t="s">
        <v>15168</v>
      </c>
      <c r="D3159" s="449" t="s">
        <v>60</v>
      </c>
      <c r="E3159" s="450">
        <v>0</v>
      </c>
      <c r="F3159" s="455"/>
      <c r="G3159" s="453" t="e">
        <f>VLOOKUP(B3159,'SINAPI-%MO'!B:E,4,0)</f>
        <v>#N/A</v>
      </c>
      <c r="H3159" s="456" t="str">
        <f t="shared" si="49"/>
        <v/>
      </c>
    </row>
    <row r="3160" spans="1:8" x14ac:dyDescent="0.25">
      <c r="A3160" s="447"/>
      <c r="B3160" s="449">
        <v>103510</v>
      </c>
      <c r="C3160" s="439" t="s">
        <v>15169</v>
      </c>
      <c r="D3160" s="449" t="s">
        <v>60</v>
      </c>
      <c r="E3160" s="450">
        <v>0</v>
      </c>
      <c r="F3160" s="455"/>
      <c r="G3160" s="453" t="e">
        <f>VLOOKUP(B3160,'SINAPI-%MO'!B:E,4,0)</f>
        <v>#N/A</v>
      </c>
      <c r="H3160" s="456" t="str">
        <f t="shared" si="49"/>
        <v/>
      </c>
    </row>
    <row r="3161" spans="1:8" x14ac:dyDescent="0.25">
      <c r="A3161" s="447"/>
      <c r="B3161" s="449">
        <v>103520</v>
      </c>
      <c r="C3161" s="439" t="s">
        <v>14152</v>
      </c>
      <c r="D3161" s="449" t="s">
        <v>60</v>
      </c>
      <c r="E3161" s="450">
        <v>9499.15</v>
      </c>
      <c r="F3161" s="455">
        <v>0</v>
      </c>
      <c r="G3161" s="453">
        <f>VLOOKUP(B3161,'SINAPI-%MO'!B:E,4,0)</f>
        <v>2.3E-3</v>
      </c>
      <c r="H3161" s="456">
        <f t="shared" si="49"/>
        <v>9477.2999999999993</v>
      </c>
    </row>
    <row r="3162" spans="1:8" x14ac:dyDescent="0.25">
      <c r="A3162" s="447"/>
      <c r="B3162" s="449">
        <v>103511</v>
      </c>
      <c r="C3162" s="439" t="s">
        <v>15170</v>
      </c>
      <c r="D3162" s="449" t="s">
        <v>60</v>
      </c>
      <c r="E3162" s="450">
        <v>0</v>
      </c>
      <c r="F3162" s="455"/>
      <c r="G3162" s="453" t="e">
        <f>VLOOKUP(B3162,'SINAPI-%MO'!B:E,4,0)</f>
        <v>#N/A</v>
      </c>
      <c r="H3162" s="456" t="str">
        <f t="shared" si="49"/>
        <v/>
      </c>
    </row>
    <row r="3163" spans="1:8" x14ac:dyDescent="0.25">
      <c r="A3163" s="447"/>
      <c r="B3163" s="449">
        <v>103521</v>
      </c>
      <c r="C3163" s="439" t="s">
        <v>14153</v>
      </c>
      <c r="D3163" s="449" t="s">
        <v>60</v>
      </c>
      <c r="E3163" s="450">
        <v>12608.96</v>
      </c>
      <c r="F3163" s="455">
        <v>0</v>
      </c>
      <c r="G3163" s="453">
        <f>VLOOKUP(B3163,'SINAPI-%MO'!B:E,4,0)</f>
        <v>2.3999999999999998E-3</v>
      </c>
      <c r="H3163" s="456">
        <f t="shared" si="49"/>
        <v>12578.69</v>
      </c>
    </row>
    <row r="3164" spans="1:8" x14ac:dyDescent="0.25">
      <c r="A3164" s="447"/>
      <c r="B3164" s="449">
        <v>103512</v>
      </c>
      <c r="C3164" s="439" t="s">
        <v>15171</v>
      </c>
      <c r="D3164" s="449" t="s">
        <v>60</v>
      </c>
      <c r="E3164" s="450">
        <v>0</v>
      </c>
      <c r="F3164" s="455"/>
      <c r="G3164" s="453" t="e">
        <f>VLOOKUP(B3164,'SINAPI-%MO'!B:E,4,0)</f>
        <v>#N/A</v>
      </c>
      <c r="H3164" s="456" t="str">
        <f t="shared" si="49"/>
        <v/>
      </c>
    </row>
    <row r="3165" spans="1:8" x14ac:dyDescent="0.25">
      <c r="A3165" s="447"/>
      <c r="B3165" s="449">
        <v>103522</v>
      </c>
      <c r="C3165" s="439" t="s">
        <v>14154</v>
      </c>
      <c r="D3165" s="449" t="s">
        <v>60</v>
      </c>
      <c r="E3165" s="450">
        <v>12419.4</v>
      </c>
      <c r="F3165" s="455">
        <v>0</v>
      </c>
      <c r="G3165" s="453">
        <f>VLOOKUP(B3165,'SINAPI-%MO'!B:E,4,0)</f>
        <v>1.72E-2</v>
      </c>
      <c r="H3165" s="456">
        <f t="shared" si="49"/>
        <v>12205.78</v>
      </c>
    </row>
    <row r="3166" spans="1:8" x14ac:dyDescent="0.25">
      <c r="A3166" s="447"/>
      <c r="B3166" s="449">
        <v>103508</v>
      </c>
      <c r="C3166" s="439" t="s">
        <v>15172</v>
      </c>
      <c r="D3166" s="449" t="s">
        <v>60</v>
      </c>
      <c r="E3166" s="450">
        <v>0</v>
      </c>
      <c r="F3166" s="455"/>
      <c r="G3166" s="453" t="e">
        <f>VLOOKUP(B3166,'SINAPI-%MO'!B:E,4,0)</f>
        <v>#N/A</v>
      </c>
      <c r="H3166" s="456" t="str">
        <f t="shared" si="49"/>
        <v/>
      </c>
    </row>
    <row r="3167" spans="1:8" x14ac:dyDescent="0.25">
      <c r="A3167" s="447"/>
      <c r="B3167" s="449">
        <v>103524</v>
      </c>
      <c r="C3167" s="439" t="s">
        <v>15173</v>
      </c>
      <c r="D3167" s="449" t="s">
        <v>60</v>
      </c>
      <c r="E3167" s="450">
        <v>0</v>
      </c>
      <c r="F3167" s="455"/>
      <c r="G3167" s="453" t="e">
        <f>VLOOKUP(B3167,'SINAPI-%MO'!B:E,4,0)</f>
        <v>#N/A</v>
      </c>
      <c r="H3167" s="456" t="str">
        <f t="shared" si="49"/>
        <v/>
      </c>
    </row>
    <row r="3168" spans="1:8" x14ac:dyDescent="0.25">
      <c r="A3168" s="447"/>
      <c r="B3168" s="449">
        <v>103526</v>
      </c>
      <c r="C3168" s="439" t="s">
        <v>15174</v>
      </c>
      <c r="D3168" s="449" t="s">
        <v>60</v>
      </c>
      <c r="E3168" s="450">
        <v>0</v>
      </c>
      <c r="F3168" s="455"/>
      <c r="G3168" s="453" t="e">
        <f>VLOOKUP(B3168,'SINAPI-%MO'!B:E,4,0)</f>
        <v>#N/A</v>
      </c>
      <c r="H3168" s="456" t="str">
        <f t="shared" si="49"/>
        <v/>
      </c>
    </row>
    <row r="3169" spans="1:8" x14ac:dyDescent="0.25">
      <c r="A3169" s="447"/>
      <c r="B3169" s="449">
        <v>103525</v>
      </c>
      <c r="C3169" s="439" t="s">
        <v>15175</v>
      </c>
      <c r="D3169" s="449" t="s">
        <v>60</v>
      </c>
      <c r="E3169" s="450">
        <v>0</v>
      </c>
      <c r="F3169" s="455"/>
      <c r="G3169" s="453" t="e">
        <f>VLOOKUP(B3169,'SINAPI-%MO'!B:E,4,0)</f>
        <v>#N/A</v>
      </c>
      <c r="H3169" s="456" t="str">
        <f t="shared" si="49"/>
        <v/>
      </c>
    </row>
    <row r="3170" spans="1:8" x14ac:dyDescent="0.25">
      <c r="A3170" s="447"/>
      <c r="B3170" s="449">
        <v>97062</v>
      </c>
      <c r="C3170" s="439" t="s">
        <v>4820</v>
      </c>
      <c r="D3170" s="449" t="s">
        <v>71</v>
      </c>
      <c r="E3170" s="450">
        <v>7.77</v>
      </c>
      <c r="F3170" s="455">
        <v>0</v>
      </c>
      <c r="G3170" s="453">
        <f>VLOOKUP(B3170,'SINAPI-%MO'!B:E,4,0)</f>
        <v>0.44529999999999997</v>
      </c>
      <c r="H3170" s="456">
        <f t="shared" si="49"/>
        <v>4.3099999999999996</v>
      </c>
    </row>
    <row r="3171" spans="1:8" x14ac:dyDescent="0.25">
      <c r="A3171" s="447"/>
      <c r="B3171" s="449">
        <v>97061</v>
      </c>
      <c r="C3171" s="439" t="s">
        <v>11448</v>
      </c>
      <c r="D3171" s="449" t="s">
        <v>71</v>
      </c>
      <c r="E3171" s="450">
        <v>0</v>
      </c>
      <c r="F3171" s="455"/>
      <c r="G3171" s="453" t="e">
        <f>VLOOKUP(B3171,'SINAPI-%MO'!B:E,4,0)</f>
        <v>#N/A</v>
      </c>
      <c r="H3171" s="456" t="str">
        <f t="shared" si="49"/>
        <v/>
      </c>
    </row>
    <row r="3172" spans="1:8" x14ac:dyDescent="0.25">
      <c r="A3172" s="447"/>
      <c r="B3172" s="449">
        <v>104988</v>
      </c>
      <c r="C3172" s="439" t="s">
        <v>11449</v>
      </c>
      <c r="D3172" s="449" t="s">
        <v>71</v>
      </c>
      <c r="E3172" s="450">
        <v>0</v>
      </c>
      <c r="F3172" s="455"/>
      <c r="G3172" s="453" t="e">
        <f>VLOOKUP(B3172,'SINAPI-%MO'!B:E,4,0)</f>
        <v>#N/A</v>
      </c>
      <c r="H3172" s="456" t="str">
        <f t="shared" si="49"/>
        <v/>
      </c>
    </row>
    <row r="3173" spans="1:8" x14ac:dyDescent="0.25">
      <c r="A3173" s="447"/>
      <c r="B3173" s="449">
        <v>104979</v>
      </c>
      <c r="C3173" s="439" t="s">
        <v>11450</v>
      </c>
      <c r="D3173" s="449" t="s">
        <v>71</v>
      </c>
      <c r="E3173" s="450">
        <v>0</v>
      </c>
      <c r="F3173" s="455"/>
      <c r="G3173" s="453" t="e">
        <f>VLOOKUP(B3173,'SINAPI-%MO'!B:E,4,0)</f>
        <v>#N/A</v>
      </c>
      <c r="H3173" s="456" t="str">
        <f t="shared" si="49"/>
        <v/>
      </c>
    </row>
    <row r="3174" spans="1:8" x14ac:dyDescent="0.25">
      <c r="A3174" s="447"/>
      <c r="B3174" s="449">
        <v>97040</v>
      </c>
      <c r="C3174" s="439" t="s">
        <v>4815</v>
      </c>
      <c r="D3174" s="449" t="s">
        <v>71</v>
      </c>
      <c r="E3174" s="450">
        <v>18.170000000000002</v>
      </c>
      <c r="F3174" s="455">
        <v>0</v>
      </c>
      <c r="G3174" s="453">
        <f>VLOOKUP(B3174,'SINAPI-%MO'!B:E,4,0)</f>
        <v>0.71379999999999999</v>
      </c>
      <c r="H3174" s="456">
        <f t="shared" si="49"/>
        <v>5.2</v>
      </c>
    </row>
    <row r="3175" spans="1:8" x14ac:dyDescent="0.25">
      <c r="A3175" s="447"/>
      <c r="B3175" s="449">
        <v>97041</v>
      </c>
      <c r="C3175" s="439" t="s">
        <v>4816</v>
      </c>
      <c r="D3175" s="449" t="s">
        <v>71</v>
      </c>
      <c r="E3175" s="450">
        <v>131.74</v>
      </c>
      <c r="F3175" s="455">
        <v>0</v>
      </c>
      <c r="G3175" s="453">
        <f>VLOOKUP(B3175,'SINAPI-%MO'!B:E,4,0)</f>
        <v>0.26229999999999998</v>
      </c>
      <c r="H3175" s="456">
        <f t="shared" si="49"/>
        <v>97.18</v>
      </c>
    </row>
    <row r="3176" spans="1:8" x14ac:dyDescent="0.25">
      <c r="A3176" s="447"/>
      <c r="B3176" s="449">
        <v>97039</v>
      </c>
      <c r="C3176" s="439" t="s">
        <v>4814</v>
      </c>
      <c r="D3176" s="449" t="s">
        <v>71</v>
      </c>
      <c r="E3176" s="450">
        <v>90.58</v>
      </c>
      <c r="F3176" s="455">
        <v>0</v>
      </c>
      <c r="G3176" s="453">
        <f>VLOOKUP(B3176,'SINAPI-%MO'!B:E,4,0)</f>
        <v>0.27079999999999999</v>
      </c>
      <c r="H3176" s="456">
        <f t="shared" si="49"/>
        <v>66.05</v>
      </c>
    </row>
    <row r="3177" spans="1:8" x14ac:dyDescent="0.25">
      <c r="A3177" s="447"/>
      <c r="B3177" s="449">
        <v>102655</v>
      </c>
      <c r="C3177" s="439" t="s">
        <v>11451</v>
      </c>
      <c r="D3177" s="449" t="s">
        <v>73</v>
      </c>
      <c r="E3177" s="450">
        <v>0</v>
      </c>
      <c r="F3177" s="455"/>
      <c r="G3177" s="453" t="e">
        <f>VLOOKUP(B3177,'SINAPI-%MO'!B:E,4,0)</f>
        <v>#N/A</v>
      </c>
      <c r="H3177" s="456" t="str">
        <f t="shared" si="49"/>
        <v/>
      </c>
    </row>
    <row r="3178" spans="1:8" x14ac:dyDescent="0.25">
      <c r="A3178" s="447"/>
      <c r="B3178" s="449">
        <v>104987</v>
      </c>
      <c r="C3178" s="439" t="s">
        <v>11452</v>
      </c>
      <c r="D3178" s="449" t="s">
        <v>73</v>
      </c>
      <c r="E3178" s="450">
        <v>0</v>
      </c>
      <c r="F3178" s="455"/>
      <c r="G3178" s="453" t="e">
        <f>VLOOKUP(B3178,'SINAPI-%MO'!B:E,4,0)</f>
        <v>#N/A</v>
      </c>
      <c r="H3178" s="456" t="str">
        <f t="shared" si="49"/>
        <v/>
      </c>
    </row>
    <row r="3179" spans="1:8" x14ac:dyDescent="0.25">
      <c r="A3179" s="447"/>
      <c r="B3179" s="449">
        <v>104986</v>
      </c>
      <c r="C3179" s="439" t="s">
        <v>11453</v>
      </c>
      <c r="D3179" s="449" t="s">
        <v>73</v>
      </c>
      <c r="E3179" s="450">
        <v>0</v>
      </c>
      <c r="F3179" s="455"/>
      <c r="G3179" s="453" t="e">
        <f>VLOOKUP(B3179,'SINAPI-%MO'!B:E,4,0)</f>
        <v>#N/A</v>
      </c>
      <c r="H3179" s="456" t="str">
        <f t="shared" si="49"/>
        <v/>
      </c>
    </row>
    <row r="3180" spans="1:8" x14ac:dyDescent="0.25">
      <c r="A3180" s="447"/>
      <c r="B3180" s="449">
        <v>104984</v>
      </c>
      <c r="C3180" s="439" t="s">
        <v>11454</v>
      </c>
      <c r="D3180" s="449" t="s">
        <v>73</v>
      </c>
      <c r="E3180" s="450">
        <v>0</v>
      </c>
      <c r="F3180" s="455"/>
      <c r="G3180" s="453" t="e">
        <f>VLOOKUP(B3180,'SINAPI-%MO'!B:E,4,0)</f>
        <v>#N/A</v>
      </c>
      <c r="H3180" s="456" t="str">
        <f t="shared" si="49"/>
        <v/>
      </c>
    </row>
    <row r="3181" spans="1:8" x14ac:dyDescent="0.25">
      <c r="A3181" s="447"/>
      <c r="B3181" s="449">
        <v>104985</v>
      </c>
      <c r="C3181" s="439" t="s">
        <v>11455</v>
      </c>
      <c r="D3181" s="449" t="s">
        <v>73</v>
      </c>
      <c r="E3181" s="450">
        <v>0</v>
      </c>
      <c r="F3181" s="455"/>
      <c r="G3181" s="453" t="e">
        <f>VLOOKUP(B3181,'SINAPI-%MO'!B:E,4,0)</f>
        <v>#N/A</v>
      </c>
      <c r="H3181" s="456" t="str">
        <f t="shared" si="49"/>
        <v/>
      </c>
    </row>
    <row r="3182" spans="1:8" x14ac:dyDescent="0.25">
      <c r="A3182" s="447"/>
      <c r="B3182" s="449">
        <v>97026</v>
      </c>
      <c r="C3182" s="439" t="s">
        <v>11456</v>
      </c>
      <c r="D3182" s="449" t="s">
        <v>73</v>
      </c>
      <c r="E3182" s="450">
        <v>0</v>
      </c>
      <c r="F3182" s="455"/>
      <c r="G3182" s="453" t="e">
        <f>VLOOKUP(B3182,'SINAPI-%MO'!B:E,4,0)</f>
        <v>#N/A</v>
      </c>
      <c r="H3182" s="456" t="str">
        <f t="shared" si="49"/>
        <v/>
      </c>
    </row>
    <row r="3183" spans="1:8" x14ac:dyDescent="0.25">
      <c r="A3183" s="447"/>
      <c r="B3183" s="449">
        <v>97025</v>
      </c>
      <c r="C3183" s="439" t="s">
        <v>11457</v>
      </c>
      <c r="D3183" s="449" t="s">
        <v>73</v>
      </c>
      <c r="E3183" s="450">
        <v>0</v>
      </c>
      <c r="F3183" s="455"/>
      <c r="G3183" s="453" t="e">
        <f>VLOOKUP(B3183,'SINAPI-%MO'!B:E,4,0)</f>
        <v>#N/A</v>
      </c>
      <c r="H3183" s="456" t="str">
        <f t="shared" si="49"/>
        <v/>
      </c>
    </row>
    <row r="3184" spans="1:8" x14ac:dyDescent="0.25">
      <c r="A3184" s="447"/>
      <c r="B3184" s="449">
        <v>97032</v>
      </c>
      <c r="C3184" s="439" t="s">
        <v>4811</v>
      </c>
      <c r="D3184" s="449" t="s">
        <v>73</v>
      </c>
      <c r="E3184" s="450">
        <v>55.05</v>
      </c>
      <c r="F3184" s="455">
        <v>0</v>
      </c>
      <c r="G3184" s="453">
        <f>VLOOKUP(B3184,'SINAPI-%MO'!B:E,4,0)</f>
        <v>0.32319999999999999</v>
      </c>
      <c r="H3184" s="456">
        <f t="shared" si="49"/>
        <v>37.25</v>
      </c>
    </row>
    <row r="3185" spans="1:8" x14ac:dyDescent="0.25">
      <c r="A3185" s="447"/>
      <c r="B3185" s="449">
        <v>97031</v>
      </c>
      <c r="C3185" s="439" t="s">
        <v>4810</v>
      </c>
      <c r="D3185" s="449" t="s">
        <v>73</v>
      </c>
      <c r="E3185" s="450">
        <v>89.37</v>
      </c>
      <c r="F3185" s="455">
        <v>0</v>
      </c>
      <c r="G3185" s="453">
        <f>VLOOKUP(B3185,'SINAPI-%MO'!B:E,4,0)</f>
        <v>0.1991</v>
      </c>
      <c r="H3185" s="456">
        <f t="shared" si="49"/>
        <v>71.569999999999993</v>
      </c>
    </row>
    <row r="3186" spans="1:8" x14ac:dyDescent="0.25">
      <c r="A3186" s="447"/>
      <c r="B3186" s="449">
        <v>97036</v>
      </c>
      <c r="C3186" s="439" t="s">
        <v>11458</v>
      </c>
      <c r="D3186" s="449" t="s">
        <v>73</v>
      </c>
      <c r="E3186" s="450">
        <v>0</v>
      </c>
      <c r="F3186" s="455"/>
      <c r="G3186" s="453" t="e">
        <f>VLOOKUP(B3186,'SINAPI-%MO'!B:E,4,0)</f>
        <v>#N/A</v>
      </c>
      <c r="H3186" s="456" t="str">
        <f t="shared" si="49"/>
        <v/>
      </c>
    </row>
    <row r="3187" spans="1:8" x14ac:dyDescent="0.25">
      <c r="A3187" s="447"/>
      <c r="B3187" s="449">
        <v>97035</v>
      </c>
      <c r="C3187" s="439" t="s">
        <v>11459</v>
      </c>
      <c r="D3187" s="449" t="s">
        <v>73</v>
      </c>
      <c r="E3187" s="450">
        <v>0</v>
      </c>
      <c r="F3187" s="455"/>
      <c r="G3187" s="453" t="e">
        <f>VLOOKUP(B3187,'SINAPI-%MO'!B:E,4,0)</f>
        <v>#N/A</v>
      </c>
      <c r="H3187" s="456" t="str">
        <f t="shared" si="49"/>
        <v/>
      </c>
    </row>
    <row r="3188" spans="1:8" x14ac:dyDescent="0.25">
      <c r="A3188" s="447"/>
      <c r="B3188" s="449">
        <v>97034</v>
      </c>
      <c r="C3188" s="439" t="s">
        <v>4813</v>
      </c>
      <c r="D3188" s="449" t="s">
        <v>73</v>
      </c>
      <c r="E3188" s="450">
        <v>55.86</v>
      </c>
      <c r="F3188" s="455">
        <v>0</v>
      </c>
      <c r="G3188" s="453">
        <f>VLOOKUP(B3188,'SINAPI-%MO'!B:E,4,0)</f>
        <v>0.43020000000000003</v>
      </c>
      <c r="H3188" s="456">
        <f t="shared" si="49"/>
        <v>31.82</v>
      </c>
    </row>
    <row r="3189" spans="1:8" x14ac:dyDescent="0.25">
      <c r="A3189" s="447"/>
      <c r="B3189" s="449">
        <v>97033</v>
      </c>
      <c r="C3189" s="439" t="s">
        <v>4812</v>
      </c>
      <c r="D3189" s="449" t="s">
        <v>73</v>
      </c>
      <c r="E3189" s="450">
        <v>85.65</v>
      </c>
      <c r="F3189" s="455">
        <v>0</v>
      </c>
      <c r="G3189" s="453">
        <f>VLOOKUP(B3189,'SINAPI-%MO'!B:E,4,0)</f>
        <v>0.28060000000000002</v>
      </c>
      <c r="H3189" s="456">
        <f t="shared" si="49"/>
        <v>61.61</v>
      </c>
    </row>
    <row r="3190" spans="1:8" x14ac:dyDescent="0.25">
      <c r="A3190" s="447"/>
      <c r="B3190" s="449">
        <v>97030</v>
      </c>
      <c r="C3190" s="439" t="s">
        <v>11460</v>
      </c>
      <c r="D3190" s="449" t="s">
        <v>73</v>
      </c>
      <c r="E3190" s="450">
        <v>0</v>
      </c>
      <c r="F3190" s="455"/>
      <c r="G3190" s="453" t="e">
        <f>VLOOKUP(B3190,'SINAPI-%MO'!B:E,4,0)</f>
        <v>#N/A</v>
      </c>
      <c r="H3190" s="456" t="str">
        <f t="shared" si="49"/>
        <v/>
      </c>
    </row>
    <row r="3191" spans="1:8" x14ac:dyDescent="0.25">
      <c r="A3191" s="447"/>
      <c r="B3191" s="449">
        <v>97029</v>
      </c>
      <c r="C3191" s="439" t="s">
        <v>11461</v>
      </c>
      <c r="D3191" s="449" t="s">
        <v>73</v>
      </c>
      <c r="E3191" s="450">
        <v>0</v>
      </c>
      <c r="F3191" s="455"/>
      <c r="G3191" s="453" t="e">
        <f>VLOOKUP(B3191,'SINAPI-%MO'!B:E,4,0)</f>
        <v>#N/A</v>
      </c>
      <c r="H3191" s="456" t="str">
        <f t="shared" si="49"/>
        <v/>
      </c>
    </row>
    <row r="3192" spans="1:8" x14ac:dyDescent="0.25">
      <c r="A3192" s="447"/>
      <c r="B3192" s="449">
        <v>97028</v>
      </c>
      <c r="C3192" s="439" t="s">
        <v>11462</v>
      </c>
      <c r="D3192" s="449" t="s">
        <v>73</v>
      </c>
      <c r="E3192" s="450">
        <v>0</v>
      </c>
      <c r="F3192" s="455"/>
      <c r="G3192" s="453" t="e">
        <f>VLOOKUP(B3192,'SINAPI-%MO'!B:E,4,0)</f>
        <v>#N/A</v>
      </c>
      <c r="H3192" s="456" t="str">
        <f t="shared" si="49"/>
        <v/>
      </c>
    </row>
    <row r="3193" spans="1:8" x14ac:dyDescent="0.25">
      <c r="A3193" s="447"/>
      <c r="B3193" s="449">
        <v>97027</v>
      </c>
      <c r="C3193" s="439" t="s">
        <v>11463</v>
      </c>
      <c r="D3193" s="449" t="s">
        <v>73</v>
      </c>
      <c r="E3193" s="450">
        <v>0</v>
      </c>
      <c r="F3193" s="455"/>
      <c r="G3193" s="453" t="e">
        <f>VLOOKUP(B3193,'SINAPI-%MO'!B:E,4,0)</f>
        <v>#N/A</v>
      </c>
      <c r="H3193" s="456" t="str">
        <f t="shared" si="49"/>
        <v/>
      </c>
    </row>
    <row r="3194" spans="1:8" x14ac:dyDescent="0.25">
      <c r="A3194" s="447"/>
      <c r="B3194" s="449">
        <v>97038</v>
      </c>
      <c r="C3194" s="439" t="s">
        <v>11464</v>
      </c>
      <c r="D3194" s="449" t="s">
        <v>73</v>
      </c>
      <c r="E3194" s="450">
        <v>0</v>
      </c>
      <c r="F3194" s="455"/>
      <c r="G3194" s="453" t="e">
        <f>VLOOKUP(B3194,'SINAPI-%MO'!B:E,4,0)</f>
        <v>#N/A</v>
      </c>
      <c r="H3194" s="456" t="str">
        <f t="shared" si="49"/>
        <v/>
      </c>
    </row>
    <row r="3195" spans="1:8" x14ac:dyDescent="0.25">
      <c r="A3195" s="447"/>
      <c r="B3195" s="449">
        <v>97037</v>
      </c>
      <c r="C3195" s="439" t="s">
        <v>11465</v>
      </c>
      <c r="D3195" s="449" t="s">
        <v>73</v>
      </c>
      <c r="E3195" s="450">
        <v>0</v>
      </c>
      <c r="F3195" s="455"/>
      <c r="G3195" s="453" t="e">
        <f>VLOOKUP(B3195,'SINAPI-%MO'!B:E,4,0)</f>
        <v>#N/A</v>
      </c>
      <c r="H3195" s="456" t="str">
        <f t="shared" si="49"/>
        <v/>
      </c>
    </row>
    <row r="3196" spans="1:8" x14ac:dyDescent="0.25">
      <c r="A3196" s="447"/>
      <c r="B3196" s="449">
        <v>97014</v>
      </c>
      <c r="C3196" s="439" t="s">
        <v>4805</v>
      </c>
      <c r="D3196" s="449" t="s">
        <v>73</v>
      </c>
      <c r="E3196" s="450">
        <v>65.709999999999994</v>
      </c>
      <c r="F3196" s="455">
        <v>0</v>
      </c>
      <c r="G3196" s="453">
        <f>VLOOKUP(B3196,'SINAPI-%MO'!B:E,4,0)</f>
        <v>0.25840000000000002</v>
      </c>
      <c r="H3196" s="456">
        <f t="shared" si="49"/>
        <v>48.73</v>
      </c>
    </row>
    <row r="3197" spans="1:8" x14ac:dyDescent="0.25">
      <c r="A3197" s="447"/>
      <c r="B3197" s="449">
        <v>97015</v>
      </c>
      <c r="C3197" s="439" t="s">
        <v>4806</v>
      </c>
      <c r="D3197" s="449" t="s">
        <v>73</v>
      </c>
      <c r="E3197" s="450">
        <v>54.16</v>
      </c>
      <c r="F3197" s="455">
        <v>0</v>
      </c>
      <c r="G3197" s="453">
        <f>VLOOKUP(B3197,'SINAPI-%MO'!B:E,4,0)</f>
        <v>0.3135</v>
      </c>
      <c r="H3197" s="456">
        <f t="shared" si="49"/>
        <v>37.18</v>
      </c>
    </row>
    <row r="3198" spans="1:8" x14ac:dyDescent="0.25">
      <c r="A3198" s="447"/>
      <c r="B3198" s="449">
        <v>97013</v>
      </c>
      <c r="C3198" s="439" t="s">
        <v>4804</v>
      </c>
      <c r="D3198" s="449" t="s">
        <v>73</v>
      </c>
      <c r="E3198" s="450">
        <v>88.87</v>
      </c>
      <c r="F3198" s="455">
        <v>0</v>
      </c>
      <c r="G3198" s="453">
        <f>VLOOKUP(B3198,'SINAPI-%MO'!B:E,4,0)</f>
        <v>0.19109999999999999</v>
      </c>
      <c r="H3198" s="456">
        <f t="shared" si="49"/>
        <v>71.88</v>
      </c>
    </row>
    <row r="3199" spans="1:8" x14ac:dyDescent="0.25">
      <c r="A3199" s="447"/>
      <c r="B3199" s="449">
        <v>97017</v>
      </c>
      <c r="C3199" s="439" t="s">
        <v>4808</v>
      </c>
      <c r="D3199" s="449" t="s">
        <v>73</v>
      </c>
      <c r="E3199" s="450">
        <v>44.71</v>
      </c>
      <c r="F3199" s="455">
        <v>0</v>
      </c>
      <c r="G3199" s="453">
        <f>VLOOKUP(B3199,'SINAPI-%MO'!B:E,4,0)</f>
        <v>0.29880000000000001</v>
      </c>
      <c r="H3199" s="456">
        <f t="shared" si="49"/>
        <v>31.35</v>
      </c>
    </row>
    <row r="3200" spans="1:8" x14ac:dyDescent="0.25">
      <c r="A3200" s="447"/>
      <c r="B3200" s="449">
        <v>97018</v>
      </c>
      <c r="C3200" s="439" t="s">
        <v>4809</v>
      </c>
      <c r="D3200" s="449" t="s">
        <v>73</v>
      </c>
      <c r="E3200" s="450">
        <v>37.32</v>
      </c>
      <c r="F3200" s="455">
        <v>0</v>
      </c>
      <c r="G3200" s="453">
        <f>VLOOKUP(B3200,'SINAPI-%MO'!B:E,4,0)</f>
        <v>0.35799999999999998</v>
      </c>
      <c r="H3200" s="456">
        <f t="shared" si="49"/>
        <v>23.95</v>
      </c>
    </row>
    <row r="3201" spans="1:8" x14ac:dyDescent="0.25">
      <c r="A3201" s="447"/>
      <c r="B3201" s="449">
        <v>97016</v>
      </c>
      <c r="C3201" s="439" t="s">
        <v>4807</v>
      </c>
      <c r="D3201" s="449" t="s">
        <v>73</v>
      </c>
      <c r="E3201" s="450">
        <v>59.61</v>
      </c>
      <c r="F3201" s="455">
        <v>0</v>
      </c>
      <c r="G3201" s="453">
        <f>VLOOKUP(B3201,'SINAPI-%MO'!B:E,4,0)</f>
        <v>0.22409999999999999</v>
      </c>
      <c r="H3201" s="456">
        <f t="shared" si="49"/>
        <v>46.25</v>
      </c>
    </row>
    <row r="3202" spans="1:8" x14ac:dyDescent="0.25">
      <c r="A3202" s="447"/>
      <c r="B3202" s="449">
        <v>97024</v>
      </c>
      <c r="C3202" s="439" t="s">
        <v>11466</v>
      </c>
      <c r="D3202" s="449" t="s">
        <v>73</v>
      </c>
      <c r="E3202" s="450">
        <v>0</v>
      </c>
      <c r="F3202" s="455"/>
      <c r="G3202" s="453" t="e">
        <f>VLOOKUP(B3202,'SINAPI-%MO'!B:E,4,0)</f>
        <v>#N/A</v>
      </c>
      <c r="H3202" s="456" t="str">
        <f t="shared" si="49"/>
        <v/>
      </c>
    </row>
    <row r="3203" spans="1:8" x14ac:dyDescent="0.25">
      <c r="A3203" s="447"/>
      <c r="B3203" s="449">
        <v>97023</v>
      </c>
      <c r="C3203" s="439" t="s">
        <v>11467</v>
      </c>
      <c r="D3203" s="449" t="s">
        <v>73</v>
      </c>
      <c r="E3203" s="450">
        <v>0</v>
      </c>
      <c r="F3203" s="455"/>
      <c r="G3203" s="453" t="e">
        <f>VLOOKUP(B3203,'SINAPI-%MO'!B:E,4,0)</f>
        <v>#N/A</v>
      </c>
      <c r="H3203" s="456" t="str">
        <f t="shared" si="49"/>
        <v/>
      </c>
    </row>
    <row r="3204" spans="1:8" x14ac:dyDescent="0.25">
      <c r="A3204" s="447"/>
      <c r="B3204" s="449">
        <v>105804</v>
      </c>
      <c r="C3204" s="439" t="s">
        <v>11468</v>
      </c>
      <c r="D3204" s="449" t="s">
        <v>73</v>
      </c>
      <c r="E3204" s="450">
        <v>0</v>
      </c>
      <c r="F3204" s="455"/>
      <c r="G3204" s="453" t="e">
        <f>VLOOKUP(B3204,'SINAPI-%MO'!B:E,4,0)</f>
        <v>#N/A</v>
      </c>
      <c r="H3204" s="456" t="str">
        <f t="shared" si="49"/>
        <v/>
      </c>
    </row>
    <row r="3205" spans="1:8" x14ac:dyDescent="0.25">
      <c r="A3205" s="447"/>
      <c r="B3205" s="449">
        <v>104990</v>
      </c>
      <c r="C3205" s="439" t="s">
        <v>5744</v>
      </c>
      <c r="D3205" s="449" t="s">
        <v>73</v>
      </c>
      <c r="E3205" s="450">
        <v>10.69</v>
      </c>
      <c r="F3205" s="455">
        <v>0.47520000000000001</v>
      </c>
      <c r="G3205" s="453">
        <f>VLOOKUP(B3205,'SINAPI-%MO'!B:E,4,0)</f>
        <v>0.52480000000000004</v>
      </c>
      <c r="H3205" s="456">
        <f t="shared" si="49"/>
        <v>5.07</v>
      </c>
    </row>
    <row r="3206" spans="1:8" x14ac:dyDescent="0.25">
      <c r="A3206" s="447"/>
      <c r="B3206" s="449">
        <v>97052</v>
      </c>
      <c r="C3206" s="439" t="s">
        <v>11469</v>
      </c>
      <c r="D3206" s="449" t="s">
        <v>60</v>
      </c>
      <c r="E3206" s="450">
        <v>0</v>
      </c>
      <c r="F3206" s="455"/>
      <c r="G3206" s="453" t="e">
        <f>VLOOKUP(B3206,'SINAPI-%MO'!B:E,4,0)</f>
        <v>#N/A</v>
      </c>
      <c r="H3206" s="456" t="str">
        <f t="shared" si="49"/>
        <v/>
      </c>
    </row>
    <row r="3207" spans="1:8" x14ac:dyDescent="0.25">
      <c r="A3207" s="447"/>
      <c r="B3207" s="449">
        <v>97054</v>
      </c>
      <c r="C3207" s="439" t="s">
        <v>4819</v>
      </c>
      <c r="D3207" s="449" t="s">
        <v>60</v>
      </c>
      <c r="E3207" s="450">
        <v>28.33</v>
      </c>
      <c r="F3207" s="455">
        <v>0</v>
      </c>
      <c r="G3207" s="453">
        <f>VLOOKUP(B3207,'SINAPI-%MO'!B:E,4,0)</f>
        <v>0.38829999999999998</v>
      </c>
      <c r="H3207" s="456">
        <f t="shared" si="49"/>
        <v>17.32</v>
      </c>
    </row>
    <row r="3208" spans="1:8" x14ac:dyDescent="0.25">
      <c r="A3208" s="447"/>
      <c r="B3208" s="449">
        <v>104981</v>
      </c>
      <c r="C3208" s="439" t="s">
        <v>11470</v>
      </c>
      <c r="D3208" s="449" t="s">
        <v>73</v>
      </c>
      <c r="E3208" s="450">
        <v>0</v>
      </c>
      <c r="F3208" s="455"/>
      <c r="G3208" s="453" t="e">
        <f>VLOOKUP(B3208,'SINAPI-%MO'!B:E,4,0)</f>
        <v>#N/A</v>
      </c>
      <c r="H3208" s="456" t="str">
        <f t="shared" si="49"/>
        <v/>
      </c>
    </row>
    <row r="3209" spans="1:8" x14ac:dyDescent="0.25">
      <c r="A3209" s="447"/>
      <c r="B3209" s="449">
        <v>104980</v>
      </c>
      <c r="C3209" s="439" t="s">
        <v>11471</v>
      </c>
      <c r="D3209" s="449" t="s">
        <v>73</v>
      </c>
      <c r="E3209" s="450">
        <v>0</v>
      </c>
      <c r="F3209" s="455"/>
      <c r="G3209" s="453" t="e">
        <f>VLOOKUP(B3209,'SINAPI-%MO'!B:E,4,0)</f>
        <v>#N/A</v>
      </c>
      <c r="H3209" s="456" t="str">
        <f t="shared" si="49"/>
        <v/>
      </c>
    </row>
    <row r="3210" spans="1:8" x14ac:dyDescent="0.25">
      <c r="A3210" s="447"/>
      <c r="B3210" s="449">
        <v>97042</v>
      </c>
      <c r="C3210" s="439" t="s">
        <v>11472</v>
      </c>
      <c r="D3210" s="449" t="s">
        <v>73</v>
      </c>
      <c r="E3210" s="450">
        <v>0</v>
      </c>
      <c r="F3210" s="455"/>
      <c r="G3210" s="453" t="e">
        <f>VLOOKUP(B3210,'SINAPI-%MO'!B:E,4,0)</f>
        <v>#N/A</v>
      </c>
      <c r="H3210" s="456" t="str">
        <f t="shared" si="49"/>
        <v/>
      </c>
    </row>
    <row r="3211" spans="1:8" x14ac:dyDescent="0.25">
      <c r="A3211" s="447"/>
      <c r="B3211" s="449">
        <v>97045</v>
      </c>
      <c r="C3211" s="439" t="s">
        <v>11473</v>
      </c>
      <c r="D3211" s="449" t="s">
        <v>73</v>
      </c>
      <c r="E3211" s="450">
        <v>0</v>
      </c>
      <c r="F3211" s="455"/>
      <c r="G3211" s="453" t="e">
        <f>VLOOKUP(B3211,'SINAPI-%MO'!B:E,4,0)</f>
        <v>#N/A</v>
      </c>
      <c r="H3211" s="456" t="str">
        <f t="shared" si="49"/>
        <v/>
      </c>
    </row>
    <row r="3212" spans="1:8" x14ac:dyDescent="0.25">
      <c r="A3212" s="447"/>
      <c r="B3212" s="449">
        <v>97044</v>
      </c>
      <c r="C3212" s="439" t="s">
        <v>11474</v>
      </c>
      <c r="D3212" s="449" t="s">
        <v>73</v>
      </c>
      <c r="E3212" s="450">
        <v>0</v>
      </c>
      <c r="F3212" s="455"/>
      <c r="G3212" s="453" t="e">
        <f>VLOOKUP(B3212,'SINAPI-%MO'!B:E,4,0)</f>
        <v>#N/A</v>
      </c>
      <c r="H3212" s="456" t="str">
        <f t="shared" ref="H3212:H3275" si="50">IF(E3212&gt;0,TRUNC(E3212*(1-G3212),2),"")</f>
        <v/>
      </c>
    </row>
    <row r="3213" spans="1:8" x14ac:dyDescent="0.25">
      <c r="A3213" s="447"/>
      <c r="B3213" s="449">
        <v>97043</v>
      </c>
      <c r="C3213" s="439" t="s">
        <v>11475</v>
      </c>
      <c r="D3213" s="449" t="s">
        <v>73</v>
      </c>
      <c r="E3213" s="450">
        <v>0</v>
      </c>
      <c r="F3213" s="455"/>
      <c r="G3213" s="453" t="e">
        <f>VLOOKUP(B3213,'SINAPI-%MO'!B:E,4,0)</f>
        <v>#N/A</v>
      </c>
      <c r="H3213" s="456" t="str">
        <f t="shared" si="50"/>
        <v/>
      </c>
    </row>
    <row r="3214" spans="1:8" x14ac:dyDescent="0.25">
      <c r="A3214" s="447"/>
      <c r="B3214" s="449">
        <v>97063</v>
      </c>
      <c r="C3214" s="439" t="s">
        <v>4821</v>
      </c>
      <c r="D3214" s="449" t="s">
        <v>71</v>
      </c>
      <c r="E3214" s="450">
        <v>21.08</v>
      </c>
      <c r="F3214" s="455">
        <v>0</v>
      </c>
      <c r="G3214" s="453">
        <f>VLOOKUP(B3214,'SINAPI-%MO'!B:E,4,0)</f>
        <v>1</v>
      </c>
      <c r="H3214" s="456">
        <f t="shared" si="50"/>
        <v>0</v>
      </c>
    </row>
    <row r="3215" spans="1:8" x14ac:dyDescent="0.25">
      <c r="A3215" s="447"/>
      <c r="B3215" s="449">
        <v>97065</v>
      </c>
      <c r="C3215" s="439" t="s">
        <v>4823</v>
      </c>
      <c r="D3215" s="449" t="s">
        <v>84</v>
      </c>
      <c r="E3215" s="450">
        <v>13.98</v>
      </c>
      <c r="F3215" s="455">
        <v>0</v>
      </c>
      <c r="G3215" s="453">
        <f>VLOOKUP(B3215,'SINAPI-%MO'!B:E,4,0)</f>
        <v>1</v>
      </c>
      <c r="H3215" s="456">
        <f t="shared" si="50"/>
        <v>0</v>
      </c>
    </row>
    <row r="3216" spans="1:8" x14ac:dyDescent="0.25">
      <c r="A3216" s="447"/>
      <c r="B3216" s="449">
        <v>97064</v>
      </c>
      <c r="C3216" s="439" t="s">
        <v>4822</v>
      </c>
      <c r="D3216" s="449" t="s">
        <v>73</v>
      </c>
      <c r="E3216" s="450">
        <v>29.27</v>
      </c>
      <c r="F3216" s="455">
        <v>0</v>
      </c>
      <c r="G3216" s="453">
        <f>VLOOKUP(B3216,'SINAPI-%MO'!B:E,4,0)</f>
        <v>1</v>
      </c>
      <c r="H3216" s="456">
        <f t="shared" si="50"/>
        <v>0</v>
      </c>
    </row>
    <row r="3217" spans="1:8" x14ac:dyDescent="0.25">
      <c r="A3217" s="447"/>
      <c r="B3217" s="449">
        <v>97049</v>
      </c>
      <c r="C3217" s="439" t="s">
        <v>11476</v>
      </c>
      <c r="D3217" s="449" t="s">
        <v>71</v>
      </c>
      <c r="E3217" s="450">
        <v>0</v>
      </c>
      <c r="F3217" s="455"/>
      <c r="G3217" s="453" t="e">
        <f>VLOOKUP(B3217,'SINAPI-%MO'!B:E,4,0)</f>
        <v>#N/A</v>
      </c>
      <c r="H3217" s="456" t="str">
        <f t="shared" si="50"/>
        <v/>
      </c>
    </row>
    <row r="3218" spans="1:8" x14ac:dyDescent="0.25">
      <c r="A3218" s="447"/>
      <c r="B3218" s="449">
        <v>96997</v>
      </c>
      <c r="C3218" s="439" t="s">
        <v>11477</v>
      </c>
      <c r="D3218" s="449" t="s">
        <v>73</v>
      </c>
      <c r="E3218" s="450">
        <v>0</v>
      </c>
      <c r="F3218" s="455"/>
      <c r="G3218" s="453" t="e">
        <f>VLOOKUP(B3218,'SINAPI-%MO'!B:E,4,0)</f>
        <v>#N/A</v>
      </c>
      <c r="H3218" s="456" t="str">
        <f t="shared" si="50"/>
        <v/>
      </c>
    </row>
    <row r="3219" spans="1:8" x14ac:dyDescent="0.25">
      <c r="A3219" s="447"/>
      <c r="B3219" s="449">
        <v>96999</v>
      </c>
      <c r="C3219" s="439" t="s">
        <v>11478</v>
      </c>
      <c r="D3219" s="449" t="s">
        <v>73</v>
      </c>
      <c r="E3219" s="450">
        <v>0</v>
      </c>
      <c r="F3219" s="455"/>
      <c r="G3219" s="453" t="e">
        <f>VLOOKUP(B3219,'SINAPI-%MO'!B:E,4,0)</f>
        <v>#N/A</v>
      </c>
      <c r="H3219" s="456" t="str">
        <f t="shared" si="50"/>
        <v/>
      </c>
    </row>
    <row r="3220" spans="1:8" x14ac:dyDescent="0.25">
      <c r="A3220" s="447"/>
      <c r="B3220" s="449">
        <v>96996</v>
      </c>
      <c r="C3220" s="439" t="s">
        <v>11479</v>
      </c>
      <c r="D3220" s="449" t="s">
        <v>73</v>
      </c>
      <c r="E3220" s="450">
        <v>0</v>
      </c>
      <c r="F3220" s="455"/>
      <c r="G3220" s="453" t="e">
        <f>VLOOKUP(B3220,'SINAPI-%MO'!B:E,4,0)</f>
        <v>#N/A</v>
      </c>
      <c r="H3220" s="456" t="str">
        <f t="shared" si="50"/>
        <v/>
      </c>
    </row>
    <row r="3221" spans="1:8" x14ac:dyDescent="0.25">
      <c r="A3221" s="447"/>
      <c r="B3221" s="449">
        <v>96998</v>
      </c>
      <c r="C3221" s="439" t="s">
        <v>11480</v>
      </c>
      <c r="D3221" s="449" t="s">
        <v>73</v>
      </c>
      <c r="E3221" s="450">
        <v>0</v>
      </c>
      <c r="F3221" s="455"/>
      <c r="G3221" s="453" t="e">
        <f>VLOOKUP(B3221,'SINAPI-%MO'!B:E,4,0)</f>
        <v>#N/A</v>
      </c>
      <c r="H3221" s="456" t="str">
        <f t="shared" si="50"/>
        <v/>
      </c>
    </row>
    <row r="3222" spans="1:8" x14ac:dyDescent="0.25">
      <c r="A3222" s="447"/>
      <c r="B3222" s="449">
        <v>97067</v>
      </c>
      <c r="C3222" s="439" t="s">
        <v>4825</v>
      </c>
      <c r="D3222" s="449" t="s">
        <v>73</v>
      </c>
      <c r="E3222" s="450">
        <v>610.05999999999995</v>
      </c>
      <c r="F3222" s="455">
        <v>0</v>
      </c>
      <c r="G3222" s="453">
        <f>VLOOKUP(B3222,'SINAPI-%MO'!B:E,4,0)</f>
        <v>0.2928</v>
      </c>
      <c r="H3222" s="456">
        <f t="shared" si="50"/>
        <v>431.43</v>
      </c>
    </row>
    <row r="3223" spans="1:8" x14ac:dyDescent="0.25">
      <c r="A3223" s="447"/>
      <c r="B3223" s="449">
        <v>97001</v>
      </c>
      <c r="C3223" s="439" t="s">
        <v>11481</v>
      </c>
      <c r="D3223" s="449" t="s">
        <v>73</v>
      </c>
      <c r="E3223" s="450">
        <v>0</v>
      </c>
      <c r="F3223" s="455"/>
      <c r="G3223" s="453" t="e">
        <f>VLOOKUP(B3223,'SINAPI-%MO'!B:E,4,0)</f>
        <v>#N/A</v>
      </c>
      <c r="H3223" s="456" t="str">
        <f t="shared" si="50"/>
        <v/>
      </c>
    </row>
    <row r="3224" spans="1:8" x14ac:dyDescent="0.25">
      <c r="A3224" s="447"/>
      <c r="B3224" s="449">
        <v>97003</v>
      </c>
      <c r="C3224" s="439" t="s">
        <v>11482</v>
      </c>
      <c r="D3224" s="449" t="s">
        <v>73</v>
      </c>
      <c r="E3224" s="450">
        <v>0</v>
      </c>
      <c r="F3224" s="455"/>
      <c r="G3224" s="453" t="e">
        <f>VLOOKUP(B3224,'SINAPI-%MO'!B:E,4,0)</f>
        <v>#N/A</v>
      </c>
      <c r="H3224" s="456" t="str">
        <f t="shared" si="50"/>
        <v/>
      </c>
    </row>
    <row r="3225" spans="1:8" x14ac:dyDescent="0.25">
      <c r="A3225" s="447"/>
      <c r="B3225" s="449">
        <v>97005</v>
      </c>
      <c r="C3225" s="439" t="s">
        <v>11483</v>
      </c>
      <c r="D3225" s="449" t="s">
        <v>73</v>
      </c>
      <c r="E3225" s="450">
        <v>0</v>
      </c>
      <c r="F3225" s="455"/>
      <c r="G3225" s="453" t="e">
        <f>VLOOKUP(B3225,'SINAPI-%MO'!B:E,4,0)</f>
        <v>#N/A</v>
      </c>
      <c r="H3225" s="456" t="str">
        <f t="shared" si="50"/>
        <v/>
      </c>
    </row>
    <row r="3226" spans="1:8" x14ac:dyDescent="0.25">
      <c r="A3226" s="447"/>
      <c r="B3226" s="449">
        <v>97000</v>
      </c>
      <c r="C3226" s="439" t="s">
        <v>11484</v>
      </c>
      <c r="D3226" s="449" t="s">
        <v>73</v>
      </c>
      <c r="E3226" s="450">
        <v>0</v>
      </c>
      <c r="F3226" s="455"/>
      <c r="G3226" s="453" t="e">
        <f>VLOOKUP(B3226,'SINAPI-%MO'!B:E,4,0)</f>
        <v>#N/A</v>
      </c>
      <c r="H3226" s="456" t="str">
        <f t="shared" si="50"/>
        <v/>
      </c>
    </row>
    <row r="3227" spans="1:8" x14ac:dyDescent="0.25">
      <c r="A3227" s="447"/>
      <c r="B3227" s="449">
        <v>97002</v>
      </c>
      <c r="C3227" s="439" t="s">
        <v>11485</v>
      </c>
      <c r="D3227" s="449" t="s">
        <v>73</v>
      </c>
      <c r="E3227" s="450">
        <v>0</v>
      </c>
      <c r="F3227" s="455"/>
      <c r="G3227" s="453" t="e">
        <f>VLOOKUP(B3227,'SINAPI-%MO'!B:E,4,0)</f>
        <v>#N/A</v>
      </c>
      <c r="H3227" s="456" t="str">
        <f t="shared" si="50"/>
        <v/>
      </c>
    </row>
    <row r="3228" spans="1:8" x14ac:dyDescent="0.25">
      <c r="A3228" s="447"/>
      <c r="B3228" s="449">
        <v>97004</v>
      </c>
      <c r="C3228" s="439" t="s">
        <v>11486</v>
      </c>
      <c r="D3228" s="449" t="s">
        <v>73</v>
      </c>
      <c r="E3228" s="450">
        <v>0</v>
      </c>
      <c r="F3228" s="455"/>
      <c r="G3228" s="453" t="e">
        <f>VLOOKUP(B3228,'SINAPI-%MO'!B:E,4,0)</f>
        <v>#N/A</v>
      </c>
      <c r="H3228" s="456" t="str">
        <f t="shared" si="50"/>
        <v/>
      </c>
    </row>
    <row r="3229" spans="1:8" x14ac:dyDescent="0.25">
      <c r="A3229" s="447"/>
      <c r="B3229" s="449">
        <v>97007</v>
      </c>
      <c r="C3229" s="439" t="s">
        <v>11487</v>
      </c>
      <c r="D3229" s="449" t="s">
        <v>73</v>
      </c>
      <c r="E3229" s="450">
        <v>0</v>
      </c>
      <c r="F3229" s="455"/>
      <c r="G3229" s="453" t="e">
        <f>VLOOKUP(B3229,'SINAPI-%MO'!B:E,4,0)</f>
        <v>#N/A</v>
      </c>
      <c r="H3229" s="456" t="str">
        <f t="shared" si="50"/>
        <v/>
      </c>
    </row>
    <row r="3230" spans="1:8" x14ac:dyDescent="0.25">
      <c r="A3230" s="447"/>
      <c r="B3230" s="449">
        <v>97009</v>
      </c>
      <c r="C3230" s="439" t="s">
        <v>11488</v>
      </c>
      <c r="D3230" s="449" t="s">
        <v>73</v>
      </c>
      <c r="E3230" s="450">
        <v>0</v>
      </c>
      <c r="F3230" s="455"/>
      <c r="G3230" s="453" t="e">
        <f>VLOOKUP(B3230,'SINAPI-%MO'!B:E,4,0)</f>
        <v>#N/A</v>
      </c>
      <c r="H3230" s="456" t="str">
        <f t="shared" si="50"/>
        <v/>
      </c>
    </row>
    <row r="3231" spans="1:8" x14ac:dyDescent="0.25">
      <c r="A3231" s="447"/>
      <c r="B3231" s="449">
        <v>97006</v>
      </c>
      <c r="C3231" s="439" t="s">
        <v>11489</v>
      </c>
      <c r="D3231" s="449" t="s">
        <v>73</v>
      </c>
      <c r="E3231" s="450">
        <v>0</v>
      </c>
      <c r="F3231" s="455"/>
      <c r="G3231" s="453" t="e">
        <f>VLOOKUP(B3231,'SINAPI-%MO'!B:E,4,0)</f>
        <v>#N/A</v>
      </c>
      <c r="H3231" s="456" t="str">
        <f t="shared" si="50"/>
        <v/>
      </c>
    </row>
    <row r="3232" spans="1:8" x14ac:dyDescent="0.25">
      <c r="A3232" s="447"/>
      <c r="B3232" s="449">
        <v>97008</v>
      </c>
      <c r="C3232" s="439" t="s">
        <v>11490</v>
      </c>
      <c r="D3232" s="449" t="s">
        <v>73</v>
      </c>
      <c r="E3232" s="450">
        <v>0</v>
      </c>
      <c r="F3232" s="455"/>
      <c r="G3232" s="453" t="e">
        <f>VLOOKUP(B3232,'SINAPI-%MO'!B:E,4,0)</f>
        <v>#N/A</v>
      </c>
      <c r="H3232" s="456" t="str">
        <f t="shared" si="50"/>
        <v/>
      </c>
    </row>
    <row r="3233" spans="1:8" x14ac:dyDescent="0.25">
      <c r="A3233" s="447"/>
      <c r="B3233" s="449">
        <v>97048</v>
      </c>
      <c r="C3233" s="439" t="s">
        <v>4818</v>
      </c>
      <c r="D3233" s="449" t="s">
        <v>71</v>
      </c>
      <c r="E3233" s="450">
        <v>0.06</v>
      </c>
      <c r="F3233" s="455">
        <v>0</v>
      </c>
      <c r="G3233" s="453">
        <f>VLOOKUP(B3233,'SINAPI-%MO'!B:E,4,0)</f>
        <v>0.33329999999999999</v>
      </c>
      <c r="H3233" s="456">
        <f t="shared" si="50"/>
        <v>0.04</v>
      </c>
    </row>
    <row r="3234" spans="1:8" x14ac:dyDescent="0.25">
      <c r="A3234" s="447"/>
      <c r="B3234" s="449">
        <v>97047</v>
      </c>
      <c r="C3234" s="439" t="s">
        <v>4817</v>
      </c>
      <c r="D3234" s="449" t="s">
        <v>71</v>
      </c>
      <c r="E3234" s="450">
        <v>0.09</v>
      </c>
      <c r="F3234" s="455">
        <v>0</v>
      </c>
      <c r="G3234" s="453">
        <f>VLOOKUP(B3234,'SINAPI-%MO'!B:E,4,0)</f>
        <v>0.33329999999999999</v>
      </c>
      <c r="H3234" s="456">
        <f t="shared" si="50"/>
        <v>0.06</v>
      </c>
    </row>
    <row r="3235" spans="1:8" x14ac:dyDescent="0.25">
      <c r="A3235" s="447"/>
      <c r="B3235" s="449">
        <v>97046</v>
      </c>
      <c r="C3235" s="439" t="s">
        <v>6105</v>
      </c>
      <c r="D3235" s="449" t="s">
        <v>71</v>
      </c>
      <c r="E3235" s="450">
        <v>0.24</v>
      </c>
      <c r="F3235" s="455">
        <v>0</v>
      </c>
      <c r="G3235" s="453">
        <f>VLOOKUP(B3235,'SINAPI-%MO'!B:E,4,0)</f>
        <v>0.33329999999999999</v>
      </c>
      <c r="H3235" s="456">
        <f t="shared" si="50"/>
        <v>0.16</v>
      </c>
    </row>
    <row r="3236" spans="1:8" x14ac:dyDescent="0.25">
      <c r="A3236" s="447"/>
      <c r="B3236" s="449">
        <v>104989</v>
      </c>
      <c r="C3236" s="439" t="s">
        <v>5743</v>
      </c>
      <c r="D3236" s="449" t="s">
        <v>60</v>
      </c>
      <c r="E3236" s="450">
        <v>38.57</v>
      </c>
      <c r="F3236" s="455">
        <v>0.26340000000000002</v>
      </c>
      <c r="G3236" s="453">
        <f>VLOOKUP(B3236,'SINAPI-%MO'!B:E,4,0)</f>
        <v>0.73660000000000003</v>
      </c>
      <c r="H3236" s="456">
        <f t="shared" si="50"/>
        <v>10.15</v>
      </c>
    </row>
    <row r="3237" spans="1:8" x14ac:dyDescent="0.25">
      <c r="A3237" s="447"/>
      <c r="B3237" s="449">
        <v>97066</v>
      </c>
      <c r="C3237" s="439" t="s">
        <v>4824</v>
      </c>
      <c r="D3237" s="449" t="s">
        <v>71</v>
      </c>
      <c r="E3237" s="450">
        <v>364.17</v>
      </c>
      <c r="F3237" s="455">
        <v>0</v>
      </c>
      <c r="G3237" s="453">
        <f>VLOOKUP(B3237,'SINAPI-%MO'!B:E,4,0)</f>
        <v>0.38700000000000001</v>
      </c>
      <c r="H3237" s="456">
        <f t="shared" si="50"/>
        <v>223.23</v>
      </c>
    </row>
    <row r="3238" spans="1:8" x14ac:dyDescent="0.25">
      <c r="A3238" s="447"/>
      <c r="B3238" s="449">
        <v>104982</v>
      </c>
      <c r="C3238" s="439" t="s">
        <v>11491</v>
      </c>
      <c r="D3238" s="449" t="s">
        <v>73</v>
      </c>
      <c r="E3238" s="450">
        <v>0</v>
      </c>
      <c r="F3238" s="455"/>
      <c r="G3238" s="453" t="e">
        <f>VLOOKUP(B3238,'SINAPI-%MO'!B:E,4,0)</f>
        <v>#N/A</v>
      </c>
      <c r="H3238" s="456" t="str">
        <f t="shared" si="50"/>
        <v/>
      </c>
    </row>
    <row r="3239" spans="1:8" x14ac:dyDescent="0.25">
      <c r="A3239" s="447"/>
      <c r="B3239" s="449">
        <v>97060</v>
      </c>
      <c r="C3239" s="439" t="s">
        <v>11492</v>
      </c>
      <c r="D3239" s="449" t="s">
        <v>73</v>
      </c>
      <c r="E3239" s="450">
        <v>0</v>
      </c>
      <c r="F3239" s="455"/>
      <c r="G3239" s="453" t="e">
        <f>VLOOKUP(B3239,'SINAPI-%MO'!B:E,4,0)</f>
        <v>#N/A</v>
      </c>
      <c r="H3239" s="456" t="str">
        <f t="shared" si="50"/>
        <v/>
      </c>
    </row>
    <row r="3240" spans="1:8" x14ac:dyDescent="0.25">
      <c r="A3240" s="447"/>
      <c r="B3240" s="449">
        <v>97059</v>
      </c>
      <c r="C3240" s="439" t="s">
        <v>11493</v>
      </c>
      <c r="D3240" s="449" t="s">
        <v>73</v>
      </c>
      <c r="E3240" s="450">
        <v>0</v>
      </c>
      <c r="F3240" s="455"/>
      <c r="G3240" s="453" t="e">
        <f>VLOOKUP(B3240,'SINAPI-%MO'!B:E,4,0)</f>
        <v>#N/A</v>
      </c>
      <c r="H3240" s="456" t="str">
        <f t="shared" si="50"/>
        <v/>
      </c>
    </row>
    <row r="3241" spans="1:8" x14ac:dyDescent="0.25">
      <c r="A3241" s="447"/>
      <c r="B3241" s="449">
        <v>97058</v>
      </c>
      <c r="C3241" s="439" t="s">
        <v>11494</v>
      </c>
      <c r="D3241" s="449" t="s">
        <v>73</v>
      </c>
      <c r="E3241" s="450">
        <v>0</v>
      </c>
      <c r="F3241" s="455"/>
      <c r="G3241" s="453" t="e">
        <f>VLOOKUP(B3241,'SINAPI-%MO'!B:E,4,0)</f>
        <v>#N/A</v>
      </c>
      <c r="H3241" s="456" t="str">
        <f t="shared" si="50"/>
        <v/>
      </c>
    </row>
    <row r="3242" spans="1:8" x14ac:dyDescent="0.25">
      <c r="A3242" s="447"/>
      <c r="B3242" s="449">
        <v>97056</v>
      </c>
      <c r="C3242" s="439" t="s">
        <v>11495</v>
      </c>
      <c r="D3242" s="449" t="s">
        <v>73</v>
      </c>
      <c r="E3242" s="450">
        <v>0</v>
      </c>
      <c r="F3242" s="455"/>
      <c r="G3242" s="453" t="e">
        <f>VLOOKUP(B3242,'SINAPI-%MO'!B:E,4,0)</f>
        <v>#N/A</v>
      </c>
      <c r="H3242" s="456" t="str">
        <f t="shared" si="50"/>
        <v/>
      </c>
    </row>
    <row r="3243" spans="1:8" x14ac:dyDescent="0.25">
      <c r="A3243" s="447"/>
      <c r="B3243" s="449">
        <v>97057</v>
      </c>
      <c r="C3243" s="439" t="s">
        <v>11496</v>
      </c>
      <c r="D3243" s="449" t="s">
        <v>73</v>
      </c>
      <c r="E3243" s="450">
        <v>0</v>
      </c>
      <c r="F3243" s="455"/>
      <c r="G3243" s="453" t="e">
        <f>VLOOKUP(B3243,'SINAPI-%MO'!B:E,4,0)</f>
        <v>#N/A</v>
      </c>
      <c r="H3243" s="456" t="str">
        <f t="shared" si="50"/>
        <v/>
      </c>
    </row>
    <row r="3244" spans="1:8" x14ac:dyDescent="0.25">
      <c r="A3244" s="447"/>
      <c r="B3244" s="449">
        <v>97055</v>
      </c>
      <c r="C3244" s="439" t="s">
        <v>11497</v>
      </c>
      <c r="D3244" s="449" t="s">
        <v>73</v>
      </c>
      <c r="E3244" s="450">
        <v>0</v>
      </c>
      <c r="F3244" s="455"/>
      <c r="G3244" s="453" t="e">
        <f>VLOOKUP(B3244,'SINAPI-%MO'!B:E,4,0)</f>
        <v>#N/A</v>
      </c>
      <c r="H3244" s="456" t="str">
        <f t="shared" si="50"/>
        <v/>
      </c>
    </row>
    <row r="3245" spans="1:8" x14ac:dyDescent="0.25">
      <c r="A3245" s="447"/>
      <c r="B3245" s="449">
        <v>102656</v>
      </c>
      <c r="C3245" s="439" t="s">
        <v>11498</v>
      </c>
      <c r="D3245" s="449" t="s">
        <v>73</v>
      </c>
      <c r="E3245" s="450">
        <v>0</v>
      </c>
      <c r="F3245" s="455"/>
      <c r="G3245" s="453" t="e">
        <f>VLOOKUP(B3245,'SINAPI-%MO'!B:E,4,0)</f>
        <v>#N/A</v>
      </c>
      <c r="H3245" s="456" t="str">
        <f t="shared" si="50"/>
        <v/>
      </c>
    </row>
    <row r="3246" spans="1:8" x14ac:dyDescent="0.25">
      <c r="A3246" s="447"/>
      <c r="B3246" s="449">
        <v>104983</v>
      </c>
      <c r="C3246" s="439" t="s">
        <v>11499</v>
      </c>
      <c r="D3246" s="449" t="s">
        <v>60</v>
      </c>
      <c r="E3246" s="450">
        <v>0</v>
      </c>
      <c r="F3246" s="455"/>
      <c r="G3246" s="453" t="e">
        <f>VLOOKUP(B3246,'SINAPI-%MO'!B:E,4,0)</f>
        <v>#N/A</v>
      </c>
      <c r="H3246" s="456" t="str">
        <f t="shared" si="50"/>
        <v/>
      </c>
    </row>
    <row r="3247" spans="1:8" x14ac:dyDescent="0.25">
      <c r="A3247" s="447"/>
      <c r="B3247" s="449">
        <v>97050</v>
      </c>
      <c r="C3247" s="439" t="s">
        <v>11500</v>
      </c>
      <c r="D3247" s="449" t="s">
        <v>71</v>
      </c>
      <c r="E3247" s="450">
        <v>0</v>
      </c>
      <c r="F3247" s="455"/>
      <c r="G3247" s="453" t="e">
        <f>VLOOKUP(B3247,'SINAPI-%MO'!B:E,4,0)</f>
        <v>#N/A</v>
      </c>
      <c r="H3247" s="456" t="str">
        <f t="shared" si="50"/>
        <v/>
      </c>
    </row>
    <row r="3248" spans="1:8" x14ac:dyDescent="0.25">
      <c r="A3248" s="447"/>
      <c r="B3248" s="449">
        <v>95946</v>
      </c>
      <c r="C3248" s="439" t="s">
        <v>1872</v>
      </c>
      <c r="D3248" s="449" t="s">
        <v>81</v>
      </c>
      <c r="E3248" s="450">
        <v>12.76</v>
      </c>
      <c r="F3248" s="455">
        <v>0</v>
      </c>
      <c r="G3248" s="453">
        <f>VLOOKUP(B3248,'SINAPI-%MO'!B:E,4,0)</f>
        <v>0.25469999999999998</v>
      </c>
      <c r="H3248" s="456">
        <f t="shared" si="50"/>
        <v>9.51</v>
      </c>
    </row>
    <row r="3249" spans="1:8" x14ac:dyDescent="0.25">
      <c r="A3249" s="447"/>
      <c r="B3249" s="449">
        <v>95947</v>
      </c>
      <c r="C3249" s="439" t="s">
        <v>1873</v>
      </c>
      <c r="D3249" s="449" t="s">
        <v>81</v>
      </c>
      <c r="E3249" s="450">
        <v>9.76</v>
      </c>
      <c r="F3249" s="455">
        <v>0</v>
      </c>
      <c r="G3249" s="453">
        <f>VLOOKUP(B3249,'SINAPI-%MO'!B:E,4,0)</f>
        <v>0.15160000000000001</v>
      </c>
      <c r="H3249" s="456">
        <f t="shared" si="50"/>
        <v>8.2799999999999994</v>
      </c>
    </row>
    <row r="3250" spans="1:8" x14ac:dyDescent="0.25">
      <c r="A3250" s="447"/>
      <c r="B3250" s="449">
        <v>95948</v>
      </c>
      <c r="C3250" s="439" t="s">
        <v>1874</v>
      </c>
      <c r="D3250" s="449" t="s">
        <v>81</v>
      </c>
      <c r="E3250" s="450">
        <v>8.5399999999999991</v>
      </c>
      <c r="F3250" s="455">
        <v>0</v>
      </c>
      <c r="G3250" s="453">
        <f>VLOOKUP(B3250,'SINAPI-%MO'!B:E,4,0)</f>
        <v>3.1600000000000003E-2</v>
      </c>
      <c r="H3250" s="456">
        <f t="shared" si="50"/>
        <v>8.27</v>
      </c>
    </row>
    <row r="3251" spans="1:8" x14ac:dyDescent="0.25">
      <c r="A3251" s="447"/>
      <c r="B3251" s="449">
        <v>95944</v>
      </c>
      <c r="C3251" s="439" t="s">
        <v>1870</v>
      </c>
      <c r="D3251" s="449" t="s">
        <v>81</v>
      </c>
      <c r="E3251" s="450">
        <v>20.13</v>
      </c>
      <c r="F3251" s="455">
        <v>0</v>
      </c>
      <c r="G3251" s="453">
        <f>VLOOKUP(B3251,'SINAPI-%MO'!B:E,4,0)</f>
        <v>0.51759999999999995</v>
      </c>
      <c r="H3251" s="456">
        <f t="shared" si="50"/>
        <v>9.7100000000000009</v>
      </c>
    </row>
    <row r="3252" spans="1:8" x14ac:dyDescent="0.25">
      <c r="A3252" s="447"/>
      <c r="B3252" s="449">
        <v>95945</v>
      </c>
      <c r="C3252" s="439" t="s">
        <v>1871</v>
      </c>
      <c r="D3252" s="449" t="s">
        <v>81</v>
      </c>
      <c r="E3252" s="450">
        <v>16.149999999999999</v>
      </c>
      <c r="F3252" s="455">
        <v>0</v>
      </c>
      <c r="G3252" s="453">
        <f>VLOOKUP(B3252,'SINAPI-%MO'!B:E,4,0)</f>
        <v>0.37590000000000001</v>
      </c>
      <c r="H3252" s="456">
        <f t="shared" si="50"/>
        <v>10.07</v>
      </c>
    </row>
    <row r="3253" spans="1:8" x14ac:dyDescent="0.25">
      <c r="A3253" s="447"/>
      <c r="B3253" s="449">
        <v>95943</v>
      </c>
      <c r="C3253" s="439" t="s">
        <v>1869</v>
      </c>
      <c r="D3253" s="449" t="s">
        <v>81</v>
      </c>
      <c r="E3253" s="450">
        <v>22.29</v>
      </c>
      <c r="F3253" s="455">
        <v>0</v>
      </c>
      <c r="G3253" s="453">
        <f>VLOOKUP(B3253,'SINAPI-%MO'!B:E,4,0)</f>
        <v>0.60519999999999996</v>
      </c>
      <c r="H3253" s="456">
        <f t="shared" si="50"/>
        <v>8.8000000000000007</v>
      </c>
    </row>
    <row r="3254" spans="1:8" x14ac:dyDescent="0.25">
      <c r="A3254" s="447"/>
      <c r="B3254" s="449">
        <v>102077</v>
      </c>
      <c r="C3254" s="439" t="s">
        <v>10758</v>
      </c>
      <c r="D3254" s="449" t="s">
        <v>84</v>
      </c>
      <c r="E3254" s="450">
        <v>5330.27</v>
      </c>
      <c r="F3254" s="455">
        <v>0</v>
      </c>
      <c r="G3254" s="453">
        <f>VLOOKUP(B3254,'SINAPI-%MO'!B:E,4,0)</f>
        <v>0.39550000000000002</v>
      </c>
      <c r="H3254" s="456">
        <f t="shared" si="50"/>
        <v>3222.14</v>
      </c>
    </row>
    <row r="3255" spans="1:8" x14ac:dyDescent="0.25">
      <c r="A3255" s="447"/>
      <c r="B3255" s="449">
        <v>102073</v>
      </c>
      <c r="C3255" s="439" t="s">
        <v>10759</v>
      </c>
      <c r="D3255" s="449" t="s">
        <v>84</v>
      </c>
      <c r="E3255" s="450">
        <v>3863.27</v>
      </c>
      <c r="F3255" s="455">
        <v>0</v>
      </c>
      <c r="G3255" s="453">
        <f>VLOOKUP(B3255,'SINAPI-%MO'!B:E,4,0)</f>
        <v>0.36299999999999999</v>
      </c>
      <c r="H3255" s="456">
        <f t="shared" si="50"/>
        <v>2460.9</v>
      </c>
    </row>
    <row r="3256" spans="1:8" x14ac:dyDescent="0.25">
      <c r="A3256" s="447"/>
      <c r="B3256" s="449">
        <v>102079</v>
      </c>
      <c r="C3256" s="439" t="s">
        <v>12747</v>
      </c>
      <c r="D3256" s="449" t="s">
        <v>84</v>
      </c>
      <c r="E3256" s="450">
        <v>5239.07</v>
      </c>
      <c r="F3256" s="455">
        <v>0</v>
      </c>
      <c r="G3256" s="453">
        <f>VLOOKUP(B3256,'SINAPI-%MO'!B:E,4,0)</f>
        <v>0.37930000000000003</v>
      </c>
      <c r="H3256" s="456">
        <f t="shared" si="50"/>
        <v>3251.89</v>
      </c>
    </row>
    <row r="3257" spans="1:8" x14ac:dyDescent="0.25">
      <c r="A3257" s="447"/>
      <c r="B3257" s="449">
        <v>102075</v>
      </c>
      <c r="C3257" s="439" t="s">
        <v>12748</v>
      </c>
      <c r="D3257" s="449" t="s">
        <v>84</v>
      </c>
      <c r="E3257" s="450">
        <v>4739.6099999999997</v>
      </c>
      <c r="F3257" s="455">
        <v>0</v>
      </c>
      <c r="G3257" s="453">
        <f>VLOOKUP(B3257,'SINAPI-%MO'!B:E,4,0)</f>
        <v>0.34410000000000002</v>
      </c>
      <c r="H3257" s="456">
        <f t="shared" si="50"/>
        <v>3108.71</v>
      </c>
    </row>
    <row r="3258" spans="1:8" x14ac:dyDescent="0.25">
      <c r="A3258" s="447"/>
      <c r="B3258" s="449">
        <v>102078</v>
      </c>
      <c r="C3258" s="439" t="s">
        <v>12749</v>
      </c>
      <c r="D3258" s="449" t="s">
        <v>84</v>
      </c>
      <c r="E3258" s="450">
        <v>5504.02</v>
      </c>
      <c r="F3258" s="455">
        <v>0</v>
      </c>
      <c r="G3258" s="453">
        <f>VLOOKUP(B3258,'SINAPI-%MO'!B:E,4,0)</f>
        <v>0.37709999999999999</v>
      </c>
      <c r="H3258" s="456">
        <f t="shared" si="50"/>
        <v>3428.45</v>
      </c>
    </row>
    <row r="3259" spans="1:8" x14ac:dyDescent="0.25">
      <c r="A3259" s="447"/>
      <c r="B3259" s="449">
        <v>102074</v>
      </c>
      <c r="C3259" s="439" t="s">
        <v>12750</v>
      </c>
      <c r="D3259" s="449" t="s">
        <v>84</v>
      </c>
      <c r="E3259" s="450">
        <v>4591.01</v>
      </c>
      <c r="F3259" s="455">
        <v>0</v>
      </c>
      <c r="G3259" s="453">
        <f>VLOOKUP(B3259,'SINAPI-%MO'!B:E,4,0)</f>
        <v>0.34189999999999998</v>
      </c>
      <c r="H3259" s="456">
        <f t="shared" si="50"/>
        <v>3021.34</v>
      </c>
    </row>
    <row r="3260" spans="1:8" x14ac:dyDescent="0.25">
      <c r="A3260" s="447"/>
      <c r="B3260" s="449">
        <v>102080</v>
      </c>
      <c r="C3260" s="439" t="s">
        <v>12751</v>
      </c>
      <c r="D3260" s="449" t="s">
        <v>84</v>
      </c>
      <c r="E3260" s="450">
        <v>4582.5200000000004</v>
      </c>
      <c r="F3260" s="455">
        <v>0</v>
      </c>
      <c r="G3260" s="453">
        <f>VLOOKUP(B3260,'SINAPI-%MO'!B:E,4,0)</f>
        <v>0.34689999999999999</v>
      </c>
      <c r="H3260" s="456">
        <f t="shared" si="50"/>
        <v>2992.84</v>
      </c>
    </row>
    <row r="3261" spans="1:8" x14ac:dyDescent="0.25">
      <c r="A3261" s="447"/>
      <c r="B3261" s="449">
        <v>102076</v>
      </c>
      <c r="C3261" s="439" t="s">
        <v>12752</v>
      </c>
      <c r="D3261" s="449" t="s">
        <v>84</v>
      </c>
      <c r="E3261" s="450">
        <v>4881.05</v>
      </c>
      <c r="F3261" s="455">
        <v>0</v>
      </c>
      <c r="G3261" s="453">
        <f>VLOOKUP(B3261,'SINAPI-%MO'!B:E,4,0)</f>
        <v>0.32629999999999998</v>
      </c>
      <c r="H3261" s="456">
        <f t="shared" si="50"/>
        <v>3288.36</v>
      </c>
    </row>
    <row r="3262" spans="1:8" x14ac:dyDescent="0.25">
      <c r="A3262" s="447"/>
      <c r="B3262" s="449">
        <v>102084</v>
      </c>
      <c r="C3262" s="439" t="s">
        <v>11501</v>
      </c>
      <c r="D3262" s="449" t="s">
        <v>73</v>
      </c>
      <c r="E3262" s="450">
        <v>0</v>
      </c>
      <c r="F3262" s="455"/>
      <c r="G3262" s="453" t="e">
        <f>VLOOKUP(B3262,'SINAPI-%MO'!B:E,4,0)</f>
        <v>#N/A</v>
      </c>
      <c r="H3262" s="456" t="str">
        <f t="shared" si="50"/>
        <v/>
      </c>
    </row>
    <row r="3263" spans="1:8" x14ac:dyDescent="0.25">
      <c r="A3263" s="447"/>
      <c r="B3263" s="449">
        <v>102082</v>
      </c>
      <c r="C3263" s="439" t="s">
        <v>11502</v>
      </c>
      <c r="D3263" s="449" t="s">
        <v>73</v>
      </c>
      <c r="E3263" s="450">
        <v>0</v>
      </c>
      <c r="F3263" s="455"/>
      <c r="G3263" s="453" t="e">
        <f>VLOOKUP(B3263,'SINAPI-%MO'!B:E,4,0)</f>
        <v>#N/A</v>
      </c>
      <c r="H3263" s="456" t="str">
        <f t="shared" si="50"/>
        <v/>
      </c>
    </row>
    <row r="3264" spans="1:8" x14ac:dyDescent="0.25">
      <c r="A3264" s="447"/>
      <c r="B3264" s="449">
        <v>102081</v>
      </c>
      <c r="C3264" s="439" t="s">
        <v>11503</v>
      </c>
      <c r="D3264" s="449" t="s">
        <v>73</v>
      </c>
      <c r="E3264" s="450">
        <v>0</v>
      </c>
      <c r="F3264" s="455"/>
      <c r="G3264" s="453" t="e">
        <f>VLOOKUP(B3264,'SINAPI-%MO'!B:E,4,0)</f>
        <v>#N/A</v>
      </c>
      <c r="H3264" s="456" t="str">
        <f t="shared" si="50"/>
        <v/>
      </c>
    </row>
    <row r="3265" spans="1:8" x14ac:dyDescent="0.25">
      <c r="A3265" s="447"/>
      <c r="B3265" s="449">
        <v>102092</v>
      </c>
      <c r="C3265" s="439" t="s">
        <v>11504</v>
      </c>
      <c r="D3265" s="449" t="s">
        <v>73</v>
      </c>
      <c r="E3265" s="450">
        <v>0</v>
      </c>
      <c r="F3265" s="455"/>
      <c r="G3265" s="453" t="e">
        <f>VLOOKUP(B3265,'SINAPI-%MO'!B:E,4,0)</f>
        <v>#N/A</v>
      </c>
      <c r="H3265" s="456" t="str">
        <f t="shared" si="50"/>
        <v/>
      </c>
    </row>
    <row r="3266" spans="1:8" x14ac:dyDescent="0.25">
      <c r="A3266" s="447"/>
      <c r="B3266" s="449">
        <v>102089</v>
      </c>
      <c r="C3266" s="439" t="s">
        <v>1794</v>
      </c>
      <c r="D3266" s="449" t="s">
        <v>71</v>
      </c>
      <c r="E3266" s="450">
        <v>217.19</v>
      </c>
      <c r="F3266" s="455">
        <v>0</v>
      </c>
      <c r="G3266" s="453">
        <f>VLOOKUP(B3266,'SINAPI-%MO'!B:E,4,0)</f>
        <v>0.1721</v>
      </c>
      <c r="H3266" s="456">
        <f t="shared" si="50"/>
        <v>179.81</v>
      </c>
    </row>
    <row r="3267" spans="1:8" x14ac:dyDescent="0.25">
      <c r="A3267" s="447"/>
      <c r="B3267" s="449">
        <v>102090</v>
      </c>
      <c r="C3267" s="439" t="s">
        <v>1795</v>
      </c>
      <c r="D3267" s="449" t="s">
        <v>71</v>
      </c>
      <c r="E3267" s="450">
        <v>155.68</v>
      </c>
      <c r="F3267" s="455">
        <v>0</v>
      </c>
      <c r="G3267" s="453">
        <f>VLOOKUP(B3267,'SINAPI-%MO'!B:E,4,0)</f>
        <v>0.24</v>
      </c>
      <c r="H3267" s="456">
        <f t="shared" si="50"/>
        <v>118.31</v>
      </c>
    </row>
    <row r="3268" spans="1:8" x14ac:dyDescent="0.25">
      <c r="A3268" s="447"/>
      <c r="B3268" s="449">
        <v>102086</v>
      </c>
      <c r="C3268" s="439" t="s">
        <v>1791</v>
      </c>
      <c r="D3268" s="449" t="s">
        <v>71</v>
      </c>
      <c r="E3268" s="450">
        <v>221.84</v>
      </c>
      <c r="F3268" s="455">
        <v>0</v>
      </c>
      <c r="G3268" s="453">
        <f>VLOOKUP(B3268,'SINAPI-%MO'!B:E,4,0)</f>
        <v>0.15570000000000001</v>
      </c>
      <c r="H3268" s="456">
        <f t="shared" si="50"/>
        <v>187.29</v>
      </c>
    </row>
    <row r="3269" spans="1:8" x14ac:dyDescent="0.25">
      <c r="A3269" s="447"/>
      <c r="B3269" s="449">
        <v>102087</v>
      </c>
      <c r="C3269" s="439" t="s">
        <v>1792</v>
      </c>
      <c r="D3269" s="449" t="s">
        <v>71</v>
      </c>
      <c r="E3269" s="450">
        <v>167.62</v>
      </c>
      <c r="F3269" s="455">
        <v>0</v>
      </c>
      <c r="G3269" s="453">
        <f>VLOOKUP(B3269,'SINAPI-%MO'!B:E,4,0)</f>
        <v>0.20610000000000001</v>
      </c>
      <c r="H3269" s="456">
        <f t="shared" si="50"/>
        <v>133.07</v>
      </c>
    </row>
    <row r="3270" spans="1:8" x14ac:dyDescent="0.25">
      <c r="A3270" s="447"/>
      <c r="B3270" s="449">
        <v>102091</v>
      </c>
      <c r="C3270" s="439" t="s">
        <v>1796</v>
      </c>
      <c r="D3270" s="449" t="s">
        <v>71</v>
      </c>
      <c r="E3270" s="450">
        <v>246.61</v>
      </c>
      <c r="F3270" s="455">
        <v>0</v>
      </c>
      <c r="G3270" s="453">
        <f>VLOOKUP(B3270,'SINAPI-%MO'!B:E,4,0)</f>
        <v>0.15310000000000001</v>
      </c>
      <c r="H3270" s="456">
        <f t="shared" si="50"/>
        <v>208.85</v>
      </c>
    </row>
    <row r="3271" spans="1:8" x14ac:dyDescent="0.25">
      <c r="A3271" s="447"/>
      <c r="B3271" s="449">
        <v>102088</v>
      </c>
      <c r="C3271" s="439" t="s">
        <v>1793</v>
      </c>
      <c r="D3271" s="449" t="s">
        <v>71</v>
      </c>
      <c r="E3271" s="450">
        <v>212.33</v>
      </c>
      <c r="F3271" s="455">
        <v>0</v>
      </c>
      <c r="G3271" s="453">
        <f>VLOOKUP(B3271,'SINAPI-%MO'!B:E,4,0)</f>
        <v>0.1704</v>
      </c>
      <c r="H3271" s="456">
        <f t="shared" si="50"/>
        <v>176.14</v>
      </c>
    </row>
    <row r="3272" spans="1:8" x14ac:dyDescent="0.25">
      <c r="A3272" s="447"/>
      <c r="B3272" s="449">
        <v>101997</v>
      </c>
      <c r="C3272" s="439" t="s">
        <v>1739</v>
      </c>
      <c r="D3272" s="449" t="s">
        <v>71</v>
      </c>
      <c r="E3272" s="450">
        <v>229.26</v>
      </c>
      <c r="F3272" s="455">
        <v>0</v>
      </c>
      <c r="G3272" s="453">
        <f>VLOOKUP(B3272,'SINAPI-%MO'!B:E,4,0)</f>
        <v>0.17910000000000001</v>
      </c>
      <c r="H3272" s="456">
        <f t="shared" si="50"/>
        <v>188.19</v>
      </c>
    </row>
    <row r="3273" spans="1:8" x14ac:dyDescent="0.25">
      <c r="A3273" s="447"/>
      <c r="B3273" s="449">
        <v>101998</v>
      </c>
      <c r="C3273" s="439" t="s">
        <v>1740</v>
      </c>
      <c r="D3273" s="449" t="s">
        <v>71</v>
      </c>
      <c r="E3273" s="450">
        <v>164.27</v>
      </c>
      <c r="F3273" s="455">
        <v>0</v>
      </c>
      <c r="G3273" s="453">
        <f>VLOOKUP(B3273,'SINAPI-%MO'!B:E,4,0)</f>
        <v>0.25</v>
      </c>
      <c r="H3273" s="456">
        <f t="shared" si="50"/>
        <v>123.2</v>
      </c>
    </row>
    <row r="3274" spans="1:8" x14ac:dyDescent="0.25">
      <c r="A3274" s="447"/>
      <c r="B3274" s="449">
        <v>101999</v>
      </c>
      <c r="C3274" s="439" t="s">
        <v>1741</v>
      </c>
      <c r="D3274" s="449" t="s">
        <v>71</v>
      </c>
      <c r="E3274" s="450">
        <v>290.68</v>
      </c>
      <c r="F3274" s="455">
        <v>0</v>
      </c>
      <c r="G3274" s="453">
        <f>VLOOKUP(B3274,'SINAPI-%MO'!B:E,4,0)</f>
        <v>0.13389999999999999</v>
      </c>
      <c r="H3274" s="456">
        <f t="shared" si="50"/>
        <v>251.75</v>
      </c>
    </row>
    <row r="3275" spans="1:8" x14ac:dyDescent="0.25">
      <c r="A3275" s="447"/>
      <c r="B3275" s="449">
        <v>101994</v>
      </c>
      <c r="C3275" s="439" t="s">
        <v>1736</v>
      </c>
      <c r="D3275" s="449" t="s">
        <v>71</v>
      </c>
      <c r="E3275" s="450">
        <v>232.1</v>
      </c>
      <c r="F3275" s="455">
        <v>0</v>
      </c>
      <c r="G3275" s="453">
        <f>VLOOKUP(B3275,'SINAPI-%MO'!B:E,4,0)</f>
        <v>0.14829999999999999</v>
      </c>
      <c r="H3275" s="456">
        <f t="shared" si="50"/>
        <v>197.67</v>
      </c>
    </row>
    <row r="3276" spans="1:8" x14ac:dyDescent="0.25">
      <c r="A3276" s="447"/>
      <c r="B3276" s="449">
        <v>101995</v>
      </c>
      <c r="C3276" s="439" t="s">
        <v>1737</v>
      </c>
      <c r="D3276" s="449" t="s">
        <v>71</v>
      </c>
      <c r="E3276" s="450">
        <v>174.14</v>
      </c>
      <c r="F3276" s="455">
        <v>0</v>
      </c>
      <c r="G3276" s="453">
        <f>VLOOKUP(B3276,'SINAPI-%MO'!B:E,4,0)</f>
        <v>0.19769999999999999</v>
      </c>
      <c r="H3276" s="456">
        <f t="shared" ref="H3276:H3339" si="51">IF(E3276&gt;0,TRUNC(E3276*(1-G3276),2),"")</f>
        <v>139.71</v>
      </c>
    </row>
    <row r="3277" spans="1:8" x14ac:dyDescent="0.25">
      <c r="A3277" s="447"/>
      <c r="B3277" s="449">
        <v>101996</v>
      </c>
      <c r="C3277" s="439" t="s">
        <v>1738</v>
      </c>
      <c r="D3277" s="449" t="s">
        <v>71</v>
      </c>
      <c r="E3277" s="450">
        <v>227.71</v>
      </c>
      <c r="F3277" s="455">
        <v>0</v>
      </c>
      <c r="G3277" s="453">
        <f>VLOOKUP(B3277,'SINAPI-%MO'!B:E,4,0)</f>
        <v>0.1595</v>
      </c>
      <c r="H3277" s="456">
        <f t="shared" si="51"/>
        <v>191.39</v>
      </c>
    </row>
    <row r="3278" spans="1:8" x14ac:dyDescent="0.25">
      <c r="A3278" s="447"/>
      <c r="B3278" s="449">
        <v>101991</v>
      </c>
      <c r="C3278" s="439" t="s">
        <v>1733</v>
      </c>
      <c r="D3278" s="449" t="s">
        <v>71</v>
      </c>
      <c r="E3278" s="450">
        <v>228.51</v>
      </c>
      <c r="F3278" s="455">
        <v>0</v>
      </c>
      <c r="G3278" s="453">
        <f>VLOOKUP(B3278,'SINAPI-%MO'!B:E,4,0)</f>
        <v>0.18160000000000001</v>
      </c>
      <c r="H3278" s="456">
        <f t="shared" si="51"/>
        <v>187.01</v>
      </c>
    </row>
    <row r="3279" spans="1:8" x14ac:dyDescent="0.25">
      <c r="A3279" s="447"/>
      <c r="B3279" s="449">
        <v>101992</v>
      </c>
      <c r="C3279" s="439" t="s">
        <v>1734</v>
      </c>
      <c r="D3279" s="449" t="s">
        <v>71</v>
      </c>
      <c r="E3279" s="450">
        <v>164.95</v>
      </c>
      <c r="F3279" s="455">
        <v>0</v>
      </c>
      <c r="G3279" s="453">
        <f>VLOOKUP(B3279,'SINAPI-%MO'!B:E,4,0)</f>
        <v>0.2515</v>
      </c>
      <c r="H3279" s="456">
        <f t="shared" si="51"/>
        <v>123.46</v>
      </c>
    </row>
    <row r="3280" spans="1:8" x14ac:dyDescent="0.25">
      <c r="A3280" s="447"/>
      <c r="B3280" s="449">
        <v>101993</v>
      </c>
      <c r="C3280" s="439" t="s">
        <v>1735</v>
      </c>
      <c r="D3280" s="449" t="s">
        <v>71</v>
      </c>
      <c r="E3280" s="450">
        <v>271.51</v>
      </c>
      <c r="F3280" s="455">
        <v>0</v>
      </c>
      <c r="G3280" s="453">
        <f>VLOOKUP(B3280,'SINAPI-%MO'!B:E,4,0)</f>
        <v>0.1401</v>
      </c>
      <c r="H3280" s="456">
        <f t="shared" si="51"/>
        <v>233.47</v>
      </c>
    </row>
    <row r="3281" spans="1:8" x14ac:dyDescent="0.25">
      <c r="A3281" s="447"/>
      <c r="B3281" s="449">
        <v>101988</v>
      </c>
      <c r="C3281" s="439" t="s">
        <v>1730</v>
      </c>
      <c r="D3281" s="449" t="s">
        <v>71</v>
      </c>
      <c r="E3281" s="450">
        <v>217.41</v>
      </c>
      <c r="F3281" s="455">
        <v>0</v>
      </c>
      <c r="G3281" s="453">
        <f>VLOOKUP(B3281,'SINAPI-%MO'!B:E,4,0)</f>
        <v>0.17019999999999999</v>
      </c>
      <c r="H3281" s="456">
        <f t="shared" si="51"/>
        <v>180.4</v>
      </c>
    </row>
    <row r="3282" spans="1:8" x14ac:dyDescent="0.25">
      <c r="A3282" s="447"/>
      <c r="B3282" s="449">
        <v>101989</v>
      </c>
      <c r="C3282" s="439" t="s">
        <v>1731</v>
      </c>
      <c r="D3282" s="449" t="s">
        <v>71</v>
      </c>
      <c r="E3282" s="450">
        <v>165.77</v>
      </c>
      <c r="F3282" s="455">
        <v>0</v>
      </c>
      <c r="G3282" s="453">
        <f>VLOOKUP(B3282,'SINAPI-%MO'!B:E,4,0)</f>
        <v>0.22320000000000001</v>
      </c>
      <c r="H3282" s="456">
        <f t="shared" si="51"/>
        <v>128.77000000000001</v>
      </c>
    </row>
    <row r="3283" spans="1:8" x14ac:dyDescent="0.25">
      <c r="A3283" s="447"/>
      <c r="B3283" s="449">
        <v>101990</v>
      </c>
      <c r="C3283" s="439" t="s">
        <v>1732</v>
      </c>
      <c r="D3283" s="449" t="s">
        <v>71</v>
      </c>
      <c r="E3283" s="450">
        <v>212.23</v>
      </c>
      <c r="F3283" s="455">
        <v>0</v>
      </c>
      <c r="G3283" s="453">
        <f>VLOOKUP(B3283,'SINAPI-%MO'!B:E,4,0)</f>
        <v>0.17180000000000001</v>
      </c>
      <c r="H3283" s="456">
        <f t="shared" si="51"/>
        <v>175.76</v>
      </c>
    </row>
    <row r="3284" spans="1:8" x14ac:dyDescent="0.25">
      <c r="A3284" s="447"/>
      <c r="B3284" s="449">
        <v>101985</v>
      </c>
      <c r="C3284" s="439" t="s">
        <v>1727</v>
      </c>
      <c r="D3284" s="449" t="s">
        <v>71</v>
      </c>
      <c r="E3284" s="450">
        <v>229.44</v>
      </c>
      <c r="F3284" s="455">
        <v>0</v>
      </c>
      <c r="G3284" s="453">
        <f>VLOOKUP(B3284,'SINAPI-%MO'!B:E,4,0)</f>
        <v>0.15759999999999999</v>
      </c>
      <c r="H3284" s="456">
        <f t="shared" si="51"/>
        <v>193.28</v>
      </c>
    </row>
    <row r="3285" spans="1:8" x14ac:dyDescent="0.25">
      <c r="A3285" s="447"/>
      <c r="B3285" s="449">
        <v>101986</v>
      </c>
      <c r="C3285" s="439" t="s">
        <v>1728</v>
      </c>
      <c r="D3285" s="449" t="s">
        <v>71</v>
      </c>
      <c r="E3285" s="450">
        <v>162.96</v>
      </c>
      <c r="F3285" s="455">
        <v>0</v>
      </c>
      <c r="G3285" s="453">
        <f>VLOOKUP(B3285,'SINAPI-%MO'!B:E,4,0)</f>
        <v>0.22189999999999999</v>
      </c>
      <c r="H3285" s="456">
        <f t="shared" si="51"/>
        <v>126.79</v>
      </c>
    </row>
    <row r="3286" spans="1:8" x14ac:dyDescent="0.25">
      <c r="A3286" s="447"/>
      <c r="B3286" s="449">
        <v>101987</v>
      </c>
      <c r="C3286" s="439" t="s">
        <v>1729</v>
      </c>
      <c r="D3286" s="449" t="s">
        <v>71</v>
      </c>
      <c r="E3286" s="450">
        <v>231.66</v>
      </c>
      <c r="F3286" s="455">
        <v>0</v>
      </c>
      <c r="G3286" s="453">
        <f>VLOOKUP(B3286,'SINAPI-%MO'!B:E,4,0)</f>
        <v>0.1522</v>
      </c>
      <c r="H3286" s="456">
        <f t="shared" si="51"/>
        <v>196.4</v>
      </c>
    </row>
    <row r="3287" spans="1:8" x14ac:dyDescent="0.25">
      <c r="A3287" s="447"/>
      <c r="B3287" s="449">
        <v>101969</v>
      </c>
      <c r="C3287" s="439" t="s">
        <v>1718</v>
      </c>
      <c r="D3287" s="449" t="s">
        <v>71</v>
      </c>
      <c r="E3287" s="450">
        <v>210.27</v>
      </c>
      <c r="F3287" s="455">
        <v>0</v>
      </c>
      <c r="G3287" s="453">
        <f>VLOOKUP(B3287,'SINAPI-%MO'!B:E,4,0)</f>
        <v>0.14660000000000001</v>
      </c>
      <c r="H3287" s="456">
        <f t="shared" si="51"/>
        <v>179.44</v>
      </c>
    </row>
    <row r="3288" spans="1:8" x14ac:dyDescent="0.25">
      <c r="A3288" s="447"/>
      <c r="B3288" s="449">
        <v>101971</v>
      </c>
      <c r="C3288" s="439" t="s">
        <v>1719</v>
      </c>
      <c r="D3288" s="449" t="s">
        <v>71</v>
      </c>
      <c r="E3288" s="450">
        <v>157.97999999999999</v>
      </c>
      <c r="F3288" s="455">
        <v>0</v>
      </c>
      <c r="G3288" s="453">
        <f>VLOOKUP(B3288,'SINAPI-%MO'!B:E,4,0)</f>
        <v>0.1951</v>
      </c>
      <c r="H3288" s="456">
        <f t="shared" si="51"/>
        <v>127.15</v>
      </c>
    </row>
    <row r="3289" spans="1:8" x14ac:dyDescent="0.25">
      <c r="A3289" s="447"/>
      <c r="B3289" s="449">
        <v>101973</v>
      </c>
      <c r="C3289" s="439" t="s">
        <v>1720</v>
      </c>
      <c r="D3289" s="449" t="s">
        <v>71</v>
      </c>
      <c r="E3289" s="450">
        <v>197.15</v>
      </c>
      <c r="F3289" s="455">
        <v>0</v>
      </c>
      <c r="G3289" s="453">
        <f>VLOOKUP(B3289,'SINAPI-%MO'!B:E,4,0)</f>
        <v>0.1701</v>
      </c>
      <c r="H3289" s="456">
        <f t="shared" si="51"/>
        <v>163.61000000000001</v>
      </c>
    </row>
    <row r="3290" spans="1:8" x14ac:dyDescent="0.25">
      <c r="A3290" s="447"/>
      <c r="B3290" s="449">
        <v>102072</v>
      </c>
      <c r="C3290" s="439" t="s">
        <v>1790</v>
      </c>
      <c r="D3290" s="449" t="s">
        <v>71</v>
      </c>
      <c r="E3290" s="450">
        <v>193.22</v>
      </c>
      <c r="F3290" s="455">
        <v>0</v>
      </c>
      <c r="G3290" s="453">
        <f>VLOOKUP(B3290,'SINAPI-%MO'!B:E,4,0)</f>
        <v>0.45879999999999999</v>
      </c>
      <c r="H3290" s="456">
        <f t="shared" si="51"/>
        <v>104.57</v>
      </c>
    </row>
    <row r="3291" spans="1:8" x14ac:dyDescent="0.25">
      <c r="A3291" s="447"/>
      <c r="B3291" s="449">
        <v>102070</v>
      </c>
      <c r="C3291" s="439" t="s">
        <v>1788</v>
      </c>
      <c r="D3291" s="449" t="s">
        <v>71</v>
      </c>
      <c r="E3291" s="450">
        <v>236.04</v>
      </c>
      <c r="F3291" s="455">
        <v>0</v>
      </c>
      <c r="G3291" s="453">
        <f>VLOOKUP(B3291,'SINAPI-%MO'!B:E,4,0)</f>
        <v>0.43980000000000002</v>
      </c>
      <c r="H3291" s="456">
        <f t="shared" si="51"/>
        <v>132.22</v>
      </c>
    </row>
    <row r="3292" spans="1:8" x14ac:dyDescent="0.25">
      <c r="A3292" s="447"/>
      <c r="B3292" s="449">
        <v>102071</v>
      </c>
      <c r="C3292" s="439" t="s">
        <v>1789</v>
      </c>
      <c r="D3292" s="449" t="s">
        <v>71</v>
      </c>
      <c r="E3292" s="450">
        <v>207.5</v>
      </c>
      <c r="F3292" s="455">
        <v>0</v>
      </c>
      <c r="G3292" s="453">
        <f>VLOOKUP(B3292,'SINAPI-%MO'!B:E,4,0)</f>
        <v>0.45810000000000001</v>
      </c>
      <c r="H3292" s="456">
        <f t="shared" si="51"/>
        <v>112.44</v>
      </c>
    </row>
    <row r="3293" spans="1:8" x14ac:dyDescent="0.25">
      <c r="A3293" s="447"/>
      <c r="B3293" s="449">
        <v>102068</v>
      </c>
      <c r="C3293" s="439" t="s">
        <v>1786</v>
      </c>
      <c r="D3293" s="449" t="s">
        <v>71</v>
      </c>
      <c r="E3293" s="450">
        <v>284.27999999999997</v>
      </c>
      <c r="F3293" s="455">
        <v>0</v>
      </c>
      <c r="G3293" s="453">
        <f>VLOOKUP(B3293,'SINAPI-%MO'!B:E,4,0)</f>
        <v>0.54179999999999995</v>
      </c>
      <c r="H3293" s="456">
        <f t="shared" si="51"/>
        <v>130.25</v>
      </c>
    </row>
    <row r="3294" spans="1:8" x14ac:dyDescent="0.25">
      <c r="A3294" s="447"/>
      <c r="B3294" s="449">
        <v>102069</v>
      </c>
      <c r="C3294" s="439" t="s">
        <v>1787</v>
      </c>
      <c r="D3294" s="449" t="s">
        <v>71</v>
      </c>
      <c r="E3294" s="450">
        <v>265.39</v>
      </c>
      <c r="F3294" s="455">
        <v>0</v>
      </c>
      <c r="G3294" s="453">
        <f>VLOOKUP(B3294,'SINAPI-%MO'!B:E,4,0)</f>
        <v>0.47539999999999999</v>
      </c>
      <c r="H3294" s="456">
        <f t="shared" si="51"/>
        <v>139.22</v>
      </c>
    </row>
    <row r="3295" spans="1:8" x14ac:dyDescent="0.25">
      <c r="A3295" s="447"/>
      <c r="B3295" s="449">
        <v>102066</v>
      </c>
      <c r="C3295" s="439" t="s">
        <v>1784</v>
      </c>
      <c r="D3295" s="449" t="s">
        <v>71</v>
      </c>
      <c r="E3295" s="450">
        <v>469.84</v>
      </c>
      <c r="F3295" s="455">
        <v>0</v>
      </c>
      <c r="G3295" s="453">
        <f>VLOOKUP(B3295,'SINAPI-%MO'!B:E,4,0)</f>
        <v>0.4743</v>
      </c>
      <c r="H3295" s="456">
        <f t="shared" si="51"/>
        <v>246.99</v>
      </c>
    </row>
    <row r="3296" spans="1:8" x14ac:dyDescent="0.25">
      <c r="A3296" s="447"/>
      <c r="B3296" s="449">
        <v>102067</v>
      </c>
      <c r="C3296" s="439" t="s">
        <v>1785</v>
      </c>
      <c r="D3296" s="449" t="s">
        <v>71</v>
      </c>
      <c r="E3296" s="450">
        <v>400.91</v>
      </c>
      <c r="F3296" s="455">
        <v>0</v>
      </c>
      <c r="G3296" s="453">
        <f>VLOOKUP(B3296,'SINAPI-%MO'!B:E,4,0)</f>
        <v>0.44319999999999998</v>
      </c>
      <c r="H3296" s="456">
        <f t="shared" si="51"/>
        <v>223.22</v>
      </c>
    </row>
    <row r="3297" spans="1:8" x14ac:dyDescent="0.25">
      <c r="A3297" s="447"/>
      <c r="B3297" s="449">
        <v>102065</v>
      </c>
      <c r="C3297" s="439" t="s">
        <v>1783</v>
      </c>
      <c r="D3297" s="449" t="s">
        <v>71</v>
      </c>
      <c r="E3297" s="450">
        <v>203.46</v>
      </c>
      <c r="F3297" s="455">
        <v>0</v>
      </c>
      <c r="G3297" s="453">
        <f>VLOOKUP(B3297,'SINAPI-%MO'!B:E,4,0)</f>
        <v>0.43359999999999999</v>
      </c>
      <c r="H3297" s="456">
        <f t="shared" si="51"/>
        <v>115.23</v>
      </c>
    </row>
    <row r="3298" spans="1:8" x14ac:dyDescent="0.25">
      <c r="A3298" s="447"/>
      <c r="B3298" s="449">
        <v>102063</v>
      </c>
      <c r="C3298" s="439" t="s">
        <v>1781</v>
      </c>
      <c r="D3298" s="449" t="s">
        <v>71</v>
      </c>
      <c r="E3298" s="450">
        <v>248.61</v>
      </c>
      <c r="F3298" s="455">
        <v>0</v>
      </c>
      <c r="G3298" s="453">
        <f>VLOOKUP(B3298,'SINAPI-%MO'!B:E,4,0)</f>
        <v>0.40839999999999999</v>
      </c>
      <c r="H3298" s="456">
        <f t="shared" si="51"/>
        <v>147.07</v>
      </c>
    </row>
    <row r="3299" spans="1:8" x14ac:dyDescent="0.25">
      <c r="A3299" s="447"/>
      <c r="B3299" s="449">
        <v>102064</v>
      </c>
      <c r="C3299" s="439" t="s">
        <v>1782</v>
      </c>
      <c r="D3299" s="449" t="s">
        <v>71</v>
      </c>
      <c r="E3299" s="450">
        <v>219.56</v>
      </c>
      <c r="F3299" s="455">
        <v>0</v>
      </c>
      <c r="G3299" s="453">
        <f>VLOOKUP(B3299,'SINAPI-%MO'!B:E,4,0)</f>
        <v>0.42399999999999999</v>
      </c>
      <c r="H3299" s="456">
        <f t="shared" si="51"/>
        <v>126.46</v>
      </c>
    </row>
    <row r="3300" spans="1:8" x14ac:dyDescent="0.25">
      <c r="A3300" s="447"/>
      <c r="B3300" s="449">
        <v>102061</v>
      </c>
      <c r="C3300" s="439" t="s">
        <v>1779</v>
      </c>
      <c r="D3300" s="449" t="s">
        <v>71</v>
      </c>
      <c r="E3300" s="450">
        <v>301.83999999999997</v>
      </c>
      <c r="F3300" s="455">
        <v>0</v>
      </c>
      <c r="G3300" s="453">
        <f>VLOOKUP(B3300,'SINAPI-%MO'!B:E,4,0)</f>
        <v>0.4995</v>
      </c>
      <c r="H3300" s="456">
        <f t="shared" si="51"/>
        <v>151.07</v>
      </c>
    </row>
    <row r="3301" spans="1:8" x14ac:dyDescent="0.25">
      <c r="A3301" s="447"/>
      <c r="B3301" s="449">
        <v>102062</v>
      </c>
      <c r="C3301" s="439" t="s">
        <v>1780</v>
      </c>
      <c r="D3301" s="449" t="s">
        <v>71</v>
      </c>
      <c r="E3301" s="450">
        <v>283.95</v>
      </c>
      <c r="F3301" s="455">
        <v>0</v>
      </c>
      <c r="G3301" s="453">
        <f>VLOOKUP(B3301,'SINAPI-%MO'!B:E,4,0)</f>
        <v>0.4304</v>
      </c>
      <c r="H3301" s="456">
        <f t="shared" si="51"/>
        <v>161.72999999999999</v>
      </c>
    </row>
    <row r="3302" spans="1:8" x14ac:dyDescent="0.25">
      <c r="A3302" s="447"/>
      <c r="B3302" s="449">
        <v>102059</v>
      </c>
      <c r="C3302" s="439" t="s">
        <v>1777</v>
      </c>
      <c r="D3302" s="449" t="s">
        <v>71</v>
      </c>
      <c r="E3302" s="450">
        <v>449.59</v>
      </c>
      <c r="F3302" s="455">
        <v>0</v>
      </c>
      <c r="G3302" s="453">
        <f>VLOOKUP(B3302,'SINAPI-%MO'!B:E,4,0)</f>
        <v>0.50490000000000002</v>
      </c>
      <c r="H3302" s="456">
        <f t="shared" si="51"/>
        <v>222.59</v>
      </c>
    </row>
    <row r="3303" spans="1:8" x14ac:dyDescent="0.25">
      <c r="A3303" s="447"/>
      <c r="B3303" s="449">
        <v>102060</v>
      </c>
      <c r="C3303" s="439" t="s">
        <v>1778</v>
      </c>
      <c r="D3303" s="449" t="s">
        <v>71</v>
      </c>
      <c r="E3303" s="450">
        <v>376.37</v>
      </c>
      <c r="F3303" s="455">
        <v>0</v>
      </c>
      <c r="G3303" s="453">
        <f>VLOOKUP(B3303,'SINAPI-%MO'!B:E,4,0)</f>
        <v>0.47939999999999999</v>
      </c>
      <c r="H3303" s="456">
        <f t="shared" si="51"/>
        <v>195.93</v>
      </c>
    </row>
    <row r="3304" spans="1:8" x14ac:dyDescent="0.25">
      <c r="A3304" s="447"/>
      <c r="B3304" s="449">
        <v>102052</v>
      </c>
      <c r="C3304" s="439" t="s">
        <v>1776</v>
      </c>
      <c r="D3304" s="449" t="s">
        <v>71</v>
      </c>
      <c r="E3304" s="450">
        <v>199.36</v>
      </c>
      <c r="F3304" s="455">
        <v>0</v>
      </c>
      <c r="G3304" s="453">
        <f>VLOOKUP(B3304,'SINAPI-%MO'!B:E,4,0)</f>
        <v>0.53010000000000002</v>
      </c>
      <c r="H3304" s="456">
        <f t="shared" si="51"/>
        <v>93.67</v>
      </c>
    </row>
    <row r="3305" spans="1:8" x14ac:dyDescent="0.25">
      <c r="A3305" s="447"/>
      <c r="B3305" s="449">
        <v>102050</v>
      </c>
      <c r="C3305" s="439" t="s">
        <v>1774</v>
      </c>
      <c r="D3305" s="449" t="s">
        <v>71</v>
      </c>
      <c r="E3305" s="450">
        <v>247.21</v>
      </c>
      <c r="F3305" s="455">
        <v>0</v>
      </c>
      <c r="G3305" s="453">
        <f>VLOOKUP(B3305,'SINAPI-%MO'!B:E,4,0)</f>
        <v>0.49159999999999998</v>
      </c>
      <c r="H3305" s="456">
        <f t="shared" si="51"/>
        <v>125.68</v>
      </c>
    </row>
    <row r="3306" spans="1:8" x14ac:dyDescent="0.25">
      <c r="A3306" s="447"/>
      <c r="B3306" s="449">
        <v>102051</v>
      </c>
      <c r="C3306" s="439" t="s">
        <v>1775</v>
      </c>
      <c r="D3306" s="449" t="s">
        <v>71</v>
      </c>
      <c r="E3306" s="450">
        <v>216.44</v>
      </c>
      <c r="F3306" s="455">
        <v>0</v>
      </c>
      <c r="G3306" s="453">
        <f>VLOOKUP(B3306,'SINAPI-%MO'!B:E,4,0)</f>
        <v>0.5151</v>
      </c>
      <c r="H3306" s="456">
        <f t="shared" si="51"/>
        <v>104.95</v>
      </c>
    </row>
    <row r="3307" spans="1:8" x14ac:dyDescent="0.25">
      <c r="A3307" s="447"/>
      <c r="B3307" s="449">
        <v>102048</v>
      </c>
      <c r="C3307" s="439" t="s">
        <v>1772</v>
      </c>
      <c r="D3307" s="449" t="s">
        <v>71</v>
      </c>
      <c r="E3307" s="450">
        <v>307.26</v>
      </c>
      <c r="F3307" s="455">
        <v>0</v>
      </c>
      <c r="G3307" s="453">
        <f>VLOOKUP(B3307,'SINAPI-%MO'!B:E,4,0)</f>
        <v>0.5867</v>
      </c>
      <c r="H3307" s="456">
        <f t="shared" si="51"/>
        <v>126.99</v>
      </c>
    </row>
    <row r="3308" spans="1:8" x14ac:dyDescent="0.25">
      <c r="A3308" s="447"/>
      <c r="B3308" s="449">
        <v>102049</v>
      </c>
      <c r="C3308" s="439" t="s">
        <v>1773</v>
      </c>
      <c r="D3308" s="449" t="s">
        <v>71</v>
      </c>
      <c r="E3308" s="450">
        <v>278.45</v>
      </c>
      <c r="F3308" s="455">
        <v>0</v>
      </c>
      <c r="G3308" s="453">
        <f>VLOOKUP(B3308,'SINAPI-%MO'!B:E,4,0)</f>
        <v>0.52649999999999997</v>
      </c>
      <c r="H3308" s="456">
        <f t="shared" si="51"/>
        <v>131.84</v>
      </c>
    </row>
    <row r="3309" spans="1:8" x14ac:dyDescent="0.25">
      <c r="A3309" s="447"/>
      <c r="B3309" s="449">
        <v>102046</v>
      </c>
      <c r="C3309" s="439" t="s">
        <v>1770</v>
      </c>
      <c r="D3309" s="449" t="s">
        <v>71</v>
      </c>
      <c r="E3309" s="450">
        <v>528.25</v>
      </c>
      <c r="F3309" s="455">
        <v>0</v>
      </c>
      <c r="G3309" s="453">
        <f>VLOOKUP(B3309,'SINAPI-%MO'!B:E,4,0)</f>
        <v>0.4632</v>
      </c>
      <c r="H3309" s="456">
        <f t="shared" si="51"/>
        <v>283.56</v>
      </c>
    </row>
    <row r="3310" spans="1:8" x14ac:dyDescent="0.25">
      <c r="A3310" s="447"/>
      <c r="B3310" s="449">
        <v>102047</v>
      </c>
      <c r="C3310" s="439" t="s">
        <v>1771</v>
      </c>
      <c r="D3310" s="449" t="s">
        <v>71</v>
      </c>
      <c r="E3310" s="450">
        <v>448.74</v>
      </c>
      <c r="F3310" s="455">
        <v>0</v>
      </c>
      <c r="G3310" s="453">
        <f>VLOOKUP(B3310,'SINAPI-%MO'!B:E,4,0)</f>
        <v>0.43209999999999998</v>
      </c>
      <c r="H3310" s="456">
        <f t="shared" si="51"/>
        <v>254.83</v>
      </c>
    </row>
    <row r="3311" spans="1:8" x14ac:dyDescent="0.25">
      <c r="A3311" s="447"/>
      <c r="B3311" s="449">
        <v>102045</v>
      </c>
      <c r="C3311" s="439" t="s">
        <v>1769</v>
      </c>
      <c r="D3311" s="449" t="s">
        <v>71</v>
      </c>
      <c r="E3311" s="450">
        <v>214.76</v>
      </c>
      <c r="F3311" s="455">
        <v>0</v>
      </c>
      <c r="G3311" s="453">
        <f>VLOOKUP(B3311,'SINAPI-%MO'!B:E,4,0)</f>
        <v>0.47720000000000001</v>
      </c>
      <c r="H3311" s="456">
        <f t="shared" si="51"/>
        <v>112.27</v>
      </c>
    </row>
    <row r="3312" spans="1:8" x14ac:dyDescent="0.25">
      <c r="A3312" s="447"/>
      <c r="B3312" s="449">
        <v>102043</v>
      </c>
      <c r="C3312" s="439" t="s">
        <v>1767</v>
      </c>
      <c r="D3312" s="449" t="s">
        <v>71</v>
      </c>
      <c r="E3312" s="450">
        <v>260.77</v>
      </c>
      <c r="F3312" s="455">
        <v>0</v>
      </c>
      <c r="G3312" s="453">
        <f>VLOOKUP(B3312,'SINAPI-%MO'!B:E,4,0)</f>
        <v>0.4481</v>
      </c>
      <c r="H3312" s="456">
        <f t="shared" si="51"/>
        <v>143.91</v>
      </c>
    </row>
    <row r="3313" spans="1:8" x14ac:dyDescent="0.25">
      <c r="A3313" s="447"/>
      <c r="B3313" s="449">
        <v>102044</v>
      </c>
      <c r="C3313" s="439" t="s">
        <v>1768</v>
      </c>
      <c r="D3313" s="449" t="s">
        <v>71</v>
      </c>
      <c r="E3313" s="450">
        <v>232.01</v>
      </c>
      <c r="F3313" s="455">
        <v>0</v>
      </c>
      <c r="G3313" s="453">
        <f>VLOOKUP(B3313,'SINAPI-%MO'!B:E,4,0)</f>
        <v>0.46489999999999998</v>
      </c>
      <c r="H3313" s="456">
        <f t="shared" si="51"/>
        <v>124.14</v>
      </c>
    </row>
    <row r="3314" spans="1:8" x14ac:dyDescent="0.25">
      <c r="A3314" s="447"/>
      <c r="B3314" s="449">
        <v>102041</v>
      </c>
      <c r="C3314" s="439" t="s">
        <v>1765</v>
      </c>
      <c r="D3314" s="449" t="s">
        <v>71</v>
      </c>
      <c r="E3314" s="450">
        <v>324.13</v>
      </c>
      <c r="F3314" s="455">
        <v>0</v>
      </c>
      <c r="G3314" s="453">
        <f>VLOOKUP(B3314,'SINAPI-%MO'!B:E,4,0)</f>
        <v>0.53459999999999996</v>
      </c>
      <c r="H3314" s="456">
        <f t="shared" si="51"/>
        <v>150.85</v>
      </c>
    </row>
    <row r="3315" spans="1:8" x14ac:dyDescent="0.25">
      <c r="A3315" s="447"/>
      <c r="B3315" s="449">
        <v>102042</v>
      </c>
      <c r="C3315" s="439" t="s">
        <v>1766</v>
      </c>
      <c r="D3315" s="449" t="s">
        <v>71</v>
      </c>
      <c r="E3315" s="450">
        <v>297.48</v>
      </c>
      <c r="F3315" s="455">
        <v>0</v>
      </c>
      <c r="G3315" s="453">
        <f>VLOOKUP(B3315,'SINAPI-%MO'!B:E,4,0)</f>
        <v>0.4672</v>
      </c>
      <c r="H3315" s="456">
        <f t="shared" si="51"/>
        <v>158.49</v>
      </c>
    </row>
    <row r="3316" spans="1:8" x14ac:dyDescent="0.25">
      <c r="A3316" s="447"/>
      <c r="B3316" s="449">
        <v>102039</v>
      </c>
      <c r="C3316" s="439" t="s">
        <v>1763</v>
      </c>
      <c r="D3316" s="449" t="s">
        <v>71</v>
      </c>
      <c r="E3316" s="450">
        <v>484</v>
      </c>
      <c r="F3316" s="455">
        <v>0</v>
      </c>
      <c r="G3316" s="453">
        <f>VLOOKUP(B3316,'SINAPI-%MO'!B:E,4,0)</f>
        <v>0.51470000000000005</v>
      </c>
      <c r="H3316" s="456">
        <f t="shared" si="51"/>
        <v>234.88</v>
      </c>
    </row>
    <row r="3317" spans="1:8" x14ac:dyDescent="0.25">
      <c r="A3317" s="447"/>
      <c r="B3317" s="449">
        <v>102040</v>
      </c>
      <c r="C3317" s="439" t="s">
        <v>1764</v>
      </c>
      <c r="D3317" s="449" t="s">
        <v>71</v>
      </c>
      <c r="E3317" s="450">
        <v>401.68</v>
      </c>
      <c r="F3317" s="455">
        <v>0</v>
      </c>
      <c r="G3317" s="453">
        <f>VLOOKUP(B3317,'SINAPI-%MO'!B:E,4,0)</f>
        <v>0.49020000000000002</v>
      </c>
      <c r="H3317" s="456">
        <f t="shared" si="51"/>
        <v>204.77</v>
      </c>
    </row>
    <row r="3318" spans="1:8" x14ac:dyDescent="0.25">
      <c r="A3318" s="447"/>
      <c r="B3318" s="449">
        <v>102038</v>
      </c>
      <c r="C3318" s="439" t="s">
        <v>1762</v>
      </c>
      <c r="D3318" s="449" t="s">
        <v>71</v>
      </c>
      <c r="E3318" s="450">
        <v>210.68</v>
      </c>
      <c r="F3318" s="455">
        <v>0</v>
      </c>
      <c r="G3318" s="453">
        <f>VLOOKUP(B3318,'SINAPI-%MO'!B:E,4,0)</f>
        <v>0.50439999999999996</v>
      </c>
      <c r="H3318" s="456">
        <f t="shared" si="51"/>
        <v>104.41</v>
      </c>
    </row>
    <row r="3319" spans="1:8" x14ac:dyDescent="0.25">
      <c r="A3319" s="447"/>
      <c r="B3319" s="449">
        <v>102036</v>
      </c>
      <c r="C3319" s="439" t="s">
        <v>1760</v>
      </c>
      <c r="D3319" s="449" t="s">
        <v>71</v>
      </c>
      <c r="E3319" s="450">
        <v>258.39999999999998</v>
      </c>
      <c r="F3319" s="455">
        <v>0</v>
      </c>
      <c r="G3319" s="453">
        <f>VLOOKUP(B3319,'SINAPI-%MO'!B:E,4,0)</f>
        <v>0.47289999999999999</v>
      </c>
      <c r="H3319" s="456">
        <f t="shared" si="51"/>
        <v>136.19999999999999</v>
      </c>
    </row>
    <row r="3320" spans="1:8" x14ac:dyDescent="0.25">
      <c r="A3320" s="447"/>
      <c r="B3320" s="449">
        <v>102037</v>
      </c>
      <c r="C3320" s="439" t="s">
        <v>1761</v>
      </c>
      <c r="D3320" s="449" t="s">
        <v>71</v>
      </c>
      <c r="E3320" s="450">
        <v>227.71</v>
      </c>
      <c r="F3320" s="455">
        <v>0</v>
      </c>
      <c r="G3320" s="453">
        <f>VLOOKUP(B3320,'SINAPI-%MO'!B:E,4,0)</f>
        <v>0.49220000000000003</v>
      </c>
      <c r="H3320" s="456">
        <f t="shared" si="51"/>
        <v>115.63</v>
      </c>
    </row>
    <row r="3321" spans="1:8" x14ac:dyDescent="0.25">
      <c r="A3321" s="447"/>
      <c r="B3321" s="449">
        <v>102016</v>
      </c>
      <c r="C3321" s="439" t="s">
        <v>1758</v>
      </c>
      <c r="D3321" s="449" t="s">
        <v>71</v>
      </c>
      <c r="E3321" s="450">
        <v>315.97000000000003</v>
      </c>
      <c r="F3321" s="455">
        <v>0</v>
      </c>
      <c r="G3321" s="453">
        <f>VLOOKUP(B3321,'SINAPI-%MO'!B:E,4,0)</f>
        <v>0.57310000000000005</v>
      </c>
      <c r="H3321" s="456">
        <f t="shared" si="51"/>
        <v>134.88</v>
      </c>
    </row>
    <row r="3322" spans="1:8" x14ac:dyDescent="0.25">
      <c r="A3322" s="447"/>
      <c r="B3322" s="449">
        <v>102017</v>
      </c>
      <c r="C3322" s="439" t="s">
        <v>1759</v>
      </c>
      <c r="D3322" s="449" t="s">
        <v>71</v>
      </c>
      <c r="E3322" s="450">
        <v>291.67</v>
      </c>
      <c r="F3322" s="455">
        <v>0</v>
      </c>
      <c r="G3322" s="453">
        <f>VLOOKUP(B3322,'SINAPI-%MO'!B:E,4,0)</f>
        <v>0.50670000000000004</v>
      </c>
      <c r="H3322" s="456">
        <f t="shared" si="51"/>
        <v>143.88</v>
      </c>
    </row>
    <row r="3323" spans="1:8" x14ac:dyDescent="0.25">
      <c r="A3323" s="447"/>
      <c r="B3323" s="449">
        <v>102014</v>
      </c>
      <c r="C3323" s="439" t="s">
        <v>1756</v>
      </c>
      <c r="D3323" s="449" t="s">
        <v>71</v>
      </c>
      <c r="E3323" s="450">
        <v>518.55999999999995</v>
      </c>
      <c r="F3323" s="455">
        <v>0</v>
      </c>
      <c r="G3323" s="453">
        <f>VLOOKUP(B3323,'SINAPI-%MO'!B:E,4,0)</f>
        <v>0.47510000000000002</v>
      </c>
      <c r="H3323" s="456">
        <f t="shared" si="51"/>
        <v>272.19</v>
      </c>
    </row>
    <row r="3324" spans="1:8" x14ac:dyDescent="0.25">
      <c r="A3324" s="447"/>
      <c r="B3324" s="449">
        <v>102015</v>
      </c>
      <c r="C3324" s="439" t="s">
        <v>1757</v>
      </c>
      <c r="D3324" s="449" t="s">
        <v>71</v>
      </c>
      <c r="E3324" s="450">
        <v>433.16</v>
      </c>
      <c r="F3324" s="455">
        <v>0</v>
      </c>
      <c r="G3324" s="453">
        <f>VLOOKUP(B3324,'SINAPI-%MO'!B:E,4,0)</f>
        <v>0.4521</v>
      </c>
      <c r="H3324" s="456">
        <f t="shared" si="51"/>
        <v>237.32</v>
      </c>
    </row>
    <row r="3325" spans="1:8" x14ac:dyDescent="0.25">
      <c r="A3325" s="447"/>
      <c r="B3325" s="449">
        <v>102013</v>
      </c>
      <c r="C3325" s="439" t="s">
        <v>1755</v>
      </c>
      <c r="D3325" s="449" t="s">
        <v>71</v>
      </c>
      <c r="E3325" s="450">
        <v>216.38</v>
      </c>
      <c r="F3325" s="455">
        <v>0</v>
      </c>
      <c r="G3325" s="453">
        <f>VLOOKUP(B3325,'SINAPI-%MO'!B:E,4,0)</f>
        <v>0.47960000000000003</v>
      </c>
      <c r="H3325" s="456">
        <f t="shared" si="51"/>
        <v>112.6</v>
      </c>
    </row>
    <row r="3326" spans="1:8" x14ac:dyDescent="0.25">
      <c r="A3326" s="447"/>
      <c r="B3326" s="449">
        <v>102011</v>
      </c>
      <c r="C3326" s="439" t="s">
        <v>1753</v>
      </c>
      <c r="D3326" s="449" t="s">
        <v>71</v>
      </c>
      <c r="E3326" s="450">
        <v>262.20999999999998</v>
      </c>
      <c r="F3326" s="455">
        <v>0</v>
      </c>
      <c r="G3326" s="453">
        <f>VLOOKUP(B3326,'SINAPI-%MO'!B:E,4,0)</f>
        <v>0.4536</v>
      </c>
      <c r="H3326" s="456">
        <f t="shared" si="51"/>
        <v>143.27000000000001</v>
      </c>
    </row>
    <row r="3327" spans="1:8" x14ac:dyDescent="0.25">
      <c r="A3327" s="447"/>
      <c r="B3327" s="449">
        <v>102012</v>
      </c>
      <c r="C3327" s="439" t="s">
        <v>1754</v>
      </c>
      <c r="D3327" s="449" t="s">
        <v>71</v>
      </c>
      <c r="E3327" s="450">
        <v>232.74</v>
      </c>
      <c r="F3327" s="455">
        <v>0</v>
      </c>
      <c r="G3327" s="453">
        <f>VLOOKUP(B3327,'SINAPI-%MO'!B:E,4,0)</f>
        <v>0.46970000000000001</v>
      </c>
      <c r="H3327" s="456">
        <f t="shared" si="51"/>
        <v>123.42</v>
      </c>
    </row>
    <row r="3328" spans="1:8" x14ac:dyDescent="0.25">
      <c r="A3328" s="447"/>
      <c r="B3328" s="449">
        <v>102009</v>
      </c>
      <c r="C3328" s="439" t="s">
        <v>1751</v>
      </c>
      <c r="D3328" s="449" t="s">
        <v>71</v>
      </c>
      <c r="E3328" s="450">
        <v>323.41000000000003</v>
      </c>
      <c r="F3328" s="455">
        <v>0</v>
      </c>
      <c r="G3328" s="453">
        <f>VLOOKUP(B3328,'SINAPI-%MO'!B:E,4,0)</f>
        <v>0.54500000000000004</v>
      </c>
      <c r="H3328" s="456">
        <f t="shared" si="51"/>
        <v>147.15</v>
      </c>
    </row>
    <row r="3329" spans="1:8" x14ac:dyDescent="0.25">
      <c r="A3329" s="447"/>
      <c r="B3329" s="449">
        <v>102010</v>
      </c>
      <c r="C3329" s="439" t="s">
        <v>1752</v>
      </c>
      <c r="D3329" s="449" t="s">
        <v>71</v>
      </c>
      <c r="E3329" s="450">
        <v>300.14999999999998</v>
      </c>
      <c r="F3329" s="455">
        <v>0</v>
      </c>
      <c r="G3329" s="453">
        <f>VLOOKUP(B3329,'SINAPI-%MO'!B:E,4,0)</f>
        <v>0.47389999999999999</v>
      </c>
      <c r="H3329" s="456">
        <f t="shared" si="51"/>
        <v>157.9</v>
      </c>
    </row>
    <row r="3330" spans="1:8" x14ac:dyDescent="0.25">
      <c r="A3330" s="447"/>
      <c r="B3330" s="449">
        <v>102007</v>
      </c>
      <c r="C3330" s="439" t="s">
        <v>1749</v>
      </c>
      <c r="D3330" s="449" t="s">
        <v>71</v>
      </c>
      <c r="E3330" s="450">
        <v>463.5</v>
      </c>
      <c r="F3330" s="455">
        <v>0</v>
      </c>
      <c r="G3330" s="453">
        <f>VLOOKUP(B3330,'SINAPI-%MO'!B:E,4,0)</f>
        <v>0.53810000000000002</v>
      </c>
      <c r="H3330" s="456">
        <f t="shared" si="51"/>
        <v>214.09</v>
      </c>
    </row>
    <row r="3331" spans="1:8" x14ac:dyDescent="0.25">
      <c r="A3331" s="447"/>
      <c r="B3331" s="449">
        <v>102008</v>
      </c>
      <c r="C3331" s="439" t="s">
        <v>1750</v>
      </c>
      <c r="D3331" s="449" t="s">
        <v>71</v>
      </c>
      <c r="E3331" s="450">
        <v>385.76</v>
      </c>
      <c r="F3331" s="455">
        <v>0</v>
      </c>
      <c r="G3331" s="453">
        <f>VLOOKUP(B3331,'SINAPI-%MO'!B:E,4,0)</f>
        <v>0.51200000000000001</v>
      </c>
      <c r="H3331" s="456">
        <f t="shared" si="51"/>
        <v>188.25</v>
      </c>
    </row>
    <row r="3332" spans="1:8" x14ac:dyDescent="0.25">
      <c r="A3332" s="447"/>
      <c r="B3332" s="449">
        <v>102006</v>
      </c>
      <c r="C3332" s="439" t="s">
        <v>1748</v>
      </c>
      <c r="D3332" s="449" t="s">
        <v>71</v>
      </c>
      <c r="E3332" s="450">
        <v>216.07</v>
      </c>
      <c r="F3332" s="455">
        <v>0</v>
      </c>
      <c r="G3332" s="453">
        <f>VLOOKUP(B3332,'SINAPI-%MO'!B:E,4,0)</f>
        <v>0.4839</v>
      </c>
      <c r="H3332" s="456">
        <f t="shared" si="51"/>
        <v>111.51</v>
      </c>
    </row>
    <row r="3333" spans="1:8" x14ac:dyDescent="0.25">
      <c r="A3333" s="447"/>
      <c r="B3333" s="449">
        <v>102004</v>
      </c>
      <c r="C3333" s="439" t="s">
        <v>1746</v>
      </c>
      <c r="D3333" s="449" t="s">
        <v>71</v>
      </c>
      <c r="E3333" s="450">
        <v>266.24</v>
      </c>
      <c r="F3333" s="455">
        <v>0</v>
      </c>
      <c r="G3333" s="453">
        <f>VLOOKUP(B3333,'SINAPI-%MO'!B:E,4,0)</f>
        <v>0.45050000000000001</v>
      </c>
      <c r="H3333" s="456">
        <f t="shared" si="51"/>
        <v>146.29</v>
      </c>
    </row>
    <row r="3334" spans="1:8" x14ac:dyDescent="0.25">
      <c r="A3334" s="447"/>
      <c r="B3334" s="449">
        <v>102005</v>
      </c>
      <c r="C3334" s="439" t="s">
        <v>1747</v>
      </c>
      <c r="D3334" s="449" t="s">
        <v>71</v>
      </c>
      <c r="E3334" s="450">
        <v>235.45</v>
      </c>
      <c r="F3334" s="455">
        <v>0</v>
      </c>
      <c r="G3334" s="453">
        <f>VLOOKUP(B3334,'SINAPI-%MO'!B:E,4,0)</f>
        <v>0.46889999999999998</v>
      </c>
      <c r="H3334" s="456">
        <f t="shared" si="51"/>
        <v>125.04</v>
      </c>
    </row>
    <row r="3335" spans="1:8" x14ac:dyDescent="0.25">
      <c r="A3335" s="447"/>
      <c r="B3335" s="449">
        <v>102002</v>
      </c>
      <c r="C3335" s="439" t="s">
        <v>1744</v>
      </c>
      <c r="D3335" s="449" t="s">
        <v>71</v>
      </c>
      <c r="E3335" s="450">
        <v>319.3</v>
      </c>
      <c r="F3335" s="455">
        <v>0</v>
      </c>
      <c r="G3335" s="453">
        <f>VLOOKUP(B3335,'SINAPI-%MO'!B:E,4,0)</f>
        <v>0.55410000000000004</v>
      </c>
      <c r="H3335" s="456">
        <f t="shared" si="51"/>
        <v>142.37</v>
      </c>
    </row>
    <row r="3336" spans="1:8" x14ac:dyDescent="0.25">
      <c r="A3336" s="447"/>
      <c r="B3336" s="449">
        <v>102003</v>
      </c>
      <c r="C3336" s="439" t="s">
        <v>1745</v>
      </c>
      <c r="D3336" s="449" t="s">
        <v>71</v>
      </c>
      <c r="E3336" s="450">
        <v>297.48</v>
      </c>
      <c r="F3336" s="455">
        <v>0</v>
      </c>
      <c r="G3336" s="453">
        <f>VLOOKUP(B3336,'SINAPI-%MO'!B:E,4,0)</f>
        <v>0.48420000000000002</v>
      </c>
      <c r="H3336" s="456">
        <f t="shared" si="51"/>
        <v>153.44</v>
      </c>
    </row>
    <row r="3337" spans="1:8" x14ac:dyDescent="0.25">
      <c r="A3337" s="447"/>
      <c r="B3337" s="449">
        <v>102000</v>
      </c>
      <c r="C3337" s="439" t="s">
        <v>1742</v>
      </c>
      <c r="D3337" s="449" t="s">
        <v>71</v>
      </c>
      <c r="E3337" s="450">
        <v>478.76</v>
      </c>
      <c r="F3337" s="455">
        <v>0</v>
      </c>
      <c r="G3337" s="453">
        <f>VLOOKUP(B3337,'SINAPI-%MO'!B:E,4,0)</f>
        <v>0.50949999999999995</v>
      </c>
      <c r="H3337" s="456">
        <f t="shared" si="51"/>
        <v>234.83</v>
      </c>
    </row>
    <row r="3338" spans="1:8" x14ac:dyDescent="0.25">
      <c r="A3338" s="447"/>
      <c r="B3338" s="449">
        <v>102001</v>
      </c>
      <c r="C3338" s="439" t="s">
        <v>1743</v>
      </c>
      <c r="D3338" s="449" t="s">
        <v>71</v>
      </c>
      <c r="E3338" s="450">
        <v>410.49</v>
      </c>
      <c r="F3338" s="455">
        <v>0</v>
      </c>
      <c r="G3338" s="453">
        <f>VLOOKUP(B3338,'SINAPI-%MO'!B:E,4,0)</f>
        <v>0.47339999999999999</v>
      </c>
      <c r="H3338" s="456">
        <f t="shared" si="51"/>
        <v>216.16</v>
      </c>
    </row>
    <row r="3339" spans="1:8" x14ac:dyDescent="0.25">
      <c r="A3339" s="447"/>
      <c r="B3339" s="449">
        <v>101983</v>
      </c>
      <c r="C3339" s="439" t="s">
        <v>1726</v>
      </c>
      <c r="D3339" s="449" t="s">
        <v>71</v>
      </c>
      <c r="E3339" s="450">
        <v>220.84</v>
      </c>
      <c r="F3339" s="455">
        <v>0</v>
      </c>
      <c r="G3339" s="453">
        <f>VLOOKUP(B3339,'SINAPI-%MO'!B:E,4,0)</f>
        <v>0.46100000000000002</v>
      </c>
      <c r="H3339" s="456">
        <f t="shared" si="51"/>
        <v>119.03</v>
      </c>
    </row>
    <row r="3340" spans="1:8" x14ac:dyDescent="0.25">
      <c r="A3340" s="447"/>
      <c r="B3340" s="449">
        <v>101981</v>
      </c>
      <c r="C3340" s="439" t="s">
        <v>1724</v>
      </c>
      <c r="D3340" s="449" t="s">
        <v>71</v>
      </c>
      <c r="E3340" s="450">
        <v>267.56</v>
      </c>
      <c r="F3340" s="455">
        <v>0</v>
      </c>
      <c r="G3340" s="453">
        <f>VLOOKUP(B3340,'SINAPI-%MO'!B:E,4,0)</f>
        <v>0.43430000000000002</v>
      </c>
      <c r="H3340" s="456">
        <f t="shared" ref="H3340:H3403" si="52">IF(E3340&gt;0,TRUNC(E3340*(1-G3340),2),"")</f>
        <v>151.35</v>
      </c>
    </row>
    <row r="3341" spans="1:8" x14ac:dyDescent="0.25">
      <c r="A3341" s="447"/>
      <c r="B3341" s="449">
        <v>101982</v>
      </c>
      <c r="C3341" s="439" t="s">
        <v>1725</v>
      </c>
      <c r="D3341" s="449" t="s">
        <v>71</v>
      </c>
      <c r="E3341" s="450">
        <v>238.88</v>
      </c>
      <c r="F3341" s="455">
        <v>0</v>
      </c>
      <c r="G3341" s="453">
        <f>VLOOKUP(B3341,'SINAPI-%MO'!B:E,4,0)</f>
        <v>0.4491</v>
      </c>
      <c r="H3341" s="456">
        <f t="shared" si="52"/>
        <v>131.59</v>
      </c>
    </row>
    <row r="3342" spans="1:8" x14ac:dyDescent="0.25">
      <c r="A3342" s="447"/>
      <c r="B3342" s="449">
        <v>101977</v>
      </c>
      <c r="C3342" s="439" t="s">
        <v>1722</v>
      </c>
      <c r="D3342" s="449" t="s">
        <v>71</v>
      </c>
      <c r="E3342" s="450">
        <v>323.08999999999997</v>
      </c>
      <c r="F3342" s="455">
        <v>0</v>
      </c>
      <c r="G3342" s="453">
        <f>VLOOKUP(B3342,'SINAPI-%MO'!B:E,4,0)</f>
        <v>0.53039999999999998</v>
      </c>
      <c r="H3342" s="456">
        <f t="shared" si="52"/>
        <v>151.72</v>
      </c>
    </row>
    <row r="3343" spans="1:8" x14ac:dyDescent="0.25">
      <c r="A3343" s="447"/>
      <c r="B3343" s="449">
        <v>101980</v>
      </c>
      <c r="C3343" s="439" t="s">
        <v>1723</v>
      </c>
      <c r="D3343" s="449" t="s">
        <v>71</v>
      </c>
      <c r="E3343" s="450">
        <v>303.12</v>
      </c>
      <c r="F3343" s="455">
        <v>0</v>
      </c>
      <c r="G3343" s="453">
        <f>VLOOKUP(B3343,'SINAPI-%MO'!B:E,4,0)</f>
        <v>0.45450000000000002</v>
      </c>
      <c r="H3343" s="456">
        <f t="shared" si="52"/>
        <v>165.35</v>
      </c>
    </row>
    <row r="3344" spans="1:8" x14ac:dyDescent="0.25">
      <c r="A3344" s="447"/>
      <c r="B3344" s="449">
        <v>101974</v>
      </c>
      <c r="C3344" s="439" t="s">
        <v>1721</v>
      </c>
      <c r="D3344" s="449" t="s">
        <v>71</v>
      </c>
      <c r="E3344" s="450">
        <v>468.34</v>
      </c>
      <c r="F3344" s="455">
        <v>0</v>
      </c>
      <c r="G3344" s="453">
        <f>VLOOKUP(B3344,'SINAPI-%MO'!B:E,4,0)</f>
        <v>0.53480000000000005</v>
      </c>
      <c r="H3344" s="456">
        <f t="shared" si="52"/>
        <v>217.87</v>
      </c>
    </row>
    <row r="3345" spans="1:8" x14ac:dyDescent="0.25">
      <c r="A3345" s="447"/>
      <c r="B3345" s="449">
        <v>101975</v>
      </c>
      <c r="C3345" s="439" t="s">
        <v>12753</v>
      </c>
      <c r="D3345" s="449" t="s">
        <v>71</v>
      </c>
      <c r="E3345" s="450">
        <v>396.61</v>
      </c>
      <c r="F3345" s="455">
        <v>0</v>
      </c>
      <c r="G3345" s="453">
        <f>VLOOKUP(B3345,'SINAPI-%MO'!B:E,4,0)</f>
        <v>0.50319999999999998</v>
      </c>
      <c r="H3345" s="456">
        <f t="shared" si="52"/>
        <v>197.03</v>
      </c>
    </row>
    <row r="3346" spans="1:8" x14ac:dyDescent="0.25">
      <c r="A3346" s="447"/>
      <c r="B3346" s="449">
        <v>101114</v>
      </c>
      <c r="C3346" s="439" t="s">
        <v>3813</v>
      </c>
      <c r="D3346" s="449" t="s">
        <v>84</v>
      </c>
      <c r="E3346" s="450">
        <v>4.6399999999999997</v>
      </c>
      <c r="F3346" s="455">
        <v>0</v>
      </c>
      <c r="G3346" s="453">
        <f>VLOOKUP(B3346,'SINAPI-%MO'!B:E,4,0)</f>
        <v>0.39219999999999999</v>
      </c>
      <c r="H3346" s="456">
        <f t="shared" si="52"/>
        <v>2.82</v>
      </c>
    </row>
    <row r="3347" spans="1:8" x14ac:dyDescent="0.25">
      <c r="A3347" s="447"/>
      <c r="B3347" s="449">
        <v>101118</v>
      </c>
      <c r="C3347" s="439" t="s">
        <v>3817</v>
      </c>
      <c r="D3347" s="449" t="s">
        <v>84</v>
      </c>
      <c r="E3347" s="450">
        <v>3.98</v>
      </c>
      <c r="F3347" s="455">
        <v>0</v>
      </c>
      <c r="G3347" s="453">
        <f>VLOOKUP(B3347,'SINAPI-%MO'!B:E,4,0)</f>
        <v>0.36930000000000002</v>
      </c>
      <c r="H3347" s="456">
        <f t="shared" si="52"/>
        <v>2.5099999999999998</v>
      </c>
    </row>
    <row r="3348" spans="1:8" x14ac:dyDescent="0.25">
      <c r="A3348" s="447"/>
      <c r="B3348" s="449">
        <v>101115</v>
      </c>
      <c r="C3348" s="439" t="s">
        <v>3814</v>
      </c>
      <c r="D3348" s="449" t="s">
        <v>84</v>
      </c>
      <c r="E3348" s="450">
        <v>3.86</v>
      </c>
      <c r="F3348" s="455">
        <v>0</v>
      </c>
      <c r="G3348" s="453">
        <f>VLOOKUP(B3348,'SINAPI-%MO'!B:E,4,0)</f>
        <v>0.32640000000000002</v>
      </c>
      <c r="H3348" s="456">
        <f t="shared" si="52"/>
        <v>2.6</v>
      </c>
    </row>
    <row r="3349" spans="1:8" x14ac:dyDescent="0.25">
      <c r="A3349" s="447"/>
      <c r="B3349" s="449">
        <v>101116</v>
      </c>
      <c r="C3349" s="439" t="s">
        <v>3815</v>
      </c>
      <c r="D3349" s="449" t="s">
        <v>84</v>
      </c>
      <c r="E3349" s="450">
        <v>2.41</v>
      </c>
      <c r="F3349" s="455">
        <v>0</v>
      </c>
      <c r="G3349" s="453">
        <f>VLOOKUP(B3349,'SINAPI-%MO'!B:E,4,0)</f>
        <v>0.31540000000000001</v>
      </c>
      <c r="H3349" s="456">
        <f t="shared" si="52"/>
        <v>1.64</v>
      </c>
    </row>
    <row r="3350" spans="1:8" x14ac:dyDescent="0.25">
      <c r="A3350" s="447"/>
      <c r="B3350" s="449">
        <v>101117</v>
      </c>
      <c r="C3350" s="439" t="s">
        <v>3816</v>
      </c>
      <c r="D3350" s="449" t="s">
        <v>84</v>
      </c>
      <c r="E3350" s="450">
        <v>3.32</v>
      </c>
      <c r="F3350" s="455">
        <v>0</v>
      </c>
      <c r="G3350" s="453">
        <f>VLOOKUP(B3350,'SINAPI-%MO'!B:E,4,0)</f>
        <v>0.13550000000000001</v>
      </c>
      <c r="H3350" s="456">
        <f t="shared" si="52"/>
        <v>2.87</v>
      </c>
    </row>
    <row r="3351" spans="1:8" x14ac:dyDescent="0.25">
      <c r="A3351" s="447"/>
      <c r="B3351" s="449">
        <v>101124</v>
      </c>
      <c r="C3351" s="439" t="s">
        <v>3823</v>
      </c>
      <c r="D3351" s="449" t="s">
        <v>84</v>
      </c>
      <c r="E3351" s="450">
        <v>16.16</v>
      </c>
      <c r="F3351" s="455">
        <v>0</v>
      </c>
      <c r="G3351" s="453">
        <f>VLOOKUP(B3351,'SINAPI-%MO'!B:E,4,0)</f>
        <v>0.23330000000000001</v>
      </c>
      <c r="H3351" s="456">
        <f t="shared" si="52"/>
        <v>12.38</v>
      </c>
    </row>
    <row r="3352" spans="1:8" x14ac:dyDescent="0.25">
      <c r="A3352" s="447"/>
      <c r="B3352" s="449">
        <v>101128</v>
      </c>
      <c r="C3352" s="439" t="s">
        <v>3827</v>
      </c>
      <c r="D3352" s="449" t="s">
        <v>84</v>
      </c>
      <c r="E3352" s="450">
        <v>15.5</v>
      </c>
      <c r="F3352" s="455">
        <v>0</v>
      </c>
      <c r="G3352" s="453">
        <f>VLOOKUP(B3352,'SINAPI-%MO'!B:E,4,0)</f>
        <v>0.22059999999999999</v>
      </c>
      <c r="H3352" s="456">
        <f t="shared" si="52"/>
        <v>12.08</v>
      </c>
    </row>
    <row r="3353" spans="1:8" x14ac:dyDescent="0.25">
      <c r="A3353" s="447"/>
      <c r="B3353" s="449">
        <v>101125</v>
      </c>
      <c r="C3353" s="439" t="s">
        <v>3824</v>
      </c>
      <c r="D3353" s="449" t="s">
        <v>84</v>
      </c>
      <c r="E3353" s="450">
        <v>15.38</v>
      </c>
      <c r="F3353" s="455">
        <v>0</v>
      </c>
      <c r="G3353" s="453">
        <f>VLOOKUP(B3353,'SINAPI-%MO'!B:E,4,0)</f>
        <v>0.2087</v>
      </c>
      <c r="H3353" s="456">
        <f t="shared" si="52"/>
        <v>12.17</v>
      </c>
    </row>
    <row r="3354" spans="1:8" x14ac:dyDescent="0.25">
      <c r="A3354" s="447"/>
      <c r="B3354" s="449">
        <v>101126</v>
      </c>
      <c r="C3354" s="439" t="s">
        <v>3825</v>
      </c>
      <c r="D3354" s="449" t="s">
        <v>84</v>
      </c>
      <c r="E3354" s="450">
        <v>13.93</v>
      </c>
      <c r="F3354" s="455">
        <v>0</v>
      </c>
      <c r="G3354" s="453">
        <f>VLOOKUP(B3354,'SINAPI-%MO'!B:E,4,0)</f>
        <v>0.19450000000000001</v>
      </c>
      <c r="H3354" s="456">
        <f t="shared" si="52"/>
        <v>11.22</v>
      </c>
    </row>
    <row r="3355" spans="1:8" x14ac:dyDescent="0.25">
      <c r="A3355" s="447"/>
      <c r="B3355" s="449">
        <v>101127</v>
      </c>
      <c r="C3355" s="439" t="s">
        <v>3826</v>
      </c>
      <c r="D3355" s="449" t="s">
        <v>84</v>
      </c>
      <c r="E3355" s="450">
        <v>14.84</v>
      </c>
      <c r="F3355" s="455">
        <v>0</v>
      </c>
      <c r="G3355" s="453">
        <f>VLOOKUP(B3355,'SINAPI-%MO'!B:E,4,0)</f>
        <v>0.16170000000000001</v>
      </c>
      <c r="H3355" s="456">
        <f t="shared" si="52"/>
        <v>12.44</v>
      </c>
    </row>
    <row r="3356" spans="1:8" x14ac:dyDescent="0.25">
      <c r="A3356" s="447"/>
      <c r="B3356" s="449">
        <v>101134</v>
      </c>
      <c r="C3356" s="439" t="s">
        <v>3833</v>
      </c>
      <c r="D3356" s="449" t="s">
        <v>84</v>
      </c>
      <c r="E3356" s="450">
        <v>16.88</v>
      </c>
      <c r="F3356" s="455">
        <v>0</v>
      </c>
      <c r="G3356" s="453">
        <f>VLOOKUP(B3356,'SINAPI-%MO'!B:E,4,0)</f>
        <v>0.2281</v>
      </c>
      <c r="H3356" s="456">
        <f t="shared" si="52"/>
        <v>13.02</v>
      </c>
    </row>
    <row r="3357" spans="1:8" x14ac:dyDescent="0.25">
      <c r="A3357" s="447"/>
      <c r="B3357" s="449">
        <v>101144</v>
      </c>
      <c r="C3357" s="439" t="s">
        <v>3842</v>
      </c>
      <c r="D3357" s="449" t="s">
        <v>84</v>
      </c>
      <c r="E3357" s="450">
        <v>16.850000000000001</v>
      </c>
      <c r="F3357" s="455">
        <v>0</v>
      </c>
      <c r="G3357" s="453">
        <f>VLOOKUP(B3357,'SINAPI-%MO'!B:E,4,0)</f>
        <v>0.21129999999999999</v>
      </c>
      <c r="H3357" s="456">
        <f t="shared" si="52"/>
        <v>13.28</v>
      </c>
    </row>
    <row r="3358" spans="1:8" x14ac:dyDescent="0.25">
      <c r="A3358" s="447"/>
      <c r="B3358" s="449">
        <v>101138</v>
      </c>
      <c r="C3358" s="439" t="s">
        <v>3837</v>
      </c>
      <c r="D3358" s="449" t="s">
        <v>84</v>
      </c>
      <c r="E3358" s="450">
        <v>16.22</v>
      </c>
      <c r="F3358" s="455">
        <v>0</v>
      </c>
      <c r="G3358" s="453">
        <f>VLOOKUP(B3358,'SINAPI-%MO'!B:E,4,0)</f>
        <v>0.21579999999999999</v>
      </c>
      <c r="H3358" s="456">
        <f t="shared" si="52"/>
        <v>12.71</v>
      </c>
    </row>
    <row r="3359" spans="1:8" x14ac:dyDescent="0.25">
      <c r="A3359" s="447"/>
      <c r="B3359" s="449">
        <v>101148</v>
      </c>
      <c r="C3359" s="439" t="s">
        <v>3846</v>
      </c>
      <c r="D3359" s="449" t="s">
        <v>84</v>
      </c>
      <c r="E3359" s="450">
        <v>16.190000000000001</v>
      </c>
      <c r="F3359" s="455">
        <v>0</v>
      </c>
      <c r="G3359" s="453">
        <f>VLOOKUP(B3359,'SINAPI-%MO'!B:E,4,0)</f>
        <v>0.1983</v>
      </c>
      <c r="H3359" s="456">
        <f t="shared" si="52"/>
        <v>12.97</v>
      </c>
    </row>
    <row r="3360" spans="1:8" x14ac:dyDescent="0.25">
      <c r="A3360" s="447"/>
      <c r="B3360" s="449">
        <v>101135</v>
      </c>
      <c r="C3360" s="439" t="s">
        <v>3834</v>
      </c>
      <c r="D3360" s="449" t="s">
        <v>84</v>
      </c>
      <c r="E3360" s="450">
        <v>16.100000000000001</v>
      </c>
      <c r="F3360" s="455">
        <v>0</v>
      </c>
      <c r="G3360" s="453">
        <f>VLOOKUP(B3360,'SINAPI-%MO'!B:E,4,0)</f>
        <v>0.20430000000000001</v>
      </c>
      <c r="H3360" s="456">
        <f t="shared" si="52"/>
        <v>12.81</v>
      </c>
    </row>
    <row r="3361" spans="1:8" x14ac:dyDescent="0.25">
      <c r="A3361" s="447"/>
      <c r="B3361" s="449">
        <v>101145</v>
      </c>
      <c r="C3361" s="439" t="s">
        <v>3843</v>
      </c>
      <c r="D3361" s="449" t="s">
        <v>84</v>
      </c>
      <c r="E3361" s="450">
        <v>16.07</v>
      </c>
      <c r="F3361" s="455">
        <v>0</v>
      </c>
      <c r="G3361" s="453">
        <f>VLOOKUP(B3361,'SINAPI-%MO'!B:E,4,0)</f>
        <v>0.1867</v>
      </c>
      <c r="H3361" s="456">
        <f t="shared" si="52"/>
        <v>13.06</v>
      </c>
    </row>
    <row r="3362" spans="1:8" x14ac:dyDescent="0.25">
      <c r="A3362" s="447"/>
      <c r="B3362" s="449">
        <v>101136</v>
      </c>
      <c r="C3362" s="439" t="s">
        <v>3835</v>
      </c>
      <c r="D3362" s="449" t="s">
        <v>84</v>
      </c>
      <c r="E3362" s="450">
        <v>14.65</v>
      </c>
      <c r="F3362" s="455">
        <v>0</v>
      </c>
      <c r="G3362" s="453">
        <f>VLOOKUP(B3362,'SINAPI-%MO'!B:E,4,0)</f>
        <v>0.19040000000000001</v>
      </c>
      <c r="H3362" s="456">
        <f t="shared" si="52"/>
        <v>11.86</v>
      </c>
    </row>
    <row r="3363" spans="1:8" x14ac:dyDescent="0.25">
      <c r="A3363" s="447"/>
      <c r="B3363" s="449">
        <v>101146</v>
      </c>
      <c r="C3363" s="439" t="s">
        <v>3844</v>
      </c>
      <c r="D3363" s="449" t="s">
        <v>84</v>
      </c>
      <c r="E3363" s="450">
        <v>14.62</v>
      </c>
      <c r="F3363" s="455">
        <v>0</v>
      </c>
      <c r="G3363" s="453">
        <f>VLOOKUP(B3363,'SINAPI-%MO'!B:E,4,0)</f>
        <v>0.17100000000000001</v>
      </c>
      <c r="H3363" s="456">
        <f t="shared" si="52"/>
        <v>12.11</v>
      </c>
    </row>
    <row r="3364" spans="1:8" x14ac:dyDescent="0.25">
      <c r="A3364" s="447"/>
      <c r="B3364" s="449">
        <v>101137</v>
      </c>
      <c r="C3364" s="439" t="s">
        <v>3836</v>
      </c>
      <c r="D3364" s="449" t="s">
        <v>84</v>
      </c>
      <c r="E3364" s="450">
        <v>15.56</v>
      </c>
      <c r="F3364" s="455">
        <v>0</v>
      </c>
      <c r="G3364" s="453">
        <f>VLOOKUP(B3364,'SINAPI-%MO'!B:E,4,0)</f>
        <v>0.15939999999999999</v>
      </c>
      <c r="H3364" s="456">
        <f t="shared" si="52"/>
        <v>13.07</v>
      </c>
    </row>
    <row r="3365" spans="1:8" x14ac:dyDescent="0.25">
      <c r="A3365" s="447"/>
      <c r="B3365" s="449">
        <v>101147</v>
      </c>
      <c r="C3365" s="439" t="s">
        <v>3845</v>
      </c>
      <c r="D3365" s="449" t="s">
        <v>84</v>
      </c>
      <c r="E3365" s="450">
        <v>15.53</v>
      </c>
      <c r="F3365" s="455">
        <v>0</v>
      </c>
      <c r="G3365" s="453">
        <f>VLOOKUP(B3365,'SINAPI-%MO'!B:E,4,0)</f>
        <v>0.14099999999999999</v>
      </c>
      <c r="H3365" s="456">
        <f t="shared" si="52"/>
        <v>13.34</v>
      </c>
    </row>
    <row r="3366" spans="1:8" x14ac:dyDescent="0.25">
      <c r="A3366" s="447"/>
      <c r="B3366" s="449">
        <v>101119</v>
      </c>
      <c r="C3366" s="439" t="s">
        <v>3818</v>
      </c>
      <c r="D3366" s="449" t="s">
        <v>84</v>
      </c>
      <c r="E3366" s="450">
        <v>8.86</v>
      </c>
      <c r="F3366" s="455">
        <v>0</v>
      </c>
      <c r="G3366" s="453">
        <f>VLOOKUP(B3366,'SINAPI-%MO'!B:E,4,0)</f>
        <v>0.39389999999999997</v>
      </c>
      <c r="H3366" s="456">
        <f t="shared" si="52"/>
        <v>5.37</v>
      </c>
    </row>
    <row r="3367" spans="1:8" x14ac:dyDescent="0.25">
      <c r="A3367" s="447"/>
      <c r="B3367" s="449">
        <v>101123</v>
      </c>
      <c r="C3367" s="439" t="s">
        <v>3822</v>
      </c>
      <c r="D3367" s="449" t="s">
        <v>84</v>
      </c>
      <c r="E3367" s="450">
        <v>7.61</v>
      </c>
      <c r="F3367" s="455">
        <v>0</v>
      </c>
      <c r="G3367" s="453">
        <f>VLOOKUP(B3367,'SINAPI-%MO'!B:E,4,0)</f>
        <v>0.37190000000000001</v>
      </c>
      <c r="H3367" s="456">
        <f t="shared" si="52"/>
        <v>4.7699999999999996</v>
      </c>
    </row>
    <row r="3368" spans="1:8" x14ac:dyDescent="0.25">
      <c r="A3368" s="447"/>
      <c r="B3368" s="449">
        <v>101120</v>
      </c>
      <c r="C3368" s="439" t="s">
        <v>3819</v>
      </c>
      <c r="D3368" s="449" t="s">
        <v>84</v>
      </c>
      <c r="E3368" s="450">
        <v>7.4</v>
      </c>
      <c r="F3368" s="455">
        <v>0</v>
      </c>
      <c r="G3368" s="453">
        <f>VLOOKUP(B3368,'SINAPI-%MO'!B:E,4,0)</f>
        <v>0.32429999999999998</v>
      </c>
      <c r="H3368" s="456">
        <f t="shared" si="52"/>
        <v>5</v>
      </c>
    </row>
    <row r="3369" spans="1:8" x14ac:dyDescent="0.25">
      <c r="A3369" s="447"/>
      <c r="B3369" s="449">
        <v>101121</v>
      </c>
      <c r="C3369" s="439" t="s">
        <v>3820</v>
      </c>
      <c r="D3369" s="449" t="s">
        <v>84</v>
      </c>
      <c r="E3369" s="450">
        <v>4.62</v>
      </c>
      <c r="F3369" s="455">
        <v>0</v>
      </c>
      <c r="G3369" s="453">
        <f>VLOOKUP(B3369,'SINAPI-%MO'!B:E,4,0)</f>
        <v>0.316</v>
      </c>
      <c r="H3369" s="456">
        <f t="shared" si="52"/>
        <v>3.16</v>
      </c>
    </row>
    <row r="3370" spans="1:8" x14ac:dyDescent="0.25">
      <c r="A3370" s="447"/>
      <c r="B3370" s="449">
        <v>101122</v>
      </c>
      <c r="C3370" s="439" t="s">
        <v>3821</v>
      </c>
      <c r="D3370" s="449" t="s">
        <v>84</v>
      </c>
      <c r="E3370" s="450">
        <v>6.34</v>
      </c>
      <c r="F3370" s="455">
        <v>0</v>
      </c>
      <c r="G3370" s="453">
        <f>VLOOKUP(B3370,'SINAPI-%MO'!B:E,4,0)</f>
        <v>0.1356</v>
      </c>
      <c r="H3370" s="456">
        <f t="shared" si="52"/>
        <v>5.48</v>
      </c>
    </row>
    <row r="3371" spans="1:8" x14ac:dyDescent="0.25">
      <c r="A3371" s="447"/>
      <c r="B3371" s="449">
        <v>101129</v>
      </c>
      <c r="C3371" s="439" t="s">
        <v>3828</v>
      </c>
      <c r="D3371" s="449" t="s">
        <v>84</v>
      </c>
      <c r="E3371" s="450">
        <v>20.84</v>
      </c>
      <c r="F3371" s="455">
        <v>0</v>
      </c>
      <c r="G3371" s="453">
        <f>VLOOKUP(B3371,'SINAPI-%MO'!B:E,4,0)</f>
        <v>0.26440000000000002</v>
      </c>
      <c r="H3371" s="456">
        <f t="shared" si="52"/>
        <v>15.32</v>
      </c>
    </row>
    <row r="3372" spans="1:8" x14ac:dyDescent="0.25">
      <c r="A3372" s="447"/>
      <c r="B3372" s="449">
        <v>101133</v>
      </c>
      <c r="C3372" s="439" t="s">
        <v>3832</v>
      </c>
      <c r="D3372" s="449" t="s">
        <v>84</v>
      </c>
      <c r="E3372" s="450">
        <v>19.59</v>
      </c>
      <c r="F3372" s="455">
        <v>0</v>
      </c>
      <c r="G3372" s="453">
        <f>VLOOKUP(B3372,'SINAPI-%MO'!B:E,4,0)</f>
        <v>0.24759999999999999</v>
      </c>
      <c r="H3372" s="456">
        <f t="shared" si="52"/>
        <v>14.73</v>
      </c>
    </row>
    <row r="3373" spans="1:8" x14ac:dyDescent="0.25">
      <c r="A3373" s="447"/>
      <c r="B3373" s="449">
        <v>101130</v>
      </c>
      <c r="C3373" s="439" t="s">
        <v>3829</v>
      </c>
      <c r="D3373" s="449" t="s">
        <v>84</v>
      </c>
      <c r="E3373" s="450">
        <v>19.38</v>
      </c>
      <c r="F3373" s="455">
        <v>0</v>
      </c>
      <c r="G3373" s="453">
        <f>VLOOKUP(B3373,'SINAPI-%MO'!B:E,4,0)</f>
        <v>0.2281</v>
      </c>
      <c r="H3373" s="456">
        <f t="shared" si="52"/>
        <v>14.95</v>
      </c>
    </row>
    <row r="3374" spans="1:8" x14ac:dyDescent="0.25">
      <c r="A3374" s="447"/>
      <c r="B3374" s="449">
        <v>101131</v>
      </c>
      <c r="C3374" s="439" t="s">
        <v>3830</v>
      </c>
      <c r="D3374" s="449" t="s">
        <v>84</v>
      </c>
      <c r="E3374" s="450">
        <v>16.600000000000001</v>
      </c>
      <c r="F3374" s="455">
        <v>0</v>
      </c>
      <c r="G3374" s="453">
        <f>VLOOKUP(B3374,'SINAPI-%MO'!B:E,4,0)</f>
        <v>0.20960000000000001</v>
      </c>
      <c r="H3374" s="456">
        <f t="shared" si="52"/>
        <v>13.12</v>
      </c>
    </row>
    <row r="3375" spans="1:8" x14ac:dyDescent="0.25">
      <c r="A3375" s="447"/>
      <c r="B3375" s="449">
        <v>101132</v>
      </c>
      <c r="C3375" s="439" t="s">
        <v>3831</v>
      </c>
      <c r="D3375" s="449" t="s">
        <v>84</v>
      </c>
      <c r="E3375" s="450">
        <v>18.32</v>
      </c>
      <c r="F3375" s="455">
        <v>0</v>
      </c>
      <c r="G3375" s="453">
        <f>VLOOKUP(B3375,'SINAPI-%MO'!B:E,4,0)</f>
        <v>0.15720000000000001</v>
      </c>
      <c r="H3375" s="456">
        <f t="shared" si="52"/>
        <v>15.44</v>
      </c>
    </row>
    <row r="3376" spans="1:8" x14ac:dyDescent="0.25">
      <c r="A3376" s="447"/>
      <c r="B3376" s="449">
        <v>101139</v>
      </c>
      <c r="C3376" s="439" t="s">
        <v>12754</v>
      </c>
      <c r="D3376" s="449" t="s">
        <v>84</v>
      </c>
      <c r="E3376" s="450">
        <v>21.59</v>
      </c>
      <c r="F3376" s="455">
        <v>0</v>
      </c>
      <c r="G3376" s="453">
        <f>VLOOKUP(B3376,'SINAPI-%MO'!B:E,4,0)</f>
        <v>0.25890000000000002</v>
      </c>
      <c r="H3376" s="456">
        <f t="shared" si="52"/>
        <v>16</v>
      </c>
    </row>
    <row r="3377" spans="1:8" x14ac:dyDescent="0.25">
      <c r="A3377" s="447"/>
      <c r="B3377" s="449">
        <v>101149</v>
      </c>
      <c r="C3377" s="439" t="s">
        <v>3847</v>
      </c>
      <c r="D3377" s="449" t="s">
        <v>84</v>
      </c>
      <c r="E3377" s="450">
        <v>21.55</v>
      </c>
      <c r="F3377" s="455">
        <v>0</v>
      </c>
      <c r="G3377" s="453">
        <f>VLOOKUP(B3377,'SINAPI-%MO'!B:E,4,0)</f>
        <v>0.24590000000000001</v>
      </c>
      <c r="H3377" s="456">
        <f t="shared" si="52"/>
        <v>16.25</v>
      </c>
    </row>
    <row r="3378" spans="1:8" x14ac:dyDescent="0.25">
      <c r="A3378" s="447"/>
      <c r="B3378" s="449">
        <v>101143</v>
      </c>
      <c r="C3378" s="439" t="s">
        <v>3841</v>
      </c>
      <c r="D3378" s="449" t="s">
        <v>84</v>
      </c>
      <c r="E3378" s="450">
        <v>20.34</v>
      </c>
      <c r="F3378" s="455">
        <v>0</v>
      </c>
      <c r="G3378" s="453">
        <f>VLOOKUP(B3378,'SINAPI-%MO'!B:E,4,0)</f>
        <v>0.2424</v>
      </c>
      <c r="H3378" s="456">
        <f t="shared" si="52"/>
        <v>15.4</v>
      </c>
    </row>
    <row r="3379" spans="1:8" x14ac:dyDescent="0.25">
      <c r="A3379" s="447"/>
      <c r="B3379" s="449">
        <v>101153</v>
      </c>
      <c r="C3379" s="439" t="s">
        <v>3851</v>
      </c>
      <c r="D3379" s="449" t="s">
        <v>84</v>
      </c>
      <c r="E3379" s="450">
        <v>20.3</v>
      </c>
      <c r="F3379" s="455">
        <v>0</v>
      </c>
      <c r="G3379" s="453">
        <f>VLOOKUP(B3379,'SINAPI-%MO'!B:E,4,0)</f>
        <v>0.2286</v>
      </c>
      <c r="H3379" s="456">
        <f t="shared" si="52"/>
        <v>15.65</v>
      </c>
    </row>
    <row r="3380" spans="1:8" x14ac:dyDescent="0.25">
      <c r="A3380" s="447"/>
      <c r="B3380" s="449">
        <v>101140</v>
      </c>
      <c r="C3380" s="439" t="s">
        <v>3838</v>
      </c>
      <c r="D3380" s="449" t="s">
        <v>84</v>
      </c>
      <c r="E3380" s="450">
        <v>20.13</v>
      </c>
      <c r="F3380" s="455">
        <v>0</v>
      </c>
      <c r="G3380" s="453">
        <f>VLOOKUP(B3380,'SINAPI-%MO'!B:E,4,0)</f>
        <v>0.2235</v>
      </c>
      <c r="H3380" s="456">
        <f t="shared" si="52"/>
        <v>15.63</v>
      </c>
    </row>
    <row r="3381" spans="1:8" x14ac:dyDescent="0.25">
      <c r="A3381" s="447"/>
      <c r="B3381" s="449">
        <v>101150</v>
      </c>
      <c r="C3381" s="439" t="s">
        <v>3848</v>
      </c>
      <c r="D3381" s="449" t="s">
        <v>84</v>
      </c>
      <c r="E3381" s="450">
        <v>20.09</v>
      </c>
      <c r="F3381" s="455">
        <v>0</v>
      </c>
      <c r="G3381" s="453">
        <f>VLOOKUP(B3381,'SINAPI-%MO'!B:E,4,0)</f>
        <v>0.20960000000000001</v>
      </c>
      <c r="H3381" s="456">
        <f t="shared" si="52"/>
        <v>15.87</v>
      </c>
    </row>
    <row r="3382" spans="1:8" x14ac:dyDescent="0.25">
      <c r="A3382" s="447"/>
      <c r="B3382" s="449">
        <v>101141</v>
      </c>
      <c r="C3382" s="439" t="s">
        <v>3839</v>
      </c>
      <c r="D3382" s="449" t="s">
        <v>84</v>
      </c>
      <c r="E3382" s="450">
        <v>17.350000000000001</v>
      </c>
      <c r="F3382" s="455">
        <v>0</v>
      </c>
      <c r="G3382" s="453">
        <f>VLOOKUP(B3382,'SINAPI-%MO'!B:E,4,0)</f>
        <v>0.20519999999999999</v>
      </c>
      <c r="H3382" s="456">
        <f t="shared" si="52"/>
        <v>13.78</v>
      </c>
    </row>
    <row r="3383" spans="1:8" x14ac:dyDescent="0.25">
      <c r="A3383" s="447"/>
      <c r="B3383" s="449">
        <v>101151</v>
      </c>
      <c r="C3383" s="439" t="s">
        <v>3849</v>
      </c>
      <c r="D3383" s="449" t="s">
        <v>84</v>
      </c>
      <c r="E3383" s="450">
        <v>17.309999999999999</v>
      </c>
      <c r="F3383" s="455">
        <v>0</v>
      </c>
      <c r="G3383" s="453">
        <f>VLOOKUP(B3383,'SINAPI-%MO'!B:E,4,0)</f>
        <v>0.18890000000000001</v>
      </c>
      <c r="H3383" s="456">
        <f t="shared" si="52"/>
        <v>14.04</v>
      </c>
    </row>
    <row r="3384" spans="1:8" x14ac:dyDescent="0.25">
      <c r="A3384" s="447"/>
      <c r="B3384" s="449">
        <v>101142</v>
      </c>
      <c r="C3384" s="439" t="s">
        <v>3840</v>
      </c>
      <c r="D3384" s="449" t="s">
        <v>84</v>
      </c>
      <c r="E3384" s="450">
        <v>19.07</v>
      </c>
      <c r="F3384" s="455">
        <v>0</v>
      </c>
      <c r="G3384" s="453">
        <f>VLOOKUP(B3384,'SINAPI-%MO'!B:E,4,0)</f>
        <v>0.1552</v>
      </c>
      <c r="H3384" s="456">
        <f t="shared" si="52"/>
        <v>16.11</v>
      </c>
    </row>
    <row r="3385" spans="1:8" x14ac:dyDescent="0.25">
      <c r="A3385" s="447"/>
      <c r="B3385" s="449">
        <v>101152</v>
      </c>
      <c r="C3385" s="439" t="s">
        <v>3850</v>
      </c>
      <c r="D3385" s="449" t="s">
        <v>84</v>
      </c>
      <c r="E3385" s="450">
        <v>19.03</v>
      </c>
      <c r="F3385" s="455">
        <v>0</v>
      </c>
      <c r="G3385" s="453">
        <f>VLOOKUP(B3385,'SINAPI-%MO'!B:E,4,0)</f>
        <v>0.14030000000000001</v>
      </c>
      <c r="H3385" s="456">
        <f t="shared" si="52"/>
        <v>16.36</v>
      </c>
    </row>
    <row r="3386" spans="1:8" x14ac:dyDescent="0.25">
      <c r="A3386" s="447"/>
      <c r="B3386" s="449">
        <v>101207</v>
      </c>
      <c r="C3386" s="439" t="s">
        <v>3852</v>
      </c>
      <c r="D3386" s="449" t="s">
        <v>84</v>
      </c>
      <c r="E3386" s="450">
        <v>11.59</v>
      </c>
      <c r="F3386" s="455">
        <v>0</v>
      </c>
      <c r="G3386" s="453">
        <f>VLOOKUP(B3386,'SINAPI-%MO'!B:E,4,0)</f>
        <v>0.126</v>
      </c>
      <c r="H3386" s="456">
        <f t="shared" si="52"/>
        <v>10.119999999999999</v>
      </c>
    </row>
    <row r="3387" spans="1:8" x14ac:dyDescent="0.25">
      <c r="A3387" s="447"/>
      <c r="B3387" s="449">
        <v>101206</v>
      </c>
      <c r="C3387" s="439" t="s">
        <v>12755</v>
      </c>
      <c r="D3387" s="449" t="s">
        <v>84</v>
      </c>
      <c r="E3387" s="450">
        <v>13.46</v>
      </c>
      <c r="F3387" s="455">
        <v>0</v>
      </c>
      <c r="G3387" s="453">
        <f>VLOOKUP(B3387,'SINAPI-%MO'!B:E,4,0)</f>
        <v>0.1434</v>
      </c>
      <c r="H3387" s="456">
        <f t="shared" si="52"/>
        <v>11.52</v>
      </c>
    </row>
    <row r="3388" spans="1:8" x14ac:dyDescent="0.25">
      <c r="A3388" s="447"/>
      <c r="B3388" s="449">
        <v>101210</v>
      </c>
      <c r="C3388" s="439" t="s">
        <v>12756</v>
      </c>
      <c r="D3388" s="449" t="s">
        <v>84</v>
      </c>
      <c r="E3388" s="450">
        <v>18.84</v>
      </c>
      <c r="F3388" s="455">
        <v>0</v>
      </c>
      <c r="G3388" s="453">
        <f>VLOOKUP(B3388,'SINAPI-%MO'!B:E,4,0)</f>
        <v>0.1173</v>
      </c>
      <c r="H3388" s="456">
        <f t="shared" si="52"/>
        <v>16.63</v>
      </c>
    </row>
    <row r="3389" spans="1:8" x14ac:dyDescent="0.25">
      <c r="A3389" s="447"/>
      <c r="B3389" s="449">
        <v>101211</v>
      </c>
      <c r="C3389" s="439" t="s">
        <v>12757</v>
      </c>
      <c r="D3389" s="449" t="s">
        <v>84</v>
      </c>
      <c r="E3389" s="450">
        <v>20.23</v>
      </c>
      <c r="F3389" s="455">
        <v>0</v>
      </c>
      <c r="G3389" s="453">
        <f>VLOOKUP(B3389,'SINAPI-%MO'!B:E,4,0)</f>
        <v>0.1147</v>
      </c>
      <c r="H3389" s="456">
        <f t="shared" si="52"/>
        <v>17.899999999999999</v>
      </c>
    </row>
    <row r="3390" spans="1:8" x14ac:dyDescent="0.25">
      <c r="A3390" s="447"/>
      <c r="B3390" s="449">
        <v>101215</v>
      </c>
      <c r="C3390" s="439" t="s">
        <v>12758</v>
      </c>
      <c r="D3390" s="449" t="s">
        <v>84</v>
      </c>
      <c r="E3390" s="450">
        <v>18.149999999999999</v>
      </c>
      <c r="F3390" s="455">
        <v>0</v>
      </c>
      <c r="G3390" s="453">
        <f>VLOOKUP(B3390,'SINAPI-%MO'!B:E,4,0)</f>
        <v>0.1201</v>
      </c>
      <c r="H3390" s="456">
        <f t="shared" si="52"/>
        <v>15.97</v>
      </c>
    </row>
    <row r="3391" spans="1:8" x14ac:dyDescent="0.25">
      <c r="A3391" s="447"/>
      <c r="B3391" s="449">
        <v>101216</v>
      </c>
      <c r="C3391" s="439" t="s">
        <v>12759</v>
      </c>
      <c r="D3391" s="449" t="s">
        <v>84</v>
      </c>
      <c r="E3391" s="450">
        <v>19.02</v>
      </c>
      <c r="F3391" s="455">
        <v>0</v>
      </c>
      <c r="G3391" s="453">
        <f>VLOOKUP(B3391,'SINAPI-%MO'!B:E,4,0)</f>
        <v>0.11459999999999999</v>
      </c>
      <c r="H3391" s="456">
        <f t="shared" si="52"/>
        <v>16.84</v>
      </c>
    </row>
    <row r="3392" spans="1:8" x14ac:dyDescent="0.25">
      <c r="A3392" s="447"/>
      <c r="B3392" s="449">
        <v>101212</v>
      </c>
      <c r="C3392" s="439" t="s">
        <v>12760</v>
      </c>
      <c r="D3392" s="449" t="s">
        <v>84</v>
      </c>
      <c r="E3392" s="450">
        <v>23.66</v>
      </c>
      <c r="F3392" s="455">
        <v>0</v>
      </c>
      <c r="G3392" s="453">
        <f>VLOOKUP(B3392,'SINAPI-%MO'!B:E,4,0)</f>
        <v>0.11409999999999999</v>
      </c>
      <c r="H3392" s="456">
        <f t="shared" si="52"/>
        <v>20.96</v>
      </c>
    </row>
    <row r="3393" spans="1:8" x14ac:dyDescent="0.25">
      <c r="A3393" s="447"/>
      <c r="B3393" s="449">
        <v>101217</v>
      </c>
      <c r="C3393" s="439" t="s">
        <v>12761</v>
      </c>
      <c r="D3393" s="449" t="s">
        <v>84</v>
      </c>
      <c r="E3393" s="450">
        <v>22.2</v>
      </c>
      <c r="F3393" s="455">
        <v>0</v>
      </c>
      <c r="G3393" s="453">
        <f>VLOOKUP(B3393,'SINAPI-%MO'!B:E,4,0)</f>
        <v>0.1144</v>
      </c>
      <c r="H3393" s="456">
        <f t="shared" si="52"/>
        <v>19.66</v>
      </c>
    </row>
    <row r="3394" spans="1:8" x14ac:dyDescent="0.25">
      <c r="A3394" s="447"/>
      <c r="B3394" s="449">
        <v>101218</v>
      </c>
      <c r="C3394" s="439" t="s">
        <v>12762</v>
      </c>
      <c r="D3394" s="449" t="s">
        <v>84</v>
      </c>
      <c r="E3394" s="450">
        <v>23.49</v>
      </c>
      <c r="F3394" s="455">
        <v>0</v>
      </c>
      <c r="G3394" s="453">
        <f>VLOOKUP(B3394,'SINAPI-%MO'!B:E,4,0)</f>
        <v>0.1081</v>
      </c>
      <c r="H3394" s="456">
        <f t="shared" si="52"/>
        <v>20.95</v>
      </c>
    </row>
    <row r="3395" spans="1:8" x14ac:dyDescent="0.25">
      <c r="A3395" s="447"/>
      <c r="B3395" s="449">
        <v>101213</v>
      </c>
      <c r="C3395" s="439" t="s">
        <v>12763</v>
      </c>
      <c r="D3395" s="449" t="s">
        <v>84</v>
      </c>
      <c r="E3395" s="450">
        <v>26.49</v>
      </c>
      <c r="F3395" s="455">
        <v>0</v>
      </c>
      <c r="G3395" s="453">
        <f>VLOOKUP(B3395,'SINAPI-%MO'!B:E,4,0)</f>
        <v>0.1163</v>
      </c>
      <c r="H3395" s="456">
        <f t="shared" si="52"/>
        <v>23.4</v>
      </c>
    </row>
    <row r="3396" spans="1:8" x14ac:dyDescent="0.25">
      <c r="A3396" s="447"/>
      <c r="B3396" s="449">
        <v>101219</v>
      </c>
      <c r="C3396" s="439" t="s">
        <v>12764</v>
      </c>
      <c r="D3396" s="449" t="s">
        <v>84</v>
      </c>
      <c r="E3396" s="450">
        <v>28.5</v>
      </c>
      <c r="F3396" s="455">
        <v>0</v>
      </c>
      <c r="G3396" s="453">
        <f>VLOOKUP(B3396,'SINAPI-%MO'!B:E,4,0)</f>
        <v>0.1014</v>
      </c>
      <c r="H3396" s="456">
        <f t="shared" si="52"/>
        <v>25.61</v>
      </c>
    </row>
    <row r="3397" spans="1:8" x14ac:dyDescent="0.25">
      <c r="A3397" s="447"/>
      <c r="B3397" s="449">
        <v>101214</v>
      </c>
      <c r="C3397" s="439" t="s">
        <v>12765</v>
      </c>
      <c r="D3397" s="449" t="s">
        <v>84</v>
      </c>
      <c r="E3397" s="450">
        <v>32.04</v>
      </c>
      <c r="F3397" s="455">
        <v>0</v>
      </c>
      <c r="G3397" s="453">
        <f>VLOOKUP(B3397,'SINAPI-%MO'!B:E,4,0)</f>
        <v>0.108</v>
      </c>
      <c r="H3397" s="456">
        <f t="shared" si="52"/>
        <v>28.57</v>
      </c>
    </row>
    <row r="3398" spans="1:8" x14ac:dyDescent="0.25">
      <c r="A3398" s="447"/>
      <c r="B3398" s="449">
        <v>101254</v>
      </c>
      <c r="C3398" s="439" t="s">
        <v>12766</v>
      </c>
      <c r="D3398" s="449" t="s">
        <v>84</v>
      </c>
      <c r="E3398" s="450">
        <v>13.67</v>
      </c>
      <c r="F3398" s="455">
        <v>0</v>
      </c>
      <c r="G3398" s="453">
        <f>VLOOKUP(B3398,'SINAPI-%MO'!B:E,4,0)</f>
        <v>0.158</v>
      </c>
      <c r="H3398" s="456">
        <f t="shared" si="52"/>
        <v>11.51</v>
      </c>
    </row>
    <row r="3399" spans="1:8" x14ac:dyDescent="0.25">
      <c r="A3399" s="447"/>
      <c r="B3399" s="449">
        <v>101256</v>
      </c>
      <c r="C3399" s="439" t="s">
        <v>12767</v>
      </c>
      <c r="D3399" s="449" t="s">
        <v>84</v>
      </c>
      <c r="E3399" s="450">
        <v>21.21</v>
      </c>
      <c r="F3399" s="455">
        <v>0</v>
      </c>
      <c r="G3399" s="453">
        <f>VLOOKUP(B3399,'SINAPI-%MO'!B:E,4,0)</f>
        <v>0.1419</v>
      </c>
      <c r="H3399" s="456">
        <f t="shared" si="52"/>
        <v>18.2</v>
      </c>
    </row>
    <row r="3400" spans="1:8" x14ac:dyDescent="0.25">
      <c r="A3400" s="447"/>
      <c r="B3400" s="449">
        <v>101257</v>
      </c>
      <c r="C3400" s="439" t="s">
        <v>12768</v>
      </c>
      <c r="D3400" s="449" t="s">
        <v>84</v>
      </c>
      <c r="E3400" s="450">
        <v>22.34</v>
      </c>
      <c r="F3400" s="455">
        <v>0</v>
      </c>
      <c r="G3400" s="453">
        <f>VLOOKUP(B3400,'SINAPI-%MO'!B:E,4,0)</f>
        <v>0.1343</v>
      </c>
      <c r="H3400" s="456">
        <f t="shared" si="52"/>
        <v>19.329999999999998</v>
      </c>
    </row>
    <row r="3401" spans="1:8" x14ac:dyDescent="0.25">
      <c r="A3401" s="447"/>
      <c r="B3401" s="449">
        <v>101258</v>
      </c>
      <c r="C3401" s="439" t="s">
        <v>12769</v>
      </c>
      <c r="D3401" s="449" t="s">
        <v>84</v>
      </c>
      <c r="E3401" s="450">
        <v>25.96</v>
      </c>
      <c r="F3401" s="455">
        <v>0</v>
      </c>
      <c r="G3401" s="453">
        <f>VLOOKUP(B3401,'SINAPI-%MO'!B:E,4,0)</f>
        <v>0.1321</v>
      </c>
      <c r="H3401" s="456">
        <f t="shared" si="52"/>
        <v>22.53</v>
      </c>
    </row>
    <row r="3402" spans="1:8" x14ac:dyDescent="0.25">
      <c r="A3402" s="447"/>
      <c r="B3402" s="449">
        <v>101259</v>
      </c>
      <c r="C3402" s="439" t="s">
        <v>12770</v>
      </c>
      <c r="D3402" s="449" t="s">
        <v>84</v>
      </c>
      <c r="E3402" s="450">
        <v>28.88</v>
      </c>
      <c r="F3402" s="455">
        <v>0</v>
      </c>
      <c r="G3402" s="453">
        <f>VLOOKUP(B3402,'SINAPI-%MO'!B:E,4,0)</f>
        <v>0.1333</v>
      </c>
      <c r="H3402" s="456">
        <f t="shared" si="52"/>
        <v>25.03</v>
      </c>
    </row>
    <row r="3403" spans="1:8" x14ac:dyDescent="0.25">
      <c r="A3403" s="447"/>
      <c r="B3403" s="449">
        <v>101260</v>
      </c>
      <c r="C3403" s="439" t="s">
        <v>12771</v>
      </c>
      <c r="D3403" s="449" t="s">
        <v>84</v>
      </c>
      <c r="E3403" s="450">
        <v>36.15</v>
      </c>
      <c r="F3403" s="455">
        <v>0</v>
      </c>
      <c r="G3403" s="453">
        <f>VLOOKUP(B3403,'SINAPI-%MO'!B:E,4,0)</f>
        <v>0.13</v>
      </c>
      <c r="H3403" s="456">
        <f t="shared" si="52"/>
        <v>31.45</v>
      </c>
    </row>
    <row r="3404" spans="1:8" x14ac:dyDescent="0.25">
      <c r="A3404" s="447"/>
      <c r="B3404" s="449">
        <v>101208</v>
      </c>
      <c r="C3404" s="439" t="s">
        <v>12772</v>
      </c>
      <c r="D3404" s="449" t="s">
        <v>84</v>
      </c>
      <c r="E3404" s="450">
        <v>11.36</v>
      </c>
      <c r="F3404" s="455">
        <v>0</v>
      </c>
      <c r="G3404" s="453">
        <f>VLOOKUP(B3404,'SINAPI-%MO'!B:E,4,0)</f>
        <v>0.12939999999999999</v>
      </c>
      <c r="H3404" s="456">
        <f t="shared" ref="H3404:H3467" si="53">IF(E3404&gt;0,TRUNC(E3404*(1-G3404),2),"")</f>
        <v>9.89</v>
      </c>
    </row>
    <row r="3405" spans="1:8" x14ac:dyDescent="0.25">
      <c r="A3405" s="447"/>
      <c r="B3405" s="449">
        <v>101209</v>
      </c>
      <c r="C3405" s="439" t="s">
        <v>12773</v>
      </c>
      <c r="D3405" s="449" t="s">
        <v>84</v>
      </c>
      <c r="E3405" s="450">
        <v>10.55</v>
      </c>
      <c r="F3405" s="455">
        <v>0</v>
      </c>
      <c r="G3405" s="453">
        <f>VLOOKUP(B3405,'SINAPI-%MO'!B:E,4,0)</f>
        <v>0.1242</v>
      </c>
      <c r="H3405" s="456">
        <f t="shared" si="53"/>
        <v>9.23</v>
      </c>
    </row>
    <row r="3406" spans="1:8" x14ac:dyDescent="0.25">
      <c r="A3406" s="447"/>
      <c r="B3406" s="449">
        <v>101220</v>
      </c>
      <c r="C3406" s="439" t="s">
        <v>12774</v>
      </c>
      <c r="D3406" s="449" t="s">
        <v>84</v>
      </c>
      <c r="E3406" s="450">
        <v>17.809999999999999</v>
      </c>
      <c r="F3406" s="455">
        <v>0</v>
      </c>
      <c r="G3406" s="453">
        <f>VLOOKUP(B3406,'SINAPI-%MO'!B:E,4,0)</f>
        <v>0.1145</v>
      </c>
      <c r="H3406" s="456">
        <f t="shared" si="53"/>
        <v>15.77</v>
      </c>
    </row>
    <row r="3407" spans="1:8" x14ac:dyDescent="0.25">
      <c r="A3407" s="447"/>
      <c r="B3407" s="449">
        <v>101221</v>
      </c>
      <c r="C3407" s="439" t="s">
        <v>12775</v>
      </c>
      <c r="D3407" s="449" t="s">
        <v>84</v>
      </c>
      <c r="E3407" s="450">
        <v>18.82</v>
      </c>
      <c r="F3407" s="455">
        <v>0</v>
      </c>
      <c r="G3407" s="453">
        <f>VLOOKUP(B3407,'SINAPI-%MO'!B:E,4,0)</f>
        <v>0.1084</v>
      </c>
      <c r="H3407" s="456">
        <f t="shared" si="53"/>
        <v>16.77</v>
      </c>
    </row>
    <row r="3408" spans="1:8" x14ac:dyDescent="0.25">
      <c r="A3408" s="447"/>
      <c r="B3408" s="449">
        <v>101225</v>
      </c>
      <c r="C3408" s="439" t="s">
        <v>12776</v>
      </c>
      <c r="D3408" s="449" t="s">
        <v>84</v>
      </c>
      <c r="E3408" s="450">
        <v>16.37</v>
      </c>
      <c r="F3408" s="455">
        <v>0</v>
      </c>
      <c r="G3408" s="453">
        <f>VLOOKUP(B3408,'SINAPI-%MO'!B:E,4,0)</f>
        <v>0.1118</v>
      </c>
      <c r="H3408" s="456">
        <f t="shared" si="53"/>
        <v>14.53</v>
      </c>
    </row>
    <row r="3409" spans="1:8" x14ac:dyDescent="0.25">
      <c r="A3409" s="447"/>
      <c r="B3409" s="449">
        <v>101226</v>
      </c>
      <c r="C3409" s="439" t="s">
        <v>12777</v>
      </c>
      <c r="D3409" s="449" t="s">
        <v>84</v>
      </c>
      <c r="E3409" s="450">
        <v>17.25</v>
      </c>
      <c r="F3409" s="455">
        <v>0</v>
      </c>
      <c r="G3409" s="453">
        <f>VLOOKUP(B3409,'SINAPI-%MO'!B:E,4,0)</f>
        <v>0.1061</v>
      </c>
      <c r="H3409" s="456">
        <f t="shared" si="53"/>
        <v>15.41</v>
      </c>
    </row>
    <row r="3410" spans="1:8" x14ac:dyDescent="0.25">
      <c r="A3410" s="447"/>
      <c r="B3410" s="449">
        <v>101222</v>
      </c>
      <c r="C3410" s="439" t="s">
        <v>12778</v>
      </c>
      <c r="D3410" s="449" t="s">
        <v>84</v>
      </c>
      <c r="E3410" s="450">
        <v>21.91</v>
      </c>
      <c r="F3410" s="455">
        <v>0</v>
      </c>
      <c r="G3410" s="453">
        <f>VLOOKUP(B3410,'SINAPI-%MO'!B:E,4,0)</f>
        <v>0.10589999999999999</v>
      </c>
      <c r="H3410" s="456">
        <f t="shared" si="53"/>
        <v>19.579999999999998</v>
      </c>
    </row>
    <row r="3411" spans="1:8" x14ac:dyDescent="0.25">
      <c r="A3411" s="447"/>
      <c r="B3411" s="449">
        <v>101227</v>
      </c>
      <c r="C3411" s="439" t="s">
        <v>12779</v>
      </c>
      <c r="D3411" s="449" t="s">
        <v>84</v>
      </c>
      <c r="E3411" s="450">
        <v>20.03</v>
      </c>
      <c r="F3411" s="455">
        <v>0</v>
      </c>
      <c r="G3411" s="453">
        <f>VLOOKUP(B3411,'SINAPI-%MO'!B:E,4,0)</f>
        <v>0.1043</v>
      </c>
      <c r="H3411" s="456">
        <f t="shared" si="53"/>
        <v>17.940000000000001</v>
      </c>
    </row>
    <row r="3412" spans="1:8" x14ac:dyDescent="0.25">
      <c r="A3412" s="447"/>
      <c r="B3412" s="449">
        <v>101228</v>
      </c>
      <c r="C3412" s="439" t="s">
        <v>12780</v>
      </c>
      <c r="D3412" s="449" t="s">
        <v>84</v>
      </c>
      <c r="E3412" s="450">
        <v>21.35</v>
      </c>
      <c r="F3412" s="455">
        <v>0</v>
      </c>
      <c r="G3412" s="453">
        <f>VLOOKUP(B3412,'SINAPI-%MO'!B:E,4,0)</f>
        <v>9.7900000000000001E-2</v>
      </c>
      <c r="H3412" s="456">
        <f t="shared" si="53"/>
        <v>19.25</v>
      </c>
    </row>
    <row r="3413" spans="1:8" x14ac:dyDescent="0.25">
      <c r="A3413" s="447"/>
      <c r="B3413" s="449">
        <v>101223</v>
      </c>
      <c r="C3413" s="439" t="s">
        <v>12781</v>
      </c>
      <c r="D3413" s="449" t="s">
        <v>84</v>
      </c>
      <c r="E3413" s="450">
        <v>24.41</v>
      </c>
      <c r="F3413" s="455">
        <v>0</v>
      </c>
      <c r="G3413" s="453">
        <f>VLOOKUP(B3413,'SINAPI-%MO'!B:E,4,0)</f>
        <v>0.1069</v>
      </c>
      <c r="H3413" s="456">
        <f t="shared" si="53"/>
        <v>21.8</v>
      </c>
    </row>
    <row r="3414" spans="1:8" x14ac:dyDescent="0.25">
      <c r="A3414" s="447"/>
      <c r="B3414" s="449">
        <v>101229</v>
      </c>
      <c r="C3414" s="439" t="s">
        <v>12782</v>
      </c>
      <c r="D3414" s="449" t="s">
        <v>84</v>
      </c>
      <c r="E3414" s="450">
        <v>26.97</v>
      </c>
      <c r="F3414" s="455">
        <v>0</v>
      </c>
      <c r="G3414" s="453">
        <f>VLOOKUP(B3414,'SINAPI-%MO'!B:E,4,0)</f>
        <v>9.6799999999999997E-2</v>
      </c>
      <c r="H3414" s="456">
        <f t="shared" si="53"/>
        <v>24.35</v>
      </c>
    </row>
    <row r="3415" spans="1:8" x14ac:dyDescent="0.25">
      <c r="A3415" s="447"/>
      <c r="B3415" s="449">
        <v>101224</v>
      </c>
      <c r="C3415" s="439" t="s">
        <v>12783</v>
      </c>
      <c r="D3415" s="449" t="s">
        <v>84</v>
      </c>
      <c r="E3415" s="450">
        <v>30.66</v>
      </c>
      <c r="F3415" s="455">
        <v>0</v>
      </c>
      <c r="G3415" s="453">
        <f>VLOOKUP(B3415,'SINAPI-%MO'!B:E,4,0)</f>
        <v>0.104</v>
      </c>
      <c r="H3415" s="456">
        <f t="shared" si="53"/>
        <v>27.47</v>
      </c>
    </row>
    <row r="3416" spans="1:8" x14ac:dyDescent="0.25">
      <c r="A3416" s="447"/>
      <c r="B3416" s="449">
        <v>101265</v>
      </c>
      <c r="C3416" s="439" t="s">
        <v>12784</v>
      </c>
      <c r="D3416" s="449" t="s">
        <v>84</v>
      </c>
      <c r="E3416" s="450">
        <v>33.979999999999997</v>
      </c>
      <c r="F3416" s="455">
        <v>0</v>
      </c>
      <c r="G3416" s="453">
        <f>VLOOKUP(B3416,'SINAPI-%MO'!B:E,4,0)</f>
        <v>0.1198</v>
      </c>
      <c r="H3416" s="456">
        <f t="shared" si="53"/>
        <v>29.9</v>
      </c>
    </row>
    <row r="3417" spans="1:8" x14ac:dyDescent="0.25">
      <c r="A3417" s="447"/>
      <c r="B3417" s="449">
        <v>101255</v>
      </c>
      <c r="C3417" s="439" t="s">
        <v>12785</v>
      </c>
      <c r="D3417" s="449" t="s">
        <v>84</v>
      </c>
      <c r="E3417" s="450">
        <v>12.07</v>
      </c>
      <c r="F3417" s="455">
        <v>0</v>
      </c>
      <c r="G3417" s="453">
        <f>VLOOKUP(B3417,'SINAPI-%MO'!B:E,4,0)</f>
        <v>0.14169999999999999</v>
      </c>
      <c r="H3417" s="456">
        <f t="shared" si="53"/>
        <v>10.35</v>
      </c>
    </row>
    <row r="3418" spans="1:8" x14ac:dyDescent="0.25">
      <c r="A3418" s="447"/>
      <c r="B3418" s="449">
        <v>101261</v>
      </c>
      <c r="C3418" s="439" t="s">
        <v>12786</v>
      </c>
      <c r="D3418" s="449" t="s">
        <v>84</v>
      </c>
      <c r="E3418" s="450">
        <v>20.09</v>
      </c>
      <c r="F3418" s="455">
        <v>0</v>
      </c>
      <c r="G3418" s="453">
        <f>VLOOKUP(B3418,'SINAPI-%MO'!B:E,4,0)</f>
        <v>0.13589999999999999</v>
      </c>
      <c r="H3418" s="456">
        <f t="shared" si="53"/>
        <v>17.350000000000001</v>
      </c>
    </row>
    <row r="3419" spans="1:8" x14ac:dyDescent="0.25">
      <c r="A3419" s="447"/>
      <c r="B3419" s="449">
        <v>101262</v>
      </c>
      <c r="C3419" s="439" t="s">
        <v>12787</v>
      </c>
      <c r="D3419" s="449" t="s">
        <v>84</v>
      </c>
      <c r="E3419" s="450">
        <v>21.2</v>
      </c>
      <c r="F3419" s="455">
        <v>0</v>
      </c>
      <c r="G3419" s="453">
        <f>VLOOKUP(B3419,'SINAPI-%MO'!B:E,4,0)</f>
        <v>0.1283</v>
      </c>
      <c r="H3419" s="456">
        <f t="shared" si="53"/>
        <v>18.48</v>
      </c>
    </row>
    <row r="3420" spans="1:8" x14ac:dyDescent="0.25">
      <c r="A3420" s="447"/>
      <c r="B3420" s="449">
        <v>101263</v>
      </c>
      <c r="C3420" s="439" t="s">
        <v>12788</v>
      </c>
      <c r="D3420" s="449" t="s">
        <v>84</v>
      </c>
      <c r="E3420" s="450">
        <v>24.55</v>
      </c>
      <c r="F3420" s="455">
        <v>0</v>
      </c>
      <c r="G3420" s="453">
        <f>VLOOKUP(B3420,'SINAPI-%MO'!B:E,4,0)</f>
        <v>0.1246</v>
      </c>
      <c r="H3420" s="456">
        <f t="shared" si="53"/>
        <v>21.49</v>
      </c>
    </row>
    <row r="3421" spans="1:8" x14ac:dyDescent="0.25">
      <c r="A3421" s="447"/>
      <c r="B3421" s="449">
        <v>101264</v>
      </c>
      <c r="C3421" s="439" t="s">
        <v>12789</v>
      </c>
      <c r="D3421" s="449" t="s">
        <v>84</v>
      </c>
      <c r="E3421" s="450">
        <v>27.23</v>
      </c>
      <c r="F3421" s="455">
        <v>0</v>
      </c>
      <c r="G3421" s="453">
        <f>VLOOKUP(B3421,'SINAPI-%MO'!B:E,4,0)</f>
        <v>0.1245</v>
      </c>
      <c r="H3421" s="456">
        <f t="shared" si="53"/>
        <v>23.83</v>
      </c>
    </row>
    <row r="3422" spans="1:8" x14ac:dyDescent="0.25">
      <c r="A3422" s="447"/>
      <c r="B3422" s="449">
        <v>101230</v>
      </c>
      <c r="C3422" s="439" t="s">
        <v>3853</v>
      </c>
      <c r="D3422" s="449" t="s">
        <v>84</v>
      </c>
      <c r="E3422" s="450">
        <v>11.87</v>
      </c>
      <c r="F3422" s="455">
        <v>0</v>
      </c>
      <c r="G3422" s="453">
        <f>VLOOKUP(B3422,'SINAPI-%MO'!B:E,4,0)</f>
        <v>0.13730000000000001</v>
      </c>
      <c r="H3422" s="456">
        <f t="shared" si="53"/>
        <v>10.24</v>
      </c>
    </row>
    <row r="3423" spans="1:8" x14ac:dyDescent="0.25">
      <c r="A3423" s="447"/>
      <c r="B3423" s="449">
        <v>101231</v>
      </c>
      <c r="C3423" s="439" t="s">
        <v>3854</v>
      </c>
      <c r="D3423" s="449" t="s">
        <v>84</v>
      </c>
      <c r="E3423" s="450">
        <v>11.31</v>
      </c>
      <c r="F3423" s="455">
        <v>0</v>
      </c>
      <c r="G3423" s="453">
        <f>VLOOKUP(B3423,'SINAPI-%MO'!B:E,4,0)</f>
        <v>0.13439999999999999</v>
      </c>
      <c r="H3423" s="456">
        <f t="shared" si="53"/>
        <v>9.7799999999999994</v>
      </c>
    </row>
    <row r="3424" spans="1:8" x14ac:dyDescent="0.25">
      <c r="A3424" s="447"/>
      <c r="B3424" s="449">
        <v>101272</v>
      </c>
      <c r="C3424" s="439" t="s">
        <v>3883</v>
      </c>
      <c r="D3424" s="449" t="s">
        <v>84</v>
      </c>
      <c r="E3424" s="450">
        <v>34.53</v>
      </c>
      <c r="F3424" s="455">
        <v>0</v>
      </c>
      <c r="G3424" s="453">
        <f>VLOOKUP(B3424,'SINAPI-%MO'!B:E,4,0)</f>
        <v>0.12570000000000001</v>
      </c>
      <c r="H3424" s="456">
        <f t="shared" si="53"/>
        <v>30.18</v>
      </c>
    </row>
    <row r="3425" spans="1:8" x14ac:dyDescent="0.25">
      <c r="A3425" s="447"/>
      <c r="B3425" s="449">
        <v>101266</v>
      </c>
      <c r="C3425" s="439" t="s">
        <v>3877</v>
      </c>
      <c r="D3425" s="449" t="s">
        <v>84</v>
      </c>
      <c r="E3425" s="450">
        <v>12.15</v>
      </c>
      <c r="F3425" s="455">
        <v>0</v>
      </c>
      <c r="G3425" s="453">
        <f>VLOOKUP(B3425,'SINAPI-%MO'!B:E,4,0)</f>
        <v>0.15060000000000001</v>
      </c>
      <c r="H3425" s="456">
        <f t="shared" si="53"/>
        <v>10.32</v>
      </c>
    </row>
    <row r="3426" spans="1:8" x14ac:dyDescent="0.25">
      <c r="A3426" s="447"/>
      <c r="B3426" s="449">
        <v>101239</v>
      </c>
      <c r="C3426" s="439" t="s">
        <v>3862</v>
      </c>
      <c r="D3426" s="449" t="s">
        <v>84</v>
      </c>
      <c r="E3426" s="450">
        <v>16.27</v>
      </c>
      <c r="F3426" s="455">
        <v>0</v>
      </c>
      <c r="G3426" s="453">
        <f>VLOOKUP(B3426,'SINAPI-%MO'!B:E,4,0)</f>
        <v>0.11119999999999999</v>
      </c>
      <c r="H3426" s="456">
        <f t="shared" si="53"/>
        <v>14.46</v>
      </c>
    </row>
    <row r="3427" spans="1:8" x14ac:dyDescent="0.25">
      <c r="A3427" s="447"/>
      <c r="B3427" s="449">
        <v>101240</v>
      </c>
      <c r="C3427" s="439" t="s">
        <v>3863</v>
      </c>
      <c r="D3427" s="449" t="s">
        <v>84</v>
      </c>
      <c r="E3427" s="450">
        <v>17.170000000000002</v>
      </c>
      <c r="F3427" s="455">
        <v>0</v>
      </c>
      <c r="G3427" s="453">
        <f>VLOOKUP(B3427,'SINAPI-%MO'!B:E,4,0)</f>
        <v>0.10539999999999999</v>
      </c>
      <c r="H3427" s="456">
        <f t="shared" si="53"/>
        <v>15.36</v>
      </c>
    </row>
    <row r="3428" spans="1:8" x14ac:dyDescent="0.25">
      <c r="A3428" s="447"/>
      <c r="B3428" s="449">
        <v>101268</v>
      </c>
      <c r="C3428" s="439" t="s">
        <v>3879</v>
      </c>
      <c r="D3428" s="449" t="s">
        <v>84</v>
      </c>
      <c r="E3428" s="450">
        <v>19.260000000000002</v>
      </c>
      <c r="F3428" s="455">
        <v>0</v>
      </c>
      <c r="G3428" s="453">
        <f>VLOOKUP(B3428,'SINAPI-%MO'!B:E,4,0)</f>
        <v>0.13189999999999999</v>
      </c>
      <c r="H3428" s="456">
        <f t="shared" si="53"/>
        <v>16.71</v>
      </c>
    </row>
    <row r="3429" spans="1:8" x14ac:dyDescent="0.25">
      <c r="A3429" s="447"/>
      <c r="B3429" s="449">
        <v>101234</v>
      </c>
      <c r="C3429" s="439" t="s">
        <v>3857</v>
      </c>
      <c r="D3429" s="449" t="s">
        <v>84</v>
      </c>
      <c r="E3429" s="450">
        <v>18.55</v>
      </c>
      <c r="F3429" s="455">
        <v>0</v>
      </c>
      <c r="G3429" s="453">
        <f>VLOOKUP(B3429,'SINAPI-%MO'!B:E,4,0)</f>
        <v>0.12239999999999999</v>
      </c>
      <c r="H3429" s="456">
        <f t="shared" si="53"/>
        <v>16.27</v>
      </c>
    </row>
    <row r="3430" spans="1:8" x14ac:dyDescent="0.25">
      <c r="A3430" s="447"/>
      <c r="B3430" s="449">
        <v>101235</v>
      </c>
      <c r="C3430" s="439" t="s">
        <v>3858</v>
      </c>
      <c r="D3430" s="449" t="s">
        <v>84</v>
      </c>
      <c r="E3430" s="450">
        <v>19.52</v>
      </c>
      <c r="F3430" s="455">
        <v>0</v>
      </c>
      <c r="G3430" s="453">
        <f>VLOOKUP(B3430,'SINAPI-%MO'!B:E,4,0)</f>
        <v>0.1163</v>
      </c>
      <c r="H3430" s="456">
        <f t="shared" si="53"/>
        <v>17.239999999999998</v>
      </c>
    </row>
    <row r="3431" spans="1:8" x14ac:dyDescent="0.25">
      <c r="A3431" s="447"/>
      <c r="B3431" s="449">
        <v>101241</v>
      </c>
      <c r="C3431" s="439" t="s">
        <v>3864</v>
      </c>
      <c r="D3431" s="449" t="s">
        <v>84</v>
      </c>
      <c r="E3431" s="450">
        <v>20.11</v>
      </c>
      <c r="F3431" s="455">
        <v>0</v>
      </c>
      <c r="G3431" s="453">
        <f>VLOOKUP(B3431,'SINAPI-%MO'!B:E,4,0)</f>
        <v>0.10489999999999999</v>
      </c>
      <c r="H3431" s="456">
        <f t="shared" si="53"/>
        <v>18</v>
      </c>
    </row>
    <row r="3432" spans="1:8" x14ac:dyDescent="0.25">
      <c r="A3432" s="447"/>
      <c r="B3432" s="449">
        <v>101269</v>
      </c>
      <c r="C3432" s="439" t="s">
        <v>3880</v>
      </c>
      <c r="D3432" s="449" t="s">
        <v>84</v>
      </c>
      <c r="E3432" s="450">
        <v>21.48</v>
      </c>
      <c r="F3432" s="455">
        <v>0</v>
      </c>
      <c r="G3432" s="453">
        <f>VLOOKUP(B3432,'SINAPI-%MO'!B:E,4,0)</f>
        <v>0.13500000000000001</v>
      </c>
      <c r="H3432" s="456">
        <f t="shared" si="53"/>
        <v>18.579999999999998</v>
      </c>
    </row>
    <row r="3433" spans="1:8" x14ac:dyDescent="0.25">
      <c r="A3433" s="447"/>
      <c r="B3433" s="449">
        <v>101236</v>
      </c>
      <c r="C3433" s="439" t="s">
        <v>3859</v>
      </c>
      <c r="D3433" s="449" t="s">
        <v>84</v>
      </c>
      <c r="E3433" s="450">
        <v>22.77</v>
      </c>
      <c r="F3433" s="455">
        <v>0</v>
      </c>
      <c r="G3433" s="453">
        <f>VLOOKUP(B3433,'SINAPI-%MO'!B:E,4,0)</f>
        <v>0.1137</v>
      </c>
      <c r="H3433" s="456">
        <f t="shared" si="53"/>
        <v>20.18</v>
      </c>
    </row>
    <row r="3434" spans="1:8" x14ac:dyDescent="0.25">
      <c r="A3434" s="447"/>
      <c r="B3434" s="449">
        <v>101237</v>
      </c>
      <c r="C3434" s="439" t="s">
        <v>3860</v>
      </c>
      <c r="D3434" s="449" t="s">
        <v>84</v>
      </c>
      <c r="E3434" s="450">
        <v>24.24</v>
      </c>
      <c r="F3434" s="455">
        <v>0</v>
      </c>
      <c r="G3434" s="453">
        <f>VLOOKUP(B3434,'SINAPI-%MO'!B:E,4,0)</f>
        <v>0.10680000000000001</v>
      </c>
      <c r="H3434" s="456">
        <f t="shared" si="53"/>
        <v>21.65</v>
      </c>
    </row>
    <row r="3435" spans="1:8" x14ac:dyDescent="0.25">
      <c r="A3435" s="447"/>
      <c r="B3435" s="449">
        <v>101242</v>
      </c>
      <c r="C3435" s="439" t="s">
        <v>3865</v>
      </c>
      <c r="D3435" s="449" t="s">
        <v>84</v>
      </c>
      <c r="E3435" s="450">
        <v>22.51</v>
      </c>
      <c r="F3435" s="455">
        <v>0</v>
      </c>
      <c r="G3435" s="453">
        <f>VLOOKUP(B3435,'SINAPI-%MO'!B:E,4,0)</f>
        <v>0.1075</v>
      </c>
      <c r="H3435" s="456">
        <f t="shared" si="53"/>
        <v>20.09</v>
      </c>
    </row>
    <row r="3436" spans="1:8" x14ac:dyDescent="0.25">
      <c r="A3436" s="447"/>
      <c r="B3436" s="449">
        <v>101270</v>
      </c>
      <c r="C3436" s="439" t="s">
        <v>3881</v>
      </c>
      <c r="D3436" s="449" t="s">
        <v>84</v>
      </c>
      <c r="E3436" s="450">
        <v>24.9</v>
      </c>
      <c r="F3436" s="455">
        <v>0</v>
      </c>
      <c r="G3436" s="453">
        <f>VLOOKUP(B3436,'SINAPI-%MO'!B:E,4,0)</f>
        <v>0.13089999999999999</v>
      </c>
      <c r="H3436" s="456">
        <f t="shared" si="53"/>
        <v>21.64</v>
      </c>
    </row>
    <row r="3437" spans="1:8" x14ac:dyDescent="0.25">
      <c r="A3437" s="447"/>
      <c r="B3437" s="449">
        <v>101243</v>
      </c>
      <c r="C3437" s="439" t="s">
        <v>3866</v>
      </c>
      <c r="D3437" s="449" t="s">
        <v>84</v>
      </c>
      <c r="E3437" s="450">
        <v>27.29</v>
      </c>
      <c r="F3437" s="455">
        <v>0</v>
      </c>
      <c r="G3437" s="453">
        <f>VLOOKUP(B3437,'SINAPI-%MO'!B:E,4,0)</f>
        <v>9.9299999999999999E-2</v>
      </c>
      <c r="H3437" s="456">
        <f t="shared" si="53"/>
        <v>24.58</v>
      </c>
    </row>
    <row r="3438" spans="1:8" x14ac:dyDescent="0.25">
      <c r="A3438" s="447"/>
      <c r="B3438" s="449">
        <v>101271</v>
      </c>
      <c r="C3438" s="439" t="s">
        <v>3882</v>
      </c>
      <c r="D3438" s="449" t="s">
        <v>84</v>
      </c>
      <c r="E3438" s="450">
        <v>27.64</v>
      </c>
      <c r="F3438" s="455">
        <v>0</v>
      </c>
      <c r="G3438" s="453">
        <f>VLOOKUP(B3438,'SINAPI-%MO'!B:E,4,0)</f>
        <v>0.13100000000000001</v>
      </c>
      <c r="H3438" s="456">
        <f t="shared" si="53"/>
        <v>24.01</v>
      </c>
    </row>
    <row r="3439" spans="1:8" x14ac:dyDescent="0.25">
      <c r="A3439" s="447"/>
      <c r="B3439" s="449">
        <v>101238</v>
      </c>
      <c r="C3439" s="439" t="s">
        <v>3861</v>
      </c>
      <c r="D3439" s="449" t="s">
        <v>84</v>
      </c>
      <c r="E3439" s="450">
        <v>30.72</v>
      </c>
      <c r="F3439" s="455">
        <v>0</v>
      </c>
      <c r="G3439" s="453">
        <f>VLOOKUP(B3439,'SINAPI-%MO'!B:E,4,0)</f>
        <v>0.1051</v>
      </c>
      <c r="H3439" s="456">
        <f t="shared" si="53"/>
        <v>27.49</v>
      </c>
    </row>
    <row r="3440" spans="1:8" x14ac:dyDescent="0.25">
      <c r="A3440" s="447"/>
      <c r="B3440" s="449">
        <v>101232</v>
      </c>
      <c r="C3440" s="439" t="s">
        <v>3855</v>
      </c>
      <c r="D3440" s="449" t="s">
        <v>84</v>
      </c>
      <c r="E3440" s="450">
        <v>10.14</v>
      </c>
      <c r="F3440" s="455">
        <v>0</v>
      </c>
      <c r="G3440" s="453">
        <f>VLOOKUP(B3440,'SINAPI-%MO'!B:E,4,0)</f>
        <v>0.12130000000000001</v>
      </c>
      <c r="H3440" s="456">
        <f t="shared" si="53"/>
        <v>8.91</v>
      </c>
    </row>
    <row r="3441" spans="1:8" x14ac:dyDescent="0.25">
      <c r="A3441" s="447"/>
      <c r="B3441" s="449">
        <v>101233</v>
      </c>
      <c r="C3441" s="439" t="s">
        <v>3856</v>
      </c>
      <c r="D3441" s="449" t="s">
        <v>84</v>
      </c>
      <c r="E3441" s="450">
        <v>9.36</v>
      </c>
      <c r="F3441" s="455">
        <v>0</v>
      </c>
      <c r="G3441" s="453">
        <f>VLOOKUP(B3441,'SINAPI-%MO'!B:E,4,0)</f>
        <v>0.11749999999999999</v>
      </c>
      <c r="H3441" s="456">
        <f t="shared" si="53"/>
        <v>8.26</v>
      </c>
    </row>
    <row r="3442" spans="1:8" x14ac:dyDescent="0.25">
      <c r="A3442" s="447"/>
      <c r="B3442" s="449">
        <v>101248</v>
      </c>
      <c r="C3442" s="439" t="s">
        <v>3871</v>
      </c>
      <c r="D3442" s="449" t="s">
        <v>84</v>
      </c>
      <c r="E3442" s="450">
        <v>29.36</v>
      </c>
      <c r="F3442" s="455">
        <v>0</v>
      </c>
      <c r="G3442" s="453">
        <f>VLOOKUP(B3442,'SINAPI-%MO'!B:E,4,0)</f>
        <v>9.98E-2</v>
      </c>
      <c r="H3442" s="456">
        <f t="shared" si="53"/>
        <v>26.42</v>
      </c>
    </row>
    <row r="3443" spans="1:8" x14ac:dyDescent="0.25">
      <c r="A3443" s="447"/>
      <c r="B3443" s="449">
        <v>101277</v>
      </c>
      <c r="C3443" s="439" t="s">
        <v>3888</v>
      </c>
      <c r="D3443" s="449" t="s">
        <v>84</v>
      </c>
      <c r="E3443" s="450">
        <v>33.450000000000003</v>
      </c>
      <c r="F3443" s="455">
        <v>0</v>
      </c>
      <c r="G3443" s="453">
        <f>VLOOKUP(B3443,'SINAPI-%MO'!B:E,4,0)</f>
        <v>0.1211</v>
      </c>
      <c r="H3443" s="456">
        <f t="shared" si="53"/>
        <v>29.39</v>
      </c>
    </row>
    <row r="3444" spans="1:8" x14ac:dyDescent="0.25">
      <c r="A3444" s="447"/>
      <c r="B3444" s="449">
        <v>101267</v>
      </c>
      <c r="C3444" s="439" t="s">
        <v>3878</v>
      </c>
      <c r="D3444" s="449" t="s">
        <v>84</v>
      </c>
      <c r="E3444" s="450">
        <v>11.72</v>
      </c>
      <c r="F3444" s="455">
        <v>0</v>
      </c>
      <c r="G3444" s="453">
        <f>VLOOKUP(B3444,'SINAPI-%MO'!B:E,4,0)</f>
        <v>0.14929999999999999</v>
      </c>
      <c r="H3444" s="456">
        <f t="shared" si="53"/>
        <v>9.9700000000000006</v>
      </c>
    </row>
    <row r="3445" spans="1:8" x14ac:dyDescent="0.25">
      <c r="A3445" s="447"/>
      <c r="B3445" s="449">
        <v>101249</v>
      </c>
      <c r="C3445" s="439" t="s">
        <v>3872</v>
      </c>
      <c r="D3445" s="449" t="s">
        <v>84</v>
      </c>
      <c r="E3445" s="450">
        <v>14.89</v>
      </c>
      <c r="F3445" s="455">
        <v>0</v>
      </c>
      <c r="G3445" s="453">
        <f>VLOOKUP(B3445,'SINAPI-%MO'!B:E,4,0)</f>
        <v>0.1041</v>
      </c>
      <c r="H3445" s="456">
        <f t="shared" si="53"/>
        <v>13.33</v>
      </c>
    </row>
    <row r="3446" spans="1:8" x14ac:dyDescent="0.25">
      <c r="A3446" s="447"/>
      <c r="B3446" s="449">
        <v>101273</v>
      </c>
      <c r="C3446" s="439" t="s">
        <v>3884</v>
      </c>
      <c r="D3446" s="449" t="s">
        <v>84</v>
      </c>
      <c r="E3446" s="450">
        <v>18.43</v>
      </c>
      <c r="F3446" s="455">
        <v>0</v>
      </c>
      <c r="G3446" s="453">
        <f>VLOOKUP(B3446,'SINAPI-%MO'!B:E,4,0)</f>
        <v>0.12640000000000001</v>
      </c>
      <c r="H3446" s="456">
        <f t="shared" si="53"/>
        <v>16.100000000000001</v>
      </c>
    </row>
    <row r="3447" spans="1:8" x14ac:dyDescent="0.25">
      <c r="A3447" s="447"/>
      <c r="B3447" s="449">
        <v>101245</v>
      </c>
      <c r="C3447" s="439" t="s">
        <v>3868</v>
      </c>
      <c r="D3447" s="449" t="s">
        <v>84</v>
      </c>
      <c r="E3447" s="450">
        <v>18.13</v>
      </c>
      <c r="F3447" s="455">
        <v>0</v>
      </c>
      <c r="G3447" s="453">
        <f>VLOOKUP(B3447,'SINAPI-%MO'!B:E,4,0)</f>
        <v>0.1081</v>
      </c>
      <c r="H3447" s="456">
        <f t="shared" si="53"/>
        <v>16.170000000000002</v>
      </c>
    </row>
    <row r="3448" spans="1:8" x14ac:dyDescent="0.25">
      <c r="A3448" s="447"/>
      <c r="B3448" s="449">
        <v>101250</v>
      </c>
      <c r="C3448" s="439" t="s">
        <v>3873</v>
      </c>
      <c r="D3448" s="449" t="s">
        <v>84</v>
      </c>
      <c r="E3448" s="450">
        <v>16.57</v>
      </c>
      <c r="F3448" s="455">
        <v>0</v>
      </c>
      <c r="G3448" s="453">
        <f>VLOOKUP(B3448,'SINAPI-%MO'!B:E,4,0)</f>
        <v>0.1062</v>
      </c>
      <c r="H3448" s="456">
        <f t="shared" si="53"/>
        <v>14.81</v>
      </c>
    </row>
    <row r="3449" spans="1:8" x14ac:dyDescent="0.25">
      <c r="A3449" s="447"/>
      <c r="B3449" s="449">
        <v>101251</v>
      </c>
      <c r="C3449" s="439" t="s">
        <v>3874</v>
      </c>
      <c r="D3449" s="449" t="s">
        <v>84</v>
      </c>
      <c r="E3449" s="450">
        <v>18.829999999999998</v>
      </c>
      <c r="F3449" s="455">
        <v>0</v>
      </c>
      <c r="G3449" s="453">
        <f>VLOOKUP(B3449,'SINAPI-%MO'!B:E,4,0)</f>
        <v>0.10199999999999999</v>
      </c>
      <c r="H3449" s="456">
        <f t="shared" si="53"/>
        <v>16.899999999999999</v>
      </c>
    </row>
    <row r="3450" spans="1:8" x14ac:dyDescent="0.25">
      <c r="A3450" s="447"/>
      <c r="B3450" s="449">
        <v>101274</v>
      </c>
      <c r="C3450" s="439" t="s">
        <v>3885</v>
      </c>
      <c r="D3450" s="449" t="s">
        <v>84</v>
      </c>
      <c r="E3450" s="450">
        <v>20.399999999999999</v>
      </c>
      <c r="F3450" s="455">
        <v>0</v>
      </c>
      <c r="G3450" s="453">
        <f>VLOOKUP(B3450,'SINAPI-%MO'!B:E,4,0)</f>
        <v>0.1275</v>
      </c>
      <c r="H3450" s="456">
        <f t="shared" si="53"/>
        <v>17.79</v>
      </c>
    </row>
    <row r="3451" spans="1:8" x14ac:dyDescent="0.25">
      <c r="A3451" s="447"/>
      <c r="B3451" s="449">
        <v>101246</v>
      </c>
      <c r="C3451" s="439" t="s">
        <v>3869</v>
      </c>
      <c r="D3451" s="449" t="s">
        <v>84</v>
      </c>
      <c r="E3451" s="450">
        <v>21.08</v>
      </c>
      <c r="F3451" s="455">
        <v>0</v>
      </c>
      <c r="G3451" s="453">
        <f>VLOOKUP(B3451,'SINAPI-%MO'!B:E,4,0)</f>
        <v>0.1048</v>
      </c>
      <c r="H3451" s="456">
        <f t="shared" si="53"/>
        <v>18.87</v>
      </c>
    </row>
    <row r="3452" spans="1:8" x14ac:dyDescent="0.25">
      <c r="A3452" s="447"/>
      <c r="B3452" s="449">
        <v>101252</v>
      </c>
      <c r="C3452" s="439" t="s">
        <v>3875</v>
      </c>
      <c r="D3452" s="449" t="s">
        <v>84</v>
      </c>
      <c r="E3452" s="450">
        <v>20.49</v>
      </c>
      <c r="F3452" s="455">
        <v>0</v>
      </c>
      <c r="G3452" s="453">
        <f>VLOOKUP(B3452,'SINAPI-%MO'!B:E,4,0)</f>
        <v>9.6600000000000005E-2</v>
      </c>
      <c r="H3452" s="456">
        <f t="shared" si="53"/>
        <v>18.510000000000002</v>
      </c>
    </row>
    <row r="3453" spans="1:8" x14ac:dyDescent="0.25">
      <c r="A3453" s="447"/>
      <c r="B3453" s="449">
        <v>101275</v>
      </c>
      <c r="C3453" s="439" t="s">
        <v>3886</v>
      </c>
      <c r="D3453" s="449" t="s">
        <v>84</v>
      </c>
      <c r="E3453" s="450">
        <v>23.63</v>
      </c>
      <c r="F3453" s="455">
        <v>0</v>
      </c>
      <c r="G3453" s="453">
        <f>VLOOKUP(B3453,'SINAPI-%MO'!B:E,4,0)</f>
        <v>0.1227</v>
      </c>
      <c r="H3453" s="456">
        <f t="shared" si="53"/>
        <v>20.73</v>
      </c>
    </row>
    <row r="3454" spans="1:8" x14ac:dyDescent="0.25">
      <c r="A3454" s="447"/>
      <c r="B3454" s="449">
        <v>101247</v>
      </c>
      <c r="C3454" s="439" t="s">
        <v>3870</v>
      </c>
      <c r="D3454" s="449" t="s">
        <v>84</v>
      </c>
      <c r="E3454" s="450">
        <v>23.43</v>
      </c>
      <c r="F3454" s="455">
        <v>0</v>
      </c>
      <c r="G3454" s="453">
        <f>VLOOKUP(B3454,'SINAPI-%MO'!B:E,4,0)</f>
        <v>0.1046</v>
      </c>
      <c r="H3454" s="456">
        <f t="shared" si="53"/>
        <v>20.97</v>
      </c>
    </row>
    <row r="3455" spans="1:8" x14ac:dyDescent="0.25">
      <c r="A3455" s="447"/>
      <c r="B3455" s="449">
        <v>101276</v>
      </c>
      <c r="C3455" s="439" t="s">
        <v>3887</v>
      </c>
      <c r="D3455" s="449" t="s">
        <v>84</v>
      </c>
      <c r="E3455" s="450">
        <v>26.14</v>
      </c>
      <c r="F3455" s="455">
        <v>0</v>
      </c>
      <c r="G3455" s="453">
        <f>VLOOKUP(B3455,'SINAPI-%MO'!B:E,4,0)</f>
        <v>0.1217</v>
      </c>
      <c r="H3455" s="456">
        <f t="shared" si="53"/>
        <v>22.95</v>
      </c>
    </row>
    <row r="3456" spans="1:8" x14ac:dyDescent="0.25">
      <c r="A3456" s="447"/>
      <c r="B3456" s="449">
        <v>101253</v>
      </c>
      <c r="C3456" s="439" t="s">
        <v>3876</v>
      </c>
      <c r="D3456" s="449" t="s">
        <v>84</v>
      </c>
      <c r="E3456" s="450">
        <v>25.84</v>
      </c>
      <c r="F3456" s="455">
        <v>0</v>
      </c>
      <c r="G3456" s="453">
        <f>VLOOKUP(B3456,'SINAPI-%MO'!B:E,4,0)</f>
        <v>9.3700000000000006E-2</v>
      </c>
      <c r="H3456" s="456">
        <f t="shared" si="53"/>
        <v>23.41</v>
      </c>
    </row>
    <row r="3457" spans="1:8" x14ac:dyDescent="0.25">
      <c r="A3457" s="447"/>
      <c r="B3457" s="449">
        <v>101244</v>
      </c>
      <c r="C3457" s="439" t="s">
        <v>3867</v>
      </c>
      <c r="D3457" s="449" t="s">
        <v>84</v>
      </c>
      <c r="E3457" s="450">
        <v>17.14</v>
      </c>
      <c r="F3457" s="455">
        <v>0</v>
      </c>
      <c r="G3457" s="453">
        <f>VLOOKUP(B3457,'SINAPI-%MO'!B:E,4,0)</f>
        <v>0.1144</v>
      </c>
      <c r="H3457" s="456">
        <f t="shared" si="53"/>
        <v>15.17</v>
      </c>
    </row>
    <row r="3458" spans="1:8" x14ac:dyDescent="0.25">
      <c r="A3458" s="447"/>
      <c r="B3458" s="449">
        <v>93358</v>
      </c>
      <c r="C3458" s="439" t="s">
        <v>5803</v>
      </c>
      <c r="D3458" s="449" t="s">
        <v>84</v>
      </c>
      <c r="E3458" s="450">
        <v>92.88</v>
      </c>
      <c r="F3458" s="455">
        <v>0</v>
      </c>
      <c r="G3458" s="453">
        <f>VLOOKUP(B3458,'SINAPI-%MO'!B:E,4,0)</f>
        <v>1</v>
      </c>
      <c r="H3458" s="456">
        <f t="shared" si="53"/>
        <v>0</v>
      </c>
    </row>
    <row r="3459" spans="1:8" x14ac:dyDescent="0.25">
      <c r="A3459" s="447"/>
      <c r="B3459" s="449">
        <v>90082</v>
      </c>
      <c r="C3459" s="439" t="s">
        <v>5785</v>
      </c>
      <c r="D3459" s="449" t="s">
        <v>84</v>
      </c>
      <c r="E3459" s="450">
        <v>9.68</v>
      </c>
      <c r="F3459" s="455">
        <v>0</v>
      </c>
      <c r="G3459" s="453">
        <f>VLOOKUP(B3459,'SINAPI-%MO'!B:E,4,0)</f>
        <v>0.30990000000000001</v>
      </c>
      <c r="H3459" s="456">
        <f t="shared" si="53"/>
        <v>6.68</v>
      </c>
    </row>
    <row r="3460" spans="1:8" x14ac:dyDescent="0.25">
      <c r="A3460" s="447"/>
      <c r="B3460" s="449">
        <v>90091</v>
      </c>
      <c r="C3460" s="439" t="s">
        <v>5790</v>
      </c>
      <c r="D3460" s="449" t="s">
        <v>84</v>
      </c>
      <c r="E3460" s="450">
        <v>6.11</v>
      </c>
      <c r="F3460" s="455">
        <v>0</v>
      </c>
      <c r="G3460" s="453">
        <f>VLOOKUP(B3460,'SINAPI-%MO'!B:E,4,0)</f>
        <v>0.30930000000000002</v>
      </c>
      <c r="H3460" s="456">
        <f t="shared" si="53"/>
        <v>4.22</v>
      </c>
    </row>
    <row r="3461" spans="1:8" x14ac:dyDescent="0.25">
      <c r="A3461" s="447"/>
      <c r="B3461" s="449">
        <v>102307</v>
      </c>
      <c r="C3461" s="439" t="s">
        <v>5835</v>
      </c>
      <c r="D3461" s="449" t="s">
        <v>84</v>
      </c>
      <c r="E3461" s="450">
        <v>12.11</v>
      </c>
      <c r="F3461" s="455">
        <v>0</v>
      </c>
      <c r="G3461" s="453">
        <f>VLOOKUP(B3461,'SINAPI-%MO'!B:E,4,0)</f>
        <v>0.3105</v>
      </c>
      <c r="H3461" s="456">
        <f t="shared" si="53"/>
        <v>8.34</v>
      </c>
    </row>
    <row r="3462" spans="1:8" x14ac:dyDescent="0.25">
      <c r="A3462" s="447"/>
      <c r="B3462" s="449">
        <v>102315</v>
      </c>
      <c r="C3462" s="439" t="s">
        <v>5843</v>
      </c>
      <c r="D3462" s="449" t="s">
        <v>84</v>
      </c>
      <c r="E3462" s="450">
        <v>7.63</v>
      </c>
      <c r="F3462" s="455">
        <v>0</v>
      </c>
      <c r="G3462" s="453">
        <f>VLOOKUP(B3462,'SINAPI-%MO'!B:E,4,0)</f>
        <v>0.30930000000000002</v>
      </c>
      <c r="H3462" s="456">
        <f t="shared" si="53"/>
        <v>5.27</v>
      </c>
    </row>
    <row r="3463" spans="1:8" x14ac:dyDescent="0.25">
      <c r="A3463" s="447"/>
      <c r="B3463" s="449">
        <v>102283</v>
      </c>
      <c r="C3463" s="439" t="s">
        <v>5811</v>
      </c>
      <c r="D3463" s="449" t="s">
        <v>84</v>
      </c>
      <c r="E3463" s="450">
        <v>12.68</v>
      </c>
      <c r="F3463" s="455">
        <v>0</v>
      </c>
      <c r="G3463" s="453">
        <f>VLOOKUP(B3463,'SINAPI-%MO'!B:E,4,0)</f>
        <v>0.31069999999999998</v>
      </c>
      <c r="H3463" s="456">
        <f t="shared" si="53"/>
        <v>8.74</v>
      </c>
    </row>
    <row r="3464" spans="1:8" x14ac:dyDescent="0.25">
      <c r="A3464" s="447"/>
      <c r="B3464" s="449">
        <v>102291</v>
      </c>
      <c r="C3464" s="439" t="s">
        <v>5819</v>
      </c>
      <c r="D3464" s="449" t="s">
        <v>84</v>
      </c>
      <c r="E3464" s="450">
        <v>7.99</v>
      </c>
      <c r="F3464" s="455">
        <v>0</v>
      </c>
      <c r="G3464" s="453">
        <f>VLOOKUP(B3464,'SINAPI-%MO'!B:E,4,0)</f>
        <v>0.31040000000000001</v>
      </c>
      <c r="H3464" s="456">
        <f t="shared" si="53"/>
        <v>5.5</v>
      </c>
    </row>
    <row r="3465" spans="1:8" x14ac:dyDescent="0.25">
      <c r="A3465" s="447"/>
      <c r="B3465" s="449">
        <v>102276</v>
      </c>
      <c r="C3465" s="439" t="s">
        <v>5804</v>
      </c>
      <c r="D3465" s="449" t="s">
        <v>84</v>
      </c>
      <c r="E3465" s="450">
        <v>10.91</v>
      </c>
      <c r="F3465" s="455">
        <v>0</v>
      </c>
      <c r="G3465" s="453">
        <f>VLOOKUP(B3465,'SINAPI-%MO'!B:E,4,0)</f>
        <v>0.31069999999999998</v>
      </c>
      <c r="H3465" s="456">
        <f t="shared" si="53"/>
        <v>7.52</v>
      </c>
    </row>
    <row r="3466" spans="1:8" x14ac:dyDescent="0.25">
      <c r="A3466" s="447"/>
      <c r="B3466" s="449">
        <v>102306</v>
      </c>
      <c r="C3466" s="439" t="s">
        <v>5834</v>
      </c>
      <c r="D3466" s="449" t="s">
        <v>84</v>
      </c>
      <c r="E3466" s="450">
        <v>13.64</v>
      </c>
      <c r="F3466" s="455">
        <v>0</v>
      </c>
      <c r="G3466" s="453">
        <f>VLOOKUP(B3466,'SINAPI-%MO'!B:E,4,0)</f>
        <v>0.31090000000000001</v>
      </c>
      <c r="H3466" s="456">
        <f t="shared" si="53"/>
        <v>9.39</v>
      </c>
    </row>
    <row r="3467" spans="1:8" x14ac:dyDescent="0.25">
      <c r="A3467" s="447"/>
      <c r="B3467" s="449">
        <v>102279</v>
      </c>
      <c r="C3467" s="439" t="s">
        <v>5807</v>
      </c>
      <c r="D3467" s="449" t="s">
        <v>84</v>
      </c>
      <c r="E3467" s="450">
        <v>6.86</v>
      </c>
      <c r="F3467" s="455">
        <v>0</v>
      </c>
      <c r="G3467" s="453">
        <f>VLOOKUP(B3467,'SINAPI-%MO'!B:E,4,0)</f>
        <v>0.309</v>
      </c>
      <c r="H3467" s="456">
        <f t="shared" si="53"/>
        <v>4.74</v>
      </c>
    </row>
    <row r="3468" spans="1:8" x14ac:dyDescent="0.25">
      <c r="A3468" s="447"/>
      <c r="B3468" s="449">
        <v>102282</v>
      </c>
      <c r="C3468" s="439" t="s">
        <v>5810</v>
      </c>
      <c r="D3468" s="449" t="s">
        <v>84</v>
      </c>
      <c r="E3468" s="450">
        <v>14.28</v>
      </c>
      <c r="F3468" s="455">
        <v>0</v>
      </c>
      <c r="G3468" s="453">
        <f>VLOOKUP(B3468,'SINAPI-%MO'!B:E,4,0)</f>
        <v>0.31019999999999998</v>
      </c>
      <c r="H3468" s="456">
        <f t="shared" ref="H3468:H3531" si="54">IF(E3468&gt;0,TRUNC(E3468*(1-G3468),2),"")</f>
        <v>9.85</v>
      </c>
    </row>
    <row r="3469" spans="1:8" x14ac:dyDescent="0.25">
      <c r="A3469" s="447"/>
      <c r="B3469" s="449">
        <v>102290</v>
      </c>
      <c r="C3469" s="439" t="s">
        <v>5818</v>
      </c>
      <c r="D3469" s="449" t="s">
        <v>84</v>
      </c>
      <c r="E3469" s="450">
        <v>9</v>
      </c>
      <c r="F3469" s="455">
        <v>0</v>
      </c>
      <c r="G3469" s="453">
        <f>VLOOKUP(B3469,'SINAPI-%MO'!B:E,4,0)</f>
        <v>0.31</v>
      </c>
      <c r="H3469" s="456">
        <f t="shared" si="54"/>
        <v>6.21</v>
      </c>
    </row>
    <row r="3470" spans="1:8" x14ac:dyDescent="0.25">
      <c r="A3470" s="447"/>
      <c r="B3470" s="449">
        <v>90100</v>
      </c>
      <c r="C3470" s="439" t="s">
        <v>5796</v>
      </c>
      <c r="D3470" s="449" t="s">
        <v>84</v>
      </c>
      <c r="E3470" s="450">
        <v>13.31</v>
      </c>
      <c r="F3470" s="455">
        <v>0</v>
      </c>
      <c r="G3470" s="453">
        <f>VLOOKUP(B3470,'SINAPI-%MO'!B:E,4,0)</f>
        <v>0.44479999999999997</v>
      </c>
      <c r="H3470" s="456">
        <f t="shared" si="54"/>
        <v>7.38</v>
      </c>
    </row>
    <row r="3471" spans="1:8" x14ac:dyDescent="0.25">
      <c r="A3471" s="447"/>
      <c r="B3471" s="449">
        <v>102323</v>
      </c>
      <c r="C3471" s="439" t="s">
        <v>5851</v>
      </c>
      <c r="D3471" s="449" t="s">
        <v>84</v>
      </c>
      <c r="E3471" s="450">
        <v>16.64</v>
      </c>
      <c r="F3471" s="455">
        <v>0</v>
      </c>
      <c r="G3471" s="453">
        <f>VLOOKUP(B3471,'SINAPI-%MO'!B:E,4,0)</f>
        <v>0.44469999999999998</v>
      </c>
      <c r="H3471" s="456">
        <f t="shared" si="54"/>
        <v>9.24</v>
      </c>
    </row>
    <row r="3472" spans="1:8" x14ac:dyDescent="0.25">
      <c r="A3472" s="447"/>
      <c r="B3472" s="449">
        <v>102327</v>
      </c>
      <c r="C3472" s="439" t="s">
        <v>5855</v>
      </c>
      <c r="D3472" s="449" t="s">
        <v>84</v>
      </c>
      <c r="E3472" s="450">
        <v>10.48</v>
      </c>
      <c r="F3472" s="455">
        <v>0</v>
      </c>
      <c r="G3472" s="453">
        <f>VLOOKUP(B3472,'SINAPI-%MO'!B:E,4,0)</f>
        <v>0.44469999999999998</v>
      </c>
      <c r="H3472" s="456">
        <f t="shared" si="54"/>
        <v>5.81</v>
      </c>
    </row>
    <row r="3473" spans="1:8" x14ac:dyDescent="0.25">
      <c r="A3473" s="447"/>
      <c r="B3473" s="449">
        <v>102299</v>
      </c>
      <c r="C3473" s="439" t="s">
        <v>5827</v>
      </c>
      <c r="D3473" s="449" t="s">
        <v>84</v>
      </c>
      <c r="E3473" s="450">
        <v>17.41</v>
      </c>
      <c r="F3473" s="455">
        <v>0</v>
      </c>
      <c r="G3473" s="453">
        <f>VLOOKUP(B3473,'SINAPI-%MO'!B:E,4,0)</f>
        <v>0.4446</v>
      </c>
      <c r="H3473" s="456">
        <f t="shared" si="54"/>
        <v>9.66</v>
      </c>
    </row>
    <row r="3474" spans="1:8" x14ac:dyDescent="0.25">
      <c r="A3474" s="447"/>
      <c r="B3474" s="449">
        <v>102303</v>
      </c>
      <c r="C3474" s="439" t="s">
        <v>5831</v>
      </c>
      <c r="D3474" s="449" t="s">
        <v>84</v>
      </c>
      <c r="E3474" s="450">
        <v>10.97</v>
      </c>
      <c r="F3474" s="455">
        <v>0</v>
      </c>
      <c r="G3474" s="453">
        <f>VLOOKUP(B3474,'SINAPI-%MO'!B:E,4,0)</f>
        <v>0.44390000000000002</v>
      </c>
      <c r="H3474" s="456">
        <f t="shared" si="54"/>
        <v>6.1</v>
      </c>
    </row>
    <row r="3475" spans="1:8" x14ac:dyDescent="0.25">
      <c r="A3475" s="447"/>
      <c r="B3475" s="449">
        <v>90099</v>
      </c>
      <c r="C3475" s="439" t="s">
        <v>5795</v>
      </c>
      <c r="D3475" s="449" t="s">
        <v>84</v>
      </c>
      <c r="E3475" s="450">
        <v>15.52</v>
      </c>
      <c r="F3475" s="455">
        <v>0</v>
      </c>
      <c r="G3475" s="453">
        <f>VLOOKUP(B3475,'SINAPI-%MO'!B:E,4,0)</f>
        <v>0.4446</v>
      </c>
      <c r="H3475" s="456">
        <f t="shared" si="54"/>
        <v>8.61</v>
      </c>
    </row>
    <row r="3476" spans="1:8" x14ac:dyDescent="0.25">
      <c r="A3476" s="447"/>
      <c r="B3476" s="449">
        <v>102322</v>
      </c>
      <c r="C3476" s="439" t="s">
        <v>5850</v>
      </c>
      <c r="D3476" s="449" t="s">
        <v>84</v>
      </c>
      <c r="E3476" s="450">
        <v>19.420000000000002</v>
      </c>
      <c r="F3476" s="455">
        <v>0</v>
      </c>
      <c r="G3476" s="453">
        <f>VLOOKUP(B3476,'SINAPI-%MO'!B:E,4,0)</f>
        <v>0.44440000000000002</v>
      </c>
      <c r="H3476" s="456">
        <f t="shared" si="54"/>
        <v>10.78</v>
      </c>
    </row>
    <row r="3477" spans="1:8" x14ac:dyDescent="0.25">
      <c r="A3477" s="447"/>
      <c r="B3477" s="449">
        <v>102298</v>
      </c>
      <c r="C3477" s="439" t="s">
        <v>5826</v>
      </c>
      <c r="D3477" s="449" t="s">
        <v>84</v>
      </c>
      <c r="E3477" s="450">
        <v>20.32</v>
      </c>
      <c r="F3477" s="455">
        <v>0</v>
      </c>
      <c r="G3477" s="453">
        <f>VLOOKUP(B3477,'SINAPI-%MO'!B:E,4,0)</f>
        <v>0.44440000000000002</v>
      </c>
      <c r="H3477" s="456">
        <f t="shared" si="54"/>
        <v>11.28</v>
      </c>
    </row>
    <row r="3478" spans="1:8" x14ac:dyDescent="0.25">
      <c r="A3478" s="447"/>
      <c r="B3478" s="449">
        <v>102302</v>
      </c>
      <c r="C3478" s="439" t="s">
        <v>5830</v>
      </c>
      <c r="D3478" s="449" t="s">
        <v>84</v>
      </c>
      <c r="E3478" s="450">
        <v>12.8</v>
      </c>
      <c r="F3478" s="455">
        <v>0</v>
      </c>
      <c r="G3478" s="453">
        <f>VLOOKUP(B3478,'SINAPI-%MO'!B:E,4,0)</f>
        <v>0.44529999999999997</v>
      </c>
      <c r="H3478" s="456">
        <f t="shared" si="54"/>
        <v>7.1</v>
      </c>
    </row>
    <row r="3479" spans="1:8" x14ac:dyDescent="0.25">
      <c r="A3479" s="447"/>
      <c r="B3479" s="449">
        <v>102326</v>
      </c>
      <c r="C3479" s="439" t="s">
        <v>5854</v>
      </c>
      <c r="D3479" s="449" t="s">
        <v>84</v>
      </c>
      <c r="E3479" s="450">
        <v>12.23</v>
      </c>
      <c r="F3479" s="455">
        <v>0</v>
      </c>
      <c r="G3479" s="453">
        <f>VLOOKUP(B3479,'SINAPI-%MO'!B:E,4,0)</f>
        <v>0.44479999999999997</v>
      </c>
      <c r="H3479" s="456">
        <f t="shared" si="54"/>
        <v>6.79</v>
      </c>
    </row>
    <row r="3480" spans="1:8" x14ac:dyDescent="0.25">
      <c r="A3480" s="447"/>
      <c r="B3480" s="449">
        <v>102314</v>
      </c>
      <c r="C3480" s="439" t="s">
        <v>5842</v>
      </c>
      <c r="D3480" s="449" t="s">
        <v>84</v>
      </c>
      <c r="E3480" s="450">
        <v>8.59</v>
      </c>
      <c r="F3480" s="455">
        <v>0</v>
      </c>
      <c r="G3480" s="453">
        <f>VLOOKUP(B3480,'SINAPI-%MO'!B:E,4,0)</f>
        <v>0.30969999999999998</v>
      </c>
      <c r="H3480" s="456">
        <f t="shared" si="54"/>
        <v>5.92</v>
      </c>
    </row>
    <row r="3481" spans="1:8" x14ac:dyDescent="0.25">
      <c r="A3481" s="447"/>
      <c r="B3481" s="449">
        <v>102312</v>
      </c>
      <c r="C3481" s="439" t="s">
        <v>5840</v>
      </c>
      <c r="D3481" s="449" t="s">
        <v>84</v>
      </c>
      <c r="E3481" s="450">
        <v>10.92</v>
      </c>
      <c r="F3481" s="455">
        <v>0</v>
      </c>
      <c r="G3481" s="453">
        <f>VLOOKUP(B3481,'SINAPI-%MO'!B:E,4,0)</f>
        <v>0.27200000000000002</v>
      </c>
      <c r="H3481" s="456">
        <f t="shared" si="54"/>
        <v>7.94</v>
      </c>
    </row>
    <row r="3482" spans="1:8" x14ac:dyDescent="0.25">
      <c r="A3482" s="447"/>
      <c r="B3482" s="449">
        <v>102288</v>
      </c>
      <c r="C3482" s="439" t="s">
        <v>5816</v>
      </c>
      <c r="D3482" s="449" t="s">
        <v>84</v>
      </c>
      <c r="E3482" s="450">
        <v>11.42</v>
      </c>
      <c r="F3482" s="455">
        <v>0</v>
      </c>
      <c r="G3482" s="453">
        <f>VLOOKUP(B3482,'SINAPI-%MO'!B:E,4,0)</f>
        <v>0.27060000000000001</v>
      </c>
      <c r="H3482" s="456">
        <f t="shared" si="54"/>
        <v>8.32</v>
      </c>
    </row>
    <row r="3483" spans="1:8" x14ac:dyDescent="0.25">
      <c r="A3483" s="447"/>
      <c r="B3483" s="449">
        <v>90087</v>
      </c>
      <c r="C3483" s="439" t="s">
        <v>5788</v>
      </c>
      <c r="D3483" s="449" t="s">
        <v>84</v>
      </c>
      <c r="E3483" s="450">
        <v>8.73</v>
      </c>
      <c r="F3483" s="455">
        <v>0</v>
      </c>
      <c r="G3483" s="453">
        <f>VLOOKUP(B3483,'SINAPI-%MO'!B:E,4,0)</f>
        <v>0.27029999999999998</v>
      </c>
      <c r="H3483" s="456">
        <f t="shared" si="54"/>
        <v>6.37</v>
      </c>
    </row>
    <row r="3484" spans="1:8" x14ac:dyDescent="0.25">
      <c r="A3484" s="447"/>
      <c r="B3484" s="449">
        <v>102308</v>
      </c>
      <c r="C3484" s="439" t="s">
        <v>5836</v>
      </c>
      <c r="D3484" s="449" t="s">
        <v>84</v>
      </c>
      <c r="E3484" s="450">
        <v>11.74</v>
      </c>
      <c r="F3484" s="455">
        <v>0</v>
      </c>
      <c r="G3484" s="453">
        <f>VLOOKUP(B3484,'SINAPI-%MO'!B:E,4,0)</f>
        <v>0.31090000000000001</v>
      </c>
      <c r="H3484" s="456">
        <f t="shared" si="54"/>
        <v>8.09</v>
      </c>
    </row>
    <row r="3485" spans="1:8" x14ac:dyDescent="0.25">
      <c r="A3485" s="447"/>
      <c r="B3485" s="449">
        <v>90084</v>
      </c>
      <c r="C3485" s="439" t="s">
        <v>5786</v>
      </c>
      <c r="D3485" s="449" t="s">
        <v>84</v>
      </c>
      <c r="E3485" s="450">
        <v>9.3800000000000008</v>
      </c>
      <c r="F3485" s="455">
        <v>0</v>
      </c>
      <c r="G3485" s="453">
        <f>VLOOKUP(B3485,'SINAPI-%MO'!B:E,4,0)</f>
        <v>0.31130000000000002</v>
      </c>
      <c r="H3485" s="456">
        <f t="shared" si="54"/>
        <v>6.46</v>
      </c>
    </row>
    <row r="3486" spans="1:8" x14ac:dyDescent="0.25">
      <c r="A3486" s="447"/>
      <c r="B3486" s="449">
        <v>102284</v>
      </c>
      <c r="C3486" s="439" t="s">
        <v>5812</v>
      </c>
      <c r="D3486" s="449" t="s">
        <v>84</v>
      </c>
      <c r="E3486" s="450">
        <v>12.28</v>
      </c>
      <c r="F3486" s="455">
        <v>0</v>
      </c>
      <c r="G3486" s="453">
        <f>VLOOKUP(B3486,'SINAPI-%MO'!B:E,4,0)</f>
        <v>0.31109999999999999</v>
      </c>
      <c r="H3486" s="456">
        <f t="shared" si="54"/>
        <v>8.4499999999999993</v>
      </c>
    </row>
    <row r="3487" spans="1:8" x14ac:dyDescent="0.25">
      <c r="A3487" s="447"/>
      <c r="B3487" s="449">
        <v>102325</v>
      </c>
      <c r="C3487" s="439" t="s">
        <v>5853</v>
      </c>
      <c r="D3487" s="449" t="s">
        <v>84</v>
      </c>
      <c r="E3487" s="450">
        <v>15.05</v>
      </c>
      <c r="F3487" s="455">
        <v>0</v>
      </c>
      <c r="G3487" s="453">
        <f>VLOOKUP(B3487,'SINAPI-%MO'!B:E,4,0)</f>
        <v>0.44450000000000001</v>
      </c>
      <c r="H3487" s="456">
        <f t="shared" si="54"/>
        <v>8.36</v>
      </c>
    </row>
    <row r="3488" spans="1:8" x14ac:dyDescent="0.25">
      <c r="A3488" s="447"/>
      <c r="B3488" s="449">
        <v>102329</v>
      </c>
      <c r="C3488" s="439" t="s">
        <v>5857</v>
      </c>
      <c r="D3488" s="449" t="s">
        <v>84</v>
      </c>
      <c r="E3488" s="450">
        <v>9.49</v>
      </c>
      <c r="F3488" s="455">
        <v>0</v>
      </c>
      <c r="G3488" s="453">
        <f>VLOOKUP(B3488,'SINAPI-%MO'!B:E,4,0)</f>
        <v>0.44469999999999998</v>
      </c>
      <c r="H3488" s="456">
        <f t="shared" si="54"/>
        <v>5.26</v>
      </c>
    </row>
    <row r="3489" spans="1:8" x14ac:dyDescent="0.25">
      <c r="A3489" s="447"/>
      <c r="B3489" s="449">
        <v>102301</v>
      </c>
      <c r="C3489" s="439" t="s">
        <v>5829</v>
      </c>
      <c r="D3489" s="449" t="s">
        <v>84</v>
      </c>
      <c r="E3489" s="450">
        <v>15.75</v>
      </c>
      <c r="F3489" s="455">
        <v>0</v>
      </c>
      <c r="G3489" s="453">
        <f>VLOOKUP(B3489,'SINAPI-%MO'!B:E,4,0)</f>
        <v>0.44440000000000002</v>
      </c>
      <c r="H3489" s="456">
        <f t="shared" si="54"/>
        <v>8.75</v>
      </c>
    </row>
    <row r="3490" spans="1:8" x14ac:dyDescent="0.25">
      <c r="A3490" s="447"/>
      <c r="B3490" s="449">
        <v>102305</v>
      </c>
      <c r="C3490" s="439" t="s">
        <v>5833</v>
      </c>
      <c r="D3490" s="449" t="s">
        <v>84</v>
      </c>
      <c r="E3490" s="450">
        <v>9.93</v>
      </c>
      <c r="F3490" s="455">
        <v>0</v>
      </c>
      <c r="G3490" s="453">
        <f>VLOOKUP(B3490,'SINAPI-%MO'!B:E,4,0)</f>
        <v>0.44409999999999999</v>
      </c>
      <c r="H3490" s="456">
        <f t="shared" si="54"/>
        <v>5.52</v>
      </c>
    </row>
    <row r="3491" spans="1:8" x14ac:dyDescent="0.25">
      <c r="A3491" s="447"/>
      <c r="B3491" s="449">
        <v>90101</v>
      </c>
      <c r="C3491" s="439" t="s">
        <v>5797</v>
      </c>
      <c r="D3491" s="449" t="s">
        <v>84</v>
      </c>
      <c r="E3491" s="450">
        <v>13.15</v>
      </c>
      <c r="F3491" s="455">
        <v>0</v>
      </c>
      <c r="G3491" s="453">
        <f>VLOOKUP(B3491,'SINAPI-%MO'!B:E,4,0)</f>
        <v>0.44490000000000002</v>
      </c>
      <c r="H3491" s="456">
        <f t="shared" si="54"/>
        <v>7.29</v>
      </c>
    </row>
    <row r="3492" spans="1:8" x14ac:dyDescent="0.25">
      <c r="A3492" s="447"/>
      <c r="B3492" s="449">
        <v>102324</v>
      </c>
      <c r="C3492" s="439" t="s">
        <v>5852</v>
      </c>
      <c r="D3492" s="449" t="s">
        <v>84</v>
      </c>
      <c r="E3492" s="450">
        <v>16.440000000000001</v>
      </c>
      <c r="F3492" s="455">
        <v>0</v>
      </c>
      <c r="G3492" s="453">
        <f>VLOOKUP(B3492,'SINAPI-%MO'!B:E,4,0)</f>
        <v>0.44400000000000001</v>
      </c>
      <c r="H3492" s="456">
        <f t="shared" si="54"/>
        <v>9.14</v>
      </c>
    </row>
    <row r="3493" spans="1:8" x14ac:dyDescent="0.25">
      <c r="A3493" s="447"/>
      <c r="B3493" s="449">
        <v>102300</v>
      </c>
      <c r="C3493" s="439" t="s">
        <v>5828</v>
      </c>
      <c r="D3493" s="449" t="s">
        <v>84</v>
      </c>
      <c r="E3493" s="450">
        <v>17.21</v>
      </c>
      <c r="F3493" s="455">
        <v>0</v>
      </c>
      <c r="G3493" s="453">
        <f>VLOOKUP(B3493,'SINAPI-%MO'!B:E,4,0)</f>
        <v>0.44450000000000001</v>
      </c>
      <c r="H3493" s="456">
        <f t="shared" si="54"/>
        <v>9.56</v>
      </c>
    </row>
    <row r="3494" spans="1:8" x14ac:dyDescent="0.25">
      <c r="A3494" s="447"/>
      <c r="B3494" s="449">
        <v>90102</v>
      </c>
      <c r="C3494" s="439" t="s">
        <v>5798</v>
      </c>
      <c r="D3494" s="449" t="s">
        <v>84</v>
      </c>
      <c r="E3494" s="450">
        <v>12.04</v>
      </c>
      <c r="F3494" s="455">
        <v>0</v>
      </c>
      <c r="G3494" s="453">
        <f>VLOOKUP(B3494,'SINAPI-%MO'!B:E,4,0)</f>
        <v>0.44440000000000002</v>
      </c>
      <c r="H3494" s="456">
        <f t="shared" si="54"/>
        <v>6.68</v>
      </c>
    </row>
    <row r="3495" spans="1:8" x14ac:dyDescent="0.25">
      <c r="A3495" s="447"/>
      <c r="B3495" s="449">
        <v>102328</v>
      </c>
      <c r="C3495" s="439" t="s">
        <v>5856</v>
      </c>
      <c r="D3495" s="449" t="s">
        <v>84</v>
      </c>
      <c r="E3495" s="450">
        <v>10.36</v>
      </c>
      <c r="F3495" s="455">
        <v>0</v>
      </c>
      <c r="G3495" s="453">
        <f>VLOOKUP(B3495,'SINAPI-%MO'!B:E,4,0)</f>
        <v>0.44400000000000001</v>
      </c>
      <c r="H3495" s="456">
        <f t="shared" si="54"/>
        <v>5.76</v>
      </c>
    </row>
    <row r="3496" spans="1:8" x14ac:dyDescent="0.25">
      <c r="A3496" s="447"/>
      <c r="B3496" s="449">
        <v>102304</v>
      </c>
      <c r="C3496" s="439" t="s">
        <v>5832</v>
      </c>
      <c r="D3496" s="449" t="s">
        <v>84</v>
      </c>
      <c r="E3496" s="450">
        <v>10.84</v>
      </c>
      <c r="F3496" s="455">
        <v>0</v>
      </c>
      <c r="G3496" s="453">
        <f>VLOOKUP(B3496,'SINAPI-%MO'!B:E,4,0)</f>
        <v>0.44369999999999998</v>
      </c>
      <c r="H3496" s="456">
        <f t="shared" si="54"/>
        <v>6.03</v>
      </c>
    </row>
    <row r="3497" spans="1:8" x14ac:dyDescent="0.25">
      <c r="A3497" s="447"/>
      <c r="B3497" s="449">
        <v>102295</v>
      </c>
      <c r="C3497" s="439" t="s">
        <v>5823</v>
      </c>
      <c r="D3497" s="449" t="s">
        <v>84</v>
      </c>
      <c r="E3497" s="450">
        <v>7.48</v>
      </c>
      <c r="F3497" s="455">
        <v>0</v>
      </c>
      <c r="G3497" s="453">
        <f>VLOOKUP(B3497,'SINAPI-%MO'!B:E,4,0)</f>
        <v>0.27139999999999997</v>
      </c>
      <c r="H3497" s="456">
        <f t="shared" si="54"/>
        <v>5.44</v>
      </c>
    </row>
    <row r="3498" spans="1:8" x14ac:dyDescent="0.25">
      <c r="A3498" s="447"/>
      <c r="B3498" s="449">
        <v>102281</v>
      </c>
      <c r="C3498" s="439" t="s">
        <v>5809</v>
      </c>
      <c r="D3498" s="449" t="s">
        <v>84</v>
      </c>
      <c r="E3498" s="450">
        <v>5.72</v>
      </c>
      <c r="F3498" s="455">
        <v>0</v>
      </c>
      <c r="G3498" s="453">
        <f>VLOOKUP(B3498,'SINAPI-%MO'!B:E,4,0)</f>
        <v>0.27100000000000002</v>
      </c>
      <c r="H3498" s="456">
        <f t="shared" si="54"/>
        <v>4.16</v>
      </c>
    </row>
    <row r="3499" spans="1:8" x14ac:dyDescent="0.25">
      <c r="A3499" s="447"/>
      <c r="B3499" s="449">
        <v>102311</v>
      </c>
      <c r="C3499" s="439" t="s">
        <v>5839</v>
      </c>
      <c r="D3499" s="449" t="s">
        <v>84</v>
      </c>
      <c r="E3499" s="450">
        <v>11.34</v>
      </c>
      <c r="F3499" s="455">
        <v>0</v>
      </c>
      <c r="G3499" s="453">
        <f>VLOOKUP(B3499,'SINAPI-%MO'!B:E,4,0)</f>
        <v>0.27160000000000001</v>
      </c>
      <c r="H3499" s="456">
        <f t="shared" si="54"/>
        <v>8.26</v>
      </c>
    </row>
    <row r="3500" spans="1:8" x14ac:dyDescent="0.25">
      <c r="A3500" s="447"/>
      <c r="B3500" s="449">
        <v>102319</v>
      </c>
      <c r="C3500" s="439" t="s">
        <v>5847</v>
      </c>
      <c r="D3500" s="449" t="s">
        <v>84</v>
      </c>
      <c r="E3500" s="450">
        <v>7.15</v>
      </c>
      <c r="F3500" s="455">
        <v>0</v>
      </c>
      <c r="G3500" s="453">
        <f>VLOOKUP(B3500,'SINAPI-%MO'!B:E,4,0)</f>
        <v>0.27129999999999999</v>
      </c>
      <c r="H3500" s="456">
        <f t="shared" si="54"/>
        <v>5.21</v>
      </c>
    </row>
    <row r="3501" spans="1:8" x14ac:dyDescent="0.25">
      <c r="A3501" s="447"/>
      <c r="B3501" s="449">
        <v>102287</v>
      </c>
      <c r="C3501" s="439" t="s">
        <v>5815</v>
      </c>
      <c r="D3501" s="449" t="s">
        <v>84</v>
      </c>
      <c r="E3501" s="450">
        <v>11.87</v>
      </c>
      <c r="F3501" s="455">
        <v>0</v>
      </c>
      <c r="G3501" s="453">
        <f>VLOOKUP(B3501,'SINAPI-%MO'!B:E,4,0)</f>
        <v>0.27129999999999999</v>
      </c>
      <c r="H3501" s="456">
        <f t="shared" si="54"/>
        <v>8.64</v>
      </c>
    </row>
    <row r="3502" spans="1:8" x14ac:dyDescent="0.25">
      <c r="A3502" s="447"/>
      <c r="B3502" s="449">
        <v>102316</v>
      </c>
      <c r="C3502" s="439" t="s">
        <v>5844</v>
      </c>
      <c r="D3502" s="449" t="s">
        <v>84</v>
      </c>
      <c r="E3502" s="450">
        <v>7.39</v>
      </c>
      <c r="F3502" s="455">
        <v>0</v>
      </c>
      <c r="G3502" s="453">
        <f>VLOOKUP(B3502,'SINAPI-%MO'!B:E,4,0)</f>
        <v>0.30990000000000001</v>
      </c>
      <c r="H3502" s="456">
        <f t="shared" si="54"/>
        <v>5.09</v>
      </c>
    </row>
    <row r="3503" spans="1:8" x14ac:dyDescent="0.25">
      <c r="A3503" s="447"/>
      <c r="B3503" s="449">
        <v>102292</v>
      </c>
      <c r="C3503" s="439" t="s">
        <v>5820</v>
      </c>
      <c r="D3503" s="449" t="s">
        <v>84</v>
      </c>
      <c r="E3503" s="450">
        <v>7.73</v>
      </c>
      <c r="F3503" s="455">
        <v>0</v>
      </c>
      <c r="G3503" s="453">
        <f>VLOOKUP(B3503,'SINAPI-%MO'!B:E,4,0)</f>
        <v>0.30919999999999997</v>
      </c>
      <c r="H3503" s="456">
        <f t="shared" si="54"/>
        <v>5.33</v>
      </c>
    </row>
    <row r="3504" spans="1:8" x14ac:dyDescent="0.25">
      <c r="A3504" s="447"/>
      <c r="B3504" s="449">
        <v>90092</v>
      </c>
      <c r="C3504" s="439" t="s">
        <v>5791</v>
      </c>
      <c r="D3504" s="449" t="s">
        <v>84</v>
      </c>
      <c r="E3504" s="450">
        <v>5.9</v>
      </c>
      <c r="F3504" s="455">
        <v>0</v>
      </c>
      <c r="G3504" s="453">
        <f>VLOOKUP(B3504,'SINAPI-%MO'!B:E,4,0)</f>
        <v>0.3085</v>
      </c>
      <c r="H3504" s="456">
        <f t="shared" si="54"/>
        <v>4.07</v>
      </c>
    </row>
    <row r="3505" spans="1:8" x14ac:dyDescent="0.25">
      <c r="A3505" s="447"/>
      <c r="B3505" s="449">
        <v>102278</v>
      </c>
      <c r="C3505" s="439" t="s">
        <v>5806</v>
      </c>
      <c r="D3505" s="449" t="s">
        <v>84</v>
      </c>
      <c r="E3505" s="450">
        <v>9.08</v>
      </c>
      <c r="F3505" s="455">
        <v>0</v>
      </c>
      <c r="G3505" s="453">
        <f>VLOOKUP(B3505,'SINAPI-%MO'!B:E,4,0)</f>
        <v>0.27089999999999997</v>
      </c>
      <c r="H3505" s="456">
        <f t="shared" si="54"/>
        <v>6.62</v>
      </c>
    </row>
    <row r="3506" spans="1:8" x14ac:dyDescent="0.25">
      <c r="A3506" s="447"/>
      <c r="B3506" s="449">
        <v>90094</v>
      </c>
      <c r="C3506" s="439" t="s">
        <v>5792</v>
      </c>
      <c r="D3506" s="449" t="s">
        <v>84</v>
      </c>
      <c r="E3506" s="450">
        <v>5.58</v>
      </c>
      <c r="F3506" s="455">
        <v>0</v>
      </c>
      <c r="G3506" s="453">
        <f>VLOOKUP(B3506,'SINAPI-%MO'!B:E,4,0)</f>
        <v>0.31</v>
      </c>
      <c r="H3506" s="456">
        <f t="shared" si="54"/>
        <v>3.85</v>
      </c>
    </row>
    <row r="3507" spans="1:8" x14ac:dyDescent="0.25">
      <c r="A3507" s="447"/>
      <c r="B3507" s="449">
        <v>102309</v>
      </c>
      <c r="C3507" s="439" t="s">
        <v>5837</v>
      </c>
      <c r="D3507" s="449" t="s">
        <v>84</v>
      </c>
      <c r="E3507" s="450">
        <v>11.09</v>
      </c>
      <c r="F3507" s="455">
        <v>0</v>
      </c>
      <c r="G3507" s="453">
        <f>VLOOKUP(B3507,'SINAPI-%MO'!B:E,4,0)</f>
        <v>0.31019999999999998</v>
      </c>
      <c r="H3507" s="456">
        <f t="shared" si="54"/>
        <v>7.64</v>
      </c>
    </row>
    <row r="3508" spans="1:8" x14ac:dyDescent="0.25">
      <c r="A3508" s="447"/>
      <c r="B3508" s="449">
        <v>102285</v>
      </c>
      <c r="C3508" s="439" t="s">
        <v>5813</v>
      </c>
      <c r="D3508" s="449" t="s">
        <v>84</v>
      </c>
      <c r="E3508" s="450">
        <v>11.61</v>
      </c>
      <c r="F3508" s="455">
        <v>0</v>
      </c>
      <c r="G3508" s="453">
        <f>VLOOKUP(B3508,'SINAPI-%MO'!B:E,4,0)</f>
        <v>0.31090000000000001</v>
      </c>
      <c r="H3508" s="456">
        <f t="shared" si="54"/>
        <v>8</v>
      </c>
    </row>
    <row r="3509" spans="1:8" x14ac:dyDescent="0.25">
      <c r="A3509" s="447"/>
      <c r="B3509" s="449">
        <v>90095</v>
      </c>
      <c r="C3509" s="439" t="s">
        <v>5793</v>
      </c>
      <c r="D3509" s="449" t="s">
        <v>84</v>
      </c>
      <c r="E3509" s="450">
        <v>5.5</v>
      </c>
      <c r="F3509" s="455">
        <v>0</v>
      </c>
      <c r="G3509" s="453">
        <f>VLOOKUP(B3509,'SINAPI-%MO'!B:E,4,0)</f>
        <v>0.26910000000000001</v>
      </c>
      <c r="H3509" s="456">
        <f t="shared" si="54"/>
        <v>4.01</v>
      </c>
    </row>
    <row r="3510" spans="1:8" x14ac:dyDescent="0.25">
      <c r="A3510" s="447"/>
      <c r="B3510" s="449">
        <v>102320</v>
      </c>
      <c r="C3510" s="439" t="s">
        <v>5848</v>
      </c>
      <c r="D3510" s="449" t="s">
        <v>84</v>
      </c>
      <c r="E3510" s="450">
        <v>6.87</v>
      </c>
      <c r="F3510" s="455">
        <v>0</v>
      </c>
      <c r="G3510" s="453">
        <f>VLOOKUP(B3510,'SINAPI-%MO'!B:E,4,0)</f>
        <v>0.26929999999999998</v>
      </c>
      <c r="H3510" s="456">
        <f t="shared" si="54"/>
        <v>5.01</v>
      </c>
    </row>
    <row r="3511" spans="1:8" x14ac:dyDescent="0.25">
      <c r="A3511" s="447"/>
      <c r="B3511" s="449">
        <v>102296</v>
      </c>
      <c r="C3511" s="439" t="s">
        <v>5824</v>
      </c>
      <c r="D3511" s="449" t="s">
        <v>84</v>
      </c>
      <c r="E3511" s="450">
        <v>7.19</v>
      </c>
      <c r="F3511" s="455">
        <v>0</v>
      </c>
      <c r="G3511" s="453">
        <f>VLOOKUP(B3511,'SINAPI-%MO'!B:E,4,0)</f>
        <v>0.26979999999999998</v>
      </c>
      <c r="H3511" s="456">
        <f t="shared" si="54"/>
        <v>5.25</v>
      </c>
    </row>
    <row r="3512" spans="1:8" x14ac:dyDescent="0.25">
      <c r="A3512" s="447"/>
      <c r="B3512" s="449">
        <v>90086</v>
      </c>
      <c r="C3512" s="439" t="s">
        <v>5787</v>
      </c>
      <c r="D3512" s="449" t="s">
        <v>84</v>
      </c>
      <c r="E3512" s="450">
        <v>8.8699999999999992</v>
      </c>
      <c r="F3512" s="455">
        <v>0</v>
      </c>
      <c r="G3512" s="453">
        <f>VLOOKUP(B3512,'SINAPI-%MO'!B:E,4,0)</f>
        <v>0.31</v>
      </c>
      <c r="H3512" s="456">
        <f t="shared" si="54"/>
        <v>6.12</v>
      </c>
    </row>
    <row r="3513" spans="1:8" x14ac:dyDescent="0.25">
      <c r="A3513" s="447"/>
      <c r="B3513" s="449">
        <v>102277</v>
      </c>
      <c r="C3513" s="439" t="s">
        <v>5805</v>
      </c>
      <c r="D3513" s="449" t="s">
        <v>84</v>
      </c>
      <c r="E3513" s="450">
        <v>8.6199999999999992</v>
      </c>
      <c r="F3513" s="455">
        <v>0</v>
      </c>
      <c r="G3513" s="453">
        <f>VLOOKUP(B3513,'SINAPI-%MO'!B:E,4,0)</f>
        <v>0.30969999999999998</v>
      </c>
      <c r="H3513" s="456">
        <f t="shared" si="54"/>
        <v>5.95</v>
      </c>
    </row>
    <row r="3514" spans="1:8" x14ac:dyDescent="0.25">
      <c r="A3514" s="447"/>
      <c r="B3514" s="449">
        <v>102286</v>
      </c>
      <c r="C3514" s="439" t="s">
        <v>5814</v>
      </c>
      <c r="D3514" s="449" t="s">
        <v>84</v>
      </c>
      <c r="E3514" s="450">
        <v>11.28</v>
      </c>
      <c r="F3514" s="455">
        <v>0</v>
      </c>
      <c r="G3514" s="453">
        <f>VLOOKUP(B3514,'SINAPI-%MO'!B:E,4,0)</f>
        <v>0.31030000000000002</v>
      </c>
      <c r="H3514" s="456">
        <f t="shared" si="54"/>
        <v>7.77</v>
      </c>
    </row>
    <row r="3515" spans="1:8" x14ac:dyDescent="0.25">
      <c r="A3515" s="447"/>
      <c r="B3515" s="449">
        <v>90098</v>
      </c>
      <c r="C3515" s="439" t="s">
        <v>5794</v>
      </c>
      <c r="D3515" s="449" t="s">
        <v>84</v>
      </c>
      <c r="E3515" s="450">
        <v>5.39</v>
      </c>
      <c r="F3515" s="455">
        <v>0</v>
      </c>
      <c r="G3515" s="453">
        <f>VLOOKUP(B3515,'SINAPI-%MO'!B:E,4,0)</f>
        <v>0.27089999999999997</v>
      </c>
      <c r="H3515" s="456">
        <f t="shared" si="54"/>
        <v>3.92</v>
      </c>
    </row>
    <row r="3516" spans="1:8" x14ac:dyDescent="0.25">
      <c r="A3516" s="447"/>
      <c r="B3516" s="449">
        <v>102313</v>
      </c>
      <c r="C3516" s="439" t="s">
        <v>5841</v>
      </c>
      <c r="D3516" s="449" t="s">
        <v>84</v>
      </c>
      <c r="E3516" s="450">
        <v>10.7</v>
      </c>
      <c r="F3516" s="455">
        <v>0</v>
      </c>
      <c r="G3516" s="453">
        <f>VLOOKUP(B3516,'SINAPI-%MO'!B:E,4,0)</f>
        <v>0.27100000000000002</v>
      </c>
      <c r="H3516" s="456">
        <f t="shared" si="54"/>
        <v>7.8</v>
      </c>
    </row>
    <row r="3517" spans="1:8" x14ac:dyDescent="0.25">
      <c r="A3517" s="447"/>
      <c r="B3517" s="449">
        <v>102321</v>
      </c>
      <c r="C3517" s="439" t="s">
        <v>5849</v>
      </c>
      <c r="D3517" s="449" t="s">
        <v>84</v>
      </c>
      <c r="E3517" s="450">
        <v>6.74</v>
      </c>
      <c r="F3517" s="455">
        <v>0</v>
      </c>
      <c r="G3517" s="453">
        <f>VLOOKUP(B3517,'SINAPI-%MO'!B:E,4,0)</f>
        <v>0.27</v>
      </c>
      <c r="H3517" s="456">
        <f t="shared" si="54"/>
        <v>4.92</v>
      </c>
    </row>
    <row r="3518" spans="1:8" x14ac:dyDescent="0.25">
      <c r="A3518" s="447"/>
      <c r="B3518" s="449">
        <v>102289</v>
      </c>
      <c r="C3518" s="439" t="s">
        <v>5817</v>
      </c>
      <c r="D3518" s="449" t="s">
        <v>84</v>
      </c>
      <c r="E3518" s="450">
        <v>11.2</v>
      </c>
      <c r="F3518" s="455">
        <v>0</v>
      </c>
      <c r="G3518" s="453">
        <f>VLOOKUP(B3518,'SINAPI-%MO'!B:E,4,0)</f>
        <v>0.27139999999999997</v>
      </c>
      <c r="H3518" s="456">
        <f t="shared" si="54"/>
        <v>8.16</v>
      </c>
    </row>
    <row r="3519" spans="1:8" x14ac:dyDescent="0.25">
      <c r="A3519" s="447"/>
      <c r="B3519" s="449">
        <v>102297</v>
      </c>
      <c r="C3519" s="439" t="s">
        <v>5825</v>
      </c>
      <c r="D3519" s="449" t="s">
        <v>84</v>
      </c>
      <c r="E3519" s="450">
        <v>7.05</v>
      </c>
      <c r="F3519" s="455">
        <v>0</v>
      </c>
      <c r="G3519" s="453">
        <f>VLOOKUP(B3519,'SINAPI-%MO'!B:E,4,0)</f>
        <v>0.26950000000000002</v>
      </c>
      <c r="H3519" s="456">
        <f t="shared" si="54"/>
        <v>5.15</v>
      </c>
    </row>
    <row r="3520" spans="1:8" x14ac:dyDescent="0.25">
      <c r="A3520" s="447"/>
      <c r="B3520" s="449">
        <v>102280</v>
      </c>
      <c r="C3520" s="439" t="s">
        <v>5808</v>
      </c>
      <c r="D3520" s="449" t="s">
        <v>84</v>
      </c>
      <c r="E3520" s="450">
        <v>5.43</v>
      </c>
      <c r="F3520" s="455">
        <v>0</v>
      </c>
      <c r="G3520" s="453">
        <f>VLOOKUP(B3520,'SINAPI-%MO'!B:E,4,0)</f>
        <v>0.30940000000000001</v>
      </c>
      <c r="H3520" s="456">
        <f t="shared" si="54"/>
        <v>3.74</v>
      </c>
    </row>
    <row r="3521" spans="1:8" x14ac:dyDescent="0.25">
      <c r="A3521" s="447"/>
      <c r="B3521" s="449">
        <v>102294</v>
      </c>
      <c r="C3521" s="439" t="s">
        <v>5822</v>
      </c>
      <c r="D3521" s="449" t="s">
        <v>84</v>
      </c>
      <c r="E3521" s="450">
        <v>7.1</v>
      </c>
      <c r="F3521" s="455">
        <v>0</v>
      </c>
      <c r="G3521" s="453">
        <f>VLOOKUP(B3521,'SINAPI-%MO'!B:E,4,0)</f>
        <v>0.30990000000000001</v>
      </c>
      <c r="H3521" s="456">
        <f t="shared" si="54"/>
        <v>4.8899999999999997</v>
      </c>
    </row>
    <row r="3522" spans="1:8" x14ac:dyDescent="0.25">
      <c r="A3522" s="447"/>
      <c r="B3522" s="449">
        <v>90090</v>
      </c>
      <c r="C3522" s="439" t="s">
        <v>5789</v>
      </c>
      <c r="D3522" s="449" t="s">
        <v>84</v>
      </c>
      <c r="E3522" s="450">
        <v>8.5500000000000007</v>
      </c>
      <c r="F3522" s="455">
        <v>0</v>
      </c>
      <c r="G3522" s="453">
        <f>VLOOKUP(B3522,'SINAPI-%MO'!B:E,4,0)</f>
        <v>0.2702</v>
      </c>
      <c r="H3522" s="456">
        <f t="shared" si="54"/>
        <v>6.23</v>
      </c>
    </row>
    <row r="3523" spans="1:8" x14ac:dyDescent="0.25">
      <c r="A3523" s="447"/>
      <c r="B3523" s="449">
        <v>102317</v>
      </c>
      <c r="C3523" s="439" t="s">
        <v>5845</v>
      </c>
      <c r="D3523" s="449" t="s">
        <v>84</v>
      </c>
      <c r="E3523" s="450">
        <v>6.99</v>
      </c>
      <c r="F3523" s="455">
        <v>0</v>
      </c>
      <c r="G3523" s="453">
        <f>VLOOKUP(B3523,'SINAPI-%MO'!B:E,4,0)</f>
        <v>0.309</v>
      </c>
      <c r="H3523" s="456">
        <f t="shared" si="54"/>
        <v>4.83</v>
      </c>
    </row>
    <row r="3524" spans="1:8" x14ac:dyDescent="0.25">
      <c r="A3524" s="447"/>
      <c r="B3524" s="449">
        <v>102293</v>
      </c>
      <c r="C3524" s="439" t="s">
        <v>5821</v>
      </c>
      <c r="D3524" s="449" t="s">
        <v>84</v>
      </c>
      <c r="E3524" s="450">
        <v>7.31</v>
      </c>
      <c r="F3524" s="455">
        <v>0</v>
      </c>
      <c r="G3524" s="453">
        <f>VLOOKUP(B3524,'SINAPI-%MO'!B:E,4,0)</f>
        <v>0.3105</v>
      </c>
      <c r="H3524" s="456">
        <f t="shared" si="54"/>
        <v>5.04</v>
      </c>
    </row>
    <row r="3525" spans="1:8" x14ac:dyDescent="0.25">
      <c r="A3525" s="447"/>
      <c r="B3525" s="449">
        <v>102310</v>
      </c>
      <c r="C3525" s="439" t="s">
        <v>5838</v>
      </c>
      <c r="D3525" s="449" t="s">
        <v>84</v>
      </c>
      <c r="E3525" s="450">
        <v>10.77</v>
      </c>
      <c r="F3525" s="455">
        <v>0</v>
      </c>
      <c r="G3525" s="453">
        <f>VLOOKUP(B3525,'SINAPI-%MO'!B:E,4,0)</f>
        <v>0.31009999999999999</v>
      </c>
      <c r="H3525" s="456">
        <f t="shared" si="54"/>
        <v>7.43</v>
      </c>
    </row>
    <row r="3526" spans="1:8" x14ac:dyDescent="0.25">
      <c r="A3526" s="447"/>
      <c r="B3526" s="449">
        <v>102318</v>
      </c>
      <c r="C3526" s="439" t="s">
        <v>5846</v>
      </c>
      <c r="D3526" s="449" t="s">
        <v>84</v>
      </c>
      <c r="E3526" s="450">
        <v>6.79</v>
      </c>
      <c r="F3526" s="455">
        <v>0</v>
      </c>
      <c r="G3526" s="453">
        <f>VLOOKUP(B3526,'SINAPI-%MO'!B:E,4,0)</f>
        <v>0.30930000000000002</v>
      </c>
      <c r="H3526" s="456">
        <f t="shared" si="54"/>
        <v>4.68</v>
      </c>
    </row>
    <row r="3527" spans="1:8" x14ac:dyDescent="0.25">
      <c r="A3527" s="447"/>
      <c r="B3527" s="449">
        <v>90106</v>
      </c>
      <c r="C3527" s="439" t="s">
        <v>5800</v>
      </c>
      <c r="D3527" s="449" t="s">
        <v>84</v>
      </c>
      <c r="E3527" s="450">
        <v>8.39</v>
      </c>
      <c r="F3527" s="455">
        <v>0</v>
      </c>
      <c r="G3527" s="453">
        <f>VLOOKUP(B3527,'SINAPI-%MO'!B:E,4,0)</f>
        <v>0.44340000000000002</v>
      </c>
      <c r="H3527" s="456">
        <f t="shared" si="54"/>
        <v>4.66</v>
      </c>
    </row>
    <row r="3528" spans="1:8" x14ac:dyDescent="0.25">
      <c r="A3528" s="447"/>
      <c r="B3528" s="449">
        <v>90105</v>
      </c>
      <c r="C3528" s="439" t="s">
        <v>5799</v>
      </c>
      <c r="D3528" s="449" t="s">
        <v>84</v>
      </c>
      <c r="E3528" s="450">
        <v>9.2100000000000009</v>
      </c>
      <c r="F3528" s="455">
        <v>0</v>
      </c>
      <c r="G3528" s="453">
        <f>VLOOKUP(B3528,'SINAPI-%MO'!B:E,4,0)</f>
        <v>0.45169999999999999</v>
      </c>
      <c r="H3528" s="456">
        <f t="shared" si="54"/>
        <v>5.04</v>
      </c>
    </row>
    <row r="3529" spans="1:8" x14ac:dyDescent="0.25">
      <c r="A3529" s="447"/>
      <c r="B3529" s="449">
        <v>90108</v>
      </c>
      <c r="C3529" s="439" t="s">
        <v>5802</v>
      </c>
      <c r="D3529" s="449" t="s">
        <v>84</v>
      </c>
      <c r="E3529" s="450">
        <v>7.58</v>
      </c>
      <c r="F3529" s="455">
        <v>0</v>
      </c>
      <c r="G3529" s="453">
        <f>VLOOKUP(B3529,'SINAPI-%MO'!B:E,4,0)</f>
        <v>0.44330000000000003</v>
      </c>
      <c r="H3529" s="456">
        <f t="shared" si="54"/>
        <v>4.21</v>
      </c>
    </row>
    <row r="3530" spans="1:8" x14ac:dyDescent="0.25">
      <c r="A3530" s="447"/>
      <c r="B3530" s="449">
        <v>90107</v>
      </c>
      <c r="C3530" s="439" t="s">
        <v>5801</v>
      </c>
      <c r="D3530" s="449" t="s">
        <v>84</v>
      </c>
      <c r="E3530" s="450">
        <v>8.2799999999999994</v>
      </c>
      <c r="F3530" s="455">
        <v>0</v>
      </c>
      <c r="G3530" s="453">
        <f>VLOOKUP(B3530,'SINAPI-%MO'!B:E,4,0)</f>
        <v>0.44440000000000002</v>
      </c>
      <c r="H3530" s="456">
        <f t="shared" si="54"/>
        <v>4.5999999999999996</v>
      </c>
    </row>
    <row r="3531" spans="1:8" x14ac:dyDescent="0.25">
      <c r="A3531" s="447"/>
      <c r="B3531" s="449">
        <v>102354</v>
      </c>
      <c r="C3531" s="439" t="s">
        <v>3889</v>
      </c>
      <c r="D3531" s="449" t="s">
        <v>84</v>
      </c>
      <c r="E3531" s="450">
        <v>169.38</v>
      </c>
      <c r="F3531" s="455">
        <v>0.151</v>
      </c>
      <c r="G3531" s="453">
        <f>VLOOKUP(B3531,'SINAPI-%MO'!B:E,4,0)</f>
        <v>0.45140000000000002</v>
      </c>
      <c r="H3531" s="456">
        <f t="shared" si="54"/>
        <v>92.92</v>
      </c>
    </row>
    <row r="3532" spans="1:8" x14ac:dyDescent="0.25">
      <c r="A3532" s="447"/>
      <c r="B3532" s="449">
        <v>102355</v>
      </c>
      <c r="C3532" s="439" t="s">
        <v>12790</v>
      </c>
      <c r="D3532" s="449" t="s">
        <v>84</v>
      </c>
      <c r="E3532" s="450">
        <v>201.11</v>
      </c>
      <c r="F3532" s="455">
        <v>0.15509999999999999</v>
      </c>
      <c r="G3532" s="453">
        <f>VLOOKUP(B3532,'SINAPI-%MO'!B:E,4,0)</f>
        <v>0.50739999999999996</v>
      </c>
      <c r="H3532" s="456">
        <f t="shared" ref="H3532:H3595" si="55">IF(E3532&gt;0,TRUNC(E3532*(1-G3532),2),"")</f>
        <v>99.06</v>
      </c>
    </row>
    <row r="3533" spans="1:8" x14ac:dyDescent="0.25">
      <c r="A3533" s="447"/>
      <c r="B3533" s="449">
        <v>102356</v>
      </c>
      <c r="C3533" s="439" t="s">
        <v>11505</v>
      </c>
      <c r="D3533" s="449" t="s">
        <v>84</v>
      </c>
      <c r="E3533" s="450">
        <v>0</v>
      </c>
      <c r="F3533" s="455"/>
      <c r="G3533" s="453" t="e">
        <f>VLOOKUP(B3533,'SINAPI-%MO'!B:E,4,0)</f>
        <v>#N/A</v>
      </c>
      <c r="H3533" s="456" t="str">
        <f t="shared" si="55"/>
        <v/>
      </c>
    </row>
    <row r="3534" spans="1:8" x14ac:dyDescent="0.25">
      <c r="A3534" s="447"/>
      <c r="B3534" s="449">
        <v>102357</v>
      </c>
      <c r="C3534" s="439" t="s">
        <v>11506</v>
      </c>
      <c r="D3534" s="449" t="s">
        <v>84</v>
      </c>
      <c r="E3534" s="450">
        <v>0</v>
      </c>
      <c r="F3534" s="455"/>
      <c r="G3534" s="453" t="e">
        <f>VLOOKUP(B3534,'SINAPI-%MO'!B:E,4,0)</f>
        <v>#N/A</v>
      </c>
      <c r="H3534" s="456" t="str">
        <f t="shared" si="55"/>
        <v/>
      </c>
    </row>
    <row r="3535" spans="1:8" x14ac:dyDescent="0.25">
      <c r="A3535" s="447"/>
      <c r="B3535" s="449">
        <v>102358</v>
      </c>
      <c r="C3535" s="439" t="s">
        <v>11507</v>
      </c>
      <c r="D3535" s="449" t="s">
        <v>84</v>
      </c>
      <c r="E3535" s="450">
        <v>0</v>
      </c>
      <c r="F3535" s="455"/>
      <c r="G3535" s="453" t="e">
        <f>VLOOKUP(B3535,'SINAPI-%MO'!B:E,4,0)</f>
        <v>#N/A</v>
      </c>
      <c r="H3535" s="456" t="str">
        <f t="shared" si="55"/>
        <v/>
      </c>
    </row>
    <row r="3536" spans="1:8" x14ac:dyDescent="0.25">
      <c r="A3536" s="447"/>
      <c r="B3536" s="449">
        <v>102359</v>
      </c>
      <c r="C3536" s="439" t="s">
        <v>13741</v>
      </c>
      <c r="D3536" s="449" t="s">
        <v>84</v>
      </c>
      <c r="E3536" s="450">
        <v>0</v>
      </c>
      <c r="F3536" s="455"/>
      <c r="G3536" s="453" t="e">
        <f>VLOOKUP(B3536,'SINAPI-%MO'!B:E,4,0)</f>
        <v>#N/A</v>
      </c>
      <c r="H3536" s="456" t="str">
        <f t="shared" si="55"/>
        <v/>
      </c>
    </row>
    <row r="3537" spans="1:8" x14ac:dyDescent="0.25">
      <c r="A3537" s="447"/>
      <c r="B3537" s="449">
        <v>102348</v>
      </c>
      <c r="C3537" s="439" t="s">
        <v>11508</v>
      </c>
      <c r="D3537" s="449" t="s">
        <v>84</v>
      </c>
      <c r="E3537" s="450">
        <v>0</v>
      </c>
      <c r="F3537" s="455"/>
      <c r="G3537" s="453" t="e">
        <f>VLOOKUP(B3537,'SINAPI-%MO'!B:E,4,0)</f>
        <v>#N/A</v>
      </c>
      <c r="H3537" s="456" t="str">
        <f t="shared" si="55"/>
        <v/>
      </c>
    </row>
    <row r="3538" spans="1:8" x14ac:dyDescent="0.25">
      <c r="A3538" s="447"/>
      <c r="B3538" s="449">
        <v>102346</v>
      </c>
      <c r="C3538" s="439" t="s">
        <v>11509</v>
      </c>
      <c r="D3538" s="449" t="s">
        <v>84</v>
      </c>
      <c r="E3538" s="450">
        <v>0</v>
      </c>
      <c r="F3538" s="455"/>
      <c r="G3538" s="453" t="e">
        <f>VLOOKUP(B3538,'SINAPI-%MO'!B:E,4,0)</f>
        <v>#N/A</v>
      </c>
      <c r="H3538" s="456" t="str">
        <f t="shared" si="55"/>
        <v/>
      </c>
    </row>
    <row r="3539" spans="1:8" x14ac:dyDescent="0.25">
      <c r="A3539" s="447"/>
      <c r="B3539" s="449">
        <v>102347</v>
      </c>
      <c r="C3539" s="439" t="s">
        <v>11510</v>
      </c>
      <c r="D3539" s="449" t="s">
        <v>84</v>
      </c>
      <c r="E3539" s="450">
        <v>0</v>
      </c>
      <c r="F3539" s="455"/>
      <c r="G3539" s="453" t="e">
        <f>VLOOKUP(B3539,'SINAPI-%MO'!B:E,4,0)</f>
        <v>#N/A</v>
      </c>
      <c r="H3539" s="456" t="str">
        <f t="shared" si="55"/>
        <v/>
      </c>
    </row>
    <row r="3540" spans="1:8" x14ac:dyDescent="0.25">
      <c r="A3540" s="447"/>
      <c r="B3540" s="449">
        <v>102350</v>
      </c>
      <c r="C3540" s="439" t="s">
        <v>11511</v>
      </c>
      <c r="D3540" s="449" t="s">
        <v>84</v>
      </c>
      <c r="E3540" s="450">
        <v>0</v>
      </c>
      <c r="F3540" s="455"/>
      <c r="G3540" s="453" t="e">
        <f>VLOOKUP(B3540,'SINAPI-%MO'!B:E,4,0)</f>
        <v>#N/A</v>
      </c>
      <c r="H3540" s="456" t="str">
        <f t="shared" si="55"/>
        <v/>
      </c>
    </row>
    <row r="3541" spans="1:8" x14ac:dyDescent="0.25">
      <c r="A3541" s="447"/>
      <c r="B3541" s="449">
        <v>102351</v>
      </c>
      <c r="C3541" s="439" t="s">
        <v>11512</v>
      </c>
      <c r="D3541" s="449" t="s">
        <v>84</v>
      </c>
      <c r="E3541" s="450">
        <v>0</v>
      </c>
      <c r="F3541" s="455"/>
      <c r="G3541" s="453" t="e">
        <f>VLOOKUP(B3541,'SINAPI-%MO'!B:E,4,0)</f>
        <v>#N/A</v>
      </c>
      <c r="H3541" s="456" t="str">
        <f t="shared" si="55"/>
        <v/>
      </c>
    </row>
    <row r="3542" spans="1:8" x14ac:dyDescent="0.25">
      <c r="A3542" s="447"/>
      <c r="B3542" s="449">
        <v>102352</v>
      </c>
      <c r="C3542" s="439" t="s">
        <v>11513</v>
      </c>
      <c r="D3542" s="449" t="s">
        <v>84</v>
      </c>
      <c r="E3542" s="450">
        <v>0</v>
      </c>
      <c r="F3542" s="455"/>
      <c r="G3542" s="453" t="e">
        <f>VLOOKUP(B3542,'SINAPI-%MO'!B:E,4,0)</f>
        <v>#N/A</v>
      </c>
      <c r="H3542" s="456" t="str">
        <f t="shared" si="55"/>
        <v/>
      </c>
    </row>
    <row r="3543" spans="1:8" x14ac:dyDescent="0.25">
      <c r="A3543" s="447"/>
      <c r="B3543" s="449">
        <v>102353</v>
      </c>
      <c r="C3543" s="439" t="s">
        <v>11514</v>
      </c>
      <c r="D3543" s="449" t="s">
        <v>84</v>
      </c>
      <c r="E3543" s="450">
        <v>0</v>
      </c>
      <c r="F3543" s="455"/>
      <c r="G3543" s="453" t="e">
        <f>VLOOKUP(B3543,'SINAPI-%MO'!B:E,4,0)</f>
        <v>#N/A</v>
      </c>
      <c r="H3543" s="456" t="str">
        <f t="shared" si="55"/>
        <v/>
      </c>
    </row>
    <row r="3544" spans="1:8" x14ac:dyDescent="0.25">
      <c r="A3544" s="447"/>
      <c r="B3544" s="449">
        <v>102349</v>
      </c>
      <c r="C3544" s="439" t="s">
        <v>11515</v>
      </c>
      <c r="D3544" s="449" t="s">
        <v>84</v>
      </c>
      <c r="E3544" s="450">
        <v>0</v>
      </c>
      <c r="F3544" s="455"/>
      <c r="G3544" s="453" t="e">
        <f>VLOOKUP(B3544,'SINAPI-%MO'!B:E,4,0)</f>
        <v>#N/A</v>
      </c>
      <c r="H3544" s="456" t="str">
        <f t="shared" si="55"/>
        <v/>
      </c>
    </row>
    <row r="3545" spans="1:8" x14ac:dyDescent="0.25">
      <c r="A3545" s="447"/>
      <c r="B3545" s="449">
        <v>102360</v>
      </c>
      <c r="C3545" s="439" t="s">
        <v>3890</v>
      </c>
      <c r="D3545" s="449" t="s">
        <v>84</v>
      </c>
      <c r="E3545" s="450">
        <v>24.97</v>
      </c>
      <c r="F3545" s="455">
        <v>0</v>
      </c>
      <c r="G3545" s="453">
        <f>VLOOKUP(B3545,'SINAPI-%MO'!B:E,4,0)</f>
        <v>0.32479999999999998</v>
      </c>
      <c r="H3545" s="456">
        <f t="shared" si="55"/>
        <v>16.850000000000001</v>
      </c>
    </row>
    <row r="3546" spans="1:8" x14ac:dyDescent="0.25">
      <c r="A3546" s="447"/>
      <c r="B3546" s="449">
        <v>102361</v>
      </c>
      <c r="C3546" s="439" t="s">
        <v>3891</v>
      </c>
      <c r="D3546" s="449" t="s">
        <v>84</v>
      </c>
      <c r="E3546" s="450">
        <v>37.97</v>
      </c>
      <c r="F3546" s="455">
        <v>0</v>
      </c>
      <c r="G3546" s="453">
        <f>VLOOKUP(B3546,'SINAPI-%MO'!B:E,4,0)</f>
        <v>0.4556</v>
      </c>
      <c r="H3546" s="456">
        <f t="shared" si="55"/>
        <v>20.67</v>
      </c>
    </row>
    <row r="3547" spans="1:8" x14ac:dyDescent="0.25">
      <c r="A3547" s="447"/>
      <c r="B3547" s="449">
        <v>101595</v>
      </c>
      <c r="C3547" s="439" t="s">
        <v>15176</v>
      </c>
      <c r="D3547" s="449" t="s">
        <v>71</v>
      </c>
      <c r="E3547" s="450">
        <v>0</v>
      </c>
      <c r="F3547" s="455"/>
      <c r="G3547" s="453" t="e">
        <f>VLOOKUP(B3547,'SINAPI-%MO'!B:E,4,0)</f>
        <v>#N/A</v>
      </c>
      <c r="H3547" s="456" t="str">
        <f t="shared" si="55"/>
        <v/>
      </c>
    </row>
    <row r="3548" spans="1:8" x14ac:dyDescent="0.25">
      <c r="A3548" s="447"/>
      <c r="B3548" s="449">
        <v>101601</v>
      </c>
      <c r="C3548" s="439" t="s">
        <v>14155</v>
      </c>
      <c r="D3548" s="449" t="s">
        <v>71</v>
      </c>
      <c r="E3548" s="450">
        <v>23.38</v>
      </c>
      <c r="F3548" s="455">
        <v>0</v>
      </c>
      <c r="G3548" s="453">
        <f>VLOOKUP(B3548,'SINAPI-%MO'!B:E,4,0)</f>
        <v>0.51070000000000004</v>
      </c>
      <c r="H3548" s="456">
        <f t="shared" si="55"/>
        <v>11.43</v>
      </c>
    </row>
    <row r="3549" spans="1:8" x14ac:dyDescent="0.25">
      <c r="A3549" s="447"/>
      <c r="B3549" s="449">
        <v>101594</v>
      </c>
      <c r="C3549" s="439" t="s">
        <v>15177</v>
      </c>
      <c r="D3549" s="449" t="s">
        <v>71</v>
      </c>
      <c r="E3549" s="450">
        <v>0</v>
      </c>
      <c r="F3549" s="455"/>
      <c r="G3549" s="453" t="e">
        <f>VLOOKUP(B3549,'SINAPI-%MO'!B:E,4,0)</f>
        <v>#N/A</v>
      </c>
      <c r="H3549" s="456" t="str">
        <f t="shared" si="55"/>
        <v/>
      </c>
    </row>
    <row r="3550" spans="1:8" x14ac:dyDescent="0.25">
      <c r="A3550" s="447"/>
      <c r="B3550" s="449">
        <v>101600</v>
      </c>
      <c r="C3550" s="439" t="s">
        <v>14156</v>
      </c>
      <c r="D3550" s="449" t="s">
        <v>71</v>
      </c>
      <c r="E3550" s="450">
        <v>16.47</v>
      </c>
      <c r="F3550" s="455">
        <v>0</v>
      </c>
      <c r="G3550" s="453">
        <f>VLOOKUP(B3550,'SINAPI-%MO'!B:E,4,0)</f>
        <v>0.51060000000000005</v>
      </c>
      <c r="H3550" s="456">
        <f t="shared" si="55"/>
        <v>8.06</v>
      </c>
    </row>
    <row r="3551" spans="1:8" x14ac:dyDescent="0.25">
      <c r="A3551" s="447"/>
      <c r="B3551" s="449">
        <v>101597</v>
      </c>
      <c r="C3551" s="439" t="s">
        <v>15178</v>
      </c>
      <c r="D3551" s="449" t="s">
        <v>71</v>
      </c>
      <c r="E3551" s="450">
        <v>0</v>
      </c>
      <c r="F3551" s="455"/>
      <c r="G3551" s="453" t="e">
        <f>VLOOKUP(B3551,'SINAPI-%MO'!B:E,4,0)</f>
        <v>#N/A</v>
      </c>
      <c r="H3551" s="456" t="str">
        <f t="shared" si="55"/>
        <v/>
      </c>
    </row>
    <row r="3552" spans="1:8" x14ac:dyDescent="0.25">
      <c r="A3552" s="447"/>
      <c r="B3552" s="449">
        <v>101603</v>
      </c>
      <c r="C3552" s="439" t="s">
        <v>14157</v>
      </c>
      <c r="D3552" s="449" t="s">
        <v>71</v>
      </c>
      <c r="E3552" s="450">
        <v>19.5</v>
      </c>
      <c r="F3552" s="455">
        <v>0</v>
      </c>
      <c r="G3552" s="453">
        <f>VLOOKUP(B3552,'SINAPI-%MO'!B:E,4,0)</f>
        <v>0.51029999999999998</v>
      </c>
      <c r="H3552" s="456">
        <f t="shared" si="55"/>
        <v>9.5399999999999991</v>
      </c>
    </row>
    <row r="3553" spans="1:8" x14ac:dyDescent="0.25">
      <c r="A3553" s="447"/>
      <c r="B3553" s="449">
        <v>101596</v>
      </c>
      <c r="C3553" s="439" t="s">
        <v>15179</v>
      </c>
      <c r="D3553" s="449" t="s">
        <v>71</v>
      </c>
      <c r="E3553" s="450">
        <v>0</v>
      </c>
      <c r="F3553" s="455"/>
      <c r="G3553" s="453" t="e">
        <f>VLOOKUP(B3553,'SINAPI-%MO'!B:E,4,0)</f>
        <v>#N/A</v>
      </c>
      <c r="H3553" s="456" t="str">
        <f t="shared" si="55"/>
        <v/>
      </c>
    </row>
    <row r="3554" spans="1:8" x14ac:dyDescent="0.25">
      <c r="A3554" s="447"/>
      <c r="B3554" s="449">
        <v>101602</v>
      </c>
      <c r="C3554" s="439" t="s">
        <v>14158</v>
      </c>
      <c r="D3554" s="449" t="s">
        <v>71</v>
      </c>
      <c r="E3554" s="450">
        <v>12.61</v>
      </c>
      <c r="F3554" s="455">
        <v>0</v>
      </c>
      <c r="G3554" s="453">
        <f>VLOOKUP(B3554,'SINAPI-%MO'!B:E,4,0)</f>
        <v>0.50990000000000002</v>
      </c>
      <c r="H3554" s="456">
        <f t="shared" si="55"/>
        <v>6.18</v>
      </c>
    </row>
    <row r="3555" spans="1:8" x14ac:dyDescent="0.25">
      <c r="A3555" s="447"/>
      <c r="B3555" s="449">
        <v>101599</v>
      </c>
      <c r="C3555" s="439" t="s">
        <v>15180</v>
      </c>
      <c r="D3555" s="449" t="s">
        <v>71</v>
      </c>
      <c r="E3555" s="450">
        <v>0</v>
      </c>
      <c r="F3555" s="455"/>
      <c r="G3555" s="453" t="e">
        <f>VLOOKUP(B3555,'SINAPI-%MO'!B:E,4,0)</f>
        <v>#N/A</v>
      </c>
      <c r="H3555" s="456" t="str">
        <f t="shared" si="55"/>
        <v/>
      </c>
    </row>
    <row r="3556" spans="1:8" x14ac:dyDescent="0.25">
      <c r="A3556" s="447"/>
      <c r="B3556" s="449">
        <v>101605</v>
      </c>
      <c r="C3556" s="439" t="s">
        <v>14159</v>
      </c>
      <c r="D3556" s="449" t="s">
        <v>71</v>
      </c>
      <c r="E3556" s="450">
        <v>15.67</v>
      </c>
      <c r="F3556" s="455">
        <v>0</v>
      </c>
      <c r="G3556" s="453">
        <f>VLOOKUP(B3556,'SINAPI-%MO'!B:E,4,0)</f>
        <v>0.51049999999999995</v>
      </c>
      <c r="H3556" s="456">
        <f t="shared" si="55"/>
        <v>7.67</v>
      </c>
    </row>
    <row r="3557" spans="1:8" x14ac:dyDescent="0.25">
      <c r="A3557" s="447"/>
      <c r="B3557" s="449">
        <v>101598</v>
      </c>
      <c r="C3557" s="439" t="s">
        <v>15181</v>
      </c>
      <c r="D3557" s="449" t="s">
        <v>71</v>
      </c>
      <c r="E3557" s="450">
        <v>0</v>
      </c>
      <c r="F3557" s="455"/>
      <c r="G3557" s="453" t="e">
        <f>VLOOKUP(B3557,'SINAPI-%MO'!B:E,4,0)</f>
        <v>#N/A</v>
      </c>
      <c r="H3557" s="456" t="str">
        <f t="shared" si="55"/>
        <v/>
      </c>
    </row>
    <row r="3558" spans="1:8" x14ac:dyDescent="0.25">
      <c r="A3558" s="447"/>
      <c r="B3558" s="449">
        <v>101604</v>
      </c>
      <c r="C3558" s="439" t="s">
        <v>14160</v>
      </c>
      <c r="D3558" s="449" t="s">
        <v>71</v>
      </c>
      <c r="E3558" s="450">
        <v>8.77</v>
      </c>
      <c r="F3558" s="455">
        <v>0</v>
      </c>
      <c r="G3558" s="453">
        <f>VLOOKUP(B3558,'SINAPI-%MO'!B:E,4,0)</f>
        <v>0.51080000000000003</v>
      </c>
      <c r="H3558" s="456">
        <f t="shared" si="55"/>
        <v>4.29</v>
      </c>
    </row>
    <row r="3559" spans="1:8" x14ac:dyDescent="0.25">
      <c r="A3559" s="447"/>
      <c r="B3559" s="449">
        <v>101588</v>
      </c>
      <c r="C3559" s="439" t="s">
        <v>14161</v>
      </c>
      <c r="D3559" s="449" t="s">
        <v>71</v>
      </c>
      <c r="E3559" s="450">
        <v>105.79</v>
      </c>
      <c r="F3559" s="455">
        <v>0</v>
      </c>
      <c r="G3559" s="453">
        <f>VLOOKUP(B3559,'SINAPI-%MO'!B:E,4,0)</f>
        <v>0.48180000000000001</v>
      </c>
      <c r="H3559" s="456">
        <f t="shared" si="55"/>
        <v>54.82</v>
      </c>
    </row>
    <row r="3560" spans="1:8" x14ac:dyDescent="0.25">
      <c r="A3560" s="447"/>
      <c r="B3560" s="449">
        <v>101591</v>
      </c>
      <c r="C3560" s="439" t="s">
        <v>14162</v>
      </c>
      <c r="D3560" s="449" t="s">
        <v>71</v>
      </c>
      <c r="E3560" s="450">
        <v>124.99</v>
      </c>
      <c r="F3560" s="455">
        <v>0</v>
      </c>
      <c r="G3560" s="453">
        <f>VLOOKUP(B3560,'SINAPI-%MO'!B:E,4,0)</f>
        <v>0.48280000000000001</v>
      </c>
      <c r="H3560" s="456">
        <f t="shared" si="55"/>
        <v>64.64</v>
      </c>
    </row>
    <row r="3561" spans="1:8" x14ac:dyDescent="0.25">
      <c r="A3561" s="447"/>
      <c r="B3561" s="449">
        <v>101590</v>
      </c>
      <c r="C3561" s="439" t="s">
        <v>14163</v>
      </c>
      <c r="D3561" s="449" t="s">
        <v>71</v>
      </c>
      <c r="E3561" s="450">
        <v>82.43</v>
      </c>
      <c r="F3561" s="455">
        <v>0</v>
      </c>
      <c r="G3561" s="453">
        <f>VLOOKUP(B3561,'SINAPI-%MO'!B:E,4,0)</f>
        <v>0.47360000000000002</v>
      </c>
      <c r="H3561" s="456">
        <f t="shared" si="55"/>
        <v>43.39</v>
      </c>
    </row>
    <row r="3562" spans="1:8" x14ac:dyDescent="0.25">
      <c r="A3562" s="447"/>
      <c r="B3562" s="449">
        <v>101593</v>
      </c>
      <c r="C3562" s="439" t="s">
        <v>14164</v>
      </c>
      <c r="D3562" s="449" t="s">
        <v>71</v>
      </c>
      <c r="E3562" s="450">
        <v>103.89</v>
      </c>
      <c r="F3562" s="455">
        <v>0</v>
      </c>
      <c r="G3562" s="453">
        <f>VLOOKUP(B3562,'SINAPI-%MO'!B:E,4,0)</f>
        <v>0.46600000000000003</v>
      </c>
      <c r="H3562" s="456">
        <f t="shared" si="55"/>
        <v>55.47</v>
      </c>
    </row>
    <row r="3563" spans="1:8" x14ac:dyDescent="0.25">
      <c r="A3563" s="447"/>
      <c r="B3563" s="449">
        <v>101592</v>
      </c>
      <c r="C3563" s="439" t="s">
        <v>14165</v>
      </c>
      <c r="D3563" s="449" t="s">
        <v>71</v>
      </c>
      <c r="E3563" s="450">
        <v>61.02</v>
      </c>
      <c r="F3563" s="455">
        <v>0</v>
      </c>
      <c r="G3563" s="453">
        <f>VLOOKUP(B3563,'SINAPI-%MO'!B:E,4,0)</f>
        <v>0.44440000000000002</v>
      </c>
      <c r="H3563" s="456">
        <f t="shared" si="55"/>
        <v>33.9</v>
      </c>
    </row>
    <row r="3564" spans="1:8" x14ac:dyDescent="0.25">
      <c r="A3564" s="447"/>
      <c r="B3564" s="449">
        <v>101583</v>
      </c>
      <c r="C3564" s="439" t="s">
        <v>14166</v>
      </c>
      <c r="D3564" s="449" t="s">
        <v>71</v>
      </c>
      <c r="E3564" s="450">
        <v>82.66</v>
      </c>
      <c r="F3564" s="455">
        <v>0</v>
      </c>
      <c r="G3564" s="453">
        <f>VLOOKUP(B3564,'SINAPI-%MO'!B:E,4,0)</f>
        <v>0.60740000000000005</v>
      </c>
      <c r="H3564" s="456">
        <f t="shared" si="55"/>
        <v>32.450000000000003</v>
      </c>
    </row>
    <row r="3565" spans="1:8" x14ac:dyDescent="0.25">
      <c r="A3565" s="447"/>
      <c r="B3565" s="449">
        <v>101582</v>
      </c>
      <c r="C3565" s="439" t="s">
        <v>14167</v>
      </c>
      <c r="D3565" s="449" t="s">
        <v>71</v>
      </c>
      <c r="E3565" s="450">
        <v>66.98</v>
      </c>
      <c r="F3565" s="455">
        <v>0</v>
      </c>
      <c r="G3565" s="453">
        <f>VLOOKUP(B3565,'SINAPI-%MO'!B:E,4,0)</f>
        <v>0.52869999999999995</v>
      </c>
      <c r="H3565" s="456">
        <f t="shared" si="55"/>
        <v>31.56</v>
      </c>
    </row>
    <row r="3566" spans="1:8" x14ac:dyDescent="0.25">
      <c r="A3566" s="447"/>
      <c r="B3566" s="449">
        <v>101585</v>
      </c>
      <c r="C3566" s="439" t="s">
        <v>14168</v>
      </c>
      <c r="D3566" s="449" t="s">
        <v>71</v>
      </c>
      <c r="E3566" s="450">
        <v>71.209999999999994</v>
      </c>
      <c r="F3566" s="455">
        <v>0</v>
      </c>
      <c r="G3566" s="453">
        <f>VLOOKUP(B3566,'SINAPI-%MO'!B:E,4,0)</f>
        <v>0.5887</v>
      </c>
      <c r="H3566" s="456">
        <f t="shared" si="55"/>
        <v>29.28</v>
      </c>
    </row>
    <row r="3567" spans="1:8" x14ac:dyDescent="0.25">
      <c r="A3567" s="447"/>
      <c r="B3567" s="449">
        <v>101584</v>
      </c>
      <c r="C3567" s="439" t="s">
        <v>14169</v>
      </c>
      <c r="D3567" s="449" t="s">
        <v>71</v>
      </c>
      <c r="E3567" s="450">
        <v>55.54</v>
      </c>
      <c r="F3567" s="455">
        <v>0</v>
      </c>
      <c r="G3567" s="453">
        <f>VLOOKUP(B3567,'SINAPI-%MO'!B:E,4,0)</f>
        <v>0.48849999999999999</v>
      </c>
      <c r="H3567" s="456">
        <f t="shared" si="55"/>
        <v>28.4</v>
      </c>
    </row>
    <row r="3568" spans="1:8" x14ac:dyDescent="0.25">
      <c r="A3568" s="447"/>
      <c r="B3568" s="449">
        <v>101587</v>
      </c>
      <c r="C3568" s="439" t="s">
        <v>14170</v>
      </c>
      <c r="D3568" s="449" t="s">
        <v>71</v>
      </c>
      <c r="E3568" s="450">
        <v>64.28</v>
      </c>
      <c r="F3568" s="455">
        <v>0</v>
      </c>
      <c r="G3568" s="453">
        <f>VLOOKUP(B3568,'SINAPI-%MO'!B:E,4,0)</f>
        <v>0.52329999999999999</v>
      </c>
      <c r="H3568" s="456">
        <f t="shared" si="55"/>
        <v>30.64</v>
      </c>
    </row>
    <row r="3569" spans="1:8" x14ac:dyDescent="0.25">
      <c r="A3569" s="447"/>
      <c r="B3569" s="449">
        <v>101586</v>
      </c>
      <c r="C3569" s="439" t="s">
        <v>14171</v>
      </c>
      <c r="D3569" s="449" t="s">
        <v>71</v>
      </c>
      <c r="E3569" s="450">
        <v>48.3</v>
      </c>
      <c r="F3569" s="455">
        <v>0</v>
      </c>
      <c r="G3569" s="453">
        <f>VLOOKUP(B3569,'SINAPI-%MO'!B:E,4,0)</f>
        <v>0.3901</v>
      </c>
      <c r="H3569" s="456">
        <f t="shared" si="55"/>
        <v>29.45</v>
      </c>
    </row>
    <row r="3570" spans="1:8" x14ac:dyDescent="0.25">
      <c r="A3570" s="447"/>
      <c r="B3570" s="449">
        <v>101577</v>
      </c>
      <c r="C3570" s="439" t="s">
        <v>14172</v>
      </c>
      <c r="D3570" s="449" t="s">
        <v>71</v>
      </c>
      <c r="E3570" s="450">
        <v>51.3</v>
      </c>
      <c r="F3570" s="455">
        <v>0</v>
      </c>
      <c r="G3570" s="453">
        <f>VLOOKUP(B3570,'SINAPI-%MO'!B:E,4,0)</f>
        <v>0.61809999999999998</v>
      </c>
      <c r="H3570" s="456">
        <f t="shared" si="55"/>
        <v>19.59</v>
      </c>
    </row>
    <row r="3571" spans="1:8" x14ac:dyDescent="0.25">
      <c r="A3571" s="447"/>
      <c r="B3571" s="449">
        <v>101576</v>
      </c>
      <c r="C3571" s="439" t="s">
        <v>14173</v>
      </c>
      <c r="D3571" s="449" t="s">
        <v>71</v>
      </c>
      <c r="E3571" s="450">
        <v>41.08</v>
      </c>
      <c r="F3571" s="455">
        <v>0</v>
      </c>
      <c r="G3571" s="453">
        <f>VLOOKUP(B3571,'SINAPI-%MO'!B:E,4,0)</f>
        <v>0.54449999999999998</v>
      </c>
      <c r="H3571" s="456">
        <f t="shared" si="55"/>
        <v>18.71</v>
      </c>
    </row>
    <row r="3572" spans="1:8" x14ac:dyDescent="0.25">
      <c r="A3572" s="447"/>
      <c r="B3572" s="449">
        <v>101579</v>
      </c>
      <c r="C3572" s="439" t="s">
        <v>14174</v>
      </c>
      <c r="D3572" s="449" t="s">
        <v>71</v>
      </c>
      <c r="E3572" s="450">
        <v>44.49</v>
      </c>
      <c r="F3572" s="455">
        <v>0</v>
      </c>
      <c r="G3572" s="453">
        <f>VLOOKUP(B3572,'SINAPI-%MO'!B:E,4,0)</f>
        <v>0.59519999999999995</v>
      </c>
      <c r="H3572" s="456">
        <f t="shared" si="55"/>
        <v>18</v>
      </c>
    </row>
    <row r="3573" spans="1:8" x14ac:dyDescent="0.25">
      <c r="A3573" s="447"/>
      <c r="B3573" s="449">
        <v>101578</v>
      </c>
      <c r="C3573" s="439" t="s">
        <v>14175</v>
      </c>
      <c r="D3573" s="449" t="s">
        <v>71</v>
      </c>
      <c r="E3573" s="450">
        <v>34.26</v>
      </c>
      <c r="F3573" s="455">
        <v>0</v>
      </c>
      <c r="G3573" s="453">
        <f>VLOOKUP(B3573,'SINAPI-%MO'!B:E,4,0)</f>
        <v>0.5</v>
      </c>
      <c r="H3573" s="456">
        <f t="shared" si="55"/>
        <v>17.13</v>
      </c>
    </row>
    <row r="3574" spans="1:8" x14ac:dyDescent="0.25">
      <c r="A3574" s="447"/>
      <c r="B3574" s="449">
        <v>101581</v>
      </c>
      <c r="C3574" s="439" t="s">
        <v>14176</v>
      </c>
      <c r="D3574" s="449" t="s">
        <v>71</v>
      </c>
      <c r="E3574" s="450">
        <v>41.05</v>
      </c>
      <c r="F3574" s="455">
        <v>0</v>
      </c>
      <c r="G3574" s="453">
        <f>VLOOKUP(B3574,'SINAPI-%MO'!B:E,4,0)</f>
        <v>0.51739999999999997</v>
      </c>
      <c r="H3574" s="456">
        <f t="shared" si="55"/>
        <v>19.809999999999999</v>
      </c>
    </row>
    <row r="3575" spans="1:8" x14ac:dyDescent="0.25">
      <c r="A3575" s="447"/>
      <c r="B3575" s="449">
        <v>101580</v>
      </c>
      <c r="C3575" s="439" t="s">
        <v>14177</v>
      </c>
      <c r="D3575" s="449" t="s">
        <v>71</v>
      </c>
      <c r="E3575" s="450">
        <v>30.53</v>
      </c>
      <c r="F3575" s="455">
        <v>0</v>
      </c>
      <c r="G3575" s="453">
        <f>VLOOKUP(B3575,'SINAPI-%MO'!B:E,4,0)</f>
        <v>0.38979999999999998</v>
      </c>
      <c r="H3575" s="456">
        <f t="shared" si="55"/>
        <v>18.62</v>
      </c>
    </row>
    <row r="3576" spans="1:8" x14ac:dyDescent="0.25">
      <c r="A3576" s="447"/>
      <c r="B3576" s="449">
        <v>101606</v>
      </c>
      <c r="C3576" s="439" t="s">
        <v>15182</v>
      </c>
      <c r="D3576" s="449" t="s">
        <v>71</v>
      </c>
      <c r="E3576" s="450">
        <v>0</v>
      </c>
      <c r="F3576" s="455"/>
      <c r="G3576" s="453" t="e">
        <f>VLOOKUP(B3576,'SINAPI-%MO'!B:E,4,0)</f>
        <v>#N/A</v>
      </c>
      <c r="H3576" s="456" t="str">
        <f t="shared" si="55"/>
        <v/>
      </c>
    </row>
    <row r="3577" spans="1:8" x14ac:dyDescent="0.25">
      <c r="A3577" s="447"/>
      <c r="B3577" s="449">
        <v>101607</v>
      </c>
      <c r="C3577" s="439" t="s">
        <v>15183</v>
      </c>
      <c r="D3577" s="449" t="s">
        <v>71</v>
      </c>
      <c r="E3577" s="450">
        <v>0</v>
      </c>
      <c r="F3577" s="455"/>
      <c r="G3577" s="453" t="e">
        <f>VLOOKUP(B3577,'SINAPI-%MO'!B:E,4,0)</f>
        <v>#N/A</v>
      </c>
      <c r="H3577" s="456" t="str">
        <f t="shared" si="55"/>
        <v/>
      </c>
    </row>
    <row r="3578" spans="1:8" x14ac:dyDescent="0.25">
      <c r="A3578" s="447"/>
      <c r="B3578" s="449">
        <v>101608</v>
      </c>
      <c r="C3578" s="439" t="s">
        <v>15184</v>
      </c>
      <c r="D3578" s="449" t="s">
        <v>71</v>
      </c>
      <c r="E3578" s="450">
        <v>0</v>
      </c>
      <c r="F3578" s="455"/>
      <c r="G3578" s="453" t="e">
        <f>VLOOKUP(B3578,'SINAPI-%MO'!B:E,4,0)</f>
        <v>#N/A</v>
      </c>
      <c r="H3578" s="456" t="str">
        <f t="shared" si="55"/>
        <v/>
      </c>
    </row>
    <row r="3579" spans="1:8" x14ac:dyDescent="0.25">
      <c r="A3579" s="447"/>
      <c r="B3579" s="449">
        <v>101571</v>
      </c>
      <c r="C3579" s="439" t="s">
        <v>14178</v>
      </c>
      <c r="D3579" s="449" t="s">
        <v>71</v>
      </c>
      <c r="E3579" s="450">
        <v>31.07</v>
      </c>
      <c r="F3579" s="455">
        <v>0</v>
      </c>
      <c r="G3579" s="453">
        <f>VLOOKUP(B3579,'SINAPI-%MO'!B:E,4,0)</f>
        <v>0.75860000000000005</v>
      </c>
      <c r="H3579" s="456">
        <f t="shared" si="55"/>
        <v>7.5</v>
      </c>
    </row>
    <row r="3580" spans="1:8" x14ac:dyDescent="0.25">
      <c r="A3580" s="447"/>
      <c r="B3580" s="449">
        <v>101570</v>
      </c>
      <c r="C3580" s="439" t="s">
        <v>14179</v>
      </c>
      <c r="D3580" s="449" t="s">
        <v>71</v>
      </c>
      <c r="E3580" s="450">
        <v>23.24</v>
      </c>
      <c r="F3580" s="455">
        <v>0</v>
      </c>
      <c r="G3580" s="453">
        <f>VLOOKUP(B3580,'SINAPI-%MO'!B:E,4,0)</f>
        <v>0.71509999999999996</v>
      </c>
      <c r="H3580" s="456">
        <f t="shared" si="55"/>
        <v>6.62</v>
      </c>
    </row>
    <row r="3581" spans="1:8" x14ac:dyDescent="0.25">
      <c r="A3581" s="447"/>
      <c r="B3581" s="449">
        <v>101573</v>
      </c>
      <c r="C3581" s="439" t="s">
        <v>14180</v>
      </c>
      <c r="D3581" s="449" t="s">
        <v>71</v>
      </c>
      <c r="E3581" s="450">
        <v>26.48</v>
      </c>
      <c r="F3581" s="455">
        <v>0</v>
      </c>
      <c r="G3581" s="453">
        <f>VLOOKUP(B3581,'SINAPI-%MO'!B:E,4,0)</f>
        <v>0.74319999999999997</v>
      </c>
      <c r="H3581" s="456">
        <f t="shared" si="55"/>
        <v>6.8</v>
      </c>
    </row>
    <row r="3582" spans="1:8" x14ac:dyDescent="0.25">
      <c r="A3582" s="447"/>
      <c r="B3582" s="449">
        <v>101572</v>
      </c>
      <c r="C3582" s="439" t="s">
        <v>14181</v>
      </c>
      <c r="D3582" s="449" t="s">
        <v>71</v>
      </c>
      <c r="E3582" s="450">
        <v>18.66</v>
      </c>
      <c r="F3582" s="455">
        <v>0</v>
      </c>
      <c r="G3582" s="453">
        <f>VLOOKUP(B3582,'SINAPI-%MO'!B:E,4,0)</f>
        <v>0.68269999999999997</v>
      </c>
      <c r="H3582" s="456">
        <f t="shared" si="55"/>
        <v>5.92</v>
      </c>
    </row>
    <row r="3583" spans="1:8" x14ac:dyDescent="0.25">
      <c r="A3583" s="447"/>
      <c r="B3583" s="449">
        <v>101575</v>
      </c>
      <c r="C3583" s="439" t="s">
        <v>14182</v>
      </c>
      <c r="D3583" s="449" t="s">
        <v>71</v>
      </c>
      <c r="E3583" s="450">
        <v>22.97</v>
      </c>
      <c r="F3583" s="455">
        <v>0</v>
      </c>
      <c r="G3583" s="453">
        <f>VLOOKUP(B3583,'SINAPI-%MO'!B:E,4,0)</f>
        <v>0.68700000000000006</v>
      </c>
      <c r="H3583" s="456">
        <f t="shared" si="55"/>
        <v>7.18</v>
      </c>
    </row>
    <row r="3584" spans="1:8" x14ac:dyDescent="0.25">
      <c r="A3584" s="447"/>
      <c r="B3584" s="449">
        <v>101574</v>
      </c>
      <c r="C3584" s="439" t="s">
        <v>14183</v>
      </c>
      <c r="D3584" s="449" t="s">
        <v>71</v>
      </c>
      <c r="E3584" s="450">
        <v>14.86</v>
      </c>
      <c r="F3584" s="455">
        <v>0</v>
      </c>
      <c r="G3584" s="453">
        <f>VLOOKUP(B3584,'SINAPI-%MO'!B:E,4,0)</f>
        <v>0.59560000000000002</v>
      </c>
      <c r="H3584" s="456">
        <f t="shared" si="55"/>
        <v>6</v>
      </c>
    </row>
    <row r="3585" spans="1:8" x14ac:dyDescent="0.25">
      <c r="A3585" s="447"/>
      <c r="B3585" s="449">
        <v>101589</v>
      </c>
      <c r="C3585" s="439" t="s">
        <v>14184</v>
      </c>
      <c r="D3585" s="449" t="s">
        <v>71</v>
      </c>
      <c r="E3585" s="450">
        <v>148.34</v>
      </c>
      <c r="F3585" s="455">
        <v>0</v>
      </c>
      <c r="G3585" s="453">
        <f>VLOOKUP(B3585,'SINAPI-%MO'!B:E,4,0)</f>
        <v>0.48720000000000002</v>
      </c>
      <c r="H3585" s="456">
        <f t="shared" si="55"/>
        <v>76.06</v>
      </c>
    </row>
    <row r="3586" spans="1:8" x14ac:dyDescent="0.25">
      <c r="A3586" s="447"/>
      <c r="B3586" s="449">
        <v>106673</v>
      </c>
      <c r="C3586" s="439" t="s">
        <v>14185</v>
      </c>
      <c r="D3586" s="449" t="s">
        <v>71</v>
      </c>
      <c r="E3586" s="450">
        <v>6.22</v>
      </c>
      <c r="F3586" s="455">
        <v>0</v>
      </c>
      <c r="G3586" s="453">
        <f>VLOOKUP(B3586,'SINAPI-%MO'!B:E,4,0)</f>
        <v>0.99039999999999995</v>
      </c>
      <c r="H3586" s="456">
        <f t="shared" si="55"/>
        <v>0.05</v>
      </c>
    </row>
    <row r="3587" spans="1:8" x14ac:dyDescent="0.25">
      <c r="A3587" s="447"/>
      <c r="B3587" s="449">
        <v>101617</v>
      </c>
      <c r="C3587" s="439" t="s">
        <v>14186</v>
      </c>
      <c r="D3587" s="449" t="s">
        <v>71</v>
      </c>
      <c r="E3587" s="450">
        <v>3.61</v>
      </c>
      <c r="F3587" s="455">
        <v>0</v>
      </c>
      <c r="G3587" s="453">
        <f>VLOOKUP(B3587,'SINAPI-%MO'!B:E,4,0)</f>
        <v>0.98340000000000005</v>
      </c>
      <c r="H3587" s="456">
        <f t="shared" si="55"/>
        <v>0.05</v>
      </c>
    </row>
    <row r="3588" spans="1:8" x14ac:dyDescent="0.25">
      <c r="A3588" s="447"/>
      <c r="B3588" s="449">
        <v>101620</v>
      </c>
      <c r="C3588" s="439" t="s">
        <v>14187</v>
      </c>
      <c r="D3588" s="449" t="s">
        <v>84</v>
      </c>
      <c r="E3588" s="450">
        <v>207.07</v>
      </c>
      <c r="F3588" s="455">
        <v>0</v>
      </c>
      <c r="G3588" s="453">
        <f>VLOOKUP(B3588,'SINAPI-%MO'!B:E,4,0)</f>
        <v>0.48980000000000001</v>
      </c>
      <c r="H3588" s="456">
        <f t="shared" si="55"/>
        <v>105.64</v>
      </c>
    </row>
    <row r="3589" spans="1:8" x14ac:dyDescent="0.25">
      <c r="A3589" s="447"/>
      <c r="B3589" s="449">
        <v>101625</v>
      </c>
      <c r="C3589" s="439" t="s">
        <v>14188</v>
      </c>
      <c r="D3589" s="449" t="s">
        <v>84</v>
      </c>
      <c r="E3589" s="450">
        <v>192.93</v>
      </c>
      <c r="F3589" s="455">
        <v>0</v>
      </c>
      <c r="G3589" s="453">
        <f>VLOOKUP(B3589,'SINAPI-%MO'!B:E,4,0)</f>
        <v>0.29480000000000001</v>
      </c>
      <c r="H3589" s="456">
        <f t="shared" si="55"/>
        <v>136.05000000000001</v>
      </c>
    </row>
    <row r="3590" spans="1:8" x14ac:dyDescent="0.25">
      <c r="A3590" s="447"/>
      <c r="B3590" s="449">
        <v>101621</v>
      </c>
      <c r="C3590" s="439" t="s">
        <v>14189</v>
      </c>
      <c r="D3590" s="449" t="s">
        <v>84</v>
      </c>
      <c r="E3590" s="450">
        <v>242.21</v>
      </c>
      <c r="F3590" s="455">
        <v>0</v>
      </c>
      <c r="G3590" s="453">
        <f>VLOOKUP(B3590,'SINAPI-%MO'!B:E,4,0)</f>
        <v>0.48809999999999998</v>
      </c>
      <c r="H3590" s="456">
        <f t="shared" si="55"/>
        <v>123.98</v>
      </c>
    </row>
    <row r="3591" spans="1:8" x14ac:dyDescent="0.25">
      <c r="A3591" s="447"/>
      <c r="B3591" s="449">
        <v>101624</v>
      </c>
      <c r="C3591" s="439" t="s">
        <v>14190</v>
      </c>
      <c r="D3591" s="449" t="s">
        <v>84</v>
      </c>
      <c r="E3591" s="450">
        <v>225.63</v>
      </c>
      <c r="F3591" s="455">
        <v>0</v>
      </c>
      <c r="G3591" s="453">
        <f>VLOOKUP(B3591,'SINAPI-%MO'!B:E,4,0)</f>
        <v>0.29239999999999999</v>
      </c>
      <c r="H3591" s="456">
        <f t="shared" si="55"/>
        <v>159.65</v>
      </c>
    </row>
    <row r="3592" spans="1:8" x14ac:dyDescent="0.25">
      <c r="A3592" s="447"/>
      <c r="B3592" s="449">
        <v>106672</v>
      </c>
      <c r="C3592" s="439" t="s">
        <v>14191</v>
      </c>
      <c r="D3592" s="449" t="s">
        <v>71</v>
      </c>
      <c r="E3592" s="450">
        <v>10.51</v>
      </c>
      <c r="F3592" s="455">
        <v>0</v>
      </c>
      <c r="G3592" s="453">
        <f>VLOOKUP(B3592,'SINAPI-%MO'!B:E,4,0)</f>
        <v>0.99429999999999996</v>
      </c>
      <c r="H3592" s="456">
        <f t="shared" si="55"/>
        <v>0.05</v>
      </c>
    </row>
    <row r="3593" spans="1:8" x14ac:dyDescent="0.25">
      <c r="A3593" s="447"/>
      <c r="B3593" s="449">
        <v>101616</v>
      </c>
      <c r="C3593" s="439" t="s">
        <v>14192</v>
      </c>
      <c r="D3593" s="449" t="s">
        <v>71</v>
      </c>
      <c r="E3593" s="450">
        <v>7.91</v>
      </c>
      <c r="F3593" s="455">
        <v>0</v>
      </c>
      <c r="G3593" s="453">
        <f>VLOOKUP(B3593,'SINAPI-%MO'!B:E,4,0)</f>
        <v>0.99239999999999995</v>
      </c>
      <c r="H3593" s="456">
        <f t="shared" si="55"/>
        <v>0.06</v>
      </c>
    </row>
    <row r="3594" spans="1:8" x14ac:dyDescent="0.25">
      <c r="A3594" s="447"/>
      <c r="B3594" s="449">
        <v>101618</v>
      </c>
      <c r="C3594" s="439" t="s">
        <v>14193</v>
      </c>
      <c r="D3594" s="449" t="s">
        <v>84</v>
      </c>
      <c r="E3594" s="450">
        <v>233.13</v>
      </c>
      <c r="F3594" s="455">
        <v>0</v>
      </c>
      <c r="G3594" s="453">
        <f>VLOOKUP(B3594,'SINAPI-%MO'!B:E,4,0)</f>
        <v>0.54649999999999999</v>
      </c>
      <c r="H3594" s="456">
        <f t="shared" si="55"/>
        <v>105.72</v>
      </c>
    </row>
    <row r="3595" spans="1:8" x14ac:dyDescent="0.25">
      <c r="A3595" s="447"/>
      <c r="B3595" s="449">
        <v>101622</v>
      </c>
      <c r="C3595" s="439" t="s">
        <v>14194</v>
      </c>
      <c r="D3595" s="449" t="s">
        <v>84</v>
      </c>
      <c r="E3595" s="450">
        <v>247.07</v>
      </c>
      <c r="F3595" s="455">
        <v>0</v>
      </c>
      <c r="G3595" s="453">
        <f>VLOOKUP(B3595,'SINAPI-%MO'!B:E,4,0)</f>
        <v>0.36930000000000002</v>
      </c>
      <c r="H3595" s="456">
        <f t="shared" si="55"/>
        <v>155.82</v>
      </c>
    </row>
    <row r="3596" spans="1:8" x14ac:dyDescent="0.25">
      <c r="A3596" s="447"/>
      <c r="B3596" s="449">
        <v>101619</v>
      </c>
      <c r="C3596" s="439" t="s">
        <v>14195</v>
      </c>
      <c r="D3596" s="449" t="s">
        <v>84</v>
      </c>
      <c r="E3596" s="450">
        <v>268.26</v>
      </c>
      <c r="F3596" s="455">
        <v>0</v>
      </c>
      <c r="G3596" s="453">
        <f>VLOOKUP(B3596,'SINAPI-%MO'!B:E,4,0)</f>
        <v>0.53749999999999998</v>
      </c>
      <c r="H3596" s="456">
        <f t="shared" ref="H3596:H3659" si="56">IF(E3596&gt;0,TRUNC(E3596*(1-G3596),2),"")</f>
        <v>124.07</v>
      </c>
    </row>
    <row r="3597" spans="1:8" x14ac:dyDescent="0.25">
      <c r="A3597" s="447"/>
      <c r="B3597" s="449">
        <v>101623</v>
      </c>
      <c r="C3597" s="439" t="s">
        <v>14196</v>
      </c>
      <c r="D3597" s="449" t="s">
        <v>84</v>
      </c>
      <c r="E3597" s="450">
        <v>284.13</v>
      </c>
      <c r="F3597" s="455">
        <v>0</v>
      </c>
      <c r="G3597" s="453">
        <f>VLOOKUP(B3597,'SINAPI-%MO'!B:E,4,0)</f>
        <v>0.36280000000000001</v>
      </c>
      <c r="H3597" s="456">
        <f t="shared" si="56"/>
        <v>181.04</v>
      </c>
    </row>
    <row r="3598" spans="1:8" x14ac:dyDescent="0.25">
      <c r="A3598" s="447"/>
      <c r="B3598" s="449">
        <v>104482</v>
      </c>
      <c r="C3598" s="439" t="s">
        <v>1272</v>
      </c>
      <c r="D3598" s="449" t="s">
        <v>69</v>
      </c>
      <c r="E3598" s="450">
        <v>31.46</v>
      </c>
      <c r="F3598" s="455">
        <v>0</v>
      </c>
      <c r="G3598" s="453">
        <f>VLOOKUP(B3598,'SINAPI-%MO'!B:E,4,0)</f>
        <v>0.95709999999999995</v>
      </c>
      <c r="H3598" s="456">
        <f t="shared" si="56"/>
        <v>1.34</v>
      </c>
    </row>
    <row r="3599" spans="1:8" x14ac:dyDescent="0.25">
      <c r="A3599" s="447"/>
      <c r="B3599" s="449">
        <v>104189</v>
      </c>
      <c r="C3599" s="439" t="s">
        <v>1275</v>
      </c>
      <c r="D3599" s="449" t="s">
        <v>84</v>
      </c>
      <c r="E3599" s="450">
        <v>146.87</v>
      </c>
      <c r="F3599" s="455">
        <v>0</v>
      </c>
      <c r="G3599" s="453">
        <f>VLOOKUP(B3599,'SINAPI-%MO'!B:E,4,0)</f>
        <v>0.28849999999999998</v>
      </c>
      <c r="H3599" s="456">
        <f t="shared" si="56"/>
        <v>104.49</v>
      </c>
    </row>
    <row r="3600" spans="1:8" x14ac:dyDescent="0.25">
      <c r="A3600" s="447"/>
      <c r="B3600" s="449">
        <v>104465</v>
      </c>
      <c r="C3600" s="439" t="s">
        <v>11516</v>
      </c>
      <c r="D3600" s="449" t="s">
        <v>73</v>
      </c>
      <c r="E3600" s="450">
        <v>0</v>
      </c>
      <c r="F3600" s="455"/>
      <c r="G3600" s="453" t="e">
        <f>VLOOKUP(B3600,'SINAPI-%MO'!B:E,4,0)</f>
        <v>#N/A</v>
      </c>
      <c r="H3600" s="456" t="str">
        <f t="shared" si="56"/>
        <v/>
      </c>
    </row>
    <row r="3601" spans="1:8" x14ac:dyDescent="0.25">
      <c r="A3601" s="447"/>
      <c r="B3601" s="449">
        <v>104188</v>
      </c>
      <c r="C3601" s="439" t="s">
        <v>11517</v>
      </c>
      <c r="D3601" s="449" t="s">
        <v>73</v>
      </c>
      <c r="E3601" s="450">
        <v>0</v>
      </c>
      <c r="F3601" s="455"/>
      <c r="G3601" s="453" t="e">
        <f>VLOOKUP(B3601,'SINAPI-%MO'!B:E,4,0)</f>
        <v>#N/A</v>
      </c>
      <c r="H3601" s="456" t="str">
        <f t="shared" si="56"/>
        <v/>
      </c>
    </row>
    <row r="3602" spans="1:8" x14ac:dyDescent="0.25">
      <c r="A3602" s="447"/>
      <c r="B3602" s="449">
        <v>104185</v>
      </c>
      <c r="C3602" s="439" t="s">
        <v>1274</v>
      </c>
      <c r="D3602" s="449" t="s">
        <v>60</v>
      </c>
      <c r="E3602" s="450">
        <v>26.36</v>
      </c>
      <c r="F3602" s="455">
        <v>0</v>
      </c>
      <c r="G3602" s="453">
        <f>VLOOKUP(B3602,'SINAPI-%MO'!B:E,4,0)</f>
        <v>1</v>
      </c>
      <c r="H3602" s="456">
        <f t="shared" si="56"/>
        <v>0</v>
      </c>
    </row>
    <row r="3603" spans="1:8" x14ac:dyDescent="0.25">
      <c r="A3603" s="447"/>
      <c r="B3603" s="449">
        <v>104182</v>
      </c>
      <c r="C3603" s="439" t="s">
        <v>11518</v>
      </c>
      <c r="D3603" s="449" t="s">
        <v>73</v>
      </c>
      <c r="E3603" s="450">
        <v>0</v>
      </c>
      <c r="F3603" s="455"/>
      <c r="G3603" s="453" t="e">
        <f>VLOOKUP(B3603,'SINAPI-%MO'!B:E,4,0)</f>
        <v>#N/A</v>
      </c>
      <c r="H3603" s="456" t="str">
        <f t="shared" si="56"/>
        <v/>
      </c>
    </row>
    <row r="3604" spans="1:8" x14ac:dyDescent="0.25">
      <c r="A3604" s="447"/>
      <c r="B3604" s="449">
        <v>104184</v>
      </c>
      <c r="C3604" s="439" t="s">
        <v>1273</v>
      </c>
      <c r="D3604" s="449" t="s">
        <v>60</v>
      </c>
      <c r="E3604" s="450">
        <v>41.32</v>
      </c>
      <c r="F3604" s="455">
        <v>0</v>
      </c>
      <c r="G3604" s="453">
        <f>VLOOKUP(B3604,'SINAPI-%MO'!B:E,4,0)</f>
        <v>0.58450000000000002</v>
      </c>
      <c r="H3604" s="456">
        <f t="shared" si="56"/>
        <v>17.16</v>
      </c>
    </row>
    <row r="3605" spans="1:8" x14ac:dyDescent="0.25">
      <c r="A3605" s="447"/>
      <c r="B3605" s="449">
        <v>104190</v>
      </c>
      <c r="C3605" s="439" t="s">
        <v>1276</v>
      </c>
      <c r="D3605" s="449" t="s">
        <v>60</v>
      </c>
      <c r="E3605" s="450">
        <v>711.93</v>
      </c>
      <c r="F3605" s="455">
        <v>0</v>
      </c>
      <c r="G3605" s="453">
        <f>VLOOKUP(B3605,'SINAPI-%MO'!B:E,4,0)</f>
        <v>1</v>
      </c>
      <c r="H3605" s="456">
        <f t="shared" si="56"/>
        <v>0</v>
      </c>
    </row>
    <row r="3606" spans="1:8" x14ac:dyDescent="0.25">
      <c r="A3606" s="447"/>
      <c r="B3606" s="449">
        <v>104463</v>
      </c>
      <c r="C3606" s="439" t="s">
        <v>11519</v>
      </c>
      <c r="D3606" s="449" t="s">
        <v>60</v>
      </c>
      <c r="E3606" s="450">
        <v>0</v>
      </c>
      <c r="F3606" s="455"/>
      <c r="G3606" s="453" t="e">
        <f>VLOOKUP(B3606,'SINAPI-%MO'!B:E,4,0)</f>
        <v>#N/A</v>
      </c>
      <c r="H3606" s="456" t="str">
        <f t="shared" si="56"/>
        <v/>
      </c>
    </row>
    <row r="3607" spans="1:8" x14ac:dyDescent="0.25">
      <c r="A3607" s="447"/>
      <c r="B3607" s="449">
        <v>104464</v>
      </c>
      <c r="C3607" s="439" t="s">
        <v>11520</v>
      </c>
      <c r="D3607" s="449" t="s">
        <v>60</v>
      </c>
      <c r="E3607" s="450">
        <v>0</v>
      </c>
      <c r="F3607" s="455"/>
      <c r="G3607" s="453" t="e">
        <f>VLOOKUP(B3607,'SINAPI-%MO'!B:E,4,0)</f>
        <v>#N/A</v>
      </c>
      <c r="H3607" s="456" t="str">
        <f t="shared" si="56"/>
        <v/>
      </c>
    </row>
    <row r="3608" spans="1:8" x14ac:dyDescent="0.25">
      <c r="A3608" s="447"/>
      <c r="B3608" s="449">
        <v>104183</v>
      </c>
      <c r="C3608" s="439" t="s">
        <v>11521</v>
      </c>
      <c r="D3608" s="449" t="s">
        <v>73</v>
      </c>
      <c r="E3608" s="450">
        <v>262.44</v>
      </c>
      <c r="F3608" s="455">
        <v>9.2999999999999992E-3</v>
      </c>
      <c r="G3608" s="453">
        <f>VLOOKUP(B3608,'SINAPI-%MO'!B:E,4,0)</f>
        <v>7.8799999999999995E-2</v>
      </c>
      <c r="H3608" s="456">
        <f t="shared" si="56"/>
        <v>241.75</v>
      </c>
    </row>
    <row r="3609" spans="1:8" x14ac:dyDescent="0.25">
      <c r="A3609" s="447"/>
      <c r="B3609" s="449">
        <v>104187</v>
      </c>
      <c r="C3609" s="439" t="s">
        <v>6061</v>
      </c>
      <c r="D3609" s="449" t="s">
        <v>73</v>
      </c>
      <c r="E3609" s="450">
        <v>1342.95</v>
      </c>
      <c r="F3609" s="455">
        <v>0</v>
      </c>
      <c r="G3609" s="453">
        <f>VLOOKUP(B3609,'SINAPI-%MO'!B:E,4,0)</f>
        <v>3.6299999999999999E-2</v>
      </c>
      <c r="H3609" s="456">
        <f t="shared" si="56"/>
        <v>1294.2</v>
      </c>
    </row>
    <row r="3610" spans="1:8" x14ac:dyDescent="0.25">
      <c r="A3610" s="447"/>
      <c r="B3610" s="449">
        <v>104186</v>
      </c>
      <c r="C3610" s="439" t="s">
        <v>6060</v>
      </c>
      <c r="D3610" s="449" t="s">
        <v>73</v>
      </c>
      <c r="E3610" s="450">
        <v>280.26</v>
      </c>
      <c r="F3610" s="455">
        <v>0</v>
      </c>
      <c r="G3610" s="453">
        <f>VLOOKUP(B3610,'SINAPI-%MO'!B:E,4,0)</f>
        <v>0.20030000000000001</v>
      </c>
      <c r="H3610" s="456">
        <f t="shared" si="56"/>
        <v>224.12</v>
      </c>
    </row>
    <row r="3611" spans="1:8" x14ac:dyDescent="0.25">
      <c r="A3611" s="447"/>
      <c r="B3611" s="449">
        <v>104180</v>
      </c>
      <c r="C3611" s="439" t="s">
        <v>11522</v>
      </c>
      <c r="D3611" s="449" t="s">
        <v>73</v>
      </c>
      <c r="E3611" s="450">
        <v>0</v>
      </c>
      <c r="F3611" s="455"/>
      <c r="G3611" s="453" t="e">
        <f>VLOOKUP(B3611,'SINAPI-%MO'!B:E,4,0)</f>
        <v>#N/A</v>
      </c>
      <c r="H3611" s="456" t="str">
        <f t="shared" si="56"/>
        <v/>
      </c>
    </row>
    <row r="3612" spans="1:8" x14ac:dyDescent="0.25">
      <c r="A3612" s="447"/>
      <c r="B3612" s="449">
        <v>104181</v>
      </c>
      <c r="C3612" s="439" t="s">
        <v>11523</v>
      </c>
      <c r="D3612" s="449" t="s">
        <v>73</v>
      </c>
      <c r="E3612" s="450">
        <v>0</v>
      </c>
      <c r="F3612" s="455"/>
      <c r="G3612" s="453" t="e">
        <f>VLOOKUP(B3612,'SINAPI-%MO'!B:E,4,0)</f>
        <v>#N/A</v>
      </c>
      <c r="H3612" s="456" t="str">
        <f t="shared" si="56"/>
        <v/>
      </c>
    </row>
    <row r="3613" spans="1:8" x14ac:dyDescent="0.25">
      <c r="A3613" s="447"/>
      <c r="B3613" s="449">
        <v>100674</v>
      </c>
      <c r="C3613" s="439" t="s">
        <v>10760</v>
      </c>
      <c r="D3613" s="449" t="s">
        <v>71</v>
      </c>
      <c r="E3613" s="450">
        <v>909.67</v>
      </c>
      <c r="F3613" s="455">
        <v>3.3999999999999998E-3</v>
      </c>
      <c r="G3613" s="453">
        <f>VLOOKUP(B3613,'SINAPI-%MO'!B:E,4,0)</f>
        <v>3.2500000000000001E-2</v>
      </c>
      <c r="H3613" s="456">
        <f t="shared" si="56"/>
        <v>880.1</v>
      </c>
    </row>
    <row r="3614" spans="1:8" x14ac:dyDescent="0.25">
      <c r="A3614" s="447"/>
      <c r="B3614" s="449">
        <v>100664</v>
      </c>
      <c r="C3614" s="439" t="s">
        <v>11524</v>
      </c>
      <c r="D3614" s="449" t="s">
        <v>71</v>
      </c>
      <c r="E3614" s="450">
        <v>0</v>
      </c>
      <c r="F3614" s="455"/>
      <c r="G3614" s="453" t="e">
        <f>VLOOKUP(B3614,'SINAPI-%MO'!B:E,4,0)</f>
        <v>#N/A</v>
      </c>
      <c r="H3614" s="456" t="str">
        <f t="shared" si="56"/>
        <v/>
      </c>
    </row>
    <row r="3615" spans="1:8" x14ac:dyDescent="0.25">
      <c r="A3615" s="447"/>
      <c r="B3615" s="449">
        <v>94589</v>
      </c>
      <c r="C3615" s="439" t="s">
        <v>6075</v>
      </c>
      <c r="D3615" s="449" t="s">
        <v>73</v>
      </c>
      <c r="E3615" s="450">
        <v>22.36</v>
      </c>
      <c r="F3615" s="455">
        <v>0</v>
      </c>
      <c r="G3615" s="453">
        <f>VLOOKUP(B3615,'SINAPI-%MO'!B:E,4,0)</f>
        <v>0.5514</v>
      </c>
      <c r="H3615" s="456">
        <f t="shared" si="56"/>
        <v>10.029999999999999</v>
      </c>
    </row>
    <row r="3616" spans="1:8" x14ac:dyDescent="0.25">
      <c r="A3616" s="447"/>
      <c r="B3616" s="449">
        <v>94590</v>
      </c>
      <c r="C3616" s="439" t="s">
        <v>6076</v>
      </c>
      <c r="D3616" s="449" t="s">
        <v>73</v>
      </c>
      <c r="E3616" s="450">
        <v>30.01</v>
      </c>
      <c r="F3616" s="455">
        <v>0</v>
      </c>
      <c r="G3616" s="453">
        <f>VLOOKUP(B3616,'SINAPI-%MO'!B:E,4,0)</f>
        <v>0.50949999999999995</v>
      </c>
      <c r="H3616" s="456">
        <f t="shared" si="56"/>
        <v>14.71</v>
      </c>
    </row>
    <row r="3617" spans="1:8" x14ac:dyDescent="0.25">
      <c r="A3617" s="447"/>
      <c r="B3617" s="449">
        <v>94587</v>
      </c>
      <c r="C3617" s="439" t="s">
        <v>6073</v>
      </c>
      <c r="D3617" s="449" t="s">
        <v>73</v>
      </c>
      <c r="E3617" s="450">
        <v>67.38</v>
      </c>
      <c r="F3617" s="455">
        <v>0</v>
      </c>
      <c r="G3617" s="453">
        <f>VLOOKUP(B3617,'SINAPI-%MO'!B:E,4,0)</f>
        <v>0.41389999999999999</v>
      </c>
      <c r="H3617" s="456">
        <f t="shared" si="56"/>
        <v>39.49</v>
      </c>
    </row>
    <row r="3618" spans="1:8" x14ac:dyDescent="0.25">
      <c r="A3618" s="447"/>
      <c r="B3618" s="449">
        <v>94588</v>
      </c>
      <c r="C3618" s="439" t="s">
        <v>6074</v>
      </c>
      <c r="D3618" s="449" t="s">
        <v>73</v>
      </c>
      <c r="E3618" s="450">
        <v>79.41</v>
      </c>
      <c r="F3618" s="455">
        <v>0</v>
      </c>
      <c r="G3618" s="453">
        <f>VLOOKUP(B3618,'SINAPI-%MO'!B:E,4,0)</f>
        <v>0.44359999999999999</v>
      </c>
      <c r="H3618" s="456">
        <f t="shared" si="56"/>
        <v>44.18</v>
      </c>
    </row>
    <row r="3619" spans="1:8" x14ac:dyDescent="0.25">
      <c r="A3619" s="447"/>
      <c r="B3619" s="449">
        <v>105812</v>
      </c>
      <c r="C3619" s="439" t="s">
        <v>10761</v>
      </c>
      <c r="D3619" s="449" t="s">
        <v>73</v>
      </c>
      <c r="E3619" s="450">
        <v>36.78</v>
      </c>
      <c r="F3619" s="455">
        <v>0</v>
      </c>
      <c r="G3619" s="453">
        <f>VLOOKUP(B3619,'SINAPI-%MO'!B:E,4,0)</f>
        <v>6.9599999999999995E-2</v>
      </c>
      <c r="H3619" s="456">
        <f t="shared" si="56"/>
        <v>34.22</v>
      </c>
    </row>
    <row r="3620" spans="1:8" x14ac:dyDescent="0.25">
      <c r="A3620" s="447"/>
      <c r="B3620" s="449">
        <v>94571</v>
      </c>
      <c r="C3620" s="439" t="s">
        <v>11525</v>
      </c>
      <c r="D3620" s="449" t="s">
        <v>71</v>
      </c>
      <c r="E3620" s="450">
        <v>0</v>
      </c>
      <c r="F3620" s="455"/>
      <c r="G3620" s="453" t="e">
        <f>VLOOKUP(B3620,'SINAPI-%MO'!B:E,4,0)</f>
        <v>#N/A</v>
      </c>
      <c r="H3620" s="456" t="str">
        <f t="shared" si="56"/>
        <v/>
      </c>
    </row>
    <row r="3621" spans="1:8" x14ac:dyDescent="0.25">
      <c r="A3621" s="447"/>
      <c r="B3621" s="449">
        <v>94570</v>
      </c>
      <c r="C3621" s="439" t="s">
        <v>10762</v>
      </c>
      <c r="D3621" s="449" t="s">
        <v>71</v>
      </c>
      <c r="E3621" s="450">
        <v>417.76</v>
      </c>
      <c r="F3621" s="455">
        <v>3.8999999999999998E-3</v>
      </c>
      <c r="G3621" s="453">
        <f>VLOOKUP(B3621,'SINAPI-%MO'!B:E,4,0)</f>
        <v>2.98E-2</v>
      </c>
      <c r="H3621" s="456">
        <f t="shared" si="56"/>
        <v>405.31</v>
      </c>
    </row>
    <row r="3622" spans="1:8" x14ac:dyDescent="0.25">
      <c r="A3622" s="447"/>
      <c r="B3622" s="449">
        <v>105811</v>
      </c>
      <c r="C3622" s="439" t="s">
        <v>11526</v>
      </c>
      <c r="D3622" s="449" t="s">
        <v>71</v>
      </c>
      <c r="E3622" s="450">
        <v>0</v>
      </c>
      <c r="F3622" s="455"/>
      <c r="G3622" s="453" t="e">
        <f>VLOOKUP(B3622,'SINAPI-%MO'!B:E,4,0)</f>
        <v>#N/A</v>
      </c>
      <c r="H3622" s="456" t="str">
        <f t="shared" si="56"/>
        <v/>
      </c>
    </row>
    <row r="3623" spans="1:8" x14ac:dyDescent="0.25">
      <c r="A3623" s="447"/>
      <c r="B3623" s="449">
        <v>94572</v>
      </c>
      <c r="C3623" s="439" t="s">
        <v>10763</v>
      </c>
      <c r="D3623" s="449" t="s">
        <v>71</v>
      </c>
      <c r="E3623" s="450">
        <v>599.30999999999995</v>
      </c>
      <c r="F3623" s="455">
        <v>2.8E-3</v>
      </c>
      <c r="G3623" s="453">
        <f>VLOOKUP(B3623,'SINAPI-%MO'!B:E,4,0)</f>
        <v>3.09E-2</v>
      </c>
      <c r="H3623" s="456">
        <f t="shared" si="56"/>
        <v>580.79</v>
      </c>
    </row>
    <row r="3624" spans="1:8" x14ac:dyDescent="0.25">
      <c r="A3624" s="447"/>
      <c r="B3624" s="449">
        <v>94573</v>
      </c>
      <c r="C3624" s="439" t="s">
        <v>10764</v>
      </c>
      <c r="D3624" s="449" t="s">
        <v>71</v>
      </c>
      <c r="E3624" s="450">
        <v>466.6</v>
      </c>
      <c r="F3624" s="455">
        <v>2.8E-3</v>
      </c>
      <c r="G3624" s="453">
        <f>VLOOKUP(B3624,'SINAPI-%MO'!B:E,4,0)</f>
        <v>2.6599999999999999E-2</v>
      </c>
      <c r="H3624" s="456">
        <f t="shared" si="56"/>
        <v>454.18</v>
      </c>
    </row>
    <row r="3625" spans="1:8" x14ac:dyDescent="0.25">
      <c r="A3625" s="447"/>
      <c r="B3625" s="449">
        <v>105809</v>
      </c>
      <c r="C3625" s="439" t="s">
        <v>11527</v>
      </c>
      <c r="D3625" s="449" t="s">
        <v>71</v>
      </c>
      <c r="E3625" s="450">
        <v>0</v>
      </c>
      <c r="F3625" s="455"/>
      <c r="G3625" s="453" t="e">
        <f>VLOOKUP(B3625,'SINAPI-%MO'!B:E,4,0)</f>
        <v>#N/A</v>
      </c>
      <c r="H3625" s="456" t="str">
        <f t="shared" si="56"/>
        <v/>
      </c>
    </row>
    <row r="3626" spans="1:8" x14ac:dyDescent="0.25">
      <c r="A3626" s="447"/>
      <c r="B3626" s="449">
        <v>94569</v>
      </c>
      <c r="C3626" s="439" t="s">
        <v>10765</v>
      </c>
      <c r="D3626" s="449" t="s">
        <v>71</v>
      </c>
      <c r="E3626" s="450">
        <v>786.46</v>
      </c>
      <c r="F3626" s="455">
        <v>5.5999999999999999E-3</v>
      </c>
      <c r="G3626" s="453">
        <f>VLOOKUP(B3626,'SINAPI-%MO'!B:E,4,0)</f>
        <v>5.1200000000000002E-2</v>
      </c>
      <c r="H3626" s="456">
        <f t="shared" si="56"/>
        <v>746.19</v>
      </c>
    </row>
    <row r="3627" spans="1:8" x14ac:dyDescent="0.25">
      <c r="A3627" s="447"/>
      <c r="B3627" s="449">
        <v>105810</v>
      </c>
      <c r="C3627" s="439" t="s">
        <v>11528</v>
      </c>
      <c r="D3627" s="449" t="s">
        <v>71</v>
      </c>
      <c r="E3627" s="450">
        <v>0</v>
      </c>
      <c r="F3627" s="455"/>
      <c r="G3627" s="453" t="e">
        <f>VLOOKUP(B3627,'SINAPI-%MO'!B:E,4,0)</f>
        <v>#N/A</v>
      </c>
      <c r="H3627" s="456" t="str">
        <f t="shared" si="56"/>
        <v/>
      </c>
    </row>
    <row r="3628" spans="1:8" x14ac:dyDescent="0.25">
      <c r="A3628" s="447"/>
      <c r="B3628" s="449">
        <v>94561</v>
      </c>
      <c r="C3628" s="439" t="s">
        <v>11529</v>
      </c>
      <c r="D3628" s="449" t="s">
        <v>71</v>
      </c>
      <c r="E3628" s="450">
        <v>0</v>
      </c>
      <c r="F3628" s="455"/>
      <c r="G3628" s="453" t="e">
        <f>VLOOKUP(B3628,'SINAPI-%MO'!B:E,4,0)</f>
        <v>#N/A</v>
      </c>
      <c r="H3628" s="456" t="str">
        <f t="shared" si="56"/>
        <v/>
      </c>
    </row>
    <row r="3629" spans="1:8" x14ac:dyDescent="0.25">
      <c r="A3629" s="447"/>
      <c r="B3629" s="449">
        <v>94562</v>
      </c>
      <c r="C3629" s="439" t="s">
        <v>10766</v>
      </c>
      <c r="D3629" s="449" t="s">
        <v>71</v>
      </c>
      <c r="E3629" s="450">
        <v>587.67999999999995</v>
      </c>
      <c r="F3629" s="455">
        <v>0.89680000000000004</v>
      </c>
      <c r="G3629" s="453">
        <f>VLOOKUP(B3629,'SINAPI-%MO'!B:E,4,0)</f>
        <v>9.5899999999999999E-2</v>
      </c>
      <c r="H3629" s="456">
        <f t="shared" si="56"/>
        <v>531.32000000000005</v>
      </c>
    </row>
    <row r="3630" spans="1:8" x14ac:dyDescent="0.25">
      <c r="A3630" s="447"/>
      <c r="B3630" s="449">
        <v>105813</v>
      </c>
      <c r="C3630" s="439" t="s">
        <v>10767</v>
      </c>
      <c r="D3630" s="449" t="s">
        <v>71</v>
      </c>
      <c r="E3630" s="450">
        <v>995.68</v>
      </c>
      <c r="F3630" s="455">
        <v>0.78249999999999997</v>
      </c>
      <c r="G3630" s="453">
        <f>VLOOKUP(B3630,'SINAPI-%MO'!B:E,4,0)</f>
        <v>0.20780000000000001</v>
      </c>
      <c r="H3630" s="456">
        <f t="shared" si="56"/>
        <v>788.77</v>
      </c>
    </row>
    <row r="3631" spans="1:8" x14ac:dyDescent="0.25">
      <c r="A3631" s="447"/>
      <c r="B3631" s="449">
        <v>94559</v>
      </c>
      <c r="C3631" s="439" t="s">
        <v>10768</v>
      </c>
      <c r="D3631" s="449" t="s">
        <v>71</v>
      </c>
      <c r="E3631" s="450">
        <v>695.65</v>
      </c>
      <c r="F3631" s="455">
        <v>0.68569999999999998</v>
      </c>
      <c r="G3631" s="453">
        <f>VLOOKUP(B3631,'SINAPI-%MO'!B:E,4,0)</f>
        <v>0.29830000000000001</v>
      </c>
      <c r="H3631" s="456">
        <f t="shared" si="56"/>
        <v>488.13</v>
      </c>
    </row>
    <row r="3632" spans="1:8" x14ac:dyDescent="0.25">
      <c r="A3632" s="447"/>
      <c r="B3632" s="449">
        <v>100668</v>
      </c>
      <c r="C3632" s="439" t="s">
        <v>10769</v>
      </c>
      <c r="D3632" s="449" t="s">
        <v>71</v>
      </c>
      <c r="E3632" s="450">
        <v>1591.69</v>
      </c>
      <c r="F3632" s="455">
        <v>0</v>
      </c>
      <c r="G3632" s="453">
        <f>VLOOKUP(B3632,'SINAPI-%MO'!B:E,4,0)</f>
        <v>0.1013</v>
      </c>
      <c r="H3632" s="456">
        <f t="shared" si="56"/>
        <v>1430.45</v>
      </c>
    </row>
    <row r="3633" spans="1:8" x14ac:dyDescent="0.25">
      <c r="A3633" s="447"/>
      <c r="B3633" s="449">
        <v>100670</v>
      </c>
      <c r="C3633" s="439" t="s">
        <v>12791</v>
      </c>
      <c r="D3633" s="449" t="s">
        <v>71</v>
      </c>
      <c r="E3633" s="450">
        <v>1249.3499999999999</v>
      </c>
      <c r="F3633" s="455">
        <v>0</v>
      </c>
      <c r="G3633" s="453">
        <f>VLOOKUP(B3633,'SINAPI-%MO'!B:E,4,0)</f>
        <v>4.9000000000000002E-2</v>
      </c>
      <c r="H3633" s="456">
        <f t="shared" si="56"/>
        <v>1188.1300000000001</v>
      </c>
    </row>
    <row r="3634" spans="1:8" x14ac:dyDescent="0.25">
      <c r="A3634" s="447"/>
      <c r="B3634" s="449">
        <v>100665</v>
      </c>
      <c r="C3634" s="439" t="s">
        <v>10770</v>
      </c>
      <c r="D3634" s="449" t="s">
        <v>71</v>
      </c>
      <c r="E3634" s="450">
        <v>1032.22</v>
      </c>
      <c r="F3634" s="455">
        <v>0</v>
      </c>
      <c r="G3634" s="453">
        <f>VLOOKUP(B3634,'SINAPI-%MO'!B:E,4,0)</f>
        <v>6.8000000000000005E-2</v>
      </c>
      <c r="H3634" s="456">
        <f t="shared" si="56"/>
        <v>962.02</v>
      </c>
    </row>
    <row r="3635" spans="1:8" x14ac:dyDescent="0.25">
      <c r="A3635" s="447"/>
      <c r="B3635" s="449">
        <v>100924</v>
      </c>
      <c r="C3635" s="439" t="s">
        <v>11530</v>
      </c>
      <c r="D3635" s="449" t="s">
        <v>71</v>
      </c>
      <c r="E3635" s="450">
        <v>0</v>
      </c>
      <c r="F3635" s="455"/>
      <c r="G3635" s="453" t="e">
        <f>VLOOKUP(B3635,'SINAPI-%MO'!B:E,4,0)</f>
        <v>#N/A</v>
      </c>
      <c r="H3635" s="456" t="str">
        <f t="shared" si="56"/>
        <v/>
      </c>
    </row>
    <row r="3636" spans="1:8" x14ac:dyDescent="0.25">
      <c r="A3636" s="447"/>
      <c r="B3636" s="449">
        <v>100671</v>
      </c>
      <c r="C3636" s="439" t="s">
        <v>10771</v>
      </c>
      <c r="D3636" s="449" t="s">
        <v>71</v>
      </c>
      <c r="E3636" s="450">
        <v>1546.87</v>
      </c>
      <c r="F3636" s="455">
        <v>0</v>
      </c>
      <c r="G3636" s="453">
        <f>VLOOKUP(B3636,'SINAPI-%MO'!B:E,4,0)</f>
        <v>3.9600000000000003E-2</v>
      </c>
      <c r="H3636" s="456">
        <f t="shared" si="56"/>
        <v>1485.61</v>
      </c>
    </row>
    <row r="3637" spans="1:8" x14ac:dyDescent="0.25">
      <c r="A3637" s="447"/>
      <c r="B3637" s="449">
        <v>100667</v>
      </c>
      <c r="C3637" s="439" t="s">
        <v>10772</v>
      </c>
      <c r="D3637" s="449" t="s">
        <v>71</v>
      </c>
      <c r="E3637" s="450">
        <v>1325.11</v>
      </c>
      <c r="F3637" s="455">
        <v>0</v>
      </c>
      <c r="G3637" s="453">
        <f>VLOOKUP(B3637,'SINAPI-%MO'!B:E,4,0)</f>
        <v>5.2999999999999999E-2</v>
      </c>
      <c r="H3637" s="456">
        <f t="shared" si="56"/>
        <v>1254.8699999999999</v>
      </c>
    </row>
    <row r="3638" spans="1:8" x14ac:dyDescent="0.25">
      <c r="A3638" s="447"/>
      <c r="B3638" s="449">
        <v>100669</v>
      </c>
      <c r="C3638" s="439" t="s">
        <v>10773</v>
      </c>
      <c r="D3638" s="449" t="s">
        <v>71</v>
      </c>
      <c r="E3638" s="450">
        <v>1146.03</v>
      </c>
      <c r="F3638" s="455">
        <v>0</v>
      </c>
      <c r="G3638" s="453">
        <f>VLOOKUP(B3638,'SINAPI-%MO'!B:E,4,0)</f>
        <v>0.14069999999999999</v>
      </c>
      <c r="H3638" s="456">
        <f t="shared" si="56"/>
        <v>984.78</v>
      </c>
    </row>
    <row r="3639" spans="1:8" x14ac:dyDescent="0.25">
      <c r="A3639" s="447"/>
      <c r="B3639" s="449">
        <v>100672</v>
      </c>
      <c r="C3639" s="439" t="s">
        <v>10774</v>
      </c>
      <c r="D3639" s="449" t="s">
        <v>71</v>
      </c>
      <c r="E3639" s="450">
        <v>1003.68</v>
      </c>
      <c r="F3639" s="455">
        <v>0</v>
      </c>
      <c r="G3639" s="453">
        <f>VLOOKUP(B3639,'SINAPI-%MO'!B:E,4,0)</f>
        <v>6.0999999999999999E-2</v>
      </c>
      <c r="H3639" s="456">
        <f t="shared" si="56"/>
        <v>942.45</v>
      </c>
    </row>
    <row r="3640" spans="1:8" x14ac:dyDescent="0.25">
      <c r="A3640" s="447"/>
      <c r="B3640" s="449">
        <v>100666</v>
      </c>
      <c r="C3640" s="439" t="s">
        <v>10775</v>
      </c>
      <c r="D3640" s="449" t="s">
        <v>71</v>
      </c>
      <c r="E3640" s="450">
        <v>825.05</v>
      </c>
      <c r="F3640" s="455">
        <v>0</v>
      </c>
      <c r="G3640" s="453">
        <f>VLOOKUP(B3640,'SINAPI-%MO'!B:E,4,0)</f>
        <v>8.5099999999999995E-2</v>
      </c>
      <c r="H3640" s="456">
        <f t="shared" si="56"/>
        <v>754.83</v>
      </c>
    </row>
    <row r="3641" spans="1:8" x14ac:dyDescent="0.25">
      <c r="A3641" s="447"/>
      <c r="B3641" s="449">
        <v>100663</v>
      </c>
      <c r="C3641" s="439" t="s">
        <v>11531</v>
      </c>
      <c r="D3641" s="449" t="s">
        <v>71</v>
      </c>
      <c r="E3641" s="450">
        <v>0</v>
      </c>
      <c r="F3641" s="455"/>
      <c r="G3641" s="453" t="e">
        <f>VLOOKUP(B3641,'SINAPI-%MO'!B:E,4,0)</f>
        <v>#N/A</v>
      </c>
      <c r="H3641" s="456" t="str">
        <f t="shared" si="56"/>
        <v/>
      </c>
    </row>
    <row r="3642" spans="1:8" x14ac:dyDescent="0.25">
      <c r="A3642" s="447"/>
      <c r="B3642" s="449">
        <v>100662</v>
      </c>
      <c r="C3642" s="439" t="s">
        <v>11532</v>
      </c>
      <c r="D3642" s="449" t="s">
        <v>71</v>
      </c>
      <c r="E3642" s="450">
        <v>0</v>
      </c>
      <c r="F3642" s="455"/>
      <c r="G3642" s="453" t="e">
        <f>VLOOKUP(B3642,'SINAPI-%MO'!B:E,4,0)</f>
        <v>#N/A</v>
      </c>
      <c r="H3642" s="456" t="str">
        <f t="shared" si="56"/>
        <v/>
      </c>
    </row>
    <row r="3643" spans="1:8" x14ac:dyDescent="0.25">
      <c r="A3643" s="447"/>
      <c r="B3643" s="449">
        <v>100661</v>
      </c>
      <c r="C3643" s="439" t="s">
        <v>11533</v>
      </c>
      <c r="D3643" s="449" t="s">
        <v>71</v>
      </c>
      <c r="E3643" s="450">
        <v>0</v>
      </c>
      <c r="F3643" s="455"/>
      <c r="G3643" s="453" t="e">
        <f>VLOOKUP(B3643,'SINAPI-%MO'!B:E,4,0)</f>
        <v>#N/A</v>
      </c>
      <c r="H3643" s="456" t="str">
        <f t="shared" si="56"/>
        <v/>
      </c>
    </row>
    <row r="3644" spans="1:8" x14ac:dyDescent="0.25">
      <c r="A3644" s="447"/>
      <c r="B3644" s="449">
        <v>105925</v>
      </c>
      <c r="C3644" s="439" t="s">
        <v>14197</v>
      </c>
      <c r="D3644" s="449" t="s">
        <v>73</v>
      </c>
      <c r="E3644" s="450">
        <v>2.4</v>
      </c>
      <c r="F3644" s="455">
        <v>0</v>
      </c>
      <c r="G3644" s="453">
        <f>VLOOKUP(B3644,'SINAPI-%MO'!B:E,4,0)</f>
        <v>0.96250000000000002</v>
      </c>
      <c r="H3644" s="456">
        <f t="shared" si="56"/>
        <v>0.08</v>
      </c>
    </row>
    <row r="3645" spans="1:8" x14ac:dyDescent="0.25">
      <c r="A3645" s="447"/>
      <c r="B3645" s="449">
        <v>100659</v>
      </c>
      <c r="C3645" s="439" t="s">
        <v>14198</v>
      </c>
      <c r="D3645" s="449" t="s">
        <v>73</v>
      </c>
      <c r="E3645" s="450">
        <v>16.72</v>
      </c>
      <c r="F3645" s="455">
        <v>0</v>
      </c>
      <c r="G3645" s="453">
        <f>VLOOKUP(B3645,'SINAPI-%MO'!B:E,4,0)</f>
        <v>0.13819999999999999</v>
      </c>
      <c r="H3645" s="456">
        <f t="shared" si="56"/>
        <v>14.4</v>
      </c>
    </row>
    <row r="3646" spans="1:8" x14ac:dyDescent="0.25">
      <c r="A3646" s="447"/>
      <c r="B3646" s="449">
        <v>100660</v>
      </c>
      <c r="C3646" s="439" t="s">
        <v>14199</v>
      </c>
      <c r="D3646" s="449" t="s">
        <v>73</v>
      </c>
      <c r="E3646" s="450">
        <v>10.94</v>
      </c>
      <c r="F3646" s="455">
        <v>0</v>
      </c>
      <c r="G3646" s="453">
        <f>VLOOKUP(B3646,'SINAPI-%MO'!B:E,4,0)</f>
        <v>0.2112</v>
      </c>
      <c r="H3646" s="456">
        <f t="shared" si="56"/>
        <v>8.6199999999999992</v>
      </c>
    </row>
    <row r="3647" spans="1:8" x14ac:dyDescent="0.25">
      <c r="A3647" s="447"/>
      <c r="B3647" s="449">
        <v>100711</v>
      </c>
      <c r="C3647" s="439" t="s">
        <v>15185</v>
      </c>
      <c r="D3647" s="449" t="s">
        <v>73</v>
      </c>
      <c r="E3647" s="450">
        <v>0</v>
      </c>
      <c r="F3647" s="455"/>
      <c r="G3647" s="453" t="e">
        <f>VLOOKUP(B3647,'SINAPI-%MO'!B:E,4,0)</f>
        <v>#N/A</v>
      </c>
      <c r="H3647" s="456" t="str">
        <f t="shared" si="56"/>
        <v/>
      </c>
    </row>
    <row r="3648" spans="1:8" x14ac:dyDescent="0.25">
      <c r="A3648" s="447"/>
      <c r="B3648" s="449">
        <v>100676</v>
      </c>
      <c r="C3648" s="439" t="s">
        <v>14200</v>
      </c>
      <c r="D3648" s="449" t="s">
        <v>60</v>
      </c>
      <c r="E3648" s="450">
        <v>289.98</v>
      </c>
      <c r="F3648" s="455">
        <v>0</v>
      </c>
      <c r="G3648" s="453">
        <f>VLOOKUP(B3648,'SINAPI-%MO'!B:E,4,0)</f>
        <v>0.3589</v>
      </c>
      <c r="H3648" s="456">
        <f t="shared" si="56"/>
        <v>185.9</v>
      </c>
    </row>
    <row r="3649" spans="1:8" x14ac:dyDescent="0.25">
      <c r="A3649" s="447"/>
      <c r="B3649" s="449">
        <v>90806</v>
      </c>
      <c r="C3649" s="439" t="s">
        <v>14201</v>
      </c>
      <c r="D3649" s="449" t="s">
        <v>60</v>
      </c>
      <c r="E3649" s="450">
        <v>578.13</v>
      </c>
      <c r="F3649" s="455">
        <v>0</v>
      </c>
      <c r="G3649" s="453">
        <f>VLOOKUP(B3649,'SINAPI-%MO'!B:E,4,0)</f>
        <v>0.37140000000000001</v>
      </c>
      <c r="H3649" s="456">
        <f t="shared" si="56"/>
        <v>363.41</v>
      </c>
    </row>
    <row r="3650" spans="1:8" x14ac:dyDescent="0.25">
      <c r="A3650" s="447"/>
      <c r="B3650" s="449">
        <v>91292</v>
      </c>
      <c r="C3650" s="439" t="s">
        <v>14202</v>
      </c>
      <c r="D3650" s="449" t="s">
        <v>60</v>
      </c>
      <c r="E3650" s="450">
        <v>449.11</v>
      </c>
      <c r="F3650" s="455">
        <v>0</v>
      </c>
      <c r="G3650" s="453">
        <f>VLOOKUP(B3650,'SINAPI-%MO'!B:E,4,0)</f>
        <v>0.47799999999999998</v>
      </c>
      <c r="H3650" s="456">
        <f t="shared" si="56"/>
        <v>234.43</v>
      </c>
    </row>
    <row r="3651" spans="1:8" x14ac:dyDescent="0.25">
      <c r="A3651" s="447"/>
      <c r="B3651" s="449">
        <v>90801</v>
      </c>
      <c r="C3651" s="439" t="s">
        <v>14203</v>
      </c>
      <c r="D3651" s="449" t="s">
        <v>60</v>
      </c>
      <c r="E3651" s="450">
        <v>469.22</v>
      </c>
      <c r="F3651" s="455">
        <v>0</v>
      </c>
      <c r="G3651" s="453">
        <f>VLOOKUP(B3651,'SINAPI-%MO'!B:E,4,0)</f>
        <v>0.27650000000000002</v>
      </c>
      <c r="H3651" s="456">
        <f t="shared" si="56"/>
        <v>339.48</v>
      </c>
    </row>
    <row r="3652" spans="1:8" x14ac:dyDescent="0.25">
      <c r="A3652" s="447"/>
      <c r="B3652" s="449">
        <v>91287</v>
      </c>
      <c r="C3652" s="439" t="s">
        <v>14204</v>
      </c>
      <c r="D3652" s="449" t="s">
        <v>60</v>
      </c>
      <c r="E3652" s="450">
        <v>340.2</v>
      </c>
      <c r="F3652" s="455">
        <v>0</v>
      </c>
      <c r="G3652" s="453">
        <f>VLOOKUP(B3652,'SINAPI-%MO'!B:E,4,0)</f>
        <v>0.38129999999999997</v>
      </c>
      <c r="H3652" s="456">
        <f t="shared" si="56"/>
        <v>210.48</v>
      </c>
    </row>
    <row r="3653" spans="1:8" x14ac:dyDescent="0.25">
      <c r="A3653" s="447"/>
      <c r="B3653" s="449">
        <v>100706</v>
      </c>
      <c r="C3653" s="439" t="s">
        <v>14205</v>
      </c>
      <c r="D3653" s="449" t="s">
        <v>60</v>
      </c>
      <c r="E3653" s="450">
        <v>87.23</v>
      </c>
      <c r="F3653" s="455">
        <v>0</v>
      </c>
      <c r="G3653" s="453">
        <f>VLOOKUP(B3653,'SINAPI-%MO'!B:E,4,0)</f>
        <v>0.64929999999999999</v>
      </c>
      <c r="H3653" s="456">
        <f t="shared" si="56"/>
        <v>30.59</v>
      </c>
    </row>
    <row r="3654" spans="1:8" x14ac:dyDescent="0.25">
      <c r="A3654" s="447"/>
      <c r="B3654" s="449">
        <v>100709</v>
      </c>
      <c r="C3654" s="439" t="s">
        <v>14206</v>
      </c>
      <c r="D3654" s="449" t="s">
        <v>60</v>
      </c>
      <c r="E3654" s="450">
        <v>62.58</v>
      </c>
      <c r="F3654" s="455">
        <v>0</v>
      </c>
      <c r="G3654" s="453">
        <f>VLOOKUP(B3654,'SINAPI-%MO'!B:E,4,0)</f>
        <v>0.6996</v>
      </c>
      <c r="H3654" s="456">
        <f t="shared" si="56"/>
        <v>18.79</v>
      </c>
    </row>
    <row r="3655" spans="1:8" x14ac:dyDescent="0.25">
      <c r="A3655" s="447"/>
      <c r="B3655" s="449">
        <v>100710</v>
      </c>
      <c r="C3655" s="439" t="s">
        <v>14207</v>
      </c>
      <c r="D3655" s="449" t="s">
        <v>60</v>
      </c>
      <c r="E3655" s="450">
        <v>157.99</v>
      </c>
      <c r="F3655" s="455">
        <v>0</v>
      </c>
      <c r="G3655" s="453">
        <f>VLOOKUP(B3655,'SINAPI-%MO'!B:E,4,0)</f>
        <v>0.3695</v>
      </c>
      <c r="H3655" s="456">
        <f t="shared" si="56"/>
        <v>99.61</v>
      </c>
    </row>
    <row r="3656" spans="1:8" x14ac:dyDescent="0.25">
      <c r="A3656" s="447"/>
      <c r="B3656" s="449">
        <v>90830</v>
      </c>
      <c r="C3656" s="439" t="s">
        <v>14208</v>
      </c>
      <c r="D3656" s="449" t="s">
        <v>60</v>
      </c>
      <c r="E3656" s="450">
        <v>220.29</v>
      </c>
      <c r="F3656" s="455">
        <v>0</v>
      </c>
      <c r="G3656" s="453">
        <f>VLOOKUP(B3656,'SINAPI-%MO'!B:E,4,0)</f>
        <v>0.21729999999999999</v>
      </c>
      <c r="H3656" s="456">
        <f t="shared" si="56"/>
        <v>172.42</v>
      </c>
    </row>
    <row r="3657" spans="1:8" x14ac:dyDescent="0.25">
      <c r="A3657" s="447"/>
      <c r="B3657" s="449">
        <v>91304</v>
      </c>
      <c r="C3657" s="439" t="s">
        <v>14209</v>
      </c>
      <c r="D3657" s="449" t="s">
        <v>60</v>
      </c>
      <c r="E3657" s="450">
        <v>135.02000000000001</v>
      </c>
      <c r="F3657" s="455">
        <v>0</v>
      </c>
      <c r="G3657" s="453">
        <f>VLOOKUP(B3657,'SINAPI-%MO'!B:E,4,0)</f>
        <v>0.35449999999999998</v>
      </c>
      <c r="H3657" s="456">
        <f t="shared" si="56"/>
        <v>87.15</v>
      </c>
    </row>
    <row r="3658" spans="1:8" x14ac:dyDescent="0.25">
      <c r="A3658" s="447"/>
      <c r="B3658" s="449">
        <v>90831</v>
      </c>
      <c r="C3658" s="439" t="s">
        <v>14210</v>
      </c>
      <c r="D3658" s="449" t="s">
        <v>60</v>
      </c>
      <c r="E3658" s="450">
        <v>192.9</v>
      </c>
      <c r="F3658" s="455">
        <v>0</v>
      </c>
      <c r="G3658" s="453">
        <f>VLOOKUP(B3658,'SINAPI-%MO'!B:E,4,0)</f>
        <v>0.19</v>
      </c>
      <c r="H3658" s="456">
        <f t="shared" si="56"/>
        <v>156.24</v>
      </c>
    </row>
    <row r="3659" spans="1:8" x14ac:dyDescent="0.25">
      <c r="A3659" s="447"/>
      <c r="B3659" s="449">
        <v>91305</v>
      </c>
      <c r="C3659" s="439" t="s">
        <v>14211</v>
      </c>
      <c r="D3659" s="449" t="s">
        <v>60</v>
      </c>
      <c r="E3659" s="450">
        <v>134.24</v>
      </c>
      <c r="F3659" s="455">
        <v>0</v>
      </c>
      <c r="G3659" s="453">
        <f>VLOOKUP(B3659,'SINAPI-%MO'!B:E,4,0)</f>
        <v>0.27310000000000001</v>
      </c>
      <c r="H3659" s="456">
        <f t="shared" si="56"/>
        <v>97.57</v>
      </c>
    </row>
    <row r="3660" spans="1:8" x14ac:dyDescent="0.25">
      <c r="A3660" s="447"/>
      <c r="B3660" s="449">
        <v>91306</v>
      </c>
      <c r="C3660" s="439" t="s">
        <v>14212</v>
      </c>
      <c r="D3660" s="449" t="s">
        <v>60</v>
      </c>
      <c r="E3660" s="450">
        <v>192.9</v>
      </c>
      <c r="F3660" s="455">
        <v>0</v>
      </c>
      <c r="G3660" s="453">
        <f>VLOOKUP(B3660,'SINAPI-%MO'!B:E,4,0)</f>
        <v>0.19</v>
      </c>
      <c r="H3660" s="456">
        <f t="shared" ref="H3660:H3723" si="57">IF(E3660&gt;0,TRUNC(E3660*(1-G3660),2),"")</f>
        <v>156.24</v>
      </c>
    </row>
    <row r="3661" spans="1:8" x14ac:dyDescent="0.25">
      <c r="A3661" s="447"/>
      <c r="B3661" s="449">
        <v>91307</v>
      </c>
      <c r="C3661" s="439" t="s">
        <v>14213</v>
      </c>
      <c r="D3661" s="449" t="s">
        <v>60</v>
      </c>
      <c r="E3661" s="450">
        <v>114.45</v>
      </c>
      <c r="F3661" s="455">
        <v>0</v>
      </c>
      <c r="G3661" s="453">
        <f>VLOOKUP(B3661,'SINAPI-%MO'!B:E,4,0)</f>
        <v>0.32029999999999997</v>
      </c>
      <c r="H3661" s="456">
        <f t="shared" si="57"/>
        <v>77.790000000000006</v>
      </c>
    </row>
    <row r="3662" spans="1:8" x14ac:dyDescent="0.25">
      <c r="A3662" s="447"/>
      <c r="B3662" s="449">
        <v>100707</v>
      </c>
      <c r="C3662" s="439" t="s">
        <v>14214</v>
      </c>
      <c r="D3662" s="449" t="s">
        <v>60</v>
      </c>
      <c r="E3662" s="450">
        <v>169.45</v>
      </c>
      <c r="F3662" s="455">
        <v>0</v>
      </c>
      <c r="G3662" s="453">
        <f>VLOOKUP(B3662,'SINAPI-%MO'!B:E,4,0)</f>
        <v>0.31769999999999998</v>
      </c>
      <c r="H3662" s="456">
        <f t="shared" si="57"/>
        <v>115.61</v>
      </c>
    </row>
    <row r="3663" spans="1:8" x14ac:dyDescent="0.25">
      <c r="A3663" s="447"/>
      <c r="B3663" s="449">
        <v>100708</v>
      </c>
      <c r="C3663" s="439" t="s">
        <v>14215</v>
      </c>
      <c r="D3663" s="449" t="s">
        <v>60</v>
      </c>
      <c r="E3663" s="450">
        <v>210.9</v>
      </c>
      <c r="F3663" s="455">
        <v>0</v>
      </c>
      <c r="G3663" s="453">
        <f>VLOOKUP(B3663,'SINAPI-%MO'!B:E,4,0)</f>
        <v>0.28299999999999997</v>
      </c>
      <c r="H3663" s="456">
        <f t="shared" si="57"/>
        <v>151.21</v>
      </c>
    </row>
    <row r="3664" spans="1:8" x14ac:dyDescent="0.25">
      <c r="A3664" s="447"/>
      <c r="B3664" s="449">
        <v>91328</v>
      </c>
      <c r="C3664" s="439" t="s">
        <v>14216</v>
      </c>
      <c r="D3664" s="449" t="s">
        <v>60</v>
      </c>
      <c r="E3664" s="450">
        <v>1190.01</v>
      </c>
      <c r="F3664" s="455">
        <v>0</v>
      </c>
      <c r="G3664" s="453">
        <f>VLOOKUP(B3664,'SINAPI-%MO'!B:E,4,0)</f>
        <v>0.2505</v>
      </c>
      <c r="H3664" s="456">
        <f t="shared" si="57"/>
        <v>891.91</v>
      </c>
    </row>
    <row r="3665" spans="1:8" x14ac:dyDescent="0.25">
      <c r="A3665" s="447"/>
      <c r="B3665" s="449">
        <v>100687</v>
      </c>
      <c r="C3665" s="439" t="s">
        <v>14217</v>
      </c>
      <c r="D3665" s="449" t="s">
        <v>60</v>
      </c>
      <c r="E3665" s="450">
        <v>1382.91</v>
      </c>
      <c r="F3665" s="455">
        <v>0</v>
      </c>
      <c r="G3665" s="453">
        <f>VLOOKUP(B3665,'SINAPI-%MO'!B:E,4,0)</f>
        <v>0.24210000000000001</v>
      </c>
      <c r="H3665" s="456">
        <f t="shared" si="57"/>
        <v>1048.0999999999999</v>
      </c>
    </row>
    <row r="3666" spans="1:8" x14ac:dyDescent="0.25">
      <c r="A3666" s="447"/>
      <c r="B3666" s="449">
        <v>100681</v>
      </c>
      <c r="C3666" s="439" t="s">
        <v>14218</v>
      </c>
      <c r="D3666" s="449" t="s">
        <v>60</v>
      </c>
      <c r="E3666" s="450">
        <v>1417.72</v>
      </c>
      <c r="F3666" s="455">
        <v>0</v>
      </c>
      <c r="G3666" s="453">
        <f>VLOOKUP(B3666,'SINAPI-%MO'!B:E,4,0)</f>
        <v>0.2409</v>
      </c>
      <c r="H3666" s="456">
        <f t="shared" si="57"/>
        <v>1076.19</v>
      </c>
    </row>
    <row r="3667" spans="1:8" x14ac:dyDescent="0.25">
      <c r="A3667" s="447"/>
      <c r="B3667" s="449">
        <v>91330</v>
      </c>
      <c r="C3667" s="439" t="s">
        <v>14219</v>
      </c>
      <c r="D3667" s="449" t="s">
        <v>60</v>
      </c>
      <c r="E3667" s="450">
        <v>1224.82</v>
      </c>
      <c r="F3667" s="455">
        <v>0</v>
      </c>
      <c r="G3667" s="453">
        <f>VLOOKUP(B3667,'SINAPI-%MO'!B:E,4,0)</f>
        <v>0.24890000000000001</v>
      </c>
      <c r="H3667" s="456">
        <f t="shared" si="57"/>
        <v>919.96</v>
      </c>
    </row>
    <row r="3668" spans="1:8" x14ac:dyDescent="0.25">
      <c r="A3668" s="447"/>
      <c r="B3668" s="449">
        <v>100689</v>
      </c>
      <c r="C3668" s="439" t="s">
        <v>14220</v>
      </c>
      <c r="D3668" s="449" t="s">
        <v>60</v>
      </c>
      <c r="E3668" s="450">
        <v>1495.46</v>
      </c>
      <c r="F3668" s="455">
        <v>0</v>
      </c>
      <c r="G3668" s="453">
        <f>VLOOKUP(B3668,'SINAPI-%MO'!B:E,4,0)</f>
        <v>0.2404</v>
      </c>
      <c r="H3668" s="456">
        <f t="shared" si="57"/>
        <v>1135.95</v>
      </c>
    </row>
    <row r="3669" spans="1:8" x14ac:dyDescent="0.25">
      <c r="A3669" s="447"/>
      <c r="B3669" s="449">
        <v>91332</v>
      </c>
      <c r="C3669" s="439" t="s">
        <v>14221</v>
      </c>
      <c r="D3669" s="449" t="s">
        <v>60</v>
      </c>
      <c r="E3669" s="450">
        <v>1275.17</v>
      </c>
      <c r="F3669" s="455">
        <v>0</v>
      </c>
      <c r="G3669" s="453">
        <f>VLOOKUP(B3669,'SINAPI-%MO'!B:E,4,0)</f>
        <v>0.24440000000000001</v>
      </c>
      <c r="H3669" s="456">
        <f t="shared" si="57"/>
        <v>963.51</v>
      </c>
    </row>
    <row r="3670" spans="1:8" x14ac:dyDescent="0.25">
      <c r="A3670" s="447"/>
      <c r="B3670" s="449">
        <v>100688</v>
      </c>
      <c r="C3670" s="439" t="s">
        <v>14222</v>
      </c>
      <c r="D3670" s="449" t="s">
        <v>60</v>
      </c>
      <c r="E3670" s="450">
        <v>1139.74</v>
      </c>
      <c r="F3670" s="455">
        <v>0</v>
      </c>
      <c r="G3670" s="453">
        <f>VLOOKUP(B3670,'SINAPI-%MO'!B:E,4,0)</f>
        <v>0.29370000000000002</v>
      </c>
      <c r="H3670" s="456">
        <f t="shared" si="57"/>
        <v>804.99</v>
      </c>
    </row>
    <row r="3671" spans="1:8" x14ac:dyDescent="0.25">
      <c r="A3671" s="447"/>
      <c r="B3671" s="449">
        <v>91329</v>
      </c>
      <c r="C3671" s="439" t="s">
        <v>14223</v>
      </c>
      <c r="D3671" s="449" t="s">
        <v>60</v>
      </c>
      <c r="E3671" s="450">
        <v>1005.5</v>
      </c>
      <c r="F3671" s="455">
        <v>0</v>
      </c>
      <c r="G3671" s="453">
        <f>VLOOKUP(B3671,'SINAPI-%MO'!B:E,4,0)</f>
        <v>0.29649999999999999</v>
      </c>
      <c r="H3671" s="456">
        <f t="shared" si="57"/>
        <v>707.36</v>
      </c>
    </row>
    <row r="3672" spans="1:8" x14ac:dyDescent="0.25">
      <c r="A3672" s="447"/>
      <c r="B3672" s="449">
        <v>100682</v>
      </c>
      <c r="C3672" s="439" t="s">
        <v>14224</v>
      </c>
      <c r="D3672" s="449" t="s">
        <v>60</v>
      </c>
      <c r="E3672" s="450">
        <v>1153.6099999999999</v>
      </c>
      <c r="F3672" s="455">
        <v>0</v>
      </c>
      <c r="G3672" s="453">
        <f>VLOOKUP(B3672,'SINAPI-%MO'!B:E,4,0)</f>
        <v>0.29609999999999997</v>
      </c>
      <c r="H3672" s="456">
        <f t="shared" si="57"/>
        <v>812.02</v>
      </c>
    </row>
    <row r="3673" spans="1:8" x14ac:dyDescent="0.25">
      <c r="A3673" s="447"/>
      <c r="B3673" s="449">
        <v>91331</v>
      </c>
      <c r="C3673" s="439" t="s">
        <v>14225</v>
      </c>
      <c r="D3673" s="449" t="s">
        <v>60</v>
      </c>
      <c r="E3673" s="450">
        <v>1039.1600000000001</v>
      </c>
      <c r="F3673" s="455">
        <v>0</v>
      </c>
      <c r="G3673" s="453">
        <f>VLOOKUP(B3673,'SINAPI-%MO'!B:E,4,0)</f>
        <v>0.29339999999999999</v>
      </c>
      <c r="H3673" s="456">
        <f t="shared" si="57"/>
        <v>734.27</v>
      </c>
    </row>
    <row r="3674" spans="1:8" x14ac:dyDescent="0.25">
      <c r="A3674" s="447"/>
      <c r="B3674" s="449">
        <v>100690</v>
      </c>
      <c r="C3674" s="439" t="s">
        <v>14226</v>
      </c>
      <c r="D3674" s="449" t="s">
        <v>60</v>
      </c>
      <c r="E3674" s="450">
        <v>1223.3699999999999</v>
      </c>
      <c r="F3674" s="455">
        <v>0</v>
      </c>
      <c r="G3674" s="453">
        <f>VLOOKUP(B3674,'SINAPI-%MO'!B:E,4,0)</f>
        <v>0.29389999999999999</v>
      </c>
      <c r="H3674" s="456">
        <f t="shared" si="57"/>
        <v>863.82</v>
      </c>
    </row>
    <row r="3675" spans="1:8" x14ac:dyDescent="0.25">
      <c r="A3675" s="447"/>
      <c r="B3675" s="449">
        <v>91333</v>
      </c>
      <c r="C3675" s="439" t="s">
        <v>14227</v>
      </c>
      <c r="D3675" s="449" t="s">
        <v>60</v>
      </c>
      <c r="E3675" s="450">
        <v>1088.3499999999999</v>
      </c>
      <c r="F3675" s="455">
        <v>0</v>
      </c>
      <c r="G3675" s="453">
        <f>VLOOKUP(B3675,'SINAPI-%MO'!B:E,4,0)</f>
        <v>0.28639999999999999</v>
      </c>
      <c r="H3675" s="456">
        <f t="shared" si="57"/>
        <v>776.64</v>
      </c>
    </row>
    <row r="3676" spans="1:8" x14ac:dyDescent="0.25">
      <c r="A3676" s="447"/>
      <c r="B3676" s="449">
        <v>90841</v>
      </c>
      <c r="C3676" s="439" t="s">
        <v>14228</v>
      </c>
      <c r="D3676" s="449" t="s">
        <v>60</v>
      </c>
      <c r="E3676" s="450">
        <v>1356.3</v>
      </c>
      <c r="F3676" s="455">
        <v>0</v>
      </c>
      <c r="G3676" s="453">
        <f>VLOOKUP(B3676,'SINAPI-%MO'!B:E,4,0)</f>
        <v>0.24679999999999999</v>
      </c>
      <c r="H3676" s="456">
        <f t="shared" si="57"/>
        <v>1021.56</v>
      </c>
    </row>
    <row r="3677" spans="1:8" x14ac:dyDescent="0.25">
      <c r="A3677" s="447"/>
      <c r="B3677" s="449">
        <v>90847</v>
      </c>
      <c r="C3677" s="439" t="s">
        <v>14229</v>
      </c>
      <c r="D3677" s="449" t="s">
        <v>60</v>
      </c>
      <c r="E3677" s="450">
        <v>1163.4000000000001</v>
      </c>
      <c r="F3677" s="455">
        <v>0</v>
      </c>
      <c r="G3677" s="453">
        <f>VLOOKUP(B3677,'SINAPI-%MO'!B:E,4,0)</f>
        <v>0.25619999999999998</v>
      </c>
      <c r="H3677" s="456">
        <f t="shared" si="57"/>
        <v>865.33</v>
      </c>
    </row>
    <row r="3678" spans="1:8" x14ac:dyDescent="0.25">
      <c r="A3678" s="447"/>
      <c r="B3678" s="449">
        <v>90842</v>
      </c>
      <c r="C3678" s="439" t="s">
        <v>14230</v>
      </c>
      <c r="D3678" s="449" t="s">
        <v>60</v>
      </c>
      <c r="E3678" s="450">
        <v>1368.28</v>
      </c>
      <c r="F3678" s="455">
        <v>0</v>
      </c>
      <c r="G3678" s="453">
        <f>VLOOKUP(B3678,'SINAPI-%MO'!B:E,4,0)</f>
        <v>0.24959999999999999</v>
      </c>
      <c r="H3678" s="456">
        <f t="shared" si="57"/>
        <v>1026.75</v>
      </c>
    </row>
    <row r="3679" spans="1:8" x14ac:dyDescent="0.25">
      <c r="A3679" s="447"/>
      <c r="B3679" s="449">
        <v>90848</v>
      </c>
      <c r="C3679" s="439" t="s">
        <v>14231</v>
      </c>
      <c r="D3679" s="449" t="s">
        <v>60</v>
      </c>
      <c r="E3679" s="450">
        <v>1175.3800000000001</v>
      </c>
      <c r="F3679" s="455">
        <v>0</v>
      </c>
      <c r="G3679" s="453">
        <f>VLOOKUP(B3679,'SINAPI-%MO'!B:E,4,0)</f>
        <v>0.25940000000000002</v>
      </c>
      <c r="H3679" s="456">
        <f t="shared" si="57"/>
        <v>870.48</v>
      </c>
    </row>
    <row r="3680" spans="1:8" x14ac:dyDescent="0.25">
      <c r="A3680" s="447"/>
      <c r="B3680" s="449">
        <v>90843</v>
      </c>
      <c r="C3680" s="439" t="s">
        <v>14232</v>
      </c>
      <c r="D3680" s="449" t="s">
        <v>60</v>
      </c>
      <c r="E3680" s="450">
        <v>1429.32</v>
      </c>
      <c r="F3680" s="455">
        <v>0</v>
      </c>
      <c r="G3680" s="453">
        <f>VLOOKUP(B3680,'SINAPI-%MO'!B:E,4,0)</f>
        <v>0.2515</v>
      </c>
      <c r="H3680" s="456">
        <f t="shared" si="57"/>
        <v>1069.8399999999999</v>
      </c>
    </row>
    <row r="3681" spans="1:8" x14ac:dyDescent="0.25">
      <c r="A3681" s="447"/>
      <c r="B3681" s="449">
        <v>90849</v>
      </c>
      <c r="C3681" s="439" t="s">
        <v>14233</v>
      </c>
      <c r="D3681" s="449" t="s">
        <v>60</v>
      </c>
      <c r="E3681" s="450">
        <v>1209.03</v>
      </c>
      <c r="F3681" s="455">
        <v>0</v>
      </c>
      <c r="G3681" s="453">
        <f>VLOOKUP(B3681,'SINAPI-%MO'!B:E,4,0)</f>
        <v>0.25779999999999997</v>
      </c>
      <c r="H3681" s="456">
        <f t="shared" si="57"/>
        <v>897.34</v>
      </c>
    </row>
    <row r="3682" spans="1:8" x14ac:dyDescent="0.25">
      <c r="A3682" s="447"/>
      <c r="B3682" s="449">
        <v>90844</v>
      </c>
      <c r="C3682" s="439" t="s">
        <v>14234</v>
      </c>
      <c r="D3682" s="449" t="s">
        <v>60</v>
      </c>
      <c r="E3682" s="450">
        <v>1534.21</v>
      </c>
      <c r="F3682" s="455">
        <v>0</v>
      </c>
      <c r="G3682" s="453">
        <f>VLOOKUP(B3682,'SINAPI-%MO'!B:E,4,0)</f>
        <v>0.23880000000000001</v>
      </c>
      <c r="H3682" s="456">
        <f t="shared" si="57"/>
        <v>1167.8399999999999</v>
      </c>
    </row>
    <row r="3683" spans="1:8" x14ac:dyDescent="0.25">
      <c r="A3683" s="447"/>
      <c r="B3683" s="449">
        <v>90850</v>
      </c>
      <c r="C3683" s="439" t="s">
        <v>14235</v>
      </c>
      <c r="D3683" s="449" t="s">
        <v>60</v>
      </c>
      <c r="E3683" s="450">
        <v>1313.92</v>
      </c>
      <c r="F3683" s="455">
        <v>0</v>
      </c>
      <c r="G3683" s="453">
        <f>VLOOKUP(B3683,'SINAPI-%MO'!B:E,4,0)</f>
        <v>0.2424</v>
      </c>
      <c r="H3683" s="456">
        <f t="shared" si="57"/>
        <v>995.42</v>
      </c>
    </row>
    <row r="3684" spans="1:8" x14ac:dyDescent="0.25">
      <c r="A3684" s="447"/>
      <c r="B3684" s="449">
        <v>91312</v>
      </c>
      <c r="C3684" s="439" t="s">
        <v>14236</v>
      </c>
      <c r="D3684" s="449" t="s">
        <v>60</v>
      </c>
      <c r="E3684" s="450">
        <v>1113.1300000000001</v>
      </c>
      <c r="F3684" s="455">
        <v>0</v>
      </c>
      <c r="G3684" s="453">
        <f>VLOOKUP(B3684,'SINAPI-%MO'!B:E,4,0)</f>
        <v>0.30070000000000002</v>
      </c>
      <c r="H3684" s="456">
        <f t="shared" si="57"/>
        <v>778.41</v>
      </c>
    </row>
    <row r="3685" spans="1:8" x14ac:dyDescent="0.25">
      <c r="A3685" s="447"/>
      <c r="B3685" s="449">
        <v>91318</v>
      </c>
      <c r="C3685" s="439" t="s">
        <v>14237</v>
      </c>
      <c r="D3685" s="449" t="s">
        <v>60</v>
      </c>
      <c r="E3685" s="450">
        <v>978.89</v>
      </c>
      <c r="F3685" s="455">
        <v>0</v>
      </c>
      <c r="G3685" s="453">
        <f>VLOOKUP(B3685,'SINAPI-%MO'!B:E,4,0)</f>
        <v>0.30449999999999999</v>
      </c>
      <c r="H3685" s="456">
        <f t="shared" si="57"/>
        <v>680.81</v>
      </c>
    </row>
    <row r="3686" spans="1:8" x14ac:dyDescent="0.25">
      <c r="A3686" s="447"/>
      <c r="B3686" s="449">
        <v>91313</v>
      </c>
      <c r="C3686" s="439" t="s">
        <v>14238</v>
      </c>
      <c r="D3686" s="449" t="s">
        <v>60</v>
      </c>
      <c r="E3686" s="450">
        <v>1104.17</v>
      </c>
      <c r="F3686" s="455">
        <v>0</v>
      </c>
      <c r="G3686" s="453">
        <f>VLOOKUP(B3686,'SINAPI-%MO'!B:E,4,0)</f>
        <v>0.30930000000000002</v>
      </c>
      <c r="H3686" s="456">
        <f t="shared" si="57"/>
        <v>762.65</v>
      </c>
    </row>
    <row r="3687" spans="1:8" x14ac:dyDescent="0.25">
      <c r="A3687" s="447"/>
      <c r="B3687" s="449">
        <v>91319</v>
      </c>
      <c r="C3687" s="439" t="s">
        <v>14239</v>
      </c>
      <c r="D3687" s="449" t="s">
        <v>60</v>
      </c>
      <c r="E3687" s="450">
        <v>989.72</v>
      </c>
      <c r="F3687" s="455">
        <v>0</v>
      </c>
      <c r="G3687" s="453">
        <f>VLOOKUP(B3687,'SINAPI-%MO'!B:E,4,0)</f>
        <v>0.308</v>
      </c>
      <c r="H3687" s="456">
        <f t="shared" si="57"/>
        <v>684.88</v>
      </c>
    </row>
    <row r="3688" spans="1:8" x14ac:dyDescent="0.25">
      <c r="A3688" s="447"/>
      <c r="B3688" s="449">
        <v>91314</v>
      </c>
      <c r="C3688" s="439" t="s">
        <v>14240</v>
      </c>
      <c r="D3688" s="449" t="s">
        <v>60</v>
      </c>
      <c r="E3688" s="450">
        <v>1157.23</v>
      </c>
      <c r="F3688" s="455">
        <v>0</v>
      </c>
      <c r="G3688" s="453">
        <f>VLOOKUP(B3688,'SINAPI-%MO'!B:E,4,0)</f>
        <v>0.31069999999999998</v>
      </c>
      <c r="H3688" s="456">
        <f t="shared" si="57"/>
        <v>797.67</v>
      </c>
    </row>
    <row r="3689" spans="1:8" x14ac:dyDescent="0.25">
      <c r="A3689" s="447"/>
      <c r="B3689" s="449">
        <v>91320</v>
      </c>
      <c r="C3689" s="439" t="s">
        <v>14241</v>
      </c>
      <c r="D3689" s="449" t="s">
        <v>60</v>
      </c>
      <c r="E3689" s="450">
        <v>1022.21</v>
      </c>
      <c r="F3689" s="455">
        <v>0</v>
      </c>
      <c r="G3689" s="453">
        <f>VLOOKUP(B3689,'SINAPI-%MO'!B:E,4,0)</f>
        <v>0.3049</v>
      </c>
      <c r="H3689" s="456">
        <f t="shared" si="57"/>
        <v>710.53</v>
      </c>
    </row>
    <row r="3690" spans="1:8" x14ac:dyDescent="0.25">
      <c r="A3690" s="447"/>
      <c r="B3690" s="449">
        <v>91315</v>
      </c>
      <c r="C3690" s="439" t="s">
        <v>14242</v>
      </c>
      <c r="D3690" s="449" t="s">
        <v>60</v>
      </c>
      <c r="E3690" s="450">
        <v>1260.96</v>
      </c>
      <c r="F3690" s="455">
        <v>0</v>
      </c>
      <c r="G3690" s="453">
        <f>VLOOKUP(B3690,'SINAPI-%MO'!B:E,4,0)</f>
        <v>0.29049999999999998</v>
      </c>
      <c r="H3690" s="456">
        <f t="shared" si="57"/>
        <v>894.65</v>
      </c>
    </row>
    <row r="3691" spans="1:8" x14ac:dyDescent="0.25">
      <c r="A3691" s="447"/>
      <c r="B3691" s="449">
        <v>91321</v>
      </c>
      <c r="C3691" s="439" t="s">
        <v>14243</v>
      </c>
      <c r="D3691" s="449" t="s">
        <v>60</v>
      </c>
      <c r="E3691" s="450">
        <v>1125.94</v>
      </c>
      <c r="F3691" s="455">
        <v>0</v>
      </c>
      <c r="G3691" s="453">
        <f>VLOOKUP(B3691,'SINAPI-%MO'!B:E,4,0)</f>
        <v>0.2828</v>
      </c>
      <c r="H3691" s="456">
        <f t="shared" si="57"/>
        <v>807.52</v>
      </c>
    </row>
    <row r="3692" spans="1:8" x14ac:dyDescent="0.25">
      <c r="A3692" s="447"/>
      <c r="B3692" s="449">
        <v>90845</v>
      </c>
      <c r="C3692" s="439" t="s">
        <v>14244</v>
      </c>
      <c r="D3692" s="449" t="s">
        <v>60</v>
      </c>
      <c r="E3692" s="450">
        <v>1765.6</v>
      </c>
      <c r="F3692" s="455">
        <v>0</v>
      </c>
      <c r="G3692" s="453">
        <f>VLOOKUP(B3692,'SINAPI-%MO'!B:E,4,0)</f>
        <v>0.21990000000000001</v>
      </c>
      <c r="H3692" s="456">
        <f t="shared" si="57"/>
        <v>1377.34</v>
      </c>
    </row>
    <row r="3693" spans="1:8" x14ac:dyDescent="0.25">
      <c r="A3693" s="447"/>
      <c r="B3693" s="449">
        <v>90851</v>
      </c>
      <c r="C3693" s="439" t="s">
        <v>14245</v>
      </c>
      <c r="D3693" s="449" t="s">
        <v>60</v>
      </c>
      <c r="E3693" s="450">
        <v>1545.31</v>
      </c>
      <c r="F3693" s="455">
        <v>0</v>
      </c>
      <c r="G3693" s="453">
        <f>VLOOKUP(B3693,'SINAPI-%MO'!B:E,4,0)</f>
        <v>0.22020000000000001</v>
      </c>
      <c r="H3693" s="456">
        <f t="shared" si="57"/>
        <v>1205.03</v>
      </c>
    </row>
    <row r="3694" spans="1:8" x14ac:dyDescent="0.25">
      <c r="A3694" s="447"/>
      <c r="B3694" s="449">
        <v>90846</v>
      </c>
      <c r="C3694" s="439" t="s">
        <v>14246</v>
      </c>
      <c r="D3694" s="449" t="s">
        <v>60</v>
      </c>
      <c r="E3694" s="450">
        <v>1857.74</v>
      </c>
      <c r="F3694" s="455">
        <v>0</v>
      </c>
      <c r="G3694" s="453">
        <f>VLOOKUP(B3694,'SINAPI-%MO'!B:E,4,0)</f>
        <v>0.21390000000000001</v>
      </c>
      <c r="H3694" s="456">
        <f t="shared" si="57"/>
        <v>1460.36</v>
      </c>
    </row>
    <row r="3695" spans="1:8" x14ac:dyDescent="0.25">
      <c r="A3695" s="447"/>
      <c r="B3695" s="449">
        <v>90852</v>
      </c>
      <c r="C3695" s="439" t="s">
        <v>14247</v>
      </c>
      <c r="D3695" s="449" t="s">
        <v>60</v>
      </c>
      <c r="E3695" s="450">
        <v>1637.45</v>
      </c>
      <c r="F3695" s="455">
        <v>0</v>
      </c>
      <c r="G3695" s="453">
        <f>VLOOKUP(B3695,'SINAPI-%MO'!B:E,4,0)</f>
        <v>0.2135</v>
      </c>
      <c r="H3695" s="456">
        <f t="shared" si="57"/>
        <v>1287.8499999999999</v>
      </c>
    </row>
    <row r="3696" spans="1:8" x14ac:dyDescent="0.25">
      <c r="A3696" s="447"/>
      <c r="B3696" s="449">
        <v>91316</v>
      </c>
      <c r="C3696" s="439" t="s">
        <v>14248</v>
      </c>
      <c r="D3696" s="449" t="s">
        <v>60</v>
      </c>
      <c r="E3696" s="450">
        <v>1493.51</v>
      </c>
      <c r="F3696" s="455">
        <v>0</v>
      </c>
      <c r="G3696" s="453">
        <f>VLOOKUP(B3696,'SINAPI-%MO'!B:E,4,0)</f>
        <v>0.25990000000000002</v>
      </c>
      <c r="H3696" s="456">
        <f t="shared" si="57"/>
        <v>1105.3399999999999</v>
      </c>
    </row>
    <row r="3697" spans="1:8" x14ac:dyDescent="0.25">
      <c r="A3697" s="447"/>
      <c r="B3697" s="449">
        <v>91322</v>
      </c>
      <c r="C3697" s="439" t="s">
        <v>14249</v>
      </c>
      <c r="D3697" s="449" t="s">
        <v>60</v>
      </c>
      <c r="E3697" s="450">
        <v>1358.49</v>
      </c>
      <c r="F3697" s="455">
        <v>0</v>
      </c>
      <c r="G3697" s="453">
        <f>VLOOKUP(B3697,'SINAPI-%MO'!B:E,4,0)</f>
        <v>0.2505</v>
      </c>
      <c r="H3697" s="456">
        <f t="shared" si="57"/>
        <v>1018.18</v>
      </c>
    </row>
    <row r="3698" spans="1:8" x14ac:dyDescent="0.25">
      <c r="A3698" s="447"/>
      <c r="B3698" s="449">
        <v>91317</v>
      </c>
      <c r="C3698" s="439" t="s">
        <v>14250</v>
      </c>
      <c r="D3698" s="449" t="s">
        <v>60</v>
      </c>
      <c r="E3698" s="450">
        <v>1584.49</v>
      </c>
      <c r="F3698" s="455">
        <v>0</v>
      </c>
      <c r="G3698" s="453">
        <f>VLOOKUP(B3698,'SINAPI-%MO'!B:E,4,0)</f>
        <v>0.25080000000000002</v>
      </c>
      <c r="H3698" s="456">
        <f t="shared" si="57"/>
        <v>1187.0899999999999</v>
      </c>
    </row>
    <row r="3699" spans="1:8" x14ac:dyDescent="0.25">
      <c r="A3699" s="447"/>
      <c r="B3699" s="449">
        <v>91323</v>
      </c>
      <c r="C3699" s="439" t="s">
        <v>14251</v>
      </c>
      <c r="D3699" s="449" t="s">
        <v>60</v>
      </c>
      <c r="E3699" s="450">
        <v>1449.47</v>
      </c>
      <c r="F3699" s="455">
        <v>0</v>
      </c>
      <c r="G3699" s="453">
        <f>VLOOKUP(B3699,'SINAPI-%MO'!B:E,4,0)</f>
        <v>0.24110000000000001</v>
      </c>
      <c r="H3699" s="456">
        <f t="shared" si="57"/>
        <v>1100</v>
      </c>
    </row>
    <row r="3700" spans="1:8" x14ac:dyDescent="0.25">
      <c r="A3700" s="447"/>
      <c r="B3700" s="449">
        <v>100678</v>
      </c>
      <c r="C3700" s="439" t="s">
        <v>14252</v>
      </c>
      <c r="D3700" s="449" t="s">
        <v>60</v>
      </c>
      <c r="E3700" s="450">
        <v>1370.57</v>
      </c>
      <c r="F3700" s="455">
        <v>0</v>
      </c>
      <c r="G3700" s="453">
        <f>VLOOKUP(B3700,'SINAPI-%MO'!B:E,4,0)</f>
        <v>0.24429999999999999</v>
      </c>
      <c r="H3700" s="456">
        <f t="shared" si="57"/>
        <v>1035.73</v>
      </c>
    </row>
    <row r="3701" spans="1:8" x14ac:dyDescent="0.25">
      <c r="A3701" s="447"/>
      <c r="B3701" s="449">
        <v>91013</v>
      </c>
      <c r="C3701" s="439" t="s">
        <v>14253</v>
      </c>
      <c r="D3701" s="449" t="s">
        <v>60</v>
      </c>
      <c r="E3701" s="450">
        <v>1177.67</v>
      </c>
      <c r="F3701" s="455">
        <v>0</v>
      </c>
      <c r="G3701" s="453">
        <f>VLOOKUP(B3701,'SINAPI-%MO'!B:E,4,0)</f>
        <v>0.25309999999999999</v>
      </c>
      <c r="H3701" s="456">
        <f t="shared" si="57"/>
        <v>879.6</v>
      </c>
    </row>
    <row r="3702" spans="1:8" x14ac:dyDescent="0.25">
      <c r="A3702" s="447"/>
      <c r="B3702" s="449">
        <v>100680</v>
      </c>
      <c r="C3702" s="439" t="s">
        <v>14254</v>
      </c>
      <c r="D3702" s="449" t="s">
        <v>60</v>
      </c>
      <c r="E3702" s="450">
        <v>1383.22</v>
      </c>
      <c r="F3702" s="455">
        <v>0</v>
      </c>
      <c r="G3702" s="453">
        <f>VLOOKUP(B3702,'SINAPI-%MO'!B:E,4,0)</f>
        <v>0.24690000000000001</v>
      </c>
      <c r="H3702" s="456">
        <f t="shared" si="57"/>
        <v>1041.7</v>
      </c>
    </row>
    <row r="3703" spans="1:8" x14ac:dyDescent="0.25">
      <c r="A3703" s="447"/>
      <c r="B3703" s="449">
        <v>91014</v>
      </c>
      <c r="C3703" s="439" t="s">
        <v>14255</v>
      </c>
      <c r="D3703" s="449" t="s">
        <v>60</v>
      </c>
      <c r="E3703" s="450">
        <v>1190.32</v>
      </c>
      <c r="F3703" s="455">
        <v>0</v>
      </c>
      <c r="G3703" s="453">
        <f>VLOOKUP(B3703,'SINAPI-%MO'!B:E,4,0)</f>
        <v>0.25609999999999999</v>
      </c>
      <c r="H3703" s="456">
        <f t="shared" si="57"/>
        <v>885.47</v>
      </c>
    </row>
    <row r="3704" spans="1:8" x14ac:dyDescent="0.25">
      <c r="A3704" s="447"/>
      <c r="B3704" s="449">
        <v>100683</v>
      </c>
      <c r="C3704" s="439" t="s">
        <v>14256</v>
      </c>
      <c r="D3704" s="449" t="s">
        <v>60</v>
      </c>
      <c r="E3704" s="450">
        <v>1487.23</v>
      </c>
      <c r="F3704" s="455">
        <v>0</v>
      </c>
      <c r="G3704" s="453">
        <f>VLOOKUP(B3704,'SINAPI-%MO'!B:E,4,0)</f>
        <v>0.2417</v>
      </c>
      <c r="H3704" s="456">
        <f t="shared" si="57"/>
        <v>1127.76</v>
      </c>
    </row>
    <row r="3705" spans="1:8" x14ac:dyDescent="0.25">
      <c r="A3705" s="447"/>
      <c r="B3705" s="449">
        <v>91015</v>
      </c>
      <c r="C3705" s="439" t="s">
        <v>14257</v>
      </c>
      <c r="D3705" s="449" t="s">
        <v>60</v>
      </c>
      <c r="E3705" s="450">
        <v>1266.94</v>
      </c>
      <c r="F3705" s="455">
        <v>0</v>
      </c>
      <c r="G3705" s="453">
        <f>VLOOKUP(B3705,'SINAPI-%MO'!B:E,4,0)</f>
        <v>0.246</v>
      </c>
      <c r="H3705" s="456">
        <f t="shared" si="57"/>
        <v>955.27</v>
      </c>
    </row>
    <row r="3706" spans="1:8" x14ac:dyDescent="0.25">
      <c r="A3706" s="447"/>
      <c r="B3706" s="449">
        <v>100685</v>
      </c>
      <c r="C3706" s="439" t="s">
        <v>14258</v>
      </c>
      <c r="D3706" s="449" t="s">
        <v>60</v>
      </c>
      <c r="E3706" s="450">
        <v>1546.85</v>
      </c>
      <c r="F3706" s="455">
        <v>0</v>
      </c>
      <c r="G3706" s="453">
        <f>VLOOKUP(B3706,'SINAPI-%MO'!B:E,4,0)</f>
        <v>0.23680000000000001</v>
      </c>
      <c r="H3706" s="456">
        <f t="shared" si="57"/>
        <v>1180.55</v>
      </c>
    </row>
    <row r="3707" spans="1:8" x14ac:dyDescent="0.25">
      <c r="A3707" s="447"/>
      <c r="B3707" s="449">
        <v>91016</v>
      </c>
      <c r="C3707" s="439" t="s">
        <v>14259</v>
      </c>
      <c r="D3707" s="449" t="s">
        <v>60</v>
      </c>
      <c r="E3707" s="450">
        <v>1326.56</v>
      </c>
      <c r="F3707" s="455">
        <v>0</v>
      </c>
      <c r="G3707" s="453">
        <f>VLOOKUP(B3707,'SINAPI-%MO'!B:E,4,0)</f>
        <v>0.24</v>
      </c>
      <c r="H3707" s="456">
        <f t="shared" si="57"/>
        <v>1008.18</v>
      </c>
    </row>
    <row r="3708" spans="1:8" x14ac:dyDescent="0.25">
      <c r="A3708" s="447"/>
      <c r="B3708" s="449">
        <v>100679</v>
      </c>
      <c r="C3708" s="439" t="s">
        <v>14260</v>
      </c>
      <c r="D3708" s="449" t="s">
        <v>60</v>
      </c>
      <c r="E3708" s="450">
        <v>1127.4000000000001</v>
      </c>
      <c r="F3708" s="455">
        <v>0</v>
      </c>
      <c r="G3708" s="453">
        <f>VLOOKUP(B3708,'SINAPI-%MO'!B:E,4,0)</f>
        <v>0.2969</v>
      </c>
      <c r="H3708" s="456">
        <f t="shared" si="57"/>
        <v>792.67</v>
      </c>
    </row>
    <row r="3709" spans="1:8" x14ac:dyDescent="0.25">
      <c r="A3709" s="447"/>
      <c r="B3709" s="449">
        <v>91324</v>
      </c>
      <c r="C3709" s="439" t="s">
        <v>14261</v>
      </c>
      <c r="D3709" s="449" t="s">
        <v>60</v>
      </c>
      <c r="E3709" s="450">
        <v>993.16</v>
      </c>
      <c r="F3709" s="455">
        <v>0</v>
      </c>
      <c r="G3709" s="453">
        <f>VLOOKUP(B3709,'SINAPI-%MO'!B:E,4,0)</f>
        <v>0.30020000000000002</v>
      </c>
      <c r="H3709" s="456">
        <f t="shared" si="57"/>
        <v>695.01</v>
      </c>
    </row>
    <row r="3710" spans="1:8" x14ac:dyDescent="0.25">
      <c r="A3710" s="447"/>
      <c r="B3710" s="449">
        <v>100712</v>
      </c>
      <c r="C3710" s="439" t="s">
        <v>14262</v>
      </c>
      <c r="D3710" s="449" t="s">
        <v>60</v>
      </c>
      <c r="E3710" s="450">
        <v>1119.1099999999999</v>
      </c>
      <c r="F3710" s="455">
        <v>0</v>
      </c>
      <c r="G3710" s="453">
        <f>VLOOKUP(B3710,'SINAPI-%MO'!B:E,4,0)</f>
        <v>0.30520000000000003</v>
      </c>
      <c r="H3710" s="456">
        <f t="shared" si="57"/>
        <v>777.55</v>
      </c>
    </row>
    <row r="3711" spans="1:8" x14ac:dyDescent="0.25">
      <c r="A3711" s="447"/>
      <c r="B3711" s="449">
        <v>91325</v>
      </c>
      <c r="C3711" s="439" t="s">
        <v>14263</v>
      </c>
      <c r="D3711" s="449" t="s">
        <v>60</v>
      </c>
      <c r="E3711" s="450">
        <v>1004.66</v>
      </c>
      <c r="F3711" s="455">
        <v>0</v>
      </c>
      <c r="G3711" s="453">
        <f>VLOOKUP(B3711,'SINAPI-%MO'!B:E,4,0)</f>
        <v>0.30349999999999999</v>
      </c>
      <c r="H3711" s="456">
        <f t="shared" si="57"/>
        <v>699.74</v>
      </c>
    </row>
    <row r="3712" spans="1:8" x14ac:dyDescent="0.25">
      <c r="A3712" s="447"/>
      <c r="B3712" s="449">
        <v>100684</v>
      </c>
      <c r="C3712" s="439" t="s">
        <v>14264</v>
      </c>
      <c r="D3712" s="449" t="s">
        <v>60</v>
      </c>
      <c r="E3712" s="450">
        <v>1215.1400000000001</v>
      </c>
      <c r="F3712" s="455">
        <v>0</v>
      </c>
      <c r="G3712" s="453">
        <f>VLOOKUP(B3712,'SINAPI-%MO'!B:E,4,0)</f>
        <v>0.2959</v>
      </c>
      <c r="H3712" s="456">
        <f t="shared" si="57"/>
        <v>855.58</v>
      </c>
    </row>
    <row r="3713" spans="1:8" x14ac:dyDescent="0.25">
      <c r="A3713" s="447"/>
      <c r="B3713" s="449">
        <v>91326</v>
      </c>
      <c r="C3713" s="439" t="s">
        <v>14265</v>
      </c>
      <c r="D3713" s="449" t="s">
        <v>60</v>
      </c>
      <c r="E3713" s="450">
        <v>1080.1199999999999</v>
      </c>
      <c r="F3713" s="455">
        <v>0</v>
      </c>
      <c r="G3713" s="453">
        <f>VLOOKUP(B3713,'SINAPI-%MO'!B:E,4,0)</f>
        <v>0.28849999999999998</v>
      </c>
      <c r="H3713" s="456">
        <f t="shared" si="57"/>
        <v>768.5</v>
      </c>
    </row>
    <row r="3714" spans="1:8" x14ac:dyDescent="0.25">
      <c r="A3714" s="447"/>
      <c r="B3714" s="449">
        <v>91327</v>
      </c>
      <c r="C3714" s="439" t="s">
        <v>14266</v>
      </c>
      <c r="D3714" s="449" t="s">
        <v>60</v>
      </c>
      <c r="E3714" s="450">
        <v>1138.58</v>
      </c>
      <c r="F3714" s="455">
        <v>0</v>
      </c>
      <c r="G3714" s="453">
        <f>VLOOKUP(B3714,'SINAPI-%MO'!B:E,4,0)</f>
        <v>0.2797</v>
      </c>
      <c r="H3714" s="456">
        <f t="shared" si="57"/>
        <v>820.11</v>
      </c>
    </row>
    <row r="3715" spans="1:8" x14ac:dyDescent="0.25">
      <c r="A3715" s="447"/>
      <c r="B3715" s="449">
        <v>100686</v>
      </c>
      <c r="C3715" s="439" t="s">
        <v>14267</v>
      </c>
      <c r="D3715" s="449" t="s">
        <v>60</v>
      </c>
      <c r="E3715" s="450">
        <v>1273.5999999999999</v>
      </c>
      <c r="F3715" s="455">
        <v>0</v>
      </c>
      <c r="G3715" s="453">
        <f>VLOOKUP(B3715,'SINAPI-%MO'!B:E,4,0)</f>
        <v>0.28760000000000002</v>
      </c>
      <c r="H3715" s="456">
        <f t="shared" si="57"/>
        <v>907.31</v>
      </c>
    </row>
    <row r="3716" spans="1:8" x14ac:dyDescent="0.25">
      <c r="A3716" s="447"/>
      <c r="B3716" s="449">
        <v>100693</v>
      </c>
      <c r="C3716" s="439" t="s">
        <v>14268</v>
      </c>
      <c r="D3716" s="449" t="s">
        <v>60</v>
      </c>
      <c r="E3716" s="450">
        <v>2269.29</v>
      </c>
      <c r="F3716" s="455">
        <v>0.48480000000000001</v>
      </c>
      <c r="G3716" s="453">
        <f>VLOOKUP(B3716,'SINAPI-%MO'!B:E,4,0)</f>
        <v>0.1711</v>
      </c>
      <c r="H3716" s="456">
        <f t="shared" si="57"/>
        <v>1881.01</v>
      </c>
    </row>
    <row r="3717" spans="1:8" x14ac:dyDescent="0.25">
      <c r="A3717" s="447"/>
      <c r="B3717" s="449">
        <v>91336</v>
      </c>
      <c r="C3717" s="439" t="s">
        <v>14269</v>
      </c>
      <c r="D3717" s="449" t="s">
        <v>60</v>
      </c>
      <c r="E3717" s="450">
        <v>2049</v>
      </c>
      <c r="F3717" s="455">
        <v>0.53700000000000003</v>
      </c>
      <c r="G3717" s="453">
        <f>VLOOKUP(B3717,'SINAPI-%MO'!B:E,4,0)</f>
        <v>0.1661</v>
      </c>
      <c r="H3717" s="456">
        <f t="shared" si="57"/>
        <v>1708.66</v>
      </c>
    </row>
    <row r="3718" spans="1:8" x14ac:dyDescent="0.25">
      <c r="A3718" s="447"/>
      <c r="B3718" s="449">
        <v>100694</v>
      </c>
      <c r="C3718" s="439" t="s">
        <v>14270</v>
      </c>
      <c r="D3718" s="449" t="s">
        <v>60</v>
      </c>
      <c r="E3718" s="450">
        <v>1997.2</v>
      </c>
      <c r="F3718" s="455">
        <v>0.55089999999999995</v>
      </c>
      <c r="G3718" s="453">
        <f>VLOOKUP(B3718,'SINAPI-%MO'!B:E,4,0)</f>
        <v>0.19439999999999999</v>
      </c>
      <c r="H3718" s="456">
        <f t="shared" si="57"/>
        <v>1608.94</v>
      </c>
    </row>
    <row r="3719" spans="1:8" x14ac:dyDescent="0.25">
      <c r="A3719" s="447"/>
      <c r="B3719" s="449">
        <v>91337</v>
      </c>
      <c r="C3719" s="439" t="s">
        <v>14271</v>
      </c>
      <c r="D3719" s="449" t="s">
        <v>60</v>
      </c>
      <c r="E3719" s="450">
        <v>1862.18</v>
      </c>
      <c r="F3719" s="455">
        <v>0.59079999999999999</v>
      </c>
      <c r="G3719" s="453">
        <f>VLOOKUP(B3719,'SINAPI-%MO'!B:E,4,0)</f>
        <v>0.18279999999999999</v>
      </c>
      <c r="H3719" s="456">
        <f t="shared" si="57"/>
        <v>1521.77</v>
      </c>
    </row>
    <row r="3720" spans="1:8" x14ac:dyDescent="0.25">
      <c r="A3720" s="447"/>
      <c r="B3720" s="449">
        <v>100691</v>
      </c>
      <c r="C3720" s="439" t="s">
        <v>14272</v>
      </c>
      <c r="D3720" s="449" t="s">
        <v>60</v>
      </c>
      <c r="E3720" s="450">
        <v>1906.11</v>
      </c>
      <c r="F3720" s="455">
        <v>0.4017</v>
      </c>
      <c r="G3720" s="453">
        <f>VLOOKUP(B3720,'SINAPI-%MO'!B:E,4,0)</f>
        <v>0.18859999999999999</v>
      </c>
      <c r="H3720" s="456">
        <f t="shared" si="57"/>
        <v>1546.61</v>
      </c>
    </row>
    <row r="3721" spans="1:8" x14ac:dyDescent="0.25">
      <c r="A3721" s="447"/>
      <c r="B3721" s="449">
        <v>100692</v>
      </c>
      <c r="C3721" s="439" t="s">
        <v>14273</v>
      </c>
      <c r="D3721" s="449" t="s">
        <v>60</v>
      </c>
      <c r="E3721" s="450">
        <v>1634.02</v>
      </c>
      <c r="F3721" s="455">
        <v>0.46860000000000002</v>
      </c>
      <c r="G3721" s="453">
        <f>VLOOKUP(B3721,'SINAPI-%MO'!B:E,4,0)</f>
        <v>0.22</v>
      </c>
      <c r="H3721" s="456">
        <f t="shared" si="57"/>
        <v>1274.53</v>
      </c>
    </row>
    <row r="3722" spans="1:8" x14ac:dyDescent="0.25">
      <c r="A3722" s="447"/>
      <c r="B3722" s="449">
        <v>91334</v>
      </c>
      <c r="C3722" s="439" t="s">
        <v>14274</v>
      </c>
      <c r="D3722" s="449" t="s">
        <v>60</v>
      </c>
      <c r="E3722" s="450">
        <v>1685.82</v>
      </c>
      <c r="F3722" s="455">
        <v>0.45419999999999999</v>
      </c>
      <c r="G3722" s="453">
        <f>VLOOKUP(B3722,'SINAPI-%MO'!B:E,4,0)</f>
        <v>0.18490000000000001</v>
      </c>
      <c r="H3722" s="456">
        <f t="shared" si="57"/>
        <v>1374.11</v>
      </c>
    </row>
    <row r="3723" spans="1:8" x14ac:dyDescent="0.25">
      <c r="A3723" s="447"/>
      <c r="B3723" s="449">
        <v>91335</v>
      </c>
      <c r="C3723" s="439" t="s">
        <v>14275</v>
      </c>
      <c r="D3723" s="449" t="s">
        <v>60</v>
      </c>
      <c r="E3723" s="450">
        <v>1499</v>
      </c>
      <c r="F3723" s="455">
        <v>0.51080000000000003</v>
      </c>
      <c r="G3723" s="453">
        <f>VLOOKUP(B3723,'SINAPI-%MO'!B:E,4,0)</f>
        <v>0.2079</v>
      </c>
      <c r="H3723" s="456">
        <f t="shared" si="57"/>
        <v>1187.3499999999999</v>
      </c>
    </row>
    <row r="3724" spans="1:8" x14ac:dyDescent="0.25">
      <c r="A3724" s="447"/>
      <c r="B3724" s="449">
        <v>90788</v>
      </c>
      <c r="C3724" s="439" t="s">
        <v>14276</v>
      </c>
      <c r="D3724" s="449" t="s">
        <v>60</v>
      </c>
      <c r="E3724" s="450">
        <v>1046.1400000000001</v>
      </c>
      <c r="F3724" s="455">
        <v>0</v>
      </c>
      <c r="G3724" s="453">
        <f>VLOOKUP(B3724,'SINAPI-%MO'!B:E,4,0)</f>
        <v>2.2599999999999999E-2</v>
      </c>
      <c r="H3724" s="456">
        <f t="shared" ref="H3724:H3787" si="58">IF(E3724&gt;0,TRUNC(E3724*(1-G3724),2),"")</f>
        <v>1022.49</v>
      </c>
    </row>
    <row r="3725" spans="1:8" x14ac:dyDescent="0.25">
      <c r="A3725" s="447"/>
      <c r="B3725" s="449">
        <v>90789</v>
      </c>
      <c r="C3725" s="439" t="s">
        <v>14277</v>
      </c>
      <c r="D3725" s="449" t="s">
        <v>60</v>
      </c>
      <c r="E3725" s="450">
        <v>1047.3699999999999</v>
      </c>
      <c r="F3725" s="455">
        <v>0</v>
      </c>
      <c r="G3725" s="453">
        <f>VLOOKUP(B3725,'SINAPI-%MO'!B:E,4,0)</f>
        <v>2.3699999999999999E-2</v>
      </c>
      <c r="H3725" s="456">
        <f t="shared" si="58"/>
        <v>1022.54</v>
      </c>
    </row>
    <row r="3726" spans="1:8" x14ac:dyDescent="0.25">
      <c r="A3726" s="447"/>
      <c r="B3726" s="449">
        <v>90790</v>
      </c>
      <c r="C3726" s="439" t="s">
        <v>14278</v>
      </c>
      <c r="D3726" s="449" t="s">
        <v>60</v>
      </c>
      <c r="E3726" s="450">
        <v>1079.43</v>
      </c>
      <c r="F3726" s="455">
        <v>0</v>
      </c>
      <c r="G3726" s="453">
        <f>VLOOKUP(B3726,'SINAPI-%MO'!B:E,4,0)</f>
        <v>2.4199999999999999E-2</v>
      </c>
      <c r="H3726" s="456">
        <f t="shared" si="58"/>
        <v>1053.3</v>
      </c>
    </row>
    <row r="3727" spans="1:8" x14ac:dyDescent="0.25">
      <c r="A3727" s="447"/>
      <c r="B3727" s="449">
        <v>100675</v>
      </c>
      <c r="C3727" s="439" t="s">
        <v>14279</v>
      </c>
      <c r="D3727" s="449" t="s">
        <v>60</v>
      </c>
      <c r="E3727" s="450">
        <v>1167.26</v>
      </c>
      <c r="F3727" s="455">
        <v>0</v>
      </c>
      <c r="G3727" s="453">
        <f>VLOOKUP(B3727,'SINAPI-%MO'!B:E,4,0)</f>
        <v>2.3400000000000001E-2</v>
      </c>
      <c r="H3727" s="456">
        <f t="shared" si="58"/>
        <v>1139.94</v>
      </c>
    </row>
    <row r="3728" spans="1:8" x14ac:dyDescent="0.25">
      <c r="A3728" s="447"/>
      <c r="B3728" s="449">
        <v>90794</v>
      </c>
      <c r="C3728" s="439" t="s">
        <v>14280</v>
      </c>
      <c r="D3728" s="449" t="s">
        <v>60</v>
      </c>
      <c r="E3728" s="450">
        <v>902.38</v>
      </c>
      <c r="F3728" s="455">
        <v>0</v>
      </c>
      <c r="G3728" s="453">
        <f>VLOOKUP(B3728,'SINAPI-%MO'!B:E,4,0)</f>
        <v>9.5799999999999996E-2</v>
      </c>
      <c r="H3728" s="456">
        <f t="shared" si="58"/>
        <v>815.93</v>
      </c>
    </row>
    <row r="3729" spans="1:8" x14ac:dyDescent="0.25">
      <c r="A3729" s="447"/>
      <c r="B3729" s="449">
        <v>90796</v>
      </c>
      <c r="C3729" s="439" t="s">
        <v>14281</v>
      </c>
      <c r="D3729" s="449" t="s">
        <v>60</v>
      </c>
      <c r="E3729" s="450">
        <v>911.7</v>
      </c>
      <c r="F3729" s="455">
        <v>0</v>
      </c>
      <c r="G3729" s="453">
        <f>VLOOKUP(B3729,'SINAPI-%MO'!B:E,4,0)</f>
        <v>0.1047</v>
      </c>
      <c r="H3729" s="456">
        <f t="shared" si="58"/>
        <v>816.24</v>
      </c>
    </row>
    <row r="3730" spans="1:8" x14ac:dyDescent="0.25">
      <c r="A3730" s="447"/>
      <c r="B3730" s="449">
        <v>90797</v>
      </c>
      <c r="C3730" s="439" t="s">
        <v>14282</v>
      </c>
      <c r="D3730" s="449" t="s">
        <v>60</v>
      </c>
      <c r="E3730" s="450">
        <v>916.37</v>
      </c>
      <c r="F3730" s="455">
        <v>0</v>
      </c>
      <c r="G3730" s="453">
        <f>VLOOKUP(B3730,'SINAPI-%MO'!B:E,4,0)</f>
        <v>0.1091</v>
      </c>
      <c r="H3730" s="456">
        <f t="shared" si="58"/>
        <v>816.39</v>
      </c>
    </row>
    <row r="3731" spans="1:8" x14ac:dyDescent="0.25">
      <c r="A3731" s="447"/>
      <c r="B3731" s="449">
        <v>90791</v>
      </c>
      <c r="C3731" s="439" t="s">
        <v>14283</v>
      </c>
      <c r="D3731" s="449" t="s">
        <v>60</v>
      </c>
      <c r="E3731" s="450">
        <v>1266.6300000000001</v>
      </c>
      <c r="F3731" s="455">
        <v>0</v>
      </c>
      <c r="G3731" s="453">
        <f>VLOOKUP(B3731,'SINAPI-%MO'!B:E,4,0)</f>
        <v>2.8299999999999999E-2</v>
      </c>
      <c r="H3731" s="456">
        <f t="shared" si="58"/>
        <v>1230.78</v>
      </c>
    </row>
    <row r="3732" spans="1:8" x14ac:dyDescent="0.25">
      <c r="A3732" s="447"/>
      <c r="B3732" s="449">
        <v>90793</v>
      </c>
      <c r="C3732" s="439" t="s">
        <v>14284</v>
      </c>
      <c r="D3732" s="449" t="s">
        <v>60</v>
      </c>
      <c r="E3732" s="450">
        <v>1320.07</v>
      </c>
      <c r="F3732" s="455">
        <v>0</v>
      </c>
      <c r="G3732" s="453">
        <f>VLOOKUP(B3732,'SINAPI-%MO'!B:E,4,0)</f>
        <v>3.4299999999999997E-2</v>
      </c>
      <c r="H3732" s="456">
        <f t="shared" si="58"/>
        <v>1274.79</v>
      </c>
    </row>
    <row r="3733" spans="1:8" x14ac:dyDescent="0.25">
      <c r="A3733" s="447"/>
      <c r="B3733" s="449">
        <v>90798</v>
      </c>
      <c r="C3733" s="439" t="s">
        <v>14285</v>
      </c>
      <c r="D3733" s="449" t="s">
        <v>60</v>
      </c>
      <c r="E3733" s="450">
        <v>1339.48</v>
      </c>
      <c r="F3733" s="455">
        <v>0</v>
      </c>
      <c r="G3733" s="453">
        <f>VLOOKUP(B3733,'SINAPI-%MO'!B:E,4,0)</f>
        <v>8.0799999999999997E-2</v>
      </c>
      <c r="H3733" s="456">
        <f t="shared" si="58"/>
        <v>1231.25</v>
      </c>
    </row>
    <row r="3734" spans="1:8" x14ac:dyDescent="0.25">
      <c r="A3734" s="447"/>
      <c r="B3734" s="449">
        <v>90799</v>
      </c>
      <c r="C3734" s="439" t="s">
        <v>14286</v>
      </c>
      <c r="D3734" s="449" t="s">
        <v>60</v>
      </c>
      <c r="E3734" s="450">
        <v>1377.76</v>
      </c>
      <c r="F3734" s="455">
        <v>0</v>
      </c>
      <c r="G3734" s="453">
        <f>VLOOKUP(B3734,'SINAPI-%MO'!B:E,4,0)</f>
        <v>8.2299999999999998E-2</v>
      </c>
      <c r="H3734" s="456">
        <f t="shared" si="58"/>
        <v>1264.3699999999999</v>
      </c>
    </row>
    <row r="3735" spans="1:8" x14ac:dyDescent="0.25">
      <c r="A3735" s="447"/>
      <c r="B3735" s="449">
        <v>100704</v>
      </c>
      <c r="C3735" s="439" t="s">
        <v>14287</v>
      </c>
      <c r="D3735" s="449" t="s">
        <v>60</v>
      </c>
      <c r="E3735" s="450">
        <v>80.08</v>
      </c>
      <c r="F3735" s="455">
        <v>0</v>
      </c>
      <c r="G3735" s="453">
        <f>VLOOKUP(B3735,'SINAPI-%MO'!B:E,4,0)</f>
        <v>0.31669999999999998</v>
      </c>
      <c r="H3735" s="456">
        <f t="shared" si="58"/>
        <v>54.71</v>
      </c>
    </row>
    <row r="3736" spans="1:8" x14ac:dyDescent="0.25">
      <c r="A3736" s="447"/>
      <c r="B3736" s="449">
        <v>106141</v>
      </c>
      <c r="C3736" s="439" t="s">
        <v>15186</v>
      </c>
      <c r="D3736" s="449" t="s">
        <v>60</v>
      </c>
      <c r="E3736" s="450">
        <v>0</v>
      </c>
      <c r="F3736" s="455"/>
      <c r="G3736" s="453" t="e">
        <f>VLOOKUP(B3736,'SINAPI-%MO'!B:E,4,0)</f>
        <v>#N/A</v>
      </c>
      <c r="H3736" s="456" t="str">
        <f t="shared" si="58"/>
        <v/>
      </c>
    </row>
    <row r="3737" spans="1:8" x14ac:dyDescent="0.25">
      <c r="A3737" s="447"/>
      <c r="B3737" s="449">
        <v>106139</v>
      </c>
      <c r="C3737" s="439" t="s">
        <v>15187</v>
      </c>
      <c r="D3737" s="449" t="s">
        <v>60</v>
      </c>
      <c r="E3737" s="450">
        <v>0</v>
      </c>
      <c r="F3737" s="455"/>
      <c r="G3737" s="453" t="e">
        <f>VLOOKUP(B3737,'SINAPI-%MO'!B:E,4,0)</f>
        <v>#N/A</v>
      </c>
      <c r="H3737" s="456" t="str">
        <f t="shared" si="58"/>
        <v/>
      </c>
    </row>
    <row r="3738" spans="1:8" x14ac:dyDescent="0.25">
      <c r="A3738" s="447"/>
      <c r="B3738" s="449">
        <v>106140</v>
      </c>
      <c r="C3738" s="439" t="s">
        <v>15188</v>
      </c>
      <c r="D3738" s="449" t="s">
        <v>60</v>
      </c>
      <c r="E3738" s="450">
        <v>0</v>
      </c>
      <c r="F3738" s="455"/>
      <c r="G3738" s="453" t="e">
        <f>VLOOKUP(B3738,'SINAPI-%MO'!B:E,4,0)</f>
        <v>#N/A</v>
      </c>
      <c r="H3738" s="456" t="str">
        <f t="shared" si="58"/>
        <v/>
      </c>
    </row>
    <row r="3739" spans="1:8" x14ac:dyDescent="0.25">
      <c r="A3739" s="447"/>
      <c r="B3739" s="449">
        <v>90838</v>
      </c>
      <c r="C3739" s="439" t="s">
        <v>14288</v>
      </c>
      <c r="D3739" s="449" t="s">
        <v>60</v>
      </c>
      <c r="E3739" s="450">
        <v>1591.54</v>
      </c>
      <c r="F3739" s="455">
        <v>0</v>
      </c>
      <c r="G3739" s="453">
        <f>VLOOKUP(B3739,'SINAPI-%MO'!B:E,4,0)</f>
        <v>9.8299999999999998E-2</v>
      </c>
      <c r="H3739" s="456">
        <f t="shared" si="58"/>
        <v>1435.09</v>
      </c>
    </row>
    <row r="3740" spans="1:8" x14ac:dyDescent="0.25">
      <c r="A3740" s="447"/>
      <c r="B3740" s="449">
        <v>94805</v>
      </c>
      <c r="C3740" s="439" t="s">
        <v>14289</v>
      </c>
      <c r="D3740" s="449" t="s">
        <v>60</v>
      </c>
      <c r="E3740" s="450">
        <v>1174.9100000000001</v>
      </c>
      <c r="F3740" s="455">
        <v>0</v>
      </c>
      <c r="G3740" s="453">
        <f>VLOOKUP(B3740,'SINAPI-%MO'!B:E,4,0)</f>
        <v>2.7900000000000001E-2</v>
      </c>
      <c r="H3740" s="456">
        <f t="shared" si="58"/>
        <v>1142.1300000000001</v>
      </c>
    </row>
    <row r="3741" spans="1:8" x14ac:dyDescent="0.25">
      <c r="A3741" s="447"/>
      <c r="B3741" s="449">
        <v>106145</v>
      </c>
      <c r="C3741" s="439" t="s">
        <v>14290</v>
      </c>
      <c r="D3741" s="449" t="s">
        <v>60</v>
      </c>
      <c r="E3741" s="450">
        <v>1164.26</v>
      </c>
      <c r="F3741" s="455">
        <v>0</v>
      </c>
      <c r="G3741" s="453">
        <f>VLOOKUP(B3741,'SINAPI-%MO'!B:E,4,0)</f>
        <v>6.6299999999999998E-2</v>
      </c>
      <c r="H3741" s="456">
        <f t="shared" si="58"/>
        <v>1087.06</v>
      </c>
    </row>
    <row r="3742" spans="1:8" x14ac:dyDescent="0.25">
      <c r="A3742" s="447"/>
      <c r="B3742" s="449">
        <v>106146</v>
      </c>
      <c r="C3742" s="439" t="s">
        <v>14291</v>
      </c>
      <c r="D3742" s="449" t="s">
        <v>60</v>
      </c>
      <c r="E3742" s="450">
        <v>733.44</v>
      </c>
      <c r="F3742" s="455">
        <v>0</v>
      </c>
      <c r="G3742" s="453">
        <f>VLOOKUP(B3742,'SINAPI-%MO'!B:E,4,0)</f>
        <v>0.1162</v>
      </c>
      <c r="H3742" s="456">
        <f t="shared" si="58"/>
        <v>648.21</v>
      </c>
    </row>
    <row r="3743" spans="1:8" x14ac:dyDescent="0.25">
      <c r="A3743" s="447"/>
      <c r="B3743" s="449">
        <v>106148</v>
      </c>
      <c r="C3743" s="439" t="s">
        <v>15189</v>
      </c>
      <c r="D3743" s="449" t="s">
        <v>60</v>
      </c>
      <c r="E3743" s="450">
        <v>0</v>
      </c>
      <c r="F3743" s="455"/>
      <c r="G3743" s="453" t="e">
        <f>VLOOKUP(B3743,'SINAPI-%MO'!B:E,4,0)</f>
        <v>#N/A</v>
      </c>
      <c r="H3743" s="456" t="str">
        <f t="shared" si="58"/>
        <v/>
      </c>
    </row>
    <row r="3744" spans="1:8" x14ac:dyDescent="0.25">
      <c r="A3744" s="447"/>
      <c r="B3744" s="449">
        <v>100702</v>
      </c>
      <c r="C3744" s="439" t="s">
        <v>14292</v>
      </c>
      <c r="D3744" s="449" t="s">
        <v>71</v>
      </c>
      <c r="E3744" s="450">
        <v>657.05</v>
      </c>
      <c r="F3744" s="455">
        <v>0</v>
      </c>
      <c r="G3744" s="453">
        <f>VLOOKUP(B3744,'SINAPI-%MO'!B:E,4,0)</f>
        <v>2.1600000000000001E-2</v>
      </c>
      <c r="H3744" s="456">
        <f t="shared" si="58"/>
        <v>642.85</v>
      </c>
    </row>
    <row r="3745" spans="1:8" x14ac:dyDescent="0.25">
      <c r="A3745" s="447"/>
      <c r="B3745" s="449">
        <v>100701</v>
      </c>
      <c r="C3745" s="439" t="s">
        <v>14293</v>
      </c>
      <c r="D3745" s="449" t="s">
        <v>71</v>
      </c>
      <c r="E3745" s="450">
        <v>650.94000000000005</v>
      </c>
      <c r="F3745" s="455">
        <v>0</v>
      </c>
      <c r="G3745" s="453">
        <f>VLOOKUP(B3745,'SINAPI-%MO'!B:E,4,0)</f>
        <v>7.1599999999999997E-2</v>
      </c>
      <c r="H3745" s="456">
        <f t="shared" si="58"/>
        <v>604.33000000000004</v>
      </c>
    </row>
    <row r="3746" spans="1:8" x14ac:dyDescent="0.25">
      <c r="A3746" s="447"/>
      <c r="B3746" s="449">
        <v>100700</v>
      </c>
      <c r="C3746" s="439" t="s">
        <v>14294</v>
      </c>
      <c r="D3746" s="449" t="s">
        <v>60</v>
      </c>
      <c r="E3746" s="450">
        <v>1124.1600000000001</v>
      </c>
      <c r="F3746" s="455">
        <v>0</v>
      </c>
      <c r="G3746" s="453">
        <f>VLOOKUP(B3746,'SINAPI-%MO'!B:E,4,0)</f>
        <v>0.19719999999999999</v>
      </c>
      <c r="H3746" s="456">
        <f t="shared" si="58"/>
        <v>902.47</v>
      </c>
    </row>
    <row r="3747" spans="1:8" x14ac:dyDescent="0.25">
      <c r="A3747" s="447"/>
      <c r="B3747" s="449">
        <v>91295</v>
      </c>
      <c r="C3747" s="439" t="s">
        <v>14295</v>
      </c>
      <c r="D3747" s="449" t="s">
        <v>60</v>
      </c>
      <c r="E3747" s="450">
        <v>451.37</v>
      </c>
      <c r="F3747" s="455">
        <v>0</v>
      </c>
      <c r="G3747" s="453">
        <f>VLOOKUP(B3747,'SINAPI-%MO'!B:E,4,0)</f>
        <v>0.13569999999999999</v>
      </c>
      <c r="H3747" s="456">
        <f t="shared" si="58"/>
        <v>390.11</v>
      </c>
    </row>
    <row r="3748" spans="1:8" x14ac:dyDescent="0.25">
      <c r="A3748" s="447"/>
      <c r="B3748" s="449">
        <v>91296</v>
      </c>
      <c r="C3748" s="439" t="s">
        <v>14296</v>
      </c>
      <c r="D3748" s="449" t="s">
        <v>60</v>
      </c>
      <c r="E3748" s="450">
        <v>482.84</v>
      </c>
      <c r="F3748" s="455">
        <v>0</v>
      </c>
      <c r="G3748" s="453">
        <f>VLOOKUP(B3748,'SINAPI-%MO'!B:E,4,0)</f>
        <v>0.1399</v>
      </c>
      <c r="H3748" s="456">
        <f t="shared" si="58"/>
        <v>415.29</v>
      </c>
    </row>
    <row r="3749" spans="1:8" x14ac:dyDescent="0.25">
      <c r="A3749" s="447"/>
      <c r="B3749" s="449">
        <v>91297</v>
      </c>
      <c r="C3749" s="439" t="s">
        <v>14297</v>
      </c>
      <c r="D3749" s="449" t="s">
        <v>60</v>
      </c>
      <c r="E3749" s="450">
        <v>529.84</v>
      </c>
      <c r="F3749" s="455">
        <v>0</v>
      </c>
      <c r="G3749" s="453">
        <f>VLOOKUP(B3749,'SINAPI-%MO'!B:E,4,0)</f>
        <v>0.1394</v>
      </c>
      <c r="H3749" s="456">
        <f t="shared" si="58"/>
        <v>455.98</v>
      </c>
    </row>
    <row r="3750" spans="1:8" x14ac:dyDescent="0.25">
      <c r="A3750" s="447"/>
      <c r="B3750" s="449">
        <v>90820</v>
      </c>
      <c r="C3750" s="439" t="s">
        <v>14298</v>
      </c>
      <c r="D3750" s="449" t="s">
        <v>60</v>
      </c>
      <c r="E3750" s="450">
        <v>424.76</v>
      </c>
      <c r="F3750" s="455">
        <v>0</v>
      </c>
      <c r="G3750" s="453">
        <f>VLOOKUP(B3750,'SINAPI-%MO'!B:E,4,0)</f>
        <v>0.14419999999999999</v>
      </c>
      <c r="H3750" s="456">
        <f t="shared" si="58"/>
        <v>363.5</v>
      </c>
    </row>
    <row r="3751" spans="1:8" x14ac:dyDescent="0.25">
      <c r="A3751" s="447"/>
      <c r="B3751" s="449">
        <v>90821</v>
      </c>
      <c r="C3751" s="439" t="s">
        <v>14299</v>
      </c>
      <c r="D3751" s="449" t="s">
        <v>60</v>
      </c>
      <c r="E3751" s="450">
        <v>433.4</v>
      </c>
      <c r="F3751" s="455">
        <v>0</v>
      </c>
      <c r="G3751" s="453">
        <f>VLOOKUP(B3751,'SINAPI-%MO'!B:E,4,0)</f>
        <v>0.15590000000000001</v>
      </c>
      <c r="H3751" s="456">
        <f t="shared" si="58"/>
        <v>365.83</v>
      </c>
    </row>
    <row r="3752" spans="1:8" x14ac:dyDescent="0.25">
      <c r="A3752" s="447"/>
      <c r="B3752" s="449">
        <v>90822</v>
      </c>
      <c r="C3752" s="439" t="s">
        <v>14300</v>
      </c>
      <c r="D3752" s="449" t="s">
        <v>60</v>
      </c>
      <c r="E3752" s="450">
        <v>463.7</v>
      </c>
      <c r="F3752" s="455">
        <v>0</v>
      </c>
      <c r="G3752" s="453">
        <f>VLOOKUP(B3752,'SINAPI-%MO'!B:E,4,0)</f>
        <v>0.1593</v>
      </c>
      <c r="H3752" s="456">
        <f t="shared" si="58"/>
        <v>389.83</v>
      </c>
    </row>
    <row r="3753" spans="1:8" x14ac:dyDescent="0.25">
      <c r="A3753" s="447"/>
      <c r="B3753" s="449">
        <v>90823</v>
      </c>
      <c r="C3753" s="439" t="s">
        <v>14301</v>
      </c>
      <c r="D3753" s="449" t="s">
        <v>60</v>
      </c>
      <c r="E3753" s="450">
        <v>565.25</v>
      </c>
      <c r="F3753" s="455">
        <v>0</v>
      </c>
      <c r="G3753" s="453">
        <f>VLOOKUP(B3753,'SINAPI-%MO'!B:E,4,0)</f>
        <v>0.14180000000000001</v>
      </c>
      <c r="H3753" s="456">
        <f t="shared" si="58"/>
        <v>485.09</v>
      </c>
    </row>
    <row r="3754" spans="1:8" x14ac:dyDescent="0.25">
      <c r="A3754" s="447"/>
      <c r="B3754" s="449">
        <v>90824</v>
      </c>
      <c r="C3754" s="439" t="s">
        <v>14302</v>
      </c>
      <c r="D3754" s="449" t="s">
        <v>60</v>
      </c>
      <c r="E3754" s="450">
        <v>799.98</v>
      </c>
      <c r="F3754" s="455">
        <v>0</v>
      </c>
      <c r="G3754" s="453">
        <f>VLOOKUP(B3754,'SINAPI-%MO'!B:E,4,0)</f>
        <v>0.12820000000000001</v>
      </c>
      <c r="H3754" s="456">
        <f t="shared" si="58"/>
        <v>697.42</v>
      </c>
    </row>
    <row r="3755" spans="1:8" x14ac:dyDescent="0.25">
      <c r="A3755" s="447"/>
      <c r="B3755" s="449">
        <v>91009</v>
      </c>
      <c r="C3755" s="439" t="s">
        <v>14303</v>
      </c>
      <c r="D3755" s="449" t="s">
        <v>60</v>
      </c>
      <c r="E3755" s="450">
        <v>439.03</v>
      </c>
      <c r="F3755" s="455">
        <v>0</v>
      </c>
      <c r="G3755" s="453">
        <f>VLOOKUP(B3755,'SINAPI-%MO'!B:E,4,0)</f>
        <v>0.13950000000000001</v>
      </c>
      <c r="H3755" s="456">
        <f t="shared" si="58"/>
        <v>377.78</v>
      </c>
    </row>
    <row r="3756" spans="1:8" x14ac:dyDescent="0.25">
      <c r="A3756" s="447"/>
      <c r="B3756" s="449">
        <v>91010</v>
      </c>
      <c r="C3756" s="439" t="s">
        <v>14304</v>
      </c>
      <c r="D3756" s="449" t="s">
        <v>60</v>
      </c>
      <c r="E3756" s="450">
        <v>448.34</v>
      </c>
      <c r="F3756" s="455">
        <v>0</v>
      </c>
      <c r="G3756" s="453">
        <f>VLOOKUP(B3756,'SINAPI-%MO'!B:E,4,0)</f>
        <v>0.1507</v>
      </c>
      <c r="H3756" s="456">
        <f t="shared" si="58"/>
        <v>380.77</v>
      </c>
    </row>
    <row r="3757" spans="1:8" x14ac:dyDescent="0.25">
      <c r="A3757" s="447"/>
      <c r="B3757" s="449">
        <v>91011</v>
      </c>
      <c r="C3757" s="439" t="s">
        <v>14305</v>
      </c>
      <c r="D3757" s="449" t="s">
        <v>60</v>
      </c>
      <c r="E3757" s="450">
        <v>521.61</v>
      </c>
      <c r="F3757" s="455">
        <v>0</v>
      </c>
      <c r="G3757" s="453">
        <f>VLOOKUP(B3757,'SINAPI-%MO'!B:E,4,0)</f>
        <v>0.1416</v>
      </c>
      <c r="H3757" s="456">
        <f t="shared" si="58"/>
        <v>447.75</v>
      </c>
    </row>
    <row r="3758" spans="1:8" x14ac:dyDescent="0.25">
      <c r="A3758" s="447"/>
      <c r="B3758" s="449">
        <v>91012</v>
      </c>
      <c r="C3758" s="439" t="s">
        <v>14306</v>
      </c>
      <c r="D3758" s="449" t="s">
        <v>60</v>
      </c>
      <c r="E3758" s="450">
        <v>577.89</v>
      </c>
      <c r="F3758" s="455">
        <v>0</v>
      </c>
      <c r="G3758" s="453">
        <f>VLOOKUP(B3758,'SINAPI-%MO'!B:E,4,0)</f>
        <v>0.13869999999999999</v>
      </c>
      <c r="H3758" s="456">
        <f t="shared" si="58"/>
        <v>497.73</v>
      </c>
    </row>
    <row r="3759" spans="1:8" x14ac:dyDescent="0.25">
      <c r="A3759" s="447"/>
      <c r="B3759" s="449">
        <v>91298</v>
      </c>
      <c r="C3759" s="439" t="s">
        <v>14307</v>
      </c>
      <c r="D3759" s="449" t="s">
        <v>60</v>
      </c>
      <c r="E3759" s="450">
        <v>940.49</v>
      </c>
      <c r="F3759" s="455">
        <v>0.81420000000000003</v>
      </c>
      <c r="G3759" s="453">
        <f>VLOOKUP(B3759,'SINAPI-%MO'!B:E,4,0)</f>
        <v>7.85E-2</v>
      </c>
      <c r="H3759" s="456">
        <f t="shared" si="58"/>
        <v>866.66</v>
      </c>
    </row>
    <row r="3760" spans="1:8" x14ac:dyDescent="0.25">
      <c r="A3760" s="447"/>
      <c r="B3760" s="449">
        <v>90825</v>
      </c>
      <c r="C3760" s="439" t="s">
        <v>14308</v>
      </c>
      <c r="D3760" s="449" t="s">
        <v>60</v>
      </c>
      <c r="E3760" s="450">
        <v>888.78</v>
      </c>
      <c r="F3760" s="455">
        <v>0</v>
      </c>
      <c r="G3760" s="453">
        <f>VLOOKUP(B3760,'SINAPI-%MO'!B:E,4,0)</f>
        <v>0.12520000000000001</v>
      </c>
      <c r="H3760" s="456">
        <f t="shared" si="58"/>
        <v>777.5</v>
      </c>
    </row>
    <row r="3761" spans="1:8" x14ac:dyDescent="0.25">
      <c r="A3761" s="447"/>
      <c r="B3761" s="449">
        <v>91299</v>
      </c>
      <c r="C3761" s="439" t="s">
        <v>14309</v>
      </c>
      <c r="D3761" s="449" t="s">
        <v>60</v>
      </c>
      <c r="E3761" s="450">
        <v>1303.67</v>
      </c>
      <c r="F3761" s="455">
        <v>0.84399999999999997</v>
      </c>
      <c r="G3761" s="453">
        <f>VLOOKUP(B3761,'SINAPI-%MO'!B:E,4,0)</f>
        <v>7.8600000000000003E-2</v>
      </c>
      <c r="H3761" s="456">
        <f t="shared" si="58"/>
        <v>1201.2</v>
      </c>
    </row>
    <row r="3762" spans="1:8" x14ac:dyDescent="0.25">
      <c r="A3762" s="447"/>
      <c r="B3762" s="449">
        <v>91341</v>
      </c>
      <c r="C3762" s="439" t="s">
        <v>14310</v>
      </c>
      <c r="D3762" s="449" t="s">
        <v>71</v>
      </c>
      <c r="E3762" s="450">
        <v>893.72</v>
      </c>
      <c r="F3762" s="455">
        <v>0</v>
      </c>
      <c r="G3762" s="453">
        <f>VLOOKUP(B3762,'SINAPI-%MO'!B:E,4,0)</f>
        <v>2.1600000000000001E-2</v>
      </c>
      <c r="H3762" s="456">
        <f t="shared" si="58"/>
        <v>874.41</v>
      </c>
    </row>
    <row r="3763" spans="1:8" x14ac:dyDescent="0.25">
      <c r="A3763" s="447"/>
      <c r="B3763" s="449">
        <v>94806</v>
      </c>
      <c r="C3763" s="439" t="s">
        <v>14311</v>
      </c>
      <c r="D3763" s="449" t="s">
        <v>60</v>
      </c>
      <c r="E3763" s="450">
        <v>749.59</v>
      </c>
      <c r="F3763" s="455">
        <v>0</v>
      </c>
      <c r="G3763" s="453">
        <f>VLOOKUP(B3763,'SINAPI-%MO'!B:E,4,0)</f>
        <v>6.1800000000000001E-2</v>
      </c>
      <c r="H3763" s="456">
        <f t="shared" si="58"/>
        <v>703.26</v>
      </c>
    </row>
    <row r="3764" spans="1:8" x14ac:dyDescent="0.25">
      <c r="A3764" s="447"/>
      <c r="B3764" s="449">
        <v>94807</v>
      </c>
      <c r="C3764" s="439" t="s">
        <v>14312</v>
      </c>
      <c r="D3764" s="449" t="s">
        <v>60</v>
      </c>
      <c r="E3764" s="450">
        <v>685.69</v>
      </c>
      <c r="F3764" s="455">
        <v>0</v>
      </c>
      <c r="G3764" s="453">
        <f>VLOOKUP(B3764,'SINAPI-%MO'!B:E,4,0)</f>
        <v>7.1199999999999999E-2</v>
      </c>
      <c r="H3764" s="456">
        <f t="shared" si="58"/>
        <v>636.86</v>
      </c>
    </row>
    <row r="3765" spans="1:8" x14ac:dyDescent="0.25">
      <c r="A3765" s="447"/>
      <c r="B3765" s="449">
        <v>106142</v>
      </c>
      <c r="C3765" s="439" t="s">
        <v>14313</v>
      </c>
      <c r="D3765" s="449" t="s">
        <v>60</v>
      </c>
      <c r="E3765" s="450">
        <v>1063.48</v>
      </c>
      <c r="F3765" s="455">
        <v>0</v>
      </c>
      <c r="G3765" s="453">
        <f>VLOOKUP(B3765,'SINAPI-%MO'!B:E,4,0)</f>
        <v>2.8199999999999999E-2</v>
      </c>
      <c r="H3765" s="456">
        <f t="shared" si="58"/>
        <v>1033.48</v>
      </c>
    </row>
    <row r="3766" spans="1:8" x14ac:dyDescent="0.25">
      <c r="A3766" s="447"/>
      <c r="B3766" s="449">
        <v>106143</v>
      </c>
      <c r="C3766" s="439" t="s">
        <v>14314</v>
      </c>
      <c r="D3766" s="449" t="s">
        <v>60</v>
      </c>
      <c r="E3766" s="450">
        <v>1095.79</v>
      </c>
      <c r="F3766" s="455">
        <v>0</v>
      </c>
      <c r="G3766" s="453">
        <f>VLOOKUP(B3766,'SINAPI-%MO'!B:E,4,0)</f>
        <v>2.87E-2</v>
      </c>
      <c r="H3766" s="456">
        <f t="shared" si="58"/>
        <v>1064.3399999999999</v>
      </c>
    </row>
    <row r="3767" spans="1:8" x14ac:dyDescent="0.25">
      <c r="A3767" s="447"/>
      <c r="B3767" s="449">
        <v>106144</v>
      </c>
      <c r="C3767" s="439" t="s">
        <v>14315</v>
      </c>
      <c r="D3767" s="449" t="s">
        <v>60</v>
      </c>
      <c r="E3767" s="450">
        <v>1285.02</v>
      </c>
      <c r="F3767" s="455">
        <v>0</v>
      </c>
      <c r="G3767" s="453">
        <f>VLOOKUP(B3767,'SINAPI-%MO'!B:E,4,0)</f>
        <v>3.3700000000000001E-2</v>
      </c>
      <c r="H3767" s="456">
        <f t="shared" si="58"/>
        <v>1241.71</v>
      </c>
    </row>
    <row r="3768" spans="1:8" x14ac:dyDescent="0.25">
      <c r="A3768" s="447"/>
      <c r="B3768" s="449">
        <v>100703</v>
      </c>
      <c r="C3768" s="439" t="s">
        <v>14316</v>
      </c>
      <c r="D3768" s="449" t="s">
        <v>60</v>
      </c>
      <c r="E3768" s="450">
        <v>33.93</v>
      </c>
      <c r="F3768" s="455">
        <v>0</v>
      </c>
      <c r="G3768" s="453">
        <f>VLOOKUP(B3768,'SINAPI-%MO'!B:E,4,0)</f>
        <v>0.33539999999999998</v>
      </c>
      <c r="H3768" s="456">
        <f t="shared" si="58"/>
        <v>22.54</v>
      </c>
    </row>
    <row r="3769" spans="1:8" x14ac:dyDescent="0.25">
      <c r="A3769" s="447"/>
      <c r="B3769" s="449">
        <v>106147</v>
      </c>
      <c r="C3769" s="439" t="s">
        <v>14317</v>
      </c>
      <c r="D3769" s="449" t="s">
        <v>60</v>
      </c>
      <c r="E3769" s="450">
        <v>111.01</v>
      </c>
      <c r="F3769" s="455">
        <v>0</v>
      </c>
      <c r="G3769" s="453">
        <f>VLOOKUP(B3769,'SINAPI-%MO'!B:E,4,0)</f>
        <v>0.96440000000000003</v>
      </c>
      <c r="H3769" s="456">
        <f t="shared" si="58"/>
        <v>3.95</v>
      </c>
    </row>
    <row r="3770" spans="1:8" x14ac:dyDescent="0.25">
      <c r="A3770" s="447"/>
      <c r="B3770" s="449">
        <v>100695</v>
      </c>
      <c r="C3770" s="439" t="s">
        <v>14318</v>
      </c>
      <c r="D3770" s="449" t="s">
        <v>60</v>
      </c>
      <c r="E3770" s="450">
        <v>78.150000000000006</v>
      </c>
      <c r="F3770" s="455">
        <v>0</v>
      </c>
      <c r="G3770" s="453">
        <f>VLOOKUP(B3770,'SINAPI-%MO'!B:E,4,0)</f>
        <v>0.94950000000000001</v>
      </c>
      <c r="H3770" s="456">
        <f t="shared" si="58"/>
        <v>3.94</v>
      </c>
    </row>
    <row r="3771" spans="1:8" x14ac:dyDescent="0.25">
      <c r="A3771" s="447"/>
      <c r="B3771" s="449">
        <v>100696</v>
      </c>
      <c r="C3771" s="439" t="s">
        <v>14319</v>
      </c>
      <c r="D3771" s="449" t="s">
        <v>60</v>
      </c>
      <c r="E3771" s="450">
        <v>86.61</v>
      </c>
      <c r="F3771" s="455">
        <v>0</v>
      </c>
      <c r="G3771" s="453">
        <f>VLOOKUP(B3771,'SINAPI-%MO'!B:E,4,0)</f>
        <v>0.95440000000000003</v>
      </c>
      <c r="H3771" s="456">
        <f t="shared" si="58"/>
        <v>3.94</v>
      </c>
    </row>
    <row r="3772" spans="1:8" x14ac:dyDescent="0.25">
      <c r="A3772" s="447"/>
      <c r="B3772" s="449">
        <v>100697</v>
      </c>
      <c r="C3772" s="439" t="s">
        <v>14320</v>
      </c>
      <c r="D3772" s="449" t="s">
        <v>60</v>
      </c>
      <c r="E3772" s="450">
        <v>95.08</v>
      </c>
      <c r="F3772" s="455">
        <v>0</v>
      </c>
      <c r="G3772" s="453">
        <f>VLOOKUP(B3772,'SINAPI-%MO'!B:E,4,0)</f>
        <v>0.95850000000000002</v>
      </c>
      <c r="H3772" s="456">
        <f t="shared" si="58"/>
        <v>3.94</v>
      </c>
    </row>
    <row r="3773" spans="1:8" x14ac:dyDescent="0.25">
      <c r="A3773" s="447"/>
      <c r="B3773" s="449">
        <v>100698</v>
      </c>
      <c r="C3773" s="439" t="s">
        <v>14321</v>
      </c>
      <c r="D3773" s="449" t="s">
        <v>60</v>
      </c>
      <c r="E3773" s="450">
        <v>103.56</v>
      </c>
      <c r="F3773" s="455">
        <v>0</v>
      </c>
      <c r="G3773" s="453">
        <f>VLOOKUP(B3773,'SINAPI-%MO'!B:E,4,0)</f>
        <v>0.96189999999999998</v>
      </c>
      <c r="H3773" s="456">
        <f t="shared" si="58"/>
        <v>3.94</v>
      </c>
    </row>
    <row r="3774" spans="1:8" x14ac:dyDescent="0.25">
      <c r="A3774" s="447"/>
      <c r="B3774" s="449">
        <v>100699</v>
      </c>
      <c r="C3774" s="439" t="s">
        <v>14322</v>
      </c>
      <c r="D3774" s="449" t="s">
        <v>60</v>
      </c>
      <c r="E3774" s="450">
        <v>123.74</v>
      </c>
      <c r="F3774" s="455">
        <v>0</v>
      </c>
      <c r="G3774" s="453">
        <f>VLOOKUP(B3774,'SINAPI-%MO'!B:E,4,0)</f>
        <v>0.96809999999999996</v>
      </c>
      <c r="H3774" s="456">
        <f t="shared" si="58"/>
        <v>3.94</v>
      </c>
    </row>
    <row r="3775" spans="1:8" x14ac:dyDescent="0.25">
      <c r="A3775" s="447"/>
      <c r="B3775" s="449">
        <v>100705</v>
      </c>
      <c r="C3775" s="439" t="s">
        <v>14323</v>
      </c>
      <c r="D3775" s="449" t="s">
        <v>60</v>
      </c>
      <c r="E3775" s="450">
        <v>76.260000000000005</v>
      </c>
      <c r="F3775" s="455">
        <v>0</v>
      </c>
      <c r="G3775" s="453">
        <f>VLOOKUP(B3775,'SINAPI-%MO'!B:E,4,0)</f>
        <v>0.33250000000000002</v>
      </c>
      <c r="H3775" s="456">
        <f t="shared" si="58"/>
        <v>50.9</v>
      </c>
    </row>
    <row r="3776" spans="1:8" x14ac:dyDescent="0.25">
      <c r="A3776" s="447"/>
      <c r="B3776" s="449">
        <v>101173</v>
      </c>
      <c r="C3776" s="439" t="s">
        <v>1563</v>
      </c>
      <c r="D3776" s="449" t="s">
        <v>73</v>
      </c>
      <c r="E3776" s="450">
        <v>63.78</v>
      </c>
      <c r="F3776" s="455">
        <v>0</v>
      </c>
      <c r="G3776" s="453">
        <f>VLOOKUP(B3776,'SINAPI-%MO'!B:E,4,0)</f>
        <v>0.52370000000000005</v>
      </c>
      <c r="H3776" s="456">
        <f t="shared" si="58"/>
        <v>30.37</v>
      </c>
    </row>
    <row r="3777" spans="1:8" x14ac:dyDescent="0.25">
      <c r="A3777" s="447"/>
      <c r="B3777" s="449">
        <v>101174</v>
      </c>
      <c r="C3777" s="439" t="s">
        <v>1564</v>
      </c>
      <c r="D3777" s="449" t="s">
        <v>73</v>
      </c>
      <c r="E3777" s="450">
        <v>90.01</v>
      </c>
      <c r="F3777" s="455">
        <v>0</v>
      </c>
      <c r="G3777" s="453">
        <f>VLOOKUP(B3777,'SINAPI-%MO'!B:E,4,0)</f>
        <v>0.57299999999999995</v>
      </c>
      <c r="H3777" s="456">
        <f t="shared" si="58"/>
        <v>38.43</v>
      </c>
    </row>
    <row r="3778" spans="1:8" x14ac:dyDescent="0.25">
      <c r="A3778" s="447"/>
      <c r="B3778" s="449">
        <v>101175</v>
      </c>
      <c r="C3778" s="439" t="s">
        <v>1565</v>
      </c>
      <c r="D3778" s="449" t="s">
        <v>73</v>
      </c>
      <c r="E3778" s="450">
        <v>122.94</v>
      </c>
      <c r="F3778" s="455">
        <v>0</v>
      </c>
      <c r="G3778" s="453">
        <f>VLOOKUP(B3778,'SINAPI-%MO'!B:E,4,0)</f>
        <v>0.56989999999999996</v>
      </c>
      <c r="H3778" s="456">
        <f t="shared" si="58"/>
        <v>52.87</v>
      </c>
    </row>
    <row r="3779" spans="1:8" x14ac:dyDescent="0.25">
      <c r="A3779" s="447"/>
      <c r="B3779" s="449">
        <v>101176</v>
      </c>
      <c r="C3779" s="439" t="s">
        <v>10776</v>
      </c>
      <c r="D3779" s="449" t="s">
        <v>73</v>
      </c>
      <c r="E3779" s="450">
        <v>150.51</v>
      </c>
      <c r="F3779" s="455">
        <v>0</v>
      </c>
      <c r="G3779" s="453">
        <f>VLOOKUP(B3779,'SINAPI-%MO'!B:E,4,0)</f>
        <v>0.51149999999999995</v>
      </c>
      <c r="H3779" s="456">
        <f t="shared" si="58"/>
        <v>73.52</v>
      </c>
    </row>
    <row r="3780" spans="1:8" x14ac:dyDescent="0.25">
      <c r="A3780" s="447"/>
      <c r="B3780" s="449">
        <v>101183</v>
      </c>
      <c r="C3780" s="439" t="s">
        <v>11534</v>
      </c>
      <c r="D3780" s="449" t="s">
        <v>73</v>
      </c>
      <c r="E3780" s="450">
        <v>0</v>
      </c>
      <c r="F3780" s="455"/>
      <c r="G3780" s="453" t="e">
        <f>VLOOKUP(B3780,'SINAPI-%MO'!B:E,4,0)</f>
        <v>#N/A</v>
      </c>
      <c r="H3780" s="456" t="str">
        <f t="shared" si="58"/>
        <v/>
      </c>
    </row>
    <row r="3781" spans="1:8" x14ac:dyDescent="0.25">
      <c r="A3781" s="447"/>
      <c r="B3781" s="449">
        <v>101184</v>
      </c>
      <c r="C3781" s="439" t="s">
        <v>11535</v>
      </c>
      <c r="D3781" s="449" t="s">
        <v>73</v>
      </c>
      <c r="E3781" s="450">
        <v>0</v>
      </c>
      <c r="F3781" s="455"/>
      <c r="G3781" s="453" t="e">
        <f>VLOOKUP(B3781,'SINAPI-%MO'!B:E,4,0)</f>
        <v>#N/A</v>
      </c>
      <c r="H3781" s="456" t="str">
        <f t="shared" si="58"/>
        <v/>
      </c>
    </row>
    <row r="3782" spans="1:8" x14ac:dyDescent="0.25">
      <c r="A3782" s="447"/>
      <c r="B3782" s="449">
        <v>101182</v>
      </c>
      <c r="C3782" s="439" t="s">
        <v>11536</v>
      </c>
      <c r="D3782" s="449" t="s">
        <v>73</v>
      </c>
      <c r="E3782" s="450">
        <v>0</v>
      </c>
      <c r="F3782" s="455"/>
      <c r="G3782" s="453" t="e">
        <f>VLOOKUP(B3782,'SINAPI-%MO'!B:E,4,0)</f>
        <v>#N/A</v>
      </c>
      <c r="H3782" s="456" t="str">
        <f t="shared" si="58"/>
        <v/>
      </c>
    </row>
    <row r="3783" spans="1:8" x14ac:dyDescent="0.25">
      <c r="A3783" s="447"/>
      <c r="B3783" s="449">
        <v>101185</v>
      </c>
      <c r="C3783" s="439" t="s">
        <v>11537</v>
      </c>
      <c r="D3783" s="449" t="s">
        <v>73</v>
      </c>
      <c r="E3783" s="450">
        <v>0</v>
      </c>
      <c r="F3783" s="455"/>
      <c r="G3783" s="453" t="e">
        <f>VLOOKUP(B3783,'SINAPI-%MO'!B:E,4,0)</f>
        <v>#N/A</v>
      </c>
      <c r="H3783" s="456" t="str">
        <f t="shared" si="58"/>
        <v/>
      </c>
    </row>
    <row r="3784" spans="1:8" x14ac:dyDescent="0.25">
      <c r="A3784" s="447"/>
      <c r="B3784" s="449">
        <v>101186</v>
      </c>
      <c r="C3784" s="439" t="s">
        <v>11538</v>
      </c>
      <c r="D3784" s="449" t="s">
        <v>73</v>
      </c>
      <c r="E3784" s="450">
        <v>0</v>
      </c>
      <c r="F3784" s="455"/>
      <c r="G3784" s="453" t="e">
        <f>VLOOKUP(B3784,'SINAPI-%MO'!B:E,4,0)</f>
        <v>#N/A</v>
      </c>
      <c r="H3784" s="456" t="str">
        <f t="shared" si="58"/>
        <v/>
      </c>
    </row>
    <row r="3785" spans="1:8" x14ac:dyDescent="0.25">
      <c r="A3785" s="447"/>
      <c r="B3785" s="449">
        <v>101187</v>
      </c>
      <c r="C3785" s="439" t="s">
        <v>11539</v>
      </c>
      <c r="D3785" s="449" t="s">
        <v>73</v>
      </c>
      <c r="E3785" s="450">
        <v>0</v>
      </c>
      <c r="F3785" s="455"/>
      <c r="G3785" s="453" t="e">
        <f>VLOOKUP(B3785,'SINAPI-%MO'!B:E,4,0)</f>
        <v>#N/A</v>
      </c>
      <c r="H3785" s="456" t="str">
        <f t="shared" si="58"/>
        <v/>
      </c>
    </row>
    <row r="3786" spans="1:8" x14ac:dyDescent="0.25">
      <c r="A3786" s="447"/>
      <c r="B3786" s="449">
        <v>101177</v>
      </c>
      <c r="C3786" s="439" t="s">
        <v>11540</v>
      </c>
      <c r="D3786" s="449" t="s">
        <v>73</v>
      </c>
      <c r="E3786" s="450">
        <v>0</v>
      </c>
      <c r="F3786" s="455"/>
      <c r="G3786" s="453" t="e">
        <f>VLOOKUP(B3786,'SINAPI-%MO'!B:E,4,0)</f>
        <v>#N/A</v>
      </c>
      <c r="H3786" s="456" t="str">
        <f t="shared" si="58"/>
        <v/>
      </c>
    </row>
    <row r="3787" spans="1:8" x14ac:dyDescent="0.25">
      <c r="A3787" s="447"/>
      <c r="B3787" s="449">
        <v>101178</v>
      </c>
      <c r="C3787" s="439" t="s">
        <v>11541</v>
      </c>
      <c r="D3787" s="449" t="s">
        <v>73</v>
      </c>
      <c r="E3787" s="450">
        <v>0</v>
      </c>
      <c r="F3787" s="455"/>
      <c r="G3787" s="453" t="e">
        <f>VLOOKUP(B3787,'SINAPI-%MO'!B:E,4,0)</f>
        <v>#N/A</v>
      </c>
      <c r="H3787" s="456" t="str">
        <f t="shared" si="58"/>
        <v/>
      </c>
    </row>
    <row r="3788" spans="1:8" x14ac:dyDescent="0.25">
      <c r="A3788" s="447"/>
      <c r="B3788" s="449">
        <v>101180</v>
      </c>
      <c r="C3788" s="439" t="s">
        <v>11542</v>
      </c>
      <c r="D3788" s="449" t="s">
        <v>73</v>
      </c>
      <c r="E3788" s="450">
        <v>0</v>
      </c>
      <c r="F3788" s="455"/>
      <c r="G3788" s="453" t="e">
        <f>VLOOKUP(B3788,'SINAPI-%MO'!B:E,4,0)</f>
        <v>#N/A</v>
      </c>
      <c r="H3788" s="456" t="str">
        <f t="shared" ref="H3788:H3851" si="59">IF(E3788&gt;0,TRUNC(E3788*(1-G3788),2),"")</f>
        <v/>
      </c>
    </row>
    <row r="3789" spans="1:8" x14ac:dyDescent="0.25">
      <c r="A3789" s="447"/>
      <c r="B3789" s="449">
        <v>101179</v>
      </c>
      <c r="C3789" s="439" t="s">
        <v>11543</v>
      </c>
      <c r="D3789" s="449" t="s">
        <v>73</v>
      </c>
      <c r="E3789" s="450">
        <v>0</v>
      </c>
      <c r="F3789" s="455"/>
      <c r="G3789" s="453" t="e">
        <f>VLOOKUP(B3789,'SINAPI-%MO'!B:E,4,0)</f>
        <v>#N/A</v>
      </c>
      <c r="H3789" s="456" t="str">
        <f t="shared" si="59"/>
        <v/>
      </c>
    </row>
    <row r="3790" spans="1:8" x14ac:dyDescent="0.25">
      <c r="A3790" s="447"/>
      <c r="B3790" s="449">
        <v>101181</v>
      </c>
      <c r="C3790" s="439" t="s">
        <v>11544</v>
      </c>
      <c r="D3790" s="449" t="s">
        <v>73</v>
      </c>
      <c r="E3790" s="450">
        <v>0</v>
      </c>
      <c r="F3790" s="455"/>
      <c r="G3790" s="453" t="e">
        <f>VLOOKUP(B3790,'SINAPI-%MO'!B:E,4,0)</f>
        <v>#N/A</v>
      </c>
      <c r="H3790" s="456" t="str">
        <f t="shared" si="59"/>
        <v/>
      </c>
    </row>
    <row r="3791" spans="1:8" x14ac:dyDescent="0.25">
      <c r="A3791" s="447"/>
      <c r="B3791" s="449">
        <v>100899</v>
      </c>
      <c r="C3791" s="439" t="s">
        <v>10777</v>
      </c>
      <c r="D3791" s="449" t="s">
        <v>73</v>
      </c>
      <c r="E3791" s="450">
        <v>91.96</v>
      </c>
      <c r="F3791" s="455">
        <v>0</v>
      </c>
      <c r="G3791" s="453">
        <f>VLOOKUP(B3791,'SINAPI-%MO'!B:E,4,0)</f>
        <v>0.39789999999999998</v>
      </c>
      <c r="H3791" s="456">
        <f t="shared" si="59"/>
        <v>55.36</v>
      </c>
    </row>
    <row r="3792" spans="1:8" x14ac:dyDescent="0.25">
      <c r="A3792" s="447"/>
      <c r="B3792" s="449">
        <v>100896</v>
      </c>
      <c r="C3792" s="439" t="s">
        <v>10778</v>
      </c>
      <c r="D3792" s="449" t="s">
        <v>73</v>
      </c>
      <c r="E3792" s="450">
        <v>65.41</v>
      </c>
      <c r="F3792" s="455">
        <v>0</v>
      </c>
      <c r="G3792" s="453">
        <f>VLOOKUP(B3792,'SINAPI-%MO'!B:E,4,0)</f>
        <v>0.1426</v>
      </c>
      <c r="H3792" s="456">
        <f t="shared" si="59"/>
        <v>56.08</v>
      </c>
    </row>
    <row r="3793" spans="1:8" x14ac:dyDescent="0.25">
      <c r="A3793" s="447"/>
      <c r="B3793" s="449">
        <v>100897</v>
      </c>
      <c r="C3793" s="439" t="s">
        <v>10779</v>
      </c>
      <c r="D3793" s="449" t="s">
        <v>73</v>
      </c>
      <c r="E3793" s="450">
        <v>128.5</v>
      </c>
      <c r="F3793" s="455">
        <v>0</v>
      </c>
      <c r="G3793" s="453">
        <f>VLOOKUP(B3793,'SINAPI-%MO'!B:E,4,0)</f>
        <v>9.1200000000000003E-2</v>
      </c>
      <c r="H3793" s="456">
        <f t="shared" si="59"/>
        <v>116.78</v>
      </c>
    </row>
    <row r="3794" spans="1:8" x14ac:dyDescent="0.25">
      <c r="A3794" s="447"/>
      <c r="B3794" s="449">
        <v>100900</v>
      </c>
      <c r="C3794" s="439" t="s">
        <v>10780</v>
      </c>
      <c r="D3794" s="449" t="s">
        <v>73</v>
      </c>
      <c r="E3794" s="450">
        <v>286.94</v>
      </c>
      <c r="F3794" s="455">
        <v>0</v>
      </c>
      <c r="G3794" s="453">
        <f>VLOOKUP(B3794,'SINAPI-%MO'!B:E,4,0)</f>
        <v>6.7799999999999999E-2</v>
      </c>
      <c r="H3794" s="456">
        <f t="shared" si="59"/>
        <v>267.48</v>
      </c>
    </row>
    <row r="3795" spans="1:8" x14ac:dyDescent="0.25">
      <c r="A3795" s="447"/>
      <c r="B3795" s="449">
        <v>100898</v>
      </c>
      <c r="C3795" s="439" t="s">
        <v>10781</v>
      </c>
      <c r="D3795" s="449" t="s">
        <v>73</v>
      </c>
      <c r="E3795" s="450">
        <v>249.08</v>
      </c>
      <c r="F3795" s="455">
        <v>0</v>
      </c>
      <c r="G3795" s="453">
        <f>VLOOKUP(B3795,'SINAPI-%MO'!B:E,4,0)</f>
        <v>5.8099999999999999E-2</v>
      </c>
      <c r="H3795" s="456">
        <f t="shared" si="59"/>
        <v>234.6</v>
      </c>
    </row>
    <row r="3796" spans="1:8" x14ac:dyDescent="0.25">
      <c r="A3796" s="447"/>
      <c r="B3796" s="449">
        <v>100892</v>
      </c>
      <c r="C3796" s="439" t="s">
        <v>1560</v>
      </c>
      <c r="D3796" s="449" t="s">
        <v>81</v>
      </c>
      <c r="E3796" s="450">
        <v>13.25</v>
      </c>
      <c r="F3796" s="455">
        <v>0</v>
      </c>
      <c r="G3796" s="453">
        <f>VLOOKUP(B3796,'SINAPI-%MO'!B:E,4,0)</f>
        <v>7.5499999999999998E-2</v>
      </c>
      <c r="H3796" s="456">
        <f t="shared" si="59"/>
        <v>12.24</v>
      </c>
    </row>
    <row r="3797" spans="1:8" x14ac:dyDescent="0.25">
      <c r="A3797" s="447"/>
      <c r="B3797" s="449">
        <v>100893</v>
      </c>
      <c r="C3797" s="439" t="s">
        <v>1561</v>
      </c>
      <c r="D3797" s="449" t="s">
        <v>81</v>
      </c>
      <c r="E3797" s="450">
        <v>13.02</v>
      </c>
      <c r="F3797" s="455">
        <v>0</v>
      </c>
      <c r="G3797" s="453">
        <f>VLOOKUP(B3797,'SINAPI-%MO'!B:E,4,0)</f>
        <v>6.6100000000000006E-2</v>
      </c>
      <c r="H3797" s="456">
        <f t="shared" si="59"/>
        <v>12.15</v>
      </c>
    </row>
    <row r="3798" spans="1:8" x14ac:dyDescent="0.25">
      <c r="A3798" s="447"/>
      <c r="B3798" s="449">
        <v>100894</v>
      </c>
      <c r="C3798" s="439" t="s">
        <v>1562</v>
      </c>
      <c r="D3798" s="449" t="s">
        <v>81</v>
      </c>
      <c r="E3798" s="450">
        <v>12.9</v>
      </c>
      <c r="F3798" s="455">
        <v>0</v>
      </c>
      <c r="G3798" s="453">
        <f>VLOOKUP(B3798,'SINAPI-%MO'!B:E,4,0)</f>
        <v>5.6599999999999998E-2</v>
      </c>
      <c r="H3798" s="456">
        <f t="shared" si="59"/>
        <v>12.16</v>
      </c>
    </row>
    <row r="3799" spans="1:8" x14ac:dyDescent="0.25">
      <c r="A3799" s="447"/>
      <c r="B3799" s="449">
        <v>100889</v>
      </c>
      <c r="C3799" s="439" t="s">
        <v>1558</v>
      </c>
      <c r="D3799" s="449" t="s">
        <v>81</v>
      </c>
      <c r="E3799" s="450">
        <v>12.68</v>
      </c>
      <c r="F3799" s="455">
        <v>0</v>
      </c>
      <c r="G3799" s="453">
        <f>VLOOKUP(B3799,'SINAPI-%MO'!B:E,4,0)</f>
        <v>4.8899999999999999E-2</v>
      </c>
      <c r="H3799" s="456">
        <f t="shared" si="59"/>
        <v>12.05</v>
      </c>
    </row>
    <row r="3800" spans="1:8" x14ac:dyDescent="0.25">
      <c r="A3800" s="447"/>
      <c r="B3800" s="449">
        <v>100891</v>
      </c>
      <c r="C3800" s="439" t="s">
        <v>11545</v>
      </c>
      <c r="D3800" s="449" t="s">
        <v>81</v>
      </c>
      <c r="E3800" s="450">
        <v>0</v>
      </c>
      <c r="F3800" s="455"/>
      <c r="G3800" s="453" t="e">
        <f>VLOOKUP(B3800,'SINAPI-%MO'!B:E,4,0)</f>
        <v>#N/A</v>
      </c>
      <c r="H3800" s="456" t="str">
        <f t="shared" si="59"/>
        <v/>
      </c>
    </row>
    <row r="3801" spans="1:8" x14ac:dyDescent="0.25">
      <c r="A3801" s="447"/>
      <c r="B3801" s="449">
        <v>100890</v>
      </c>
      <c r="C3801" s="439" t="s">
        <v>1559</v>
      </c>
      <c r="D3801" s="449" t="s">
        <v>81</v>
      </c>
      <c r="E3801" s="450">
        <v>12.47</v>
      </c>
      <c r="F3801" s="455">
        <v>0</v>
      </c>
      <c r="G3801" s="453">
        <f>VLOOKUP(B3801,'SINAPI-%MO'!B:E,4,0)</f>
        <v>4.0099999999999997E-2</v>
      </c>
      <c r="H3801" s="456">
        <f t="shared" si="59"/>
        <v>11.96</v>
      </c>
    </row>
    <row r="3802" spans="1:8" x14ac:dyDescent="0.25">
      <c r="A3802" s="447"/>
      <c r="B3802" s="449">
        <v>100658</v>
      </c>
      <c r="C3802" s="439" t="s">
        <v>1557</v>
      </c>
      <c r="D3802" s="449" t="s">
        <v>73</v>
      </c>
      <c r="E3802" s="450">
        <v>375.76</v>
      </c>
      <c r="F3802" s="455">
        <v>0.87660000000000005</v>
      </c>
      <c r="G3802" s="453">
        <f>VLOOKUP(B3802,'SINAPI-%MO'!B:E,4,0)</f>
        <v>7.3899999999999993E-2</v>
      </c>
      <c r="H3802" s="456">
        <f t="shared" si="59"/>
        <v>347.99</v>
      </c>
    </row>
    <row r="3803" spans="1:8" x14ac:dyDescent="0.25">
      <c r="A3803" s="447"/>
      <c r="B3803" s="449">
        <v>100657</v>
      </c>
      <c r="C3803" s="439" t="s">
        <v>1556</v>
      </c>
      <c r="D3803" s="449" t="s">
        <v>73</v>
      </c>
      <c r="E3803" s="450">
        <v>164.56</v>
      </c>
      <c r="F3803" s="455">
        <v>0.78100000000000003</v>
      </c>
      <c r="G3803" s="453">
        <f>VLOOKUP(B3803,'SINAPI-%MO'!B:E,4,0)</f>
        <v>0.1258</v>
      </c>
      <c r="H3803" s="456">
        <f t="shared" si="59"/>
        <v>143.85</v>
      </c>
    </row>
    <row r="3804" spans="1:8" x14ac:dyDescent="0.25">
      <c r="A3804" s="447"/>
      <c r="B3804" s="449">
        <v>100656</v>
      </c>
      <c r="C3804" s="439" t="s">
        <v>1555</v>
      </c>
      <c r="D3804" s="449" t="s">
        <v>73</v>
      </c>
      <c r="E3804" s="450">
        <v>127.74</v>
      </c>
      <c r="F3804" s="455">
        <v>0.7399</v>
      </c>
      <c r="G3804" s="453">
        <f>VLOOKUP(B3804,'SINAPI-%MO'!B:E,4,0)</f>
        <v>0.15409999999999999</v>
      </c>
      <c r="H3804" s="456">
        <f t="shared" si="59"/>
        <v>108.05</v>
      </c>
    </row>
    <row r="3805" spans="1:8" x14ac:dyDescent="0.25">
      <c r="A3805" s="447"/>
      <c r="B3805" s="449">
        <v>102649</v>
      </c>
      <c r="C3805" s="439" t="s">
        <v>11546</v>
      </c>
      <c r="D3805" s="449" t="s">
        <v>73</v>
      </c>
      <c r="E3805" s="450">
        <v>396.54</v>
      </c>
      <c r="F3805" s="455">
        <v>3.4500000000000003E-2</v>
      </c>
      <c r="G3805" s="453">
        <f>VLOOKUP(B3805,'SINAPI-%MO'!B:E,4,0)</f>
        <v>0.27150000000000002</v>
      </c>
      <c r="H3805" s="456">
        <f t="shared" si="59"/>
        <v>288.87</v>
      </c>
    </row>
    <row r="3806" spans="1:8" x14ac:dyDescent="0.25">
      <c r="A3806" s="447"/>
      <c r="B3806" s="449">
        <v>102645</v>
      </c>
      <c r="C3806" s="439" t="s">
        <v>11547</v>
      </c>
      <c r="D3806" s="449" t="s">
        <v>73</v>
      </c>
      <c r="E3806" s="450">
        <v>273.27</v>
      </c>
      <c r="F3806" s="455">
        <v>0</v>
      </c>
      <c r="G3806" s="453">
        <f>VLOOKUP(B3806,'SINAPI-%MO'!B:E,4,0)</f>
        <v>0.23669999999999999</v>
      </c>
      <c r="H3806" s="456">
        <f t="shared" si="59"/>
        <v>208.58</v>
      </c>
    </row>
    <row r="3807" spans="1:8" x14ac:dyDescent="0.25">
      <c r="A3807" s="447"/>
      <c r="B3807" s="449">
        <v>102650</v>
      </c>
      <c r="C3807" s="439" t="s">
        <v>11548</v>
      </c>
      <c r="D3807" s="449" t="s">
        <v>73</v>
      </c>
      <c r="E3807" s="450">
        <v>563.76</v>
      </c>
      <c r="F3807" s="455">
        <v>3.0499999999999999E-2</v>
      </c>
      <c r="G3807" s="453">
        <f>VLOOKUP(B3807,'SINAPI-%MO'!B:E,4,0)</f>
        <v>0.26819999999999999</v>
      </c>
      <c r="H3807" s="456">
        <f t="shared" si="59"/>
        <v>412.55</v>
      </c>
    </row>
    <row r="3808" spans="1:8" x14ac:dyDescent="0.25">
      <c r="A3808" s="447"/>
      <c r="B3808" s="449">
        <v>102646</v>
      </c>
      <c r="C3808" s="439" t="s">
        <v>11549</v>
      </c>
      <c r="D3808" s="449" t="s">
        <v>73</v>
      </c>
      <c r="E3808" s="450">
        <v>409.55</v>
      </c>
      <c r="F3808" s="455">
        <v>0</v>
      </c>
      <c r="G3808" s="453">
        <f>VLOOKUP(B3808,'SINAPI-%MO'!B:E,4,0)</f>
        <v>0.23799999999999999</v>
      </c>
      <c r="H3808" s="456">
        <f t="shared" si="59"/>
        <v>312.07</v>
      </c>
    </row>
    <row r="3809" spans="1:8" x14ac:dyDescent="0.25">
      <c r="A3809" s="447"/>
      <c r="B3809" s="449">
        <v>102651</v>
      </c>
      <c r="C3809" s="439" t="s">
        <v>11550</v>
      </c>
      <c r="D3809" s="449" t="s">
        <v>73</v>
      </c>
      <c r="E3809" s="450">
        <v>728.07</v>
      </c>
      <c r="F3809" s="455">
        <v>2.9700000000000001E-2</v>
      </c>
      <c r="G3809" s="453">
        <f>VLOOKUP(B3809,'SINAPI-%MO'!B:E,4,0)</f>
        <v>0.27700000000000002</v>
      </c>
      <c r="H3809" s="456">
        <f t="shared" si="59"/>
        <v>526.39</v>
      </c>
    </row>
    <row r="3810" spans="1:8" x14ac:dyDescent="0.25">
      <c r="A3810" s="447"/>
      <c r="B3810" s="449">
        <v>102647</v>
      </c>
      <c r="C3810" s="439" t="s">
        <v>11551</v>
      </c>
      <c r="D3810" s="449" t="s">
        <v>73</v>
      </c>
      <c r="E3810" s="450">
        <v>534.16</v>
      </c>
      <c r="F3810" s="455">
        <v>0</v>
      </c>
      <c r="G3810" s="453">
        <f>VLOOKUP(B3810,'SINAPI-%MO'!B:E,4,0)</f>
        <v>0.25119999999999998</v>
      </c>
      <c r="H3810" s="456">
        <f t="shared" si="59"/>
        <v>399.97</v>
      </c>
    </row>
    <row r="3811" spans="1:8" x14ac:dyDescent="0.25">
      <c r="A3811" s="447"/>
      <c r="B3811" s="449">
        <v>102652</v>
      </c>
      <c r="C3811" s="439" t="s">
        <v>11552</v>
      </c>
      <c r="D3811" s="449" t="s">
        <v>73</v>
      </c>
      <c r="E3811" s="450">
        <v>933.78</v>
      </c>
      <c r="F3811" s="455">
        <v>2.7199999999999998E-2</v>
      </c>
      <c r="G3811" s="453">
        <f>VLOOKUP(B3811,'SINAPI-%MO'!B:E,4,0)</f>
        <v>0.2606</v>
      </c>
      <c r="H3811" s="456">
        <f t="shared" si="59"/>
        <v>690.43</v>
      </c>
    </row>
    <row r="3812" spans="1:8" x14ac:dyDescent="0.25">
      <c r="A3812" s="447"/>
      <c r="B3812" s="449">
        <v>102648</v>
      </c>
      <c r="C3812" s="439" t="s">
        <v>11553</v>
      </c>
      <c r="D3812" s="449" t="s">
        <v>73</v>
      </c>
      <c r="E3812" s="450">
        <v>706.68</v>
      </c>
      <c r="F3812" s="455">
        <v>0</v>
      </c>
      <c r="G3812" s="453">
        <f>VLOOKUP(B3812,'SINAPI-%MO'!B:E,4,0)</f>
        <v>0.23280000000000001</v>
      </c>
      <c r="H3812" s="456">
        <f t="shared" si="59"/>
        <v>542.16</v>
      </c>
    </row>
    <row r="3813" spans="1:8" x14ac:dyDescent="0.25">
      <c r="A3813" s="447"/>
      <c r="B3813" s="449">
        <v>100651</v>
      </c>
      <c r="C3813" s="439" t="s">
        <v>10782</v>
      </c>
      <c r="D3813" s="449" t="s">
        <v>73</v>
      </c>
      <c r="E3813" s="450">
        <v>151.26</v>
      </c>
      <c r="F3813" s="455">
        <v>0</v>
      </c>
      <c r="G3813" s="453">
        <f>VLOOKUP(B3813,'SINAPI-%MO'!B:E,4,0)</f>
        <v>0.1265</v>
      </c>
      <c r="H3813" s="456">
        <f t="shared" si="59"/>
        <v>132.12</v>
      </c>
    </row>
    <row r="3814" spans="1:8" x14ac:dyDescent="0.25">
      <c r="A3814" s="447"/>
      <c r="B3814" s="449">
        <v>100652</v>
      </c>
      <c r="C3814" s="439" t="s">
        <v>12792</v>
      </c>
      <c r="D3814" s="449" t="s">
        <v>73</v>
      </c>
      <c r="E3814" s="450">
        <v>288.13</v>
      </c>
      <c r="F3814" s="455">
        <v>0</v>
      </c>
      <c r="G3814" s="453">
        <f>VLOOKUP(B3814,'SINAPI-%MO'!B:E,4,0)</f>
        <v>8.6599999999999996E-2</v>
      </c>
      <c r="H3814" s="456">
        <f t="shared" si="59"/>
        <v>263.17</v>
      </c>
    </row>
    <row r="3815" spans="1:8" x14ac:dyDescent="0.25">
      <c r="A3815" s="447"/>
      <c r="B3815" s="449">
        <v>100653</v>
      </c>
      <c r="C3815" s="439" t="s">
        <v>10783</v>
      </c>
      <c r="D3815" s="449" t="s">
        <v>73</v>
      </c>
      <c r="E3815" s="450">
        <v>477.49</v>
      </c>
      <c r="F3815" s="455">
        <v>0</v>
      </c>
      <c r="G3815" s="453">
        <f>VLOOKUP(B3815,'SINAPI-%MO'!B:E,4,0)</f>
        <v>6.4899999999999999E-2</v>
      </c>
      <c r="H3815" s="456">
        <f t="shared" si="59"/>
        <v>446.5</v>
      </c>
    </row>
    <row r="3816" spans="1:8" x14ac:dyDescent="0.25">
      <c r="A3816" s="447"/>
      <c r="B3816" s="449">
        <v>100654</v>
      </c>
      <c r="C3816" s="439" t="s">
        <v>10784</v>
      </c>
      <c r="D3816" s="449" t="s">
        <v>73</v>
      </c>
      <c r="E3816" s="450">
        <v>634.44000000000005</v>
      </c>
      <c r="F3816" s="455">
        <v>0</v>
      </c>
      <c r="G3816" s="453">
        <f>VLOOKUP(B3816,'SINAPI-%MO'!B:E,4,0)</f>
        <v>5.5599999999999997E-2</v>
      </c>
      <c r="H3816" s="456">
        <f t="shared" si="59"/>
        <v>599.16</v>
      </c>
    </row>
    <row r="3817" spans="1:8" x14ac:dyDescent="0.25">
      <c r="A3817" s="447"/>
      <c r="B3817" s="449">
        <v>100655</v>
      </c>
      <c r="C3817" s="439" t="s">
        <v>10785</v>
      </c>
      <c r="D3817" s="449" t="s">
        <v>73</v>
      </c>
      <c r="E3817" s="450">
        <v>736.25</v>
      </c>
      <c r="F3817" s="455">
        <v>0</v>
      </c>
      <c r="G3817" s="453">
        <f>VLOOKUP(B3817,'SINAPI-%MO'!B:E,4,0)</f>
        <v>4.0599999999999997E-2</v>
      </c>
      <c r="H3817" s="456">
        <f t="shared" si="59"/>
        <v>706.35</v>
      </c>
    </row>
    <row r="3818" spans="1:8" x14ac:dyDescent="0.25">
      <c r="A3818" s="447"/>
      <c r="B3818" s="449">
        <v>100364</v>
      </c>
      <c r="C3818" s="439" t="s">
        <v>14324</v>
      </c>
      <c r="D3818" s="449" t="s">
        <v>60</v>
      </c>
      <c r="E3818" s="450">
        <v>3137.48</v>
      </c>
      <c r="F3818" s="455">
        <v>5.1299999999999998E-2</v>
      </c>
      <c r="G3818" s="453">
        <f>VLOOKUP(B3818,'SINAPI-%MO'!B:E,4,0)</f>
        <v>0.40429999999999999</v>
      </c>
      <c r="H3818" s="456">
        <f t="shared" si="59"/>
        <v>1868.99</v>
      </c>
    </row>
    <row r="3819" spans="1:8" x14ac:dyDescent="0.25">
      <c r="A3819" s="447"/>
      <c r="B3819" s="449">
        <v>100374</v>
      </c>
      <c r="C3819" s="439" t="s">
        <v>14325</v>
      </c>
      <c r="D3819" s="449" t="s">
        <v>60</v>
      </c>
      <c r="E3819" s="450">
        <v>2935.16</v>
      </c>
      <c r="F3819" s="455">
        <v>5.4899999999999997E-2</v>
      </c>
      <c r="G3819" s="453">
        <f>VLOOKUP(B3819,'SINAPI-%MO'!B:E,4,0)</f>
        <v>0.43219999999999997</v>
      </c>
      <c r="H3819" s="456">
        <f t="shared" si="59"/>
        <v>1666.58</v>
      </c>
    </row>
    <row r="3820" spans="1:8" x14ac:dyDescent="0.25">
      <c r="A3820" s="447"/>
      <c r="B3820" s="449">
        <v>100365</v>
      </c>
      <c r="C3820" s="439" t="s">
        <v>14326</v>
      </c>
      <c r="D3820" s="449" t="s">
        <v>60</v>
      </c>
      <c r="E3820" s="450">
        <v>3628.85</v>
      </c>
      <c r="F3820" s="455">
        <v>4.4400000000000002E-2</v>
      </c>
      <c r="G3820" s="453">
        <f>VLOOKUP(B3820,'SINAPI-%MO'!B:E,4,0)</f>
        <v>0.42699999999999999</v>
      </c>
      <c r="H3820" s="456">
        <f t="shared" si="59"/>
        <v>2079.33</v>
      </c>
    </row>
    <row r="3821" spans="1:8" x14ac:dyDescent="0.25">
      <c r="A3821" s="447"/>
      <c r="B3821" s="449">
        <v>100375</v>
      </c>
      <c r="C3821" s="439" t="s">
        <v>14327</v>
      </c>
      <c r="D3821" s="449" t="s">
        <v>60</v>
      </c>
      <c r="E3821" s="450">
        <v>3335.2</v>
      </c>
      <c r="F3821" s="455">
        <v>4.8300000000000003E-2</v>
      </c>
      <c r="G3821" s="453">
        <f>VLOOKUP(B3821,'SINAPI-%MO'!B:E,4,0)</f>
        <v>0.46460000000000001</v>
      </c>
      <c r="H3821" s="456">
        <f t="shared" si="59"/>
        <v>1785.66</v>
      </c>
    </row>
    <row r="3822" spans="1:8" x14ac:dyDescent="0.25">
      <c r="A3822" s="447"/>
      <c r="B3822" s="449">
        <v>100366</v>
      </c>
      <c r="C3822" s="439" t="s">
        <v>14328</v>
      </c>
      <c r="D3822" s="449" t="s">
        <v>60</v>
      </c>
      <c r="E3822" s="450">
        <v>3851.49</v>
      </c>
      <c r="F3822" s="455">
        <v>4.1799999999999997E-2</v>
      </c>
      <c r="G3822" s="453">
        <f>VLOOKUP(B3822,'SINAPI-%MO'!B:E,4,0)</f>
        <v>0.40239999999999998</v>
      </c>
      <c r="H3822" s="456">
        <f t="shared" si="59"/>
        <v>2301.65</v>
      </c>
    </row>
    <row r="3823" spans="1:8" x14ac:dyDescent="0.25">
      <c r="A3823" s="447"/>
      <c r="B3823" s="449">
        <v>100376</v>
      </c>
      <c r="C3823" s="439" t="s">
        <v>14329</v>
      </c>
      <c r="D3823" s="449" t="s">
        <v>60</v>
      </c>
      <c r="E3823" s="450">
        <v>3424.09</v>
      </c>
      <c r="F3823" s="455">
        <v>4.7E-2</v>
      </c>
      <c r="G3823" s="453">
        <f>VLOOKUP(B3823,'SINAPI-%MO'!B:E,4,0)</f>
        <v>0.4526</v>
      </c>
      <c r="H3823" s="456">
        <f t="shared" si="59"/>
        <v>1874.34</v>
      </c>
    </row>
    <row r="3824" spans="1:8" x14ac:dyDescent="0.25">
      <c r="A3824" s="447"/>
      <c r="B3824" s="449">
        <v>100357</v>
      </c>
      <c r="C3824" s="439" t="s">
        <v>14330</v>
      </c>
      <c r="D3824" s="449" t="s">
        <v>60</v>
      </c>
      <c r="E3824" s="450">
        <v>1045.31</v>
      </c>
      <c r="F3824" s="455">
        <v>1.6999999999999999E-3</v>
      </c>
      <c r="G3824" s="453">
        <f>VLOOKUP(B3824,'SINAPI-%MO'!B:E,4,0)</f>
        <v>0.41089999999999999</v>
      </c>
      <c r="H3824" s="456">
        <f t="shared" si="59"/>
        <v>615.79</v>
      </c>
    </row>
    <row r="3825" spans="1:8" x14ac:dyDescent="0.25">
      <c r="A3825" s="447"/>
      <c r="B3825" s="449">
        <v>100367</v>
      </c>
      <c r="C3825" s="439" t="s">
        <v>14331</v>
      </c>
      <c r="D3825" s="449" t="s">
        <v>60</v>
      </c>
      <c r="E3825" s="450">
        <v>1016.68</v>
      </c>
      <c r="F3825" s="455">
        <v>1.8E-3</v>
      </c>
      <c r="G3825" s="453">
        <f>VLOOKUP(B3825,'SINAPI-%MO'!B:E,4,0)</f>
        <v>0.42249999999999999</v>
      </c>
      <c r="H3825" s="456">
        <f t="shared" si="59"/>
        <v>587.13</v>
      </c>
    </row>
    <row r="3826" spans="1:8" x14ac:dyDescent="0.25">
      <c r="A3826" s="447"/>
      <c r="B3826" s="449">
        <v>100358</v>
      </c>
      <c r="C3826" s="439" t="s">
        <v>14332</v>
      </c>
      <c r="D3826" s="449" t="s">
        <v>60</v>
      </c>
      <c r="E3826" s="450">
        <v>1455.35</v>
      </c>
      <c r="F3826" s="455">
        <v>1.1999999999999999E-3</v>
      </c>
      <c r="G3826" s="453">
        <f>VLOOKUP(B3826,'SINAPI-%MO'!B:E,4,0)</f>
        <v>0.48830000000000001</v>
      </c>
      <c r="H3826" s="456">
        <f t="shared" si="59"/>
        <v>744.7</v>
      </c>
    </row>
    <row r="3827" spans="1:8" x14ac:dyDescent="0.25">
      <c r="A3827" s="447"/>
      <c r="B3827" s="449">
        <v>100368</v>
      </c>
      <c r="C3827" s="439" t="s">
        <v>14333</v>
      </c>
      <c r="D3827" s="449" t="s">
        <v>60</v>
      </c>
      <c r="E3827" s="450">
        <v>1419.84</v>
      </c>
      <c r="F3827" s="455">
        <v>1.2999999999999999E-3</v>
      </c>
      <c r="G3827" s="453">
        <f>VLOOKUP(B3827,'SINAPI-%MO'!B:E,4,0)</f>
        <v>0.50049999999999994</v>
      </c>
      <c r="H3827" s="456">
        <f t="shared" si="59"/>
        <v>709.21</v>
      </c>
    </row>
    <row r="3828" spans="1:8" x14ac:dyDescent="0.25">
      <c r="A3828" s="447"/>
      <c r="B3828" s="449">
        <v>100359</v>
      </c>
      <c r="C3828" s="439" t="s">
        <v>14334</v>
      </c>
      <c r="D3828" s="449" t="s">
        <v>60</v>
      </c>
      <c r="E3828" s="450">
        <v>1524.58</v>
      </c>
      <c r="F3828" s="455">
        <v>1.1999999999999999E-3</v>
      </c>
      <c r="G3828" s="453">
        <f>VLOOKUP(B3828,'SINAPI-%MO'!B:E,4,0)</f>
        <v>0.46610000000000001</v>
      </c>
      <c r="H3828" s="456">
        <f t="shared" si="59"/>
        <v>813.97</v>
      </c>
    </row>
    <row r="3829" spans="1:8" x14ac:dyDescent="0.25">
      <c r="A3829" s="447"/>
      <c r="B3829" s="449">
        <v>100369</v>
      </c>
      <c r="C3829" s="439" t="s">
        <v>14335</v>
      </c>
      <c r="D3829" s="449" t="s">
        <v>60</v>
      </c>
      <c r="E3829" s="450">
        <v>1488.36</v>
      </c>
      <c r="F3829" s="455">
        <v>1.1999999999999999E-3</v>
      </c>
      <c r="G3829" s="453">
        <f>VLOOKUP(B3829,'SINAPI-%MO'!B:E,4,0)</f>
        <v>0.47749999999999998</v>
      </c>
      <c r="H3829" s="456">
        <f t="shared" si="59"/>
        <v>777.66</v>
      </c>
    </row>
    <row r="3830" spans="1:8" x14ac:dyDescent="0.25">
      <c r="A3830" s="447"/>
      <c r="B3830" s="449">
        <v>100360</v>
      </c>
      <c r="C3830" s="439" t="s">
        <v>14336</v>
      </c>
      <c r="D3830" s="449" t="s">
        <v>60</v>
      </c>
      <c r="E3830" s="450">
        <v>1697.82</v>
      </c>
      <c r="F3830" s="455">
        <v>1.1000000000000001E-3</v>
      </c>
      <c r="G3830" s="453">
        <f>VLOOKUP(B3830,'SINAPI-%MO'!B:E,4,0)</f>
        <v>0.4647</v>
      </c>
      <c r="H3830" s="456">
        <f t="shared" si="59"/>
        <v>908.84</v>
      </c>
    </row>
    <row r="3831" spans="1:8" x14ac:dyDescent="0.25">
      <c r="A3831" s="447"/>
      <c r="B3831" s="449">
        <v>100370</v>
      </c>
      <c r="C3831" s="439" t="s">
        <v>14337</v>
      </c>
      <c r="D3831" s="449" t="s">
        <v>60</v>
      </c>
      <c r="E3831" s="450">
        <v>1762.15</v>
      </c>
      <c r="F3831" s="455">
        <v>1E-3</v>
      </c>
      <c r="G3831" s="453">
        <f>VLOOKUP(B3831,'SINAPI-%MO'!B:E,4,0)</f>
        <v>0.44779999999999998</v>
      </c>
      <c r="H3831" s="456">
        <f t="shared" si="59"/>
        <v>973.05</v>
      </c>
    </row>
    <row r="3832" spans="1:8" x14ac:dyDescent="0.25">
      <c r="A3832" s="447"/>
      <c r="B3832" s="449">
        <v>100361</v>
      </c>
      <c r="C3832" s="439" t="s">
        <v>14338</v>
      </c>
      <c r="D3832" s="449" t="s">
        <v>60</v>
      </c>
      <c r="E3832" s="450">
        <v>2137.2600000000002</v>
      </c>
      <c r="F3832" s="455">
        <v>8.0000000000000004E-4</v>
      </c>
      <c r="G3832" s="453">
        <f>VLOOKUP(B3832,'SINAPI-%MO'!B:E,4,0)</f>
        <v>0.50070000000000003</v>
      </c>
      <c r="H3832" s="456">
        <f t="shared" si="59"/>
        <v>1067.1300000000001</v>
      </c>
    </row>
    <row r="3833" spans="1:8" x14ac:dyDescent="0.25">
      <c r="A3833" s="447"/>
      <c r="B3833" s="449">
        <v>100371</v>
      </c>
      <c r="C3833" s="439" t="s">
        <v>14339</v>
      </c>
      <c r="D3833" s="449" t="s">
        <v>60</v>
      </c>
      <c r="E3833" s="450">
        <v>2045.15</v>
      </c>
      <c r="F3833" s="455">
        <v>8.9999999999999998E-4</v>
      </c>
      <c r="G3833" s="453">
        <f>VLOOKUP(B3833,'SINAPI-%MO'!B:E,4,0)</f>
        <v>0.52329999999999999</v>
      </c>
      <c r="H3833" s="456">
        <f t="shared" si="59"/>
        <v>974.92</v>
      </c>
    </row>
    <row r="3834" spans="1:8" x14ac:dyDescent="0.25">
      <c r="A3834" s="447"/>
      <c r="B3834" s="449">
        <v>100362</v>
      </c>
      <c r="C3834" s="439" t="s">
        <v>14340</v>
      </c>
      <c r="D3834" s="449" t="s">
        <v>60</v>
      </c>
      <c r="E3834" s="450">
        <v>2796.87</v>
      </c>
      <c r="F3834" s="455">
        <v>5.7599999999999998E-2</v>
      </c>
      <c r="G3834" s="453">
        <f>VLOOKUP(B3834,'SINAPI-%MO'!B:E,4,0)</f>
        <v>0.4098</v>
      </c>
      <c r="H3834" s="456">
        <f t="shared" si="59"/>
        <v>1650.71</v>
      </c>
    </row>
    <row r="3835" spans="1:8" x14ac:dyDescent="0.25">
      <c r="A3835" s="447"/>
      <c r="B3835" s="449">
        <v>100372</v>
      </c>
      <c r="C3835" s="439" t="s">
        <v>14341</v>
      </c>
      <c r="D3835" s="449" t="s">
        <v>60</v>
      </c>
      <c r="E3835" s="450">
        <v>2641.87</v>
      </c>
      <c r="F3835" s="455">
        <v>6.0900000000000003E-2</v>
      </c>
      <c r="G3835" s="453">
        <f>VLOOKUP(B3835,'SINAPI-%MO'!B:E,4,0)</f>
        <v>0.43390000000000001</v>
      </c>
      <c r="H3835" s="456">
        <f t="shared" si="59"/>
        <v>1495.56</v>
      </c>
    </row>
    <row r="3836" spans="1:8" x14ac:dyDescent="0.25">
      <c r="A3836" s="447"/>
      <c r="B3836" s="449">
        <v>100363</v>
      </c>
      <c r="C3836" s="439" t="s">
        <v>14342</v>
      </c>
      <c r="D3836" s="449" t="s">
        <v>60</v>
      </c>
      <c r="E3836" s="450">
        <v>2882.86</v>
      </c>
      <c r="F3836" s="455">
        <v>5.5899999999999998E-2</v>
      </c>
      <c r="G3836" s="453">
        <f>VLOOKUP(B3836,'SINAPI-%MO'!B:E,4,0)</f>
        <v>0.39760000000000001</v>
      </c>
      <c r="H3836" s="456">
        <f t="shared" si="59"/>
        <v>1736.63</v>
      </c>
    </row>
    <row r="3837" spans="1:8" x14ac:dyDescent="0.25">
      <c r="A3837" s="447"/>
      <c r="B3837" s="449">
        <v>100373</v>
      </c>
      <c r="C3837" s="439" t="s">
        <v>14343</v>
      </c>
      <c r="D3837" s="449" t="s">
        <v>60</v>
      </c>
      <c r="E3837" s="450">
        <v>2724.96</v>
      </c>
      <c r="F3837" s="455">
        <v>5.91E-2</v>
      </c>
      <c r="G3837" s="453">
        <f>VLOOKUP(B3837,'SINAPI-%MO'!B:E,4,0)</f>
        <v>0.42059999999999997</v>
      </c>
      <c r="H3837" s="456">
        <f t="shared" si="59"/>
        <v>1578.84</v>
      </c>
    </row>
    <row r="3838" spans="1:8" x14ac:dyDescent="0.25">
      <c r="A3838" s="447"/>
      <c r="B3838" s="449">
        <v>106154</v>
      </c>
      <c r="C3838" s="439" t="s">
        <v>15190</v>
      </c>
      <c r="D3838" s="449" t="s">
        <v>71</v>
      </c>
      <c r="E3838" s="450">
        <v>0</v>
      </c>
      <c r="F3838" s="455"/>
      <c r="G3838" s="453" t="e">
        <f>VLOOKUP(B3838,'SINAPI-%MO'!B:E,4,0)</f>
        <v>#N/A</v>
      </c>
      <c r="H3838" s="456" t="str">
        <f t="shared" si="59"/>
        <v/>
      </c>
    </row>
    <row r="3839" spans="1:8" x14ac:dyDescent="0.25">
      <c r="A3839" s="447"/>
      <c r="B3839" s="449">
        <v>106153</v>
      </c>
      <c r="C3839" s="439" t="s">
        <v>15191</v>
      </c>
      <c r="D3839" s="449" t="s">
        <v>71</v>
      </c>
      <c r="E3839" s="450">
        <v>0</v>
      </c>
      <c r="F3839" s="455"/>
      <c r="G3839" s="453" t="e">
        <f>VLOOKUP(B3839,'SINAPI-%MO'!B:E,4,0)</f>
        <v>#N/A</v>
      </c>
      <c r="H3839" s="456" t="str">
        <f t="shared" si="59"/>
        <v/>
      </c>
    </row>
    <row r="3840" spans="1:8" x14ac:dyDescent="0.25">
      <c r="A3840" s="447"/>
      <c r="B3840" s="449">
        <v>106152</v>
      </c>
      <c r="C3840" s="439" t="s">
        <v>15192</v>
      </c>
      <c r="D3840" s="449" t="s">
        <v>71</v>
      </c>
      <c r="E3840" s="450">
        <v>0</v>
      </c>
      <c r="F3840" s="455"/>
      <c r="G3840" s="453" t="e">
        <f>VLOOKUP(B3840,'SINAPI-%MO'!B:E,4,0)</f>
        <v>#N/A</v>
      </c>
      <c r="H3840" s="456" t="str">
        <f t="shared" si="59"/>
        <v/>
      </c>
    </row>
    <row r="3841" spans="1:8" x14ac:dyDescent="0.25">
      <c r="A3841" s="447"/>
      <c r="B3841" s="449">
        <v>106157</v>
      </c>
      <c r="C3841" s="439" t="s">
        <v>15193</v>
      </c>
      <c r="D3841" s="449" t="s">
        <v>71</v>
      </c>
      <c r="E3841" s="450">
        <v>0</v>
      </c>
      <c r="F3841" s="455"/>
      <c r="G3841" s="453" t="e">
        <f>VLOOKUP(B3841,'SINAPI-%MO'!B:E,4,0)</f>
        <v>#N/A</v>
      </c>
      <c r="H3841" s="456" t="str">
        <f t="shared" si="59"/>
        <v/>
      </c>
    </row>
    <row r="3842" spans="1:8" x14ac:dyDescent="0.25">
      <c r="A3842" s="447"/>
      <c r="B3842" s="449">
        <v>106156</v>
      </c>
      <c r="C3842" s="439" t="s">
        <v>15194</v>
      </c>
      <c r="D3842" s="449" t="s">
        <v>71</v>
      </c>
      <c r="E3842" s="450">
        <v>0</v>
      </c>
      <c r="F3842" s="455"/>
      <c r="G3842" s="453" t="e">
        <f>VLOOKUP(B3842,'SINAPI-%MO'!B:E,4,0)</f>
        <v>#N/A</v>
      </c>
      <c r="H3842" s="456" t="str">
        <f t="shared" si="59"/>
        <v/>
      </c>
    </row>
    <row r="3843" spans="1:8" x14ac:dyDescent="0.25">
      <c r="A3843" s="447"/>
      <c r="B3843" s="449">
        <v>106155</v>
      </c>
      <c r="C3843" s="439" t="s">
        <v>15195</v>
      </c>
      <c r="D3843" s="449" t="s">
        <v>71</v>
      </c>
      <c r="E3843" s="450">
        <v>0</v>
      </c>
      <c r="F3843" s="455"/>
      <c r="G3843" s="453" t="e">
        <f>VLOOKUP(B3843,'SINAPI-%MO'!B:E,4,0)</f>
        <v>#N/A</v>
      </c>
      <c r="H3843" s="456" t="str">
        <f t="shared" si="59"/>
        <v/>
      </c>
    </row>
    <row r="3844" spans="1:8" x14ac:dyDescent="0.25">
      <c r="A3844" s="447"/>
      <c r="B3844" s="449">
        <v>106160</v>
      </c>
      <c r="C3844" s="439" t="s">
        <v>15196</v>
      </c>
      <c r="D3844" s="449" t="s">
        <v>71</v>
      </c>
      <c r="E3844" s="450">
        <v>0</v>
      </c>
      <c r="F3844" s="455"/>
      <c r="G3844" s="453" t="e">
        <f>VLOOKUP(B3844,'SINAPI-%MO'!B:E,4,0)</f>
        <v>#N/A</v>
      </c>
      <c r="H3844" s="456" t="str">
        <f t="shared" si="59"/>
        <v/>
      </c>
    </row>
    <row r="3845" spans="1:8" x14ac:dyDescent="0.25">
      <c r="A3845" s="447"/>
      <c r="B3845" s="449">
        <v>106159</v>
      </c>
      <c r="C3845" s="439" t="s">
        <v>15197</v>
      </c>
      <c r="D3845" s="449" t="s">
        <v>71</v>
      </c>
      <c r="E3845" s="450">
        <v>0</v>
      </c>
      <c r="F3845" s="455"/>
      <c r="G3845" s="453" t="e">
        <f>VLOOKUP(B3845,'SINAPI-%MO'!B:E,4,0)</f>
        <v>#N/A</v>
      </c>
      <c r="H3845" s="456" t="str">
        <f t="shared" si="59"/>
        <v/>
      </c>
    </row>
    <row r="3846" spans="1:8" x14ac:dyDescent="0.25">
      <c r="A3846" s="447"/>
      <c r="B3846" s="449">
        <v>106158</v>
      </c>
      <c r="C3846" s="439" t="s">
        <v>15198</v>
      </c>
      <c r="D3846" s="449" t="s">
        <v>71</v>
      </c>
      <c r="E3846" s="450">
        <v>0</v>
      </c>
      <c r="F3846" s="455"/>
      <c r="G3846" s="453" t="e">
        <f>VLOOKUP(B3846,'SINAPI-%MO'!B:E,4,0)</f>
        <v>#N/A</v>
      </c>
      <c r="H3846" s="456" t="str">
        <f t="shared" si="59"/>
        <v/>
      </c>
    </row>
    <row r="3847" spans="1:8" x14ac:dyDescent="0.25">
      <c r="A3847" s="447"/>
      <c r="B3847" s="449">
        <v>106163</v>
      </c>
      <c r="C3847" s="439" t="s">
        <v>15199</v>
      </c>
      <c r="D3847" s="449" t="s">
        <v>71</v>
      </c>
      <c r="E3847" s="450">
        <v>0</v>
      </c>
      <c r="F3847" s="455"/>
      <c r="G3847" s="453" t="e">
        <f>VLOOKUP(B3847,'SINAPI-%MO'!B:E,4,0)</f>
        <v>#N/A</v>
      </c>
      <c r="H3847" s="456" t="str">
        <f t="shared" si="59"/>
        <v/>
      </c>
    </row>
    <row r="3848" spans="1:8" x14ac:dyDescent="0.25">
      <c r="A3848" s="447"/>
      <c r="B3848" s="449">
        <v>106162</v>
      </c>
      <c r="C3848" s="439" t="s">
        <v>15200</v>
      </c>
      <c r="D3848" s="449" t="s">
        <v>71</v>
      </c>
      <c r="E3848" s="450">
        <v>0</v>
      </c>
      <c r="F3848" s="455"/>
      <c r="G3848" s="453" t="e">
        <f>VLOOKUP(B3848,'SINAPI-%MO'!B:E,4,0)</f>
        <v>#N/A</v>
      </c>
      <c r="H3848" s="456" t="str">
        <f t="shared" si="59"/>
        <v/>
      </c>
    </row>
    <row r="3849" spans="1:8" x14ac:dyDescent="0.25">
      <c r="A3849" s="447"/>
      <c r="B3849" s="449">
        <v>106161</v>
      </c>
      <c r="C3849" s="439" t="s">
        <v>15201</v>
      </c>
      <c r="D3849" s="449" t="s">
        <v>71</v>
      </c>
      <c r="E3849" s="450">
        <v>0</v>
      </c>
      <c r="F3849" s="455"/>
      <c r="G3849" s="453" t="e">
        <f>VLOOKUP(B3849,'SINAPI-%MO'!B:E,4,0)</f>
        <v>#N/A</v>
      </c>
      <c r="H3849" s="456" t="str">
        <f t="shared" si="59"/>
        <v/>
      </c>
    </row>
    <row r="3850" spans="1:8" x14ac:dyDescent="0.25">
      <c r="A3850" s="447"/>
      <c r="B3850" s="449">
        <v>100381</v>
      </c>
      <c r="C3850" s="439" t="s">
        <v>14344</v>
      </c>
      <c r="D3850" s="449" t="s">
        <v>71</v>
      </c>
      <c r="E3850" s="450">
        <v>59.71</v>
      </c>
      <c r="F3850" s="455">
        <v>0</v>
      </c>
      <c r="G3850" s="453">
        <f>VLOOKUP(B3850,'SINAPI-%MO'!B:E,4,0)</f>
        <v>0.54400000000000004</v>
      </c>
      <c r="H3850" s="456">
        <f t="shared" si="59"/>
        <v>27.22</v>
      </c>
    </row>
    <row r="3851" spans="1:8" x14ac:dyDescent="0.25">
      <c r="A3851" s="447"/>
      <c r="B3851" s="449">
        <v>100380</v>
      </c>
      <c r="C3851" s="439" t="s">
        <v>14345</v>
      </c>
      <c r="D3851" s="449" t="s">
        <v>71</v>
      </c>
      <c r="E3851" s="450">
        <v>51.83</v>
      </c>
      <c r="F3851" s="455">
        <v>0</v>
      </c>
      <c r="G3851" s="453">
        <f>VLOOKUP(B3851,'SINAPI-%MO'!B:E,4,0)</f>
        <v>0.49619999999999997</v>
      </c>
      <c r="H3851" s="456">
        <f t="shared" si="59"/>
        <v>26.11</v>
      </c>
    </row>
    <row r="3852" spans="1:8" x14ac:dyDescent="0.25">
      <c r="A3852" s="447"/>
      <c r="B3852" s="449">
        <v>100379</v>
      </c>
      <c r="C3852" s="439" t="s">
        <v>14346</v>
      </c>
      <c r="D3852" s="449" t="s">
        <v>71</v>
      </c>
      <c r="E3852" s="450">
        <v>38.799999999999997</v>
      </c>
      <c r="F3852" s="455">
        <v>0</v>
      </c>
      <c r="G3852" s="453">
        <f>VLOOKUP(B3852,'SINAPI-%MO'!B:E,4,0)</f>
        <v>0.42320000000000002</v>
      </c>
      <c r="H3852" s="456">
        <f t="shared" ref="H3852:H3915" si="60">IF(E3852&gt;0,TRUNC(E3852*(1-G3852),2),"")</f>
        <v>22.37</v>
      </c>
    </row>
    <row r="3853" spans="1:8" x14ac:dyDescent="0.25">
      <c r="A3853" s="447"/>
      <c r="B3853" s="449">
        <v>100384</v>
      </c>
      <c r="C3853" s="439" t="s">
        <v>14347</v>
      </c>
      <c r="D3853" s="449" t="s">
        <v>71</v>
      </c>
      <c r="E3853" s="450">
        <v>27.49</v>
      </c>
      <c r="F3853" s="455">
        <v>0</v>
      </c>
      <c r="G3853" s="453">
        <f>VLOOKUP(B3853,'SINAPI-%MO'!B:E,4,0)</f>
        <v>0.3478</v>
      </c>
      <c r="H3853" s="456">
        <f t="shared" si="60"/>
        <v>17.920000000000002</v>
      </c>
    </row>
    <row r="3854" spans="1:8" x14ac:dyDescent="0.25">
      <c r="A3854" s="447"/>
      <c r="B3854" s="449">
        <v>100383</v>
      </c>
      <c r="C3854" s="439" t="s">
        <v>14348</v>
      </c>
      <c r="D3854" s="449" t="s">
        <v>71</v>
      </c>
      <c r="E3854" s="450">
        <v>25.27</v>
      </c>
      <c r="F3854" s="455">
        <v>0</v>
      </c>
      <c r="G3854" s="453">
        <f>VLOOKUP(B3854,'SINAPI-%MO'!B:E,4,0)</f>
        <v>0.29480000000000001</v>
      </c>
      <c r="H3854" s="456">
        <f t="shared" si="60"/>
        <v>17.82</v>
      </c>
    </row>
    <row r="3855" spans="1:8" x14ac:dyDescent="0.25">
      <c r="A3855" s="447"/>
      <c r="B3855" s="449">
        <v>100382</v>
      </c>
      <c r="C3855" s="439" t="s">
        <v>14349</v>
      </c>
      <c r="D3855" s="449" t="s">
        <v>71</v>
      </c>
      <c r="E3855" s="450">
        <v>23.57</v>
      </c>
      <c r="F3855" s="455">
        <v>0</v>
      </c>
      <c r="G3855" s="453">
        <f>VLOOKUP(B3855,'SINAPI-%MO'!B:E,4,0)</f>
        <v>0.27829999999999999</v>
      </c>
      <c r="H3855" s="456">
        <f t="shared" si="60"/>
        <v>17.010000000000002</v>
      </c>
    </row>
    <row r="3856" spans="1:8" x14ac:dyDescent="0.25">
      <c r="A3856" s="447"/>
      <c r="B3856" s="449">
        <v>100387</v>
      </c>
      <c r="C3856" s="439" t="s">
        <v>14350</v>
      </c>
      <c r="D3856" s="449" t="s">
        <v>71</v>
      </c>
      <c r="E3856" s="450">
        <v>55.77</v>
      </c>
      <c r="F3856" s="455">
        <v>0</v>
      </c>
      <c r="G3856" s="453">
        <f>VLOOKUP(B3856,'SINAPI-%MO'!B:E,4,0)</f>
        <v>0.43640000000000001</v>
      </c>
      <c r="H3856" s="456">
        <f t="shared" si="60"/>
        <v>31.43</v>
      </c>
    </row>
    <row r="3857" spans="1:8" x14ac:dyDescent="0.25">
      <c r="A3857" s="447"/>
      <c r="B3857" s="449">
        <v>100386</v>
      </c>
      <c r="C3857" s="439" t="s">
        <v>14351</v>
      </c>
      <c r="D3857" s="449" t="s">
        <v>71</v>
      </c>
      <c r="E3857" s="450">
        <v>44.43</v>
      </c>
      <c r="F3857" s="455">
        <v>0</v>
      </c>
      <c r="G3857" s="453">
        <f>VLOOKUP(B3857,'SINAPI-%MO'!B:E,4,0)</f>
        <v>0.42</v>
      </c>
      <c r="H3857" s="456">
        <f t="shared" si="60"/>
        <v>25.76</v>
      </c>
    </row>
    <row r="3858" spans="1:8" x14ac:dyDescent="0.25">
      <c r="A3858" s="447"/>
      <c r="B3858" s="449">
        <v>100385</v>
      </c>
      <c r="C3858" s="439" t="s">
        <v>14352</v>
      </c>
      <c r="D3858" s="449" t="s">
        <v>71</v>
      </c>
      <c r="E3858" s="450">
        <v>34.44</v>
      </c>
      <c r="F3858" s="455">
        <v>0</v>
      </c>
      <c r="G3858" s="453">
        <f>VLOOKUP(B3858,'SINAPI-%MO'!B:E,4,0)</f>
        <v>0.36470000000000002</v>
      </c>
      <c r="H3858" s="456">
        <f t="shared" si="60"/>
        <v>21.87</v>
      </c>
    </row>
    <row r="3859" spans="1:8" x14ac:dyDescent="0.25">
      <c r="A3859" s="447"/>
      <c r="B3859" s="449">
        <v>100377</v>
      </c>
      <c r="C3859" s="439" t="s">
        <v>14353</v>
      </c>
      <c r="D3859" s="449" t="s">
        <v>81</v>
      </c>
      <c r="E3859" s="450">
        <v>14.28</v>
      </c>
      <c r="F3859" s="455">
        <v>3.15E-2</v>
      </c>
      <c r="G3859" s="453">
        <f>VLOOKUP(B3859,'SINAPI-%MO'!B:E,4,0)</f>
        <v>0.24510000000000001</v>
      </c>
      <c r="H3859" s="456">
        <f t="shared" si="60"/>
        <v>10.77</v>
      </c>
    </row>
    <row r="3860" spans="1:8" x14ac:dyDescent="0.25">
      <c r="A3860" s="447"/>
      <c r="B3860" s="449">
        <v>100378</v>
      </c>
      <c r="C3860" s="439" t="s">
        <v>14354</v>
      </c>
      <c r="D3860" s="449" t="s">
        <v>81</v>
      </c>
      <c r="E3860" s="450">
        <v>12.9</v>
      </c>
      <c r="F3860" s="455">
        <v>1.4E-2</v>
      </c>
      <c r="G3860" s="453">
        <f>VLOOKUP(B3860,'SINAPI-%MO'!B:E,4,0)</f>
        <v>0.21779999999999999</v>
      </c>
      <c r="H3860" s="456">
        <f t="shared" si="60"/>
        <v>10.09</v>
      </c>
    </row>
    <row r="3861" spans="1:8" x14ac:dyDescent="0.25">
      <c r="A3861" s="447"/>
      <c r="B3861" s="449">
        <v>92596</v>
      </c>
      <c r="C3861" s="439" t="s">
        <v>14355</v>
      </c>
      <c r="D3861" s="449" t="s">
        <v>60</v>
      </c>
      <c r="E3861" s="450">
        <v>2202.8000000000002</v>
      </c>
      <c r="F3861" s="455">
        <v>1.26E-2</v>
      </c>
      <c r="G3861" s="453">
        <f>VLOOKUP(B3861,'SINAPI-%MO'!B:E,4,0)</f>
        <v>0.25109999999999999</v>
      </c>
      <c r="H3861" s="456">
        <f t="shared" si="60"/>
        <v>1649.67</v>
      </c>
    </row>
    <row r="3862" spans="1:8" x14ac:dyDescent="0.25">
      <c r="A3862" s="447"/>
      <c r="B3862" s="449">
        <v>92616</v>
      </c>
      <c r="C3862" s="439" t="s">
        <v>14356</v>
      </c>
      <c r="D3862" s="449" t="s">
        <v>60</v>
      </c>
      <c r="E3862" s="450">
        <v>2030.63</v>
      </c>
      <c r="F3862" s="455">
        <v>1.37E-2</v>
      </c>
      <c r="G3862" s="453">
        <f>VLOOKUP(B3862,'SINAPI-%MO'!B:E,4,0)</f>
        <v>0.27239999999999998</v>
      </c>
      <c r="H3862" s="456">
        <f t="shared" si="60"/>
        <v>1477.48</v>
      </c>
    </row>
    <row r="3863" spans="1:8" x14ac:dyDescent="0.25">
      <c r="A3863" s="447"/>
      <c r="B3863" s="449">
        <v>92598</v>
      </c>
      <c r="C3863" s="439" t="s">
        <v>14357</v>
      </c>
      <c r="D3863" s="449" t="s">
        <v>60</v>
      </c>
      <c r="E3863" s="450">
        <v>2351.66</v>
      </c>
      <c r="F3863" s="455">
        <v>1.18E-2</v>
      </c>
      <c r="G3863" s="453">
        <f>VLOOKUP(B3863,'SINAPI-%MO'!B:E,4,0)</f>
        <v>0.23519999999999999</v>
      </c>
      <c r="H3863" s="456">
        <f t="shared" si="60"/>
        <v>1798.54</v>
      </c>
    </row>
    <row r="3864" spans="1:8" x14ac:dyDescent="0.25">
      <c r="A3864" s="447"/>
      <c r="B3864" s="449">
        <v>92618</v>
      </c>
      <c r="C3864" s="439" t="s">
        <v>14358</v>
      </c>
      <c r="D3864" s="449" t="s">
        <v>60</v>
      </c>
      <c r="E3864" s="450">
        <v>2218.59</v>
      </c>
      <c r="F3864" s="455">
        <v>1.2500000000000001E-2</v>
      </c>
      <c r="G3864" s="453">
        <f>VLOOKUP(B3864,'SINAPI-%MO'!B:E,4,0)</f>
        <v>0.24929999999999999</v>
      </c>
      <c r="H3864" s="456">
        <f t="shared" si="60"/>
        <v>1665.49</v>
      </c>
    </row>
    <row r="3865" spans="1:8" x14ac:dyDescent="0.25">
      <c r="A3865" s="447"/>
      <c r="B3865" s="449">
        <v>92600</v>
      </c>
      <c r="C3865" s="439" t="s">
        <v>14359</v>
      </c>
      <c r="D3865" s="449" t="s">
        <v>60</v>
      </c>
      <c r="E3865" s="450">
        <v>2503.19</v>
      </c>
      <c r="F3865" s="455">
        <v>1.11E-2</v>
      </c>
      <c r="G3865" s="453">
        <f>VLOOKUP(B3865,'SINAPI-%MO'!B:E,4,0)</f>
        <v>0.221</v>
      </c>
      <c r="H3865" s="456">
        <f t="shared" si="60"/>
        <v>1949.98</v>
      </c>
    </row>
    <row r="3866" spans="1:8" x14ac:dyDescent="0.25">
      <c r="A3866" s="447"/>
      <c r="B3866" s="449">
        <v>92620</v>
      </c>
      <c r="C3866" s="439" t="s">
        <v>14360</v>
      </c>
      <c r="D3866" s="449" t="s">
        <v>60</v>
      </c>
      <c r="E3866" s="450">
        <v>2302.59</v>
      </c>
      <c r="F3866" s="455">
        <v>1.2E-2</v>
      </c>
      <c r="G3866" s="453">
        <f>VLOOKUP(B3866,'SINAPI-%MO'!B:E,4,0)</f>
        <v>0.2402</v>
      </c>
      <c r="H3866" s="456">
        <f t="shared" si="60"/>
        <v>1749.5</v>
      </c>
    </row>
    <row r="3867" spans="1:8" x14ac:dyDescent="0.25">
      <c r="A3867" s="447"/>
      <c r="B3867" s="449">
        <v>92582</v>
      </c>
      <c r="C3867" s="439" t="s">
        <v>14361</v>
      </c>
      <c r="D3867" s="449" t="s">
        <v>60</v>
      </c>
      <c r="E3867" s="450">
        <v>690.17</v>
      </c>
      <c r="F3867" s="455">
        <v>4.02E-2</v>
      </c>
      <c r="G3867" s="453">
        <f>VLOOKUP(B3867,'SINAPI-%MO'!B:E,4,0)</f>
        <v>0.30220000000000002</v>
      </c>
      <c r="H3867" s="456">
        <f t="shared" si="60"/>
        <v>481.6</v>
      </c>
    </row>
    <row r="3868" spans="1:8" x14ac:dyDescent="0.25">
      <c r="A3868" s="447"/>
      <c r="B3868" s="449">
        <v>92602</v>
      </c>
      <c r="C3868" s="439" t="s">
        <v>14362</v>
      </c>
      <c r="D3868" s="449" t="s">
        <v>60</v>
      </c>
      <c r="E3868" s="450">
        <v>667.54</v>
      </c>
      <c r="F3868" s="455">
        <v>4.1500000000000002E-2</v>
      </c>
      <c r="G3868" s="453">
        <f>VLOOKUP(B3868,'SINAPI-%MO'!B:E,4,0)</f>
        <v>0.3125</v>
      </c>
      <c r="H3868" s="456">
        <f t="shared" si="60"/>
        <v>458.93</v>
      </c>
    </row>
    <row r="3869" spans="1:8" x14ac:dyDescent="0.25">
      <c r="A3869" s="447"/>
      <c r="B3869" s="449">
        <v>92584</v>
      </c>
      <c r="C3869" s="439" t="s">
        <v>14363</v>
      </c>
      <c r="D3869" s="449" t="s">
        <v>60</v>
      </c>
      <c r="E3869" s="450">
        <v>819.28</v>
      </c>
      <c r="F3869" s="455">
        <v>3.3799999999999997E-2</v>
      </c>
      <c r="G3869" s="453">
        <f>VLOOKUP(B3869,'SINAPI-%MO'!B:E,4,0)</f>
        <v>0.25459999999999999</v>
      </c>
      <c r="H3869" s="456">
        <f t="shared" si="60"/>
        <v>610.69000000000005</v>
      </c>
    </row>
    <row r="3870" spans="1:8" x14ac:dyDescent="0.25">
      <c r="A3870" s="447"/>
      <c r="B3870" s="449">
        <v>92604</v>
      </c>
      <c r="C3870" s="439" t="s">
        <v>14364</v>
      </c>
      <c r="D3870" s="449" t="s">
        <v>60</v>
      </c>
      <c r="E3870" s="450">
        <v>787.6</v>
      </c>
      <c r="F3870" s="455">
        <v>3.5200000000000002E-2</v>
      </c>
      <c r="G3870" s="453">
        <f>VLOOKUP(B3870,'SINAPI-%MO'!B:E,4,0)</f>
        <v>0.26479999999999998</v>
      </c>
      <c r="H3870" s="456">
        <f t="shared" si="60"/>
        <v>579.04</v>
      </c>
    </row>
    <row r="3871" spans="1:8" x14ac:dyDescent="0.25">
      <c r="A3871" s="447"/>
      <c r="B3871" s="449">
        <v>92586</v>
      </c>
      <c r="C3871" s="439" t="s">
        <v>14365</v>
      </c>
      <c r="D3871" s="449" t="s">
        <v>60</v>
      </c>
      <c r="E3871" s="450">
        <v>944.69</v>
      </c>
      <c r="F3871" s="455">
        <v>2.93E-2</v>
      </c>
      <c r="G3871" s="453">
        <f>VLOOKUP(B3871,'SINAPI-%MO'!B:E,4,0)</f>
        <v>0.2208</v>
      </c>
      <c r="H3871" s="456">
        <f t="shared" si="60"/>
        <v>736.1</v>
      </c>
    </row>
    <row r="3872" spans="1:8" x14ac:dyDescent="0.25">
      <c r="A3872" s="447"/>
      <c r="B3872" s="449">
        <v>92606</v>
      </c>
      <c r="C3872" s="439" t="s">
        <v>14366</v>
      </c>
      <c r="D3872" s="449" t="s">
        <v>60</v>
      </c>
      <c r="E3872" s="450">
        <v>908.32</v>
      </c>
      <c r="F3872" s="455">
        <v>3.0499999999999999E-2</v>
      </c>
      <c r="G3872" s="453">
        <f>VLOOKUP(B3872,'SINAPI-%MO'!B:E,4,0)</f>
        <v>0.2296</v>
      </c>
      <c r="H3872" s="456">
        <f t="shared" si="60"/>
        <v>699.76</v>
      </c>
    </row>
    <row r="3873" spans="1:8" x14ac:dyDescent="0.25">
      <c r="A3873" s="447"/>
      <c r="B3873" s="449">
        <v>92588</v>
      </c>
      <c r="C3873" s="439" t="s">
        <v>14367</v>
      </c>
      <c r="D3873" s="449" t="s">
        <v>60</v>
      </c>
      <c r="E3873" s="450">
        <v>1268.5</v>
      </c>
      <c r="F3873" s="455">
        <v>2.1899999999999999E-2</v>
      </c>
      <c r="G3873" s="453">
        <f>VLOOKUP(B3873,'SINAPI-%MO'!B:E,4,0)</f>
        <v>0.25090000000000001</v>
      </c>
      <c r="H3873" s="456">
        <f t="shared" si="60"/>
        <v>950.23</v>
      </c>
    </row>
    <row r="3874" spans="1:8" x14ac:dyDescent="0.25">
      <c r="A3874" s="447"/>
      <c r="B3874" s="449">
        <v>92608</v>
      </c>
      <c r="C3874" s="439" t="s">
        <v>14368</v>
      </c>
      <c r="D3874" s="449" t="s">
        <v>60</v>
      </c>
      <c r="E3874" s="450">
        <v>1201.29</v>
      </c>
      <c r="F3874" s="455">
        <v>2.3099999999999999E-2</v>
      </c>
      <c r="G3874" s="453">
        <f>VLOOKUP(B3874,'SINAPI-%MO'!B:E,4,0)</f>
        <v>0.26490000000000002</v>
      </c>
      <c r="H3874" s="456">
        <f t="shared" si="60"/>
        <v>883.06</v>
      </c>
    </row>
    <row r="3875" spans="1:8" x14ac:dyDescent="0.25">
      <c r="A3875" s="447"/>
      <c r="B3875" s="449">
        <v>92590</v>
      </c>
      <c r="C3875" s="439" t="s">
        <v>14369</v>
      </c>
      <c r="D3875" s="449" t="s">
        <v>60</v>
      </c>
      <c r="E3875" s="450">
        <v>1406.32</v>
      </c>
      <c r="F3875" s="455">
        <v>1.9699999999999999E-2</v>
      </c>
      <c r="G3875" s="453">
        <f>VLOOKUP(B3875,'SINAPI-%MO'!B:E,4,0)</f>
        <v>0.2263</v>
      </c>
      <c r="H3875" s="456">
        <f t="shared" si="60"/>
        <v>1088.06</v>
      </c>
    </row>
    <row r="3876" spans="1:8" x14ac:dyDescent="0.25">
      <c r="A3876" s="447"/>
      <c r="B3876" s="449">
        <v>92610</v>
      </c>
      <c r="C3876" s="439" t="s">
        <v>14370</v>
      </c>
      <c r="D3876" s="449" t="s">
        <v>60</v>
      </c>
      <c r="E3876" s="450">
        <v>1330.06</v>
      </c>
      <c r="F3876" s="455">
        <v>2.0799999999999999E-2</v>
      </c>
      <c r="G3876" s="453">
        <f>VLOOKUP(B3876,'SINAPI-%MO'!B:E,4,0)</f>
        <v>0.23930000000000001</v>
      </c>
      <c r="H3876" s="456">
        <f t="shared" si="60"/>
        <v>1011.77</v>
      </c>
    </row>
    <row r="3877" spans="1:8" x14ac:dyDescent="0.25">
      <c r="A3877" s="447"/>
      <c r="B3877" s="449">
        <v>92592</v>
      </c>
      <c r="C3877" s="439" t="s">
        <v>14371</v>
      </c>
      <c r="D3877" s="449" t="s">
        <v>60</v>
      </c>
      <c r="E3877" s="450">
        <v>1625.13</v>
      </c>
      <c r="F3877" s="455">
        <v>1.7100000000000001E-2</v>
      </c>
      <c r="G3877" s="453">
        <f>VLOOKUP(B3877,'SINAPI-%MO'!B:E,4,0)</f>
        <v>0.2447</v>
      </c>
      <c r="H3877" s="456">
        <f t="shared" si="60"/>
        <v>1227.46</v>
      </c>
    </row>
    <row r="3878" spans="1:8" x14ac:dyDescent="0.25">
      <c r="A3878" s="447"/>
      <c r="B3878" s="449">
        <v>92612</v>
      </c>
      <c r="C3878" s="439" t="s">
        <v>14372</v>
      </c>
      <c r="D3878" s="449" t="s">
        <v>60</v>
      </c>
      <c r="E3878" s="450">
        <v>1565.71</v>
      </c>
      <c r="F3878" s="455">
        <v>1.77E-2</v>
      </c>
      <c r="G3878" s="453">
        <f>VLOOKUP(B3878,'SINAPI-%MO'!B:E,4,0)</f>
        <v>0.2717</v>
      </c>
      <c r="H3878" s="456">
        <f t="shared" si="60"/>
        <v>1140.3</v>
      </c>
    </row>
    <row r="3879" spans="1:8" x14ac:dyDescent="0.25">
      <c r="A3879" s="447"/>
      <c r="B3879" s="449">
        <v>92594</v>
      </c>
      <c r="C3879" s="439" t="s">
        <v>14373</v>
      </c>
      <c r="D3879" s="449" t="s">
        <v>60</v>
      </c>
      <c r="E3879" s="450">
        <v>1901.38</v>
      </c>
      <c r="F3879" s="455">
        <v>1.46E-2</v>
      </c>
      <c r="G3879" s="453">
        <f>VLOOKUP(B3879,'SINAPI-%MO'!B:E,4,0)</f>
        <v>0.2238</v>
      </c>
      <c r="H3879" s="456">
        <f t="shared" si="60"/>
        <v>1475.85</v>
      </c>
    </row>
    <row r="3880" spans="1:8" x14ac:dyDescent="0.25">
      <c r="A3880" s="447"/>
      <c r="B3880" s="449">
        <v>92614</v>
      </c>
      <c r="C3880" s="439" t="s">
        <v>14374</v>
      </c>
      <c r="D3880" s="449" t="s">
        <v>60</v>
      </c>
      <c r="E3880" s="450">
        <v>1760.1</v>
      </c>
      <c r="F3880" s="455">
        <v>1.5699999999999999E-2</v>
      </c>
      <c r="G3880" s="453">
        <f>VLOOKUP(B3880,'SINAPI-%MO'!B:E,4,0)</f>
        <v>0.2417</v>
      </c>
      <c r="H3880" s="456">
        <f t="shared" si="60"/>
        <v>1334.68</v>
      </c>
    </row>
    <row r="3881" spans="1:8" x14ac:dyDescent="0.25">
      <c r="A3881" s="447"/>
      <c r="B3881" s="449">
        <v>92552</v>
      </c>
      <c r="C3881" s="439" t="s">
        <v>14375</v>
      </c>
      <c r="D3881" s="449" t="s">
        <v>60</v>
      </c>
      <c r="E3881" s="450">
        <v>2603.38</v>
      </c>
      <c r="F3881" s="455">
        <v>3.1300000000000001E-2</v>
      </c>
      <c r="G3881" s="453">
        <f>VLOOKUP(B3881,'SINAPI-%MO'!B:E,4,0)</f>
        <v>0.43330000000000002</v>
      </c>
      <c r="H3881" s="456">
        <f t="shared" si="60"/>
        <v>1475.33</v>
      </c>
    </row>
    <row r="3882" spans="1:8" x14ac:dyDescent="0.25">
      <c r="A3882" s="447"/>
      <c r="B3882" s="449">
        <v>92562</v>
      </c>
      <c r="C3882" s="439" t="s">
        <v>14376</v>
      </c>
      <c r="D3882" s="449" t="s">
        <v>60</v>
      </c>
      <c r="E3882" s="450">
        <v>2540.39</v>
      </c>
      <c r="F3882" s="455">
        <v>3.2000000000000001E-2</v>
      </c>
      <c r="G3882" s="453">
        <f>VLOOKUP(B3882,'SINAPI-%MO'!B:E,4,0)</f>
        <v>0.44400000000000001</v>
      </c>
      <c r="H3882" s="456">
        <f t="shared" si="60"/>
        <v>1412.45</v>
      </c>
    </row>
    <row r="3883" spans="1:8" x14ac:dyDescent="0.25">
      <c r="A3883" s="447"/>
      <c r="B3883" s="449">
        <v>92553</v>
      </c>
      <c r="C3883" s="439" t="s">
        <v>14377</v>
      </c>
      <c r="D3883" s="449" t="s">
        <v>60</v>
      </c>
      <c r="E3883" s="450">
        <v>3015.76</v>
      </c>
      <c r="F3883" s="455">
        <v>2.7E-2</v>
      </c>
      <c r="G3883" s="453">
        <f>VLOOKUP(B3883,'SINAPI-%MO'!B:E,4,0)</f>
        <v>0.46729999999999999</v>
      </c>
      <c r="H3883" s="456">
        <f t="shared" si="60"/>
        <v>1606.49</v>
      </c>
    </row>
    <row r="3884" spans="1:8" x14ac:dyDescent="0.25">
      <c r="A3884" s="447"/>
      <c r="B3884" s="449">
        <v>92563</v>
      </c>
      <c r="C3884" s="439" t="s">
        <v>14378</v>
      </c>
      <c r="D3884" s="449" t="s">
        <v>60</v>
      </c>
      <c r="E3884" s="450">
        <v>2950.4</v>
      </c>
      <c r="F3884" s="455">
        <v>2.76E-2</v>
      </c>
      <c r="G3884" s="453">
        <f>VLOOKUP(B3884,'SINAPI-%MO'!B:E,4,0)</f>
        <v>0.47760000000000002</v>
      </c>
      <c r="H3884" s="456">
        <f t="shared" si="60"/>
        <v>1541.28</v>
      </c>
    </row>
    <row r="3885" spans="1:8" x14ac:dyDescent="0.25">
      <c r="A3885" s="447"/>
      <c r="B3885" s="449">
        <v>92554</v>
      </c>
      <c r="C3885" s="439" t="s">
        <v>14379</v>
      </c>
      <c r="D3885" s="449" t="s">
        <v>60</v>
      </c>
      <c r="E3885" s="450">
        <v>3114.62</v>
      </c>
      <c r="F3885" s="455">
        <v>2.6100000000000002E-2</v>
      </c>
      <c r="G3885" s="453">
        <f>VLOOKUP(B3885,'SINAPI-%MO'!B:E,4,0)</f>
        <v>0.45240000000000002</v>
      </c>
      <c r="H3885" s="456">
        <f t="shared" si="60"/>
        <v>1705.56</v>
      </c>
    </row>
    <row r="3886" spans="1:8" x14ac:dyDescent="0.25">
      <c r="A3886" s="447"/>
      <c r="B3886" s="449">
        <v>92564</v>
      </c>
      <c r="C3886" s="439" t="s">
        <v>14380</v>
      </c>
      <c r="D3886" s="449" t="s">
        <v>60</v>
      </c>
      <c r="E3886" s="450">
        <v>3034.56</v>
      </c>
      <c r="F3886" s="455">
        <v>2.6800000000000001E-2</v>
      </c>
      <c r="G3886" s="453">
        <f>VLOOKUP(B3886,'SINAPI-%MO'!B:E,4,0)</f>
        <v>0.46439999999999998</v>
      </c>
      <c r="H3886" s="456">
        <f t="shared" si="60"/>
        <v>1625.31</v>
      </c>
    </row>
    <row r="3887" spans="1:8" x14ac:dyDescent="0.25">
      <c r="A3887" s="447"/>
      <c r="B3887" s="449">
        <v>92545</v>
      </c>
      <c r="C3887" s="439" t="s">
        <v>14381</v>
      </c>
      <c r="D3887" s="449" t="s">
        <v>60</v>
      </c>
      <c r="E3887" s="450">
        <v>992.18</v>
      </c>
      <c r="F3887" s="455">
        <v>1.8E-3</v>
      </c>
      <c r="G3887" s="453">
        <f>VLOOKUP(B3887,'SINAPI-%MO'!B:E,4,0)</f>
        <v>0.43290000000000001</v>
      </c>
      <c r="H3887" s="456">
        <f t="shared" si="60"/>
        <v>562.66</v>
      </c>
    </row>
    <row r="3888" spans="1:8" x14ac:dyDescent="0.25">
      <c r="A3888" s="447"/>
      <c r="B3888" s="449">
        <v>92555</v>
      </c>
      <c r="C3888" s="439" t="s">
        <v>14382</v>
      </c>
      <c r="D3888" s="449" t="s">
        <v>60</v>
      </c>
      <c r="E3888" s="450">
        <v>990.05</v>
      </c>
      <c r="F3888" s="455">
        <v>1.8E-3</v>
      </c>
      <c r="G3888" s="453">
        <f>VLOOKUP(B3888,'SINAPI-%MO'!B:E,4,0)</f>
        <v>0.43380000000000002</v>
      </c>
      <c r="H3888" s="456">
        <f t="shared" si="60"/>
        <v>560.55999999999995</v>
      </c>
    </row>
    <row r="3889" spans="1:8" x14ac:dyDescent="0.25">
      <c r="A3889" s="447"/>
      <c r="B3889" s="449">
        <v>92546</v>
      </c>
      <c r="C3889" s="439" t="s">
        <v>14383</v>
      </c>
      <c r="D3889" s="449" t="s">
        <v>60</v>
      </c>
      <c r="E3889" s="450">
        <v>1252.73</v>
      </c>
      <c r="F3889" s="455">
        <v>1.4E-3</v>
      </c>
      <c r="G3889" s="453">
        <f>VLOOKUP(B3889,'SINAPI-%MO'!B:E,4,0)</f>
        <v>0.4551</v>
      </c>
      <c r="H3889" s="456">
        <f t="shared" si="60"/>
        <v>682.61</v>
      </c>
    </row>
    <row r="3890" spans="1:8" x14ac:dyDescent="0.25">
      <c r="A3890" s="447"/>
      <c r="B3890" s="449">
        <v>92556</v>
      </c>
      <c r="C3890" s="439" t="s">
        <v>14384</v>
      </c>
      <c r="D3890" s="449" t="s">
        <v>60</v>
      </c>
      <c r="E3890" s="450">
        <v>1226.68</v>
      </c>
      <c r="F3890" s="455">
        <v>1.5E-3</v>
      </c>
      <c r="G3890" s="453">
        <f>VLOOKUP(B3890,'SINAPI-%MO'!B:E,4,0)</f>
        <v>0.4647</v>
      </c>
      <c r="H3890" s="456">
        <f t="shared" si="60"/>
        <v>656.64</v>
      </c>
    </row>
    <row r="3891" spans="1:8" x14ac:dyDescent="0.25">
      <c r="A3891" s="447"/>
      <c r="B3891" s="449">
        <v>92547</v>
      </c>
      <c r="C3891" s="439" t="s">
        <v>14385</v>
      </c>
      <c r="D3891" s="449" t="s">
        <v>60</v>
      </c>
      <c r="E3891" s="450">
        <v>1319.6</v>
      </c>
      <c r="F3891" s="455">
        <v>1.4E-3</v>
      </c>
      <c r="G3891" s="453">
        <f>VLOOKUP(B3891,'SINAPI-%MO'!B:E,4,0)</f>
        <v>0.432</v>
      </c>
      <c r="H3891" s="456">
        <f t="shared" si="60"/>
        <v>749.53</v>
      </c>
    </row>
    <row r="3892" spans="1:8" x14ac:dyDescent="0.25">
      <c r="A3892" s="447"/>
      <c r="B3892" s="449">
        <v>92557</v>
      </c>
      <c r="C3892" s="439" t="s">
        <v>14386</v>
      </c>
      <c r="D3892" s="449" t="s">
        <v>60</v>
      </c>
      <c r="E3892" s="450">
        <v>1292.8399999999999</v>
      </c>
      <c r="F3892" s="455">
        <v>1.4E-3</v>
      </c>
      <c r="G3892" s="453">
        <f>VLOOKUP(B3892,'SINAPI-%MO'!B:E,4,0)</f>
        <v>0.441</v>
      </c>
      <c r="H3892" s="456">
        <f t="shared" si="60"/>
        <v>722.69</v>
      </c>
    </row>
    <row r="3893" spans="1:8" x14ac:dyDescent="0.25">
      <c r="A3893" s="447"/>
      <c r="B3893" s="449">
        <v>92548</v>
      </c>
      <c r="C3893" s="439" t="s">
        <v>14387</v>
      </c>
      <c r="D3893" s="449" t="s">
        <v>60</v>
      </c>
      <c r="E3893" s="450">
        <v>1478.14</v>
      </c>
      <c r="F3893" s="455">
        <v>1.1999999999999999E-3</v>
      </c>
      <c r="G3893" s="453">
        <f>VLOOKUP(B3893,'SINAPI-%MO'!B:E,4,0)</f>
        <v>0.43869999999999998</v>
      </c>
      <c r="H3893" s="456">
        <f t="shared" si="60"/>
        <v>829.67</v>
      </c>
    </row>
    <row r="3894" spans="1:8" x14ac:dyDescent="0.25">
      <c r="A3894" s="447"/>
      <c r="B3894" s="449">
        <v>92558</v>
      </c>
      <c r="C3894" s="439" t="s">
        <v>14388</v>
      </c>
      <c r="D3894" s="449" t="s">
        <v>60</v>
      </c>
      <c r="E3894" s="450">
        <v>1460.63</v>
      </c>
      <c r="F3894" s="455">
        <v>1.1999999999999999E-3</v>
      </c>
      <c r="G3894" s="453">
        <f>VLOOKUP(B3894,'SINAPI-%MO'!B:E,4,0)</f>
        <v>0.44400000000000001</v>
      </c>
      <c r="H3894" s="456">
        <f t="shared" si="60"/>
        <v>812.11</v>
      </c>
    </row>
    <row r="3895" spans="1:8" x14ac:dyDescent="0.25">
      <c r="A3895" s="447"/>
      <c r="B3895" s="449">
        <v>92549</v>
      </c>
      <c r="C3895" s="439" t="s">
        <v>14389</v>
      </c>
      <c r="D3895" s="449" t="s">
        <v>60</v>
      </c>
      <c r="E3895" s="450">
        <v>1882.52</v>
      </c>
      <c r="F3895" s="455">
        <v>1E-3</v>
      </c>
      <c r="G3895" s="453">
        <f>VLOOKUP(B3895,'SINAPI-%MO'!B:E,4,0)</f>
        <v>0.49380000000000002</v>
      </c>
      <c r="H3895" s="456">
        <f t="shared" si="60"/>
        <v>952.93</v>
      </c>
    </row>
    <row r="3896" spans="1:8" x14ac:dyDescent="0.25">
      <c r="A3896" s="447"/>
      <c r="B3896" s="449">
        <v>92559</v>
      </c>
      <c r="C3896" s="439" t="s">
        <v>14390</v>
      </c>
      <c r="D3896" s="449" t="s">
        <v>60</v>
      </c>
      <c r="E3896" s="450">
        <v>1852.89</v>
      </c>
      <c r="F3896" s="455">
        <v>1E-3</v>
      </c>
      <c r="G3896" s="453">
        <f>VLOOKUP(B3896,'SINAPI-%MO'!B:E,4,0)</f>
        <v>0.50170000000000003</v>
      </c>
      <c r="H3896" s="456">
        <f t="shared" si="60"/>
        <v>923.29</v>
      </c>
    </row>
    <row r="3897" spans="1:8" x14ac:dyDescent="0.25">
      <c r="A3897" s="447"/>
      <c r="B3897" s="449">
        <v>92550</v>
      </c>
      <c r="C3897" s="439" t="s">
        <v>14391</v>
      </c>
      <c r="D3897" s="449" t="s">
        <v>60</v>
      </c>
      <c r="E3897" s="450">
        <v>2295.41</v>
      </c>
      <c r="F3897" s="455">
        <v>3.5499999999999997E-2</v>
      </c>
      <c r="G3897" s="453">
        <f>VLOOKUP(B3897,'SINAPI-%MO'!B:E,4,0)</f>
        <v>0.43809999999999999</v>
      </c>
      <c r="H3897" s="456">
        <f t="shared" si="60"/>
        <v>1289.79</v>
      </c>
    </row>
    <row r="3898" spans="1:8" x14ac:dyDescent="0.25">
      <c r="A3898" s="447"/>
      <c r="B3898" s="449">
        <v>92560</v>
      </c>
      <c r="C3898" s="439" t="s">
        <v>14392</v>
      </c>
      <c r="D3898" s="449" t="s">
        <v>60</v>
      </c>
      <c r="E3898" s="450">
        <v>2256.15</v>
      </c>
      <c r="F3898" s="455">
        <v>3.61E-2</v>
      </c>
      <c r="G3898" s="453">
        <f>VLOOKUP(B3898,'SINAPI-%MO'!B:E,4,0)</f>
        <v>0.44569999999999999</v>
      </c>
      <c r="H3898" s="456">
        <f t="shared" si="60"/>
        <v>1250.58</v>
      </c>
    </row>
    <row r="3899" spans="1:8" x14ac:dyDescent="0.25">
      <c r="A3899" s="447"/>
      <c r="B3899" s="449">
        <v>92551</v>
      </c>
      <c r="C3899" s="439" t="s">
        <v>14393</v>
      </c>
      <c r="D3899" s="449" t="s">
        <v>60</v>
      </c>
      <c r="E3899" s="450">
        <v>2381.5700000000002</v>
      </c>
      <c r="F3899" s="455">
        <v>3.4200000000000001E-2</v>
      </c>
      <c r="G3899" s="453">
        <f>VLOOKUP(B3899,'SINAPI-%MO'!B:E,4,0)</f>
        <v>0.42230000000000001</v>
      </c>
      <c r="H3899" s="456">
        <f t="shared" si="60"/>
        <v>1375.83</v>
      </c>
    </row>
    <row r="3900" spans="1:8" x14ac:dyDescent="0.25">
      <c r="A3900" s="447"/>
      <c r="B3900" s="449">
        <v>92561</v>
      </c>
      <c r="C3900" s="439" t="s">
        <v>14394</v>
      </c>
      <c r="D3900" s="449" t="s">
        <v>60</v>
      </c>
      <c r="E3900" s="450">
        <v>2342.52</v>
      </c>
      <c r="F3900" s="455">
        <v>3.4799999999999998E-2</v>
      </c>
      <c r="G3900" s="453">
        <f>VLOOKUP(B3900,'SINAPI-%MO'!B:E,4,0)</f>
        <v>0.42930000000000001</v>
      </c>
      <c r="H3900" s="456">
        <f t="shared" si="60"/>
        <v>1336.87</v>
      </c>
    </row>
    <row r="3901" spans="1:8" x14ac:dyDescent="0.25">
      <c r="A3901" s="447"/>
      <c r="B3901" s="449">
        <v>92262</v>
      </c>
      <c r="C3901" s="439" t="s">
        <v>14395</v>
      </c>
      <c r="D3901" s="449" t="s">
        <v>60</v>
      </c>
      <c r="E3901" s="450">
        <v>712.9</v>
      </c>
      <c r="F3901" s="455">
        <v>2.5000000000000001E-3</v>
      </c>
      <c r="G3901" s="453">
        <f>VLOOKUP(B3901,'SINAPI-%MO'!B:E,4,0)</f>
        <v>0.59660000000000002</v>
      </c>
      <c r="H3901" s="456">
        <f t="shared" si="60"/>
        <v>287.58</v>
      </c>
    </row>
    <row r="3902" spans="1:8" x14ac:dyDescent="0.25">
      <c r="A3902" s="447"/>
      <c r="B3902" s="449">
        <v>106149</v>
      </c>
      <c r="C3902" s="439" t="s">
        <v>14396</v>
      </c>
      <c r="D3902" s="449" t="s">
        <v>60</v>
      </c>
      <c r="E3902" s="450">
        <v>831.71</v>
      </c>
      <c r="F3902" s="455">
        <v>2.2000000000000001E-3</v>
      </c>
      <c r="G3902" s="453">
        <f>VLOOKUP(B3902,'SINAPI-%MO'!B:E,4,0)</f>
        <v>0.6542</v>
      </c>
      <c r="H3902" s="456">
        <f t="shared" si="60"/>
        <v>287.60000000000002</v>
      </c>
    </row>
    <row r="3903" spans="1:8" x14ac:dyDescent="0.25">
      <c r="A3903" s="447"/>
      <c r="B3903" s="449">
        <v>106150</v>
      </c>
      <c r="C3903" s="439" t="s">
        <v>14397</v>
      </c>
      <c r="D3903" s="449" t="s">
        <v>60</v>
      </c>
      <c r="E3903" s="450">
        <v>969.53</v>
      </c>
      <c r="F3903" s="455">
        <v>1.9E-3</v>
      </c>
      <c r="G3903" s="453">
        <f>VLOOKUP(B3903,'SINAPI-%MO'!B:E,4,0)</f>
        <v>0.70340000000000003</v>
      </c>
      <c r="H3903" s="456">
        <f t="shared" si="60"/>
        <v>287.56</v>
      </c>
    </row>
    <row r="3904" spans="1:8" x14ac:dyDescent="0.25">
      <c r="A3904" s="447"/>
      <c r="B3904" s="449">
        <v>106151</v>
      </c>
      <c r="C3904" s="439" t="s">
        <v>14398</v>
      </c>
      <c r="D3904" s="449" t="s">
        <v>60</v>
      </c>
      <c r="E3904" s="450">
        <v>1126.3699999999999</v>
      </c>
      <c r="F3904" s="455">
        <v>1.6000000000000001E-3</v>
      </c>
      <c r="G3904" s="453">
        <f>VLOOKUP(B3904,'SINAPI-%MO'!B:E,4,0)</f>
        <v>0.74470000000000003</v>
      </c>
      <c r="H3904" s="456">
        <f t="shared" si="60"/>
        <v>287.56</v>
      </c>
    </row>
    <row r="3905" spans="1:8" x14ac:dyDescent="0.25">
      <c r="A3905" s="447"/>
      <c r="B3905" s="449">
        <v>92259</v>
      </c>
      <c r="C3905" s="439" t="s">
        <v>14399</v>
      </c>
      <c r="D3905" s="449" t="s">
        <v>60</v>
      </c>
      <c r="E3905" s="450">
        <v>436.06</v>
      </c>
      <c r="F3905" s="455">
        <v>4.1999999999999997E-3</v>
      </c>
      <c r="G3905" s="453">
        <f>VLOOKUP(B3905,'SINAPI-%MO'!B:E,4,0)</f>
        <v>0.34039999999999998</v>
      </c>
      <c r="H3905" s="456">
        <f t="shared" si="60"/>
        <v>287.62</v>
      </c>
    </row>
    <row r="3906" spans="1:8" x14ac:dyDescent="0.25">
      <c r="A3906" s="447"/>
      <c r="B3906" s="449">
        <v>92260</v>
      </c>
      <c r="C3906" s="439" t="s">
        <v>14400</v>
      </c>
      <c r="D3906" s="449" t="s">
        <v>60</v>
      </c>
      <c r="E3906" s="450">
        <v>514.48</v>
      </c>
      <c r="F3906" s="455">
        <v>3.5000000000000001E-3</v>
      </c>
      <c r="G3906" s="453">
        <f>VLOOKUP(B3906,'SINAPI-%MO'!B:E,4,0)</f>
        <v>0.441</v>
      </c>
      <c r="H3906" s="456">
        <f t="shared" si="60"/>
        <v>287.58999999999997</v>
      </c>
    </row>
    <row r="3907" spans="1:8" x14ac:dyDescent="0.25">
      <c r="A3907" s="447"/>
      <c r="B3907" s="449">
        <v>92261</v>
      </c>
      <c r="C3907" s="439" t="s">
        <v>14401</v>
      </c>
      <c r="D3907" s="449" t="s">
        <v>60</v>
      </c>
      <c r="E3907" s="450">
        <v>590.52</v>
      </c>
      <c r="F3907" s="455">
        <v>3.0999999999999999E-3</v>
      </c>
      <c r="G3907" s="453">
        <f>VLOOKUP(B3907,'SINAPI-%MO'!B:E,4,0)</f>
        <v>0.51300000000000001</v>
      </c>
      <c r="H3907" s="456">
        <f t="shared" si="60"/>
        <v>287.58</v>
      </c>
    </row>
    <row r="3908" spans="1:8" x14ac:dyDescent="0.25">
      <c r="A3908" s="447"/>
      <c r="B3908" s="449">
        <v>92258</v>
      </c>
      <c r="C3908" s="439" t="s">
        <v>14402</v>
      </c>
      <c r="D3908" s="449" t="s">
        <v>60</v>
      </c>
      <c r="E3908" s="450">
        <v>500.89</v>
      </c>
      <c r="F3908" s="455">
        <v>5.5300000000000002E-2</v>
      </c>
      <c r="G3908" s="453">
        <f>VLOOKUP(B3908,'SINAPI-%MO'!B:E,4,0)</f>
        <v>0.88200000000000001</v>
      </c>
      <c r="H3908" s="456">
        <f t="shared" si="60"/>
        <v>59.1</v>
      </c>
    </row>
    <row r="3909" spans="1:8" x14ac:dyDescent="0.25">
      <c r="A3909" s="447"/>
      <c r="B3909" s="449">
        <v>92255</v>
      </c>
      <c r="C3909" s="439" t="s">
        <v>14403</v>
      </c>
      <c r="D3909" s="449" t="s">
        <v>60</v>
      </c>
      <c r="E3909" s="450">
        <v>212.01</v>
      </c>
      <c r="F3909" s="455">
        <v>0.13070000000000001</v>
      </c>
      <c r="G3909" s="453">
        <f>VLOOKUP(B3909,'SINAPI-%MO'!B:E,4,0)</f>
        <v>0.72130000000000005</v>
      </c>
      <c r="H3909" s="456">
        <f t="shared" si="60"/>
        <v>59.08</v>
      </c>
    </row>
    <row r="3910" spans="1:8" x14ac:dyDescent="0.25">
      <c r="A3910" s="447"/>
      <c r="B3910" s="449">
        <v>92256</v>
      </c>
      <c r="C3910" s="439" t="s">
        <v>14404</v>
      </c>
      <c r="D3910" s="449" t="s">
        <v>60</v>
      </c>
      <c r="E3910" s="450">
        <v>293.83999999999997</v>
      </c>
      <c r="F3910" s="455">
        <v>9.4299999999999995E-2</v>
      </c>
      <c r="G3910" s="453">
        <f>VLOOKUP(B3910,'SINAPI-%MO'!B:E,4,0)</f>
        <v>0.79890000000000005</v>
      </c>
      <c r="H3910" s="456">
        <f t="shared" si="60"/>
        <v>59.09</v>
      </c>
    </row>
    <row r="3911" spans="1:8" x14ac:dyDescent="0.25">
      <c r="A3911" s="447"/>
      <c r="B3911" s="449">
        <v>92257</v>
      </c>
      <c r="C3911" s="439" t="s">
        <v>14405</v>
      </c>
      <c r="D3911" s="449" t="s">
        <v>60</v>
      </c>
      <c r="E3911" s="450">
        <v>373.19</v>
      </c>
      <c r="F3911" s="455">
        <v>7.4300000000000005E-2</v>
      </c>
      <c r="G3911" s="453">
        <f>VLOOKUP(B3911,'SINAPI-%MO'!B:E,4,0)</f>
        <v>0.8417</v>
      </c>
      <c r="H3911" s="456">
        <f t="shared" si="60"/>
        <v>59.07</v>
      </c>
    </row>
    <row r="3912" spans="1:8" x14ac:dyDescent="0.25">
      <c r="A3912" s="447"/>
      <c r="B3912" s="449">
        <v>100393</v>
      </c>
      <c r="C3912" s="439" t="s">
        <v>14406</v>
      </c>
      <c r="D3912" s="449" t="s">
        <v>71</v>
      </c>
      <c r="E3912" s="450">
        <v>19.77</v>
      </c>
      <c r="F3912" s="455">
        <v>0</v>
      </c>
      <c r="G3912" s="453">
        <f>VLOOKUP(B3912,'SINAPI-%MO'!B:E,4,0)</f>
        <v>0.66820000000000002</v>
      </c>
      <c r="H3912" s="456">
        <f t="shared" si="60"/>
        <v>6.55</v>
      </c>
    </row>
    <row r="3913" spans="1:8" x14ac:dyDescent="0.25">
      <c r="A3913" s="447"/>
      <c r="B3913" s="449">
        <v>100389</v>
      </c>
      <c r="C3913" s="439" t="s">
        <v>14407</v>
      </c>
      <c r="D3913" s="449" t="s">
        <v>71</v>
      </c>
      <c r="E3913" s="450">
        <v>16.46</v>
      </c>
      <c r="F3913" s="455">
        <v>0</v>
      </c>
      <c r="G3913" s="453">
        <f>VLOOKUP(B3913,'SINAPI-%MO'!B:E,4,0)</f>
        <v>0.65980000000000005</v>
      </c>
      <c r="H3913" s="456">
        <f t="shared" si="60"/>
        <v>5.59</v>
      </c>
    </row>
    <row r="3914" spans="1:8" x14ac:dyDescent="0.25">
      <c r="A3914" s="447"/>
      <c r="B3914" s="449">
        <v>100395</v>
      </c>
      <c r="C3914" s="439" t="s">
        <v>14408</v>
      </c>
      <c r="D3914" s="449" t="s">
        <v>71</v>
      </c>
      <c r="E3914" s="450">
        <v>21.83</v>
      </c>
      <c r="F3914" s="455">
        <v>0</v>
      </c>
      <c r="G3914" s="453">
        <f>VLOOKUP(B3914,'SINAPI-%MO'!B:E,4,0)</f>
        <v>0.69669999999999999</v>
      </c>
      <c r="H3914" s="456">
        <f t="shared" si="60"/>
        <v>6.62</v>
      </c>
    </row>
    <row r="3915" spans="1:8" x14ac:dyDescent="0.25">
      <c r="A3915" s="447"/>
      <c r="B3915" s="449">
        <v>100391</v>
      </c>
      <c r="C3915" s="439" t="s">
        <v>14409</v>
      </c>
      <c r="D3915" s="449" t="s">
        <v>71</v>
      </c>
      <c r="E3915" s="450">
        <v>18.22</v>
      </c>
      <c r="F3915" s="455">
        <v>0</v>
      </c>
      <c r="G3915" s="453">
        <f>VLOOKUP(B3915,'SINAPI-%MO'!B:E,4,0)</f>
        <v>0.68989999999999996</v>
      </c>
      <c r="H3915" s="456">
        <f t="shared" si="60"/>
        <v>5.65</v>
      </c>
    </row>
    <row r="3916" spans="1:8" x14ac:dyDescent="0.25">
      <c r="A3916" s="447"/>
      <c r="B3916" s="449">
        <v>100392</v>
      </c>
      <c r="C3916" s="439" t="s">
        <v>14410</v>
      </c>
      <c r="D3916" s="449" t="s">
        <v>71</v>
      </c>
      <c r="E3916" s="450">
        <v>16.5</v>
      </c>
      <c r="F3916" s="455">
        <v>0</v>
      </c>
      <c r="G3916" s="453">
        <f>VLOOKUP(B3916,'SINAPI-%MO'!B:E,4,0)</f>
        <v>0.5988</v>
      </c>
      <c r="H3916" s="456">
        <f t="shared" ref="H3916:H3979" si="61">IF(E3916&gt;0,TRUNC(E3916*(1-G3916),2),"")</f>
        <v>6.61</v>
      </c>
    </row>
    <row r="3917" spans="1:8" x14ac:dyDescent="0.25">
      <c r="A3917" s="447"/>
      <c r="B3917" s="449">
        <v>100388</v>
      </c>
      <c r="C3917" s="439" t="s">
        <v>14411</v>
      </c>
      <c r="D3917" s="449" t="s">
        <v>71</v>
      </c>
      <c r="E3917" s="450">
        <v>20.99</v>
      </c>
      <c r="F3917" s="455">
        <v>0</v>
      </c>
      <c r="G3917" s="453">
        <f>VLOOKUP(B3917,'SINAPI-%MO'!B:E,4,0)</f>
        <v>0.60219999999999996</v>
      </c>
      <c r="H3917" s="456">
        <f t="shared" si="61"/>
        <v>8.34</v>
      </c>
    </row>
    <row r="3918" spans="1:8" x14ac:dyDescent="0.25">
      <c r="A3918" s="447"/>
      <c r="B3918" s="449">
        <v>100394</v>
      </c>
      <c r="C3918" s="439" t="s">
        <v>14412</v>
      </c>
      <c r="D3918" s="449" t="s">
        <v>71</v>
      </c>
      <c r="E3918" s="450">
        <v>19.399999999999999</v>
      </c>
      <c r="F3918" s="455">
        <v>0</v>
      </c>
      <c r="G3918" s="453">
        <f>VLOOKUP(B3918,'SINAPI-%MO'!B:E,4,0)</f>
        <v>0.65720000000000001</v>
      </c>
      <c r="H3918" s="456">
        <f t="shared" si="61"/>
        <v>6.65</v>
      </c>
    </row>
    <row r="3919" spans="1:8" x14ac:dyDescent="0.25">
      <c r="A3919" s="447"/>
      <c r="B3919" s="449">
        <v>100390</v>
      </c>
      <c r="C3919" s="439" t="s">
        <v>14413</v>
      </c>
      <c r="D3919" s="449" t="s">
        <v>71</v>
      </c>
      <c r="E3919" s="450">
        <v>24.7</v>
      </c>
      <c r="F3919" s="455">
        <v>0</v>
      </c>
      <c r="G3919" s="453">
        <f>VLOOKUP(B3919,'SINAPI-%MO'!B:E,4,0)</f>
        <v>0.6603</v>
      </c>
      <c r="H3919" s="456">
        <f t="shared" si="61"/>
        <v>8.39</v>
      </c>
    </row>
    <row r="3920" spans="1:8" x14ac:dyDescent="0.25">
      <c r="A3920" s="447"/>
      <c r="B3920" s="449">
        <v>92575</v>
      </c>
      <c r="C3920" s="439" t="s">
        <v>14414</v>
      </c>
      <c r="D3920" s="449" t="s">
        <v>71</v>
      </c>
      <c r="E3920" s="450">
        <v>67.69</v>
      </c>
      <c r="F3920" s="455">
        <v>3.15E-2</v>
      </c>
      <c r="G3920" s="453">
        <f>VLOOKUP(B3920,'SINAPI-%MO'!B:E,4,0)</f>
        <v>0.1163</v>
      </c>
      <c r="H3920" s="456">
        <f t="shared" si="61"/>
        <v>59.81</v>
      </c>
    </row>
    <row r="3921" spans="1:8" x14ac:dyDescent="0.25">
      <c r="A3921" s="447"/>
      <c r="B3921" s="449">
        <v>92569</v>
      </c>
      <c r="C3921" s="439" t="s">
        <v>14415</v>
      </c>
      <c r="D3921" s="449" t="s">
        <v>71</v>
      </c>
      <c r="E3921" s="450">
        <v>73.790000000000006</v>
      </c>
      <c r="F3921" s="455">
        <v>2.8899999999999999E-2</v>
      </c>
      <c r="G3921" s="453">
        <f>VLOOKUP(B3921,'SINAPI-%MO'!B:E,4,0)</f>
        <v>0.1084</v>
      </c>
      <c r="H3921" s="456">
        <f t="shared" si="61"/>
        <v>65.790000000000006</v>
      </c>
    </row>
    <row r="3922" spans="1:8" x14ac:dyDescent="0.25">
      <c r="A3922" s="447"/>
      <c r="B3922" s="449">
        <v>92578</v>
      </c>
      <c r="C3922" s="439" t="s">
        <v>14416</v>
      </c>
      <c r="D3922" s="449" t="s">
        <v>71</v>
      </c>
      <c r="E3922" s="450">
        <v>70.790000000000006</v>
      </c>
      <c r="F3922" s="455">
        <v>3.0099999999999998E-2</v>
      </c>
      <c r="G3922" s="453">
        <f>VLOOKUP(B3922,'SINAPI-%MO'!B:E,4,0)</f>
        <v>0.14449999999999999</v>
      </c>
      <c r="H3922" s="456">
        <f t="shared" si="61"/>
        <v>60.56</v>
      </c>
    </row>
    <row r="3923" spans="1:8" x14ac:dyDescent="0.25">
      <c r="A3923" s="447"/>
      <c r="B3923" s="449">
        <v>92572</v>
      </c>
      <c r="C3923" s="439" t="s">
        <v>14417</v>
      </c>
      <c r="D3923" s="449" t="s">
        <v>71</v>
      </c>
      <c r="E3923" s="450">
        <v>76.849999999999994</v>
      </c>
      <c r="F3923" s="455">
        <v>2.7699999999999999E-2</v>
      </c>
      <c r="G3923" s="453">
        <f>VLOOKUP(B3923,'SINAPI-%MO'!B:E,4,0)</f>
        <v>0.1394</v>
      </c>
      <c r="H3923" s="456">
        <f t="shared" si="61"/>
        <v>66.13</v>
      </c>
    </row>
    <row r="3924" spans="1:8" x14ac:dyDescent="0.25">
      <c r="A3924" s="447"/>
      <c r="B3924" s="449">
        <v>92576</v>
      </c>
      <c r="C3924" s="439" t="s">
        <v>14418</v>
      </c>
      <c r="D3924" s="449" t="s">
        <v>71</v>
      </c>
      <c r="E3924" s="450">
        <v>36.61</v>
      </c>
      <c r="F3924" s="455">
        <v>4.3400000000000001E-2</v>
      </c>
      <c r="G3924" s="453">
        <f>VLOOKUP(B3924,'SINAPI-%MO'!B:E,4,0)</f>
        <v>8.14E-2</v>
      </c>
      <c r="H3924" s="456">
        <f t="shared" si="61"/>
        <v>33.619999999999997</v>
      </c>
    </row>
    <row r="3925" spans="1:8" x14ac:dyDescent="0.25">
      <c r="A3925" s="447"/>
      <c r="B3925" s="449">
        <v>92570</v>
      </c>
      <c r="C3925" s="439" t="s">
        <v>14419</v>
      </c>
      <c r="D3925" s="449" t="s">
        <v>71</v>
      </c>
      <c r="E3925" s="450">
        <v>46.36</v>
      </c>
      <c r="F3925" s="455">
        <v>3.4299999999999997E-2</v>
      </c>
      <c r="G3925" s="453">
        <f>VLOOKUP(B3925,'SINAPI-%MO'!B:E,4,0)</f>
        <v>8.1100000000000005E-2</v>
      </c>
      <c r="H3925" s="456">
        <f t="shared" si="61"/>
        <v>42.6</v>
      </c>
    </row>
    <row r="3926" spans="1:8" x14ac:dyDescent="0.25">
      <c r="A3926" s="447"/>
      <c r="B3926" s="449">
        <v>92579</v>
      </c>
      <c r="C3926" s="439" t="s">
        <v>14420</v>
      </c>
      <c r="D3926" s="449" t="s">
        <v>71</v>
      </c>
      <c r="E3926" s="450">
        <v>38.4</v>
      </c>
      <c r="F3926" s="455">
        <v>4.1399999999999999E-2</v>
      </c>
      <c r="G3926" s="453">
        <f>VLOOKUP(B3926,'SINAPI-%MO'!B:E,4,0)</f>
        <v>0.1195</v>
      </c>
      <c r="H3926" s="456">
        <f t="shared" si="61"/>
        <v>33.81</v>
      </c>
    </row>
    <row r="3927" spans="1:8" x14ac:dyDescent="0.25">
      <c r="A3927" s="447"/>
      <c r="B3927" s="449">
        <v>92573</v>
      </c>
      <c r="C3927" s="439" t="s">
        <v>14421</v>
      </c>
      <c r="D3927" s="449" t="s">
        <v>71</v>
      </c>
      <c r="E3927" s="450">
        <v>48.61</v>
      </c>
      <c r="F3927" s="455">
        <v>3.27E-2</v>
      </c>
      <c r="G3927" s="453">
        <f>VLOOKUP(B3927,'SINAPI-%MO'!B:E,4,0)</f>
        <v>0.11890000000000001</v>
      </c>
      <c r="H3927" s="456">
        <f t="shared" si="61"/>
        <v>42.83</v>
      </c>
    </row>
    <row r="3928" spans="1:8" x14ac:dyDescent="0.25">
      <c r="A3928" s="447"/>
      <c r="B3928" s="449">
        <v>92574</v>
      </c>
      <c r="C3928" s="439" t="s">
        <v>14422</v>
      </c>
      <c r="D3928" s="449" t="s">
        <v>71</v>
      </c>
      <c r="E3928" s="450">
        <v>136.74</v>
      </c>
      <c r="F3928" s="455">
        <v>2.47E-2</v>
      </c>
      <c r="G3928" s="453">
        <f>VLOOKUP(B3928,'SINAPI-%MO'!B:E,4,0)</f>
        <v>0.1492</v>
      </c>
      <c r="H3928" s="456">
        <f t="shared" si="61"/>
        <v>116.33</v>
      </c>
    </row>
    <row r="3929" spans="1:8" x14ac:dyDescent="0.25">
      <c r="A3929" s="447"/>
      <c r="B3929" s="449">
        <v>92568</v>
      </c>
      <c r="C3929" s="439" t="s">
        <v>14423</v>
      </c>
      <c r="D3929" s="449" t="s">
        <v>71</v>
      </c>
      <c r="E3929" s="450">
        <v>145.71</v>
      </c>
      <c r="F3929" s="455">
        <v>2.3199999999999998E-2</v>
      </c>
      <c r="G3929" s="453">
        <f>VLOOKUP(B3929,'SINAPI-%MO'!B:E,4,0)</f>
        <v>0.13289999999999999</v>
      </c>
      <c r="H3929" s="456">
        <f t="shared" si="61"/>
        <v>126.34</v>
      </c>
    </row>
    <row r="3930" spans="1:8" x14ac:dyDescent="0.25">
      <c r="A3930" s="447"/>
      <c r="B3930" s="449">
        <v>92577</v>
      </c>
      <c r="C3930" s="439" t="s">
        <v>14424</v>
      </c>
      <c r="D3930" s="449" t="s">
        <v>71</v>
      </c>
      <c r="E3930" s="450">
        <v>153.38999999999999</v>
      </c>
      <c r="F3930" s="455">
        <v>2.1999999999999999E-2</v>
      </c>
      <c r="G3930" s="453">
        <f>VLOOKUP(B3930,'SINAPI-%MO'!B:E,4,0)</f>
        <v>0.15909999999999999</v>
      </c>
      <c r="H3930" s="456">
        <f t="shared" si="61"/>
        <v>128.97999999999999</v>
      </c>
    </row>
    <row r="3931" spans="1:8" x14ac:dyDescent="0.25">
      <c r="A3931" s="447"/>
      <c r="B3931" s="449">
        <v>92571</v>
      </c>
      <c r="C3931" s="439" t="s">
        <v>14425</v>
      </c>
      <c r="D3931" s="449" t="s">
        <v>71</v>
      </c>
      <c r="E3931" s="450">
        <v>150.43</v>
      </c>
      <c r="F3931" s="455">
        <v>2.2499999999999999E-2</v>
      </c>
      <c r="G3931" s="453">
        <f>VLOOKUP(B3931,'SINAPI-%MO'!B:E,4,0)</f>
        <v>0.1527</v>
      </c>
      <c r="H3931" s="456">
        <f t="shared" si="61"/>
        <v>127.45</v>
      </c>
    </row>
    <row r="3932" spans="1:8" x14ac:dyDescent="0.25">
      <c r="A3932" s="447"/>
      <c r="B3932" s="449">
        <v>92581</v>
      </c>
      <c r="C3932" s="439" t="s">
        <v>14426</v>
      </c>
      <c r="D3932" s="449" t="s">
        <v>71</v>
      </c>
      <c r="E3932" s="450">
        <v>53.56</v>
      </c>
      <c r="F3932" s="455">
        <v>2.3300000000000001E-2</v>
      </c>
      <c r="G3932" s="453">
        <f>VLOOKUP(B3932,'SINAPI-%MO'!B:E,4,0)</f>
        <v>0.19320000000000001</v>
      </c>
      <c r="H3932" s="456">
        <f t="shared" si="61"/>
        <v>43.21</v>
      </c>
    </row>
    <row r="3933" spans="1:8" x14ac:dyDescent="0.25">
      <c r="A3933" s="447"/>
      <c r="B3933" s="449">
        <v>104314</v>
      </c>
      <c r="C3933" s="439" t="s">
        <v>14427</v>
      </c>
      <c r="D3933" s="449" t="s">
        <v>81</v>
      </c>
      <c r="E3933" s="450">
        <v>11.95</v>
      </c>
      <c r="F3933" s="455">
        <v>2.4299999999999999E-2</v>
      </c>
      <c r="G3933" s="453">
        <f>VLOOKUP(B3933,'SINAPI-%MO'!B:E,4,0)</f>
        <v>0.21590000000000001</v>
      </c>
      <c r="H3933" s="456">
        <f t="shared" si="61"/>
        <v>9.36</v>
      </c>
    </row>
    <row r="3934" spans="1:8" x14ac:dyDescent="0.25">
      <c r="A3934" s="447"/>
      <c r="B3934" s="449">
        <v>92580</v>
      </c>
      <c r="C3934" s="439" t="s">
        <v>14428</v>
      </c>
      <c r="D3934" s="449" t="s">
        <v>71</v>
      </c>
      <c r="E3934" s="450">
        <v>51.79</v>
      </c>
      <c r="F3934" s="455">
        <v>2.41E-2</v>
      </c>
      <c r="G3934" s="453">
        <f>VLOOKUP(B3934,'SINAPI-%MO'!B:E,4,0)</f>
        <v>0.21609999999999999</v>
      </c>
      <c r="H3934" s="456">
        <f t="shared" si="61"/>
        <v>40.590000000000003</v>
      </c>
    </row>
    <row r="3935" spans="1:8" x14ac:dyDescent="0.25">
      <c r="A3935" s="447"/>
      <c r="B3935" s="449">
        <v>92539</v>
      </c>
      <c r="C3935" s="439" t="s">
        <v>14429</v>
      </c>
      <c r="D3935" s="449" t="s">
        <v>71</v>
      </c>
      <c r="E3935" s="450">
        <v>83.9</v>
      </c>
      <c r="F3935" s="455">
        <v>0</v>
      </c>
      <c r="G3935" s="453">
        <f>VLOOKUP(B3935,'SINAPI-%MO'!B:E,4,0)</f>
        <v>0.37940000000000002</v>
      </c>
      <c r="H3935" s="456">
        <f t="shared" si="61"/>
        <v>52.06</v>
      </c>
    </row>
    <row r="3936" spans="1:8" x14ac:dyDescent="0.25">
      <c r="A3936" s="447"/>
      <c r="B3936" s="449">
        <v>92540</v>
      </c>
      <c r="C3936" s="439" t="s">
        <v>14430</v>
      </c>
      <c r="D3936" s="449" t="s">
        <v>71</v>
      </c>
      <c r="E3936" s="450">
        <v>94.08</v>
      </c>
      <c r="F3936" s="455">
        <v>0</v>
      </c>
      <c r="G3936" s="453">
        <f>VLOOKUP(B3936,'SINAPI-%MO'!B:E,4,0)</f>
        <v>0.41210000000000002</v>
      </c>
      <c r="H3936" s="456">
        <f t="shared" si="61"/>
        <v>55.3</v>
      </c>
    </row>
    <row r="3937" spans="1:8" x14ac:dyDescent="0.25">
      <c r="A3937" s="447"/>
      <c r="B3937" s="449">
        <v>92544</v>
      </c>
      <c r="C3937" s="439" t="s">
        <v>14431</v>
      </c>
      <c r="D3937" s="449" t="s">
        <v>71</v>
      </c>
      <c r="E3937" s="450">
        <v>20.329999999999998</v>
      </c>
      <c r="F3937" s="455">
        <v>0</v>
      </c>
      <c r="G3937" s="453">
        <f>VLOOKUP(B3937,'SINAPI-%MO'!B:E,4,0)</f>
        <v>0.3251</v>
      </c>
      <c r="H3937" s="456">
        <f t="shared" si="61"/>
        <v>13.72</v>
      </c>
    </row>
    <row r="3938" spans="1:8" x14ac:dyDescent="0.25">
      <c r="A3938" s="447"/>
      <c r="B3938" s="449">
        <v>92543</v>
      </c>
      <c r="C3938" s="439" t="s">
        <v>14432</v>
      </c>
      <c r="D3938" s="449" t="s">
        <v>71</v>
      </c>
      <c r="E3938" s="450">
        <v>25.42</v>
      </c>
      <c r="F3938" s="455">
        <v>0</v>
      </c>
      <c r="G3938" s="453">
        <f>VLOOKUP(B3938,'SINAPI-%MO'!B:E,4,0)</f>
        <v>0.3226</v>
      </c>
      <c r="H3938" s="456">
        <f t="shared" si="61"/>
        <v>17.21</v>
      </c>
    </row>
    <row r="3939" spans="1:8" x14ac:dyDescent="0.25">
      <c r="A3939" s="447"/>
      <c r="B3939" s="449">
        <v>97725</v>
      </c>
      <c r="C3939" s="439" t="s">
        <v>11554</v>
      </c>
      <c r="D3939" s="449" t="s">
        <v>84</v>
      </c>
      <c r="E3939" s="450">
        <v>0</v>
      </c>
      <c r="F3939" s="455"/>
      <c r="G3939" s="453" t="e">
        <f>VLOOKUP(B3939,'SINAPI-%MO'!B:E,4,0)</f>
        <v>#N/A</v>
      </c>
      <c r="H3939" s="456" t="str">
        <f t="shared" si="61"/>
        <v/>
      </c>
    </row>
    <row r="3940" spans="1:8" x14ac:dyDescent="0.25">
      <c r="A3940" s="447"/>
      <c r="B3940" s="449">
        <v>97721</v>
      </c>
      <c r="C3940" s="439" t="s">
        <v>11555</v>
      </c>
      <c r="D3940" s="449" t="s">
        <v>84</v>
      </c>
      <c r="E3940" s="450">
        <v>0</v>
      </c>
      <c r="F3940" s="455"/>
      <c r="G3940" s="453" t="e">
        <f>VLOOKUP(B3940,'SINAPI-%MO'!B:E,4,0)</f>
        <v>#N/A</v>
      </c>
      <c r="H3940" s="456" t="str">
        <f t="shared" si="61"/>
        <v/>
      </c>
    </row>
    <row r="3941" spans="1:8" x14ac:dyDescent="0.25">
      <c r="A3941" s="447"/>
      <c r="B3941" s="449">
        <v>97722</v>
      </c>
      <c r="C3941" s="439" t="s">
        <v>11556</v>
      </c>
      <c r="D3941" s="449" t="s">
        <v>84</v>
      </c>
      <c r="E3941" s="450">
        <v>0</v>
      </c>
      <c r="F3941" s="455"/>
      <c r="G3941" s="453" t="e">
        <f>VLOOKUP(B3941,'SINAPI-%MO'!B:E,4,0)</f>
        <v>#N/A</v>
      </c>
      <c r="H3941" s="456" t="str">
        <f t="shared" si="61"/>
        <v/>
      </c>
    </row>
    <row r="3942" spans="1:8" x14ac:dyDescent="0.25">
      <c r="A3942" s="447"/>
      <c r="B3942" s="449">
        <v>97724</v>
      </c>
      <c r="C3942" s="439" t="s">
        <v>11557</v>
      </c>
      <c r="D3942" s="449" t="s">
        <v>84</v>
      </c>
      <c r="E3942" s="450">
        <v>0</v>
      </c>
      <c r="F3942" s="455"/>
      <c r="G3942" s="453" t="e">
        <f>VLOOKUP(B3942,'SINAPI-%MO'!B:E,4,0)</f>
        <v>#N/A</v>
      </c>
      <c r="H3942" s="456" t="str">
        <f t="shared" si="61"/>
        <v/>
      </c>
    </row>
    <row r="3943" spans="1:8" x14ac:dyDescent="0.25">
      <c r="A3943" s="447"/>
      <c r="B3943" s="449">
        <v>97719</v>
      </c>
      <c r="C3943" s="439" t="s">
        <v>11558</v>
      </c>
      <c r="D3943" s="449" t="s">
        <v>84</v>
      </c>
      <c r="E3943" s="450">
        <v>0</v>
      </c>
      <c r="F3943" s="455"/>
      <c r="G3943" s="453" t="e">
        <f>VLOOKUP(B3943,'SINAPI-%MO'!B:E,4,0)</f>
        <v>#N/A</v>
      </c>
      <c r="H3943" s="456" t="str">
        <f t="shared" si="61"/>
        <v/>
      </c>
    </row>
    <row r="3944" spans="1:8" x14ac:dyDescent="0.25">
      <c r="A3944" s="447"/>
      <c r="B3944" s="449">
        <v>97723</v>
      </c>
      <c r="C3944" s="439" t="s">
        <v>11559</v>
      </c>
      <c r="D3944" s="449" t="s">
        <v>84</v>
      </c>
      <c r="E3944" s="450">
        <v>0</v>
      </c>
      <c r="F3944" s="455"/>
      <c r="G3944" s="453" t="e">
        <f>VLOOKUP(B3944,'SINAPI-%MO'!B:E,4,0)</f>
        <v>#N/A</v>
      </c>
      <c r="H3944" s="456" t="str">
        <f t="shared" si="61"/>
        <v/>
      </c>
    </row>
    <row r="3945" spans="1:8" x14ac:dyDescent="0.25">
      <c r="A3945" s="447"/>
      <c r="B3945" s="449">
        <v>104946</v>
      </c>
      <c r="C3945" s="439" t="s">
        <v>11560</v>
      </c>
      <c r="D3945" s="449" t="s">
        <v>84</v>
      </c>
      <c r="E3945" s="450">
        <v>0</v>
      </c>
      <c r="F3945" s="455"/>
      <c r="G3945" s="453" t="e">
        <f>VLOOKUP(B3945,'SINAPI-%MO'!B:E,4,0)</f>
        <v>#N/A</v>
      </c>
      <c r="H3945" s="456" t="str">
        <f t="shared" si="61"/>
        <v/>
      </c>
    </row>
    <row r="3946" spans="1:8" x14ac:dyDescent="0.25">
      <c r="A3946" s="447"/>
      <c r="B3946" s="449">
        <v>104944</v>
      </c>
      <c r="C3946" s="439" t="s">
        <v>11561</v>
      </c>
      <c r="D3946" s="449" t="s">
        <v>84</v>
      </c>
      <c r="E3946" s="450">
        <v>0</v>
      </c>
      <c r="F3946" s="455"/>
      <c r="G3946" s="453" t="e">
        <f>VLOOKUP(B3946,'SINAPI-%MO'!B:E,4,0)</f>
        <v>#N/A</v>
      </c>
      <c r="H3946" s="456" t="str">
        <f t="shared" si="61"/>
        <v/>
      </c>
    </row>
    <row r="3947" spans="1:8" x14ac:dyDescent="0.25">
      <c r="A3947" s="447"/>
      <c r="B3947" s="449">
        <v>104945</v>
      </c>
      <c r="C3947" s="439" t="s">
        <v>11562</v>
      </c>
      <c r="D3947" s="449" t="s">
        <v>84</v>
      </c>
      <c r="E3947" s="450">
        <v>0</v>
      </c>
      <c r="F3947" s="455"/>
      <c r="G3947" s="453" t="e">
        <f>VLOOKUP(B3947,'SINAPI-%MO'!B:E,4,0)</f>
        <v>#N/A</v>
      </c>
      <c r="H3947" s="456" t="str">
        <f t="shared" si="61"/>
        <v/>
      </c>
    </row>
    <row r="3948" spans="1:8" x14ac:dyDescent="0.25">
      <c r="A3948" s="447"/>
      <c r="B3948" s="449">
        <v>97720</v>
      </c>
      <c r="C3948" s="439" t="s">
        <v>11563</v>
      </c>
      <c r="D3948" s="449" t="s">
        <v>84</v>
      </c>
      <c r="E3948" s="450">
        <v>0</v>
      </c>
      <c r="F3948" s="455"/>
      <c r="G3948" s="453" t="e">
        <f>VLOOKUP(B3948,'SINAPI-%MO'!B:E,4,0)</f>
        <v>#N/A</v>
      </c>
      <c r="H3948" s="456" t="str">
        <f t="shared" si="61"/>
        <v/>
      </c>
    </row>
    <row r="3949" spans="1:8" x14ac:dyDescent="0.25">
      <c r="A3949" s="447"/>
      <c r="B3949" s="449">
        <v>97740</v>
      </c>
      <c r="C3949" s="439" t="s">
        <v>2002</v>
      </c>
      <c r="D3949" s="449" t="s">
        <v>84</v>
      </c>
      <c r="E3949" s="450">
        <v>2214.0700000000002</v>
      </c>
      <c r="F3949" s="455">
        <v>0</v>
      </c>
      <c r="G3949" s="453">
        <f>VLOOKUP(B3949,'SINAPI-%MO'!B:E,4,0)</f>
        <v>0.35549999999999998</v>
      </c>
      <c r="H3949" s="456">
        <f t="shared" si="61"/>
        <v>1426.96</v>
      </c>
    </row>
    <row r="3950" spans="1:8" x14ac:dyDescent="0.25">
      <c r="A3950" s="447"/>
      <c r="B3950" s="449">
        <v>97738</v>
      </c>
      <c r="C3950" s="439" t="s">
        <v>5663</v>
      </c>
      <c r="D3950" s="449" t="s">
        <v>84</v>
      </c>
      <c r="E3950" s="450">
        <v>4268.43</v>
      </c>
      <c r="F3950" s="455">
        <v>0</v>
      </c>
      <c r="G3950" s="453">
        <f>VLOOKUP(B3950,'SINAPI-%MO'!B:E,4,0)</f>
        <v>0.60150000000000003</v>
      </c>
      <c r="H3950" s="456">
        <f t="shared" si="61"/>
        <v>1700.96</v>
      </c>
    </row>
    <row r="3951" spans="1:8" x14ac:dyDescent="0.25">
      <c r="A3951" s="447"/>
      <c r="B3951" s="449">
        <v>97739</v>
      </c>
      <c r="C3951" s="439" t="s">
        <v>2001</v>
      </c>
      <c r="D3951" s="449" t="s">
        <v>84</v>
      </c>
      <c r="E3951" s="450">
        <v>3062.43</v>
      </c>
      <c r="F3951" s="455">
        <v>0</v>
      </c>
      <c r="G3951" s="453">
        <f>VLOOKUP(B3951,'SINAPI-%MO'!B:E,4,0)</f>
        <v>0.54769999999999996</v>
      </c>
      <c r="H3951" s="456">
        <f t="shared" si="61"/>
        <v>1385.13</v>
      </c>
    </row>
    <row r="3952" spans="1:8" x14ac:dyDescent="0.25">
      <c r="A3952" s="447"/>
      <c r="B3952" s="449">
        <v>97736</v>
      </c>
      <c r="C3952" s="439" t="s">
        <v>2000</v>
      </c>
      <c r="D3952" s="449" t="s">
        <v>84</v>
      </c>
      <c r="E3952" s="450">
        <v>1570.87</v>
      </c>
      <c r="F3952" s="455">
        <v>0</v>
      </c>
      <c r="G3952" s="453">
        <f>VLOOKUP(B3952,'SINAPI-%MO'!B:E,4,0)</f>
        <v>0.38100000000000001</v>
      </c>
      <c r="H3952" s="456">
        <f t="shared" si="61"/>
        <v>972.36</v>
      </c>
    </row>
    <row r="3953" spans="1:8" x14ac:dyDescent="0.25">
      <c r="A3953" s="447"/>
      <c r="B3953" s="449">
        <v>97734</v>
      </c>
      <c r="C3953" s="439" t="s">
        <v>1998</v>
      </c>
      <c r="D3953" s="449" t="s">
        <v>84</v>
      </c>
      <c r="E3953" s="450">
        <v>3091.38</v>
      </c>
      <c r="F3953" s="455">
        <v>0</v>
      </c>
      <c r="G3953" s="453">
        <f>VLOOKUP(B3953,'SINAPI-%MO'!B:E,4,0)</f>
        <v>0.68769999999999998</v>
      </c>
      <c r="H3953" s="456">
        <f t="shared" si="61"/>
        <v>965.43</v>
      </c>
    </row>
    <row r="3954" spans="1:8" x14ac:dyDescent="0.25">
      <c r="A3954" s="447"/>
      <c r="B3954" s="449">
        <v>97735</v>
      </c>
      <c r="C3954" s="439" t="s">
        <v>1999</v>
      </c>
      <c r="D3954" s="449" t="s">
        <v>84</v>
      </c>
      <c r="E3954" s="450">
        <v>2535.83</v>
      </c>
      <c r="F3954" s="455">
        <v>0</v>
      </c>
      <c r="G3954" s="453">
        <f>VLOOKUP(B3954,'SINAPI-%MO'!B:E,4,0)</f>
        <v>0.626</v>
      </c>
      <c r="H3954" s="456">
        <f t="shared" si="61"/>
        <v>948.4</v>
      </c>
    </row>
    <row r="3955" spans="1:8" x14ac:dyDescent="0.25">
      <c r="A3955" s="447"/>
      <c r="B3955" s="449">
        <v>97737</v>
      </c>
      <c r="C3955" s="439" t="s">
        <v>5771</v>
      </c>
      <c r="D3955" s="449" t="s">
        <v>84</v>
      </c>
      <c r="E3955" s="450">
        <v>3324.13</v>
      </c>
      <c r="F3955" s="455">
        <v>0</v>
      </c>
      <c r="G3955" s="453">
        <f>VLOOKUP(B3955,'SINAPI-%MO'!B:E,4,0)</f>
        <v>0.56740000000000002</v>
      </c>
      <c r="H3955" s="456">
        <f t="shared" si="61"/>
        <v>1438.01</v>
      </c>
    </row>
    <row r="3956" spans="1:8" x14ac:dyDescent="0.25">
      <c r="A3956" s="447"/>
      <c r="B3956" s="449">
        <v>97733</v>
      </c>
      <c r="C3956" s="439" t="s">
        <v>1997</v>
      </c>
      <c r="D3956" s="449" t="s">
        <v>84</v>
      </c>
      <c r="E3956" s="450">
        <v>3525.93</v>
      </c>
      <c r="F3956" s="455">
        <v>0</v>
      </c>
      <c r="G3956" s="453">
        <f>VLOOKUP(B3956,'SINAPI-%MO'!B:E,4,0)</f>
        <v>0.67269999999999996</v>
      </c>
      <c r="H3956" s="456">
        <f t="shared" si="61"/>
        <v>1154.03</v>
      </c>
    </row>
    <row r="3957" spans="1:8" x14ac:dyDescent="0.25">
      <c r="A3957" s="447"/>
      <c r="B3957" s="449">
        <v>98616</v>
      </c>
      <c r="C3957" s="439" t="s">
        <v>10786</v>
      </c>
      <c r="D3957" s="449" t="s">
        <v>71</v>
      </c>
      <c r="E3957" s="450">
        <v>273.77999999999997</v>
      </c>
      <c r="F3957" s="455">
        <v>0</v>
      </c>
      <c r="G3957" s="453">
        <f>VLOOKUP(B3957,'SINAPI-%MO'!B:E,4,0)</f>
        <v>0.1434</v>
      </c>
      <c r="H3957" s="456">
        <f t="shared" si="61"/>
        <v>234.51</v>
      </c>
    </row>
    <row r="3958" spans="1:8" x14ac:dyDescent="0.25">
      <c r="A3958" s="447"/>
      <c r="B3958" s="449">
        <v>98619</v>
      </c>
      <c r="C3958" s="439" t="s">
        <v>10787</v>
      </c>
      <c r="D3958" s="449" t="s">
        <v>71</v>
      </c>
      <c r="E3958" s="450">
        <v>299.08999999999997</v>
      </c>
      <c r="F3958" s="455">
        <v>0</v>
      </c>
      <c r="G3958" s="453">
        <f>VLOOKUP(B3958,'SINAPI-%MO'!B:E,4,0)</f>
        <v>0.1095</v>
      </c>
      <c r="H3958" s="456">
        <f t="shared" si="61"/>
        <v>266.33</v>
      </c>
    </row>
    <row r="3959" spans="1:8" x14ac:dyDescent="0.25">
      <c r="A3959" s="447"/>
      <c r="B3959" s="449">
        <v>98622</v>
      </c>
      <c r="C3959" s="439" t="s">
        <v>10788</v>
      </c>
      <c r="D3959" s="449" t="s">
        <v>71</v>
      </c>
      <c r="E3959" s="450">
        <v>460.06</v>
      </c>
      <c r="F3959" s="455">
        <v>0</v>
      </c>
      <c r="G3959" s="453">
        <f>VLOOKUP(B3959,'SINAPI-%MO'!B:E,4,0)</f>
        <v>0.11</v>
      </c>
      <c r="H3959" s="456">
        <f t="shared" si="61"/>
        <v>409.45</v>
      </c>
    </row>
    <row r="3960" spans="1:8" x14ac:dyDescent="0.25">
      <c r="A3960" s="447"/>
      <c r="B3960" s="449">
        <v>98625</v>
      </c>
      <c r="C3960" s="439" t="s">
        <v>10789</v>
      </c>
      <c r="D3960" s="449" t="s">
        <v>71</v>
      </c>
      <c r="E3960" s="450">
        <v>484.86</v>
      </c>
      <c r="F3960" s="455">
        <v>0</v>
      </c>
      <c r="G3960" s="453">
        <f>VLOOKUP(B3960,'SINAPI-%MO'!B:E,4,0)</f>
        <v>0.08</v>
      </c>
      <c r="H3960" s="456">
        <f t="shared" si="61"/>
        <v>446.07</v>
      </c>
    </row>
    <row r="3961" spans="1:8" x14ac:dyDescent="0.25">
      <c r="A3961" s="447"/>
      <c r="B3961" s="449">
        <v>105918</v>
      </c>
      <c r="C3961" s="439" t="s">
        <v>11564</v>
      </c>
      <c r="D3961" s="449" t="s">
        <v>71</v>
      </c>
      <c r="E3961" s="450">
        <v>0</v>
      </c>
      <c r="F3961" s="455"/>
      <c r="G3961" s="453" t="e">
        <f>VLOOKUP(B3961,'SINAPI-%MO'!B:E,4,0)</f>
        <v>#N/A</v>
      </c>
      <c r="H3961" s="456" t="str">
        <f t="shared" si="61"/>
        <v/>
      </c>
    </row>
    <row r="3962" spans="1:8" x14ac:dyDescent="0.25">
      <c r="A3962" s="447"/>
      <c r="B3962" s="449">
        <v>98631</v>
      </c>
      <c r="C3962" s="439" t="s">
        <v>11565</v>
      </c>
      <c r="D3962" s="449" t="s">
        <v>71</v>
      </c>
      <c r="E3962" s="450">
        <v>0</v>
      </c>
      <c r="F3962" s="455"/>
      <c r="G3962" s="453" t="e">
        <f>VLOOKUP(B3962,'SINAPI-%MO'!B:E,4,0)</f>
        <v>#N/A</v>
      </c>
      <c r="H3962" s="456" t="str">
        <f t="shared" si="61"/>
        <v/>
      </c>
    </row>
    <row r="3963" spans="1:8" x14ac:dyDescent="0.25">
      <c r="A3963" s="447"/>
      <c r="B3963" s="449">
        <v>98637</v>
      </c>
      <c r="C3963" s="439" t="s">
        <v>11566</v>
      </c>
      <c r="D3963" s="449" t="s">
        <v>84</v>
      </c>
      <c r="E3963" s="450">
        <v>0</v>
      </c>
      <c r="F3963" s="455"/>
      <c r="G3963" s="453" t="e">
        <f>VLOOKUP(B3963,'SINAPI-%MO'!B:E,4,0)</f>
        <v>#N/A</v>
      </c>
      <c r="H3963" s="456" t="str">
        <f t="shared" si="61"/>
        <v/>
      </c>
    </row>
    <row r="3964" spans="1:8" x14ac:dyDescent="0.25">
      <c r="A3964" s="447"/>
      <c r="B3964" s="449">
        <v>98641</v>
      </c>
      <c r="C3964" s="439" t="s">
        <v>11567</v>
      </c>
      <c r="D3964" s="449" t="s">
        <v>84</v>
      </c>
      <c r="E3964" s="450">
        <v>0</v>
      </c>
      <c r="F3964" s="455"/>
      <c r="G3964" s="453" t="e">
        <f>VLOOKUP(B3964,'SINAPI-%MO'!B:E,4,0)</f>
        <v>#N/A</v>
      </c>
      <c r="H3964" s="456" t="str">
        <f t="shared" si="61"/>
        <v/>
      </c>
    </row>
    <row r="3965" spans="1:8" x14ac:dyDescent="0.25">
      <c r="A3965" s="447"/>
      <c r="B3965" s="449">
        <v>98645</v>
      </c>
      <c r="C3965" s="439" t="s">
        <v>11568</v>
      </c>
      <c r="D3965" s="449" t="s">
        <v>84</v>
      </c>
      <c r="E3965" s="450">
        <v>0</v>
      </c>
      <c r="F3965" s="455"/>
      <c r="G3965" s="453" t="e">
        <f>VLOOKUP(B3965,'SINAPI-%MO'!B:E,4,0)</f>
        <v>#N/A</v>
      </c>
      <c r="H3965" s="456" t="str">
        <f t="shared" si="61"/>
        <v/>
      </c>
    </row>
    <row r="3966" spans="1:8" x14ac:dyDescent="0.25">
      <c r="A3966" s="447"/>
      <c r="B3966" s="449">
        <v>98649</v>
      </c>
      <c r="C3966" s="439" t="s">
        <v>11569</v>
      </c>
      <c r="D3966" s="449" t="s">
        <v>84</v>
      </c>
      <c r="E3966" s="450">
        <v>0</v>
      </c>
      <c r="F3966" s="455"/>
      <c r="G3966" s="453" t="e">
        <f>VLOOKUP(B3966,'SINAPI-%MO'!B:E,4,0)</f>
        <v>#N/A</v>
      </c>
      <c r="H3966" s="456" t="str">
        <f t="shared" si="61"/>
        <v/>
      </c>
    </row>
    <row r="3967" spans="1:8" x14ac:dyDescent="0.25">
      <c r="A3967" s="447"/>
      <c r="B3967" s="449">
        <v>98653</v>
      </c>
      <c r="C3967" s="439" t="s">
        <v>11570</v>
      </c>
      <c r="D3967" s="449" t="s">
        <v>84</v>
      </c>
      <c r="E3967" s="450">
        <v>0</v>
      </c>
      <c r="F3967" s="455"/>
      <c r="G3967" s="453" t="e">
        <f>VLOOKUP(B3967,'SINAPI-%MO'!B:E,4,0)</f>
        <v>#N/A</v>
      </c>
      <c r="H3967" s="456" t="str">
        <f t="shared" si="61"/>
        <v/>
      </c>
    </row>
    <row r="3968" spans="1:8" x14ac:dyDescent="0.25">
      <c r="A3968" s="447"/>
      <c r="B3968" s="449">
        <v>98657</v>
      </c>
      <c r="C3968" s="439" t="s">
        <v>10790</v>
      </c>
      <c r="D3968" s="449" t="s">
        <v>73</v>
      </c>
      <c r="E3968" s="450">
        <v>729.88</v>
      </c>
      <c r="F3968" s="455">
        <v>0</v>
      </c>
      <c r="G3968" s="453">
        <f>VLOOKUP(B3968,'SINAPI-%MO'!B:E,4,0)</f>
        <v>0.3533</v>
      </c>
      <c r="H3968" s="456">
        <f t="shared" si="61"/>
        <v>472.01</v>
      </c>
    </row>
    <row r="3969" spans="1:8" x14ac:dyDescent="0.25">
      <c r="A3969" s="447"/>
      <c r="B3969" s="449">
        <v>100344</v>
      </c>
      <c r="C3969" s="439" t="s">
        <v>6066</v>
      </c>
      <c r="D3969" s="449" t="s">
        <v>81</v>
      </c>
      <c r="E3969" s="450">
        <v>12.38</v>
      </c>
      <c r="F3969" s="455">
        <v>0</v>
      </c>
      <c r="G3969" s="453">
        <f>VLOOKUP(B3969,'SINAPI-%MO'!B:E,4,0)</f>
        <v>0.23100000000000001</v>
      </c>
      <c r="H3969" s="456">
        <f t="shared" si="61"/>
        <v>9.52</v>
      </c>
    </row>
    <row r="3970" spans="1:8" x14ac:dyDescent="0.25">
      <c r="A3970" s="447"/>
      <c r="B3970" s="449">
        <v>100345</v>
      </c>
      <c r="C3970" s="439" t="s">
        <v>6067</v>
      </c>
      <c r="D3970" s="449" t="s">
        <v>81</v>
      </c>
      <c r="E3970" s="450">
        <v>9.68</v>
      </c>
      <c r="F3970" s="455">
        <v>0</v>
      </c>
      <c r="G3970" s="453">
        <f>VLOOKUP(B3970,'SINAPI-%MO'!B:E,4,0)</f>
        <v>0.1426</v>
      </c>
      <c r="H3970" s="456">
        <f t="shared" si="61"/>
        <v>8.2899999999999991</v>
      </c>
    </row>
    <row r="3971" spans="1:8" x14ac:dyDescent="0.25">
      <c r="A3971" s="447"/>
      <c r="B3971" s="449">
        <v>100346</v>
      </c>
      <c r="C3971" s="439" t="s">
        <v>6068</v>
      </c>
      <c r="D3971" s="449" t="s">
        <v>81</v>
      </c>
      <c r="E3971" s="450">
        <v>9.26</v>
      </c>
      <c r="F3971" s="455">
        <v>0</v>
      </c>
      <c r="G3971" s="453">
        <f>VLOOKUP(B3971,'SINAPI-%MO'!B:E,4,0)</f>
        <v>0.1069</v>
      </c>
      <c r="H3971" s="456">
        <f t="shared" si="61"/>
        <v>8.27</v>
      </c>
    </row>
    <row r="3972" spans="1:8" x14ac:dyDescent="0.25">
      <c r="A3972" s="447"/>
      <c r="B3972" s="449">
        <v>100347</v>
      </c>
      <c r="C3972" s="439" t="s">
        <v>6069</v>
      </c>
      <c r="D3972" s="449" t="s">
        <v>81</v>
      </c>
      <c r="E3972" s="450">
        <v>10.45</v>
      </c>
      <c r="F3972" s="455">
        <v>0</v>
      </c>
      <c r="G3972" s="453">
        <f>VLOOKUP(B3972,'SINAPI-%MO'!B:E,4,0)</f>
        <v>7.2700000000000001E-2</v>
      </c>
      <c r="H3972" s="456">
        <f t="shared" si="61"/>
        <v>9.69</v>
      </c>
    </row>
    <row r="3973" spans="1:8" x14ac:dyDescent="0.25">
      <c r="A3973" s="447"/>
      <c r="B3973" s="449">
        <v>100348</v>
      </c>
      <c r="C3973" s="439" t="s">
        <v>6070</v>
      </c>
      <c r="D3973" s="449" t="s">
        <v>81</v>
      </c>
      <c r="E3973" s="450">
        <v>10.29</v>
      </c>
      <c r="F3973" s="455">
        <v>0</v>
      </c>
      <c r="G3973" s="453">
        <f>VLOOKUP(B3973,'SINAPI-%MO'!B:E,4,0)</f>
        <v>5.9299999999999999E-2</v>
      </c>
      <c r="H3973" s="456">
        <f t="shared" si="61"/>
        <v>9.67</v>
      </c>
    </row>
    <row r="3974" spans="1:8" x14ac:dyDescent="0.25">
      <c r="A3974" s="447"/>
      <c r="B3974" s="449">
        <v>100342</v>
      </c>
      <c r="C3974" s="439" t="s">
        <v>6064</v>
      </c>
      <c r="D3974" s="449" t="s">
        <v>81</v>
      </c>
      <c r="E3974" s="450">
        <v>16.91</v>
      </c>
      <c r="F3974" s="455">
        <v>0</v>
      </c>
      <c r="G3974" s="453">
        <f>VLOOKUP(B3974,'SINAPI-%MO'!B:E,4,0)</f>
        <v>0.42459999999999998</v>
      </c>
      <c r="H3974" s="456">
        <f t="shared" si="61"/>
        <v>9.73</v>
      </c>
    </row>
    <row r="3975" spans="1:8" x14ac:dyDescent="0.25">
      <c r="A3975" s="447"/>
      <c r="B3975" s="449">
        <v>100343</v>
      </c>
      <c r="C3975" s="439" t="s">
        <v>6065</v>
      </c>
      <c r="D3975" s="449" t="s">
        <v>81</v>
      </c>
      <c r="E3975" s="450">
        <v>15.02</v>
      </c>
      <c r="F3975" s="455">
        <v>0</v>
      </c>
      <c r="G3975" s="453">
        <f>VLOOKUP(B3975,'SINAPI-%MO'!B:E,4,0)</f>
        <v>0.3276</v>
      </c>
      <c r="H3975" s="456">
        <f t="shared" si="61"/>
        <v>10.09</v>
      </c>
    </row>
    <row r="3976" spans="1:8" x14ac:dyDescent="0.25">
      <c r="A3976" s="447"/>
      <c r="B3976" s="449">
        <v>100349</v>
      </c>
      <c r="C3976" s="439" t="s">
        <v>6071</v>
      </c>
      <c r="D3976" s="449" t="s">
        <v>84</v>
      </c>
      <c r="E3976" s="450">
        <v>713.99</v>
      </c>
      <c r="F3976" s="455">
        <v>0</v>
      </c>
      <c r="G3976" s="453">
        <f>VLOOKUP(B3976,'SINAPI-%MO'!B:E,4,0)</f>
        <v>4.19E-2</v>
      </c>
      <c r="H3976" s="456">
        <f t="shared" si="61"/>
        <v>684.07</v>
      </c>
    </row>
    <row r="3977" spans="1:8" x14ac:dyDescent="0.25">
      <c r="A3977" s="447"/>
      <c r="B3977" s="449">
        <v>100336</v>
      </c>
      <c r="C3977" s="439" t="s">
        <v>11571</v>
      </c>
      <c r="D3977" s="449" t="s">
        <v>71</v>
      </c>
      <c r="E3977" s="450">
        <v>0</v>
      </c>
      <c r="F3977" s="455"/>
      <c r="G3977" s="453" t="e">
        <f>VLOOKUP(B3977,'SINAPI-%MO'!B:E,4,0)</f>
        <v>#N/A</v>
      </c>
      <c r="H3977" s="456" t="str">
        <f t="shared" si="61"/>
        <v/>
      </c>
    </row>
    <row r="3978" spans="1:8" x14ac:dyDescent="0.25">
      <c r="A3978" s="447"/>
      <c r="B3978" s="449">
        <v>100337</v>
      </c>
      <c r="C3978" s="439" t="s">
        <v>11572</v>
      </c>
      <c r="D3978" s="449" t="s">
        <v>71</v>
      </c>
      <c r="E3978" s="450">
        <v>0</v>
      </c>
      <c r="F3978" s="455"/>
      <c r="G3978" s="453" t="e">
        <f>VLOOKUP(B3978,'SINAPI-%MO'!B:E,4,0)</f>
        <v>#N/A</v>
      </c>
      <c r="H3978" s="456" t="str">
        <f t="shared" si="61"/>
        <v/>
      </c>
    </row>
    <row r="3979" spans="1:8" x14ac:dyDescent="0.25">
      <c r="A3979" s="447"/>
      <c r="B3979" s="449">
        <v>100339</v>
      </c>
      <c r="C3979" s="439" t="s">
        <v>11573</v>
      </c>
      <c r="D3979" s="449" t="s">
        <v>71</v>
      </c>
      <c r="E3979" s="450">
        <v>0</v>
      </c>
      <c r="F3979" s="455"/>
      <c r="G3979" s="453" t="e">
        <f>VLOOKUP(B3979,'SINAPI-%MO'!B:E,4,0)</f>
        <v>#N/A</v>
      </c>
      <c r="H3979" s="456" t="str">
        <f t="shared" si="61"/>
        <v/>
      </c>
    </row>
    <row r="3980" spans="1:8" x14ac:dyDescent="0.25">
      <c r="A3980" s="447"/>
      <c r="B3980" s="449">
        <v>100340</v>
      </c>
      <c r="C3980" s="439" t="s">
        <v>11574</v>
      </c>
      <c r="D3980" s="449" t="s">
        <v>71</v>
      </c>
      <c r="E3980" s="450">
        <v>0</v>
      </c>
      <c r="F3980" s="455"/>
      <c r="G3980" s="453" t="e">
        <f>VLOOKUP(B3980,'SINAPI-%MO'!B:E,4,0)</f>
        <v>#N/A</v>
      </c>
      <c r="H3980" s="456" t="str">
        <f t="shared" ref="H3980:H4043" si="62">IF(E3980&gt;0,TRUNC(E3980*(1-G3980),2),"")</f>
        <v/>
      </c>
    </row>
    <row r="3981" spans="1:8" x14ac:dyDescent="0.25">
      <c r="A3981" s="447"/>
      <c r="B3981" s="449">
        <v>105805</v>
      </c>
      <c r="C3981" s="439" t="s">
        <v>11575</v>
      </c>
      <c r="D3981" s="449" t="s">
        <v>71</v>
      </c>
      <c r="E3981" s="450">
        <v>877.72</v>
      </c>
      <c r="F3981" s="455">
        <v>2.0000000000000001E-4</v>
      </c>
      <c r="G3981" s="453">
        <f>VLOOKUP(B3981,'SINAPI-%MO'!B:E,4,0)</f>
        <v>0.123</v>
      </c>
      <c r="H3981" s="456">
        <f t="shared" si="62"/>
        <v>769.76</v>
      </c>
    </row>
    <row r="3982" spans="1:8" x14ac:dyDescent="0.25">
      <c r="A3982" s="447"/>
      <c r="B3982" s="449">
        <v>105806</v>
      </c>
      <c r="C3982" s="439" t="s">
        <v>11576</v>
      </c>
      <c r="D3982" s="449" t="s">
        <v>71</v>
      </c>
      <c r="E3982" s="450">
        <v>540.73</v>
      </c>
      <c r="F3982" s="455">
        <v>2.9999999999999997E-4</v>
      </c>
      <c r="G3982" s="453">
        <f>VLOOKUP(B3982,'SINAPI-%MO'!B:E,4,0)</f>
        <v>0.15260000000000001</v>
      </c>
      <c r="H3982" s="456">
        <f t="shared" si="62"/>
        <v>458.21</v>
      </c>
    </row>
    <row r="3983" spans="1:8" x14ac:dyDescent="0.25">
      <c r="A3983" s="447"/>
      <c r="B3983" s="449">
        <v>105807</v>
      </c>
      <c r="C3983" s="439" t="s">
        <v>11577</v>
      </c>
      <c r="D3983" s="449" t="s">
        <v>71</v>
      </c>
      <c r="E3983" s="450">
        <v>693.61</v>
      </c>
      <c r="F3983" s="455">
        <v>2.0000000000000001E-4</v>
      </c>
      <c r="G3983" s="453">
        <f>VLOOKUP(B3983,'SINAPI-%MO'!B:E,4,0)</f>
        <v>0.13150000000000001</v>
      </c>
      <c r="H3983" s="456">
        <f t="shared" si="62"/>
        <v>602.4</v>
      </c>
    </row>
    <row r="3984" spans="1:8" x14ac:dyDescent="0.25">
      <c r="A3984" s="447"/>
      <c r="B3984" s="449">
        <v>105808</v>
      </c>
      <c r="C3984" s="439" t="s">
        <v>11578</v>
      </c>
      <c r="D3984" s="449" t="s">
        <v>71</v>
      </c>
      <c r="E3984" s="450">
        <v>440.87</v>
      </c>
      <c r="F3984" s="455">
        <v>4.0000000000000002E-4</v>
      </c>
      <c r="G3984" s="453">
        <f>VLOOKUP(B3984,'SINAPI-%MO'!B:E,4,0)</f>
        <v>0.16370000000000001</v>
      </c>
      <c r="H3984" s="456">
        <f t="shared" si="62"/>
        <v>368.69</v>
      </c>
    </row>
    <row r="3985" spans="1:8" x14ac:dyDescent="0.25">
      <c r="A3985" s="447"/>
      <c r="B3985" s="449">
        <v>100341</v>
      </c>
      <c r="C3985" s="439" t="s">
        <v>6063</v>
      </c>
      <c r="D3985" s="449" t="s">
        <v>71</v>
      </c>
      <c r="E3985" s="450">
        <v>43.39</v>
      </c>
      <c r="F3985" s="455">
        <v>0</v>
      </c>
      <c r="G3985" s="453">
        <f>VLOOKUP(B3985,'SINAPI-%MO'!B:E,4,0)</f>
        <v>0.46460000000000001</v>
      </c>
      <c r="H3985" s="456">
        <f t="shared" si="62"/>
        <v>23.23</v>
      </c>
    </row>
    <row r="3986" spans="1:8" x14ac:dyDescent="0.25">
      <c r="A3986" s="447"/>
      <c r="B3986" s="449">
        <v>100351</v>
      </c>
      <c r="C3986" s="439" t="s">
        <v>11579</v>
      </c>
      <c r="D3986" s="449" t="s">
        <v>71</v>
      </c>
      <c r="E3986" s="450">
        <v>0</v>
      </c>
      <c r="F3986" s="455"/>
      <c r="G3986" s="453" t="e">
        <f>VLOOKUP(B3986,'SINAPI-%MO'!B:E,4,0)</f>
        <v>#N/A</v>
      </c>
      <c r="H3986" s="456" t="str">
        <f t="shared" si="62"/>
        <v/>
      </c>
    </row>
    <row r="3987" spans="1:8" x14ac:dyDescent="0.25">
      <c r="A3987" s="447"/>
      <c r="B3987" s="449">
        <v>100353</v>
      </c>
      <c r="C3987" s="439" t="s">
        <v>11580</v>
      </c>
      <c r="D3987" s="449" t="s">
        <v>71</v>
      </c>
      <c r="E3987" s="450">
        <v>0</v>
      </c>
      <c r="F3987" s="455"/>
      <c r="G3987" s="453" t="e">
        <f>VLOOKUP(B3987,'SINAPI-%MO'!B:E,4,0)</f>
        <v>#N/A</v>
      </c>
      <c r="H3987" s="456" t="str">
        <f t="shared" si="62"/>
        <v/>
      </c>
    </row>
    <row r="3988" spans="1:8" x14ac:dyDescent="0.25">
      <c r="A3988" s="447"/>
      <c r="B3988" s="449">
        <v>100350</v>
      </c>
      <c r="C3988" s="439" t="s">
        <v>11581</v>
      </c>
      <c r="D3988" s="449" t="s">
        <v>71</v>
      </c>
      <c r="E3988" s="450">
        <v>0</v>
      </c>
      <c r="F3988" s="455"/>
      <c r="G3988" s="453" t="e">
        <f>VLOOKUP(B3988,'SINAPI-%MO'!B:E,4,0)</f>
        <v>#N/A</v>
      </c>
      <c r="H3988" s="456" t="str">
        <f t="shared" si="62"/>
        <v/>
      </c>
    </row>
    <row r="3989" spans="1:8" x14ac:dyDescent="0.25">
      <c r="A3989" s="447"/>
      <c r="B3989" s="449">
        <v>105043</v>
      </c>
      <c r="C3989" s="439" t="s">
        <v>11582</v>
      </c>
      <c r="D3989" s="449" t="s">
        <v>73</v>
      </c>
      <c r="E3989" s="450">
        <v>0</v>
      </c>
      <c r="F3989" s="455"/>
      <c r="G3989" s="453" t="e">
        <f>VLOOKUP(B3989,'SINAPI-%MO'!B:E,4,0)</f>
        <v>#N/A</v>
      </c>
      <c r="H3989" s="456" t="str">
        <f t="shared" si="62"/>
        <v/>
      </c>
    </row>
    <row r="3990" spans="1:8" x14ac:dyDescent="0.25">
      <c r="A3990" s="447"/>
      <c r="B3990" s="449">
        <v>105047</v>
      </c>
      <c r="C3990" s="439" t="s">
        <v>11583</v>
      </c>
      <c r="D3990" s="449" t="s">
        <v>73</v>
      </c>
      <c r="E3990" s="450">
        <v>0</v>
      </c>
      <c r="F3990" s="455"/>
      <c r="G3990" s="453" t="e">
        <f>VLOOKUP(B3990,'SINAPI-%MO'!B:E,4,0)</f>
        <v>#N/A</v>
      </c>
      <c r="H3990" s="456" t="str">
        <f t="shared" si="62"/>
        <v/>
      </c>
    </row>
    <row r="3991" spans="1:8" x14ac:dyDescent="0.25">
      <c r="A3991" s="447"/>
      <c r="B3991" s="449">
        <v>105044</v>
      </c>
      <c r="C3991" s="439" t="s">
        <v>11584</v>
      </c>
      <c r="D3991" s="449" t="s">
        <v>73</v>
      </c>
      <c r="E3991" s="450">
        <v>0</v>
      </c>
      <c r="F3991" s="455"/>
      <c r="G3991" s="453" t="e">
        <f>VLOOKUP(B3991,'SINAPI-%MO'!B:E,4,0)</f>
        <v>#N/A</v>
      </c>
      <c r="H3991" s="456" t="str">
        <f t="shared" si="62"/>
        <v/>
      </c>
    </row>
    <row r="3992" spans="1:8" x14ac:dyDescent="0.25">
      <c r="A3992" s="447"/>
      <c r="B3992" s="449">
        <v>105094</v>
      </c>
      <c r="C3992" s="439" t="s">
        <v>11585</v>
      </c>
      <c r="D3992" s="449" t="s">
        <v>73</v>
      </c>
      <c r="E3992" s="450">
        <v>0</v>
      </c>
      <c r="F3992" s="455"/>
      <c r="G3992" s="453" t="e">
        <f>VLOOKUP(B3992,'SINAPI-%MO'!B:E,4,0)</f>
        <v>#N/A</v>
      </c>
      <c r="H3992" s="456" t="str">
        <f t="shared" si="62"/>
        <v/>
      </c>
    </row>
    <row r="3993" spans="1:8" x14ac:dyDescent="0.25">
      <c r="A3993" s="447"/>
      <c r="B3993" s="449">
        <v>105096</v>
      </c>
      <c r="C3993" s="439" t="s">
        <v>11586</v>
      </c>
      <c r="D3993" s="449" t="s">
        <v>73</v>
      </c>
      <c r="E3993" s="450">
        <v>0</v>
      </c>
      <c r="F3993" s="455"/>
      <c r="G3993" s="453" t="e">
        <f>VLOOKUP(B3993,'SINAPI-%MO'!B:E,4,0)</f>
        <v>#N/A</v>
      </c>
      <c r="H3993" s="456" t="str">
        <f t="shared" si="62"/>
        <v/>
      </c>
    </row>
    <row r="3994" spans="1:8" x14ac:dyDescent="0.25">
      <c r="A3994" s="447"/>
      <c r="B3994" s="449">
        <v>105048</v>
      </c>
      <c r="C3994" s="439" t="s">
        <v>11587</v>
      </c>
      <c r="D3994" s="449" t="s">
        <v>73</v>
      </c>
      <c r="E3994" s="450">
        <v>0</v>
      </c>
      <c r="F3994" s="455"/>
      <c r="G3994" s="453" t="e">
        <f>VLOOKUP(B3994,'SINAPI-%MO'!B:E,4,0)</f>
        <v>#N/A</v>
      </c>
      <c r="H3994" s="456" t="str">
        <f t="shared" si="62"/>
        <v/>
      </c>
    </row>
    <row r="3995" spans="1:8" x14ac:dyDescent="0.25">
      <c r="A3995" s="447"/>
      <c r="B3995" s="449">
        <v>105097</v>
      </c>
      <c r="C3995" s="439" t="s">
        <v>11588</v>
      </c>
      <c r="D3995" s="449" t="s">
        <v>73</v>
      </c>
      <c r="E3995" s="450">
        <v>0</v>
      </c>
      <c r="F3995" s="455"/>
      <c r="G3995" s="453" t="e">
        <f>VLOOKUP(B3995,'SINAPI-%MO'!B:E,4,0)</f>
        <v>#N/A</v>
      </c>
      <c r="H3995" s="456" t="str">
        <f t="shared" si="62"/>
        <v/>
      </c>
    </row>
    <row r="3996" spans="1:8" x14ac:dyDescent="0.25">
      <c r="A3996" s="447"/>
      <c r="B3996" s="449">
        <v>105049</v>
      </c>
      <c r="C3996" s="439" t="s">
        <v>11589</v>
      </c>
      <c r="D3996" s="449" t="s">
        <v>73</v>
      </c>
      <c r="E3996" s="450">
        <v>0</v>
      </c>
      <c r="F3996" s="455"/>
      <c r="G3996" s="453" t="e">
        <f>VLOOKUP(B3996,'SINAPI-%MO'!B:E,4,0)</f>
        <v>#N/A</v>
      </c>
      <c r="H3996" s="456" t="str">
        <f t="shared" si="62"/>
        <v/>
      </c>
    </row>
    <row r="3997" spans="1:8" x14ac:dyDescent="0.25">
      <c r="A3997" s="447"/>
      <c r="B3997" s="449">
        <v>105051</v>
      </c>
      <c r="C3997" s="439" t="s">
        <v>11590</v>
      </c>
      <c r="D3997" s="449" t="s">
        <v>73</v>
      </c>
      <c r="E3997" s="450">
        <v>0</v>
      </c>
      <c r="F3997" s="455"/>
      <c r="G3997" s="453" t="e">
        <f>VLOOKUP(B3997,'SINAPI-%MO'!B:E,4,0)</f>
        <v>#N/A</v>
      </c>
      <c r="H3997" s="456" t="str">
        <f t="shared" si="62"/>
        <v/>
      </c>
    </row>
    <row r="3998" spans="1:8" x14ac:dyDescent="0.25">
      <c r="A3998" s="447"/>
      <c r="B3998" s="449">
        <v>105054</v>
      </c>
      <c r="C3998" s="439" t="s">
        <v>11591</v>
      </c>
      <c r="D3998" s="449" t="s">
        <v>73</v>
      </c>
      <c r="E3998" s="450">
        <v>0</v>
      </c>
      <c r="F3998" s="455"/>
      <c r="G3998" s="453" t="e">
        <f>VLOOKUP(B3998,'SINAPI-%MO'!B:E,4,0)</f>
        <v>#N/A</v>
      </c>
      <c r="H3998" s="456" t="str">
        <f t="shared" si="62"/>
        <v/>
      </c>
    </row>
    <row r="3999" spans="1:8" x14ac:dyDescent="0.25">
      <c r="A3999" s="447"/>
      <c r="B3999" s="449">
        <v>105052</v>
      </c>
      <c r="C3999" s="439" t="s">
        <v>11592</v>
      </c>
      <c r="D3999" s="449" t="s">
        <v>73</v>
      </c>
      <c r="E3999" s="450">
        <v>0</v>
      </c>
      <c r="F3999" s="455"/>
      <c r="G3999" s="453" t="e">
        <f>VLOOKUP(B3999,'SINAPI-%MO'!B:E,4,0)</f>
        <v>#N/A</v>
      </c>
      <c r="H3999" s="456" t="str">
        <f t="shared" si="62"/>
        <v/>
      </c>
    </row>
    <row r="4000" spans="1:8" x14ac:dyDescent="0.25">
      <c r="A4000" s="447"/>
      <c r="B4000" s="449">
        <v>105055</v>
      </c>
      <c r="C4000" s="439" t="s">
        <v>11593</v>
      </c>
      <c r="D4000" s="449" t="s">
        <v>73</v>
      </c>
      <c r="E4000" s="450">
        <v>0</v>
      </c>
      <c r="F4000" s="455"/>
      <c r="G4000" s="453" t="e">
        <f>VLOOKUP(B4000,'SINAPI-%MO'!B:E,4,0)</f>
        <v>#N/A</v>
      </c>
      <c r="H4000" s="456" t="str">
        <f t="shared" si="62"/>
        <v/>
      </c>
    </row>
    <row r="4001" spans="1:8" x14ac:dyDescent="0.25">
      <c r="A4001" s="447"/>
      <c r="B4001" s="449">
        <v>105065</v>
      </c>
      <c r="C4001" s="439" t="s">
        <v>11594</v>
      </c>
      <c r="D4001" s="449" t="s">
        <v>73</v>
      </c>
      <c r="E4001" s="450">
        <v>0</v>
      </c>
      <c r="F4001" s="455"/>
      <c r="G4001" s="453" t="e">
        <f>VLOOKUP(B4001,'SINAPI-%MO'!B:E,4,0)</f>
        <v>#N/A</v>
      </c>
      <c r="H4001" s="456" t="str">
        <f t="shared" si="62"/>
        <v/>
      </c>
    </row>
    <row r="4002" spans="1:8" x14ac:dyDescent="0.25">
      <c r="A4002" s="447"/>
      <c r="B4002" s="449">
        <v>105059</v>
      </c>
      <c r="C4002" s="439" t="s">
        <v>11595</v>
      </c>
      <c r="D4002" s="449" t="s">
        <v>73</v>
      </c>
      <c r="E4002" s="450">
        <v>0</v>
      </c>
      <c r="F4002" s="455"/>
      <c r="G4002" s="453" t="e">
        <f>VLOOKUP(B4002,'SINAPI-%MO'!B:E,4,0)</f>
        <v>#N/A</v>
      </c>
      <c r="H4002" s="456" t="str">
        <f t="shared" si="62"/>
        <v/>
      </c>
    </row>
    <row r="4003" spans="1:8" x14ac:dyDescent="0.25">
      <c r="A4003" s="447"/>
      <c r="B4003" s="449">
        <v>105057</v>
      </c>
      <c r="C4003" s="439" t="s">
        <v>11596</v>
      </c>
      <c r="D4003" s="449" t="s">
        <v>73</v>
      </c>
      <c r="E4003" s="450">
        <v>0</v>
      </c>
      <c r="F4003" s="455"/>
      <c r="G4003" s="453" t="e">
        <f>VLOOKUP(B4003,'SINAPI-%MO'!B:E,4,0)</f>
        <v>#N/A</v>
      </c>
      <c r="H4003" s="456" t="str">
        <f t="shared" si="62"/>
        <v/>
      </c>
    </row>
    <row r="4004" spans="1:8" x14ac:dyDescent="0.25">
      <c r="A4004" s="447"/>
      <c r="B4004" s="449">
        <v>105060</v>
      </c>
      <c r="C4004" s="439" t="s">
        <v>11597</v>
      </c>
      <c r="D4004" s="449" t="s">
        <v>73</v>
      </c>
      <c r="E4004" s="450">
        <v>0</v>
      </c>
      <c r="F4004" s="455"/>
      <c r="G4004" s="453" t="e">
        <f>VLOOKUP(B4004,'SINAPI-%MO'!B:E,4,0)</f>
        <v>#N/A</v>
      </c>
      <c r="H4004" s="456" t="str">
        <f t="shared" si="62"/>
        <v/>
      </c>
    </row>
    <row r="4005" spans="1:8" x14ac:dyDescent="0.25">
      <c r="A4005" s="447"/>
      <c r="B4005" s="449">
        <v>105042</v>
      </c>
      <c r="C4005" s="439" t="s">
        <v>2025</v>
      </c>
      <c r="D4005" s="449" t="s">
        <v>73</v>
      </c>
      <c r="E4005" s="450">
        <v>87.08</v>
      </c>
      <c r="F4005" s="455">
        <v>0</v>
      </c>
      <c r="G4005" s="453">
        <f>VLOOKUP(B4005,'SINAPI-%MO'!B:E,4,0)</f>
        <v>0.27010000000000001</v>
      </c>
      <c r="H4005" s="456">
        <f t="shared" si="62"/>
        <v>63.55</v>
      </c>
    </row>
    <row r="4006" spans="1:8" x14ac:dyDescent="0.25">
      <c r="A4006" s="447"/>
      <c r="B4006" s="449">
        <v>105046</v>
      </c>
      <c r="C4006" s="439" t="s">
        <v>2027</v>
      </c>
      <c r="D4006" s="449" t="s">
        <v>73</v>
      </c>
      <c r="E4006" s="450">
        <v>76.790000000000006</v>
      </c>
      <c r="F4006" s="455">
        <v>0</v>
      </c>
      <c r="G4006" s="453">
        <f>VLOOKUP(B4006,'SINAPI-%MO'!B:E,4,0)</f>
        <v>0.1893</v>
      </c>
      <c r="H4006" s="456">
        <f t="shared" si="62"/>
        <v>62.25</v>
      </c>
    </row>
    <row r="4007" spans="1:8" x14ac:dyDescent="0.25">
      <c r="A4007" s="447"/>
      <c r="B4007" s="449">
        <v>105095</v>
      </c>
      <c r="C4007" s="439" t="s">
        <v>2052</v>
      </c>
      <c r="D4007" s="449" t="s">
        <v>73</v>
      </c>
      <c r="E4007" s="450">
        <v>137.63999999999999</v>
      </c>
      <c r="F4007" s="455">
        <v>0</v>
      </c>
      <c r="G4007" s="453">
        <f>VLOOKUP(B4007,'SINAPI-%MO'!B:E,4,0)</f>
        <v>0.1716</v>
      </c>
      <c r="H4007" s="456">
        <f t="shared" si="62"/>
        <v>114.02</v>
      </c>
    </row>
    <row r="4008" spans="1:8" x14ac:dyDescent="0.25">
      <c r="A4008" s="447"/>
      <c r="B4008" s="449">
        <v>105098</v>
      </c>
      <c r="C4008" s="439" t="s">
        <v>2053</v>
      </c>
      <c r="D4008" s="449" t="s">
        <v>73</v>
      </c>
      <c r="E4008" s="450">
        <v>127.36</v>
      </c>
      <c r="F4008" s="455">
        <v>0</v>
      </c>
      <c r="G4008" s="453">
        <f>VLOOKUP(B4008,'SINAPI-%MO'!B:E,4,0)</f>
        <v>0.115</v>
      </c>
      <c r="H4008" s="456">
        <f t="shared" si="62"/>
        <v>112.71</v>
      </c>
    </row>
    <row r="4009" spans="1:8" x14ac:dyDescent="0.25">
      <c r="A4009" s="447"/>
      <c r="B4009" s="449">
        <v>105050</v>
      </c>
      <c r="C4009" s="439" t="s">
        <v>2028</v>
      </c>
      <c r="D4009" s="449" t="s">
        <v>73</v>
      </c>
      <c r="E4009" s="450">
        <v>303.10000000000002</v>
      </c>
      <c r="F4009" s="455">
        <v>0</v>
      </c>
      <c r="G4009" s="453">
        <f>VLOOKUP(B4009,'SINAPI-%MO'!B:E,4,0)</f>
        <v>7.8799999999999995E-2</v>
      </c>
      <c r="H4009" s="456">
        <f t="shared" si="62"/>
        <v>279.20999999999998</v>
      </c>
    </row>
    <row r="4010" spans="1:8" x14ac:dyDescent="0.25">
      <c r="A4010" s="447"/>
      <c r="B4010" s="449">
        <v>105053</v>
      </c>
      <c r="C4010" s="439" t="s">
        <v>2029</v>
      </c>
      <c r="D4010" s="449" t="s">
        <v>73</v>
      </c>
      <c r="E4010" s="450">
        <v>292.95</v>
      </c>
      <c r="F4010" s="455">
        <v>0</v>
      </c>
      <c r="G4010" s="453">
        <f>VLOOKUP(B4010,'SINAPI-%MO'!B:E,4,0)</f>
        <v>5.1299999999999998E-2</v>
      </c>
      <c r="H4010" s="456">
        <f t="shared" si="62"/>
        <v>277.92</v>
      </c>
    </row>
    <row r="4011" spans="1:8" x14ac:dyDescent="0.25">
      <c r="A4011" s="447"/>
      <c r="B4011" s="449">
        <v>105056</v>
      </c>
      <c r="C4011" s="439" t="s">
        <v>2030</v>
      </c>
      <c r="D4011" s="449" t="s">
        <v>73</v>
      </c>
      <c r="E4011" s="450">
        <v>424.66</v>
      </c>
      <c r="F4011" s="455">
        <v>0</v>
      </c>
      <c r="G4011" s="453">
        <f>VLOOKUP(B4011,'SINAPI-%MO'!B:E,4,0)</f>
        <v>5.7200000000000001E-2</v>
      </c>
      <c r="H4011" s="456">
        <f t="shared" si="62"/>
        <v>400.36</v>
      </c>
    </row>
    <row r="4012" spans="1:8" x14ac:dyDescent="0.25">
      <c r="A4012" s="447"/>
      <c r="B4012" s="449">
        <v>105058</v>
      </c>
      <c r="C4012" s="439" t="s">
        <v>2031</v>
      </c>
      <c r="D4012" s="449" t="s">
        <v>73</v>
      </c>
      <c r="E4012" s="450">
        <v>415.22</v>
      </c>
      <c r="F4012" s="455">
        <v>0</v>
      </c>
      <c r="G4012" s="453">
        <f>VLOOKUP(B4012,'SINAPI-%MO'!B:E,4,0)</f>
        <v>3.8899999999999997E-2</v>
      </c>
      <c r="H4012" s="456">
        <f t="shared" si="62"/>
        <v>399.06</v>
      </c>
    </row>
    <row r="4013" spans="1:8" x14ac:dyDescent="0.25">
      <c r="A4013" s="447"/>
      <c r="B4013" s="449">
        <v>105062</v>
      </c>
      <c r="C4013" s="439" t="s">
        <v>11598</v>
      </c>
      <c r="D4013" s="449" t="s">
        <v>73</v>
      </c>
      <c r="E4013" s="450">
        <v>0</v>
      </c>
      <c r="F4013" s="455"/>
      <c r="G4013" s="453" t="e">
        <f>VLOOKUP(B4013,'SINAPI-%MO'!B:E,4,0)</f>
        <v>#N/A</v>
      </c>
      <c r="H4013" s="456" t="str">
        <f t="shared" si="62"/>
        <v/>
      </c>
    </row>
    <row r="4014" spans="1:8" x14ac:dyDescent="0.25">
      <c r="A4014" s="447"/>
      <c r="B4014" s="449">
        <v>105066</v>
      </c>
      <c r="C4014" s="439" t="s">
        <v>11599</v>
      </c>
      <c r="D4014" s="449" t="s">
        <v>73</v>
      </c>
      <c r="E4014" s="450">
        <v>0</v>
      </c>
      <c r="F4014" s="455"/>
      <c r="G4014" s="453" t="e">
        <f>VLOOKUP(B4014,'SINAPI-%MO'!B:E,4,0)</f>
        <v>#N/A</v>
      </c>
      <c r="H4014" s="456" t="str">
        <f t="shared" si="62"/>
        <v/>
      </c>
    </row>
    <row r="4015" spans="1:8" x14ac:dyDescent="0.25">
      <c r="A4015" s="447"/>
      <c r="B4015" s="449">
        <v>105063</v>
      </c>
      <c r="C4015" s="439" t="s">
        <v>11600</v>
      </c>
      <c r="D4015" s="449" t="s">
        <v>73</v>
      </c>
      <c r="E4015" s="450">
        <v>0</v>
      </c>
      <c r="F4015" s="455"/>
      <c r="G4015" s="453" t="e">
        <f>VLOOKUP(B4015,'SINAPI-%MO'!B:E,4,0)</f>
        <v>#N/A</v>
      </c>
      <c r="H4015" s="456" t="str">
        <f t="shared" si="62"/>
        <v/>
      </c>
    </row>
    <row r="4016" spans="1:8" x14ac:dyDescent="0.25">
      <c r="A4016" s="447"/>
      <c r="B4016" s="449">
        <v>105067</v>
      </c>
      <c r="C4016" s="439" t="s">
        <v>11601</v>
      </c>
      <c r="D4016" s="449" t="s">
        <v>73</v>
      </c>
      <c r="E4016" s="450">
        <v>0</v>
      </c>
      <c r="F4016" s="455"/>
      <c r="G4016" s="453" t="e">
        <f>VLOOKUP(B4016,'SINAPI-%MO'!B:E,4,0)</f>
        <v>#N/A</v>
      </c>
      <c r="H4016" s="456" t="str">
        <f t="shared" si="62"/>
        <v/>
      </c>
    </row>
    <row r="4017" spans="1:8" x14ac:dyDescent="0.25">
      <c r="A4017" s="447"/>
      <c r="B4017" s="449">
        <v>105069</v>
      </c>
      <c r="C4017" s="439" t="s">
        <v>11602</v>
      </c>
      <c r="D4017" s="449" t="s">
        <v>73</v>
      </c>
      <c r="E4017" s="450">
        <v>0</v>
      </c>
      <c r="F4017" s="455"/>
      <c r="G4017" s="453" t="e">
        <f>VLOOKUP(B4017,'SINAPI-%MO'!B:E,4,0)</f>
        <v>#N/A</v>
      </c>
      <c r="H4017" s="456" t="str">
        <f t="shared" si="62"/>
        <v/>
      </c>
    </row>
    <row r="4018" spans="1:8" x14ac:dyDescent="0.25">
      <c r="A4018" s="447"/>
      <c r="B4018" s="449">
        <v>105072</v>
      </c>
      <c r="C4018" s="439" t="s">
        <v>11603</v>
      </c>
      <c r="D4018" s="449" t="s">
        <v>73</v>
      </c>
      <c r="E4018" s="450">
        <v>0</v>
      </c>
      <c r="F4018" s="455"/>
      <c r="G4018" s="453" t="e">
        <f>VLOOKUP(B4018,'SINAPI-%MO'!B:E,4,0)</f>
        <v>#N/A</v>
      </c>
      <c r="H4018" s="456" t="str">
        <f t="shared" si="62"/>
        <v/>
      </c>
    </row>
    <row r="4019" spans="1:8" x14ac:dyDescent="0.25">
      <c r="A4019" s="447"/>
      <c r="B4019" s="449">
        <v>105070</v>
      </c>
      <c r="C4019" s="439" t="s">
        <v>11604</v>
      </c>
      <c r="D4019" s="449" t="s">
        <v>73</v>
      </c>
      <c r="E4019" s="450">
        <v>0</v>
      </c>
      <c r="F4019" s="455"/>
      <c r="G4019" s="453" t="e">
        <f>VLOOKUP(B4019,'SINAPI-%MO'!B:E,4,0)</f>
        <v>#N/A</v>
      </c>
      <c r="H4019" s="456" t="str">
        <f t="shared" si="62"/>
        <v/>
      </c>
    </row>
    <row r="4020" spans="1:8" x14ac:dyDescent="0.25">
      <c r="A4020" s="447"/>
      <c r="B4020" s="449">
        <v>105073</v>
      </c>
      <c r="C4020" s="439" t="s">
        <v>11605</v>
      </c>
      <c r="D4020" s="449" t="s">
        <v>73</v>
      </c>
      <c r="E4020" s="450">
        <v>0</v>
      </c>
      <c r="F4020" s="455"/>
      <c r="G4020" s="453" t="e">
        <f>VLOOKUP(B4020,'SINAPI-%MO'!B:E,4,0)</f>
        <v>#N/A</v>
      </c>
      <c r="H4020" s="456" t="str">
        <f t="shared" si="62"/>
        <v/>
      </c>
    </row>
    <row r="4021" spans="1:8" x14ac:dyDescent="0.25">
      <c r="A4021" s="447"/>
      <c r="B4021" s="449">
        <v>105075</v>
      </c>
      <c r="C4021" s="439" t="s">
        <v>11606</v>
      </c>
      <c r="D4021" s="449" t="s">
        <v>73</v>
      </c>
      <c r="E4021" s="450">
        <v>0</v>
      </c>
      <c r="F4021" s="455"/>
      <c r="G4021" s="453" t="e">
        <f>VLOOKUP(B4021,'SINAPI-%MO'!B:E,4,0)</f>
        <v>#N/A</v>
      </c>
      <c r="H4021" s="456" t="str">
        <f t="shared" si="62"/>
        <v/>
      </c>
    </row>
    <row r="4022" spans="1:8" x14ac:dyDescent="0.25">
      <c r="A4022" s="447"/>
      <c r="B4022" s="449">
        <v>105078</v>
      </c>
      <c r="C4022" s="439" t="s">
        <v>11607</v>
      </c>
      <c r="D4022" s="449" t="s">
        <v>73</v>
      </c>
      <c r="E4022" s="450">
        <v>0</v>
      </c>
      <c r="F4022" s="455"/>
      <c r="G4022" s="453" t="e">
        <f>VLOOKUP(B4022,'SINAPI-%MO'!B:E,4,0)</f>
        <v>#N/A</v>
      </c>
      <c r="H4022" s="456" t="str">
        <f t="shared" si="62"/>
        <v/>
      </c>
    </row>
    <row r="4023" spans="1:8" x14ac:dyDescent="0.25">
      <c r="A4023" s="447"/>
      <c r="B4023" s="449">
        <v>105076</v>
      </c>
      <c r="C4023" s="439" t="s">
        <v>11608</v>
      </c>
      <c r="D4023" s="449" t="s">
        <v>73</v>
      </c>
      <c r="E4023" s="450">
        <v>0</v>
      </c>
      <c r="F4023" s="455"/>
      <c r="G4023" s="453" t="e">
        <f>VLOOKUP(B4023,'SINAPI-%MO'!B:E,4,0)</f>
        <v>#N/A</v>
      </c>
      <c r="H4023" s="456" t="str">
        <f t="shared" si="62"/>
        <v/>
      </c>
    </row>
    <row r="4024" spans="1:8" x14ac:dyDescent="0.25">
      <c r="A4024" s="447"/>
      <c r="B4024" s="449">
        <v>105079</v>
      </c>
      <c r="C4024" s="439" t="s">
        <v>11609</v>
      </c>
      <c r="D4024" s="449" t="s">
        <v>73</v>
      </c>
      <c r="E4024" s="450">
        <v>0</v>
      </c>
      <c r="F4024" s="455"/>
      <c r="G4024" s="453" t="e">
        <f>VLOOKUP(B4024,'SINAPI-%MO'!B:E,4,0)</f>
        <v>#N/A</v>
      </c>
      <c r="H4024" s="456" t="str">
        <f t="shared" si="62"/>
        <v/>
      </c>
    </row>
    <row r="4025" spans="1:8" x14ac:dyDescent="0.25">
      <c r="A4025" s="447"/>
      <c r="B4025" s="449">
        <v>105061</v>
      </c>
      <c r="C4025" s="439" t="s">
        <v>2032</v>
      </c>
      <c r="D4025" s="449" t="s">
        <v>73</v>
      </c>
      <c r="E4025" s="450">
        <v>95.35</v>
      </c>
      <c r="F4025" s="455">
        <v>0</v>
      </c>
      <c r="G4025" s="453">
        <f>VLOOKUP(B4025,'SINAPI-%MO'!B:E,4,0)</f>
        <v>0.30630000000000002</v>
      </c>
      <c r="H4025" s="456">
        <f t="shared" si="62"/>
        <v>66.14</v>
      </c>
    </row>
    <row r="4026" spans="1:8" x14ac:dyDescent="0.25">
      <c r="A4026" s="447"/>
      <c r="B4026" s="449">
        <v>105064</v>
      </c>
      <c r="C4026" s="439" t="s">
        <v>2033</v>
      </c>
      <c r="D4026" s="449" t="s">
        <v>73</v>
      </c>
      <c r="E4026" s="450">
        <v>82.17</v>
      </c>
      <c r="F4026" s="455">
        <v>0</v>
      </c>
      <c r="G4026" s="453">
        <f>VLOOKUP(B4026,'SINAPI-%MO'!B:E,4,0)</f>
        <v>0.21129999999999999</v>
      </c>
      <c r="H4026" s="456">
        <f t="shared" si="62"/>
        <v>64.8</v>
      </c>
    </row>
    <row r="4027" spans="1:8" x14ac:dyDescent="0.25">
      <c r="A4027" s="447"/>
      <c r="B4027" s="449">
        <v>105068</v>
      </c>
      <c r="C4027" s="439" t="s">
        <v>2034</v>
      </c>
      <c r="D4027" s="449" t="s">
        <v>73</v>
      </c>
      <c r="E4027" s="450">
        <v>153.88999999999999</v>
      </c>
      <c r="F4027" s="455">
        <v>0</v>
      </c>
      <c r="G4027" s="453">
        <f>VLOOKUP(B4027,'SINAPI-%MO'!B:E,4,0)</f>
        <v>0.1905</v>
      </c>
      <c r="H4027" s="456">
        <f t="shared" si="62"/>
        <v>124.57</v>
      </c>
    </row>
    <row r="4028" spans="1:8" x14ac:dyDescent="0.25">
      <c r="A4028" s="447"/>
      <c r="B4028" s="449">
        <v>105071</v>
      </c>
      <c r="C4028" s="439" t="s">
        <v>2035</v>
      </c>
      <c r="D4028" s="449" t="s">
        <v>73</v>
      </c>
      <c r="E4028" s="450">
        <v>140.72999999999999</v>
      </c>
      <c r="F4028" s="455">
        <v>0</v>
      </c>
      <c r="G4028" s="453">
        <f>VLOOKUP(B4028,'SINAPI-%MO'!B:E,4,0)</f>
        <v>0.1242</v>
      </c>
      <c r="H4028" s="456">
        <f t="shared" si="62"/>
        <v>123.25</v>
      </c>
    </row>
    <row r="4029" spans="1:8" x14ac:dyDescent="0.25">
      <c r="A4029" s="447"/>
      <c r="B4029" s="449">
        <v>105074</v>
      </c>
      <c r="C4029" s="439" t="s">
        <v>2036</v>
      </c>
      <c r="D4029" s="449" t="s">
        <v>73</v>
      </c>
      <c r="E4029" s="450">
        <v>235.83</v>
      </c>
      <c r="F4029" s="455">
        <v>0</v>
      </c>
      <c r="G4029" s="453">
        <f>VLOOKUP(B4029,'SINAPI-%MO'!B:E,4,0)</f>
        <v>0.125</v>
      </c>
      <c r="H4029" s="456">
        <f t="shared" si="62"/>
        <v>206.35</v>
      </c>
    </row>
    <row r="4030" spans="1:8" x14ac:dyDescent="0.25">
      <c r="A4030" s="447"/>
      <c r="B4030" s="449">
        <v>105077</v>
      </c>
      <c r="C4030" s="439" t="s">
        <v>2037</v>
      </c>
      <c r="D4030" s="449" t="s">
        <v>73</v>
      </c>
      <c r="E4030" s="450">
        <v>222.73</v>
      </c>
      <c r="F4030" s="455">
        <v>0</v>
      </c>
      <c r="G4030" s="453">
        <f>VLOOKUP(B4030,'SINAPI-%MO'!B:E,4,0)</f>
        <v>7.9600000000000004E-2</v>
      </c>
      <c r="H4030" s="456">
        <f t="shared" si="62"/>
        <v>205</v>
      </c>
    </row>
    <row r="4031" spans="1:8" x14ac:dyDescent="0.25">
      <c r="A4031" s="447"/>
      <c r="B4031" s="449">
        <v>105090</v>
      </c>
      <c r="C4031" s="439" t="s">
        <v>2048</v>
      </c>
      <c r="D4031" s="449" t="s">
        <v>71</v>
      </c>
      <c r="E4031" s="450">
        <v>456.97</v>
      </c>
      <c r="F4031" s="455">
        <v>0</v>
      </c>
      <c r="G4031" s="453">
        <f>VLOOKUP(B4031,'SINAPI-%MO'!B:E,4,0)</f>
        <v>6.1800000000000001E-2</v>
      </c>
      <c r="H4031" s="456">
        <f t="shared" si="62"/>
        <v>428.72</v>
      </c>
    </row>
    <row r="4032" spans="1:8" x14ac:dyDescent="0.25">
      <c r="A4032" s="447"/>
      <c r="B4032" s="449">
        <v>105099</v>
      </c>
      <c r="C4032" s="439" t="s">
        <v>2054</v>
      </c>
      <c r="D4032" s="449" t="s">
        <v>73</v>
      </c>
      <c r="E4032" s="450">
        <v>96.61</v>
      </c>
      <c r="F4032" s="455">
        <v>0.15210000000000001</v>
      </c>
      <c r="G4032" s="453">
        <f>VLOOKUP(B4032,'SINAPI-%MO'!B:E,4,0)</f>
        <v>0.33550000000000002</v>
      </c>
      <c r="H4032" s="456">
        <f t="shared" si="62"/>
        <v>64.19</v>
      </c>
    </row>
    <row r="4033" spans="1:8" x14ac:dyDescent="0.25">
      <c r="A4033" s="447"/>
      <c r="B4033" s="449">
        <v>105100</v>
      </c>
      <c r="C4033" s="439" t="s">
        <v>2055</v>
      </c>
      <c r="D4033" s="449" t="s">
        <v>73</v>
      </c>
      <c r="E4033" s="450">
        <v>149.94</v>
      </c>
      <c r="F4033" s="455">
        <v>9.8000000000000004E-2</v>
      </c>
      <c r="G4033" s="453">
        <f>VLOOKUP(B4033,'SINAPI-%MO'!B:E,4,0)</f>
        <v>0.23530000000000001</v>
      </c>
      <c r="H4033" s="456">
        <f t="shared" si="62"/>
        <v>114.65</v>
      </c>
    </row>
    <row r="4034" spans="1:8" x14ac:dyDescent="0.25">
      <c r="A4034" s="447"/>
      <c r="B4034" s="449">
        <v>105101</v>
      </c>
      <c r="C4034" s="439" t="s">
        <v>2056</v>
      </c>
      <c r="D4034" s="449" t="s">
        <v>73</v>
      </c>
      <c r="E4034" s="450">
        <v>321.2</v>
      </c>
      <c r="F4034" s="455">
        <v>4.5699999999999998E-2</v>
      </c>
      <c r="G4034" s="453">
        <f>VLOOKUP(B4034,'SINAPI-%MO'!B:E,4,0)</f>
        <v>0.12859999999999999</v>
      </c>
      <c r="H4034" s="456">
        <f t="shared" si="62"/>
        <v>279.89</v>
      </c>
    </row>
    <row r="4035" spans="1:8" x14ac:dyDescent="0.25">
      <c r="A4035" s="447"/>
      <c r="B4035" s="449">
        <v>105102</v>
      </c>
      <c r="C4035" s="439" t="s">
        <v>2057</v>
      </c>
      <c r="D4035" s="449" t="s">
        <v>73</v>
      </c>
      <c r="E4035" s="450">
        <v>450.29</v>
      </c>
      <c r="F4035" s="455">
        <v>3.2599999999999997E-2</v>
      </c>
      <c r="G4035" s="453">
        <f>VLOOKUP(B4035,'SINAPI-%MO'!B:E,4,0)</f>
        <v>0.1094</v>
      </c>
      <c r="H4035" s="456">
        <f t="shared" si="62"/>
        <v>401.02</v>
      </c>
    </row>
    <row r="4036" spans="1:8" x14ac:dyDescent="0.25">
      <c r="A4036" s="447"/>
      <c r="B4036" s="449">
        <v>105080</v>
      </c>
      <c r="C4036" s="439" t="s">
        <v>2038</v>
      </c>
      <c r="D4036" s="449" t="s">
        <v>73</v>
      </c>
      <c r="E4036" s="450">
        <v>60.2</v>
      </c>
      <c r="F4036" s="455">
        <v>0.24399999999999999</v>
      </c>
      <c r="G4036" s="453">
        <f>VLOOKUP(B4036,'SINAPI-%MO'!B:E,4,0)</f>
        <v>0.31680000000000003</v>
      </c>
      <c r="H4036" s="456">
        <f t="shared" si="62"/>
        <v>41.12</v>
      </c>
    </row>
    <row r="4037" spans="1:8" x14ac:dyDescent="0.25">
      <c r="A4037" s="447"/>
      <c r="B4037" s="449">
        <v>105081</v>
      </c>
      <c r="C4037" s="439" t="s">
        <v>2039</v>
      </c>
      <c r="D4037" s="449" t="s">
        <v>73</v>
      </c>
      <c r="E4037" s="450">
        <v>69.510000000000005</v>
      </c>
      <c r="F4037" s="455">
        <v>0.21129999999999999</v>
      </c>
      <c r="G4037" s="453">
        <f>VLOOKUP(B4037,'SINAPI-%MO'!B:E,4,0)</f>
        <v>0.28499999999999998</v>
      </c>
      <c r="H4037" s="456">
        <f t="shared" si="62"/>
        <v>49.69</v>
      </c>
    </row>
    <row r="4038" spans="1:8" x14ac:dyDescent="0.25">
      <c r="A4038" s="447"/>
      <c r="B4038" s="449">
        <v>105091</v>
      </c>
      <c r="C4038" s="439" t="s">
        <v>2049</v>
      </c>
      <c r="D4038" s="449" t="s">
        <v>73</v>
      </c>
      <c r="E4038" s="450">
        <v>120.41</v>
      </c>
      <c r="F4038" s="455">
        <v>0.122</v>
      </c>
      <c r="G4038" s="453">
        <f>VLOOKUP(B4038,'SINAPI-%MO'!B:E,4,0)</f>
        <v>0.1837</v>
      </c>
      <c r="H4038" s="456">
        <f t="shared" si="62"/>
        <v>98.29</v>
      </c>
    </row>
    <row r="4039" spans="1:8" x14ac:dyDescent="0.25">
      <c r="A4039" s="447"/>
      <c r="B4039" s="449">
        <v>105089</v>
      </c>
      <c r="C4039" s="439" t="s">
        <v>2047</v>
      </c>
      <c r="D4039" s="449" t="s">
        <v>73</v>
      </c>
      <c r="E4039" s="450">
        <v>151.68</v>
      </c>
      <c r="F4039" s="455">
        <v>9.6799999999999997E-2</v>
      </c>
      <c r="G4039" s="453">
        <f>VLOOKUP(B4039,'SINAPI-%MO'!B:E,4,0)</f>
        <v>0.15909999999999999</v>
      </c>
      <c r="H4039" s="456">
        <f t="shared" si="62"/>
        <v>127.54</v>
      </c>
    </row>
    <row r="4040" spans="1:8" x14ac:dyDescent="0.25">
      <c r="A4040" s="447"/>
      <c r="B4040" s="449">
        <v>105082</v>
      </c>
      <c r="C4040" s="439" t="s">
        <v>2040</v>
      </c>
      <c r="D4040" s="449" t="s">
        <v>73</v>
      </c>
      <c r="E4040" s="450">
        <v>62.7</v>
      </c>
      <c r="F4040" s="455">
        <v>0.23430000000000001</v>
      </c>
      <c r="G4040" s="453">
        <f>VLOOKUP(B4040,'SINAPI-%MO'!B:E,4,0)</f>
        <v>0.30409999999999998</v>
      </c>
      <c r="H4040" s="456">
        <f t="shared" si="62"/>
        <v>43.63</v>
      </c>
    </row>
    <row r="4041" spans="1:8" x14ac:dyDescent="0.25">
      <c r="A4041" s="447"/>
      <c r="B4041" s="449">
        <v>105083</v>
      </c>
      <c r="C4041" s="439" t="s">
        <v>2041</v>
      </c>
      <c r="D4041" s="449" t="s">
        <v>73</v>
      </c>
      <c r="E4041" s="450">
        <v>70.66</v>
      </c>
      <c r="F4041" s="455">
        <v>0.2079</v>
      </c>
      <c r="G4041" s="453">
        <f>VLOOKUP(B4041,'SINAPI-%MO'!B:E,4,0)</f>
        <v>0.28039999999999998</v>
      </c>
      <c r="H4041" s="456">
        <f t="shared" si="62"/>
        <v>50.84</v>
      </c>
    </row>
    <row r="4042" spans="1:8" x14ac:dyDescent="0.25">
      <c r="A4042" s="447"/>
      <c r="B4042" s="449">
        <v>105084</v>
      </c>
      <c r="C4042" s="439" t="s">
        <v>2042</v>
      </c>
      <c r="D4042" s="449" t="s">
        <v>73</v>
      </c>
      <c r="E4042" s="450">
        <v>87.49</v>
      </c>
      <c r="F4042" s="455">
        <v>0.16789999999999999</v>
      </c>
      <c r="G4042" s="453">
        <f>VLOOKUP(B4042,'SINAPI-%MO'!B:E,4,0)</f>
        <v>0.23480000000000001</v>
      </c>
      <c r="H4042" s="456">
        <f t="shared" si="62"/>
        <v>66.94</v>
      </c>
    </row>
    <row r="4043" spans="1:8" x14ac:dyDescent="0.25">
      <c r="A4043" s="447"/>
      <c r="B4043" s="449">
        <v>105086</v>
      </c>
      <c r="C4043" s="439" t="s">
        <v>2044</v>
      </c>
      <c r="D4043" s="449" t="s">
        <v>73</v>
      </c>
      <c r="E4043" s="450">
        <v>81.459999999999994</v>
      </c>
      <c r="F4043" s="455">
        <v>0.18029999999999999</v>
      </c>
      <c r="G4043" s="453">
        <f>VLOOKUP(B4043,'SINAPI-%MO'!B:E,4,0)</f>
        <v>0.26329999999999998</v>
      </c>
      <c r="H4043" s="456">
        <f t="shared" si="62"/>
        <v>60.01</v>
      </c>
    </row>
    <row r="4044" spans="1:8" x14ac:dyDescent="0.25">
      <c r="A4044" s="447"/>
      <c r="B4044" s="449">
        <v>105087</v>
      </c>
      <c r="C4044" s="439" t="s">
        <v>2045</v>
      </c>
      <c r="D4044" s="449" t="s">
        <v>73</v>
      </c>
      <c r="E4044" s="450">
        <v>91.38</v>
      </c>
      <c r="F4044" s="455">
        <v>0.1608</v>
      </c>
      <c r="G4044" s="453">
        <f>VLOOKUP(B4044,'SINAPI-%MO'!B:E,4,0)</f>
        <v>0.24460000000000001</v>
      </c>
      <c r="H4044" s="456">
        <f t="shared" ref="H4044:H4107" si="63">IF(E4044&gt;0,TRUNC(E4044*(1-G4044),2),"")</f>
        <v>69.02</v>
      </c>
    </row>
    <row r="4045" spans="1:8" x14ac:dyDescent="0.25">
      <c r="A4045" s="447"/>
      <c r="B4045" s="449">
        <v>105088</v>
      </c>
      <c r="C4045" s="439" t="s">
        <v>2046</v>
      </c>
      <c r="D4045" s="449" t="s">
        <v>73</v>
      </c>
      <c r="E4045" s="450">
        <v>164.23</v>
      </c>
      <c r="F4045" s="455">
        <v>8.9399999999999993E-2</v>
      </c>
      <c r="G4045" s="453">
        <f>VLOOKUP(B4045,'SINAPI-%MO'!B:E,4,0)</f>
        <v>0.1469</v>
      </c>
      <c r="H4045" s="456">
        <f t="shared" si="63"/>
        <v>140.1</v>
      </c>
    </row>
    <row r="4046" spans="1:8" x14ac:dyDescent="0.25">
      <c r="A4046" s="447"/>
      <c r="B4046" s="449">
        <v>105092</v>
      </c>
      <c r="C4046" s="439" t="s">
        <v>2050</v>
      </c>
      <c r="D4046" s="449" t="s">
        <v>73</v>
      </c>
      <c r="E4046" s="450">
        <v>130.85</v>
      </c>
      <c r="F4046" s="455">
        <v>0.1123</v>
      </c>
      <c r="G4046" s="453">
        <f>VLOOKUP(B4046,'SINAPI-%MO'!B:E,4,0)</f>
        <v>0.16900000000000001</v>
      </c>
      <c r="H4046" s="456">
        <f t="shared" si="63"/>
        <v>108.73</v>
      </c>
    </row>
    <row r="4047" spans="1:8" x14ac:dyDescent="0.25">
      <c r="A4047" s="447"/>
      <c r="B4047" s="449">
        <v>105085</v>
      </c>
      <c r="C4047" s="439" t="s">
        <v>2043</v>
      </c>
      <c r="D4047" s="449" t="s">
        <v>73</v>
      </c>
      <c r="E4047" s="450">
        <v>91.41</v>
      </c>
      <c r="F4047" s="455">
        <v>0.16070000000000001</v>
      </c>
      <c r="G4047" s="453">
        <f>VLOOKUP(B4047,'SINAPI-%MO'!B:E,4,0)</f>
        <v>0.2273</v>
      </c>
      <c r="H4047" s="456">
        <f t="shared" si="63"/>
        <v>70.63</v>
      </c>
    </row>
    <row r="4048" spans="1:8" x14ac:dyDescent="0.25">
      <c r="A4048" s="447"/>
      <c r="B4048" s="449">
        <v>105093</v>
      </c>
      <c r="C4048" s="439" t="s">
        <v>2051</v>
      </c>
      <c r="D4048" s="449" t="s">
        <v>73</v>
      </c>
      <c r="E4048" s="450">
        <v>132.87</v>
      </c>
      <c r="F4048" s="455">
        <v>0.1106</v>
      </c>
      <c r="G4048" s="453">
        <f>VLOOKUP(B4048,'SINAPI-%MO'!B:E,4,0)</f>
        <v>0.18160000000000001</v>
      </c>
      <c r="H4048" s="456">
        <f t="shared" si="63"/>
        <v>108.74</v>
      </c>
    </row>
    <row r="4049" spans="1:8" x14ac:dyDescent="0.25">
      <c r="A4049" s="447"/>
      <c r="B4049" s="449">
        <v>105041</v>
      </c>
      <c r="C4049" s="439" t="s">
        <v>2024</v>
      </c>
      <c r="D4049" s="449" t="s">
        <v>73</v>
      </c>
      <c r="E4049" s="450">
        <v>48.91</v>
      </c>
      <c r="F4049" s="455">
        <v>0.30030000000000001</v>
      </c>
      <c r="G4049" s="453">
        <f>VLOOKUP(B4049,'SINAPI-%MO'!B:E,4,0)</f>
        <v>0.39169999999999999</v>
      </c>
      <c r="H4049" s="456">
        <f t="shared" si="63"/>
        <v>29.75</v>
      </c>
    </row>
    <row r="4050" spans="1:8" x14ac:dyDescent="0.25">
      <c r="A4050" s="447"/>
      <c r="B4050" s="449">
        <v>105045</v>
      </c>
      <c r="C4050" s="439" t="s">
        <v>2026</v>
      </c>
      <c r="D4050" s="449" t="s">
        <v>73</v>
      </c>
      <c r="E4050" s="450">
        <v>55.67</v>
      </c>
      <c r="F4050" s="455">
        <v>0.26390000000000002</v>
      </c>
      <c r="G4050" s="453">
        <f>VLOOKUP(B4050,'SINAPI-%MO'!B:E,4,0)</f>
        <v>0.36480000000000001</v>
      </c>
      <c r="H4050" s="456">
        <f t="shared" si="63"/>
        <v>35.36</v>
      </c>
    </row>
    <row r="4051" spans="1:8" x14ac:dyDescent="0.25">
      <c r="A4051" s="447"/>
      <c r="B4051" s="449">
        <v>93961</v>
      </c>
      <c r="C4051" s="439" t="s">
        <v>5655</v>
      </c>
      <c r="D4051" s="449" t="s">
        <v>73</v>
      </c>
      <c r="E4051" s="450">
        <v>238.97</v>
      </c>
      <c r="F4051" s="455">
        <v>8.2000000000000007E-3</v>
      </c>
      <c r="G4051" s="453">
        <f>VLOOKUP(B4051,'SINAPI-%MO'!B:E,4,0)</f>
        <v>0.61990000000000001</v>
      </c>
      <c r="H4051" s="456">
        <f t="shared" si="63"/>
        <v>90.83</v>
      </c>
    </row>
    <row r="4052" spans="1:8" x14ac:dyDescent="0.25">
      <c r="A4052" s="447"/>
      <c r="B4052" s="449">
        <v>93971</v>
      </c>
      <c r="C4052" s="439" t="s">
        <v>6062</v>
      </c>
      <c r="D4052" s="449" t="s">
        <v>73</v>
      </c>
      <c r="E4052" s="450">
        <v>200.6</v>
      </c>
      <c r="F4052" s="455">
        <v>8.0999999999999996E-3</v>
      </c>
      <c r="G4052" s="453">
        <f>VLOOKUP(B4052,'SINAPI-%MO'!B:E,4,0)</f>
        <v>0.59299999999999997</v>
      </c>
      <c r="H4052" s="456">
        <f t="shared" si="63"/>
        <v>81.64</v>
      </c>
    </row>
    <row r="4053" spans="1:8" x14ac:dyDescent="0.25">
      <c r="A4053" s="447"/>
      <c r="B4053" s="449">
        <v>93959</v>
      </c>
      <c r="C4053" s="439" t="s">
        <v>5654</v>
      </c>
      <c r="D4053" s="449" t="s">
        <v>73</v>
      </c>
      <c r="E4053" s="450">
        <v>265.72000000000003</v>
      </c>
      <c r="F4053" s="455">
        <v>9.1999999999999998E-3</v>
      </c>
      <c r="G4053" s="453">
        <f>VLOOKUP(B4053,'SINAPI-%MO'!B:E,4,0)</f>
        <v>0.62829999999999997</v>
      </c>
      <c r="H4053" s="456">
        <f t="shared" si="63"/>
        <v>98.76</v>
      </c>
    </row>
    <row r="4054" spans="1:8" x14ac:dyDescent="0.25">
      <c r="A4054" s="447"/>
      <c r="B4054" s="449">
        <v>93969</v>
      </c>
      <c r="C4054" s="439" t="s">
        <v>5657</v>
      </c>
      <c r="D4054" s="449" t="s">
        <v>73</v>
      </c>
      <c r="E4054" s="450">
        <v>222.15</v>
      </c>
      <c r="F4054" s="455">
        <v>8.8000000000000005E-3</v>
      </c>
      <c r="G4054" s="453">
        <f>VLOOKUP(B4054,'SINAPI-%MO'!B:E,4,0)</f>
        <v>0.60429999999999995</v>
      </c>
      <c r="H4054" s="456">
        <f t="shared" si="63"/>
        <v>87.9</v>
      </c>
    </row>
    <row r="4055" spans="1:8" x14ac:dyDescent="0.25">
      <c r="A4055" s="447"/>
      <c r="B4055" s="449">
        <v>93957</v>
      </c>
      <c r="C4055" s="439" t="s">
        <v>5653</v>
      </c>
      <c r="D4055" s="449" t="s">
        <v>73</v>
      </c>
      <c r="E4055" s="450">
        <v>329.3</v>
      </c>
      <c r="F4055" s="455">
        <v>1.03E-2</v>
      </c>
      <c r="G4055" s="453">
        <f>VLOOKUP(B4055,'SINAPI-%MO'!B:E,4,0)</f>
        <v>0.64449999999999996</v>
      </c>
      <c r="H4055" s="456">
        <f t="shared" si="63"/>
        <v>117.06</v>
      </c>
    </row>
    <row r="4056" spans="1:8" x14ac:dyDescent="0.25">
      <c r="A4056" s="447"/>
      <c r="B4056" s="449">
        <v>93967</v>
      </c>
      <c r="C4056" s="439" t="s">
        <v>5656</v>
      </c>
      <c r="D4056" s="449" t="s">
        <v>73</v>
      </c>
      <c r="E4056" s="450">
        <v>275.02999999999997</v>
      </c>
      <c r="F4056" s="455">
        <v>9.4000000000000004E-3</v>
      </c>
      <c r="G4056" s="453">
        <f>VLOOKUP(B4056,'SINAPI-%MO'!B:E,4,0)</f>
        <v>0.62709999999999999</v>
      </c>
      <c r="H4056" s="456">
        <f t="shared" si="63"/>
        <v>102.55</v>
      </c>
    </row>
    <row r="4057" spans="1:8" x14ac:dyDescent="0.25">
      <c r="A4057" s="447"/>
      <c r="B4057" s="449">
        <v>104878</v>
      </c>
      <c r="C4057" s="439" t="s">
        <v>1358</v>
      </c>
      <c r="D4057" s="449" t="s">
        <v>60</v>
      </c>
      <c r="E4057" s="450">
        <v>2474.33</v>
      </c>
      <c r="F4057" s="455">
        <v>0</v>
      </c>
      <c r="G4057" s="453">
        <f>VLOOKUP(B4057,'SINAPI-%MO'!B:E,4,0)</f>
        <v>4.8800000000000003E-2</v>
      </c>
      <c r="H4057" s="456">
        <f t="shared" si="63"/>
        <v>2353.58</v>
      </c>
    </row>
    <row r="4058" spans="1:8" x14ac:dyDescent="0.25">
      <c r="A4058" s="447"/>
      <c r="B4058" s="449">
        <v>104877</v>
      </c>
      <c r="C4058" s="439" t="s">
        <v>1357</v>
      </c>
      <c r="D4058" s="449" t="s">
        <v>60</v>
      </c>
      <c r="E4058" s="450">
        <v>690.21</v>
      </c>
      <c r="F4058" s="455">
        <v>0</v>
      </c>
      <c r="G4058" s="453">
        <f>VLOOKUP(B4058,'SINAPI-%MO'!B:E,4,0)</f>
        <v>0.1749</v>
      </c>
      <c r="H4058" s="456">
        <f t="shared" si="63"/>
        <v>569.49</v>
      </c>
    </row>
    <row r="4059" spans="1:8" x14ac:dyDescent="0.25">
      <c r="A4059" s="447"/>
      <c r="B4059" s="449">
        <v>104841</v>
      </c>
      <c r="C4059" s="439" t="s">
        <v>1341</v>
      </c>
      <c r="D4059" s="449" t="s">
        <v>73</v>
      </c>
      <c r="E4059" s="450">
        <v>95.19</v>
      </c>
      <c r="F4059" s="455">
        <v>1.4800000000000001E-2</v>
      </c>
      <c r="G4059" s="453">
        <f>VLOOKUP(B4059,'SINAPI-%MO'!B:E,4,0)</f>
        <v>0.32519999999999999</v>
      </c>
      <c r="H4059" s="456">
        <f t="shared" si="63"/>
        <v>64.23</v>
      </c>
    </row>
    <row r="4060" spans="1:8" x14ac:dyDescent="0.25">
      <c r="A4060" s="447"/>
      <c r="B4060" s="449">
        <v>104849</v>
      </c>
      <c r="C4060" s="439" t="s">
        <v>1349</v>
      </c>
      <c r="D4060" s="449" t="s">
        <v>73</v>
      </c>
      <c r="E4060" s="450">
        <v>66.58</v>
      </c>
      <c r="F4060" s="455">
        <v>1.7100000000000001E-2</v>
      </c>
      <c r="G4060" s="453">
        <f>VLOOKUP(B4060,'SINAPI-%MO'!B:E,4,0)</f>
        <v>0.31740000000000002</v>
      </c>
      <c r="H4060" s="456">
        <f t="shared" si="63"/>
        <v>45.44</v>
      </c>
    </row>
    <row r="4061" spans="1:8" x14ac:dyDescent="0.25">
      <c r="A4061" s="447"/>
      <c r="B4061" s="449">
        <v>104887</v>
      </c>
      <c r="C4061" s="439" t="s">
        <v>1362</v>
      </c>
      <c r="D4061" s="449" t="s">
        <v>73</v>
      </c>
      <c r="E4061" s="450">
        <v>50.48</v>
      </c>
      <c r="F4061" s="455">
        <v>1.09E-2</v>
      </c>
      <c r="G4061" s="453">
        <f>VLOOKUP(B4061,'SINAPI-%MO'!B:E,4,0)</f>
        <v>0.24010000000000001</v>
      </c>
      <c r="H4061" s="456">
        <f t="shared" si="63"/>
        <v>38.35</v>
      </c>
    </row>
    <row r="4062" spans="1:8" x14ac:dyDescent="0.25">
      <c r="A4062" s="447"/>
      <c r="B4062" s="449">
        <v>104844</v>
      </c>
      <c r="C4062" s="439" t="s">
        <v>1344</v>
      </c>
      <c r="D4062" s="449" t="s">
        <v>73</v>
      </c>
      <c r="E4062" s="450">
        <v>105.11</v>
      </c>
      <c r="F4062" s="455">
        <v>1.52E-2</v>
      </c>
      <c r="G4062" s="453">
        <f>VLOOKUP(B4062,'SINAPI-%MO'!B:E,4,0)</f>
        <v>0.3342</v>
      </c>
      <c r="H4062" s="456">
        <f t="shared" si="63"/>
        <v>69.98</v>
      </c>
    </row>
    <row r="4063" spans="1:8" x14ac:dyDescent="0.25">
      <c r="A4063" s="447"/>
      <c r="B4063" s="449">
        <v>104852</v>
      </c>
      <c r="C4063" s="439" t="s">
        <v>1352</v>
      </c>
      <c r="D4063" s="449" t="s">
        <v>73</v>
      </c>
      <c r="E4063" s="450">
        <v>73.400000000000006</v>
      </c>
      <c r="F4063" s="455">
        <v>1.78E-2</v>
      </c>
      <c r="G4063" s="453">
        <f>VLOOKUP(B4063,'SINAPI-%MO'!B:E,4,0)</f>
        <v>0.33110000000000001</v>
      </c>
      <c r="H4063" s="456">
        <f t="shared" si="63"/>
        <v>49.09</v>
      </c>
    </row>
    <row r="4064" spans="1:8" x14ac:dyDescent="0.25">
      <c r="A4064" s="447"/>
      <c r="B4064" s="449">
        <v>104846</v>
      </c>
      <c r="C4064" s="439" t="s">
        <v>1346</v>
      </c>
      <c r="D4064" s="449" t="s">
        <v>73</v>
      </c>
      <c r="E4064" s="450">
        <v>119.83</v>
      </c>
      <c r="F4064" s="455">
        <v>1.5800000000000002E-2</v>
      </c>
      <c r="G4064" s="453">
        <f>VLOOKUP(B4064,'SINAPI-%MO'!B:E,4,0)</f>
        <v>0.34470000000000001</v>
      </c>
      <c r="H4064" s="456">
        <f t="shared" si="63"/>
        <v>78.52</v>
      </c>
    </row>
    <row r="4065" spans="1:8" x14ac:dyDescent="0.25">
      <c r="A4065" s="447"/>
      <c r="B4065" s="449">
        <v>104854</v>
      </c>
      <c r="C4065" s="439" t="s">
        <v>1354</v>
      </c>
      <c r="D4065" s="449" t="s">
        <v>73</v>
      </c>
      <c r="E4065" s="450">
        <v>83.53</v>
      </c>
      <c r="F4065" s="455">
        <v>1.8700000000000001E-2</v>
      </c>
      <c r="G4065" s="453">
        <f>VLOOKUP(B4065,'SINAPI-%MO'!B:E,4,0)</f>
        <v>0.34770000000000001</v>
      </c>
      <c r="H4065" s="456">
        <f t="shared" si="63"/>
        <v>54.48</v>
      </c>
    </row>
    <row r="4066" spans="1:8" x14ac:dyDescent="0.25">
      <c r="A4066" s="447"/>
      <c r="B4066" s="449">
        <v>104890</v>
      </c>
      <c r="C4066" s="439" t="s">
        <v>1365</v>
      </c>
      <c r="D4066" s="449" t="s">
        <v>73</v>
      </c>
      <c r="E4066" s="450">
        <v>57.93</v>
      </c>
      <c r="F4066" s="455">
        <v>1.17E-2</v>
      </c>
      <c r="G4066" s="453">
        <f>VLOOKUP(B4066,'SINAPI-%MO'!B:E,4,0)</f>
        <v>0.26290000000000002</v>
      </c>
      <c r="H4066" s="456">
        <f t="shared" si="63"/>
        <v>42.7</v>
      </c>
    </row>
    <row r="4067" spans="1:8" x14ac:dyDescent="0.25">
      <c r="A4067" s="447"/>
      <c r="B4067" s="449">
        <v>104842</v>
      </c>
      <c r="C4067" s="439" t="s">
        <v>1342</v>
      </c>
      <c r="D4067" s="449" t="s">
        <v>73</v>
      </c>
      <c r="E4067" s="450">
        <v>81.290000000000006</v>
      </c>
      <c r="F4067" s="455">
        <v>1.41E-2</v>
      </c>
      <c r="G4067" s="453">
        <f>VLOOKUP(B4067,'SINAPI-%MO'!B:E,4,0)</f>
        <v>0.30859999999999999</v>
      </c>
      <c r="H4067" s="456">
        <f t="shared" si="63"/>
        <v>56.2</v>
      </c>
    </row>
    <row r="4068" spans="1:8" x14ac:dyDescent="0.25">
      <c r="A4068" s="447"/>
      <c r="B4068" s="449">
        <v>104850</v>
      </c>
      <c r="C4068" s="439" t="s">
        <v>1350</v>
      </c>
      <c r="D4068" s="449" t="s">
        <v>73</v>
      </c>
      <c r="E4068" s="450">
        <v>59.19</v>
      </c>
      <c r="F4068" s="455">
        <v>1.61E-2</v>
      </c>
      <c r="G4068" s="453">
        <f>VLOOKUP(B4068,'SINAPI-%MO'!B:E,4,0)</f>
        <v>0.2979</v>
      </c>
      <c r="H4068" s="456">
        <f t="shared" si="63"/>
        <v>41.55</v>
      </c>
    </row>
    <row r="4069" spans="1:8" x14ac:dyDescent="0.25">
      <c r="A4069" s="447"/>
      <c r="B4069" s="449">
        <v>104888</v>
      </c>
      <c r="C4069" s="439" t="s">
        <v>1363</v>
      </c>
      <c r="D4069" s="449" t="s">
        <v>73</v>
      </c>
      <c r="E4069" s="450">
        <v>45.81</v>
      </c>
      <c r="F4069" s="455">
        <v>9.7999999999999997E-3</v>
      </c>
      <c r="G4069" s="453">
        <f>VLOOKUP(B4069,'SINAPI-%MO'!B:E,4,0)</f>
        <v>0.22159999999999999</v>
      </c>
      <c r="H4069" s="456">
        <f t="shared" si="63"/>
        <v>35.65</v>
      </c>
    </row>
    <row r="4070" spans="1:8" x14ac:dyDescent="0.25">
      <c r="A4070" s="447"/>
      <c r="B4070" s="449">
        <v>104879</v>
      </c>
      <c r="C4070" s="439" t="s">
        <v>1359</v>
      </c>
      <c r="D4070" s="449" t="s">
        <v>73</v>
      </c>
      <c r="E4070" s="450">
        <v>89.57</v>
      </c>
      <c r="F4070" s="455">
        <v>1.4500000000000001E-2</v>
      </c>
      <c r="G4070" s="453">
        <f>VLOOKUP(B4070,'SINAPI-%MO'!B:E,4,0)</f>
        <v>0.31900000000000001</v>
      </c>
      <c r="H4070" s="456">
        <f t="shared" si="63"/>
        <v>60.99</v>
      </c>
    </row>
    <row r="4071" spans="1:8" x14ac:dyDescent="0.25">
      <c r="A4071" s="447"/>
      <c r="B4071" s="449">
        <v>104853</v>
      </c>
      <c r="C4071" s="439" t="s">
        <v>1353</v>
      </c>
      <c r="D4071" s="449" t="s">
        <v>73</v>
      </c>
      <c r="E4071" s="450">
        <v>64.900000000000006</v>
      </c>
      <c r="F4071" s="455">
        <v>1.6799999999999999E-2</v>
      </c>
      <c r="G4071" s="453">
        <f>VLOOKUP(B4071,'SINAPI-%MO'!B:E,4,0)</f>
        <v>0.31280000000000002</v>
      </c>
      <c r="H4071" s="456">
        <f t="shared" si="63"/>
        <v>44.59</v>
      </c>
    </row>
    <row r="4072" spans="1:8" x14ac:dyDescent="0.25">
      <c r="A4072" s="447"/>
      <c r="B4072" s="449">
        <v>104847</v>
      </c>
      <c r="C4072" s="439" t="s">
        <v>1347</v>
      </c>
      <c r="D4072" s="449" t="s">
        <v>73</v>
      </c>
      <c r="E4072" s="450">
        <v>101.82</v>
      </c>
      <c r="F4072" s="455">
        <v>1.4999999999999999E-2</v>
      </c>
      <c r="G4072" s="453">
        <f>VLOOKUP(B4072,'SINAPI-%MO'!B:E,4,0)</f>
        <v>0.33100000000000002</v>
      </c>
      <c r="H4072" s="456">
        <f t="shared" si="63"/>
        <v>68.11</v>
      </c>
    </row>
    <row r="4073" spans="1:8" x14ac:dyDescent="0.25">
      <c r="A4073" s="447"/>
      <c r="B4073" s="449">
        <v>104855</v>
      </c>
      <c r="C4073" s="439" t="s">
        <v>1355</v>
      </c>
      <c r="D4073" s="449" t="s">
        <v>73</v>
      </c>
      <c r="E4073" s="450">
        <v>73.349999999999994</v>
      </c>
      <c r="F4073" s="455">
        <v>1.77E-2</v>
      </c>
      <c r="G4073" s="453">
        <f>VLOOKUP(B4073,'SINAPI-%MO'!B:E,4,0)</f>
        <v>0.33050000000000002</v>
      </c>
      <c r="H4073" s="456">
        <f t="shared" si="63"/>
        <v>49.1</v>
      </c>
    </row>
    <row r="4074" spans="1:8" x14ac:dyDescent="0.25">
      <c r="A4074" s="447"/>
      <c r="B4074" s="449">
        <v>104891</v>
      </c>
      <c r="C4074" s="439" t="s">
        <v>1366</v>
      </c>
      <c r="D4074" s="449" t="s">
        <v>73</v>
      </c>
      <c r="E4074" s="450">
        <v>52.07</v>
      </c>
      <c r="F4074" s="455">
        <v>1.09E-2</v>
      </c>
      <c r="G4074" s="453">
        <f>VLOOKUP(B4074,'SINAPI-%MO'!B:E,4,0)</f>
        <v>0.24490000000000001</v>
      </c>
      <c r="H4074" s="456">
        <f t="shared" si="63"/>
        <v>39.31</v>
      </c>
    </row>
    <row r="4075" spans="1:8" x14ac:dyDescent="0.25">
      <c r="A4075" s="447"/>
      <c r="B4075" s="449">
        <v>104892</v>
      </c>
      <c r="C4075" s="439" t="s">
        <v>1367</v>
      </c>
      <c r="D4075" s="449" t="s">
        <v>73</v>
      </c>
      <c r="E4075" s="450">
        <v>118.39</v>
      </c>
      <c r="F4075" s="455">
        <v>1.5699999999999999E-2</v>
      </c>
      <c r="G4075" s="453">
        <f>VLOOKUP(B4075,'SINAPI-%MO'!B:E,4,0)</f>
        <v>0.34429999999999999</v>
      </c>
      <c r="H4075" s="456">
        <f t="shared" si="63"/>
        <v>77.62</v>
      </c>
    </row>
    <row r="4076" spans="1:8" x14ac:dyDescent="0.25">
      <c r="A4076" s="447"/>
      <c r="B4076" s="449">
        <v>104848</v>
      </c>
      <c r="C4076" s="439" t="s">
        <v>1348</v>
      </c>
      <c r="D4076" s="449" t="s">
        <v>73</v>
      </c>
      <c r="E4076" s="450">
        <v>77.599999999999994</v>
      </c>
      <c r="F4076" s="455">
        <v>1.83E-2</v>
      </c>
      <c r="G4076" s="453">
        <f>VLOOKUP(B4076,'SINAPI-%MO'!B:E,4,0)</f>
        <v>0.33929999999999999</v>
      </c>
      <c r="H4076" s="456">
        <f t="shared" si="63"/>
        <v>51.27</v>
      </c>
    </row>
    <row r="4077" spans="1:8" x14ac:dyDescent="0.25">
      <c r="A4077" s="447"/>
      <c r="B4077" s="449">
        <v>104886</v>
      </c>
      <c r="C4077" s="439" t="s">
        <v>1361</v>
      </c>
      <c r="D4077" s="449" t="s">
        <v>73</v>
      </c>
      <c r="E4077" s="450">
        <v>57.42</v>
      </c>
      <c r="F4077" s="455">
        <v>1.18E-2</v>
      </c>
      <c r="G4077" s="453">
        <f>VLOOKUP(B4077,'SINAPI-%MO'!B:E,4,0)</f>
        <v>0.2621</v>
      </c>
      <c r="H4077" s="456">
        <f t="shared" si="63"/>
        <v>42.37</v>
      </c>
    </row>
    <row r="4078" spans="1:8" x14ac:dyDescent="0.25">
      <c r="A4078" s="447"/>
      <c r="B4078" s="449">
        <v>104843</v>
      </c>
      <c r="C4078" s="439" t="s">
        <v>1343</v>
      </c>
      <c r="D4078" s="449" t="s">
        <v>73</v>
      </c>
      <c r="E4078" s="450">
        <v>130.74</v>
      </c>
      <c r="F4078" s="455">
        <v>1.61E-2</v>
      </c>
      <c r="G4078" s="453">
        <f>VLOOKUP(B4078,'SINAPI-%MO'!B:E,4,0)</f>
        <v>0.35139999999999999</v>
      </c>
      <c r="H4078" s="456">
        <f t="shared" si="63"/>
        <v>84.79</v>
      </c>
    </row>
    <row r="4079" spans="1:8" x14ac:dyDescent="0.25">
      <c r="A4079" s="447"/>
      <c r="B4079" s="449">
        <v>104851</v>
      </c>
      <c r="C4079" s="439" t="s">
        <v>1351</v>
      </c>
      <c r="D4079" s="449" t="s">
        <v>73</v>
      </c>
      <c r="E4079" s="450">
        <v>86.13</v>
      </c>
      <c r="F4079" s="455">
        <v>1.89E-2</v>
      </c>
      <c r="G4079" s="453">
        <f>VLOOKUP(B4079,'SINAPI-%MO'!B:E,4,0)</f>
        <v>0.35189999999999999</v>
      </c>
      <c r="H4079" s="456">
        <f t="shared" si="63"/>
        <v>55.82</v>
      </c>
    </row>
    <row r="4080" spans="1:8" x14ac:dyDescent="0.25">
      <c r="A4080" s="447"/>
      <c r="B4080" s="449">
        <v>104845</v>
      </c>
      <c r="C4080" s="439" t="s">
        <v>1345</v>
      </c>
      <c r="D4080" s="449" t="s">
        <v>73</v>
      </c>
      <c r="E4080" s="450">
        <v>149.08000000000001</v>
      </c>
      <c r="F4080" s="455">
        <v>1.6400000000000001E-2</v>
      </c>
      <c r="G4080" s="453">
        <f>VLOOKUP(B4080,'SINAPI-%MO'!B:E,4,0)</f>
        <v>0.36</v>
      </c>
      <c r="H4080" s="456">
        <f t="shared" si="63"/>
        <v>95.41</v>
      </c>
    </row>
    <row r="4081" spans="1:8" x14ac:dyDescent="0.25">
      <c r="A4081" s="447"/>
      <c r="B4081" s="449">
        <v>104880</v>
      </c>
      <c r="C4081" s="439" t="s">
        <v>1360</v>
      </c>
      <c r="D4081" s="449" t="s">
        <v>73</v>
      </c>
      <c r="E4081" s="450">
        <v>98.74</v>
      </c>
      <c r="F4081" s="455">
        <v>1.9900000000000001E-2</v>
      </c>
      <c r="G4081" s="453">
        <f>VLOOKUP(B4081,'SINAPI-%MO'!B:E,4,0)</f>
        <v>0.36680000000000001</v>
      </c>
      <c r="H4081" s="456">
        <f t="shared" si="63"/>
        <v>62.52</v>
      </c>
    </row>
    <row r="4082" spans="1:8" x14ac:dyDescent="0.25">
      <c r="A4082" s="447"/>
      <c r="B4082" s="449">
        <v>104889</v>
      </c>
      <c r="C4082" s="439" t="s">
        <v>1364</v>
      </c>
      <c r="D4082" s="449" t="s">
        <v>73</v>
      </c>
      <c r="E4082" s="450">
        <v>66.650000000000006</v>
      </c>
      <c r="F4082" s="455">
        <v>1.29E-2</v>
      </c>
      <c r="G4082" s="453">
        <f>VLOOKUP(B4082,'SINAPI-%MO'!B:E,4,0)</f>
        <v>0.28360000000000002</v>
      </c>
      <c r="H4082" s="456">
        <f t="shared" si="63"/>
        <v>47.74</v>
      </c>
    </row>
    <row r="4083" spans="1:8" x14ac:dyDescent="0.25">
      <c r="A4083" s="447"/>
      <c r="B4083" s="449">
        <v>95108</v>
      </c>
      <c r="C4083" s="439" t="s">
        <v>1340</v>
      </c>
      <c r="D4083" s="449" t="s">
        <v>60</v>
      </c>
      <c r="E4083" s="450">
        <v>39.85</v>
      </c>
      <c r="F4083" s="455">
        <v>0</v>
      </c>
      <c r="G4083" s="453">
        <f>VLOOKUP(B4083,'SINAPI-%MO'!B:E,4,0)</f>
        <v>0.73829999999999996</v>
      </c>
      <c r="H4083" s="456">
        <f t="shared" si="63"/>
        <v>10.42</v>
      </c>
    </row>
    <row r="4084" spans="1:8" x14ac:dyDescent="0.25">
      <c r="A4084" s="447"/>
      <c r="B4084" s="449">
        <v>104857</v>
      </c>
      <c r="C4084" s="439" t="s">
        <v>11610</v>
      </c>
      <c r="D4084" s="449" t="s">
        <v>73</v>
      </c>
      <c r="E4084" s="450">
        <v>0</v>
      </c>
      <c r="F4084" s="455"/>
      <c r="G4084" s="453" t="e">
        <f>VLOOKUP(B4084,'SINAPI-%MO'!B:E,4,0)</f>
        <v>#N/A</v>
      </c>
      <c r="H4084" s="456" t="str">
        <f t="shared" si="63"/>
        <v/>
      </c>
    </row>
    <row r="4085" spans="1:8" x14ac:dyDescent="0.25">
      <c r="A4085" s="447"/>
      <c r="B4085" s="449">
        <v>104859</v>
      </c>
      <c r="C4085" s="439" t="s">
        <v>11611</v>
      </c>
      <c r="D4085" s="449" t="s">
        <v>73</v>
      </c>
      <c r="E4085" s="450">
        <v>0</v>
      </c>
      <c r="F4085" s="455"/>
      <c r="G4085" s="453" t="e">
        <f>VLOOKUP(B4085,'SINAPI-%MO'!B:E,4,0)</f>
        <v>#N/A</v>
      </c>
      <c r="H4085" s="456" t="str">
        <f t="shared" si="63"/>
        <v/>
      </c>
    </row>
    <row r="4086" spans="1:8" x14ac:dyDescent="0.25">
      <c r="A4086" s="447"/>
      <c r="B4086" s="449">
        <v>104861</v>
      </c>
      <c r="C4086" s="439" t="s">
        <v>11612</v>
      </c>
      <c r="D4086" s="449" t="s">
        <v>73</v>
      </c>
      <c r="E4086" s="450">
        <v>0</v>
      </c>
      <c r="F4086" s="455"/>
      <c r="G4086" s="453" t="e">
        <f>VLOOKUP(B4086,'SINAPI-%MO'!B:E,4,0)</f>
        <v>#N/A</v>
      </c>
      <c r="H4086" s="456" t="str">
        <f t="shared" si="63"/>
        <v/>
      </c>
    </row>
    <row r="4087" spans="1:8" x14ac:dyDescent="0.25">
      <c r="A4087" s="447"/>
      <c r="B4087" s="449">
        <v>104856</v>
      </c>
      <c r="C4087" s="439" t="s">
        <v>11613</v>
      </c>
      <c r="D4087" s="449" t="s">
        <v>73</v>
      </c>
      <c r="E4087" s="450">
        <v>0</v>
      </c>
      <c r="F4087" s="455"/>
      <c r="G4087" s="453" t="e">
        <f>VLOOKUP(B4087,'SINAPI-%MO'!B:E,4,0)</f>
        <v>#N/A</v>
      </c>
      <c r="H4087" s="456" t="str">
        <f t="shared" si="63"/>
        <v/>
      </c>
    </row>
    <row r="4088" spans="1:8" x14ac:dyDescent="0.25">
      <c r="A4088" s="447"/>
      <c r="B4088" s="449">
        <v>104858</v>
      </c>
      <c r="C4088" s="439" t="s">
        <v>11614</v>
      </c>
      <c r="D4088" s="449" t="s">
        <v>73</v>
      </c>
      <c r="E4088" s="450">
        <v>0</v>
      </c>
      <c r="F4088" s="455"/>
      <c r="G4088" s="453" t="e">
        <f>VLOOKUP(B4088,'SINAPI-%MO'!B:E,4,0)</f>
        <v>#N/A</v>
      </c>
      <c r="H4088" s="456" t="str">
        <f t="shared" si="63"/>
        <v/>
      </c>
    </row>
    <row r="4089" spans="1:8" x14ac:dyDescent="0.25">
      <c r="A4089" s="447"/>
      <c r="B4089" s="449">
        <v>104860</v>
      </c>
      <c r="C4089" s="439" t="s">
        <v>11615</v>
      </c>
      <c r="D4089" s="449" t="s">
        <v>73</v>
      </c>
      <c r="E4089" s="450">
        <v>0</v>
      </c>
      <c r="F4089" s="455"/>
      <c r="G4089" s="453" t="e">
        <f>VLOOKUP(B4089,'SINAPI-%MO'!B:E,4,0)</f>
        <v>#N/A</v>
      </c>
      <c r="H4089" s="456" t="str">
        <f t="shared" si="63"/>
        <v/>
      </c>
    </row>
    <row r="4090" spans="1:8" x14ac:dyDescent="0.25">
      <c r="A4090" s="447"/>
      <c r="B4090" s="449">
        <v>104871</v>
      </c>
      <c r="C4090" s="439" t="s">
        <v>11616</v>
      </c>
      <c r="D4090" s="449" t="s">
        <v>73</v>
      </c>
      <c r="E4090" s="450">
        <v>0</v>
      </c>
      <c r="F4090" s="455"/>
      <c r="G4090" s="453" t="e">
        <f>VLOOKUP(B4090,'SINAPI-%MO'!B:E,4,0)</f>
        <v>#N/A</v>
      </c>
      <c r="H4090" s="456" t="str">
        <f t="shared" si="63"/>
        <v/>
      </c>
    </row>
    <row r="4091" spans="1:8" x14ac:dyDescent="0.25">
      <c r="A4091" s="447"/>
      <c r="B4091" s="449">
        <v>104883</v>
      </c>
      <c r="C4091" s="439" t="s">
        <v>11617</v>
      </c>
      <c r="D4091" s="449" t="s">
        <v>73</v>
      </c>
      <c r="E4091" s="450">
        <v>0</v>
      </c>
      <c r="F4091" s="455"/>
      <c r="G4091" s="453" t="e">
        <f>VLOOKUP(B4091,'SINAPI-%MO'!B:E,4,0)</f>
        <v>#N/A</v>
      </c>
      <c r="H4091" s="456" t="str">
        <f t="shared" si="63"/>
        <v/>
      </c>
    </row>
    <row r="4092" spans="1:8" x14ac:dyDescent="0.25">
      <c r="A4092" s="447"/>
      <c r="B4092" s="449">
        <v>104865</v>
      </c>
      <c r="C4092" s="439" t="s">
        <v>11618</v>
      </c>
      <c r="D4092" s="449" t="s">
        <v>73</v>
      </c>
      <c r="E4092" s="450">
        <v>0</v>
      </c>
      <c r="F4092" s="455"/>
      <c r="G4092" s="453" t="e">
        <f>VLOOKUP(B4092,'SINAPI-%MO'!B:E,4,0)</f>
        <v>#N/A</v>
      </c>
      <c r="H4092" s="456" t="str">
        <f t="shared" si="63"/>
        <v/>
      </c>
    </row>
    <row r="4093" spans="1:8" x14ac:dyDescent="0.25">
      <c r="A4093" s="447"/>
      <c r="B4093" s="449">
        <v>104872</v>
      </c>
      <c r="C4093" s="439" t="s">
        <v>11619</v>
      </c>
      <c r="D4093" s="449" t="s">
        <v>73</v>
      </c>
      <c r="E4093" s="450">
        <v>0</v>
      </c>
      <c r="F4093" s="455"/>
      <c r="G4093" s="453" t="e">
        <f>VLOOKUP(B4093,'SINAPI-%MO'!B:E,4,0)</f>
        <v>#N/A</v>
      </c>
      <c r="H4093" s="456" t="str">
        <f t="shared" si="63"/>
        <v/>
      </c>
    </row>
    <row r="4094" spans="1:8" x14ac:dyDescent="0.25">
      <c r="A4094" s="447"/>
      <c r="B4094" s="449">
        <v>104884</v>
      </c>
      <c r="C4094" s="439" t="s">
        <v>11620</v>
      </c>
      <c r="D4094" s="449" t="s">
        <v>73</v>
      </c>
      <c r="E4094" s="450">
        <v>0</v>
      </c>
      <c r="F4094" s="455"/>
      <c r="G4094" s="453" t="e">
        <f>VLOOKUP(B4094,'SINAPI-%MO'!B:E,4,0)</f>
        <v>#N/A</v>
      </c>
      <c r="H4094" s="456" t="str">
        <f t="shared" si="63"/>
        <v/>
      </c>
    </row>
    <row r="4095" spans="1:8" x14ac:dyDescent="0.25">
      <c r="A4095" s="447"/>
      <c r="B4095" s="449">
        <v>104866</v>
      </c>
      <c r="C4095" s="439" t="s">
        <v>11621</v>
      </c>
      <c r="D4095" s="449" t="s">
        <v>73</v>
      </c>
      <c r="E4095" s="450">
        <v>0</v>
      </c>
      <c r="F4095" s="455"/>
      <c r="G4095" s="453" t="e">
        <f>VLOOKUP(B4095,'SINAPI-%MO'!B:E,4,0)</f>
        <v>#N/A</v>
      </c>
      <c r="H4095" s="456" t="str">
        <f t="shared" si="63"/>
        <v/>
      </c>
    </row>
    <row r="4096" spans="1:8" x14ac:dyDescent="0.25">
      <c r="A4096" s="447"/>
      <c r="B4096" s="449">
        <v>104873</v>
      </c>
      <c r="C4096" s="439" t="s">
        <v>11622</v>
      </c>
      <c r="D4096" s="449" t="s">
        <v>73</v>
      </c>
      <c r="E4096" s="450">
        <v>0</v>
      </c>
      <c r="F4096" s="455"/>
      <c r="G4096" s="453" t="e">
        <f>VLOOKUP(B4096,'SINAPI-%MO'!B:E,4,0)</f>
        <v>#N/A</v>
      </c>
      <c r="H4096" s="456" t="str">
        <f t="shared" si="63"/>
        <v/>
      </c>
    </row>
    <row r="4097" spans="1:8" x14ac:dyDescent="0.25">
      <c r="A4097" s="447"/>
      <c r="B4097" s="449">
        <v>104885</v>
      </c>
      <c r="C4097" s="439" t="s">
        <v>11623</v>
      </c>
      <c r="D4097" s="449" t="s">
        <v>73</v>
      </c>
      <c r="E4097" s="450">
        <v>0</v>
      </c>
      <c r="F4097" s="455"/>
      <c r="G4097" s="453" t="e">
        <f>VLOOKUP(B4097,'SINAPI-%MO'!B:E,4,0)</f>
        <v>#N/A</v>
      </c>
      <c r="H4097" s="456" t="str">
        <f t="shared" si="63"/>
        <v/>
      </c>
    </row>
    <row r="4098" spans="1:8" x14ac:dyDescent="0.25">
      <c r="A4098" s="447"/>
      <c r="B4098" s="449">
        <v>104867</v>
      </c>
      <c r="C4098" s="439" t="s">
        <v>11624</v>
      </c>
      <c r="D4098" s="449" t="s">
        <v>73</v>
      </c>
      <c r="E4098" s="450">
        <v>0</v>
      </c>
      <c r="F4098" s="455"/>
      <c r="G4098" s="453" t="e">
        <f>VLOOKUP(B4098,'SINAPI-%MO'!B:E,4,0)</f>
        <v>#N/A</v>
      </c>
      <c r="H4098" s="456" t="str">
        <f t="shared" si="63"/>
        <v/>
      </c>
    </row>
    <row r="4099" spans="1:8" x14ac:dyDescent="0.25">
      <c r="A4099" s="447"/>
      <c r="B4099" s="449">
        <v>104868</v>
      </c>
      <c r="C4099" s="439" t="s">
        <v>11625</v>
      </c>
      <c r="D4099" s="449" t="s">
        <v>73</v>
      </c>
      <c r="E4099" s="450">
        <v>0</v>
      </c>
      <c r="F4099" s="455"/>
      <c r="G4099" s="453" t="e">
        <f>VLOOKUP(B4099,'SINAPI-%MO'!B:E,4,0)</f>
        <v>#N/A</v>
      </c>
      <c r="H4099" s="456" t="str">
        <f t="shared" si="63"/>
        <v/>
      </c>
    </row>
    <row r="4100" spans="1:8" x14ac:dyDescent="0.25">
      <c r="A4100" s="447"/>
      <c r="B4100" s="449">
        <v>104874</v>
      </c>
      <c r="C4100" s="439" t="s">
        <v>11626</v>
      </c>
      <c r="D4100" s="449" t="s">
        <v>73</v>
      </c>
      <c r="E4100" s="450">
        <v>0</v>
      </c>
      <c r="F4100" s="455"/>
      <c r="G4100" s="453" t="e">
        <f>VLOOKUP(B4100,'SINAPI-%MO'!B:E,4,0)</f>
        <v>#N/A</v>
      </c>
      <c r="H4100" s="456" t="str">
        <f t="shared" si="63"/>
        <v/>
      </c>
    </row>
    <row r="4101" spans="1:8" x14ac:dyDescent="0.25">
      <c r="A4101" s="447"/>
      <c r="B4101" s="449">
        <v>104862</v>
      </c>
      <c r="C4101" s="439" t="s">
        <v>11627</v>
      </c>
      <c r="D4101" s="449" t="s">
        <v>73</v>
      </c>
      <c r="E4101" s="450">
        <v>0</v>
      </c>
      <c r="F4101" s="455"/>
      <c r="G4101" s="453" t="e">
        <f>VLOOKUP(B4101,'SINAPI-%MO'!B:E,4,0)</f>
        <v>#N/A</v>
      </c>
      <c r="H4101" s="456" t="str">
        <f t="shared" si="63"/>
        <v/>
      </c>
    </row>
    <row r="4102" spans="1:8" x14ac:dyDescent="0.25">
      <c r="A4102" s="447"/>
      <c r="B4102" s="449">
        <v>104869</v>
      </c>
      <c r="C4102" s="439" t="s">
        <v>11628</v>
      </c>
      <c r="D4102" s="449" t="s">
        <v>73</v>
      </c>
      <c r="E4102" s="450">
        <v>0</v>
      </c>
      <c r="F4102" s="455"/>
      <c r="G4102" s="453" t="e">
        <f>VLOOKUP(B4102,'SINAPI-%MO'!B:E,4,0)</f>
        <v>#N/A</v>
      </c>
      <c r="H4102" s="456" t="str">
        <f t="shared" si="63"/>
        <v/>
      </c>
    </row>
    <row r="4103" spans="1:8" x14ac:dyDescent="0.25">
      <c r="A4103" s="447"/>
      <c r="B4103" s="449">
        <v>104881</v>
      </c>
      <c r="C4103" s="439" t="s">
        <v>11629</v>
      </c>
      <c r="D4103" s="449" t="s">
        <v>73</v>
      </c>
      <c r="E4103" s="450">
        <v>0</v>
      </c>
      <c r="F4103" s="455"/>
      <c r="G4103" s="453" t="e">
        <f>VLOOKUP(B4103,'SINAPI-%MO'!B:E,4,0)</f>
        <v>#N/A</v>
      </c>
      <c r="H4103" s="456" t="str">
        <f t="shared" si="63"/>
        <v/>
      </c>
    </row>
    <row r="4104" spans="1:8" x14ac:dyDescent="0.25">
      <c r="A4104" s="447"/>
      <c r="B4104" s="449">
        <v>104863</v>
      </c>
      <c r="C4104" s="439" t="s">
        <v>11630</v>
      </c>
      <c r="D4104" s="449" t="s">
        <v>73</v>
      </c>
      <c r="E4104" s="450">
        <v>0</v>
      </c>
      <c r="F4104" s="455"/>
      <c r="G4104" s="453" t="e">
        <f>VLOOKUP(B4104,'SINAPI-%MO'!B:E,4,0)</f>
        <v>#N/A</v>
      </c>
      <c r="H4104" s="456" t="str">
        <f t="shared" si="63"/>
        <v/>
      </c>
    </row>
    <row r="4105" spans="1:8" x14ac:dyDescent="0.25">
      <c r="A4105" s="447"/>
      <c r="B4105" s="449">
        <v>104870</v>
      </c>
      <c r="C4105" s="439" t="s">
        <v>11631</v>
      </c>
      <c r="D4105" s="449" t="s">
        <v>73</v>
      </c>
      <c r="E4105" s="450">
        <v>0</v>
      </c>
      <c r="F4105" s="455"/>
      <c r="G4105" s="453" t="e">
        <f>VLOOKUP(B4105,'SINAPI-%MO'!B:E,4,0)</f>
        <v>#N/A</v>
      </c>
      <c r="H4105" s="456" t="str">
        <f t="shared" si="63"/>
        <v/>
      </c>
    </row>
    <row r="4106" spans="1:8" x14ac:dyDescent="0.25">
      <c r="A4106" s="447"/>
      <c r="B4106" s="449">
        <v>104882</v>
      </c>
      <c r="C4106" s="439" t="s">
        <v>11632</v>
      </c>
      <c r="D4106" s="449" t="s">
        <v>73</v>
      </c>
      <c r="E4106" s="450">
        <v>0</v>
      </c>
      <c r="F4106" s="455"/>
      <c r="G4106" s="453" t="e">
        <f>VLOOKUP(B4106,'SINAPI-%MO'!B:E,4,0)</f>
        <v>#N/A</v>
      </c>
      <c r="H4106" s="456" t="str">
        <f t="shared" si="63"/>
        <v/>
      </c>
    </row>
    <row r="4107" spans="1:8" x14ac:dyDescent="0.25">
      <c r="A4107" s="447"/>
      <c r="B4107" s="449">
        <v>104864</v>
      </c>
      <c r="C4107" s="439" t="s">
        <v>11633</v>
      </c>
      <c r="D4107" s="449" t="s">
        <v>73</v>
      </c>
      <c r="E4107" s="450">
        <v>0</v>
      </c>
      <c r="F4107" s="455"/>
      <c r="G4107" s="453" t="e">
        <f>VLOOKUP(B4107,'SINAPI-%MO'!B:E,4,0)</f>
        <v>#N/A</v>
      </c>
      <c r="H4107" s="456" t="str">
        <f t="shared" si="63"/>
        <v/>
      </c>
    </row>
    <row r="4108" spans="1:8" x14ac:dyDescent="0.25">
      <c r="A4108" s="447"/>
      <c r="B4108" s="449">
        <v>104876</v>
      </c>
      <c r="C4108" s="439" t="s">
        <v>1356</v>
      </c>
      <c r="D4108" s="449" t="s">
        <v>60</v>
      </c>
      <c r="E4108" s="450">
        <v>26</v>
      </c>
      <c r="F4108" s="455">
        <v>0</v>
      </c>
      <c r="G4108" s="453">
        <f>VLOOKUP(B4108,'SINAPI-%MO'!B:E,4,0)</f>
        <v>0.98540000000000005</v>
      </c>
      <c r="H4108" s="456">
        <f t="shared" ref="H4108:H4171" si="64">IF(E4108&gt;0,TRUNC(E4108*(1-G4108),2),"")</f>
        <v>0.37</v>
      </c>
    </row>
    <row r="4109" spans="1:8" x14ac:dyDescent="0.25">
      <c r="A4109" s="447"/>
      <c r="B4109" s="449">
        <v>104875</v>
      </c>
      <c r="C4109" s="439" t="s">
        <v>6072</v>
      </c>
      <c r="D4109" s="449" t="s">
        <v>73</v>
      </c>
      <c r="E4109" s="450">
        <v>136.87</v>
      </c>
      <c r="F4109" s="455">
        <v>0</v>
      </c>
      <c r="G4109" s="453">
        <f>VLOOKUP(B4109,'SINAPI-%MO'!B:E,4,0)</f>
        <v>0.94579999999999997</v>
      </c>
      <c r="H4109" s="456">
        <f t="shared" si="64"/>
        <v>7.41</v>
      </c>
    </row>
    <row r="4110" spans="1:8" x14ac:dyDescent="0.25">
      <c r="A4110" s="447"/>
      <c r="B4110" s="449">
        <v>105942</v>
      </c>
      <c r="C4110" s="439" t="s">
        <v>12545</v>
      </c>
      <c r="D4110" s="449" t="s">
        <v>73</v>
      </c>
      <c r="E4110" s="450">
        <v>0</v>
      </c>
      <c r="F4110" s="455"/>
      <c r="G4110" s="453" t="e">
        <f>VLOOKUP(B4110,'SINAPI-%MO'!B:E,4,0)</f>
        <v>#N/A</v>
      </c>
      <c r="H4110" s="456" t="str">
        <f t="shared" si="64"/>
        <v/>
      </c>
    </row>
    <row r="4111" spans="1:8" x14ac:dyDescent="0.25">
      <c r="A4111" s="447"/>
      <c r="B4111" s="449">
        <v>105943</v>
      </c>
      <c r="C4111" s="439" t="s">
        <v>12546</v>
      </c>
      <c r="D4111" s="449" t="s">
        <v>73</v>
      </c>
      <c r="E4111" s="450">
        <v>0</v>
      </c>
      <c r="F4111" s="455"/>
      <c r="G4111" s="453" t="e">
        <f>VLOOKUP(B4111,'SINAPI-%MO'!B:E,4,0)</f>
        <v>#N/A</v>
      </c>
      <c r="H4111" s="456" t="str">
        <f t="shared" si="64"/>
        <v/>
      </c>
    </row>
    <row r="4112" spans="1:8" x14ac:dyDescent="0.25">
      <c r="A4112" s="447"/>
      <c r="B4112" s="449">
        <v>105941</v>
      </c>
      <c r="C4112" s="439" t="s">
        <v>12547</v>
      </c>
      <c r="D4112" s="449" t="s">
        <v>71</v>
      </c>
      <c r="E4112" s="450">
        <v>0</v>
      </c>
      <c r="F4112" s="455"/>
      <c r="G4112" s="453" t="e">
        <f>VLOOKUP(B4112,'SINAPI-%MO'!B:E,4,0)</f>
        <v>#N/A</v>
      </c>
      <c r="H4112" s="456" t="str">
        <f t="shared" si="64"/>
        <v/>
      </c>
    </row>
    <row r="4113" spans="1:8" x14ac:dyDescent="0.25">
      <c r="A4113" s="447"/>
      <c r="B4113" s="449">
        <v>105940</v>
      </c>
      <c r="C4113" s="439" t="s">
        <v>12548</v>
      </c>
      <c r="D4113" s="449" t="s">
        <v>71</v>
      </c>
      <c r="E4113" s="450">
        <v>0</v>
      </c>
      <c r="F4113" s="455"/>
      <c r="G4113" s="453" t="e">
        <f>VLOOKUP(B4113,'SINAPI-%MO'!B:E,4,0)</f>
        <v>#N/A</v>
      </c>
      <c r="H4113" s="456" t="str">
        <f t="shared" si="64"/>
        <v/>
      </c>
    </row>
    <row r="4114" spans="1:8" x14ac:dyDescent="0.25">
      <c r="A4114" s="447"/>
      <c r="B4114" s="449">
        <v>105938</v>
      </c>
      <c r="C4114" s="439" t="s">
        <v>12549</v>
      </c>
      <c r="D4114" s="449" t="s">
        <v>71</v>
      </c>
      <c r="E4114" s="450">
        <v>0</v>
      </c>
      <c r="F4114" s="455"/>
      <c r="G4114" s="453" t="e">
        <f>VLOOKUP(B4114,'SINAPI-%MO'!B:E,4,0)</f>
        <v>#N/A</v>
      </c>
      <c r="H4114" s="456" t="str">
        <f t="shared" si="64"/>
        <v/>
      </c>
    </row>
    <row r="4115" spans="1:8" x14ac:dyDescent="0.25">
      <c r="A4115" s="447"/>
      <c r="B4115" s="449">
        <v>105939</v>
      </c>
      <c r="C4115" s="439" t="s">
        <v>12550</v>
      </c>
      <c r="D4115" s="449" t="s">
        <v>71</v>
      </c>
      <c r="E4115" s="450">
        <v>0</v>
      </c>
      <c r="F4115" s="455"/>
      <c r="G4115" s="453" t="e">
        <f>VLOOKUP(B4115,'SINAPI-%MO'!B:E,4,0)</f>
        <v>#N/A</v>
      </c>
      <c r="H4115" s="456" t="str">
        <f t="shared" si="64"/>
        <v/>
      </c>
    </row>
    <row r="4116" spans="1:8" x14ac:dyDescent="0.25">
      <c r="A4116" s="447"/>
      <c r="B4116" s="449">
        <v>96120</v>
      </c>
      <c r="C4116" s="439" t="s">
        <v>4560</v>
      </c>
      <c r="D4116" s="449" t="s">
        <v>73</v>
      </c>
      <c r="E4116" s="450">
        <v>3.27</v>
      </c>
      <c r="F4116" s="455">
        <v>0</v>
      </c>
      <c r="G4116" s="453">
        <f>VLOOKUP(B4116,'SINAPI-%MO'!B:E,4,0)</f>
        <v>0.57189999999999996</v>
      </c>
      <c r="H4116" s="456">
        <f t="shared" si="64"/>
        <v>1.39</v>
      </c>
    </row>
    <row r="4117" spans="1:8" x14ac:dyDescent="0.25">
      <c r="A4117" s="447"/>
      <c r="B4117" s="449">
        <v>96123</v>
      </c>
      <c r="C4117" s="439" t="s">
        <v>4561</v>
      </c>
      <c r="D4117" s="449" t="s">
        <v>73</v>
      </c>
      <c r="E4117" s="450">
        <v>30.87</v>
      </c>
      <c r="F4117" s="455">
        <v>5.9900000000000002E-2</v>
      </c>
      <c r="G4117" s="453">
        <f>VLOOKUP(B4117,'SINAPI-%MO'!B:E,4,0)</f>
        <v>0.37059999999999998</v>
      </c>
      <c r="H4117" s="456">
        <f t="shared" si="64"/>
        <v>19.420000000000002</v>
      </c>
    </row>
    <row r="4118" spans="1:8" x14ac:dyDescent="0.25">
      <c r="A4118" s="447"/>
      <c r="B4118" s="449">
        <v>96122</v>
      </c>
      <c r="C4118" s="439" t="s">
        <v>4554</v>
      </c>
      <c r="D4118" s="449" t="s">
        <v>73</v>
      </c>
      <c r="E4118" s="450">
        <v>43.25</v>
      </c>
      <c r="F4118" s="455">
        <v>0</v>
      </c>
      <c r="G4118" s="453">
        <f>VLOOKUP(B4118,'SINAPI-%MO'!B:E,4,0)</f>
        <v>0.30520000000000003</v>
      </c>
      <c r="H4118" s="456">
        <f t="shared" si="64"/>
        <v>30.05</v>
      </c>
    </row>
    <row r="4119" spans="1:8" x14ac:dyDescent="0.25">
      <c r="A4119" s="447"/>
      <c r="B4119" s="449">
        <v>96121</v>
      </c>
      <c r="C4119" s="439" t="s">
        <v>4565</v>
      </c>
      <c r="D4119" s="449" t="s">
        <v>73</v>
      </c>
      <c r="E4119" s="450">
        <v>14.25</v>
      </c>
      <c r="F4119" s="455">
        <v>0.1116</v>
      </c>
      <c r="G4119" s="453">
        <f>VLOOKUP(B4119,'SINAPI-%MO'!B:E,4,0)</f>
        <v>0.433</v>
      </c>
      <c r="H4119" s="456">
        <f t="shared" si="64"/>
        <v>8.07</v>
      </c>
    </row>
    <row r="4120" spans="1:8" x14ac:dyDescent="0.25">
      <c r="A4120" s="447"/>
      <c r="B4120" s="449">
        <v>99054</v>
      </c>
      <c r="C4120" s="439" t="s">
        <v>4562</v>
      </c>
      <c r="D4120" s="449" t="s">
        <v>71</v>
      </c>
      <c r="E4120" s="450">
        <v>62.77</v>
      </c>
      <c r="F4120" s="455">
        <v>1.23E-2</v>
      </c>
      <c r="G4120" s="453">
        <f>VLOOKUP(B4120,'SINAPI-%MO'!B:E,4,0)</f>
        <v>0.72299999999999998</v>
      </c>
      <c r="H4120" s="456">
        <f t="shared" si="64"/>
        <v>17.38</v>
      </c>
    </row>
    <row r="4121" spans="1:8" x14ac:dyDescent="0.25">
      <c r="A4121" s="447"/>
      <c r="B4121" s="449">
        <v>96110</v>
      </c>
      <c r="C4121" s="439" t="s">
        <v>4557</v>
      </c>
      <c r="D4121" s="449" t="s">
        <v>71</v>
      </c>
      <c r="E4121" s="450">
        <v>82.43</v>
      </c>
      <c r="F4121" s="455">
        <v>2.3900000000000001E-2</v>
      </c>
      <c r="G4121" s="453">
        <f>VLOOKUP(B4121,'SINAPI-%MO'!B:E,4,0)</f>
        <v>0.3488</v>
      </c>
      <c r="H4121" s="456">
        <f t="shared" si="64"/>
        <v>53.67</v>
      </c>
    </row>
    <row r="4122" spans="1:8" x14ac:dyDescent="0.25">
      <c r="A4122" s="447"/>
      <c r="B4122" s="449">
        <v>96114</v>
      </c>
      <c r="C4122" s="439" t="s">
        <v>4559</v>
      </c>
      <c r="D4122" s="449" t="s">
        <v>71</v>
      </c>
      <c r="E4122" s="450">
        <v>83.4</v>
      </c>
      <c r="F4122" s="455">
        <v>1.8700000000000001E-2</v>
      </c>
      <c r="G4122" s="453">
        <f>VLOOKUP(B4122,'SINAPI-%MO'!B:E,4,0)</f>
        <v>0.30230000000000001</v>
      </c>
      <c r="H4122" s="456">
        <f t="shared" si="64"/>
        <v>58.18</v>
      </c>
    </row>
    <row r="4123" spans="1:8" x14ac:dyDescent="0.25">
      <c r="A4123" s="447"/>
      <c r="B4123" s="449">
        <v>104757</v>
      </c>
      <c r="C4123" s="439" t="s">
        <v>14433</v>
      </c>
      <c r="D4123" s="449" t="s">
        <v>71</v>
      </c>
      <c r="E4123" s="450">
        <v>113.96</v>
      </c>
      <c r="F4123" s="455">
        <v>8.5000000000000006E-3</v>
      </c>
      <c r="G4123" s="453">
        <f>VLOOKUP(B4123,'SINAPI-%MO'!B:E,4,0)</f>
        <v>0.18390000000000001</v>
      </c>
      <c r="H4123" s="456">
        <f t="shared" si="64"/>
        <v>93</v>
      </c>
    </row>
    <row r="4124" spans="1:8" x14ac:dyDescent="0.25">
      <c r="A4124" s="447"/>
      <c r="B4124" s="449">
        <v>104756</v>
      </c>
      <c r="C4124" s="439" t="s">
        <v>4555</v>
      </c>
      <c r="D4124" s="449" t="s">
        <v>71</v>
      </c>
      <c r="E4124" s="450">
        <v>184.14</v>
      </c>
      <c r="F4124" s="455">
        <v>0</v>
      </c>
      <c r="G4124" s="453">
        <f>VLOOKUP(B4124,'SINAPI-%MO'!B:E,4,0)</f>
        <v>0.3014</v>
      </c>
      <c r="H4124" s="456">
        <f t="shared" si="64"/>
        <v>128.63999999999999</v>
      </c>
    </row>
    <row r="4125" spans="1:8" x14ac:dyDescent="0.25">
      <c r="A4125" s="447"/>
      <c r="B4125" s="449">
        <v>96112</v>
      </c>
      <c r="C4125" s="439" t="s">
        <v>4553</v>
      </c>
      <c r="D4125" s="449" t="s">
        <v>71</v>
      </c>
      <c r="E4125" s="450">
        <v>139.85</v>
      </c>
      <c r="F4125" s="455">
        <v>0</v>
      </c>
      <c r="G4125" s="453">
        <f>VLOOKUP(B4125,'SINAPI-%MO'!B:E,4,0)</f>
        <v>0.4289</v>
      </c>
      <c r="H4125" s="456">
        <f t="shared" si="64"/>
        <v>79.86</v>
      </c>
    </row>
    <row r="4126" spans="1:8" x14ac:dyDescent="0.25">
      <c r="A4126" s="447"/>
      <c r="B4126" s="449">
        <v>96113</v>
      </c>
      <c r="C4126" s="439" t="s">
        <v>4558</v>
      </c>
      <c r="D4126" s="449" t="s">
        <v>71</v>
      </c>
      <c r="E4126" s="450">
        <v>49.92</v>
      </c>
      <c r="F4126" s="455">
        <v>1.54E-2</v>
      </c>
      <c r="G4126" s="453">
        <f>VLOOKUP(B4126,'SINAPI-%MO'!B:E,4,0)</f>
        <v>0.65280000000000005</v>
      </c>
      <c r="H4126" s="456">
        <f t="shared" si="64"/>
        <v>17.329999999999998</v>
      </c>
    </row>
    <row r="4127" spans="1:8" x14ac:dyDescent="0.25">
      <c r="A4127" s="447"/>
      <c r="B4127" s="449">
        <v>96109</v>
      </c>
      <c r="C4127" s="439" t="s">
        <v>4556</v>
      </c>
      <c r="D4127" s="449" t="s">
        <v>71</v>
      </c>
      <c r="E4127" s="450">
        <v>55.12</v>
      </c>
      <c r="F4127" s="455">
        <v>1.4E-2</v>
      </c>
      <c r="G4127" s="453">
        <f>VLOOKUP(B4127,'SINAPI-%MO'!B:E,4,0)</f>
        <v>0.68559999999999999</v>
      </c>
      <c r="H4127" s="456">
        <f t="shared" si="64"/>
        <v>17.32</v>
      </c>
    </row>
    <row r="4128" spans="1:8" x14ac:dyDescent="0.25">
      <c r="A4128" s="447"/>
      <c r="B4128" s="449">
        <v>96116</v>
      </c>
      <c r="C4128" s="439" t="s">
        <v>4564</v>
      </c>
      <c r="D4128" s="449" t="s">
        <v>71</v>
      </c>
      <c r="E4128" s="450">
        <v>77.239999999999995</v>
      </c>
      <c r="F4128" s="455">
        <v>3.0300000000000001E-2</v>
      </c>
      <c r="G4128" s="453">
        <f>VLOOKUP(B4128,'SINAPI-%MO'!B:E,4,0)</f>
        <v>0.22700000000000001</v>
      </c>
      <c r="H4128" s="456">
        <f t="shared" si="64"/>
        <v>59.7</v>
      </c>
    </row>
    <row r="4129" spans="1:8" x14ac:dyDescent="0.25">
      <c r="A4129" s="447"/>
      <c r="B4129" s="449">
        <v>96111</v>
      </c>
      <c r="C4129" s="439" t="s">
        <v>4563</v>
      </c>
      <c r="D4129" s="449" t="s">
        <v>71</v>
      </c>
      <c r="E4129" s="450">
        <v>74.87</v>
      </c>
      <c r="F4129" s="455">
        <v>2.75E-2</v>
      </c>
      <c r="G4129" s="453">
        <f>VLOOKUP(B4129,'SINAPI-%MO'!B:E,4,0)</f>
        <v>0.27189999999999998</v>
      </c>
      <c r="H4129" s="456">
        <f t="shared" si="64"/>
        <v>54.51</v>
      </c>
    </row>
    <row r="4130" spans="1:8" x14ac:dyDescent="0.25">
      <c r="A4130" s="447"/>
      <c r="B4130" s="449">
        <v>96486</v>
      </c>
      <c r="C4130" s="439" t="s">
        <v>4567</v>
      </c>
      <c r="D4130" s="449" t="s">
        <v>71</v>
      </c>
      <c r="E4130" s="450">
        <v>90.95</v>
      </c>
      <c r="F4130" s="455">
        <v>2.5700000000000001E-2</v>
      </c>
      <c r="G4130" s="453">
        <f>VLOOKUP(B4130,'SINAPI-%MO'!B:E,4,0)</f>
        <v>0.19270000000000001</v>
      </c>
      <c r="H4130" s="456">
        <f t="shared" si="64"/>
        <v>73.42</v>
      </c>
    </row>
    <row r="4131" spans="1:8" x14ac:dyDescent="0.25">
      <c r="A4131" s="447"/>
      <c r="B4131" s="449">
        <v>96485</v>
      </c>
      <c r="C4131" s="439" t="s">
        <v>4566</v>
      </c>
      <c r="D4131" s="449" t="s">
        <v>71</v>
      </c>
      <c r="E4131" s="450">
        <v>88.58</v>
      </c>
      <c r="F4131" s="455">
        <v>2.3300000000000001E-2</v>
      </c>
      <c r="G4131" s="453">
        <f>VLOOKUP(B4131,'SINAPI-%MO'!B:E,4,0)</f>
        <v>0.2298</v>
      </c>
      <c r="H4131" s="456">
        <f t="shared" si="64"/>
        <v>68.22</v>
      </c>
    </row>
    <row r="4132" spans="1:8" x14ac:dyDescent="0.25">
      <c r="A4132" s="447"/>
      <c r="B4132" s="449">
        <v>97557</v>
      </c>
      <c r="C4132" s="439" t="s">
        <v>11634</v>
      </c>
      <c r="D4132" s="449" t="s">
        <v>71</v>
      </c>
      <c r="E4132" s="450">
        <v>0</v>
      </c>
      <c r="F4132" s="455"/>
      <c r="G4132" s="453" t="e">
        <f>VLOOKUP(B4132,'SINAPI-%MO'!B:E,4,0)</f>
        <v>#N/A</v>
      </c>
      <c r="H4132" s="456" t="str">
        <f t="shared" si="64"/>
        <v/>
      </c>
    </row>
    <row r="4133" spans="1:8" x14ac:dyDescent="0.25">
      <c r="A4133" s="447"/>
      <c r="B4133" s="449">
        <v>101807</v>
      </c>
      <c r="C4133" s="439" t="s">
        <v>1460</v>
      </c>
      <c r="D4133" s="449" t="s">
        <v>60</v>
      </c>
      <c r="E4133" s="450">
        <v>541.41999999999996</v>
      </c>
      <c r="F4133" s="455">
        <v>0</v>
      </c>
      <c r="G4133" s="453">
        <f>VLOOKUP(B4133,'SINAPI-%MO'!B:E,4,0)</f>
        <v>0.57469999999999999</v>
      </c>
      <c r="H4133" s="456">
        <f t="shared" si="64"/>
        <v>230.26</v>
      </c>
    </row>
    <row r="4134" spans="1:8" x14ac:dyDescent="0.25">
      <c r="A4134" s="447"/>
      <c r="B4134" s="449">
        <v>101806</v>
      </c>
      <c r="C4134" s="439" t="s">
        <v>1459</v>
      </c>
      <c r="D4134" s="449" t="s">
        <v>60</v>
      </c>
      <c r="E4134" s="450">
        <v>567.49</v>
      </c>
      <c r="F4134" s="455">
        <v>0</v>
      </c>
      <c r="G4134" s="453">
        <f>VLOOKUP(B4134,'SINAPI-%MO'!B:E,4,0)</f>
        <v>0.60399999999999998</v>
      </c>
      <c r="H4134" s="456">
        <f t="shared" si="64"/>
        <v>224.72</v>
      </c>
    </row>
    <row r="4135" spans="1:8" x14ac:dyDescent="0.25">
      <c r="A4135" s="447"/>
      <c r="B4135" s="449">
        <v>101808</v>
      </c>
      <c r="C4135" s="439" t="s">
        <v>1461</v>
      </c>
      <c r="D4135" s="449" t="s">
        <v>60</v>
      </c>
      <c r="E4135" s="450">
        <v>591.27</v>
      </c>
      <c r="F4135" s="455">
        <v>0</v>
      </c>
      <c r="G4135" s="453">
        <f>VLOOKUP(B4135,'SINAPI-%MO'!B:E,4,0)</f>
        <v>0.12870000000000001</v>
      </c>
      <c r="H4135" s="456">
        <f t="shared" si="64"/>
        <v>515.16999999999996</v>
      </c>
    </row>
    <row r="4136" spans="1:8" x14ac:dyDescent="0.25">
      <c r="A4136" s="447"/>
      <c r="B4136" s="449">
        <v>98058</v>
      </c>
      <c r="C4136" s="439" t="s">
        <v>10791</v>
      </c>
      <c r="D4136" s="449" t="s">
        <v>60</v>
      </c>
      <c r="E4136" s="450">
        <v>1880.66</v>
      </c>
      <c r="F4136" s="455">
        <v>0</v>
      </c>
      <c r="G4136" s="453">
        <f>VLOOKUP(B4136,'SINAPI-%MO'!B:E,4,0)</f>
        <v>0.18759999999999999</v>
      </c>
      <c r="H4136" s="456">
        <f t="shared" si="64"/>
        <v>1527.84</v>
      </c>
    </row>
    <row r="4137" spans="1:8" x14ac:dyDescent="0.25">
      <c r="A4137" s="447"/>
      <c r="B4137" s="449">
        <v>98059</v>
      </c>
      <c r="C4137" s="439" t="s">
        <v>10792</v>
      </c>
      <c r="D4137" s="449" t="s">
        <v>60</v>
      </c>
      <c r="E4137" s="450">
        <v>4056.68</v>
      </c>
      <c r="F4137" s="455">
        <v>0</v>
      </c>
      <c r="G4137" s="453">
        <f>VLOOKUP(B4137,'SINAPI-%MO'!B:E,4,0)</f>
        <v>0.12820000000000001</v>
      </c>
      <c r="H4137" s="456">
        <f t="shared" si="64"/>
        <v>3536.61</v>
      </c>
    </row>
    <row r="4138" spans="1:8" x14ac:dyDescent="0.25">
      <c r="A4138" s="447"/>
      <c r="B4138" s="449">
        <v>98060</v>
      </c>
      <c r="C4138" s="439" t="s">
        <v>10793</v>
      </c>
      <c r="D4138" s="449" t="s">
        <v>60</v>
      </c>
      <c r="E4138" s="450">
        <v>5654.5</v>
      </c>
      <c r="F4138" s="455">
        <v>0</v>
      </c>
      <c r="G4138" s="453">
        <f>VLOOKUP(B4138,'SINAPI-%MO'!B:E,4,0)</f>
        <v>0.1338</v>
      </c>
      <c r="H4138" s="456">
        <f t="shared" si="64"/>
        <v>4897.92</v>
      </c>
    </row>
    <row r="4139" spans="1:8" x14ac:dyDescent="0.25">
      <c r="A4139" s="447"/>
      <c r="B4139" s="449">
        <v>98061</v>
      </c>
      <c r="C4139" s="439" t="s">
        <v>10794</v>
      </c>
      <c r="D4139" s="449" t="s">
        <v>60</v>
      </c>
      <c r="E4139" s="450">
        <v>7886.12</v>
      </c>
      <c r="F4139" s="455">
        <v>0</v>
      </c>
      <c r="G4139" s="453">
        <f>VLOOKUP(B4139,'SINAPI-%MO'!B:E,4,0)</f>
        <v>0.1321</v>
      </c>
      <c r="H4139" s="456">
        <f t="shared" si="64"/>
        <v>6844.36</v>
      </c>
    </row>
    <row r="4140" spans="1:8" x14ac:dyDescent="0.25">
      <c r="A4140" s="447"/>
      <c r="B4140" s="449">
        <v>98088</v>
      </c>
      <c r="C4140" s="439" t="s">
        <v>3573</v>
      </c>
      <c r="D4140" s="449" t="s">
        <v>60</v>
      </c>
      <c r="E4140" s="450">
        <v>3443.89</v>
      </c>
      <c r="F4140" s="455">
        <v>0</v>
      </c>
      <c r="G4140" s="453">
        <f>VLOOKUP(B4140,'SINAPI-%MO'!B:E,4,0)</f>
        <v>0.44679999999999997</v>
      </c>
      <c r="H4140" s="456">
        <f t="shared" si="64"/>
        <v>1905.15</v>
      </c>
    </row>
    <row r="4141" spans="1:8" x14ac:dyDescent="0.25">
      <c r="A4141" s="447"/>
      <c r="B4141" s="449">
        <v>98089</v>
      </c>
      <c r="C4141" s="439" t="s">
        <v>3574</v>
      </c>
      <c r="D4141" s="449" t="s">
        <v>60</v>
      </c>
      <c r="E4141" s="450">
        <v>5419.84</v>
      </c>
      <c r="F4141" s="455">
        <v>0</v>
      </c>
      <c r="G4141" s="453">
        <f>VLOOKUP(B4141,'SINAPI-%MO'!B:E,4,0)</f>
        <v>0.45290000000000002</v>
      </c>
      <c r="H4141" s="456">
        <f t="shared" si="64"/>
        <v>2965.19</v>
      </c>
    </row>
    <row r="4142" spans="1:8" x14ac:dyDescent="0.25">
      <c r="A4142" s="447"/>
      <c r="B4142" s="449">
        <v>98090</v>
      </c>
      <c r="C4142" s="439" t="s">
        <v>3575</v>
      </c>
      <c r="D4142" s="449" t="s">
        <v>60</v>
      </c>
      <c r="E4142" s="450">
        <v>8480.01</v>
      </c>
      <c r="F4142" s="455">
        <v>0</v>
      </c>
      <c r="G4142" s="453">
        <f>VLOOKUP(B4142,'SINAPI-%MO'!B:E,4,0)</f>
        <v>0.45650000000000002</v>
      </c>
      <c r="H4142" s="456">
        <f t="shared" si="64"/>
        <v>4608.88</v>
      </c>
    </row>
    <row r="4143" spans="1:8" x14ac:dyDescent="0.25">
      <c r="A4143" s="447"/>
      <c r="B4143" s="449">
        <v>98091</v>
      </c>
      <c r="C4143" s="439" t="s">
        <v>3576</v>
      </c>
      <c r="D4143" s="449" t="s">
        <v>60</v>
      </c>
      <c r="E4143" s="450">
        <v>11060.03</v>
      </c>
      <c r="F4143" s="455">
        <v>0</v>
      </c>
      <c r="G4143" s="453">
        <f>VLOOKUP(B4143,'SINAPI-%MO'!B:E,4,0)</f>
        <v>0.45760000000000001</v>
      </c>
      <c r="H4143" s="456">
        <f t="shared" si="64"/>
        <v>5998.96</v>
      </c>
    </row>
    <row r="4144" spans="1:8" x14ac:dyDescent="0.25">
      <c r="A4144" s="447"/>
      <c r="B4144" s="449">
        <v>98092</v>
      </c>
      <c r="C4144" s="439" t="s">
        <v>3577</v>
      </c>
      <c r="D4144" s="449" t="s">
        <v>60</v>
      </c>
      <c r="E4144" s="450">
        <v>12823.69</v>
      </c>
      <c r="F4144" s="455">
        <v>0</v>
      </c>
      <c r="G4144" s="453">
        <f>VLOOKUP(B4144,'SINAPI-%MO'!B:E,4,0)</f>
        <v>0.45900000000000002</v>
      </c>
      <c r="H4144" s="456">
        <f t="shared" si="64"/>
        <v>6937.61</v>
      </c>
    </row>
    <row r="4145" spans="1:8" x14ac:dyDescent="0.25">
      <c r="A4145" s="447"/>
      <c r="B4145" s="449">
        <v>98093</v>
      </c>
      <c r="C4145" s="439" t="s">
        <v>3578</v>
      </c>
      <c r="D4145" s="449" t="s">
        <v>60</v>
      </c>
      <c r="E4145" s="450">
        <v>15125.26</v>
      </c>
      <c r="F4145" s="455">
        <v>0</v>
      </c>
      <c r="G4145" s="453">
        <f>VLOOKUP(B4145,'SINAPI-%MO'!B:E,4,0)</f>
        <v>0.45950000000000002</v>
      </c>
      <c r="H4145" s="456">
        <f t="shared" si="64"/>
        <v>8175.2</v>
      </c>
    </row>
    <row r="4146" spans="1:8" x14ac:dyDescent="0.25">
      <c r="A4146" s="447"/>
      <c r="B4146" s="449">
        <v>98072</v>
      </c>
      <c r="C4146" s="439" t="s">
        <v>3557</v>
      </c>
      <c r="D4146" s="449" t="s">
        <v>60</v>
      </c>
      <c r="E4146" s="450">
        <v>3983.84</v>
      </c>
      <c r="F4146" s="455">
        <v>0</v>
      </c>
      <c r="G4146" s="453">
        <f>VLOOKUP(B4146,'SINAPI-%MO'!B:E,4,0)</f>
        <v>0.48380000000000001</v>
      </c>
      <c r="H4146" s="456">
        <f t="shared" si="64"/>
        <v>2056.4499999999998</v>
      </c>
    </row>
    <row r="4147" spans="1:8" x14ac:dyDescent="0.25">
      <c r="A4147" s="447"/>
      <c r="B4147" s="449">
        <v>98073</v>
      </c>
      <c r="C4147" s="439" t="s">
        <v>3558</v>
      </c>
      <c r="D4147" s="449" t="s">
        <v>60</v>
      </c>
      <c r="E4147" s="450">
        <v>6262.05</v>
      </c>
      <c r="F4147" s="455">
        <v>0</v>
      </c>
      <c r="G4147" s="453">
        <f>VLOOKUP(B4147,'SINAPI-%MO'!B:E,4,0)</f>
        <v>0.4849</v>
      </c>
      <c r="H4147" s="456">
        <f t="shared" si="64"/>
        <v>3225.58</v>
      </c>
    </row>
    <row r="4148" spans="1:8" x14ac:dyDescent="0.25">
      <c r="A4148" s="447"/>
      <c r="B4148" s="449">
        <v>98074</v>
      </c>
      <c r="C4148" s="439" t="s">
        <v>3559</v>
      </c>
      <c r="D4148" s="449" t="s">
        <v>60</v>
      </c>
      <c r="E4148" s="450">
        <v>9762.26</v>
      </c>
      <c r="F4148" s="455">
        <v>0</v>
      </c>
      <c r="G4148" s="453">
        <f>VLOOKUP(B4148,'SINAPI-%MO'!B:E,4,0)</f>
        <v>0.48470000000000002</v>
      </c>
      <c r="H4148" s="456">
        <f t="shared" si="64"/>
        <v>5030.49</v>
      </c>
    </row>
    <row r="4149" spans="1:8" x14ac:dyDescent="0.25">
      <c r="A4149" s="447"/>
      <c r="B4149" s="449">
        <v>98075</v>
      </c>
      <c r="C4149" s="439" t="s">
        <v>3560</v>
      </c>
      <c r="D4149" s="449" t="s">
        <v>60</v>
      </c>
      <c r="E4149" s="450">
        <v>12713.66</v>
      </c>
      <c r="F4149" s="455">
        <v>0</v>
      </c>
      <c r="G4149" s="453">
        <f>VLOOKUP(B4149,'SINAPI-%MO'!B:E,4,0)</f>
        <v>0.4844</v>
      </c>
      <c r="H4149" s="456">
        <f t="shared" si="64"/>
        <v>6555.16</v>
      </c>
    </row>
    <row r="4150" spans="1:8" x14ac:dyDescent="0.25">
      <c r="A4150" s="447"/>
      <c r="B4150" s="449">
        <v>98076</v>
      </c>
      <c r="C4150" s="439" t="s">
        <v>3561</v>
      </c>
      <c r="D4150" s="449" t="s">
        <v>60</v>
      </c>
      <c r="E4150" s="450">
        <v>14676.35</v>
      </c>
      <c r="F4150" s="455">
        <v>0</v>
      </c>
      <c r="G4150" s="453">
        <f>VLOOKUP(B4150,'SINAPI-%MO'!B:E,4,0)</f>
        <v>0.48430000000000001</v>
      </c>
      <c r="H4150" s="456">
        <f t="shared" si="64"/>
        <v>7568.59</v>
      </c>
    </row>
    <row r="4151" spans="1:8" x14ac:dyDescent="0.25">
      <c r="A4151" s="447"/>
      <c r="B4151" s="449">
        <v>98077</v>
      </c>
      <c r="C4151" s="439" t="s">
        <v>3562</v>
      </c>
      <c r="D4151" s="449" t="s">
        <v>60</v>
      </c>
      <c r="E4151" s="450">
        <v>17291.88</v>
      </c>
      <c r="F4151" s="455">
        <v>0</v>
      </c>
      <c r="G4151" s="453">
        <f>VLOOKUP(B4151,'SINAPI-%MO'!B:E,4,0)</f>
        <v>0.48409999999999997</v>
      </c>
      <c r="H4151" s="456">
        <f t="shared" si="64"/>
        <v>8920.8799999999992</v>
      </c>
    </row>
    <row r="4152" spans="1:8" x14ac:dyDescent="0.25">
      <c r="A4152" s="447"/>
      <c r="B4152" s="449">
        <v>98062</v>
      </c>
      <c r="C4152" s="439" t="s">
        <v>10795</v>
      </c>
      <c r="D4152" s="449" t="s">
        <v>60</v>
      </c>
      <c r="E4152" s="450">
        <v>3297.08</v>
      </c>
      <c r="F4152" s="455">
        <v>0</v>
      </c>
      <c r="G4152" s="453">
        <f>VLOOKUP(B4152,'SINAPI-%MO'!B:E,4,0)</f>
        <v>0.10390000000000001</v>
      </c>
      <c r="H4152" s="456">
        <f t="shared" si="64"/>
        <v>2954.51</v>
      </c>
    </row>
    <row r="4153" spans="1:8" x14ac:dyDescent="0.25">
      <c r="A4153" s="447"/>
      <c r="B4153" s="449">
        <v>98063</v>
      </c>
      <c r="C4153" s="439" t="s">
        <v>10796</v>
      </c>
      <c r="D4153" s="449" t="s">
        <v>60</v>
      </c>
      <c r="E4153" s="450">
        <v>5039.7299999999996</v>
      </c>
      <c r="F4153" s="455">
        <v>0</v>
      </c>
      <c r="G4153" s="453">
        <f>VLOOKUP(B4153,'SINAPI-%MO'!B:E,4,0)</f>
        <v>0.10059999999999999</v>
      </c>
      <c r="H4153" s="456">
        <f t="shared" si="64"/>
        <v>4532.7299999999996</v>
      </c>
    </row>
    <row r="4154" spans="1:8" x14ac:dyDescent="0.25">
      <c r="A4154" s="447"/>
      <c r="B4154" s="449">
        <v>98064</v>
      </c>
      <c r="C4154" s="439" t="s">
        <v>10797</v>
      </c>
      <c r="D4154" s="449" t="s">
        <v>60</v>
      </c>
      <c r="E4154" s="450">
        <v>5838.33</v>
      </c>
      <c r="F4154" s="455">
        <v>0</v>
      </c>
      <c r="G4154" s="453">
        <f>VLOOKUP(B4154,'SINAPI-%MO'!B:E,4,0)</f>
        <v>9.0999999999999998E-2</v>
      </c>
      <c r="H4154" s="456">
        <f t="shared" si="64"/>
        <v>5307.04</v>
      </c>
    </row>
    <row r="4155" spans="1:8" x14ac:dyDescent="0.25">
      <c r="A4155" s="447"/>
      <c r="B4155" s="449">
        <v>98065</v>
      </c>
      <c r="C4155" s="439" t="s">
        <v>10798</v>
      </c>
      <c r="D4155" s="449" t="s">
        <v>60</v>
      </c>
      <c r="E4155" s="450">
        <v>8120.16</v>
      </c>
      <c r="F4155" s="455">
        <v>0</v>
      </c>
      <c r="G4155" s="453">
        <f>VLOOKUP(B4155,'SINAPI-%MO'!B:E,4,0)</f>
        <v>8.6999999999999994E-2</v>
      </c>
      <c r="H4155" s="456">
        <f t="shared" si="64"/>
        <v>7413.7</v>
      </c>
    </row>
    <row r="4156" spans="1:8" x14ac:dyDescent="0.25">
      <c r="A4156" s="447"/>
      <c r="B4156" s="449">
        <v>98094</v>
      </c>
      <c r="C4156" s="439" t="s">
        <v>3579</v>
      </c>
      <c r="D4156" s="449" t="s">
        <v>60</v>
      </c>
      <c r="E4156" s="450">
        <v>2949.95</v>
      </c>
      <c r="F4156" s="455">
        <v>0</v>
      </c>
      <c r="G4156" s="453">
        <f>VLOOKUP(B4156,'SINAPI-%MO'!B:E,4,0)</f>
        <v>0.41489999999999999</v>
      </c>
      <c r="H4156" s="456">
        <f t="shared" si="64"/>
        <v>1726.01</v>
      </c>
    </row>
    <row r="4157" spans="1:8" x14ac:dyDescent="0.25">
      <c r="A4157" s="447"/>
      <c r="B4157" s="449">
        <v>98099</v>
      </c>
      <c r="C4157" s="439" t="s">
        <v>3580</v>
      </c>
      <c r="D4157" s="449" t="s">
        <v>60</v>
      </c>
      <c r="E4157" s="450">
        <v>5027.96</v>
      </c>
      <c r="F4157" s="455">
        <v>0</v>
      </c>
      <c r="G4157" s="453">
        <f>VLOOKUP(B4157,'SINAPI-%MO'!B:E,4,0)</f>
        <v>0.41760000000000003</v>
      </c>
      <c r="H4157" s="456">
        <f t="shared" si="64"/>
        <v>2928.28</v>
      </c>
    </row>
    <row r="4158" spans="1:8" x14ac:dyDescent="0.25">
      <c r="A4158" s="447"/>
      <c r="B4158" s="449">
        <v>98100</v>
      </c>
      <c r="C4158" s="439" t="s">
        <v>3581</v>
      </c>
      <c r="D4158" s="449" t="s">
        <v>60</v>
      </c>
      <c r="E4158" s="450">
        <v>6551.76</v>
      </c>
      <c r="F4158" s="455">
        <v>0</v>
      </c>
      <c r="G4158" s="453">
        <f>VLOOKUP(B4158,'SINAPI-%MO'!B:E,4,0)</f>
        <v>0.42309999999999998</v>
      </c>
      <c r="H4158" s="456">
        <f t="shared" si="64"/>
        <v>3779.71</v>
      </c>
    </row>
    <row r="4159" spans="1:8" x14ac:dyDescent="0.25">
      <c r="A4159" s="447"/>
      <c r="B4159" s="449">
        <v>98101</v>
      </c>
      <c r="C4159" s="439" t="s">
        <v>3582</v>
      </c>
      <c r="D4159" s="449" t="s">
        <v>60</v>
      </c>
      <c r="E4159" s="450">
        <v>9661.2199999999993</v>
      </c>
      <c r="F4159" s="455">
        <v>0</v>
      </c>
      <c r="G4159" s="453">
        <f>VLOOKUP(B4159,'SINAPI-%MO'!B:E,4,0)</f>
        <v>0.42659999999999998</v>
      </c>
      <c r="H4159" s="456">
        <f t="shared" si="64"/>
        <v>5539.74</v>
      </c>
    </row>
    <row r="4160" spans="1:8" x14ac:dyDescent="0.25">
      <c r="A4160" s="447"/>
      <c r="B4160" s="449">
        <v>98078</v>
      </c>
      <c r="C4160" s="439" t="s">
        <v>3563</v>
      </c>
      <c r="D4160" s="449" t="s">
        <v>60</v>
      </c>
      <c r="E4160" s="450">
        <v>4297.74</v>
      </c>
      <c r="F4160" s="455">
        <v>0</v>
      </c>
      <c r="G4160" s="453">
        <f>VLOOKUP(B4160,'SINAPI-%MO'!B:E,4,0)</f>
        <v>0.45300000000000001</v>
      </c>
      <c r="H4160" s="456">
        <f t="shared" si="64"/>
        <v>2350.86</v>
      </c>
    </row>
    <row r="4161" spans="1:8" x14ac:dyDescent="0.25">
      <c r="A4161" s="447"/>
      <c r="B4161" s="449">
        <v>98079</v>
      </c>
      <c r="C4161" s="439" t="s">
        <v>3564</v>
      </c>
      <c r="D4161" s="449" t="s">
        <v>60</v>
      </c>
      <c r="E4161" s="450">
        <v>7538.14</v>
      </c>
      <c r="F4161" s="455">
        <v>0</v>
      </c>
      <c r="G4161" s="453">
        <f>VLOOKUP(B4161,'SINAPI-%MO'!B:E,4,0)</f>
        <v>0.45290000000000002</v>
      </c>
      <c r="H4161" s="456">
        <f t="shared" si="64"/>
        <v>4124.1099999999997</v>
      </c>
    </row>
    <row r="4162" spans="1:8" x14ac:dyDescent="0.25">
      <c r="A4162" s="447"/>
      <c r="B4162" s="449">
        <v>98080</v>
      </c>
      <c r="C4162" s="439" t="s">
        <v>3565</v>
      </c>
      <c r="D4162" s="449" t="s">
        <v>60</v>
      </c>
      <c r="E4162" s="450">
        <v>9707.7999999999993</v>
      </c>
      <c r="F4162" s="455">
        <v>0</v>
      </c>
      <c r="G4162" s="453">
        <f>VLOOKUP(B4162,'SINAPI-%MO'!B:E,4,0)</f>
        <v>0.45479999999999998</v>
      </c>
      <c r="H4162" s="456">
        <f t="shared" si="64"/>
        <v>5292.69</v>
      </c>
    </row>
    <row r="4163" spans="1:8" x14ac:dyDescent="0.25">
      <c r="A4163" s="447"/>
      <c r="B4163" s="449">
        <v>98081</v>
      </c>
      <c r="C4163" s="439" t="s">
        <v>3566</v>
      </c>
      <c r="D4163" s="449" t="s">
        <v>60</v>
      </c>
      <c r="E4163" s="450">
        <v>14393.18</v>
      </c>
      <c r="F4163" s="455">
        <v>0</v>
      </c>
      <c r="G4163" s="453">
        <f>VLOOKUP(B4163,'SINAPI-%MO'!B:E,4,0)</f>
        <v>0.45579999999999998</v>
      </c>
      <c r="H4163" s="456">
        <f t="shared" si="64"/>
        <v>7832.76</v>
      </c>
    </row>
    <row r="4164" spans="1:8" x14ac:dyDescent="0.25">
      <c r="A4164" s="447"/>
      <c r="B4164" s="449">
        <v>98052</v>
      </c>
      <c r="C4164" s="439" t="s">
        <v>10799</v>
      </c>
      <c r="D4164" s="449" t="s">
        <v>60</v>
      </c>
      <c r="E4164" s="450">
        <v>2221.5100000000002</v>
      </c>
      <c r="F4164" s="455">
        <v>0</v>
      </c>
      <c r="G4164" s="453">
        <f>VLOOKUP(B4164,'SINAPI-%MO'!B:E,4,0)</f>
        <v>0.13600000000000001</v>
      </c>
      <c r="H4164" s="456">
        <f t="shared" si="64"/>
        <v>1919.38</v>
      </c>
    </row>
    <row r="4165" spans="1:8" x14ac:dyDescent="0.25">
      <c r="A4165" s="447"/>
      <c r="B4165" s="449">
        <v>98053</v>
      </c>
      <c r="C4165" s="439" t="s">
        <v>10800</v>
      </c>
      <c r="D4165" s="449" t="s">
        <v>60</v>
      </c>
      <c r="E4165" s="450">
        <v>3057.85</v>
      </c>
      <c r="F4165" s="455">
        <v>0</v>
      </c>
      <c r="G4165" s="453">
        <f>VLOOKUP(B4165,'SINAPI-%MO'!B:E,4,0)</f>
        <v>0.13300000000000001</v>
      </c>
      <c r="H4165" s="456">
        <f t="shared" si="64"/>
        <v>2651.15</v>
      </c>
    </row>
    <row r="4166" spans="1:8" x14ac:dyDescent="0.25">
      <c r="A4166" s="447"/>
      <c r="B4166" s="449">
        <v>98054</v>
      </c>
      <c r="C4166" s="439" t="s">
        <v>10801</v>
      </c>
      <c r="D4166" s="449" t="s">
        <v>60</v>
      </c>
      <c r="E4166" s="450">
        <v>4990.91</v>
      </c>
      <c r="F4166" s="455">
        <v>0</v>
      </c>
      <c r="G4166" s="453">
        <f>VLOOKUP(B4166,'SINAPI-%MO'!B:E,4,0)</f>
        <v>8.5900000000000004E-2</v>
      </c>
      <c r="H4166" s="456">
        <f t="shared" si="64"/>
        <v>4562.1899999999996</v>
      </c>
    </row>
    <row r="4167" spans="1:8" x14ac:dyDescent="0.25">
      <c r="A4167" s="447"/>
      <c r="B4167" s="449">
        <v>98055</v>
      </c>
      <c r="C4167" s="439" t="s">
        <v>10802</v>
      </c>
      <c r="D4167" s="449" t="s">
        <v>60</v>
      </c>
      <c r="E4167" s="450">
        <v>6785.65</v>
      </c>
      <c r="F4167" s="455">
        <v>0</v>
      </c>
      <c r="G4167" s="453">
        <f>VLOOKUP(B4167,'SINAPI-%MO'!B:E,4,0)</f>
        <v>8.7099999999999997E-2</v>
      </c>
      <c r="H4167" s="456">
        <f t="shared" si="64"/>
        <v>6194.61</v>
      </c>
    </row>
    <row r="4168" spans="1:8" x14ac:dyDescent="0.25">
      <c r="A4168" s="447"/>
      <c r="B4168" s="449">
        <v>98056</v>
      </c>
      <c r="C4168" s="439" t="s">
        <v>10803</v>
      </c>
      <c r="D4168" s="449" t="s">
        <v>60</v>
      </c>
      <c r="E4168" s="450">
        <v>7932.37</v>
      </c>
      <c r="F4168" s="455">
        <v>0</v>
      </c>
      <c r="G4168" s="453">
        <f>VLOOKUP(B4168,'SINAPI-%MO'!B:E,4,0)</f>
        <v>7.9600000000000004E-2</v>
      </c>
      <c r="H4168" s="456">
        <f t="shared" si="64"/>
        <v>7300.95</v>
      </c>
    </row>
    <row r="4169" spans="1:8" x14ac:dyDescent="0.25">
      <c r="A4169" s="447"/>
      <c r="B4169" s="449">
        <v>98057</v>
      </c>
      <c r="C4169" s="439" t="s">
        <v>10804</v>
      </c>
      <c r="D4169" s="449" t="s">
        <v>60</v>
      </c>
      <c r="E4169" s="450">
        <v>9437.42</v>
      </c>
      <c r="F4169" s="455">
        <v>0</v>
      </c>
      <c r="G4169" s="453">
        <f>VLOOKUP(B4169,'SINAPI-%MO'!B:E,4,0)</f>
        <v>8.2799999999999999E-2</v>
      </c>
      <c r="H4169" s="456">
        <f t="shared" si="64"/>
        <v>8656</v>
      </c>
    </row>
    <row r="4170" spans="1:8" x14ac:dyDescent="0.25">
      <c r="A4170" s="447"/>
      <c r="B4170" s="449">
        <v>98082</v>
      </c>
      <c r="C4170" s="439" t="s">
        <v>3567</v>
      </c>
      <c r="D4170" s="449" t="s">
        <v>60</v>
      </c>
      <c r="E4170" s="450">
        <v>3994.09</v>
      </c>
      <c r="F4170" s="455">
        <v>0</v>
      </c>
      <c r="G4170" s="453">
        <f>VLOOKUP(B4170,'SINAPI-%MO'!B:E,4,0)</f>
        <v>0.45050000000000001</v>
      </c>
      <c r="H4170" s="456">
        <f t="shared" si="64"/>
        <v>2194.75</v>
      </c>
    </row>
    <row r="4171" spans="1:8" x14ac:dyDescent="0.25">
      <c r="A4171" s="447"/>
      <c r="B4171" s="449">
        <v>98083</v>
      </c>
      <c r="C4171" s="439" t="s">
        <v>3568</v>
      </c>
      <c r="D4171" s="449" t="s">
        <v>60</v>
      </c>
      <c r="E4171" s="450">
        <v>5270.18</v>
      </c>
      <c r="F4171" s="455">
        <v>0</v>
      </c>
      <c r="G4171" s="453">
        <f>VLOOKUP(B4171,'SINAPI-%MO'!B:E,4,0)</f>
        <v>0.45379999999999998</v>
      </c>
      <c r="H4171" s="456">
        <f t="shared" si="64"/>
        <v>2878.57</v>
      </c>
    </row>
    <row r="4172" spans="1:8" x14ac:dyDescent="0.25">
      <c r="A4172" s="447"/>
      <c r="B4172" s="449">
        <v>98084</v>
      </c>
      <c r="C4172" s="439" t="s">
        <v>3569</v>
      </c>
      <c r="D4172" s="449" t="s">
        <v>60</v>
      </c>
      <c r="E4172" s="450">
        <v>7388.62</v>
      </c>
      <c r="F4172" s="455">
        <v>0</v>
      </c>
      <c r="G4172" s="453">
        <f>VLOOKUP(B4172,'SINAPI-%MO'!B:E,4,0)</f>
        <v>0.45779999999999998</v>
      </c>
      <c r="H4172" s="456">
        <f t="shared" ref="H4172:H4235" si="65">IF(E4172&gt;0,TRUNC(E4172*(1-G4172),2),"")</f>
        <v>4006.1</v>
      </c>
    </row>
    <row r="4173" spans="1:8" x14ac:dyDescent="0.25">
      <c r="A4173" s="447"/>
      <c r="B4173" s="449">
        <v>98085</v>
      </c>
      <c r="C4173" s="439" t="s">
        <v>3570</v>
      </c>
      <c r="D4173" s="449" t="s">
        <v>60</v>
      </c>
      <c r="E4173" s="450">
        <v>9995.09</v>
      </c>
      <c r="F4173" s="455">
        <v>0</v>
      </c>
      <c r="G4173" s="453">
        <f>VLOOKUP(B4173,'SINAPI-%MO'!B:E,4,0)</f>
        <v>0.46260000000000001</v>
      </c>
      <c r="H4173" s="456">
        <f t="shared" si="65"/>
        <v>5371.36</v>
      </c>
    </row>
    <row r="4174" spans="1:8" x14ac:dyDescent="0.25">
      <c r="A4174" s="447"/>
      <c r="B4174" s="449">
        <v>98087</v>
      </c>
      <c r="C4174" s="439" t="s">
        <v>3572</v>
      </c>
      <c r="D4174" s="449" t="s">
        <v>60</v>
      </c>
      <c r="E4174" s="450">
        <v>12101.41</v>
      </c>
      <c r="F4174" s="455">
        <v>0</v>
      </c>
      <c r="G4174" s="453">
        <f>VLOOKUP(B4174,'SINAPI-%MO'!B:E,4,0)</f>
        <v>0.46</v>
      </c>
      <c r="H4174" s="456">
        <f t="shared" si="65"/>
        <v>6534.76</v>
      </c>
    </row>
    <row r="4175" spans="1:8" x14ac:dyDescent="0.25">
      <c r="A4175" s="447"/>
      <c r="B4175" s="449">
        <v>98086</v>
      </c>
      <c r="C4175" s="439" t="s">
        <v>3571</v>
      </c>
      <c r="D4175" s="449" t="s">
        <v>60</v>
      </c>
      <c r="E4175" s="450">
        <v>11300.22</v>
      </c>
      <c r="F4175" s="455">
        <v>0</v>
      </c>
      <c r="G4175" s="453">
        <f>VLOOKUP(B4175,'SINAPI-%MO'!B:E,4,0)</f>
        <v>0.4622</v>
      </c>
      <c r="H4175" s="456">
        <f t="shared" si="65"/>
        <v>6077.25</v>
      </c>
    </row>
    <row r="4176" spans="1:8" x14ac:dyDescent="0.25">
      <c r="A4176" s="447"/>
      <c r="B4176" s="449">
        <v>98066</v>
      </c>
      <c r="C4176" s="439" t="s">
        <v>3551</v>
      </c>
      <c r="D4176" s="449" t="s">
        <v>60</v>
      </c>
      <c r="E4176" s="450">
        <v>4741.16</v>
      </c>
      <c r="F4176" s="455">
        <v>0</v>
      </c>
      <c r="G4176" s="453">
        <f>VLOOKUP(B4176,'SINAPI-%MO'!B:E,4,0)</f>
        <v>0.48089999999999999</v>
      </c>
      <c r="H4176" s="456">
        <f t="shared" si="65"/>
        <v>2461.13</v>
      </c>
    </row>
    <row r="4177" spans="1:8" x14ac:dyDescent="0.25">
      <c r="A4177" s="447"/>
      <c r="B4177" s="449">
        <v>98067</v>
      </c>
      <c r="C4177" s="439" t="s">
        <v>3552</v>
      </c>
      <c r="D4177" s="449" t="s">
        <v>60</v>
      </c>
      <c r="E4177" s="450">
        <v>6320.19</v>
      </c>
      <c r="F4177" s="455">
        <v>0</v>
      </c>
      <c r="G4177" s="453">
        <f>VLOOKUP(B4177,'SINAPI-%MO'!B:E,4,0)</f>
        <v>0.48270000000000002</v>
      </c>
      <c r="H4177" s="456">
        <f t="shared" si="65"/>
        <v>3269.43</v>
      </c>
    </row>
    <row r="4178" spans="1:8" x14ac:dyDescent="0.25">
      <c r="A4178" s="447"/>
      <c r="B4178" s="449">
        <v>98068</v>
      </c>
      <c r="C4178" s="439" t="s">
        <v>3553</v>
      </c>
      <c r="D4178" s="449" t="s">
        <v>60</v>
      </c>
      <c r="E4178" s="450">
        <v>8930.94</v>
      </c>
      <c r="F4178" s="455">
        <v>0</v>
      </c>
      <c r="G4178" s="453">
        <f>VLOOKUP(B4178,'SINAPI-%MO'!B:E,4,0)</f>
        <v>0.48480000000000001</v>
      </c>
      <c r="H4178" s="456">
        <f t="shared" si="65"/>
        <v>4601.22</v>
      </c>
    </row>
    <row r="4179" spans="1:8" x14ac:dyDescent="0.25">
      <c r="A4179" s="447"/>
      <c r="B4179" s="449">
        <v>98069</v>
      </c>
      <c r="C4179" s="439" t="s">
        <v>3554</v>
      </c>
      <c r="D4179" s="449" t="s">
        <v>60</v>
      </c>
      <c r="E4179" s="450">
        <v>12025.22</v>
      </c>
      <c r="F4179" s="455">
        <v>0</v>
      </c>
      <c r="G4179" s="453">
        <f>VLOOKUP(B4179,'SINAPI-%MO'!B:E,4,0)</f>
        <v>0.48720000000000002</v>
      </c>
      <c r="H4179" s="456">
        <f t="shared" si="65"/>
        <v>6166.53</v>
      </c>
    </row>
    <row r="4180" spans="1:8" x14ac:dyDescent="0.25">
      <c r="A4180" s="447"/>
      <c r="B4180" s="449">
        <v>98071</v>
      </c>
      <c r="C4180" s="439" t="s">
        <v>3556</v>
      </c>
      <c r="D4180" s="449" t="s">
        <v>60</v>
      </c>
      <c r="E4180" s="450">
        <v>14955.42</v>
      </c>
      <c r="F4180" s="455">
        <v>0</v>
      </c>
      <c r="G4180" s="453">
        <f>VLOOKUP(B4180,'SINAPI-%MO'!B:E,4,0)</f>
        <v>0.4859</v>
      </c>
      <c r="H4180" s="456">
        <f t="shared" si="65"/>
        <v>7688.58</v>
      </c>
    </row>
    <row r="4181" spans="1:8" x14ac:dyDescent="0.25">
      <c r="A4181" s="447"/>
      <c r="B4181" s="449">
        <v>98070</v>
      </c>
      <c r="C4181" s="439" t="s">
        <v>3555</v>
      </c>
      <c r="D4181" s="449" t="s">
        <v>60</v>
      </c>
      <c r="E4181" s="450">
        <v>13729.39</v>
      </c>
      <c r="F4181" s="455">
        <v>0</v>
      </c>
      <c r="G4181" s="453">
        <f>VLOOKUP(B4181,'SINAPI-%MO'!B:E,4,0)</f>
        <v>0.48699999999999999</v>
      </c>
      <c r="H4181" s="456">
        <f t="shared" si="65"/>
        <v>7043.17</v>
      </c>
    </row>
    <row r="4182" spans="1:8" x14ac:dyDescent="0.25">
      <c r="A4182" s="447"/>
      <c r="B4182" s="449">
        <v>104915</v>
      </c>
      <c r="C4182" s="439" t="s">
        <v>1891</v>
      </c>
      <c r="D4182" s="449" t="s">
        <v>81</v>
      </c>
      <c r="E4182" s="450">
        <v>10.16</v>
      </c>
      <c r="F4182" s="455">
        <v>0</v>
      </c>
      <c r="G4182" s="453">
        <f>VLOOKUP(B4182,'SINAPI-%MO'!B:E,4,0)</f>
        <v>4.7199999999999999E-2</v>
      </c>
      <c r="H4182" s="456">
        <f t="shared" si="65"/>
        <v>9.68</v>
      </c>
    </row>
    <row r="4183" spans="1:8" x14ac:dyDescent="0.25">
      <c r="A4183" s="447"/>
      <c r="B4183" s="449">
        <v>96546</v>
      </c>
      <c r="C4183" s="439" t="s">
        <v>1877</v>
      </c>
      <c r="D4183" s="449" t="s">
        <v>81</v>
      </c>
      <c r="E4183" s="450">
        <v>14.1</v>
      </c>
      <c r="F4183" s="455">
        <v>0</v>
      </c>
      <c r="G4183" s="453">
        <f>VLOOKUP(B4183,'SINAPI-%MO'!B:E,4,0)</f>
        <v>0.32550000000000001</v>
      </c>
      <c r="H4183" s="456">
        <f t="shared" si="65"/>
        <v>9.51</v>
      </c>
    </row>
    <row r="4184" spans="1:8" x14ac:dyDescent="0.25">
      <c r="A4184" s="447"/>
      <c r="B4184" s="449">
        <v>96544</v>
      </c>
      <c r="C4184" s="439" t="s">
        <v>1875</v>
      </c>
      <c r="D4184" s="449" t="s">
        <v>81</v>
      </c>
      <c r="E4184" s="450">
        <v>18</v>
      </c>
      <c r="F4184" s="455">
        <v>0</v>
      </c>
      <c r="G4184" s="453">
        <f>VLOOKUP(B4184,'SINAPI-%MO'!B:E,4,0)</f>
        <v>0.46060000000000001</v>
      </c>
      <c r="H4184" s="456">
        <f t="shared" si="65"/>
        <v>9.6999999999999993</v>
      </c>
    </row>
    <row r="4185" spans="1:8" x14ac:dyDescent="0.25">
      <c r="A4185" s="447"/>
      <c r="B4185" s="449">
        <v>96545</v>
      </c>
      <c r="C4185" s="439" t="s">
        <v>1876</v>
      </c>
      <c r="D4185" s="449" t="s">
        <v>81</v>
      </c>
      <c r="E4185" s="450">
        <v>16.18</v>
      </c>
      <c r="F4185" s="455">
        <v>0</v>
      </c>
      <c r="G4185" s="453">
        <f>VLOOKUP(B4185,'SINAPI-%MO'!B:E,4,0)</f>
        <v>0.377</v>
      </c>
      <c r="H4185" s="456">
        <f t="shared" si="65"/>
        <v>10.08</v>
      </c>
    </row>
    <row r="4186" spans="1:8" x14ac:dyDescent="0.25">
      <c r="A4186" s="447"/>
      <c r="B4186" s="449">
        <v>96543</v>
      </c>
      <c r="C4186" s="439" t="s">
        <v>1714</v>
      </c>
      <c r="D4186" s="449" t="s">
        <v>81</v>
      </c>
      <c r="E4186" s="450">
        <v>20.100000000000001</v>
      </c>
      <c r="F4186" s="455">
        <v>0</v>
      </c>
      <c r="G4186" s="453">
        <f>VLOOKUP(B4186,'SINAPI-%MO'!B:E,4,0)</f>
        <v>0.56120000000000003</v>
      </c>
      <c r="H4186" s="456">
        <f t="shared" si="65"/>
        <v>8.81</v>
      </c>
    </row>
    <row r="4187" spans="1:8" x14ac:dyDescent="0.25">
      <c r="A4187" s="447"/>
      <c r="B4187" s="449">
        <v>104922</v>
      </c>
      <c r="C4187" s="439" t="s">
        <v>1897</v>
      </c>
      <c r="D4187" s="449" t="s">
        <v>81</v>
      </c>
      <c r="E4187" s="450">
        <v>11.17</v>
      </c>
      <c r="F4187" s="455">
        <v>0</v>
      </c>
      <c r="G4187" s="453">
        <f>VLOOKUP(B4187,'SINAPI-%MO'!B:E,4,0)</f>
        <v>0.13159999999999999</v>
      </c>
      <c r="H4187" s="456">
        <f t="shared" si="65"/>
        <v>9.6999999999999993</v>
      </c>
    </row>
    <row r="4188" spans="1:8" x14ac:dyDescent="0.25">
      <c r="A4188" s="447"/>
      <c r="B4188" s="449">
        <v>104920</v>
      </c>
      <c r="C4188" s="439" t="s">
        <v>1895</v>
      </c>
      <c r="D4188" s="449" t="s">
        <v>81</v>
      </c>
      <c r="E4188" s="450">
        <v>10.82</v>
      </c>
      <c r="F4188" s="455">
        <v>0</v>
      </c>
      <c r="G4188" s="453">
        <f>VLOOKUP(B4188,'SINAPI-%MO'!B:E,4,0)</f>
        <v>0.23380000000000001</v>
      </c>
      <c r="H4188" s="456">
        <f t="shared" si="65"/>
        <v>8.2899999999999991</v>
      </c>
    </row>
    <row r="4189" spans="1:8" x14ac:dyDescent="0.25">
      <c r="A4189" s="447"/>
      <c r="B4189" s="449">
        <v>104921</v>
      </c>
      <c r="C4189" s="439" t="s">
        <v>1896</v>
      </c>
      <c r="D4189" s="449" t="s">
        <v>81</v>
      </c>
      <c r="E4189" s="450">
        <v>10.16</v>
      </c>
      <c r="F4189" s="455">
        <v>0</v>
      </c>
      <c r="G4189" s="453">
        <f>VLOOKUP(B4189,'SINAPI-%MO'!B:E,4,0)</f>
        <v>0.185</v>
      </c>
      <c r="H4189" s="456">
        <f t="shared" si="65"/>
        <v>8.2799999999999994</v>
      </c>
    </row>
    <row r="4190" spans="1:8" x14ac:dyDescent="0.25">
      <c r="A4190" s="447"/>
      <c r="B4190" s="449">
        <v>104919</v>
      </c>
      <c r="C4190" s="439" t="s">
        <v>1894</v>
      </c>
      <c r="D4190" s="449" t="s">
        <v>81</v>
      </c>
      <c r="E4190" s="450">
        <v>12.79</v>
      </c>
      <c r="F4190" s="455">
        <v>0</v>
      </c>
      <c r="G4190" s="453">
        <f>VLOOKUP(B4190,'SINAPI-%MO'!B:E,4,0)</f>
        <v>0.25719999999999998</v>
      </c>
      <c r="H4190" s="456">
        <f t="shared" si="65"/>
        <v>9.5</v>
      </c>
    </row>
    <row r="4191" spans="1:8" x14ac:dyDescent="0.25">
      <c r="A4191" s="447"/>
      <c r="B4191" s="449">
        <v>104917</v>
      </c>
      <c r="C4191" s="439" t="s">
        <v>1892</v>
      </c>
      <c r="D4191" s="449" t="s">
        <v>81</v>
      </c>
      <c r="E4191" s="450">
        <v>15.56</v>
      </c>
      <c r="F4191" s="455">
        <v>0</v>
      </c>
      <c r="G4191" s="453">
        <f>VLOOKUP(B4191,'SINAPI-%MO'!B:E,4,0)</f>
        <v>0.37719999999999998</v>
      </c>
      <c r="H4191" s="456">
        <f t="shared" si="65"/>
        <v>9.69</v>
      </c>
    </row>
    <row r="4192" spans="1:8" x14ac:dyDescent="0.25">
      <c r="A4192" s="447"/>
      <c r="B4192" s="449">
        <v>104918</v>
      </c>
      <c r="C4192" s="439" t="s">
        <v>1893</v>
      </c>
      <c r="D4192" s="449" t="s">
        <v>81</v>
      </c>
      <c r="E4192" s="450">
        <v>14.38</v>
      </c>
      <c r="F4192" s="455">
        <v>0</v>
      </c>
      <c r="G4192" s="453">
        <f>VLOOKUP(B4192,'SINAPI-%MO'!B:E,4,0)</f>
        <v>0.29970000000000002</v>
      </c>
      <c r="H4192" s="456">
        <f t="shared" si="65"/>
        <v>10.07</v>
      </c>
    </row>
    <row r="4193" spans="1:8" x14ac:dyDescent="0.25">
      <c r="A4193" s="447"/>
      <c r="B4193" s="449">
        <v>104916</v>
      </c>
      <c r="C4193" s="439" t="s">
        <v>1959</v>
      </c>
      <c r="D4193" s="449" t="s">
        <v>81</v>
      </c>
      <c r="E4193" s="450">
        <v>16.82</v>
      </c>
      <c r="F4193" s="455">
        <v>0</v>
      </c>
      <c r="G4193" s="453">
        <f>VLOOKUP(B4193,'SINAPI-%MO'!B:E,4,0)</f>
        <v>0.47860000000000003</v>
      </c>
      <c r="H4193" s="456">
        <f t="shared" si="65"/>
        <v>8.76</v>
      </c>
    </row>
    <row r="4194" spans="1:8" x14ac:dyDescent="0.25">
      <c r="A4194" s="447"/>
      <c r="B4194" s="449">
        <v>96557</v>
      </c>
      <c r="C4194" s="439" t="s">
        <v>1925</v>
      </c>
      <c r="D4194" s="449" t="s">
        <v>84</v>
      </c>
      <c r="E4194" s="450">
        <v>783.91</v>
      </c>
      <c r="F4194" s="455">
        <v>0</v>
      </c>
      <c r="G4194" s="453">
        <f>VLOOKUP(B4194,'SINAPI-%MO'!B:E,4,0)</f>
        <v>2.7E-2</v>
      </c>
      <c r="H4194" s="456">
        <f t="shared" si="65"/>
        <v>762.74</v>
      </c>
    </row>
    <row r="4195" spans="1:8" x14ac:dyDescent="0.25">
      <c r="A4195" s="447"/>
      <c r="B4195" s="449">
        <v>96555</v>
      </c>
      <c r="C4195" s="439" t="s">
        <v>1923</v>
      </c>
      <c r="D4195" s="449" t="s">
        <v>84</v>
      </c>
      <c r="E4195" s="450">
        <v>789.47</v>
      </c>
      <c r="F4195" s="455">
        <v>0</v>
      </c>
      <c r="G4195" s="453">
        <f>VLOOKUP(B4195,'SINAPI-%MO'!B:E,4,0)</f>
        <v>0.29680000000000001</v>
      </c>
      <c r="H4195" s="456">
        <f t="shared" si="65"/>
        <v>555.15</v>
      </c>
    </row>
    <row r="4196" spans="1:8" x14ac:dyDescent="0.25">
      <c r="A4196" s="447"/>
      <c r="B4196" s="449">
        <v>104924</v>
      </c>
      <c r="C4196" s="439" t="s">
        <v>1961</v>
      </c>
      <c r="D4196" s="449" t="s">
        <v>84</v>
      </c>
      <c r="E4196" s="450">
        <v>809.28</v>
      </c>
      <c r="F4196" s="455">
        <v>0</v>
      </c>
      <c r="G4196" s="453">
        <f>VLOOKUP(B4196,'SINAPI-%MO'!B:E,4,0)</f>
        <v>3.44E-2</v>
      </c>
      <c r="H4196" s="456">
        <f t="shared" si="65"/>
        <v>781.44</v>
      </c>
    </row>
    <row r="4197" spans="1:8" x14ac:dyDescent="0.25">
      <c r="A4197" s="447"/>
      <c r="B4197" s="449">
        <v>104923</v>
      </c>
      <c r="C4197" s="439" t="s">
        <v>1960</v>
      </c>
      <c r="D4197" s="449" t="s">
        <v>84</v>
      </c>
      <c r="E4197" s="450">
        <v>848.02</v>
      </c>
      <c r="F4197" s="455">
        <v>0</v>
      </c>
      <c r="G4197" s="453">
        <f>VLOOKUP(B4197,'SINAPI-%MO'!B:E,4,0)</f>
        <v>0.32800000000000001</v>
      </c>
      <c r="H4197" s="456">
        <f t="shared" si="65"/>
        <v>569.86</v>
      </c>
    </row>
    <row r="4198" spans="1:8" x14ac:dyDescent="0.25">
      <c r="A4198" s="447"/>
      <c r="B4198" s="449">
        <v>96558</v>
      </c>
      <c r="C4198" s="439" t="s">
        <v>1926</v>
      </c>
      <c r="D4198" s="449" t="s">
        <v>84</v>
      </c>
      <c r="E4198" s="450">
        <v>818.68</v>
      </c>
      <c r="F4198" s="455">
        <v>0</v>
      </c>
      <c r="G4198" s="453">
        <f>VLOOKUP(B4198,'SINAPI-%MO'!B:E,4,0)</f>
        <v>4.5400000000000003E-2</v>
      </c>
      <c r="H4198" s="456">
        <f t="shared" si="65"/>
        <v>781.51</v>
      </c>
    </row>
    <row r="4199" spans="1:8" x14ac:dyDescent="0.25">
      <c r="A4199" s="447"/>
      <c r="B4199" s="449">
        <v>96556</v>
      </c>
      <c r="C4199" s="439" t="s">
        <v>1924</v>
      </c>
      <c r="D4199" s="449" t="s">
        <v>84</v>
      </c>
      <c r="E4199" s="450">
        <v>947.92</v>
      </c>
      <c r="F4199" s="455">
        <v>0</v>
      </c>
      <c r="G4199" s="453">
        <f>VLOOKUP(B4199,'SINAPI-%MO'!B:E,4,0)</f>
        <v>0.39829999999999999</v>
      </c>
      <c r="H4199" s="456">
        <f t="shared" si="65"/>
        <v>570.36</v>
      </c>
    </row>
    <row r="4200" spans="1:8" x14ac:dyDescent="0.25">
      <c r="A4200" s="447"/>
      <c r="B4200" s="449">
        <v>96523</v>
      </c>
      <c r="C4200" s="439" t="s">
        <v>3807</v>
      </c>
      <c r="D4200" s="449" t="s">
        <v>84</v>
      </c>
      <c r="E4200" s="450">
        <v>100.57</v>
      </c>
      <c r="F4200" s="455">
        <v>0</v>
      </c>
      <c r="G4200" s="453">
        <f>VLOOKUP(B4200,'SINAPI-%MO'!B:E,4,0)</f>
        <v>1</v>
      </c>
      <c r="H4200" s="456">
        <f t="shared" si="65"/>
        <v>0</v>
      </c>
    </row>
    <row r="4201" spans="1:8" x14ac:dyDescent="0.25">
      <c r="A4201" s="447"/>
      <c r="B4201" s="449">
        <v>96522</v>
      </c>
      <c r="C4201" s="439" t="s">
        <v>3806</v>
      </c>
      <c r="D4201" s="449" t="s">
        <v>84</v>
      </c>
      <c r="E4201" s="450">
        <v>151.62</v>
      </c>
      <c r="F4201" s="455">
        <v>0</v>
      </c>
      <c r="G4201" s="453">
        <f>VLOOKUP(B4201,'SINAPI-%MO'!B:E,4,0)</f>
        <v>1</v>
      </c>
      <c r="H4201" s="456">
        <f t="shared" si="65"/>
        <v>0</v>
      </c>
    </row>
    <row r="4202" spans="1:8" x14ac:dyDescent="0.25">
      <c r="A4202" s="447"/>
      <c r="B4202" s="449">
        <v>96527</v>
      </c>
      <c r="C4202" s="439" t="s">
        <v>3811</v>
      </c>
      <c r="D4202" s="449" t="s">
        <v>84</v>
      </c>
      <c r="E4202" s="450">
        <v>110.78</v>
      </c>
      <c r="F4202" s="455">
        <v>0</v>
      </c>
      <c r="G4202" s="453">
        <f>VLOOKUP(B4202,'SINAPI-%MO'!B:E,4,0)</f>
        <v>1</v>
      </c>
      <c r="H4202" s="456">
        <f t="shared" si="65"/>
        <v>0</v>
      </c>
    </row>
    <row r="4203" spans="1:8" x14ac:dyDescent="0.25">
      <c r="A4203" s="447"/>
      <c r="B4203" s="449">
        <v>96526</v>
      </c>
      <c r="C4203" s="439" t="s">
        <v>3810</v>
      </c>
      <c r="D4203" s="449" t="s">
        <v>84</v>
      </c>
      <c r="E4203" s="450">
        <v>216.34</v>
      </c>
      <c r="F4203" s="455">
        <v>0</v>
      </c>
      <c r="G4203" s="453">
        <f>VLOOKUP(B4203,'SINAPI-%MO'!B:E,4,0)</f>
        <v>1</v>
      </c>
      <c r="H4203" s="456">
        <f t="shared" si="65"/>
        <v>0</v>
      </c>
    </row>
    <row r="4204" spans="1:8" x14ac:dyDescent="0.25">
      <c r="A4204" s="447"/>
      <c r="B4204" s="449">
        <v>96521</v>
      </c>
      <c r="C4204" s="439" t="s">
        <v>3805</v>
      </c>
      <c r="D4204" s="449" t="s">
        <v>84</v>
      </c>
      <c r="E4204" s="450">
        <v>41.86</v>
      </c>
      <c r="F4204" s="455">
        <v>0</v>
      </c>
      <c r="G4204" s="453">
        <f>VLOOKUP(B4204,'SINAPI-%MO'!B:E,4,0)</f>
        <v>0.39510000000000001</v>
      </c>
      <c r="H4204" s="456">
        <f t="shared" si="65"/>
        <v>25.32</v>
      </c>
    </row>
    <row r="4205" spans="1:8" x14ac:dyDescent="0.25">
      <c r="A4205" s="447"/>
      <c r="B4205" s="449">
        <v>96520</v>
      </c>
      <c r="C4205" s="439" t="s">
        <v>3804</v>
      </c>
      <c r="D4205" s="449" t="s">
        <v>84</v>
      </c>
      <c r="E4205" s="450">
        <v>93.87</v>
      </c>
      <c r="F4205" s="455">
        <v>0</v>
      </c>
      <c r="G4205" s="453">
        <f>VLOOKUP(B4205,'SINAPI-%MO'!B:E,4,0)</f>
        <v>0.6462</v>
      </c>
      <c r="H4205" s="456">
        <f t="shared" si="65"/>
        <v>33.21</v>
      </c>
    </row>
    <row r="4206" spans="1:8" x14ac:dyDescent="0.25">
      <c r="A4206" s="447"/>
      <c r="B4206" s="449">
        <v>96525</v>
      </c>
      <c r="C4206" s="439" t="s">
        <v>3809</v>
      </c>
      <c r="D4206" s="449" t="s">
        <v>84</v>
      </c>
      <c r="E4206" s="450">
        <v>56.21</v>
      </c>
      <c r="F4206" s="455">
        <v>0</v>
      </c>
      <c r="G4206" s="453">
        <f>VLOOKUP(B4206,'SINAPI-%MO'!B:E,4,0)</f>
        <v>0.39489999999999997</v>
      </c>
      <c r="H4206" s="456">
        <f t="shared" si="65"/>
        <v>34.01</v>
      </c>
    </row>
    <row r="4207" spans="1:8" x14ac:dyDescent="0.25">
      <c r="A4207" s="447"/>
      <c r="B4207" s="449">
        <v>96524</v>
      </c>
      <c r="C4207" s="439" t="s">
        <v>3808</v>
      </c>
      <c r="D4207" s="449" t="s">
        <v>84</v>
      </c>
      <c r="E4207" s="450">
        <v>157.66</v>
      </c>
      <c r="F4207" s="455">
        <v>0</v>
      </c>
      <c r="G4207" s="453">
        <f>VLOOKUP(B4207,'SINAPI-%MO'!B:E,4,0)</f>
        <v>0.71399999999999997</v>
      </c>
      <c r="H4207" s="456">
        <f t="shared" si="65"/>
        <v>45.09</v>
      </c>
    </row>
    <row r="4208" spans="1:8" x14ac:dyDescent="0.25">
      <c r="A4208" s="447"/>
      <c r="B4208" s="449">
        <v>96537</v>
      </c>
      <c r="C4208" s="439" t="s">
        <v>1708</v>
      </c>
      <c r="D4208" s="449" t="s">
        <v>71</v>
      </c>
      <c r="E4208" s="450">
        <v>184.24</v>
      </c>
      <c r="F4208" s="455">
        <v>0</v>
      </c>
      <c r="G4208" s="453">
        <f>VLOOKUP(B4208,'SINAPI-%MO'!B:E,4,0)</f>
        <v>0.54220000000000002</v>
      </c>
      <c r="H4208" s="456">
        <f t="shared" si="65"/>
        <v>84.34</v>
      </c>
    </row>
    <row r="4209" spans="1:8" x14ac:dyDescent="0.25">
      <c r="A4209" s="447"/>
      <c r="B4209" s="449">
        <v>96540</v>
      </c>
      <c r="C4209" s="439" t="s">
        <v>1711</v>
      </c>
      <c r="D4209" s="449" t="s">
        <v>71</v>
      </c>
      <c r="E4209" s="450">
        <v>129.74</v>
      </c>
      <c r="F4209" s="455">
        <v>0</v>
      </c>
      <c r="G4209" s="453">
        <f>VLOOKUP(B4209,'SINAPI-%MO'!B:E,4,0)</f>
        <v>0.65280000000000005</v>
      </c>
      <c r="H4209" s="456">
        <f t="shared" si="65"/>
        <v>45.04</v>
      </c>
    </row>
    <row r="4210" spans="1:8" x14ac:dyDescent="0.25">
      <c r="A4210" s="447"/>
      <c r="B4210" s="449">
        <v>96528</v>
      </c>
      <c r="C4210" s="439" t="s">
        <v>3812</v>
      </c>
      <c r="D4210" s="449" t="s">
        <v>71</v>
      </c>
      <c r="E4210" s="450">
        <v>145.66999999999999</v>
      </c>
      <c r="F4210" s="455">
        <v>0</v>
      </c>
      <c r="G4210" s="453">
        <f>VLOOKUP(B4210,'SINAPI-%MO'!B:E,4,0)</f>
        <v>0.46079999999999999</v>
      </c>
      <c r="H4210" s="456">
        <f t="shared" si="65"/>
        <v>78.540000000000006</v>
      </c>
    </row>
    <row r="4211" spans="1:8" x14ac:dyDescent="0.25">
      <c r="A4211" s="447"/>
      <c r="B4211" s="449">
        <v>96531</v>
      </c>
      <c r="C4211" s="439" t="s">
        <v>1702</v>
      </c>
      <c r="D4211" s="449" t="s">
        <v>71</v>
      </c>
      <c r="E4211" s="450">
        <v>98.87</v>
      </c>
      <c r="F4211" s="455">
        <v>0</v>
      </c>
      <c r="G4211" s="453">
        <f>VLOOKUP(B4211,'SINAPI-%MO'!B:E,4,0)</f>
        <v>0.58440000000000003</v>
      </c>
      <c r="H4211" s="456">
        <f t="shared" si="65"/>
        <v>41.09</v>
      </c>
    </row>
    <row r="4212" spans="1:8" x14ac:dyDescent="0.25">
      <c r="A4212" s="447"/>
      <c r="B4212" s="449">
        <v>96534</v>
      </c>
      <c r="C4212" s="439" t="s">
        <v>1705</v>
      </c>
      <c r="D4212" s="449" t="s">
        <v>71</v>
      </c>
      <c r="E4212" s="450">
        <v>74.53</v>
      </c>
      <c r="F4212" s="455">
        <v>0</v>
      </c>
      <c r="G4212" s="453">
        <f>VLOOKUP(B4212,'SINAPI-%MO'!B:E,4,0)</f>
        <v>0.71</v>
      </c>
      <c r="H4212" s="456">
        <f t="shared" si="65"/>
        <v>21.61</v>
      </c>
    </row>
    <row r="4213" spans="1:8" x14ac:dyDescent="0.25">
      <c r="A4213" s="447"/>
      <c r="B4213" s="449">
        <v>104928</v>
      </c>
      <c r="C4213" s="439" t="s">
        <v>1804</v>
      </c>
      <c r="D4213" s="449" t="s">
        <v>71</v>
      </c>
      <c r="E4213" s="450">
        <v>152.03</v>
      </c>
      <c r="F4213" s="455">
        <v>0</v>
      </c>
      <c r="G4213" s="453">
        <f>VLOOKUP(B4213,'SINAPI-%MO'!B:E,4,0)</f>
        <v>0.5857</v>
      </c>
      <c r="H4213" s="456">
        <f t="shared" si="65"/>
        <v>62.98</v>
      </c>
    </row>
    <row r="4214" spans="1:8" x14ac:dyDescent="0.25">
      <c r="A4214" s="447"/>
      <c r="B4214" s="449">
        <v>104929</v>
      </c>
      <c r="C4214" s="439" t="s">
        <v>1805</v>
      </c>
      <c r="D4214" s="449" t="s">
        <v>71</v>
      </c>
      <c r="E4214" s="450">
        <v>91.81</v>
      </c>
      <c r="F4214" s="455">
        <v>0</v>
      </c>
      <c r="G4214" s="453">
        <f>VLOOKUP(B4214,'SINAPI-%MO'!B:E,4,0)</f>
        <v>0.62870000000000004</v>
      </c>
      <c r="H4214" s="456">
        <f t="shared" si="65"/>
        <v>34.08</v>
      </c>
    </row>
    <row r="4215" spans="1:8" x14ac:dyDescent="0.25">
      <c r="A4215" s="447"/>
      <c r="B4215" s="449">
        <v>104925</v>
      </c>
      <c r="C4215" s="439" t="s">
        <v>1801</v>
      </c>
      <c r="D4215" s="449" t="s">
        <v>71</v>
      </c>
      <c r="E4215" s="450">
        <v>149.69</v>
      </c>
      <c r="F4215" s="455">
        <v>0</v>
      </c>
      <c r="G4215" s="453">
        <f>VLOOKUP(B4215,'SINAPI-%MO'!B:E,4,0)</f>
        <v>0.43219999999999997</v>
      </c>
      <c r="H4215" s="456">
        <f t="shared" si="65"/>
        <v>84.99</v>
      </c>
    </row>
    <row r="4216" spans="1:8" x14ac:dyDescent="0.25">
      <c r="A4216" s="447"/>
      <c r="B4216" s="449">
        <v>104926</v>
      </c>
      <c r="C4216" s="439" t="s">
        <v>1802</v>
      </c>
      <c r="D4216" s="449" t="s">
        <v>71</v>
      </c>
      <c r="E4216" s="450">
        <v>96.81</v>
      </c>
      <c r="F4216" s="455">
        <v>0</v>
      </c>
      <c r="G4216" s="453">
        <f>VLOOKUP(B4216,'SINAPI-%MO'!B:E,4,0)</f>
        <v>0.53610000000000002</v>
      </c>
      <c r="H4216" s="456">
        <f t="shared" si="65"/>
        <v>44.91</v>
      </c>
    </row>
    <row r="4217" spans="1:8" x14ac:dyDescent="0.25">
      <c r="A4217" s="447"/>
      <c r="B4217" s="449">
        <v>104927</v>
      </c>
      <c r="C4217" s="439" t="s">
        <v>1803</v>
      </c>
      <c r="D4217" s="449" t="s">
        <v>71</v>
      </c>
      <c r="E4217" s="450">
        <v>69.31</v>
      </c>
      <c r="F4217" s="455">
        <v>0</v>
      </c>
      <c r="G4217" s="453">
        <f>VLOOKUP(B4217,'SINAPI-%MO'!B:E,4,0)</f>
        <v>0.6532</v>
      </c>
      <c r="H4217" s="456">
        <f t="shared" si="65"/>
        <v>24.03</v>
      </c>
    </row>
    <row r="4218" spans="1:8" x14ac:dyDescent="0.25">
      <c r="A4218" s="447"/>
      <c r="B4218" s="449">
        <v>96538</v>
      </c>
      <c r="C4218" s="439" t="s">
        <v>1709</v>
      </c>
      <c r="D4218" s="449" t="s">
        <v>71</v>
      </c>
      <c r="E4218" s="450">
        <v>247.94</v>
      </c>
      <c r="F4218" s="455">
        <v>0</v>
      </c>
      <c r="G4218" s="453">
        <f>VLOOKUP(B4218,'SINAPI-%MO'!B:E,4,0)</f>
        <v>0.67820000000000003</v>
      </c>
      <c r="H4218" s="456">
        <f t="shared" si="65"/>
        <v>79.78</v>
      </c>
    </row>
    <row r="4219" spans="1:8" x14ac:dyDescent="0.25">
      <c r="A4219" s="447"/>
      <c r="B4219" s="449">
        <v>96541</v>
      </c>
      <c r="C4219" s="439" t="s">
        <v>1712</v>
      </c>
      <c r="D4219" s="449" t="s">
        <v>71</v>
      </c>
      <c r="E4219" s="450">
        <v>181.1</v>
      </c>
      <c r="F4219" s="455">
        <v>0</v>
      </c>
      <c r="G4219" s="453">
        <f>VLOOKUP(B4219,'SINAPI-%MO'!B:E,4,0)</f>
        <v>0.76070000000000004</v>
      </c>
      <c r="H4219" s="456">
        <f t="shared" si="65"/>
        <v>43.33</v>
      </c>
    </row>
    <row r="4220" spans="1:8" x14ac:dyDescent="0.25">
      <c r="A4220" s="447"/>
      <c r="B4220" s="449">
        <v>96529</v>
      </c>
      <c r="C4220" s="439" t="s">
        <v>1700</v>
      </c>
      <c r="D4220" s="449" t="s">
        <v>71</v>
      </c>
      <c r="E4220" s="450">
        <v>252.97</v>
      </c>
      <c r="F4220" s="455">
        <v>0</v>
      </c>
      <c r="G4220" s="453">
        <f>VLOOKUP(B4220,'SINAPI-%MO'!B:E,4,0)</f>
        <v>0.63970000000000005</v>
      </c>
      <c r="H4220" s="456">
        <f t="shared" si="65"/>
        <v>91.14</v>
      </c>
    </row>
    <row r="4221" spans="1:8" x14ac:dyDescent="0.25">
      <c r="A4221" s="447"/>
      <c r="B4221" s="449">
        <v>96532</v>
      </c>
      <c r="C4221" s="439" t="s">
        <v>1703</v>
      </c>
      <c r="D4221" s="449" t="s">
        <v>71</v>
      </c>
      <c r="E4221" s="450">
        <v>172.02</v>
      </c>
      <c r="F4221" s="455">
        <v>0</v>
      </c>
      <c r="G4221" s="453">
        <f>VLOOKUP(B4221,'SINAPI-%MO'!B:E,4,0)</f>
        <v>0.72209999999999996</v>
      </c>
      <c r="H4221" s="456">
        <f t="shared" si="65"/>
        <v>47.8</v>
      </c>
    </row>
    <row r="4222" spans="1:8" x14ac:dyDescent="0.25">
      <c r="A4222" s="447"/>
      <c r="B4222" s="449">
        <v>96535</v>
      </c>
      <c r="C4222" s="439" t="s">
        <v>1706</v>
      </c>
      <c r="D4222" s="449" t="s">
        <v>71</v>
      </c>
      <c r="E4222" s="450">
        <v>129.88</v>
      </c>
      <c r="F4222" s="455">
        <v>0</v>
      </c>
      <c r="G4222" s="453">
        <f>VLOOKUP(B4222,'SINAPI-%MO'!B:E,4,0)</f>
        <v>0.80569999999999997</v>
      </c>
      <c r="H4222" s="456">
        <f t="shared" si="65"/>
        <v>25.23</v>
      </c>
    </row>
    <row r="4223" spans="1:8" x14ac:dyDescent="0.25">
      <c r="A4223" s="447"/>
      <c r="B4223" s="449">
        <v>96539</v>
      </c>
      <c r="C4223" s="439" t="s">
        <v>1710</v>
      </c>
      <c r="D4223" s="449" t="s">
        <v>71</v>
      </c>
      <c r="E4223" s="450">
        <v>133.91</v>
      </c>
      <c r="F4223" s="455">
        <v>0</v>
      </c>
      <c r="G4223" s="453">
        <f>VLOOKUP(B4223,'SINAPI-%MO'!B:E,4,0)</f>
        <v>0.5675</v>
      </c>
      <c r="H4223" s="456">
        <f t="shared" si="65"/>
        <v>57.91</v>
      </c>
    </row>
    <row r="4224" spans="1:8" x14ac:dyDescent="0.25">
      <c r="A4224" s="447"/>
      <c r="B4224" s="449">
        <v>96542</v>
      </c>
      <c r="C4224" s="439" t="s">
        <v>1713</v>
      </c>
      <c r="D4224" s="449" t="s">
        <v>71</v>
      </c>
      <c r="E4224" s="450">
        <v>98.41</v>
      </c>
      <c r="F4224" s="455">
        <v>0</v>
      </c>
      <c r="G4224" s="453">
        <f>VLOOKUP(B4224,'SINAPI-%MO'!B:E,4,0)</f>
        <v>0.68589999999999995</v>
      </c>
      <c r="H4224" s="456">
        <f t="shared" si="65"/>
        <v>30.91</v>
      </c>
    </row>
    <row r="4225" spans="1:8" x14ac:dyDescent="0.25">
      <c r="A4225" s="447"/>
      <c r="B4225" s="449">
        <v>96530</v>
      </c>
      <c r="C4225" s="439" t="s">
        <v>1701</v>
      </c>
      <c r="D4225" s="449" t="s">
        <v>71</v>
      </c>
      <c r="E4225" s="450">
        <v>132.94999999999999</v>
      </c>
      <c r="F4225" s="455">
        <v>0</v>
      </c>
      <c r="G4225" s="453">
        <f>VLOOKUP(B4225,'SINAPI-%MO'!B:E,4,0)</f>
        <v>0.4476</v>
      </c>
      <c r="H4225" s="456">
        <f t="shared" si="65"/>
        <v>73.44</v>
      </c>
    </row>
    <row r="4226" spans="1:8" x14ac:dyDescent="0.25">
      <c r="A4226" s="447"/>
      <c r="B4226" s="449">
        <v>96533</v>
      </c>
      <c r="C4226" s="439" t="s">
        <v>1704</v>
      </c>
      <c r="D4226" s="449" t="s">
        <v>71</v>
      </c>
      <c r="E4226" s="450">
        <v>87.88</v>
      </c>
      <c r="F4226" s="455">
        <v>0</v>
      </c>
      <c r="G4226" s="453">
        <f>VLOOKUP(B4226,'SINAPI-%MO'!B:E,4,0)</f>
        <v>0.56040000000000001</v>
      </c>
      <c r="H4226" s="456">
        <f t="shared" si="65"/>
        <v>38.630000000000003</v>
      </c>
    </row>
    <row r="4227" spans="1:8" x14ac:dyDescent="0.25">
      <c r="A4227" s="447"/>
      <c r="B4227" s="449">
        <v>96536</v>
      </c>
      <c r="C4227" s="439" t="s">
        <v>1707</v>
      </c>
      <c r="D4227" s="449" t="s">
        <v>71</v>
      </c>
      <c r="E4227" s="450">
        <v>64.38</v>
      </c>
      <c r="F4227" s="455">
        <v>0</v>
      </c>
      <c r="G4227" s="453">
        <f>VLOOKUP(B4227,'SINAPI-%MO'!B:E,4,0)</f>
        <v>0.68130000000000002</v>
      </c>
      <c r="H4227" s="456">
        <f t="shared" si="65"/>
        <v>20.51</v>
      </c>
    </row>
    <row r="4228" spans="1:8" x14ac:dyDescent="0.25">
      <c r="A4228" s="447"/>
      <c r="B4228" s="449">
        <v>105518</v>
      </c>
      <c r="C4228" s="439" t="s">
        <v>11635</v>
      </c>
      <c r="D4228" s="449" t="s">
        <v>71</v>
      </c>
      <c r="E4228" s="450">
        <v>0</v>
      </c>
      <c r="F4228" s="455"/>
      <c r="G4228" s="453" t="e">
        <f>VLOOKUP(B4228,'SINAPI-%MO'!B:E,4,0)</f>
        <v>#N/A</v>
      </c>
      <c r="H4228" s="456" t="str">
        <f t="shared" si="65"/>
        <v/>
      </c>
    </row>
    <row r="4229" spans="1:8" x14ac:dyDescent="0.25">
      <c r="A4229" s="447"/>
      <c r="B4229" s="449">
        <v>105517</v>
      </c>
      <c r="C4229" s="439" t="s">
        <v>11636</v>
      </c>
      <c r="D4229" s="449" t="s">
        <v>71</v>
      </c>
      <c r="E4229" s="450">
        <v>0</v>
      </c>
      <c r="F4229" s="455"/>
      <c r="G4229" s="453" t="e">
        <f>VLOOKUP(B4229,'SINAPI-%MO'!B:E,4,0)</f>
        <v>#N/A</v>
      </c>
      <c r="H4229" s="456" t="str">
        <f t="shared" si="65"/>
        <v/>
      </c>
    </row>
    <row r="4230" spans="1:8" x14ac:dyDescent="0.25">
      <c r="A4230" s="447"/>
      <c r="B4230" s="449">
        <v>105520</v>
      </c>
      <c r="C4230" s="439" t="s">
        <v>11637</v>
      </c>
      <c r="D4230" s="449" t="s">
        <v>71</v>
      </c>
      <c r="E4230" s="450">
        <v>0</v>
      </c>
      <c r="F4230" s="455"/>
      <c r="G4230" s="453" t="e">
        <f>VLOOKUP(B4230,'SINAPI-%MO'!B:E,4,0)</f>
        <v>#N/A</v>
      </c>
      <c r="H4230" s="456" t="str">
        <f t="shared" si="65"/>
        <v/>
      </c>
    </row>
    <row r="4231" spans="1:8" x14ac:dyDescent="0.25">
      <c r="A4231" s="447"/>
      <c r="B4231" s="449">
        <v>105519</v>
      </c>
      <c r="C4231" s="439" t="s">
        <v>11638</v>
      </c>
      <c r="D4231" s="449" t="s">
        <v>71</v>
      </c>
      <c r="E4231" s="450">
        <v>0</v>
      </c>
      <c r="F4231" s="455"/>
      <c r="G4231" s="453" t="e">
        <f>VLOOKUP(B4231,'SINAPI-%MO'!B:E,4,0)</f>
        <v>#N/A</v>
      </c>
      <c r="H4231" s="456" t="str">
        <f t="shared" si="65"/>
        <v/>
      </c>
    </row>
    <row r="4232" spans="1:8" x14ac:dyDescent="0.25">
      <c r="A4232" s="447"/>
      <c r="B4232" s="449">
        <v>101793</v>
      </c>
      <c r="C4232" s="439" t="s">
        <v>1717</v>
      </c>
      <c r="D4232" s="449" t="s">
        <v>84</v>
      </c>
      <c r="E4232" s="450">
        <v>24.07</v>
      </c>
      <c r="F4232" s="455">
        <v>0</v>
      </c>
      <c r="G4232" s="453">
        <f>VLOOKUP(B4232,'SINAPI-%MO'!B:E,4,0)</f>
        <v>0.44829999999999998</v>
      </c>
      <c r="H4232" s="456">
        <f t="shared" si="65"/>
        <v>13.27</v>
      </c>
    </row>
    <row r="4233" spans="1:8" x14ac:dyDescent="0.25">
      <c r="A4233" s="447"/>
      <c r="B4233" s="449">
        <v>101792</v>
      </c>
      <c r="C4233" s="439" t="s">
        <v>1716</v>
      </c>
      <c r="D4233" s="449" t="s">
        <v>84</v>
      </c>
      <c r="E4233" s="450">
        <v>16.02</v>
      </c>
      <c r="F4233" s="455">
        <v>0</v>
      </c>
      <c r="G4233" s="453">
        <f>VLOOKUP(B4233,'SINAPI-%MO'!B:E,4,0)</f>
        <v>0.50060000000000004</v>
      </c>
      <c r="H4233" s="456">
        <f t="shared" si="65"/>
        <v>8</v>
      </c>
    </row>
    <row r="4234" spans="1:8" x14ac:dyDescent="0.25">
      <c r="A4234" s="447"/>
      <c r="B4234" s="449">
        <v>92272</v>
      </c>
      <c r="C4234" s="439" t="s">
        <v>1616</v>
      </c>
      <c r="D4234" s="449" t="s">
        <v>73</v>
      </c>
      <c r="E4234" s="450">
        <v>38.409999999999997</v>
      </c>
      <c r="F4234" s="455">
        <v>0</v>
      </c>
      <c r="G4234" s="453">
        <f>VLOOKUP(B4234,'SINAPI-%MO'!B:E,4,0)</f>
        <v>0.1817</v>
      </c>
      <c r="H4234" s="456">
        <f t="shared" si="65"/>
        <v>31.43</v>
      </c>
    </row>
    <row r="4235" spans="1:8" x14ac:dyDescent="0.25">
      <c r="A4235" s="447"/>
      <c r="B4235" s="449">
        <v>101791</v>
      </c>
      <c r="C4235" s="439" t="s">
        <v>1715</v>
      </c>
      <c r="D4235" s="449" t="s">
        <v>73</v>
      </c>
      <c r="E4235" s="450">
        <v>23.04</v>
      </c>
      <c r="F4235" s="455">
        <v>0</v>
      </c>
      <c r="G4235" s="453">
        <f>VLOOKUP(B4235,'SINAPI-%MO'!B:E,4,0)</f>
        <v>0.10589999999999999</v>
      </c>
      <c r="H4235" s="456">
        <f t="shared" si="65"/>
        <v>20.6</v>
      </c>
    </row>
    <row r="4236" spans="1:8" x14ac:dyDescent="0.25">
      <c r="A4236" s="447"/>
      <c r="B4236" s="449">
        <v>92273</v>
      </c>
      <c r="C4236" s="439" t="s">
        <v>1617</v>
      </c>
      <c r="D4236" s="449" t="s">
        <v>73</v>
      </c>
      <c r="E4236" s="450">
        <v>14</v>
      </c>
      <c r="F4236" s="455">
        <v>0</v>
      </c>
      <c r="G4236" s="453">
        <f>VLOOKUP(B4236,'SINAPI-%MO'!B:E,4,0)</f>
        <v>0.30859999999999999</v>
      </c>
      <c r="H4236" s="456">
        <f t="shared" ref="H4236:H4299" si="66">IF(E4236&gt;0,TRUNC(E4236*(1-G4236),2),"")</f>
        <v>9.67</v>
      </c>
    </row>
    <row r="4237" spans="1:8" x14ac:dyDescent="0.25">
      <c r="A4237" s="447"/>
      <c r="B4237" s="449">
        <v>92268</v>
      </c>
      <c r="C4237" s="439" t="s">
        <v>1612</v>
      </c>
      <c r="D4237" s="449" t="s">
        <v>71</v>
      </c>
      <c r="E4237" s="450">
        <v>113.12</v>
      </c>
      <c r="F4237" s="455">
        <v>0</v>
      </c>
      <c r="G4237" s="453">
        <f>VLOOKUP(B4237,'SINAPI-%MO'!B:E,4,0)</f>
        <v>1.06E-2</v>
      </c>
      <c r="H4237" s="456">
        <f t="shared" si="66"/>
        <v>111.92</v>
      </c>
    </row>
    <row r="4238" spans="1:8" x14ac:dyDescent="0.25">
      <c r="A4238" s="447"/>
      <c r="B4238" s="449">
        <v>92267</v>
      </c>
      <c r="C4238" s="439" t="s">
        <v>1611</v>
      </c>
      <c r="D4238" s="449" t="s">
        <v>71</v>
      </c>
      <c r="E4238" s="450">
        <v>67.290000000000006</v>
      </c>
      <c r="F4238" s="455">
        <v>0</v>
      </c>
      <c r="G4238" s="453">
        <f>VLOOKUP(B4238,'SINAPI-%MO'!B:E,4,0)</f>
        <v>1.78E-2</v>
      </c>
      <c r="H4238" s="456">
        <f t="shared" si="66"/>
        <v>66.09</v>
      </c>
    </row>
    <row r="4239" spans="1:8" x14ac:dyDescent="0.25">
      <c r="A4239" s="447"/>
      <c r="B4239" s="449">
        <v>92271</v>
      </c>
      <c r="C4239" s="439" t="s">
        <v>1615</v>
      </c>
      <c r="D4239" s="449" t="s">
        <v>71</v>
      </c>
      <c r="E4239" s="450">
        <v>100.24</v>
      </c>
      <c r="F4239" s="455">
        <v>0</v>
      </c>
      <c r="G4239" s="453">
        <f>VLOOKUP(B4239,'SINAPI-%MO'!B:E,4,0)</f>
        <v>6.1999999999999998E-3</v>
      </c>
      <c r="H4239" s="456">
        <f t="shared" si="66"/>
        <v>99.61</v>
      </c>
    </row>
    <row r="4240" spans="1:8" x14ac:dyDescent="0.25">
      <c r="A4240" s="447"/>
      <c r="B4240" s="449">
        <v>92264</v>
      </c>
      <c r="C4240" s="439" t="s">
        <v>1608</v>
      </c>
      <c r="D4240" s="449" t="s">
        <v>71</v>
      </c>
      <c r="E4240" s="450">
        <v>234.94</v>
      </c>
      <c r="F4240" s="455">
        <v>0</v>
      </c>
      <c r="G4240" s="453">
        <f>VLOOKUP(B4240,'SINAPI-%MO'!B:E,4,0)</f>
        <v>0.21240000000000001</v>
      </c>
      <c r="H4240" s="456">
        <f t="shared" si="66"/>
        <v>185.03</v>
      </c>
    </row>
    <row r="4241" spans="1:8" x14ac:dyDescent="0.25">
      <c r="A4241" s="447"/>
      <c r="B4241" s="449">
        <v>92263</v>
      </c>
      <c r="C4241" s="439" t="s">
        <v>1607</v>
      </c>
      <c r="D4241" s="449" t="s">
        <v>71</v>
      </c>
      <c r="E4241" s="450">
        <v>176.62</v>
      </c>
      <c r="F4241" s="455">
        <v>0</v>
      </c>
      <c r="G4241" s="453">
        <f>VLOOKUP(B4241,'SINAPI-%MO'!B:E,4,0)</f>
        <v>0.28260000000000002</v>
      </c>
      <c r="H4241" s="456">
        <f t="shared" si="66"/>
        <v>126.7</v>
      </c>
    </row>
    <row r="4242" spans="1:8" x14ac:dyDescent="0.25">
      <c r="A4242" s="447"/>
      <c r="B4242" s="449">
        <v>92269</v>
      </c>
      <c r="C4242" s="439" t="s">
        <v>1613</v>
      </c>
      <c r="D4242" s="449" t="s">
        <v>71</v>
      </c>
      <c r="E4242" s="450">
        <v>118.93</v>
      </c>
      <c r="F4242" s="455">
        <v>0</v>
      </c>
      <c r="G4242" s="453">
        <f>VLOOKUP(B4242,'SINAPI-%MO'!B:E,4,0)</f>
        <v>0.24510000000000001</v>
      </c>
      <c r="H4242" s="456">
        <f t="shared" si="66"/>
        <v>89.78</v>
      </c>
    </row>
    <row r="4243" spans="1:8" x14ac:dyDescent="0.25">
      <c r="A4243" s="447"/>
      <c r="B4243" s="449">
        <v>92270</v>
      </c>
      <c r="C4243" s="439" t="s">
        <v>1614</v>
      </c>
      <c r="D4243" s="449" t="s">
        <v>71</v>
      </c>
      <c r="E4243" s="450">
        <v>163.58000000000001</v>
      </c>
      <c r="F4243" s="455">
        <v>0</v>
      </c>
      <c r="G4243" s="453">
        <f>VLOOKUP(B4243,'SINAPI-%MO'!B:E,4,0)</f>
        <v>0.221</v>
      </c>
      <c r="H4243" s="456">
        <f t="shared" si="66"/>
        <v>127.42</v>
      </c>
    </row>
    <row r="4244" spans="1:8" x14ac:dyDescent="0.25">
      <c r="A4244" s="447"/>
      <c r="B4244" s="449">
        <v>92266</v>
      </c>
      <c r="C4244" s="439" t="s">
        <v>1610</v>
      </c>
      <c r="D4244" s="449" t="s">
        <v>71</v>
      </c>
      <c r="E4244" s="450">
        <v>183.3</v>
      </c>
      <c r="F4244" s="455">
        <v>0</v>
      </c>
      <c r="G4244" s="453">
        <f>VLOOKUP(B4244,'SINAPI-%MO'!B:E,4,0)</f>
        <v>0.2195</v>
      </c>
      <c r="H4244" s="456">
        <f t="shared" si="66"/>
        <v>143.06</v>
      </c>
    </row>
    <row r="4245" spans="1:8" x14ac:dyDescent="0.25">
      <c r="A4245" s="447"/>
      <c r="B4245" s="449">
        <v>92265</v>
      </c>
      <c r="C4245" s="439" t="s">
        <v>1609</v>
      </c>
      <c r="D4245" s="449" t="s">
        <v>71</v>
      </c>
      <c r="E4245" s="450">
        <v>133.27000000000001</v>
      </c>
      <c r="F4245" s="455">
        <v>0</v>
      </c>
      <c r="G4245" s="453">
        <f>VLOOKUP(B4245,'SINAPI-%MO'!B:E,4,0)</f>
        <v>0.3019</v>
      </c>
      <c r="H4245" s="456">
        <f t="shared" si="66"/>
        <v>93.03</v>
      </c>
    </row>
    <row r="4246" spans="1:8" x14ac:dyDescent="0.25">
      <c r="A4246" s="447"/>
      <c r="B4246" s="449">
        <v>92524</v>
      </c>
      <c r="C4246" s="439" t="s">
        <v>1692</v>
      </c>
      <c r="D4246" s="449" t="s">
        <v>71</v>
      </c>
      <c r="E4246" s="450">
        <v>85.67</v>
      </c>
      <c r="F4246" s="455">
        <v>5.8900000000000001E-2</v>
      </c>
      <c r="G4246" s="453">
        <f>VLOOKUP(B4246,'SINAPI-%MO'!B:E,4,0)</f>
        <v>0.32540000000000002</v>
      </c>
      <c r="H4246" s="456">
        <f t="shared" si="66"/>
        <v>57.79</v>
      </c>
    </row>
    <row r="4247" spans="1:8" x14ac:dyDescent="0.25">
      <c r="A4247" s="447"/>
      <c r="B4247" s="449">
        <v>92528</v>
      </c>
      <c r="C4247" s="439" t="s">
        <v>1694</v>
      </c>
      <c r="D4247" s="449" t="s">
        <v>71</v>
      </c>
      <c r="E4247" s="450">
        <v>81.99</v>
      </c>
      <c r="F4247" s="455">
        <v>6.1600000000000002E-2</v>
      </c>
      <c r="G4247" s="453">
        <f>VLOOKUP(B4247,'SINAPI-%MO'!B:E,4,0)</f>
        <v>0.31419999999999998</v>
      </c>
      <c r="H4247" s="456">
        <f t="shared" si="66"/>
        <v>56.22</v>
      </c>
    </row>
    <row r="4248" spans="1:8" x14ac:dyDescent="0.25">
      <c r="A4248" s="447"/>
      <c r="B4248" s="449">
        <v>92532</v>
      </c>
      <c r="C4248" s="439" t="s">
        <v>1696</v>
      </c>
      <c r="D4248" s="449" t="s">
        <v>71</v>
      </c>
      <c r="E4248" s="450">
        <v>78.83</v>
      </c>
      <c r="F4248" s="455">
        <v>6.4100000000000004E-2</v>
      </c>
      <c r="G4248" s="453">
        <f>VLOOKUP(B4248,'SINAPI-%MO'!B:E,4,0)</f>
        <v>0.3024</v>
      </c>
      <c r="H4248" s="456">
        <f t="shared" si="66"/>
        <v>54.99</v>
      </c>
    </row>
    <row r="4249" spans="1:8" x14ac:dyDescent="0.25">
      <c r="A4249" s="447"/>
      <c r="B4249" s="449">
        <v>92536</v>
      </c>
      <c r="C4249" s="439" t="s">
        <v>1698</v>
      </c>
      <c r="D4249" s="449" t="s">
        <v>71</v>
      </c>
      <c r="E4249" s="450">
        <v>72.66</v>
      </c>
      <c r="F4249" s="455">
        <v>6.9500000000000006E-2</v>
      </c>
      <c r="G4249" s="453">
        <f>VLOOKUP(B4249,'SINAPI-%MO'!B:E,4,0)</f>
        <v>0.28010000000000002</v>
      </c>
      <c r="H4249" s="456">
        <f t="shared" si="66"/>
        <v>52.3</v>
      </c>
    </row>
    <row r="4250" spans="1:8" x14ac:dyDescent="0.25">
      <c r="A4250" s="447"/>
      <c r="B4250" s="449">
        <v>92508</v>
      </c>
      <c r="C4250" s="439" t="s">
        <v>1684</v>
      </c>
      <c r="D4250" s="449" t="s">
        <v>71</v>
      </c>
      <c r="E4250" s="450">
        <v>119.4</v>
      </c>
      <c r="F4250" s="455">
        <v>4.2299999999999997E-2</v>
      </c>
      <c r="G4250" s="453">
        <f>VLOOKUP(B4250,'SINAPI-%MO'!B:E,4,0)</f>
        <v>0.32379999999999998</v>
      </c>
      <c r="H4250" s="456">
        <f t="shared" si="66"/>
        <v>80.73</v>
      </c>
    </row>
    <row r="4251" spans="1:8" x14ac:dyDescent="0.25">
      <c r="A4251" s="447"/>
      <c r="B4251" s="449">
        <v>92512</v>
      </c>
      <c r="C4251" s="439" t="s">
        <v>1686</v>
      </c>
      <c r="D4251" s="449" t="s">
        <v>71</v>
      </c>
      <c r="E4251" s="450">
        <v>100.65</v>
      </c>
      <c r="F4251" s="455">
        <v>5.0200000000000002E-2</v>
      </c>
      <c r="G4251" s="453">
        <f>VLOOKUP(B4251,'SINAPI-%MO'!B:E,4,0)</f>
        <v>0.35270000000000001</v>
      </c>
      <c r="H4251" s="456">
        <f t="shared" si="66"/>
        <v>65.150000000000006</v>
      </c>
    </row>
    <row r="4252" spans="1:8" x14ac:dyDescent="0.25">
      <c r="A4252" s="447"/>
      <c r="B4252" s="449">
        <v>92515</v>
      </c>
      <c r="C4252" s="439" t="s">
        <v>1688</v>
      </c>
      <c r="D4252" s="449" t="s">
        <v>71</v>
      </c>
      <c r="E4252" s="450">
        <v>91.55</v>
      </c>
      <c r="F4252" s="455">
        <v>5.5199999999999999E-2</v>
      </c>
      <c r="G4252" s="453">
        <f>VLOOKUP(B4252,'SINAPI-%MO'!B:E,4,0)</f>
        <v>0.35770000000000002</v>
      </c>
      <c r="H4252" s="456">
        <f t="shared" si="66"/>
        <v>58.8</v>
      </c>
    </row>
    <row r="4253" spans="1:8" x14ac:dyDescent="0.25">
      <c r="A4253" s="447"/>
      <c r="B4253" s="449">
        <v>92520</v>
      </c>
      <c r="C4253" s="439" t="s">
        <v>1690</v>
      </c>
      <c r="D4253" s="449" t="s">
        <v>71</v>
      </c>
      <c r="E4253" s="450">
        <v>85.73</v>
      </c>
      <c r="F4253" s="455">
        <v>5.8900000000000001E-2</v>
      </c>
      <c r="G4253" s="453">
        <f>VLOOKUP(B4253,'SINAPI-%MO'!B:E,4,0)</f>
        <v>0.35260000000000002</v>
      </c>
      <c r="H4253" s="456">
        <f t="shared" si="66"/>
        <v>55.5</v>
      </c>
    </row>
    <row r="4254" spans="1:8" x14ac:dyDescent="0.25">
      <c r="A4254" s="447"/>
      <c r="B4254" s="449">
        <v>92526</v>
      </c>
      <c r="C4254" s="439" t="s">
        <v>1693</v>
      </c>
      <c r="D4254" s="449" t="s">
        <v>71</v>
      </c>
      <c r="E4254" s="450">
        <v>47.05</v>
      </c>
      <c r="F4254" s="455">
        <v>0.10730000000000001</v>
      </c>
      <c r="G4254" s="453">
        <f>VLOOKUP(B4254,'SINAPI-%MO'!B:E,4,0)</f>
        <v>0.34429999999999999</v>
      </c>
      <c r="H4254" s="456">
        <f t="shared" si="66"/>
        <v>30.85</v>
      </c>
    </row>
    <row r="4255" spans="1:8" x14ac:dyDescent="0.25">
      <c r="A4255" s="447"/>
      <c r="B4255" s="449">
        <v>92530</v>
      </c>
      <c r="C4255" s="439" t="s">
        <v>1695</v>
      </c>
      <c r="D4255" s="449" t="s">
        <v>71</v>
      </c>
      <c r="E4255" s="450">
        <v>44.25</v>
      </c>
      <c r="F4255" s="455">
        <v>0.11409999999999999</v>
      </c>
      <c r="G4255" s="453">
        <f>VLOOKUP(B4255,'SINAPI-%MO'!B:E,4,0)</f>
        <v>0.33810000000000001</v>
      </c>
      <c r="H4255" s="456">
        <f t="shared" si="66"/>
        <v>29.28</v>
      </c>
    </row>
    <row r="4256" spans="1:8" x14ac:dyDescent="0.25">
      <c r="A4256" s="447"/>
      <c r="B4256" s="449">
        <v>92534</v>
      </c>
      <c r="C4256" s="439" t="s">
        <v>1697</v>
      </c>
      <c r="D4256" s="449" t="s">
        <v>71</v>
      </c>
      <c r="E4256" s="450">
        <v>41.89</v>
      </c>
      <c r="F4256" s="455">
        <v>0.1206</v>
      </c>
      <c r="G4256" s="453">
        <f>VLOOKUP(B4256,'SINAPI-%MO'!B:E,4,0)</f>
        <v>0.33040000000000003</v>
      </c>
      <c r="H4256" s="456">
        <f t="shared" si="66"/>
        <v>28.04</v>
      </c>
    </row>
    <row r="4257" spans="1:8" x14ac:dyDescent="0.25">
      <c r="A4257" s="447"/>
      <c r="B4257" s="449">
        <v>92538</v>
      </c>
      <c r="C4257" s="439" t="s">
        <v>1699</v>
      </c>
      <c r="D4257" s="449" t="s">
        <v>71</v>
      </c>
      <c r="E4257" s="450">
        <v>37.15</v>
      </c>
      <c r="F4257" s="455">
        <v>0.13589999999999999</v>
      </c>
      <c r="G4257" s="453">
        <f>VLOOKUP(B4257,'SINAPI-%MO'!B:E,4,0)</f>
        <v>0.31709999999999999</v>
      </c>
      <c r="H4257" s="456">
        <f t="shared" si="66"/>
        <v>25.36</v>
      </c>
    </row>
    <row r="4258" spans="1:8" x14ac:dyDescent="0.25">
      <c r="A4258" s="447"/>
      <c r="B4258" s="449">
        <v>103760</v>
      </c>
      <c r="C4258" s="439" t="s">
        <v>1797</v>
      </c>
      <c r="D4258" s="449" t="s">
        <v>71</v>
      </c>
      <c r="E4258" s="450">
        <v>120.89</v>
      </c>
      <c r="F4258" s="455">
        <v>0</v>
      </c>
      <c r="G4258" s="453">
        <f>VLOOKUP(B4258,'SINAPI-%MO'!B:E,4,0)</f>
        <v>0.30530000000000002</v>
      </c>
      <c r="H4258" s="456">
        <f t="shared" si="66"/>
        <v>83.98</v>
      </c>
    </row>
    <row r="4259" spans="1:8" x14ac:dyDescent="0.25">
      <c r="A4259" s="447"/>
      <c r="B4259" s="449">
        <v>103761</v>
      </c>
      <c r="C4259" s="439" t="s">
        <v>1798</v>
      </c>
      <c r="D4259" s="449" t="s">
        <v>71</v>
      </c>
      <c r="E4259" s="450">
        <v>81.8</v>
      </c>
      <c r="F4259" s="455">
        <v>0</v>
      </c>
      <c r="G4259" s="453">
        <f>VLOOKUP(B4259,'SINAPI-%MO'!B:E,4,0)</f>
        <v>0.4158</v>
      </c>
      <c r="H4259" s="456">
        <f t="shared" si="66"/>
        <v>47.78</v>
      </c>
    </row>
    <row r="4260" spans="1:8" x14ac:dyDescent="0.25">
      <c r="A4260" s="447"/>
      <c r="B4260" s="449">
        <v>103762</v>
      </c>
      <c r="C4260" s="439" t="s">
        <v>1799</v>
      </c>
      <c r="D4260" s="449" t="s">
        <v>71</v>
      </c>
      <c r="E4260" s="450">
        <v>69.150000000000006</v>
      </c>
      <c r="F4260" s="455">
        <v>0</v>
      </c>
      <c r="G4260" s="453">
        <f>VLOOKUP(B4260,'SINAPI-%MO'!B:E,4,0)</f>
        <v>0.45179999999999998</v>
      </c>
      <c r="H4260" s="456">
        <f t="shared" si="66"/>
        <v>37.9</v>
      </c>
    </row>
    <row r="4261" spans="1:8" x14ac:dyDescent="0.25">
      <c r="A4261" s="447"/>
      <c r="B4261" s="449">
        <v>103763</v>
      </c>
      <c r="C4261" s="439" t="s">
        <v>1800</v>
      </c>
      <c r="D4261" s="449" t="s">
        <v>71</v>
      </c>
      <c r="E4261" s="450">
        <v>60.64</v>
      </c>
      <c r="F4261" s="455">
        <v>0</v>
      </c>
      <c r="G4261" s="453">
        <f>VLOOKUP(B4261,'SINAPI-%MO'!B:E,4,0)</f>
        <v>0.47760000000000002</v>
      </c>
      <c r="H4261" s="456">
        <f t="shared" si="66"/>
        <v>31.67</v>
      </c>
    </row>
    <row r="4262" spans="1:8" x14ac:dyDescent="0.25">
      <c r="A4262" s="447"/>
      <c r="B4262" s="449">
        <v>92510</v>
      </c>
      <c r="C4262" s="439" t="s">
        <v>1685</v>
      </c>
      <c r="D4262" s="449" t="s">
        <v>71</v>
      </c>
      <c r="E4262" s="450">
        <v>76.430000000000007</v>
      </c>
      <c r="F4262" s="455">
        <v>6.6100000000000006E-2</v>
      </c>
      <c r="G4262" s="453">
        <f>VLOOKUP(B4262,'SINAPI-%MO'!B:E,4,0)</f>
        <v>0.29609999999999997</v>
      </c>
      <c r="H4262" s="456">
        <f t="shared" si="66"/>
        <v>53.79</v>
      </c>
    </row>
    <row r="4263" spans="1:8" x14ac:dyDescent="0.25">
      <c r="A4263" s="447"/>
      <c r="B4263" s="449">
        <v>92514</v>
      </c>
      <c r="C4263" s="439" t="s">
        <v>1687</v>
      </c>
      <c r="D4263" s="449" t="s">
        <v>71</v>
      </c>
      <c r="E4263" s="450">
        <v>58.88</v>
      </c>
      <c r="F4263" s="455">
        <v>8.5800000000000001E-2</v>
      </c>
      <c r="G4263" s="453">
        <f>VLOOKUP(B4263,'SINAPI-%MO'!B:E,4,0)</f>
        <v>0.35110000000000002</v>
      </c>
      <c r="H4263" s="456">
        <f t="shared" si="66"/>
        <v>38.200000000000003</v>
      </c>
    </row>
    <row r="4264" spans="1:8" x14ac:dyDescent="0.25">
      <c r="A4264" s="447"/>
      <c r="B4264" s="449">
        <v>92518</v>
      </c>
      <c r="C4264" s="439" t="s">
        <v>1689</v>
      </c>
      <c r="D4264" s="449" t="s">
        <v>71</v>
      </c>
      <c r="E4264" s="450">
        <v>50.91</v>
      </c>
      <c r="F4264" s="455">
        <v>9.9199999999999997E-2</v>
      </c>
      <c r="G4264" s="453">
        <f>VLOOKUP(B4264,'SINAPI-%MO'!B:E,4,0)</f>
        <v>0.37419999999999998</v>
      </c>
      <c r="H4264" s="456">
        <f t="shared" si="66"/>
        <v>31.85</v>
      </c>
    </row>
    <row r="4265" spans="1:8" x14ac:dyDescent="0.25">
      <c r="A4265" s="447"/>
      <c r="B4265" s="449">
        <v>92522</v>
      </c>
      <c r="C4265" s="439" t="s">
        <v>1691</v>
      </c>
      <c r="D4265" s="449" t="s">
        <v>71</v>
      </c>
      <c r="E4265" s="450">
        <v>46.12</v>
      </c>
      <c r="F4265" s="455">
        <v>0.1095</v>
      </c>
      <c r="G4265" s="453">
        <f>VLOOKUP(B4265,'SINAPI-%MO'!B:E,4,0)</f>
        <v>0.38069999999999998</v>
      </c>
      <c r="H4265" s="456">
        <f t="shared" si="66"/>
        <v>28.56</v>
      </c>
    </row>
    <row r="4266" spans="1:8" x14ac:dyDescent="0.25">
      <c r="A4266" s="447"/>
      <c r="B4266" s="449">
        <v>92482</v>
      </c>
      <c r="C4266" s="439" t="s">
        <v>1671</v>
      </c>
      <c r="D4266" s="449" t="s">
        <v>71</v>
      </c>
      <c r="E4266" s="450">
        <v>317.52</v>
      </c>
      <c r="F4266" s="455">
        <v>0</v>
      </c>
      <c r="G4266" s="453">
        <f>VLOOKUP(B4266,'SINAPI-%MO'!B:E,4,0)</f>
        <v>0.42080000000000001</v>
      </c>
      <c r="H4266" s="456">
        <f t="shared" si="66"/>
        <v>183.9</v>
      </c>
    </row>
    <row r="4267" spans="1:8" x14ac:dyDescent="0.25">
      <c r="A4267" s="447"/>
      <c r="B4267" s="449">
        <v>92484</v>
      </c>
      <c r="C4267" s="439" t="s">
        <v>1672</v>
      </c>
      <c r="D4267" s="449" t="s">
        <v>71</v>
      </c>
      <c r="E4267" s="450">
        <v>220.58</v>
      </c>
      <c r="F4267" s="455">
        <v>0</v>
      </c>
      <c r="G4267" s="453">
        <f>VLOOKUP(B4267,'SINAPI-%MO'!B:E,4,0)</f>
        <v>0.50070000000000003</v>
      </c>
      <c r="H4267" s="456">
        <f t="shared" si="66"/>
        <v>110.13</v>
      </c>
    </row>
    <row r="4268" spans="1:8" x14ac:dyDescent="0.25">
      <c r="A4268" s="447"/>
      <c r="B4268" s="449">
        <v>92486</v>
      </c>
      <c r="C4268" s="439" t="s">
        <v>1673</v>
      </c>
      <c r="D4268" s="449" t="s">
        <v>71</v>
      </c>
      <c r="E4268" s="450">
        <v>158.38</v>
      </c>
      <c r="F4268" s="455">
        <v>0</v>
      </c>
      <c r="G4268" s="453">
        <f>VLOOKUP(B4268,'SINAPI-%MO'!B:E,4,0)</f>
        <v>0.57630000000000003</v>
      </c>
      <c r="H4268" s="456">
        <f t="shared" si="66"/>
        <v>67.099999999999994</v>
      </c>
    </row>
    <row r="4269" spans="1:8" x14ac:dyDescent="0.25">
      <c r="A4269" s="447"/>
      <c r="B4269" s="449">
        <v>92492</v>
      </c>
      <c r="C4269" s="439" t="s">
        <v>1676</v>
      </c>
      <c r="D4269" s="449" t="s">
        <v>71</v>
      </c>
      <c r="E4269" s="450">
        <v>112.85</v>
      </c>
      <c r="F4269" s="455">
        <v>4.4699999999999997E-2</v>
      </c>
      <c r="G4269" s="453">
        <f>VLOOKUP(B4269,'SINAPI-%MO'!B:E,4,0)</f>
        <v>0.40500000000000003</v>
      </c>
      <c r="H4269" s="456">
        <f t="shared" si="66"/>
        <v>67.14</v>
      </c>
    </row>
    <row r="4270" spans="1:8" x14ac:dyDescent="0.25">
      <c r="A4270" s="447"/>
      <c r="B4270" s="449">
        <v>92496</v>
      </c>
      <c r="C4270" s="439" t="s">
        <v>1678</v>
      </c>
      <c r="D4270" s="449" t="s">
        <v>71</v>
      </c>
      <c r="E4270" s="450">
        <v>107.75</v>
      </c>
      <c r="F4270" s="455">
        <v>4.6899999999999997E-2</v>
      </c>
      <c r="G4270" s="453">
        <f>VLOOKUP(B4270,'SINAPI-%MO'!B:E,4,0)</f>
        <v>0.39219999999999999</v>
      </c>
      <c r="H4270" s="456">
        <f t="shared" si="66"/>
        <v>65.489999999999995</v>
      </c>
    </row>
    <row r="4271" spans="1:8" x14ac:dyDescent="0.25">
      <c r="A4271" s="447"/>
      <c r="B4271" s="449">
        <v>92500</v>
      </c>
      <c r="C4271" s="439" t="s">
        <v>1680</v>
      </c>
      <c r="D4271" s="449" t="s">
        <v>71</v>
      </c>
      <c r="E4271" s="450">
        <v>103.8</v>
      </c>
      <c r="F4271" s="455">
        <v>4.87E-2</v>
      </c>
      <c r="G4271" s="453">
        <f>VLOOKUP(B4271,'SINAPI-%MO'!B:E,4,0)</f>
        <v>0.37609999999999999</v>
      </c>
      <c r="H4271" s="456">
        <f t="shared" si="66"/>
        <v>64.760000000000005</v>
      </c>
    </row>
    <row r="4272" spans="1:8" x14ac:dyDescent="0.25">
      <c r="A4272" s="447"/>
      <c r="B4272" s="449">
        <v>92504</v>
      </c>
      <c r="C4272" s="439" t="s">
        <v>1682</v>
      </c>
      <c r="D4272" s="449" t="s">
        <v>71</v>
      </c>
      <c r="E4272" s="450">
        <v>96.54</v>
      </c>
      <c r="F4272" s="455">
        <v>5.2299999999999999E-2</v>
      </c>
      <c r="G4272" s="453">
        <f>VLOOKUP(B4272,'SINAPI-%MO'!B:E,4,0)</f>
        <v>0.34560000000000002</v>
      </c>
      <c r="H4272" s="456">
        <f t="shared" si="66"/>
        <v>63.17</v>
      </c>
    </row>
    <row r="4273" spans="1:8" x14ac:dyDescent="0.25">
      <c r="A4273" s="447"/>
      <c r="B4273" s="449">
        <v>92488</v>
      </c>
      <c r="C4273" s="439" t="s">
        <v>1674</v>
      </c>
      <c r="D4273" s="449" t="s">
        <v>71</v>
      </c>
      <c r="E4273" s="450">
        <v>119.02</v>
      </c>
      <c r="F4273" s="455">
        <v>4.24E-2</v>
      </c>
      <c r="G4273" s="453">
        <f>VLOOKUP(B4273,'SINAPI-%MO'!B:E,4,0)</f>
        <v>0.4158</v>
      </c>
      <c r="H4273" s="456">
        <f t="shared" si="66"/>
        <v>69.53</v>
      </c>
    </row>
    <row r="4274" spans="1:8" x14ac:dyDescent="0.25">
      <c r="A4274" s="447"/>
      <c r="B4274" s="449">
        <v>92494</v>
      </c>
      <c r="C4274" s="439" t="s">
        <v>1677</v>
      </c>
      <c r="D4274" s="449" t="s">
        <v>71</v>
      </c>
      <c r="E4274" s="450">
        <v>72.91</v>
      </c>
      <c r="F4274" s="455">
        <v>6.93E-2</v>
      </c>
      <c r="G4274" s="453">
        <f>VLOOKUP(B4274,'SINAPI-%MO'!B:E,4,0)</f>
        <v>0.44850000000000001</v>
      </c>
      <c r="H4274" s="456">
        <f t="shared" si="66"/>
        <v>40.200000000000003</v>
      </c>
    </row>
    <row r="4275" spans="1:8" x14ac:dyDescent="0.25">
      <c r="A4275" s="447"/>
      <c r="B4275" s="449">
        <v>92498</v>
      </c>
      <c r="C4275" s="439" t="s">
        <v>1679</v>
      </c>
      <c r="D4275" s="449" t="s">
        <v>71</v>
      </c>
      <c r="E4275" s="450">
        <v>68.760000000000005</v>
      </c>
      <c r="F4275" s="455">
        <v>7.3400000000000007E-2</v>
      </c>
      <c r="G4275" s="453">
        <f>VLOOKUP(B4275,'SINAPI-%MO'!B:E,4,0)</f>
        <v>0.43940000000000001</v>
      </c>
      <c r="H4275" s="456">
        <f t="shared" si="66"/>
        <v>38.54</v>
      </c>
    </row>
    <row r="4276" spans="1:8" x14ac:dyDescent="0.25">
      <c r="A4276" s="447"/>
      <c r="B4276" s="449">
        <v>92502</v>
      </c>
      <c r="C4276" s="439" t="s">
        <v>1681</v>
      </c>
      <c r="D4276" s="449" t="s">
        <v>71</v>
      </c>
      <c r="E4276" s="450">
        <v>65.73</v>
      </c>
      <c r="F4276" s="455">
        <v>7.6799999999999993E-2</v>
      </c>
      <c r="G4276" s="453">
        <f>VLOOKUP(B4276,'SINAPI-%MO'!B:E,4,0)</f>
        <v>0.42459999999999998</v>
      </c>
      <c r="H4276" s="456">
        <f t="shared" si="66"/>
        <v>37.82</v>
      </c>
    </row>
    <row r="4277" spans="1:8" x14ac:dyDescent="0.25">
      <c r="A4277" s="447"/>
      <c r="B4277" s="449">
        <v>92506</v>
      </c>
      <c r="C4277" s="439" t="s">
        <v>1683</v>
      </c>
      <c r="D4277" s="449" t="s">
        <v>71</v>
      </c>
      <c r="E4277" s="450">
        <v>60.07</v>
      </c>
      <c r="F4277" s="455">
        <v>8.4099999999999994E-2</v>
      </c>
      <c r="G4277" s="453">
        <f>VLOOKUP(B4277,'SINAPI-%MO'!B:E,4,0)</f>
        <v>0.3967</v>
      </c>
      <c r="H4277" s="456">
        <f t="shared" si="66"/>
        <v>36.24</v>
      </c>
    </row>
    <row r="4278" spans="1:8" x14ac:dyDescent="0.25">
      <c r="A4278" s="447"/>
      <c r="B4278" s="449">
        <v>92490</v>
      </c>
      <c r="C4278" s="439" t="s">
        <v>1675</v>
      </c>
      <c r="D4278" s="449" t="s">
        <v>71</v>
      </c>
      <c r="E4278" s="450">
        <v>77.98</v>
      </c>
      <c r="F4278" s="455">
        <v>6.4799999999999996E-2</v>
      </c>
      <c r="G4278" s="453">
        <f>VLOOKUP(B4278,'SINAPI-%MO'!B:E,4,0)</f>
        <v>0.45379999999999998</v>
      </c>
      <c r="H4278" s="456">
        <f t="shared" si="66"/>
        <v>42.59</v>
      </c>
    </row>
    <row r="4279" spans="1:8" x14ac:dyDescent="0.25">
      <c r="A4279" s="447"/>
      <c r="B4279" s="449">
        <v>92433</v>
      </c>
      <c r="C4279" s="439" t="s">
        <v>1630</v>
      </c>
      <c r="D4279" s="449" t="s">
        <v>71</v>
      </c>
      <c r="E4279" s="450">
        <v>80.62</v>
      </c>
      <c r="F4279" s="455">
        <v>0</v>
      </c>
      <c r="G4279" s="453">
        <f>VLOOKUP(B4279,'SINAPI-%MO'!B:E,4,0)</f>
        <v>0.496</v>
      </c>
      <c r="H4279" s="456">
        <f t="shared" si="66"/>
        <v>40.630000000000003</v>
      </c>
    </row>
    <row r="4280" spans="1:8" x14ac:dyDescent="0.25">
      <c r="A4280" s="447"/>
      <c r="B4280" s="449">
        <v>92437</v>
      </c>
      <c r="C4280" s="439" t="s">
        <v>1632</v>
      </c>
      <c r="D4280" s="449" t="s">
        <v>71</v>
      </c>
      <c r="E4280" s="450">
        <v>76.849999999999994</v>
      </c>
      <c r="F4280" s="455">
        <v>0</v>
      </c>
      <c r="G4280" s="453">
        <f>VLOOKUP(B4280,'SINAPI-%MO'!B:E,4,0)</f>
        <v>0.49769999999999998</v>
      </c>
      <c r="H4280" s="456">
        <f t="shared" si="66"/>
        <v>38.6</v>
      </c>
    </row>
    <row r="4281" spans="1:8" x14ac:dyDescent="0.25">
      <c r="A4281" s="447"/>
      <c r="B4281" s="449">
        <v>92441</v>
      </c>
      <c r="C4281" s="439" t="s">
        <v>1634</v>
      </c>
      <c r="D4281" s="449" t="s">
        <v>71</v>
      </c>
      <c r="E4281" s="450">
        <v>74.14</v>
      </c>
      <c r="F4281" s="455">
        <v>0</v>
      </c>
      <c r="G4281" s="453">
        <f>VLOOKUP(B4281,'SINAPI-%MO'!B:E,4,0)</f>
        <v>0.49930000000000002</v>
      </c>
      <c r="H4281" s="456">
        <f t="shared" si="66"/>
        <v>37.119999999999997</v>
      </c>
    </row>
    <row r="4282" spans="1:8" x14ac:dyDescent="0.25">
      <c r="A4282" s="447"/>
      <c r="B4282" s="449">
        <v>92445</v>
      </c>
      <c r="C4282" s="439" t="s">
        <v>1636</v>
      </c>
      <c r="D4282" s="449" t="s">
        <v>71</v>
      </c>
      <c r="E4282" s="450">
        <v>68.510000000000005</v>
      </c>
      <c r="F4282" s="455">
        <v>0</v>
      </c>
      <c r="G4282" s="453">
        <f>VLOOKUP(B4282,'SINAPI-%MO'!B:E,4,0)</f>
        <v>0.50939999999999996</v>
      </c>
      <c r="H4282" s="456">
        <f t="shared" si="66"/>
        <v>33.61</v>
      </c>
    </row>
    <row r="4283" spans="1:8" x14ac:dyDescent="0.25">
      <c r="A4283" s="447"/>
      <c r="B4283" s="449">
        <v>92417</v>
      </c>
      <c r="C4283" s="439" t="s">
        <v>1622</v>
      </c>
      <c r="D4283" s="449" t="s">
        <v>71</v>
      </c>
      <c r="E4283" s="450">
        <v>173.16</v>
      </c>
      <c r="F4283" s="455">
        <v>0</v>
      </c>
      <c r="G4283" s="453">
        <f>VLOOKUP(B4283,'SINAPI-%MO'!B:E,4,0)</f>
        <v>0.49309999999999998</v>
      </c>
      <c r="H4283" s="456">
        <f t="shared" si="66"/>
        <v>87.77</v>
      </c>
    </row>
    <row r="4284" spans="1:8" x14ac:dyDescent="0.25">
      <c r="A4284" s="447"/>
      <c r="B4284" s="449">
        <v>92421</v>
      </c>
      <c r="C4284" s="439" t="s">
        <v>1624</v>
      </c>
      <c r="D4284" s="449" t="s">
        <v>71</v>
      </c>
      <c r="E4284" s="450">
        <v>113.2</v>
      </c>
      <c r="F4284" s="455">
        <v>0</v>
      </c>
      <c r="G4284" s="453">
        <f>VLOOKUP(B4284,'SINAPI-%MO'!B:E,4,0)</f>
        <v>0.51780000000000004</v>
      </c>
      <c r="H4284" s="456">
        <f t="shared" si="66"/>
        <v>54.58</v>
      </c>
    </row>
    <row r="4285" spans="1:8" x14ac:dyDescent="0.25">
      <c r="A4285" s="447"/>
      <c r="B4285" s="449">
        <v>92425</v>
      </c>
      <c r="C4285" s="439" t="s">
        <v>1626</v>
      </c>
      <c r="D4285" s="449" t="s">
        <v>71</v>
      </c>
      <c r="E4285" s="450">
        <v>93.97</v>
      </c>
      <c r="F4285" s="455">
        <v>0</v>
      </c>
      <c r="G4285" s="453">
        <f>VLOOKUP(B4285,'SINAPI-%MO'!B:E,4,0)</f>
        <v>0.52039999999999997</v>
      </c>
      <c r="H4285" s="456">
        <f t="shared" si="66"/>
        <v>45.06</v>
      </c>
    </row>
    <row r="4286" spans="1:8" x14ac:dyDescent="0.25">
      <c r="A4286" s="447"/>
      <c r="B4286" s="449">
        <v>92429</v>
      </c>
      <c r="C4286" s="439" t="s">
        <v>1628</v>
      </c>
      <c r="D4286" s="449" t="s">
        <v>71</v>
      </c>
      <c r="E4286" s="450">
        <v>84.3</v>
      </c>
      <c r="F4286" s="455">
        <v>0</v>
      </c>
      <c r="G4286" s="453">
        <f>VLOOKUP(B4286,'SINAPI-%MO'!B:E,4,0)</f>
        <v>0.52239999999999998</v>
      </c>
      <c r="H4286" s="456">
        <f t="shared" si="66"/>
        <v>40.26</v>
      </c>
    </row>
    <row r="4287" spans="1:8" x14ac:dyDescent="0.25">
      <c r="A4287" s="447"/>
      <c r="B4287" s="449">
        <v>92431</v>
      </c>
      <c r="C4287" s="439" t="s">
        <v>1629</v>
      </c>
      <c r="D4287" s="449" t="s">
        <v>71</v>
      </c>
      <c r="E4287" s="450">
        <v>66.98</v>
      </c>
      <c r="F4287" s="455">
        <v>0</v>
      </c>
      <c r="G4287" s="453">
        <f>VLOOKUP(B4287,'SINAPI-%MO'!B:E,4,0)</f>
        <v>0.39340000000000003</v>
      </c>
      <c r="H4287" s="456">
        <f t="shared" si="66"/>
        <v>40.630000000000003</v>
      </c>
    </row>
    <row r="4288" spans="1:8" x14ac:dyDescent="0.25">
      <c r="A4288" s="447"/>
      <c r="B4288" s="449">
        <v>92435</v>
      </c>
      <c r="C4288" s="439" t="s">
        <v>1631</v>
      </c>
      <c r="D4288" s="449" t="s">
        <v>71</v>
      </c>
      <c r="E4288" s="450">
        <v>63.67</v>
      </c>
      <c r="F4288" s="455">
        <v>0</v>
      </c>
      <c r="G4288" s="453">
        <f>VLOOKUP(B4288,'SINAPI-%MO'!B:E,4,0)</f>
        <v>0.39369999999999999</v>
      </c>
      <c r="H4288" s="456">
        <f t="shared" si="66"/>
        <v>38.6</v>
      </c>
    </row>
    <row r="4289" spans="1:8" x14ac:dyDescent="0.25">
      <c r="A4289" s="447"/>
      <c r="B4289" s="449">
        <v>92439</v>
      </c>
      <c r="C4289" s="439" t="s">
        <v>1633</v>
      </c>
      <c r="D4289" s="449" t="s">
        <v>71</v>
      </c>
      <c r="E4289" s="450">
        <v>61.28</v>
      </c>
      <c r="F4289" s="455">
        <v>0</v>
      </c>
      <c r="G4289" s="453">
        <f>VLOOKUP(B4289,'SINAPI-%MO'!B:E,4,0)</f>
        <v>0.39429999999999998</v>
      </c>
      <c r="H4289" s="456">
        <f t="shared" si="66"/>
        <v>37.11</v>
      </c>
    </row>
    <row r="4290" spans="1:8" x14ac:dyDescent="0.25">
      <c r="A4290" s="447"/>
      <c r="B4290" s="449">
        <v>92443</v>
      </c>
      <c r="C4290" s="439" t="s">
        <v>1635</v>
      </c>
      <c r="D4290" s="449" t="s">
        <v>71</v>
      </c>
      <c r="E4290" s="450">
        <v>56.11</v>
      </c>
      <c r="F4290" s="455">
        <v>0</v>
      </c>
      <c r="G4290" s="453">
        <f>VLOOKUP(B4290,'SINAPI-%MO'!B:E,4,0)</f>
        <v>0.40100000000000002</v>
      </c>
      <c r="H4290" s="456">
        <f t="shared" si="66"/>
        <v>33.6</v>
      </c>
    </row>
    <row r="4291" spans="1:8" x14ac:dyDescent="0.25">
      <c r="A4291" s="447"/>
      <c r="B4291" s="449">
        <v>92415</v>
      </c>
      <c r="C4291" s="439" t="s">
        <v>1621</v>
      </c>
      <c r="D4291" s="449" t="s">
        <v>71</v>
      </c>
      <c r="E4291" s="450">
        <v>149.9</v>
      </c>
      <c r="F4291" s="455">
        <v>0</v>
      </c>
      <c r="G4291" s="453">
        <f>VLOOKUP(B4291,'SINAPI-%MO'!B:E,4,0)</f>
        <v>0.41449999999999998</v>
      </c>
      <c r="H4291" s="456">
        <f t="shared" si="66"/>
        <v>87.76</v>
      </c>
    </row>
    <row r="4292" spans="1:8" x14ac:dyDescent="0.25">
      <c r="A4292" s="447"/>
      <c r="B4292" s="449">
        <v>92419</v>
      </c>
      <c r="C4292" s="439" t="s">
        <v>1623</v>
      </c>
      <c r="D4292" s="449" t="s">
        <v>71</v>
      </c>
      <c r="E4292" s="450">
        <v>95.37</v>
      </c>
      <c r="F4292" s="455">
        <v>0</v>
      </c>
      <c r="G4292" s="453">
        <f>VLOOKUP(B4292,'SINAPI-%MO'!B:E,4,0)</f>
        <v>0.42770000000000002</v>
      </c>
      <c r="H4292" s="456">
        <f t="shared" si="66"/>
        <v>54.58</v>
      </c>
    </row>
    <row r="4293" spans="1:8" x14ac:dyDescent="0.25">
      <c r="A4293" s="447"/>
      <c r="B4293" s="449">
        <v>92423</v>
      </c>
      <c r="C4293" s="439" t="s">
        <v>1625</v>
      </c>
      <c r="D4293" s="449" t="s">
        <v>71</v>
      </c>
      <c r="E4293" s="450">
        <v>78.47</v>
      </c>
      <c r="F4293" s="455">
        <v>0</v>
      </c>
      <c r="G4293" s="453">
        <f>VLOOKUP(B4293,'SINAPI-%MO'!B:E,4,0)</f>
        <v>0.42559999999999998</v>
      </c>
      <c r="H4293" s="456">
        <f t="shared" si="66"/>
        <v>45.07</v>
      </c>
    </row>
    <row r="4294" spans="1:8" x14ac:dyDescent="0.25">
      <c r="A4294" s="447"/>
      <c r="B4294" s="449">
        <v>92427</v>
      </c>
      <c r="C4294" s="439" t="s">
        <v>1627</v>
      </c>
      <c r="D4294" s="449" t="s">
        <v>71</v>
      </c>
      <c r="E4294" s="450">
        <v>69.930000000000007</v>
      </c>
      <c r="F4294" s="455">
        <v>0</v>
      </c>
      <c r="G4294" s="453">
        <f>VLOOKUP(B4294,'SINAPI-%MO'!B:E,4,0)</f>
        <v>0.42430000000000001</v>
      </c>
      <c r="H4294" s="456">
        <f t="shared" si="66"/>
        <v>40.25</v>
      </c>
    </row>
    <row r="4295" spans="1:8" x14ac:dyDescent="0.25">
      <c r="A4295" s="447"/>
      <c r="B4295" s="449">
        <v>92409</v>
      </c>
      <c r="C4295" s="439" t="s">
        <v>1618</v>
      </c>
      <c r="D4295" s="449" t="s">
        <v>71</v>
      </c>
      <c r="E4295" s="450">
        <v>218.48</v>
      </c>
      <c r="F4295" s="455">
        <v>0</v>
      </c>
      <c r="G4295" s="453">
        <f>VLOOKUP(B4295,'SINAPI-%MO'!B:E,4,0)</f>
        <v>0.57820000000000005</v>
      </c>
      <c r="H4295" s="456">
        <f t="shared" si="66"/>
        <v>92.15</v>
      </c>
    </row>
    <row r="4296" spans="1:8" x14ac:dyDescent="0.25">
      <c r="A4296" s="447"/>
      <c r="B4296" s="449">
        <v>92411</v>
      </c>
      <c r="C4296" s="439" t="s">
        <v>1619</v>
      </c>
      <c r="D4296" s="449" t="s">
        <v>71</v>
      </c>
      <c r="E4296" s="450">
        <v>148.86000000000001</v>
      </c>
      <c r="F4296" s="455">
        <v>0</v>
      </c>
      <c r="G4296" s="453">
        <f>VLOOKUP(B4296,'SINAPI-%MO'!B:E,4,0)</f>
        <v>0.6764</v>
      </c>
      <c r="H4296" s="456">
        <f t="shared" si="66"/>
        <v>48.17</v>
      </c>
    </row>
    <row r="4297" spans="1:8" x14ac:dyDescent="0.25">
      <c r="A4297" s="447"/>
      <c r="B4297" s="449">
        <v>92413</v>
      </c>
      <c r="C4297" s="439" t="s">
        <v>1620</v>
      </c>
      <c r="D4297" s="449" t="s">
        <v>71</v>
      </c>
      <c r="E4297" s="450">
        <v>98.85</v>
      </c>
      <c r="F4297" s="455">
        <v>0</v>
      </c>
      <c r="G4297" s="453">
        <f>VLOOKUP(B4297,'SINAPI-%MO'!B:E,4,0)</f>
        <v>0.74439999999999995</v>
      </c>
      <c r="H4297" s="456">
        <f t="shared" si="66"/>
        <v>25.26</v>
      </c>
    </row>
    <row r="4298" spans="1:8" x14ac:dyDescent="0.25">
      <c r="A4298" s="447"/>
      <c r="B4298" s="449">
        <v>92465</v>
      </c>
      <c r="C4298" s="439" t="s">
        <v>1655</v>
      </c>
      <c r="D4298" s="449" t="s">
        <v>71</v>
      </c>
      <c r="E4298" s="450">
        <v>158.02000000000001</v>
      </c>
      <c r="F4298" s="455">
        <v>0</v>
      </c>
      <c r="G4298" s="453">
        <f>VLOOKUP(B4298,'SINAPI-%MO'!B:E,4,0)</f>
        <v>0.37809999999999999</v>
      </c>
      <c r="H4298" s="456">
        <f t="shared" si="66"/>
        <v>98.27</v>
      </c>
    </row>
    <row r="4299" spans="1:8" x14ac:dyDescent="0.25">
      <c r="A4299" s="447"/>
      <c r="B4299" s="449">
        <v>92469</v>
      </c>
      <c r="C4299" s="439" t="s">
        <v>1659</v>
      </c>
      <c r="D4299" s="449" t="s">
        <v>71</v>
      </c>
      <c r="E4299" s="450">
        <v>143.74</v>
      </c>
      <c r="F4299" s="455">
        <v>0</v>
      </c>
      <c r="G4299" s="453">
        <f>VLOOKUP(B4299,'SINAPI-%MO'!B:E,4,0)</f>
        <v>0.38</v>
      </c>
      <c r="H4299" s="456">
        <f t="shared" si="66"/>
        <v>89.11</v>
      </c>
    </row>
    <row r="4300" spans="1:8" x14ac:dyDescent="0.25">
      <c r="A4300" s="447"/>
      <c r="B4300" s="449">
        <v>92473</v>
      </c>
      <c r="C4300" s="439" t="s">
        <v>1663</v>
      </c>
      <c r="D4300" s="449" t="s">
        <v>71</v>
      </c>
      <c r="E4300" s="450">
        <v>132.22</v>
      </c>
      <c r="F4300" s="455">
        <v>0</v>
      </c>
      <c r="G4300" s="453">
        <f>VLOOKUP(B4300,'SINAPI-%MO'!B:E,4,0)</f>
        <v>0.37980000000000003</v>
      </c>
      <c r="H4300" s="456">
        <f t="shared" ref="H4300:H4363" si="67">IF(E4300&gt;0,TRUNC(E4300*(1-G4300),2),"")</f>
        <v>82</v>
      </c>
    </row>
    <row r="4301" spans="1:8" x14ac:dyDescent="0.25">
      <c r="A4301" s="447"/>
      <c r="B4301" s="449">
        <v>92477</v>
      </c>
      <c r="C4301" s="439" t="s">
        <v>1667</v>
      </c>
      <c r="D4301" s="449" t="s">
        <v>71</v>
      </c>
      <c r="E4301" s="450">
        <v>107.5</v>
      </c>
      <c r="F4301" s="455">
        <v>0</v>
      </c>
      <c r="G4301" s="453">
        <f>VLOOKUP(B4301,'SINAPI-%MO'!B:E,4,0)</f>
        <v>0.38700000000000001</v>
      </c>
      <c r="H4301" s="456">
        <f t="shared" si="67"/>
        <v>65.89</v>
      </c>
    </row>
    <row r="4302" spans="1:8" x14ac:dyDescent="0.25">
      <c r="A4302" s="447"/>
      <c r="B4302" s="449">
        <v>92449</v>
      </c>
      <c r="C4302" s="439" t="s">
        <v>1640</v>
      </c>
      <c r="D4302" s="449" t="s">
        <v>71</v>
      </c>
      <c r="E4302" s="450">
        <v>289.11</v>
      </c>
      <c r="F4302" s="455">
        <v>0</v>
      </c>
      <c r="G4302" s="453">
        <f>VLOOKUP(B4302,'SINAPI-%MO'!B:E,4,0)</f>
        <v>0.35780000000000001</v>
      </c>
      <c r="H4302" s="456">
        <f t="shared" si="67"/>
        <v>185.66</v>
      </c>
    </row>
    <row r="4303" spans="1:8" x14ac:dyDescent="0.25">
      <c r="A4303" s="447"/>
      <c r="B4303" s="449">
        <v>92453</v>
      </c>
      <c r="C4303" s="439" t="s">
        <v>1644</v>
      </c>
      <c r="D4303" s="449" t="s">
        <v>71</v>
      </c>
      <c r="E4303" s="450">
        <v>246.4</v>
      </c>
      <c r="F4303" s="455">
        <v>0</v>
      </c>
      <c r="G4303" s="453">
        <f>VLOOKUP(B4303,'SINAPI-%MO'!B:E,4,0)</f>
        <v>0.36399999999999999</v>
      </c>
      <c r="H4303" s="456">
        <f t="shared" si="67"/>
        <v>156.71</v>
      </c>
    </row>
    <row r="4304" spans="1:8" x14ac:dyDescent="0.25">
      <c r="A4304" s="447"/>
      <c r="B4304" s="449">
        <v>92457</v>
      </c>
      <c r="C4304" s="439" t="s">
        <v>1648</v>
      </c>
      <c r="D4304" s="449" t="s">
        <v>71</v>
      </c>
      <c r="E4304" s="450">
        <v>213.41</v>
      </c>
      <c r="F4304" s="455">
        <v>0</v>
      </c>
      <c r="G4304" s="453">
        <f>VLOOKUP(B4304,'SINAPI-%MO'!B:E,4,0)</f>
        <v>0.36919999999999997</v>
      </c>
      <c r="H4304" s="456">
        <f t="shared" si="67"/>
        <v>134.61000000000001</v>
      </c>
    </row>
    <row r="4305" spans="1:8" x14ac:dyDescent="0.25">
      <c r="A4305" s="447"/>
      <c r="B4305" s="449">
        <v>92461</v>
      </c>
      <c r="C4305" s="439" t="s">
        <v>1651</v>
      </c>
      <c r="D4305" s="449" t="s">
        <v>71</v>
      </c>
      <c r="E4305" s="450">
        <v>196.58</v>
      </c>
      <c r="F4305" s="455">
        <v>0</v>
      </c>
      <c r="G4305" s="453">
        <f>VLOOKUP(B4305,'SINAPI-%MO'!B:E,4,0)</f>
        <v>0.36609999999999998</v>
      </c>
      <c r="H4305" s="456">
        <f t="shared" si="67"/>
        <v>124.61</v>
      </c>
    </row>
    <row r="4306" spans="1:8" x14ac:dyDescent="0.25">
      <c r="A4306" s="447"/>
      <c r="B4306" s="449">
        <v>92467</v>
      </c>
      <c r="C4306" s="439" t="s">
        <v>1657</v>
      </c>
      <c r="D4306" s="449" t="s">
        <v>71</v>
      </c>
      <c r="E4306" s="450">
        <v>102.88</v>
      </c>
      <c r="F4306" s="455">
        <v>0</v>
      </c>
      <c r="G4306" s="453">
        <f>VLOOKUP(B4306,'SINAPI-%MO'!B:E,4,0)</f>
        <v>0.3886</v>
      </c>
      <c r="H4306" s="456">
        <f t="shared" si="67"/>
        <v>62.9</v>
      </c>
    </row>
    <row r="4307" spans="1:8" x14ac:dyDescent="0.25">
      <c r="A4307" s="447"/>
      <c r="B4307" s="449">
        <v>92471</v>
      </c>
      <c r="C4307" s="439" t="s">
        <v>1661</v>
      </c>
      <c r="D4307" s="449" t="s">
        <v>71</v>
      </c>
      <c r="E4307" s="450">
        <v>93.68</v>
      </c>
      <c r="F4307" s="455">
        <v>0</v>
      </c>
      <c r="G4307" s="453">
        <f>VLOOKUP(B4307,'SINAPI-%MO'!B:E,4,0)</f>
        <v>0.39050000000000001</v>
      </c>
      <c r="H4307" s="456">
        <f t="shared" si="67"/>
        <v>57.09</v>
      </c>
    </row>
    <row r="4308" spans="1:8" x14ac:dyDescent="0.25">
      <c r="A4308" s="447"/>
      <c r="B4308" s="449">
        <v>92475</v>
      </c>
      <c r="C4308" s="439" t="s">
        <v>1665</v>
      </c>
      <c r="D4308" s="449" t="s">
        <v>71</v>
      </c>
      <c r="E4308" s="450">
        <v>86.24</v>
      </c>
      <c r="F4308" s="455">
        <v>0</v>
      </c>
      <c r="G4308" s="453">
        <f>VLOOKUP(B4308,'SINAPI-%MO'!B:E,4,0)</f>
        <v>0.3901</v>
      </c>
      <c r="H4308" s="456">
        <f t="shared" si="67"/>
        <v>52.59</v>
      </c>
    </row>
    <row r="4309" spans="1:8" x14ac:dyDescent="0.25">
      <c r="A4309" s="447"/>
      <c r="B4309" s="449">
        <v>92479</v>
      </c>
      <c r="C4309" s="439" t="s">
        <v>1669</v>
      </c>
      <c r="D4309" s="449" t="s">
        <v>71</v>
      </c>
      <c r="E4309" s="450">
        <v>70.25</v>
      </c>
      <c r="F4309" s="455">
        <v>0</v>
      </c>
      <c r="G4309" s="453">
        <f>VLOOKUP(B4309,'SINAPI-%MO'!B:E,4,0)</f>
        <v>0.39629999999999999</v>
      </c>
      <c r="H4309" s="456">
        <f t="shared" si="67"/>
        <v>42.4</v>
      </c>
    </row>
    <row r="4310" spans="1:8" x14ac:dyDescent="0.25">
      <c r="A4310" s="447"/>
      <c r="B4310" s="449">
        <v>92451</v>
      </c>
      <c r="C4310" s="439" t="s">
        <v>1642</v>
      </c>
      <c r="D4310" s="449" t="s">
        <v>71</v>
      </c>
      <c r="E4310" s="450">
        <v>198.24</v>
      </c>
      <c r="F4310" s="455">
        <v>0</v>
      </c>
      <c r="G4310" s="453">
        <f>VLOOKUP(B4310,'SINAPI-%MO'!B:E,4,0)</f>
        <v>0.3715</v>
      </c>
      <c r="H4310" s="456">
        <f t="shared" si="67"/>
        <v>124.59</v>
      </c>
    </row>
    <row r="4311" spans="1:8" x14ac:dyDescent="0.25">
      <c r="A4311" s="447"/>
      <c r="B4311" s="449">
        <v>92455</v>
      </c>
      <c r="C4311" s="439" t="s">
        <v>1646</v>
      </c>
      <c r="D4311" s="449" t="s">
        <v>71</v>
      </c>
      <c r="E4311" s="450">
        <v>161.37</v>
      </c>
      <c r="F4311" s="455">
        <v>0</v>
      </c>
      <c r="G4311" s="453">
        <f>VLOOKUP(B4311,'SINAPI-%MO'!B:E,4,0)</f>
        <v>0.38290000000000002</v>
      </c>
      <c r="H4311" s="456">
        <f t="shared" si="67"/>
        <v>99.58</v>
      </c>
    </row>
    <row r="4312" spans="1:8" x14ac:dyDescent="0.25">
      <c r="A4312" s="447"/>
      <c r="B4312" s="449">
        <v>92459</v>
      </c>
      <c r="C4312" s="439" t="s">
        <v>1649</v>
      </c>
      <c r="D4312" s="449" t="s">
        <v>71</v>
      </c>
      <c r="E4312" s="450">
        <v>136.41999999999999</v>
      </c>
      <c r="F4312" s="455">
        <v>0</v>
      </c>
      <c r="G4312" s="453">
        <f>VLOOKUP(B4312,'SINAPI-%MO'!B:E,4,0)</f>
        <v>0.39090000000000003</v>
      </c>
      <c r="H4312" s="456">
        <f t="shared" si="67"/>
        <v>83.09</v>
      </c>
    </row>
    <row r="4313" spans="1:8" x14ac:dyDescent="0.25">
      <c r="A4313" s="447"/>
      <c r="B4313" s="449">
        <v>92463</v>
      </c>
      <c r="C4313" s="439" t="s">
        <v>1653</v>
      </c>
      <c r="D4313" s="449" t="s">
        <v>71</v>
      </c>
      <c r="E4313" s="450">
        <v>123.32</v>
      </c>
      <c r="F4313" s="455">
        <v>0</v>
      </c>
      <c r="G4313" s="453">
        <f>VLOOKUP(B4313,'SINAPI-%MO'!B:E,4,0)</f>
        <v>0.38979999999999998</v>
      </c>
      <c r="H4313" s="456">
        <f t="shared" si="67"/>
        <v>75.239999999999995</v>
      </c>
    </row>
    <row r="4314" spans="1:8" x14ac:dyDescent="0.25">
      <c r="A4314" s="447"/>
      <c r="B4314" s="449">
        <v>92446</v>
      </c>
      <c r="C4314" s="439" t="s">
        <v>1637</v>
      </c>
      <c r="D4314" s="449" t="s">
        <v>71</v>
      </c>
      <c r="E4314" s="450">
        <v>287.10000000000002</v>
      </c>
      <c r="F4314" s="455">
        <v>0</v>
      </c>
      <c r="G4314" s="453">
        <f>VLOOKUP(B4314,'SINAPI-%MO'!B:E,4,0)</f>
        <v>0.4299</v>
      </c>
      <c r="H4314" s="456">
        <f t="shared" si="67"/>
        <v>163.66999999999999</v>
      </c>
    </row>
    <row r="4315" spans="1:8" x14ac:dyDescent="0.25">
      <c r="A4315" s="447"/>
      <c r="B4315" s="449">
        <v>92447</v>
      </c>
      <c r="C4315" s="439" t="s">
        <v>1638</v>
      </c>
      <c r="D4315" s="449" t="s">
        <v>71</v>
      </c>
      <c r="E4315" s="450">
        <v>199.79</v>
      </c>
      <c r="F4315" s="455">
        <v>0</v>
      </c>
      <c r="G4315" s="453">
        <f>VLOOKUP(B4315,'SINAPI-%MO'!B:E,4,0)</f>
        <v>0.47460000000000002</v>
      </c>
      <c r="H4315" s="456">
        <f t="shared" si="67"/>
        <v>104.96</v>
      </c>
    </row>
    <row r="4316" spans="1:8" x14ac:dyDescent="0.25">
      <c r="A4316" s="447"/>
      <c r="B4316" s="449">
        <v>92448</v>
      </c>
      <c r="C4316" s="439" t="s">
        <v>1639</v>
      </c>
      <c r="D4316" s="449" t="s">
        <v>71</v>
      </c>
      <c r="E4316" s="450">
        <v>155.77000000000001</v>
      </c>
      <c r="F4316" s="455">
        <v>0</v>
      </c>
      <c r="G4316" s="453">
        <f>VLOOKUP(B4316,'SINAPI-%MO'!B:E,4,0)</f>
        <v>0.49509999999999998</v>
      </c>
      <c r="H4316" s="456">
        <f t="shared" si="67"/>
        <v>78.64</v>
      </c>
    </row>
    <row r="4317" spans="1:8" x14ac:dyDescent="0.25">
      <c r="A4317" s="447"/>
      <c r="B4317" s="449">
        <v>92466</v>
      </c>
      <c r="C4317" s="439" t="s">
        <v>1656</v>
      </c>
      <c r="D4317" s="449" t="s">
        <v>71</v>
      </c>
      <c r="E4317" s="450">
        <v>280.22000000000003</v>
      </c>
      <c r="F4317" s="455">
        <v>0</v>
      </c>
      <c r="G4317" s="453">
        <f>VLOOKUP(B4317,'SINAPI-%MO'!B:E,4,0)</f>
        <v>0.2198</v>
      </c>
      <c r="H4317" s="456">
        <f t="shared" si="67"/>
        <v>218.62</v>
      </c>
    </row>
    <row r="4318" spans="1:8" x14ac:dyDescent="0.25">
      <c r="A4318" s="447"/>
      <c r="B4318" s="449">
        <v>92470</v>
      </c>
      <c r="C4318" s="439" t="s">
        <v>1660</v>
      </c>
      <c r="D4318" s="449" t="s">
        <v>71</v>
      </c>
      <c r="E4318" s="450">
        <v>272.95</v>
      </c>
      <c r="F4318" s="455">
        <v>0</v>
      </c>
      <c r="G4318" s="453">
        <f>VLOOKUP(B4318,'SINAPI-%MO'!B:E,4,0)</f>
        <v>0.20799999999999999</v>
      </c>
      <c r="H4318" s="456">
        <f t="shared" si="67"/>
        <v>216.17</v>
      </c>
    </row>
    <row r="4319" spans="1:8" x14ac:dyDescent="0.25">
      <c r="A4319" s="447"/>
      <c r="B4319" s="449">
        <v>92474</v>
      </c>
      <c r="C4319" s="439" t="s">
        <v>1664</v>
      </c>
      <c r="D4319" s="449" t="s">
        <v>71</v>
      </c>
      <c r="E4319" s="450">
        <v>266.73</v>
      </c>
      <c r="F4319" s="455">
        <v>0</v>
      </c>
      <c r="G4319" s="453">
        <f>VLOOKUP(B4319,'SINAPI-%MO'!B:E,4,0)</f>
        <v>0.19650000000000001</v>
      </c>
      <c r="H4319" s="456">
        <f t="shared" si="67"/>
        <v>214.31</v>
      </c>
    </row>
    <row r="4320" spans="1:8" x14ac:dyDescent="0.25">
      <c r="A4320" s="447"/>
      <c r="B4320" s="449">
        <v>92478</v>
      </c>
      <c r="C4320" s="439" t="s">
        <v>1668</v>
      </c>
      <c r="D4320" s="449" t="s">
        <v>71</v>
      </c>
      <c r="E4320" s="450">
        <v>254.35</v>
      </c>
      <c r="F4320" s="455">
        <v>0</v>
      </c>
      <c r="G4320" s="453">
        <f>VLOOKUP(B4320,'SINAPI-%MO'!B:E,4,0)</f>
        <v>0.17419999999999999</v>
      </c>
      <c r="H4320" s="456">
        <f t="shared" si="67"/>
        <v>210.04</v>
      </c>
    </row>
    <row r="4321" spans="1:8" x14ac:dyDescent="0.25">
      <c r="A4321" s="447"/>
      <c r="B4321" s="449">
        <v>92450</v>
      </c>
      <c r="C4321" s="439" t="s">
        <v>1641</v>
      </c>
      <c r="D4321" s="449" t="s">
        <v>71</v>
      </c>
      <c r="E4321" s="450">
        <v>353.79</v>
      </c>
      <c r="F4321" s="455">
        <v>0</v>
      </c>
      <c r="G4321" s="453">
        <f>VLOOKUP(B4321,'SINAPI-%MO'!B:E,4,0)</f>
        <v>0.28410000000000002</v>
      </c>
      <c r="H4321" s="456">
        <f t="shared" si="67"/>
        <v>253.27</v>
      </c>
    </row>
    <row r="4322" spans="1:8" x14ac:dyDescent="0.25">
      <c r="A4322" s="447"/>
      <c r="B4322" s="449">
        <v>92454</v>
      </c>
      <c r="C4322" s="439" t="s">
        <v>1645</v>
      </c>
      <c r="D4322" s="449" t="s">
        <v>71</v>
      </c>
      <c r="E4322" s="450">
        <v>319.86</v>
      </c>
      <c r="F4322" s="455">
        <v>0</v>
      </c>
      <c r="G4322" s="453">
        <f>VLOOKUP(B4322,'SINAPI-%MO'!B:E,4,0)</f>
        <v>0.26979999999999998</v>
      </c>
      <c r="H4322" s="456">
        <f t="shared" si="67"/>
        <v>233.56</v>
      </c>
    </row>
    <row r="4323" spans="1:8" x14ac:dyDescent="0.25">
      <c r="A4323" s="447"/>
      <c r="B4323" s="449">
        <v>92458</v>
      </c>
      <c r="C4323" s="439" t="s">
        <v>5658</v>
      </c>
      <c r="D4323" s="449" t="s">
        <v>71</v>
      </c>
      <c r="E4323" s="450">
        <v>298.98</v>
      </c>
      <c r="F4323" s="455">
        <v>0</v>
      </c>
      <c r="G4323" s="453">
        <f>VLOOKUP(B4323,'SINAPI-%MO'!B:E,4,0)</f>
        <v>0.25519999999999998</v>
      </c>
      <c r="H4323" s="456">
        <f t="shared" si="67"/>
        <v>222.68</v>
      </c>
    </row>
    <row r="4324" spans="1:8" x14ac:dyDescent="0.25">
      <c r="A4324" s="447"/>
      <c r="B4324" s="449">
        <v>92462</v>
      </c>
      <c r="C4324" s="439" t="s">
        <v>1652</v>
      </c>
      <c r="D4324" s="449" t="s">
        <v>71</v>
      </c>
      <c r="E4324" s="450">
        <v>285.95999999999998</v>
      </c>
      <c r="F4324" s="455">
        <v>0</v>
      </c>
      <c r="G4324" s="453">
        <f>VLOOKUP(B4324,'SINAPI-%MO'!B:E,4,0)</f>
        <v>0.24110000000000001</v>
      </c>
      <c r="H4324" s="456">
        <f t="shared" si="67"/>
        <v>217.01</v>
      </c>
    </row>
    <row r="4325" spans="1:8" x14ac:dyDescent="0.25">
      <c r="A4325" s="447"/>
      <c r="B4325" s="449">
        <v>92468</v>
      </c>
      <c r="C4325" s="439" t="s">
        <v>1658</v>
      </c>
      <c r="D4325" s="449" t="s">
        <v>71</v>
      </c>
      <c r="E4325" s="450">
        <v>127.41</v>
      </c>
      <c r="F4325" s="455">
        <v>0</v>
      </c>
      <c r="G4325" s="453">
        <f>VLOOKUP(B4325,'SINAPI-%MO'!B:E,4,0)</f>
        <v>0.37590000000000001</v>
      </c>
      <c r="H4325" s="456">
        <f t="shared" si="67"/>
        <v>79.510000000000005</v>
      </c>
    </row>
    <row r="4326" spans="1:8" x14ac:dyDescent="0.25">
      <c r="A4326" s="447"/>
      <c r="B4326" s="449">
        <v>92472</v>
      </c>
      <c r="C4326" s="439" t="s">
        <v>1662</v>
      </c>
      <c r="D4326" s="449" t="s">
        <v>71</v>
      </c>
      <c r="E4326" s="450">
        <v>120.99</v>
      </c>
      <c r="F4326" s="455">
        <v>0</v>
      </c>
      <c r="G4326" s="453">
        <f>VLOOKUP(B4326,'SINAPI-%MO'!B:E,4,0)</f>
        <v>0.36420000000000002</v>
      </c>
      <c r="H4326" s="456">
        <f t="shared" si="67"/>
        <v>76.92</v>
      </c>
    </row>
    <row r="4327" spans="1:8" x14ac:dyDescent="0.25">
      <c r="A4327" s="447"/>
      <c r="B4327" s="449">
        <v>92476</v>
      </c>
      <c r="C4327" s="439" t="s">
        <v>1666</v>
      </c>
      <c r="D4327" s="449" t="s">
        <v>71</v>
      </c>
      <c r="E4327" s="450">
        <v>115.61</v>
      </c>
      <c r="F4327" s="455">
        <v>0</v>
      </c>
      <c r="G4327" s="453">
        <f>VLOOKUP(B4327,'SINAPI-%MO'!B:E,4,0)</f>
        <v>0.3518</v>
      </c>
      <c r="H4327" s="456">
        <f t="shared" si="67"/>
        <v>74.930000000000007</v>
      </c>
    </row>
    <row r="4328" spans="1:8" x14ac:dyDescent="0.25">
      <c r="A4328" s="447"/>
      <c r="B4328" s="449">
        <v>92480</v>
      </c>
      <c r="C4328" s="439" t="s">
        <v>1670</v>
      </c>
      <c r="D4328" s="449" t="s">
        <v>71</v>
      </c>
      <c r="E4328" s="450">
        <v>104.71</v>
      </c>
      <c r="F4328" s="455">
        <v>0</v>
      </c>
      <c r="G4328" s="453">
        <f>VLOOKUP(B4328,'SINAPI-%MO'!B:E,4,0)</f>
        <v>0.32779999999999998</v>
      </c>
      <c r="H4328" s="456">
        <f t="shared" si="67"/>
        <v>70.38</v>
      </c>
    </row>
    <row r="4329" spans="1:8" x14ac:dyDescent="0.25">
      <c r="A4329" s="447"/>
      <c r="B4329" s="449">
        <v>92452</v>
      </c>
      <c r="C4329" s="439" t="s">
        <v>1643</v>
      </c>
      <c r="D4329" s="449" t="s">
        <v>71</v>
      </c>
      <c r="E4329" s="450">
        <v>199.59</v>
      </c>
      <c r="F4329" s="455">
        <v>0</v>
      </c>
      <c r="G4329" s="453">
        <f>VLOOKUP(B4329,'SINAPI-%MO'!B:E,4,0)</f>
        <v>0.40939999999999999</v>
      </c>
      <c r="H4329" s="456">
        <f t="shared" si="67"/>
        <v>117.87</v>
      </c>
    </row>
    <row r="4330" spans="1:8" x14ac:dyDescent="0.25">
      <c r="A4330" s="447"/>
      <c r="B4330" s="449">
        <v>92456</v>
      </c>
      <c r="C4330" s="439" t="s">
        <v>1647</v>
      </c>
      <c r="D4330" s="449" t="s">
        <v>71</v>
      </c>
      <c r="E4330" s="450">
        <v>165.59</v>
      </c>
      <c r="F4330" s="455">
        <v>0</v>
      </c>
      <c r="G4330" s="453">
        <f>VLOOKUP(B4330,'SINAPI-%MO'!B:E,4,0)</f>
        <v>0.41610000000000003</v>
      </c>
      <c r="H4330" s="456">
        <f t="shared" si="67"/>
        <v>96.68</v>
      </c>
    </row>
    <row r="4331" spans="1:8" x14ac:dyDescent="0.25">
      <c r="A4331" s="447"/>
      <c r="B4331" s="449">
        <v>92460</v>
      </c>
      <c r="C4331" s="439" t="s">
        <v>1650</v>
      </c>
      <c r="D4331" s="449" t="s">
        <v>71</v>
      </c>
      <c r="E4331" s="450">
        <v>138.61000000000001</v>
      </c>
      <c r="F4331" s="455">
        <v>0</v>
      </c>
      <c r="G4331" s="453">
        <f>VLOOKUP(B4331,'SINAPI-%MO'!B:E,4,0)</f>
        <v>0.4345</v>
      </c>
      <c r="H4331" s="456">
        <f t="shared" si="67"/>
        <v>78.38</v>
      </c>
    </row>
    <row r="4332" spans="1:8" x14ac:dyDescent="0.25">
      <c r="A4332" s="447"/>
      <c r="B4332" s="449">
        <v>92464</v>
      </c>
      <c r="C4332" s="439" t="s">
        <v>1654</v>
      </c>
      <c r="D4332" s="449" t="s">
        <v>71</v>
      </c>
      <c r="E4332" s="450">
        <v>132.66999999999999</v>
      </c>
      <c r="F4332" s="455">
        <v>0</v>
      </c>
      <c r="G4332" s="453">
        <f>VLOOKUP(B4332,'SINAPI-%MO'!B:E,4,0)</f>
        <v>0.40799999999999997</v>
      </c>
      <c r="H4332" s="456">
        <f t="shared" si="67"/>
        <v>78.540000000000006</v>
      </c>
    </row>
    <row r="4333" spans="1:8" x14ac:dyDescent="0.25">
      <c r="A4333" s="447"/>
      <c r="B4333" s="449">
        <v>105403</v>
      </c>
      <c r="C4333" s="439" t="s">
        <v>5661</v>
      </c>
      <c r="D4333" s="449" t="s">
        <v>71</v>
      </c>
      <c r="E4333" s="450">
        <v>199.72</v>
      </c>
      <c r="F4333" s="455">
        <v>0</v>
      </c>
      <c r="G4333" s="453">
        <f>VLOOKUP(B4333,'SINAPI-%MO'!B:E,4,0)</f>
        <v>0.15279999999999999</v>
      </c>
      <c r="H4333" s="456">
        <f t="shared" si="67"/>
        <v>169.2</v>
      </c>
    </row>
    <row r="4334" spans="1:8" x14ac:dyDescent="0.25">
      <c r="A4334" s="447"/>
      <c r="B4334" s="449">
        <v>96252</v>
      </c>
      <c r="C4334" s="439" t="s">
        <v>5659</v>
      </c>
      <c r="D4334" s="449" t="s">
        <v>71</v>
      </c>
      <c r="E4334" s="450">
        <v>162.26</v>
      </c>
      <c r="F4334" s="455">
        <v>0</v>
      </c>
      <c r="G4334" s="453">
        <f>VLOOKUP(B4334,'SINAPI-%MO'!B:E,4,0)</f>
        <v>0.17169999999999999</v>
      </c>
      <c r="H4334" s="456">
        <f t="shared" si="67"/>
        <v>134.38999999999999</v>
      </c>
    </row>
    <row r="4335" spans="1:8" x14ac:dyDescent="0.25">
      <c r="A4335" s="447"/>
      <c r="B4335" s="449">
        <v>96254</v>
      </c>
      <c r="C4335" s="439" t="s">
        <v>11639</v>
      </c>
      <c r="D4335" s="449" t="s">
        <v>73</v>
      </c>
      <c r="E4335" s="450">
        <v>0</v>
      </c>
      <c r="F4335" s="455"/>
      <c r="G4335" s="453" t="e">
        <f>VLOOKUP(B4335,'SINAPI-%MO'!B:E,4,0)</f>
        <v>#N/A</v>
      </c>
      <c r="H4335" s="456" t="str">
        <f t="shared" si="67"/>
        <v/>
      </c>
    </row>
    <row r="4336" spans="1:8" x14ac:dyDescent="0.25">
      <c r="A4336" s="447"/>
      <c r="B4336" s="449">
        <v>96253</v>
      </c>
      <c r="C4336" s="439" t="s">
        <v>11640</v>
      </c>
      <c r="D4336" s="449" t="s">
        <v>73</v>
      </c>
      <c r="E4336" s="450">
        <v>0</v>
      </c>
      <c r="F4336" s="455"/>
      <c r="G4336" s="453" t="e">
        <f>VLOOKUP(B4336,'SINAPI-%MO'!B:E,4,0)</f>
        <v>#N/A</v>
      </c>
      <c r="H4336" s="456" t="str">
        <f t="shared" si="67"/>
        <v/>
      </c>
    </row>
    <row r="4337" spans="1:8" x14ac:dyDescent="0.25">
      <c r="A4337" s="447"/>
      <c r="B4337" s="449">
        <v>105406</v>
      </c>
      <c r="C4337" s="439" t="s">
        <v>5662</v>
      </c>
      <c r="D4337" s="449" t="s">
        <v>71</v>
      </c>
      <c r="E4337" s="450">
        <v>204.61</v>
      </c>
      <c r="F4337" s="455">
        <v>0</v>
      </c>
      <c r="G4337" s="453">
        <f>VLOOKUP(B4337,'SINAPI-%MO'!B:E,4,0)</f>
        <v>0.4607</v>
      </c>
      <c r="H4337" s="456">
        <f t="shared" si="67"/>
        <v>110.34</v>
      </c>
    </row>
    <row r="4338" spans="1:8" x14ac:dyDescent="0.25">
      <c r="A4338" s="447"/>
      <c r="B4338" s="449">
        <v>96264</v>
      </c>
      <c r="C4338" s="439" t="s">
        <v>11641</v>
      </c>
      <c r="D4338" s="449" t="s">
        <v>71</v>
      </c>
      <c r="E4338" s="450">
        <v>0</v>
      </c>
      <c r="F4338" s="455"/>
      <c r="G4338" s="453" t="e">
        <f>VLOOKUP(B4338,'SINAPI-%MO'!B:E,4,0)</f>
        <v>#N/A</v>
      </c>
      <c r="H4338" s="456" t="str">
        <f t="shared" si="67"/>
        <v/>
      </c>
    </row>
    <row r="4339" spans="1:8" x14ac:dyDescent="0.25">
      <c r="A4339" s="447"/>
      <c r="B4339" s="449">
        <v>105405</v>
      </c>
      <c r="C4339" s="439" t="s">
        <v>11642</v>
      </c>
      <c r="D4339" s="449" t="s">
        <v>71</v>
      </c>
      <c r="E4339" s="450">
        <v>0</v>
      </c>
      <c r="F4339" s="455"/>
      <c r="G4339" s="453" t="e">
        <f>VLOOKUP(B4339,'SINAPI-%MO'!B:E,4,0)</f>
        <v>#N/A</v>
      </c>
      <c r="H4339" s="456" t="str">
        <f t="shared" si="67"/>
        <v/>
      </c>
    </row>
    <row r="4340" spans="1:8" x14ac:dyDescent="0.25">
      <c r="A4340" s="447"/>
      <c r="B4340" s="449">
        <v>96258</v>
      </c>
      <c r="C4340" s="439" t="s">
        <v>5660</v>
      </c>
      <c r="D4340" s="449" t="s">
        <v>71</v>
      </c>
      <c r="E4340" s="450">
        <v>146.80000000000001</v>
      </c>
      <c r="F4340" s="455">
        <v>0</v>
      </c>
      <c r="G4340" s="453">
        <f>VLOOKUP(B4340,'SINAPI-%MO'!B:E,4,0)</f>
        <v>0.47799999999999998</v>
      </c>
      <c r="H4340" s="456">
        <f t="shared" si="67"/>
        <v>76.62</v>
      </c>
    </row>
    <row r="4341" spans="1:8" x14ac:dyDescent="0.25">
      <c r="A4341" s="447"/>
      <c r="B4341" s="449">
        <v>96262</v>
      </c>
      <c r="C4341" s="439" t="s">
        <v>11643</v>
      </c>
      <c r="D4341" s="449" t="s">
        <v>71</v>
      </c>
      <c r="E4341" s="450">
        <v>0</v>
      </c>
      <c r="F4341" s="455"/>
      <c r="G4341" s="453" t="e">
        <f>VLOOKUP(B4341,'SINAPI-%MO'!B:E,4,0)</f>
        <v>#N/A</v>
      </c>
      <c r="H4341" s="456" t="str">
        <f t="shared" si="67"/>
        <v/>
      </c>
    </row>
    <row r="4342" spans="1:8" x14ac:dyDescent="0.25">
      <c r="A4342" s="447"/>
      <c r="B4342" s="449">
        <v>105404</v>
      </c>
      <c r="C4342" s="439" t="s">
        <v>11644</v>
      </c>
      <c r="D4342" s="449" t="s">
        <v>71</v>
      </c>
      <c r="E4342" s="450">
        <v>0</v>
      </c>
      <c r="F4342" s="455"/>
      <c r="G4342" s="453" t="e">
        <f>VLOOKUP(B4342,'SINAPI-%MO'!B:E,4,0)</f>
        <v>#N/A</v>
      </c>
      <c r="H4342" s="456" t="str">
        <f t="shared" si="67"/>
        <v/>
      </c>
    </row>
    <row r="4343" spans="1:8" x14ac:dyDescent="0.25">
      <c r="A4343" s="447"/>
      <c r="B4343" s="449">
        <v>92751</v>
      </c>
      <c r="C4343" s="439" t="s">
        <v>1332</v>
      </c>
      <c r="D4343" s="449" t="s">
        <v>84</v>
      </c>
      <c r="E4343" s="450">
        <v>1818.73</v>
      </c>
      <c r="F4343" s="455">
        <v>0</v>
      </c>
      <c r="G4343" s="453">
        <f>VLOOKUP(B4343,'SINAPI-%MO'!B:E,4,0)</f>
        <v>0.1865</v>
      </c>
      <c r="H4343" s="456">
        <f t="shared" si="67"/>
        <v>1479.53</v>
      </c>
    </row>
    <row r="4344" spans="1:8" x14ac:dyDescent="0.25">
      <c r="A4344" s="447"/>
      <c r="B4344" s="449">
        <v>92752</v>
      </c>
      <c r="C4344" s="439" t="s">
        <v>1333</v>
      </c>
      <c r="D4344" s="449" t="s">
        <v>84</v>
      </c>
      <c r="E4344" s="450">
        <v>2157.0100000000002</v>
      </c>
      <c r="F4344" s="455">
        <v>0</v>
      </c>
      <c r="G4344" s="453">
        <f>VLOOKUP(B4344,'SINAPI-%MO'!B:E,4,0)</f>
        <v>0.17899999999999999</v>
      </c>
      <c r="H4344" s="456">
        <f t="shared" si="67"/>
        <v>1770.9</v>
      </c>
    </row>
    <row r="4345" spans="1:8" x14ac:dyDescent="0.25">
      <c r="A4345" s="447"/>
      <c r="B4345" s="449">
        <v>92750</v>
      </c>
      <c r="C4345" s="439" t="s">
        <v>1331</v>
      </c>
      <c r="D4345" s="449" t="s">
        <v>84</v>
      </c>
      <c r="E4345" s="450">
        <v>1477.95</v>
      </c>
      <c r="F4345" s="455">
        <v>0</v>
      </c>
      <c r="G4345" s="453">
        <f>VLOOKUP(B4345,'SINAPI-%MO'!B:E,4,0)</f>
        <v>0.1966</v>
      </c>
      <c r="H4345" s="456">
        <f t="shared" si="67"/>
        <v>1187.3800000000001</v>
      </c>
    </row>
    <row r="4346" spans="1:8" x14ac:dyDescent="0.25">
      <c r="A4346" s="447"/>
      <c r="B4346" s="449">
        <v>92749</v>
      </c>
      <c r="C4346" s="439" t="s">
        <v>1330</v>
      </c>
      <c r="D4346" s="449" t="s">
        <v>84</v>
      </c>
      <c r="E4346" s="450">
        <v>895.29</v>
      </c>
      <c r="F4346" s="455">
        <v>0</v>
      </c>
      <c r="G4346" s="453">
        <f>VLOOKUP(B4346,'SINAPI-%MO'!B:E,4,0)</f>
        <v>0.23280000000000001</v>
      </c>
      <c r="H4346" s="456">
        <f t="shared" si="67"/>
        <v>686.86</v>
      </c>
    </row>
    <row r="4347" spans="1:8" x14ac:dyDescent="0.25">
      <c r="A4347" s="447"/>
      <c r="B4347" s="449">
        <v>92745</v>
      </c>
      <c r="C4347" s="439" t="s">
        <v>1326</v>
      </c>
      <c r="D4347" s="449" t="s">
        <v>84</v>
      </c>
      <c r="E4347" s="450">
        <v>767.4</v>
      </c>
      <c r="F4347" s="455">
        <v>0</v>
      </c>
      <c r="G4347" s="453">
        <f>VLOOKUP(B4347,'SINAPI-%MO'!B:E,4,0)</f>
        <v>0.27489999999999998</v>
      </c>
      <c r="H4347" s="456">
        <f t="shared" si="67"/>
        <v>556.44000000000005</v>
      </c>
    </row>
    <row r="4348" spans="1:8" x14ac:dyDescent="0.25">
      <c r="A4348" s="447"/>
      <c r="B4348" s="449">
        <v>92747</v>
      </c>
      <c r="C4348" s="439" t="s">
        <v>1328</v>
      </c>
      <c r="D4348" s="449" t="s">
        <v>84</v>
      </c>
      <c r="E4348" s="450">
        <v>850.61</v>
      </c>
      <c r="F4348" s="455">
        <v>0</v>
      </c>
      <c r="G4348" s="453">
        <f>VLOOKUP(B4348,'SINAPI-%MO'!B:E,4,0)</f>
        <v>0.27479999999999999</v>
      </c>
      <c r="H4348" s="456">
        <f t="shared" si="67"/>
        <v>616.86</v>
      </c>
    </row>
    <row r="4349" spans="1:8" x14ac:dyDescent="0.25">
      <c r="A4349" s="447"/>
      <c r="B4349" s="449">
        <v>92743</v>
      </c>
      <c r="C4349" s="439" t="s">
        <v>1324</v>
      </c>
      <c r="D4349" s="449" t="s">
        <v>84</v>
      </c>
      <c r="E4349" s="450">
        <v>634.80999999999995</v>
      </c>
      <c r="F4349" s="455">
        <v>0</v>
      </c>
      <c r="G4349" s="453">
        <f>VLOOKUP(B4349,'SINAPI-%MO'!B:E,4,0)</f>
        <v>0.2853</v>
      </c>
      <c r="H4349" s="456">
        <f t="shared" si="67"/>
        <v>453.69</v>
      </c>
    </row>
    <row r="4350" spans="1:8" x14ac:dyDescent="0.25">
      <c r="A4350" s="447"/>
      <c r="B4350" s="449">
        <v>92746</v>
      </c>
      <c r="C4350" s="439" t="s">
        <v>1327</v>
      </c>
      <c r="D4350" s="449" t="s">
        <v>84</v>
      </c>
      <c r="E4350" s="450">
        <v>691.04</v>
      </c>
      <c r="F4350" s="455">
        <v>0</v>
      </c>
      <c r="G4350" s="453">
        <f>VLOOKUP(B4350,'SINAPI-%MO'!B:E,4,0)</f>
        <v>0.19670000000000001</v>
      </c>
      <c r="H4350" s="456">
        <f t="shared" si="67"/>
        <v>555.11</v>
      </c>
    </row>
    <row r="4351" spans="1:8" x14ac:dyDescent="0.25">
      <c r="A4351" s="447"/>
      <c r="B4351" s="449">
        <v>92748</v>
      </c>
      <c r="C4351" s="439" t="s">
        <v>1329</v>
      </c>
      <c r="D4351" s="449" t="s">
        <v>84</v>
      </c>
      <c r="E4351" s="450">
        <v>757.06</v>
      </c>
      <c r="F4351" s="455">
        <v>0</v>
      </c>
      <c r="G4351" s="453">
        <f>VLOOKUP(B4351,'SINAPI-%MO'!B:E,4,0)</f>
        <v>0.2102</v>
      </c>
      <c r="H4351" s="456">
        <f t="shared" si="67"/>
        <v>597.91999999999996</v>
      </c>
    </row>
    <row r="4352" spans="1:8" x14ac:dyDescent="0.25">
      <c r="A4352" s="447"/>
      <c r="B4352" s="449">
        <v>92744</v>
      </c>
      <c r="C4352" s="439" t="s">
        <v>1325</v>
      </c>
      <c r="D4352" s="449" t="s">
        <v>84</v>
      </c>
      <c r="E4352" s="450">
        <v>582.24</v>
      </c>
      <c r="F4352" s="455">
        <v>0</v>
      </c>
      <c r="G4352" s="453">
        <f>VLOOKUP(B4352,'SINAPI-%MO'!B:E,4,0)</f>
        <v>0.17299999999999999</v>
      </c>
      <c r="H4352" s="456">
        <f t="shared" si="67"/>
        <v>481.51</v>
      </c>
    </row>
    <row r="4353" spans="1:8" x14ac:dyDescent="0.25">
      <c r="A4353" s="447"/>
      <c r="B4353" s="449">
        <v>92754</v>
      </c>
      <c r="C4353" s="439" t="s">
        <v>1335</v>
      </c>
      <c r="D4353" s="449" t="s">
        <v>84</v>
      </c>
      <c r="E4353" s="450">
        <v>597.66999999999996</v>
      </c>
      <c r="F4353" s="455">
        <v>0.1414</v>
      </c>
      <c r="G4353" s="453">
        <f>VLOOKUP(B4353,'SINAPI-%MO'!B:E,4,0)</f>
        <v>0.2707</v>
      </c>
      <c r="H4353" s="456">
        <f t="shared" si="67"/>
        <v>435.88</v>
      </c>
    </row>
    <row r="4354" spans="1:8" x14ac:dyDescent="0.25">
      <c r="A4354" s="447"/>
      <c r="B4354" s="449">
        <v>92753</v>
      </c>
      <c r="C4354" s="439" t="s">
        <v>1334</v>
      </c>
      <c r="D4354" s="449" t="s">
        <v>84</v>
      </c>
      <c r="E4354" s="450">
        <v>608.85</v>
      </c>
      <c r="F4354" s="455">
        <v>0.13880000000000001</v>
      </c>
      <c r="G4354" s="453">
        <f>VLOOKUP(B4354,'SINAPI-%MO'!B:E,4,0)</f>
        <v>0.24179999999999999</v>
      </c>
      <c r="H4354" s="456">
        <f t="shared" si="67"/>
        <v>461.63</v>
      </c>
    </row>
    <row r="4355" spans="1:8" x14ac:dyDescent="0.25">
      <c r="A4355" s="447"/>
      <c r="B4355" s="449">
        <v>92755</v>
      </c>
      <c r="C4355" s="439" t="s">
        <v>1336</v>
      </c>
      <c r="D4355" s="449" t="s">
        <v>71</v>
      </c>
      <c r="E4355" s="450">
        <v>231.88</v>
      </c>
      <c r="F4355" s="455">
        <v>0</v>
      </c>
      <c r="G4355" s="453">
        <f>VLOOKUP(B4355,'SINAPI-%MO'!B:E,4,0)</f>
        <v>0.2782</v>
      </c>
      <c r="H4355" s="456">
        <f t="shared" si="67"/>
        <v>167.37</v>
      </c>
    </row>
    <row r="4356" spans="1:8" x14ac:dyDescent="0.25">
      <c r="A4356" s="447"/>
      <c r="B4356" s="449">
        <v>92756</v>
      </c>
      <c r="C4356" s="439" t="s">
        <v>1337</v>
      </c>
      <c r="D4356" s="449" t="s">
        <v>71</v>
      </c>
      <c r="E4356" s="450">
        <v>266.67</v>
      </c>
      <c r="F4356" s="455">
        <v>0</v>
      </c>
      <c r="G4356" s="453">
        <f>VLOOKUP(B4356,'SINAPI-%MO'!B:E,4,0)</f>
        <v>0.28870000000000001</v>
      </c>
      <c r="H4356" s="456">
        <f t="shared" si="67"/>
        <v>189.68</v>
      </c>
    </row>
    <row r="4357" spans="1:8" x14ac:dyDescent="0.25">
      <c r="A4357" s="447"/>
      <c r="B4357" s="449">
        <v>92757</v>
      </c>
      <c r="C4357" s="439" t="s">
        <v>1338</v>
      </c>
      <c r="D4357" s="449" t="s">
        <v>71</v>
      </c>
      <c r="E4357" s="450">
        <v>308.31</v>
      </c>
      <c r="F4357" s="455">
        <v>0</v>
      </c>
      <c r="G4357" s="453">
        <f>VLOOKUP(B4357,'SINAPI-%MO'!B:E,4,0)</f>
        <v>0.2969</v>
      </c>
      <c r="H4357" s="456">
        <f t="shared" si="67"/>
        <v>216.77</v>
      </c>
    </row>
    <row r="4358" spans="1:8" x14ac:dyDescent="0.25">
      <c r="A4358" s="447"/>
      <c r="B4358" s="449">
        <v>92758</v>
      </c>
      <c r="C4358" s="439" t="s">
        <v>1339</v>
      </c>
      <c r="D4358" s="449" t="s">
        <v>84</v>
      </c>
      <c r="E4358" s="450">
        <v>636.32000000000005</v>
      </c>
      <c r="F4358" s="455">
        <v>0</v>
      </c>
      <c r="G4358" s="453">
        <f>VLOOKUP(B4358,'SINAPI-%MO'!B:E,4,0)</f>
        <v>0.1394</v>
      </c>
      <c r="H4358" s="456">
        <f t="shared" si="67"/>
        <v>547.61</v>
      </c>
    </row>
    <row r="4359" spans="1:8" x14ac:dyDescent="0.25">
      <c r="A4359" s="447"/>
      <c r="B4359" s="449">
        <v>104500</v>
      </c>
      <c r="C4359" s="439" t="s">
        <v>13742</v>
      </c>
      <c r="D4359" s="449" t="s">
        <v>73</v>
      </c>
      <c r="E4359" s="450">
        <v>0</v>
      </c>
      <c r="F4359" s="455"/>
      <c r="G4359" s="453" t="e">
        <f>VLOOKUP(B4359,'SINAPI-%MO'!B:E,4,0)</f>
        <v>#N/A</v>
      </c>
      <c r="H4359" s="456" t="str">
        <f t="shared" si="67"/>
        <v/>
      </c>
    </row>
    <row r="4360" spans="1:8" x14ac:dyDescent="0.25">
      <c r="A4360" s="447"/>
      <c r="B4360" s="449">
        <v>104503</v>
      </c>
      <c r="C4360" s="439" t="s">
        <v>13743</v>
      </c>
      <c r="D4360" s="449" t="s">
        <v>73</v>
      </c>
      <c r="E4360" s="450">
        <v>0</v>
      </c>
      <c r="F4360" s="455"/>
      <c r="G4360" s="453" t="e">
        <f>VLOOKUP(B4360,'SINAPI-%MO'!B:E,4,0)</f>
        <v>#N/A</v>
      </c>
      <c r="H4360" s="456" t="str">
        <f t="shared" si="67"/>
        <v/>
      </c>
    </row>
    <row r="4361" spans="1:8" x14ac:dyDescent="0.25">
      <c r="A4361" s="447"/>
      <c r="B4361" s="449">
        <v>104504</v>
      </c>
      <c r="C4361" s="439" t="s">
        <v>13744</v>
      </c>
      <c r="D4361" s="449" t="s">
        <v>73</v>
      </c>
      <c r="E4361" s="450">
        <v>0</v>
      </c>
      <c r="F4361" s="455"/>
      <c r="G4361" s="453" t="e">
        <f>VLOOKUP(B4361,'SINAPI-%MO'!B:E,4,0)</f>
        <v>#N/A</v>
      </c>
      <c r="H4361" s="456" t="str">
        <f t="shared" si="67"/>
        <v/>
      </c>
    </row>
    <row r="4362" spans="1:8" x14ac:dyDescent="0.25">
      <c r="A4362" s="447"/>
      <c r="B4362" s="449">
        <v>104507</v>
      </c>
      <c r="C4362" s="439" t="s">
        <v>13745</v>
      </c>
      <c r="D4362" s="449" t="s">
        <v>73</v>
      </c>
      <c r="E4362" s="450">
        <v>0</v>
      </c>
      <c r="F4362" s="455"/>
      <c r="G4362" s="453" t="e">
        <f>VLOOKUP(B4362,'SINAPI-%MO'!B:E,4,0)</f>
        <v>#N/A</v>
      </c>
      <c r="H4362" s="456" t="str">
        <f t="shared" si="67"/>
        <v/>
      </c>
    </row>
    <row r="4363" spans="1:8" x14ac:dyDescent="0.25">
      <c r="A4363" s="447"/>
      <c r="B4363" s="449">
        <v>104508</v>
      </c>
      <c r="C4363" s="439" t="s">
        <v>13746</v>
      </c>
      <c r="D4363" s="449" t="s">
        <v>73</v>
      </c>
      <c r="E4363" s="450">
        <v>0</v>
      </c>
      <c r="F4363" s="455"/>
      <c r="G4363" s="453" t="e">
        <f>VLOOKUP(B4363,'SINAPI-%MO'!B:E,4,0)</f>
        <v>#N/A</v>
      </c>
      <c r="H4363" s="456" t="str">
        <f t="shared" si="67"/>
        <v/>
      </c>
    </row>
    <row r="4364" spans="1:8" x14ac:dyDescent="0.25">
      <c r="A4364" s="447"/>
      <c r="B4364" s="449">
        <v>104509</v>
      </c>
      <c r="C4364" s="439" t="s">
        <v>13747</v>
      </c>
      <c r="D4364" s="449" t="s">
        <v>73</v>
      </c>
      <c r="E4364" s="450">
        <v>0</v>
      </c>
      <c r="F4364" s="455"/>
      <c r="G4364" s="453" t="e">
        <f>VLOOKUP(B4364,'SINAPI-%MO'!B:E,4,0)</f>
        <v>#N/A</v>
      </c>
      <c r="H4364" s="456" t="str">
        <f t="shared" ref="H4364:H4427" si="68">IF(E4364&gt;0,TRUNC(E4364*(1-G4364),2),"")</f>
        <v/>
      </c>
    </row>
    <row r="4365" spans="1:8" x14ac:dyDescent="0.25">
      <c r="A4365" s="447"/>
      <c r="B4365" s="449">
        <v>104512</v>
      </c>
      <c r="C4365" s="439" t="s">
        <v>13748</v>
      </c>
      <c r="D4365" s="449" t="s">
        <v>73</v>
      </c>
      <c r="E4365" s="450">
        <v>0</v>
      </c>
      <c r="F4365" s="455"/>
      <c r="G4365" s="453" t="e">
        <f>VLOOKUP(B4365,'SINAPI-%MO'!B:E,4,0)</f>
        <v>#N/A</v>
      </c>
      <c r="H4365" s="456" t="str">
        <f t="shared" si="68"/>
        <v/>
      </c>
    </row>
    <row r="4366" spans="1:8" x14ac:dyDescent="0.25">
      <c r="A4366" s="447"/>
      <c r="B4366" s="449">
        <v>104513</v>
      </c>
      <c r="C4366" s="439" t="s">
        <v>13749</v>
      </c>
      <c r="D4366" s="449" t="s">
        <v>73</v>
      </c>
      <c r="E4366" s="450">
        <v>0</v>
      </c>
      <c r="F4366" s="455"/>
      <c r="G4366" s="453" t="e">
        <f>VLOOKUP(B4366,'SINAPI-%MO'!B:E,4,0)</f>
        <v>#N/A</v>
      </c>
      <c r="H4366" s="456" t="str">
        <f t="shared" si="68"/>
        <v/>
      </c>
    </row>
    <row r="4367" spans="1:8" x14ac:dyDescent="0.25">
      <c r="A4367" s="447"/>
      <c r="B4367" s="449">
        <v>104514</v>
      </c>
      <c r="C4367" s="439" t="s">
        <v>13750</v>
      </c>
      <c r="D4367" s="449" t="s">
        <v>73</v>
      </c>
      <c r="E4367" s="450">
        <v>0</v>
      </c>
      <c r="F4367" s="455"/>
      <c r="G4367" s="453" t="e">
        <f>VLOOKUP(B4367,'SINAPI-%MO'!B:E,4,0)</f>
        <v>#N/A</v>
      </c>
      <c r="H4367" s="456" t="str">
        <f t="shared" si="68"/>
        <v/>
      </c>
    </row>
    <row r="4368" spans="1:8" x14ac:dyDescent="0.25">
      <c r="A4368" s="447"/>
      <c r="B4368" s="449">
        <v>104501</v>
      </c>
      <c r="C4368" s="439" t="s">
        <v>13751</v>
      </c>
      <c r="D4368" s="449" t="s">
        <v>73</v>
      </c>
      <c r="E4368" s="450">
        <v>0</v>
      </c>
      <c r="F4368" s="455"/>
      <c r="G4368" s="453" t="e">
        <f>VLOOKUP(B4368,'SINAPI-%MO'!B:E,4,0)</f>
        <v>#N/A</v>
      </c>
      <c r="H4368" s="456" t="str">
        <f t="shared" si="68"/>
        <v/>
      </c>
    </row>
    <row r="4369" spans="1:8" x14ac:dyDescent="0.25">
      <c r="A4369" s="447"/>
      <c r="B4369" s="449">
        <v>104502</v>
      </c>
      <c r="C4369" s="439" t="s">
        <v>13752</v>
      </c>
      <c r="D4369" s="449" t="s">
        <v>73</v>
      </c>
      <c r="E4369" s="450">
        <v>0</v>
      </c>
      <c r="F4369" s="455"/>
      <c r="G4369" s="453" t="e">
        <f>VLOOKUP(B4369,'SINAPI-%MO'!B:E,4,0)</f>
        <v>#N/A</v>
      </c>
      <c r="H4369" s="456" t="str">
        <f t="shared" si="68"/>
        <v/>
      </c>
    </row>
    <row r="4370" spans="1:8" x14ac:dyDescent="0.25">
      <c r="A4370" s="447"/>
      <c r="B4370" s="449">
        <v>104505</v>
      </c>
      <c r="C4370" s="439" t="s">
        <v>13753</v>
      </c>
      <c r="D4370" s="449" t="s">
        <v>73</v>
      </c>
      <c r="E4370" s="450">
        <v>0</v>
      </c>
      <c r="F4370" s="455"/>
      <c r="G4370" s="453" t="e">
        <f>VLOOKUP(B4370,'SINAPI-%MO'!B:E,4,0)</f>
        <v>#N/A</v>
      </c>
      <c r="H4370" s="456" t="str">
        <f t="shared" si="68"/>
        <v/>
      </c>
    </row>
    <row r="4371" spans="1:8" x14ac:dyDescent="0.25">
      <c r="A4371" s="447"/>
      <c r="B4371" s="449">
        <v>104506</v>
      </c>
      <c r="C4371" s="439" t="s">
        <v>13754</v>
      </c>
      <c r="D4371" s="449" t="s">
        <v>73</v>
      </c>
      <c r="E4371" s="450">
        <v>0</v>
      </c>
      <c r="F4371" s="455"/>
      <c r="G4371" s="453" t="e">
        <f>VLOOKUP(B4371,'SINAPI-%MO'!B:E,4,0)</f>
        <v>#N/A</v>
      </c>
      <c r="H4371" s="456" t="str">
        <f t="shared" si="68"/>
        <v/>
      </c>
    </row>
    <row r="4372" spans="1:8" x14ac:dyDescent="0.25">
      <c r="A4372" s="447"/>
      <c r="B4372" s="449">
        <v>104510</v>
      </c>
      <c r="C4372" s="439" t="s">
        <v>13755</v>
      </c>
      <c r="D4372" s="449" t="s">
        <v>73</v>
      </c>
      <c r="E4372" s="450">
        <v>0</v>
      </c>
      <c r="F4372" s="455"/>
      <c r="G4372" s="453" t="e">
        <f>VLOOKUP(B4372,'SINAPI-%MO'!B:E,4,0)</f>
        <v>#N/A</v>
      </c>
      <c r="H4372" s="456" t="str">
        <f t="shared" si="68"/>
        <v/>
      </c>
    </row>
    <row r="4373" spans="1:8" x14ac:dyDescent="0.25">
      <c r="A4373" s="447"/>
      <c r="B4373" s="449">
        <v>104511</v>
      </c>
      <c r="C4373" s="439" t="s">
        <v>13756</v>
      </c>
      <c r="D4373" s="449" t="s">
        <v>73</v>
      </c>
      <c r="E4373" s="450">
        <v>0</v>
      </c>
      <c r="F4373" s="455"/>
      <c r="G4373" s="453" t="e">
        <f>VLOOKUP(B4373,'SINAPI-%MO'!B:E,4,0)</f>
        <v>#N/A</v>
      </c>
      <c r="H4373" s="456" t="str">
        <f t="shared" si="68"/>
        <v/>
      </c>
    </row>
    <row r="4374" spans="1:8" x14ac:dyDescent="0.25">
      <c r="A4374" s="447"/>
      <c r="B4374" s="449">
        <v>104491</v>
      </c>
      <c r="C4374" s="439" t="s">
        <v>12793</v>
      </c>
      <c r="D4374" s="449" t="s">
        <v>73</v>
      </c>
      <c r="E4374" s="450">
        <v>4378.34</v>
      </c>
      <c r="F4374" s="455">
        <v>0</v>
      </c>
      <c r="G4374" s="453">
        <f>VLOOKUP(B4374,'SINAPI-%MO'!B:E,4,0)</f>
        <v>1.6899999999999998E-2</v>
      </c>
      <c r="H4374" s="456">
        <f t="shared" si="68"/>
        <v>4304.34</v>
      </c>
    </row>
    <row r="4375" spans="1:8" x14ac:dyDescent="0.25">
      <c r="A4375" s="447"/>
      <c r="B4375" s="449">
        <v>104492</v>
      </c>
      <c r="C4375" s="439" t="s">
        <v>12794</v>
      </c>
      <c r="D4375" s="449" t="s">
        <v>73</v>
      </c>
      <c r="E4375" s="450">
        <v>5475.12</v>
      </c>
      <c r="F4375" s="455">
        <v>0</v>
      </c>
      <c r="G4375" s="453">
        <f>VLOOKUP(B4375,'SINAPI-%MO'!B:E,4,0)</f>
        <v>1.66E-2</v>
      </c>
      <c r="H4375" s="456">
        <f t="shared" si="68"/>
        <v>5384.23</v>
      </c>
    </row>
    <row r="4376" spans="1:8" x14ac:dyDescent="0.25">
      <c r="A4376" s="447"/>
      <c r="B4376" s="449">
        <v>104493</v>
      </c>
      <c r="C4376" s="439" t="s">
        <v>13757</v>
      </c>
      <c r="D4376" s="449" t="s">
        <v>73</v>
      </c>
      <c r="E4376" s="450">
        <v>0</v>
      </c>
      <c r="F4376" s="455"/>
      <c r="G4376" s="453" t="e">
        <f>VLOOKUP(B4376,'SINAPI-%MO'!B:E,4,0)</f>
        <v>#N/A</v>
      </c>
      <c r="H4376" s="456" t="str">
        <f t="shared" si="68"/>
        <v/>
      </c>
    </row>
    <row r="4377" spans="1:8" x14ac:dyDescent="0.25">
      <c r="A4377" s="447"/>
      <c r="B4377" s="449">
        <v>104494</v>
      </c>
      <c r="C4377" s="439" t="s">
        <v>12795</v>
      </c>
      <c r="D4377" s="449" t="s">
        <v>73</v>
      </c>
      <c r="E4377" s="450">
        <v>7397.21</v>
      </c>
      <c r="F4377" s="455">
        <v>0</v>
      </c>
      <c r="G4377" s="453">
        <f>VLOOKUP(B4377,'SINAPI-%MO'!B:E,4,0)</f>
        <v>1.44E-2</v>
      </c>
      <c r="H4377" s="456">
        <f t="shared" si="68"/>
        <v>7290.69</v>
      </c>
    </row>
    <row r="4378" spans="1:8" x14ac:dyDescent="0.25">
      <c r="A4378" s="447"/>
      <c r="B4378" s="449">
        <v>104495</v>
      </c>
      <c r="C4378" s="439" t="s">
        <v>13758</v>
      </c>
      <c r="D4378" s="449" t="s">
        <v>73</v>
      </c>
      <c r="E4378" s="450">
        <v>0</v>
      </c>
      <c r="F4378" s="455"/>
      <c r="G4378" s="453" t="e">
        <f>VLOOKUP(B4378,'SINAPI-%MO'!B:E,4,0)</f>
        <v>#N/A</v>
      </c>
      <c r="H4378" s="456" t="str">
        <f t="shared" si="68"/>
        <v/>
      </c>
    </row>
    <row r="4379" spans="1:8" x14ac:dyDescent="0.25">
      <c r="A4379" s="447"/>
      <c r="B4379" s="449">
        <v>104496</v>
      </c>
      <c r="C4379" s="439" t="s">
        <v>13759</v>
      </c>
      <c r="D4379" s="449" t="s">
        <v>73</v>
      </c>
      <c r="E4379" s="450">
        <v>0</v>
      </c>
      <c r="F4379" s="455"/>
      <c r="G4379" s="453" t="e">
        <f>VLOOKUP(B4379,'SINAPI-%MO'!B:E,4,0)</f>
        <v>#N/A</v>
      </c>
      <c r="H4379" s="456" t="str">
        <f t="shared" si="68"/>
        <v/>
      </c>
    </row>
    <row r="4380" spans="1:8" x14ac:dyDescent="0.25">
      <c r="A4380" s="447"/>
      <c r="B4380" s="449">
        <v>104497</v>
      </c>
      <c r="C4380" s="439" t="s">
        <v>12796</v>
      </c>
      <c r="D4380" s="449" t="s">
        <v>73</v>
      </c>
      <c r="E4380" s="450">
        <v>8877.36</v>
      </c>
      <c r="F4380" s="455">
        <v>0</v>
      </c>
      <c r="G4380" s="453">
        <f>VLOOKUP(B4380,'SINAPI-%MO'!B:E,4,0)</f>
        <v>1.6500000000000001E-2</v>
      </c>
      <c r="H4380" s="456">
        <f t="shared" si="68"/>
        <v>8730.8799999999992</v>
      </c>
    </row>
    <row r="4381" spans="1:8" x14ac:dyDescent="0.25">
      <c r="A4381" s="447"/>
      <c r="B4381" s="449">
        <v>104498</v>
      </c>
      <c r="C4381" s="439" t="s">
        <v>13760</v>
      </c>
      <c r="D4381" s="449" t="s">
        <v>73</v>
      </c>
      <c r="E4381" s="450">
        <v>0</v>
      </c>
      <c r="F4381" s="455"/>
      <c r="G4381" s="453" t="e">
        <f>VLOOKUP(B4381,'SINAPI-%MO'!B:E,4,0)</f>
        <v>#N/A</v>
      </c>
      <c r="H4381" s="456" t="str">
        <f t="shared" si="68"/>
        <v/>
      </c>
    </row>
    <row r="4382" spans="1:8" x14ac:dyDescent="0.25">
      <c r="A4382" s="447"/>
      <c r="B4382" s="449">
        <v>104499</v>
      </c>
      <c r="C4382" s="439" t="s">
        <v>13761</v>
      </c>
      <c r="D4382" s="449" t="s">
        <v>73</v>
      </c>
      <c r="E4382" s="450">
        <v>0</v>
      </c>
      <c r="F4382" s="455"/>
      <c r="G4382" s="453" t="e">
        <f>VLOOKUP(B4382,'SINAPI-%MO'!B:E,4,0)</f>
        <v>#N/A</v>
      </c>
      <c r="H4382" s="456" t="str">
        <f t="shared" si="68"/>
        <v/>
      </c>
    </row>
    <row r="4383" spans="1:8" x14ac:dyDescent="0.25">
      <c r="A4383" s="447"/>
      <c r="B4383" s="449">
        <v>104515</v>
      </c>
      <c r="C4383" s="439" t="s">
        <v>1471</v>
      </c>
      <c r="D4383" s="449" t="s">
        <v>71</v>
      </c>
      <c r="E4383" s="450">
        <v>25.91</v>
      </c>
      <c r="F4383" s="455">
        <v>0</v>
      </c>
      <c r="G4383" s="453">
        <f>VLOOKUP(B4383,'SINAPI-%MO'!B:E,4,0)</f>
        <v>1.66E-2</v>
      </c>
      <c r="H4383" s="456">
        <f t="shared" si="68"/>
        <v>25.47</v>
      </c>
    </row>
    <row r="4384" spans="1:8" x14ac:dyDescent="0.25">
      <c r="A4384" s="447"/>
      <c r="B4384" s="449">
        <v>106549</v>
      </c>
      <c r="C4384" s="439" t="s">
        <v>15202</v>
      </c>
      <c r="D4384" s="449" t="s">
        <v>73</v>
      </c>
      <c r="E4384" s="450">
        <v>0</v>
      </c>
      <c r="F4384" s="455"/>
      <c r="G4384" s="453" t="e">
        <f>VLOOKUP(B4384,'SINAPI-%MO'!B:E,4,0)</f>
        <v>#N/A</v>
      </c>
      <c r="H4384" s="456" t="str">
        <f t="shared" si="68"/>
        <v/>
      </c>
    </row>
    <row r="4385" spans="1:8" x14ac:dyDescent="0.25">
      <c r="A4385" s="447"/>
      <c r="B4385" s="449">
        <v>106548</v>
      </c>
      <c r="C4385" s="439" t="s">
        <v>15203</v>
      </c>
      <c r="D4385" s="449" t="s">
        <v>73</v>
      </c>
      <c r="E4385" s="450">
        <v>0</v>
      </c>
      <c r="F4385" s="455"/>
      <c r="G4385" s="453" t="e">
        <f>VLOOKUP(B4385,'SINAPI-%MO'!B:E,4,0)</f>
        <v>#N/A</v>
      </c>
      <c r="H4385" s="456" t="str">
        <f t="shared" si="68"/>
        <v/>
      </c>
    </row>
    <row r="4386" spans="1:8" x14ac:dyDescent="0.25">
      <c r="A4386" s="447"/>
      <c r="B4386" s="449">
        <v>106550</v>
      </c>
      <c r="C4386" s="439" t="s">
        <v>14434</v>
      </c>
      <c r="D4386" s="449" t="s">
        <v>73</v>
      </c>
      <c r="E4386" s="450">
        <v>4.53</v>
      </c>
      <c r="F4386" s="455">
        <v>0</v>
      </c>
      <c r="G4386" s="453">
        <f>VLOOKUP(B4386,'SINAPI-%MO'!B:E,4,0)</f>
        <v>0.34660000000000002</v>
      </c>
      <c r="H4386" s="456">
        <f t="shared" si="68"/>
        <v>2.95</v>
      </c>
    </row>
    <row r="4387" spans="1:8" x14ac:dyDescent="0.25">
      <c r="A4387" s="447"/>
      <c r="B4387" s="449">
        <v>87430</v>
      </c>
      <c r="C4387" s="439" t="s">
        <v>4365</v>
      </c>
      <c r="D4387" s="449" t="s">
        <v>71</v>
      </c>
      <c r="E4387" s="450">
        <v>21.09</v>
      </c>
      <c r="F4387" s="455">
        <v>0</v>
      </c>
      <c r="G4387" s="453">
        <f>VLOOKUP(B4387,'SINAPI-%MO'!B:E,4,0)</f>
        <v>0.60360000000000003</v>
      </c>
      <c r="H4387" s="456">
        <f t="shared" si="68"/>
        <v>8.36</v>
      </c>
    </row>
    <row r="4388" spans="1:8" x14ac:dyDescent="0.25">
      <c r="A4388" s="447"/>
      <c r="B4388" s="449">
        <v>87433</v>
      </c>
      <c r="C4388" s="439" t="s">
        <v>4366</v>
      </c>
      <c r="D4388" s="449" t="s">
        <v>71</v>
      </c>
      <c r="E4388" s="450">
        <v>31.02</v>
      </c>
      <c r="F4388" s="455">
        <v>0</v>
      </c>
      <c r="G4388" s="453">
        <f>VLOOKUP(B4388,'SINAPI-%MO'!B:E,4,0)</f>
        <v>0.52390000000000003</v>
      </c>
      <c r="H4388" s="456">
        <f t="shared" si="68"/>
        <v>14.76</v>
      </c>
    </row>
    <row r="4389" spans="1:8" x14ac:dyDescent="0.25">
      <c r="A4389" s="447"/>
      <c r="B4389" s="449">
        <v>87436</v>
      </c>
      <c r="C4389" s="439" t="s">
        <v>4367</v>
      </c>
      <c r="D4389" s="449" t="s">
        <v>71</v>
      </c>
      <c r="E4389" s="450">
        <v>34.869999999999997</v>
      </c>
      <c r="F4389" s="455">
        <v>0</v>
      </c>
      <c r="G4389" s="453">
        <f>VLOOKUP(B4389,'SINAPI-%MO'!B:E,4,0)</f>
        <v>0.57640000000000002</v>
      </c>
      <c r="H4389" s="456">
        <f t="shared" si="68"/>
        <v>14.77</v>
      </c>
    </row>
    <row r="4390" spans="1:8" x14ac:dyDescent="0.25">
      <c r="A4390" s="447"/>
      <c r="B4390" s="449">
        <v>87439</v>
      </c>
      <c r="C4390" s="439" t="s">
        <v>4368</v>
      </c>
      <c r="D4390" s="449" t="s">
        <v>71</v>
      </c>
      <c r="E4390" s="450">
        <v>42.95</v>
      </c>
      <c r="F4390" s="455">
        <v>0</v>
      </c>
      <c r="G4390" s="453">
        <f>VLOOKUP(B4390,'SINAPI-%MO'!B:E,4,0)</f>
        <v>0.55200000000000005</v>
      </c>
      <c r="H4390" s="456">
        <f t="shared" si="68"/>
        <v>19.239999999999998</v>
      </c>
    </row>
    <row r="4391" spans="1:8" x14ac:dyDescent="0.25">
      <c r="A4391" s="447"/>
      <c r="B4391" s="449">
        <v>104633</v>
      </c>
      <c r="C4391" s="439" t="s">
        <v>4507</v>
      </c>
      <c r="D4391" s="449" t="s">
        <v>71</v>
      </c>
      <c r="E4391" s="450">
        <v>28.4</v>
      </c>
      <c r="F4391" s="455">
        <v>0</v>
      </c>
      <c r="G4391" s="453">
        <f>VLOOKUP(B4391,'SINAPI-%MO'!B:E,4,0)</f>
        <v>0.67010000000000003</v>
      </c>
      <c r="H4391" s="456">
        <f t="shared" si="68"/>
        <v>9.36</v>
      </c>
    </row>
    <row r="4392" spans="1:8" x14ac:dyDescent="0.25">
      <c r="A4392" s="447"/>
      <c r="B4392" s="449">
        <v>104634</v>
      </c>
      <c r="C4392" s="439" t="s">
        <v>4508</v>
      </c>
      <c r="D4392" s="449" t="s">
        <v>71</v>
      </c>
      <c r="E4392" s="450">
        <v>42.32</v>
      </c>
      <c r="F4392" s="455">
        <v>0</v>
      </c>
      <c r="G4392" s="453">
        <f>VLOOKUP(B4392,'SINAPI-%MO'!B:E,4,0)</f>
        <v>0.60870000000000002</v>
      </c>
      <c r="H4392" s="456">
        <f t="shared" si="68"/>
        <v>16.55</v>
      </c>
    </row>
    <row r="4393" spans="1:8" x14ac:dyDescent="0.25">
      <c r="A4393" s="447"/>
      <c r="B4393" s="449">
        <v>87418</v>
      </c>
      <c r="C4393" s="439" t="s">
        <v>4361</v>
      </c>
      <c r="D4393" s="449" t="s">
        <v>71</v>
      </c>
      <c r="E4393" s="450">
        <v>21.03</v>
      </c>
      <c r="F4393" s="455">
        <v>0</v>
      </c>
      <c r="G4393" s="453">
        <f>VLOOKUP(B4393,'SINAPI-%MO'!B:E,4,0)</f>
        <v>0.5544</v>
      </c>
      <c r="H4393" s="456">
        <f t="shared" si="68"/>
        <v>9.3699999999999992</v>
      </c>
    </row>
    <row r="4394" spans="1:8" x14ac:dyDescent="0.25">
      <c r="A4394" s="447"/>
      <c r="B4394" s="449">
        <v>87421</v>
      </c>
      <c r="C4394" s="439" t="s">
        <v>4362</v>
      </c>
      <c r="D4394" s="449" t="s">
        <v>71</v>
      </c>
      <c r="E4394" s="450">
        <v>32.51</v>
      </c>
      <c r="F4394" s="455">
        <v>0</v>
      </c>
      <c r="G4394" s="453">
        <f>VLOOKUP(B4394,'SINAPI-%MO'!B:E,4,0)</f>
        <v>0.49059999999999998</v>
      </c>
      <c r="H4394" s="456">
        <f t="shared" si="68"/>
        <v>16.559999999999999</v>
      </c>
    </row>
    <row r="4395" spans="1:8" x14ac:dyDescent="0.25">
      <c r="A4395" s="447"/>
      <c r="B4395" s="449">
        <v>104628</v>
      </c>
      <c r="C4395" s="439" t="s">
        <v>4502</v>
      </c>
      <c r="D4395" s="449" t="s">
        <v>71</v>
      </c>
      <c r="E4395" s="450">
        <v>32.020000000000003</v>
      </c>
      <c r="F4395" s="455">
        <v>0</v>
      </c>
      <c r="G4395" s="453">
        <f>VLOOKUP(B4395,'SINAPI-%MO'!B:E,4,0)</f>
        <v>0.70740000000000003</v>
      </c>
      <c r="H4395" s="456">
        <f t="shared" si="68"/>
        <v>9.36</v>
      </c>
    </row>
    <row r="4396" spans="1:8" x14ac:dyDescent="0.25">
      <c r="A4396" s="447"/>
      <c r="B4396" s="449">
        <v>104631</v>
      </c>
      <c r="C4396" s="439" t="s">
        <v>4505</v>
      </c>
      <c r="D4396" s="449" t="s">
        <v>71</v>
      </c>
      <c r="E4396" s="450">
        <v>44.26</v>
      </c>
      <c r="F4396" s="455">
        <v>0</v>
      </c>
      <c r="G4396" s="453">
        <f>VLOOKUP(B4396,'SINAPI-%MO'!B:E,4,0)</f>
        <v>0.62580000000000002</v>
      </c>
      <c r="H4396" s="456">
        <f t="shared" si="68"/>
        <v>16.559999999999999</v>
      </c>
    </row>
    <row r="4397" spans="1:8" x14ac:dyDescent="0.25">
      <c r="A4397" s="447"/>
      <c r="B4397" s="449">
        <v>104627</v>
      </c>
      <c r="C4397" s="439" t="s">
        <v>4501</v>
      </c>
      <c r="D4397" s="449" t="s">
        <v>71</v>
      </c>
      <c r="E4397" s="450">
        <v>21.01</v>
      </c>
      <c r="F4397" s="455">
        <v>0</v>
      </c>
      <c r="G4397" s="453">
        <f>VLOOKUP(B4397,'SINAPI-%MO'!B:E,4,0)</f>
        <v>0.55400000000000005</v>
      </c>
      <c r="H4397" s="456">
        <f t="shared" si="68"/>
        <v>9.3699999999999992</v>
      </c>
    </row>
    <row r="4398" spans="1:8" x14ac:dyDescent="0.25">
      <c r="A4398" s="447"/>
      <c r="B4398" s="449">
        <v>104630</v>
      </c>
      <c r="C4398" s="439" t="s">
        <v>4504</v>
      </c>
      <c r="D4398" s="449" t="s">
        <v>71</v>
      </c>
      <c r="E4398" s="450">
        <v>33.26</v>
      </c>
      <c r="F4398" s="455">
        <v>0</v>
      </c>
      <c r="G4398" s="453">
        <f>VLOOKUP(B4398,'SINAPI-%MO'!B:E,4,0)</f>
        <v>0.50209999999999999</v>
      </c>
      <c r="H4398" s="456">
        <f t="shared" si="68"/>
        <v>16.559999999999999</v>
      </c>
    </row>
    <row r="4399" spans="1:8" x14ac:dyDescent="0.25">
      <c r="A4399" s="447"/>
      <c r="B4399" s="449">
        <v>104629</v>
      </c>
      <c r="C4399" s="439" t="s">
        <v>4503</v>
      </c>
      <c r="D4399" s="449" t="s">
        <v>71</v>
      </c>
      <c r="E4399" s="450">
        <v>38.33</v>
      </c>
      <c r="F4399" s="455">
        <v>0</v>
      </c>
      <c r="G4399" s="453">
        <f>VLOOKUP(B4399,'SINAPI-%MO'!B:E,4,0)</f>
        <v>0.75549999999999995</v>
      </c>
      <c r="H4399" s="456">
        <f t="shared" si="68"/>
        <v>9.3699999999999992</v>
      </c>
    </row>
    <row r="4400" spans="1:8" x14ac:dyDescent="0.25">
      <c r="A4400" s="447"/>
      <c r="B4400" s="449">
        <v>104632</v>
      </c>
      <c r="C4400" s="439" t="s">
        <v>4506</v>
      </c>
      <c r="D4400" s="449" t="s">
        <v>71</v>
      </c>
      <c r="E4400" s="450">
        <v>50.58</v>
      </c>
      <c r="F4400" s="455">
        <v>0</v>
      </c>
      <c r="G4400" s="453">
        <f>VLOOKUP(B4400,'SINAPI-%MO'!B:E,4,0)</f>
        <v>0.67259999999999998</v>
      </c>
      <c r="H4400" s="456">
        <f t="shared" si="68"/>
        <v>16.55</v>
      </c>
    </row>
    <row r="4401" spans="1:8" x14ac:dyDescent="0.25">
      <c r="A4401" s="447"/>
      <c r="B4401" s="449">
        <v>87412</v>
      </c>
      <c r="C4401" s="439" t="s">
        <v>4356</v>
      </c>
      <c r="D4401" s="449" t="s">
        <v>71</v>
      </c>
      <c r="E4401" s="450">
        <v>26.81</v>
      </c>
      <c r="F4401" s="455">
        <v>0</v>
      </c>
      <c r="G4401" s="453">
        <f>VLOOKUP(B4401,'SINAPI-%MO'!B:E,4,0)</f>
        <v>0.65049999999999997</v>
      </c>
      <c r="H4401" s="456">
        <f t="shared" si="68"/>
        <v>9.3699999999999992</v>
      </c>
    </row>
    <row r="4402" spans="1:8" x14ac:dyDescent="0.25">
      <c r="A4402" s="447"/>
      <c r="B4402" s="449">
        <v>87415</v>
      </c>
      <c r="C4402" s="439" t="s">
        <v>4359</v>
      </c>
      <c r="D4402" s="449" t="s">
        <v>71</v>
      </c>
      <c r="E4402" s="450">
        <v>37.9</v>
      </c>
      <c r="F4402" s="455">
        <v>0</v>
      </c>
      <c r="G4402" s="453">
        <f>VLOOKUP(B4402,'SINAPI-%MO'!B:E,4,0)</f>
        <v>0.56310000000000004</v>
      </c>
      <c r="H4402" s="456">
        <f t="shared" si="68"/>
        <v>16.55</v>
      </c>
    </row>
    <row r="4403" spans="1:8" x14ac:dyDescent="0.25">
      <c r="A4403" s="447"/>
      <c r="B4403" s="449">
        <v>87411</v>
      </c>
      <c r="C4403" s="439" t="s">
        <v>4355</v>
      </c>
      <c r="D4403" s="449" t="s">
        <v>71</v>
      </c>
      <c r="E4403" s="450">
        <v>18.34</v>
      </c>
      <c r="F4403" s="455">
        <v>0</v>
      </c>
      <c r="G4403" s="453">
        <f>VLOOKUP(B4403,'SINAPI-%MO'!B:E,4,0)</f>
        <v>0.48909999999999998</v>
      </c>
      <c r="H4403" s="456">
        <f t="shared" si="68"/>
        <v>9.36</v>
      </c>
    </row>
    <row r="4404" spans="1:8" x14ac:dyDescent="0.25">
      <c r="A4404" s="447"/>
      <c r="B4404" s="449">
        <v>87414</v>
      </c>
      <c r="C4404" s="439" t="s">
        <v>4358</v>
      </c>
      <c r="D4404" s="449" t="s">
        <v>71</v>
      </c>
      <c r="E4404" s="450">
        <v>29.43</v>
      </c>
      <c r="F4404" s="455">
        <v>0</v>
      </c>
      <c r="G4404" s="453">
        <f>VLOOKUP(B4404,'SINAPI-%MO'!B:E,4,0)</f>
        <v>0.43730000000000002</v>
      </c>
      <c r="H4404" s="456">
        <f t="shared" si="68"/>
        <v>16.559999999999999</v>
      </c>
    </row>
    <row r="4405" spans="1:8" x14ac:dyDescent="0.25">
      <c r="A4405" s="447"/>
      <c r="B4405" s="449">
        <v>87413</v>
      </c>
      <c r="C4405" s="439" t="s">
        <v>4357</v>
      </c>
      <c r="D4405" s="449" t="s">
        <v>71</v>
      </c>
      <c r="E4405" s="450">
        <v>31.69</v>
      </c>
      <c r="F4405" s="455">
        <v>0</v>
      </c>
      <c r="G4405" s="453">
        <f>VLOOKUP(B4405,'SINAPI-%MO'!B:E,4,0)</f>
        <v>0.70430000000000004</v>
      </c>
      <c r="H4405" s="456">
        <f t="shared" si="68"/>
        <v>9.3699999999999992</v>
      </c>
    </row>
    <row r="4406" spans="1:8" x14ac:dyDescent="0.25">
      <c r="A4406" s="447"/>
      <c r="B4406" s="449">
        <v>87416</v>
      </c>
      <c r="C4406" s="439" t="s">
        <v>4360</v>
      </c>
      <c r="D4406" s="449" t="s">
        <v>71</v>
      </c>
      <c r="E4406" s="450">
        <v>42.78</v>
      </c>
      <c r="F4406" s="455">
        <v>0</v>
      </c>
      <c r="G4406" s="453">
        <f>VLOOKUP(B4406,'SINAPI-%MO'!B:E,4,0)</f>
        <v>0.6129</v>
      </c>
      <c r="H4406" s="456">
        <f t="shared" si="68"/>
        <v>16.559999999999999</v>
      </c>
    </row>
    <row r="4407" spans="1:8" x14ac:dyDescent="0.25">
      <c r="A4407" s="447"/>
      <c r="B4407" s="449">
        <v>104635</v>
      </c>
      <c r="C4407" s="439" t="s">
        <v>4509</v>
      </c>
      <c r="D4407" s="449" t="s">
        <v>71</v>
      </c>
      <c r="E4407" s="450">
        <v>57.64</v>
      </c>
      <c r="F4407" s="455">
        <v>0</v>
      </c>
      <c r="G4407" s="453">
        <f>VLOOKUP(B4407,'SINAPI-%MO'!B:E,4,0)</f>
        <v>0.7127</v>
      </c>
      <c r="H4407" s="456">
        <f t="shared" si="68"/>
        <v>16.55</v>
      </c>
    </row>
    <row r="4408" spans="1:8" x14ac:dyDescent="0.25">
      <c r="A4408" s="447"/>
      <c r="B4408" s="449">
        <v>104636</v>
      </c>
      <c r="C4408" s="439" t="s">
        <v>4510</v>
      </c>
      <c r="D4408" s="449" t="s">
        <v>71</v>
      </c>
      <c r="E4408" s="450">
        <v>67.33</v>
      </c>
      <c r="F4408" s="455">
        <v>0</v>
      </c>
      <c r="G4408" s="453">
        <f>VLOOKUP(B4408,'SINAPI-%MO'!B:E,4,0)</f>
        <v>0.67979999999999996</v>
      </c>
      <c r="H4408" s="456">
        <f t="shared" si="68"/>
        <v>21.55</v>
      </c>
    </row>
    <row r="4409" spans="1:8" x14ac:dyDescent="0.25">
      <c r="A4409" s="447"/>
      <c r="B4409" s="449">
        <v>87424</v>
      </c>
      <c r="C4409" s="439" t="s">
        <v>4363</v>
      </c>
      <c r="D4409" s="449" t="s">
        <v>71</v>
      </c>
      <c r="E4409" s="450">
        <v>41.97</v>
      </c>
      <c r="F4409" s="455">
        <v>0</v>
      </c>
      <c r="G4409" s="453">
        <f>VLOOKUP(B4409,'SINAPI-%MO'!B:E,4,0)</f>
        <v>0.60540000000000005</v>
      </c>
      <c r="H4409" s="456">
        <f t="shared" si="68"/>
        <v>16.559999999999999</v>
      </c>
    </row>
    <row r="4410" spans="1:8" x14ac:dyDescent="0.25">
      <c r="A4410" s="447"/>
      <c r="B4410" s="449">
        <v>87427</v>
      </c>
      <c r="C4410" s="439" t="s">
        <v>4364</v>
      </c>
      <c r="D4410" s="449" t="s">
        <v>71</v>
      </c>
      <c r="E4410" s="450">
        <v>49.96</v>
      </c>
      <c r="F4410" s="455">
        <v>0</v>
      </c>
      <c r="G4410" s="453">
        <f>VLOOKUP(B4410,'SINAPI-%MO'!B:E,4,0)</f>
        <v>0.56850000000000001</v>
      </c>
      <c r="H4410" s="456">
        <f t="shared" si="68"/>
        <v>21.55</v>
      </c>
    </row>
    <row r="4411" spans="1:8" x14ac:dyDescent="0.25">
      <c r="A4411" s="447"/>
      <c r="B4411" s="449">
        <v>89998</v>
      </c>
      <c r="C4411" s="439" t="s">
        <v>1808</v>
      </c>
      <c r="D4411" s="449" t="s">
        <v>81</v>
      </c>
      <c r="E4411" s="450">
        <v>10.23</v>
      </c>
      <c r="F4411" s="455">
        <v>0</v>
      </c>
      <c r="G4411" s="453">
        <f>VLOOKUP(B4411,'SINAPI-%MO'!B:E,4,0)</f>
        <v>0.21110000000000001</v>
      </c>
      <c r="H4411" s="456">
        <f t="shared" si="68"/>
        <v>8.07</v>
      </c>
    </row>
    <row r="4412" spans="1:8" x14ac:dyDescent="0.25">
      <c r="A4412" s="447"/>
      <c r="B4412" s="449">
        <v>102920</v>
      </c>
      <c r="C4412" s="439" t="s">
        <v>1878</v>
      </c>
      <c r="D4412" s="449" t="s">
        <v>81</v>
      </c>
      <c r="E4412" s="450">
        <v>8.3699999999999992</v>
      </c>
      <c r="F4412" s="455">
        <v>0</v>
      </c>
      <c r="G4412" s="453">
        <f>VLOOKUP(B4412,'SINAPI-%MO'!B:E,4,0)</f>
        <v>0.16489999999999999</v>
      </c>
      <c r="H4412" s="456">
        <f t="shared" si="68"/>
        <v>6.98</v>
      </c>
    </row>
    <row r="4413" spans="1:8" x14ac:dyDescent="0.25">
      <c r="A4413" s="447"/>
      <c r="B4413" s="449">
        <v>102923</v>
      </c>
      <c r="C4413" s="439" t="s">
        <v>1881</v>
      </c>
      <c r="D4413" s="449" t="s">
        <v>81</v>
      </c>
      <c r="E4413" s="450">
        <v>7.83</v>
      </c>
      <c r="F4413" s="455">
        <v>0</v>
      </c>
      <c r="G4413" s="453">
        <f>VLOOKUP(B4413,'SINAPI-%MO'!B:E,4,0)</f>
        <v>0.10730000000000001</v>
      </c>
      <c r="H4413" s="456">
        <f t="shared" si="68"/>
        <v>6.98</v>
      </c>
    </row>
    <row r="4414" spans="1:8" x14ac:dyDescent="0.25">
      <c r="A4414" s="447"/>
      <c r="B4414" s="449">
        <v>90000</v>
      </c>
      <c r="C4414" s="439" t="s">
        <v>1810</v>
      </c>
      <c r="D4414" s="449" t="s">
        <v>81</v>
      </c>
      <c r="E4414" s="450">
        <v>13.15</v>
      </c>
      <c r="F4414" s="455">
        <v>0</v>
      </c>
      <c r="G4414" s="453">
        <f>VLOOKUP(B4414,'SINAPI-%MO'!B:E,4,0)</f>
        <v>0.38629999999999998</v>
      </c>
      <c r="H4414" s="456">
        <f t="shared" si="68"/>
        <v>8.07</v>
      </c>
    </row>
    <row r="4415" spans="1:8" x14ac:dyDescent="0.25">
      <c r="A4415" s="447"/>
      <c r="B4415" s="449">
        <v>103088</v>
      </c>
      <c r="C4415" s="439" t="s">
        <v>1882</v>
      </c>
      <c r="D4415" s="449" t="s">
        <v>81</v>
      </c>
      <c r="E4415" s="450">
        <v>10.24</v>
      </c>
      <c r="F4415" s="455">
        <v>0</v>
      </c>
      <c r="G4415" s="453">
        <f>VLOOKUP(B4415,'SINAPI-%MO'!B:E,4,0)</f>
        <v>0.31740000000000002</v>
      </c>
      <c r="H4415" s="456">
        <f t="shared" si="68"/>
        <v>6.98</v>
      </c>
    </row>
    <row r="4416" spans="1:8" x14ac:dyDescent="0.25">
      <c r="A4416" s="447"/>
      <c r="B4416" s="449">
        <v>102922</v>
      </c>
      <c r="C4416" s="439" t="s">
        <v>1880</v>
      </c>
      <c r="D4416" s="449" t="s">
        <v>81</v>
      </c>
      <c r="E4416" s="450">
        <v>8.9700000000000006</v>
      </c>
      <c r="F4416" s="455">
        <v>0</v>
      </c>
      <c r="G4416" s="453">
        <f>VLOOKUP(B4416,'SINAPI-%MO'!B:E,4,0)</f>
        <v>0.22070000000000001</v>
      </c>
      <c r="H4416" s="456">
        <f t="shared" si="68"/>
        <v>6.99</v>
      </c>
    </row>
    <row r="4417" spans="1:8" x14ac:dyDescent="0.25">
      <c r="A4417" s="447"/>
      <c r="B4417" s="449">
        <v>89999</v>
      </c>
      <c r="C4417" s="439" t="s">
        <v>1809</v>
      </c>
      <c r="D4417" s="449" t="s">
        <v>81</v>
      </c>
      <c r="E4417" s="450">
        <v>16.5</v>
      </c>
      <c r="F4417" s="455">
        <v>0</v>
      </c>
      <c r="G4417" s="453">
        <f>VLOOKUP(B4417,'SINAPI-%MO'!B:E,4,0)</f>
        <v>0.48120000000000002</v>
      </c>
      <c r="H4417" s="456">
        <f t="shared" si="68"/>
        <v>8.56</v>
      </c>
    </row>
    <row r="4418" spans="1:8" x14ac:dyDescent="0.25">
      <c r="A4418" s="447"/>
      <c r="B4418" s="449">
        <v>89996</v>
      </c>
      <c r="C4418" s="439" t="s">
        <v>1806</v>
      </c>
      <c r="D4418" s="449" t="s">
        <v>81</v>
      </c>
      <c r="E4418" s="450">
        <v>10.79</v>
      </c>
      <c r="F4418" s="455">
        <v>0</v>
      </c>
      <c r="G4418" s="453">
        <f>VLOOKUP(B4418,'SINAPI-%MO'!B:E,4,0)</f>
        <v>0.25209999999999999</v>
      </c>
      <c r="H4418" s="456">
        <f t="shared" si="68"/>
        <v>8.06</v>
      </c>
    </row>
    <row r="4419" spans="1:8" x14ac:dyDescent="0.25">
      <c r="A4419" s="447"/>
      <c r="B4419" s="449">
        <v>89997</v>
      </c>
      <c r="C4419" s="439" t="s">
        <v>1807</v>
      </c>
      <c r="D4419" s="449" t="s">
        <v>81</v>
      </c>
      <c r="E4419" s="450">
        <v>8.73</v>
      </c>
      <c r="F4419" s="455">
        <v>0</v>
      </c>
      <c r="G4419" s="453">
        <f>VLOOKUP(B4419,'SINAPI-%MO'!B:E,4,0)</f>
        <v>0.1993</v>
      </c>
      <c r="H4419" s="456">
        <f t="shared" si="68"/>
        <v>6.99</v>
      </c>
    </row>
    <row r="4420" spans="1:8" x14ac:dyDescent="0.25">
      <c r="A4420" s="447"/>
      <c r="B4420" s="449">
        <v>102921</v>
      </c>
      <c r="C4420" s="439" t="s">
        <v>1879</v>
      </c>
      <c r="D4420" s="449" t="s">
        <v>81</v>
      </c>
      <c r="E4420" s="450">
        <v>8.0500000000000007</v>
      </c>
      <c r="F4420" s="455">
        <v>0</v>
      </c>
      <c r="G4420" s="453">
        <f>VLOOKUP(B4420,'SINAPI-%MO'!B:E,4,0)</f>
        <v>0.13170000000000001</v>
      </c>
      <c r="H4420" s="456">
        <f t="shared" si="68"/>
        <v>6.98</v>
      </c>
    </row>
    <row r="4421" spans="1:8" x14ac:dyDescent="0.25">
      <c r="A4421" s="447"/>
      <c r="B4421" s="449">
        <v>90278</v>
      </c>
      <c r="C4421" s="439" t="s">
        <v>1901</v>
      </c>
      <c r="D4421" s="449" t="s">
        <v>84</v>
      </c>
      <c r="E4421" s="450">
        <v>565.71</v>
      </c>
      <c r="F4421" s="455">
        <v>0</v>
      </c>
      <c r="G4421" s="453">
        <f>VLOOKUP(B4421,'SINAPI-%MO'!B:E,4,0)</f>
        <v>0.17760000000000001</v>
      </c>
      <c r="H4421" s="456">
        <f t="shared" si="68"/>
        <v>465.23</v>
      </c>
    </row>
    <row r="4422" spans="1:8" x14ac:dyDescent="0.25">
      <c r="A4422" s="447"/>
      <c r="B4422" s="449">
        <v>90282</v>
      </c>
      <c r="C4422" s="439" t="s">
        <v>1905</v>
      </c>
      <c r="D4422" s="449" t="s">
        <v>84</v>
      </c>
      <c r="E4422" s="450">
        <v>553.61</v>
      </c>
      <c r="F4422" s="455">
        <v>0</v>
      </c>
      <c r="G4422" s="453">
        <f>VLOOKUP(B4422,'SINAPI-%MO'!B:E,4,0)</f>
        <v>0.1754</v>
      </c>
      <c r="H4422" s="456">
        <f t="shared" si="68"/>
        <v>456.5</v>
      </c>
    </row>
    <row r="4423" spans="1:8" x14ac:dyDescent="0.25">
      <c r="A4423" s="447"/>
      <c r="B4423" s="449">
        <v>90279</v>
      </c>
      <c r="C4423" s="439" t="s">
        <v>1902</v>
      </c>
      <c r="D4423" s="449" t="s">
        <v>84</v>
      </c>
      <c r="E4423" s="450">
        <v>629.88</v>
      </c>
      <c r="F4423" s="455">
        <v>0</v>
      </c>
      <c r="G4423" s="453">
        <f>VLOOKUP(B4423,'SINAPI-%MO'!B:E,4,0)</f>
        <v>0.17480000000000001</v>
      </c>
      <c r="H4423" s="456">
        <f t="shared" si="68"/>
        <v>519.77</v>
      </c>
    </row>
    <row r="4424" spans="1:8" x14ac:dyDescent="0.25">
      <c r="A4424" s="447"/>
      <c r="B4424" s="449">
        <v>90283</v>
      </c>
      <c r="C4424" s="439" t="s">
        <v>1906</v>
      </c>
      <c r="D4424" s="449" t="s">
        <v>84</v>
      </c>
      <c r="E4424" s="450">
        <v>617.62</v>
      </c>
      <c r="F4424" s="455">
        <v>0</v>
      </c>
      <c r="G4424" s="453">
        <f>VLOOKUP(B4424,'SINAPI-%MO'!B:E,4,0)</f>
        <v>0.1719</v>
      </c>
      <c r="H4424" s="456">
        <f t="shared" si="68"/>
        <v>511.45</v>
      </c>
    </row>
    <row r="4425" spans="1:8" x14ac:dyDescent="0.25">
      <c r="A4425" s="447"/>
      <c r="B4425" s="449">
        <v>90280</v>
      </c>
      <c r="C4425" s="439" t="s">
        <v>1903</v>
      </c>
      <c r="D4425" s="449" t="s">
        <v>84</v>
      </c>
      <c r="E4425" s="450">
        <v>704.33</v>
      </c>
      <c r="F4425" s="455">
        <v>0</v>
      </c>
      <c r="G4425" s="453">
        <f>VLOOKUP(B4425,'SINAPI-%MO'!B:E,4,0)</f>
        <v>0.15629999999999999</v>
      </c>
      <c r="H4425" s="456">
        <f t="shared" si="68"/>
        <v>594.24</v>
      </c>
    </row>
    <row r="4426" spans="1:8" x14ac:dyDescent="0.25">
      <c r="A4426" s="447"/>
      <c r="B4426" s="449">
        <v>90284</v>
      </c>
      <c r="C4426" s="439" t="s">
        <v>1907</v>
      </c>
      <c r="D4426" s="449" t="s">
        <v>84</v>
      </c>
      <c r="E4426" s="450">
        <v>696.4</v>
      </c>
      <c r="F4426" s="455">
        <v>0</v>
      </c>
      <c r="G4426" s="453">
        <f>VLOOKUP(B4426,'SINAPI-%MO'!B:E,4,0)</f>
        <v>0.1525</v>
      </c>
      <c r="H4426" s="456">
        <f t="shared" si="68"/>
        <v>590.19000000000005</v>
      </c>
    </row>
    <row r="4427" spans="1:8" x14ac:dyDescent="0.25">
      <c r="A4427" s="447"/>
      <c r="B4427" s="449">
        <v>90281</v>
      </c>
      <c r="C4427" s="439" t="s">
        <v>1904</v>
      </c>
      <c r="D4427" s="449" t="s">
        <v>84</v>
      </c>
      <c r="E4427" s="450">
        <v>826.88</v>
      </c>
      <c r="F4427" s="455">
        <v>0</v>
      </c>
      <c r="G4427" s="453">
        <f>VLOOKUP(B4427,'SINAPI-%MO'!B:E,4,0)</f>
        <v>0.1298</v>
      </c>
      <c r="H4427" s="456">
        <f t="shared" si="68"/>
        <v>719.55</v>
      </c>
    </row>
    <row r="4428" spans="1:8" x14ac:dyDescent="0.25">
      <c r="A4428" s="447"/>
      <c r="B4428" s="449">
        <v>90285</v>
      </c>
      <c r="C4428" s="439" t="s">
        <v>1908</v>
      </c>
      <c r="D4428" s="449" t="s">
        <v>84</v>
      </c>
      <c r="E4428" s="450">
        <v>824.8</v>
      </c>
      <c r="F4428" s="455">
        <v>0</v>
      </c>
      <c r="G4428" s="453">
        <f>VLOOKUP(B4428,'SINAPI-%MO'!B:E,4,0)</f>
        <v>0.1268</v>
      </c>
      <c r="H4428" s="456">
        <f t="shared" ref="H4428:H4491" si="69">IF(E4428&gt;0,TRUNC(E4428*(1-G4428),2),"")</f>
        <v>720.21</v>
      </c>
    </row>
    <row r="4429" spans="1:8" x14ac:dyDescent="0.25">
      <c r="A4429" s="447"/>
      <c r="B4429" s="449">
        <v>89994</v>
      </c>
      <c r="C4429" s="439" t="s">
        <v>1899</v>
      </c>
      <c r="D4429" s="449" t="s">
        <v>84</v>
      </c>
      <c r="E4429" s="450">
        <v>970</v>
      </c>
      <c r="F4429" s="455">
        <v>0</v>
      </c>
      <c r="G4429" s="453">
        <f>VLOOKUP(B4429,'SINAPI-%MO'!B:E,4,0)</f>
        <v>0.3553</v>
      </c>
      <c r="H4429" s="456">
        <f t="shared" si="69"/>
        <v>625.35</v>
      </c>
    </row>
    <row r="4430" spans="1:8" x14ac:dyDescent="0.25">
      <c r="A4430" s="447"/>
      <c r="B4430" s="449">
        <v>89995</v>
      </c>
      <c r="C4430" s="439" t="s">
        <v>1900</v>
      </c>
      <c r="D4430" s="449" t="s">
        <v>84</v>
      </c>
      <c r="E4430" s="450">
        <v>1082.45</v>
      </c>
      <c r="F4430" s="455">
        <v>0</v>
      </c>
      <c r="G4430" s="453">
        <f>VLOOKUP(B4430,'SINAPI-%MO'!B:E,4,0)</f>
        <v>0.42230000000000001</v>
      </c>
      <c r="H4430" s="456">
        <f t="shared" si="69"/>
        <v>625.33000000000004</v>
      </c>
    </row>
    <row r="4431" spans="1:8" x14ac:dyDescent="0.25">
      <c r="A4431" s="447"/>
      <c r="B4431" s="449">
        <v>89993</v>
      </c>
      <c r="C4431" s="439" t="s">
        <v>1898</v>
      </c>
      <c r="D4431" s="449" t="s">
        <v>84</v>
      </c>
      <c r="E4431" s="450">
        <v>1121.0899999999999</v>
      </c>
      <c r="F4431" s="455">
        <v>0</v>
      </c>
      <c r="G4431" s="453">
        <f>VLOOKUP(B4431,'SINAPI-%MO'!B:E,4,0)</f>
        <v>0.44219999999999998</v>
      </c>
      <c r="H4431" s="456">
        <f t="shared" si="69"/>
        <v>625.34</v>
      </c>
    </row>
    <row r="4432" spans="1:8" x14ac:dyDescent="0.25">
      <c r="A4432" s="447"/>
      <c r="B4432" s="449">
        <v>106212</v>
      </c>
      <c r="C4432" s="439" t="s">
        <v>15204</v>
      </c>
      <c r="D4432" s="449" t="s">
        <v>73</v>
      </c>
      <c r="E4432" s="450">
        <v>0</v>
      </c>
      <c r="F4432" s="455"/>
      <c r="G4432" s="453" t="e">
        <f>VLOOKUP(B4432,'SINAPI-%MO'!B:E,4,0)</f>
        <v>#N/A</v>
      </c>
      <c r="H4432" s="456" t="str">
        <f t="shared" si="69"/>
        <v/>
      </c>
    </row>
    <row r="4433" spans="1:8" x14ac:dyDescent="0.25">
      <c r="A4433" s="447"/>
      <c r="B4433" s="449">
        <v>106216</v>
      </c>
      <c r="C4433" s="439" t="s">
        <v>15205</v>
      </c>
      <c r="D4433" s="449" t="s">
        <v>73</v>
      </c>
      <c r="E4433" s="450">
        <v>0</v>
      </c>
      <c r="F4433" s="455"/>
      <c r="G4433" s="453" t="e">
        <f>VLOOKUP(B4433,'SINAPI-%MO'!B:E,4,0)</f>
        <v>#N/A</v>
      </c>
      <c r="H4433" s="456" t="str">
        <f t="shared" si="69"/>
        <v/>
      </c>
    </row>
    <row r="4434" spans="1:8" x14ac:dyDescent="0.25">
      <c r="A4434" s="447"/>
      <c r="B4434" s="449">
        <v>99860</v>
      </c>
      <c r="C4434" s="439" t="s">
        <v>15206</v>
      </c>
      <c r="D4434" s="449" t="s">
        <v>73</v>
      </c>
      <c r="E4434" s="450">
        <v>0</v>
      </c>
      <c r="F4434" s="455"/>
      <c r="G4434" s="453" t="e">
        <f>VLOOKUP(B4434,'SINAPI-%MO'!B:E,4,0)</f>
        <v>#N/A</v>
      </c>
      <c r="H4434" s="456" t="str">
        <f t="shared" si="69"/>
        <v/>
      </c>
    </row>
    <row r="4435" spans="1:8" x14ac:dyDescent="0.25">
      <c r="A4435" s="447"/>
      <c r="B4435" s="449">
        <v>99858</v>
      </c>
      <c r="C4435" s="439" t="s">
        <v>15207</v>
      </c>
      <c r="D4435" s="449" t="s">
        <v>73</v>
      </c>
      <c r="E4435" s="450">
        <v>0</v>
      </c>
      <c r="F4435" s="455"/>
      <c r="G4435" s="453" t="e">
        <f>VLOOKUP(B4435,'SINAPI-%MO'!B:E,4,0)</f>
        <v>#N/A</v>
      </c>
      <c r="H4435" s="456" t="str">
        <f t="shared" si="69"/>
        <v/>
      </c>
    </row>
    <row r="4436" spans="1:8" x14ac:dyDescent="0.25">
      <c r="A4436" s="447"/>
      <c r="B4436" s="449">
        <v>99859</v>
      </c>
      <c r="C4436" s="439" t="s">
        <v>15208</v>
      </c>
      <c r="D4436" s="449" t="s">
        <v>73</v>
      </c>
      <c r="E4436" s="450">
        <v>0</v>
      </c>
      <c r="F4436" s="455"/>
      <c r="G4436" s="453" t="e">
        <f>VLOOKUP(B4436,'SINAPI-%MO'!B:E,4,0)</f>
        <v>#N/A</v>
      </c>
      <c r="H4436" s="456" t="str">
        <f t="shared" si="69"/>
        <v/>
      </c>
    </row>
    <row r="4437" spans="1:8" x14ac:dyDescent="0.25">
      <c r="A4437" s="447"/>
      <c r="B4437" s="449">
        <v>106211</v>
      </c>
      <c r="C4437" s="439" t="s">
        <v>15209</v>
      </c>
      <c r="D4437" s="449" t="s">
        <v>73</v>
      </c>
      <c r="E4437" s="450">
        <v>0</v>
      </c>
      <c r="F4437" s="455"/>
      <c r="G4437" s="453" t="e">
        <f>VLOOKUP(B4437,'SINAPI-%MO'!B:E,4,0)</f>
        <v>#N/A</v>
      </c>
      <c r="H4437" s="456" t="str">
        <f t="shared" si="69"/>
        <v/>
      </c>
    </row>
    <row r="4438" spans="1:8" x14ac:dyDescent="0.25">
      <c r="A4438" s="447"/>
      <c r="B4438" s="449">
        <v>106215</v>
      </c>
      <c r="C4438" s="439" t="s">
        <v>15210</v>
      </c>
      <c r="D4438" s="449" t="s">
        <v>73</v>
      </c>
      <c r="E4438" s="450">
        <v>0</v>
      </c>
      <c r="F4438" s="455"/>
      <c r="G4438" s="453" t="e">
        <f>VLOOKUP(B4438,'SINAPI-%MO'!B:E,4,0)</f>
        <v>#N/A</v>
      </c>
      <c r="H4438" s="456" t="str">
        <f t="shared" si="69"/>
        <v/>
      </c>
    </row>
    <row r="4439" spans="1:8" x14ac:dyDescent="0.25">
      <c r="A4439" s="447"/>
      <c r="B4439" s="449">
        <v>99857</v>
      </c>
      <c r="C4439" s="439" t="s">
        <v>14435</v>
      </c>
      <c r="D4439" s="449" t="s">
        <v>73</v>
      </c>
      <c r="E4439" s="450">
        <v>67.09</v>
      </c>
      <c r="F4439" s="455">
        <v>0</v>
      </c>
      <c r="G4439" s="453">
        <f>VLOOKUP(B4439,'SINAPI-%MO'!B:E,4,0)</f>
        <v>0.43390000000000001</v>
      </c>
      <c r="H4439" s="456">
        <f t="shared" si="69"/>
        <v>37.97</v>
      </c>
    </row>
    <row r="4440" spans="1:8" x14ac:dyDescent="0.25">
      <c r="A4440" s="447"/>
      <c r="B4440" s="449">
        <v>99855</v>
      </c>
      <c r="C4440" s="439" t="s">
        <v>14436</v>
      </c>
      <c r="D4440" s="449" t="s">
        <v>73</v>
      </c>
      <c r="E4440" s="450">
        <v>89.55</v>
      </c>
      <c r="F4440" s="455">
        <v>0</v>
      </c>
      <c r="G4440" s="453">
        <f>VLOOKUP(B4440,'SINAPI-%MO'!B:E,4,0)</f>
        <v>0.27429999999999999</v>
      </c>
      <c r="H4440" s="456">
        <f t="shared" si="69"/>
        <v>64.98</v>
      </c>
    </row>
    <row r="4441" spans="1:8" x14ac:dyDescent="0.25">
      <c r="A4441" s="447"/>
      <c r="B4441" s="449">
        <v>99856</v>
      </c>
      <c r="C4441" s="439" t="s">
        <v>15211</v>
      </c>
      <c r="D4441" s="449" t="s">
        <v>73</v>
      </c>
      <c r="E4441" s="450">
        <v>0</v>
      </c>
      <c r="F4441" s="455"/>
      <c r="G4441" s="453" t="e">
        <f>VLOOKUP(B4441,'SINAPI-%MO'!B:E,4,0)</f>
        <v>#N/A</v>
      </c>
      <c r="H4441" s="456" t="str">
        <f t="shared" si="69"/>
        <v/>
      </c>
    </row>
    <row r="4442" spans="1:8" x14ac:dyDescent="0.25">
      <c r="A4442" s="447"/>
      <c r="B4442" s="449">
        <v>106210</v>
      </c>
      <c r="C4442" s="439" t="s">
        <v>15212</v>
      </c>
      <c r="D4442" s="449" t="s">
        <v>73</v>
      </c>
      <c r="E4442" s="450">
        <v>0</v>
      </c>
      <c r="F4442" s="455"/>
      <c r="G4442" s="453" t="e">
        <f>VLOOKUP(B4442,'SINAPI-%MO'!B:E,4,0)</f>
        <v>#N/A</v>
      </c>
      <c r="H4442" s="456" t="str">
        <f t="shared" si="69"/>
        <v/>
      </c>
    </row>
    <row r="4443" spans="1:8" x14ac:dyDescent="0.25">
      <c r="A4443" s="447"/>
      <c r="B4443" s="449">
        <v>106214</v>
      </c>
      <c r="C4443" s="439" t="s">
        <v>15213</v>
      </c>
      <c r="D4443" s="449" t="s">
        <v>73</v>
      </c>
      <c r="E4443" s="450">
        <v>0</v>
      </c>
      <c r="F4443" s="455"/>
      <c r="G4443" s="453" t="e">
        <f>VLOOKUP(B4443,'SINAPI-%MO'!B:E,4,0)</f>
        <v>#N/A</v>
      </c>
      <c r="H4443" s="456" t="str">
        <f t="shared" si="69"/>
        <v/>
      </c>
    </row>
    <row r="4444" spans="1:8" x14ac:dyDescent="0.25">
      <c r="A4444" s="447"/>
      <c r="B4444" s="449">
        <v>99862</v>
      </c>
      <c r="C4444" s="439" t="s">
        <v>14437</v>
      </c>
      <c r="D4444" s="449" t="s">
        <v>71</v>
      </c>
      <c r="E4444" s="450">
        <v>495.9</v>
      </c>
      <c r="F4444" s="455">
        <v>0</v>
      </c>
      <c r="G4444" s="453">
        <f>VLOOKUP(B4444,'SINAPI-%MO'!B:E,4,0)</f>
        <v>0.49170000000000003</v>
      </c>
      <c r="H4444" s="456">
        <f t="shared" si="69"/>
        <v>252.06</v>
      </c>
    </row>
    <row r="4445" spans="1:8" x14ac:dyDescent="0.25">
      <c r="A4445" s="447"/>
      <c r="B4445" s="449">
        <v>99861</v>
      </c>
      <c r="C4445" s="439" t="s">
        <v>14438</v>
      </c>
      <c r="D4445" s="449" t="s">
        <v>71</v>
      </c>
      <c r="E4445" s="450">
        <v>494.7</v>
      </c>
      <c r="F4445" s="455">
        <v>0</v>
      </c>
      <c r="G4445" s="453">
        <f>VLOOKUP(B4445,'SINAPI-%MO'!B:E,4,0)</f>
        <v>0.69540000000000002</v>
      </c>
      <c r="H4445" s="456">
        <f t="shared" si="69"/>
        <v>150.68</v>
      </c>
    </row>
    <row r="4446" spans="1:8" x14ac:dyDescent="0.25">
      <c r="A4446" s="447"/>
      <c r="B4446" s="449">
        <v>106213</v>
      </c>
      <c r="C4446" s="439" t="s">
        <v>15214</v>
      </c>
      <c r="D4446" s="449" t="s">
        <v>73</v>
      </c>
      <c r="E4446" s="450">
        <v>0</v>
      </c>
      <c r="F4446" s="455"/>
      <c r="G4446" s="453" t="e">
        <f>VLOOKUP(B4446,'SINAPI-%MO'!B:E,4,0)</f>
        <v>#N/A</v>
      </c>
      <c r="H4446" s="456" t="str">
        <f t="shared" si="69"/>
        <v/>
      </c>
    </row>
    <row r="4447" spans="1:8" x14ac:dyDescent="0.25">
      <c r="A4447" s="447"/>
      <c r="B4447" s="449">
        <v>106220</v>
      </c>
      <c r="C4447" s="439" t="s">
        <v>15215</v>
      </c>
      <c r="D4447" s="449" t="s">
        <v>73</v>
      </c>
      <c r="E4447" s="450">
        <v>0</v>
      </c>
      <c r="F4447" s="455"/>
      <c r="G4447" s="453" t="e">
        <f>VLOOKUP(B4447,'SINAPI-%MO'!B:E,4,0)</f>
        <v>#N/A</v>
      </c>
      <c r="H4447" s="456" t="str">
        <f t="shared" si="69"/>
        <v/>
      </c>
    </row>
    <row r="4448" spans="1:8" x14ac:dyDescent="0.25">
      <c r="A4448" s="447"/>
      <c r="B4448" s="449">
        <v>106221</v>
      </c>
      <c r="C4448" s="439" t="s">
        <v>15216</v>
      </c>
      <c r="D4448" s="449" t="s">
        <v>73</v>
      </c>
      <c r="E4448" s="450">
        <v>0</v>
      </c>
      <c r="F4448" s="455"/>
      <c r="G4448" s="453" t="e">
        <f>VLOOKUP(B4448,'SINAPI-%MO'!B:E,4,0)</f>
        <v>#N/A</v>
      </c>
      <c r="H4448" s="456" t="str">
        <f t="shared" si="69"/>
        <v/>
      </c>
    </row>
    <row r="4449" spans="1:8" x14ac:dyDescent="0.25">
      <c r="A4449" s="447"/>
      <c r="B4449" s="449">
        <v>99853</v>
      </c>
      <c r="C4449" s="439" t="s">
        <v>15217</v>
      </c>
      <c r="D4449" s="449" t="s">
        <v>73</v>
      </c>
      <c r="E4449" s="450">
        <v>0</v>
      </c>
      <c r="F4449" s="455"/>
      <c r="G4449" s="453" t="e">
        <f>VLOOKUP(B4449,'SINAPI-%MO'!B:E,4,0)</f>
        <v>#N/A</v>
      </c>
      <c r="H4449" s="456" t="str">
        <f t="shared" si="69"/>
        <v/>
      </c>
    </row>
    <row r="4450" spans="1:8" x14ac:dyDescent="0.25">
      <c r="A4450" s="447"/>
      <c r="B4450" s="449">
        <v>99851</v>
      </c>
      <c r="C4450" s="439" t="s">
        <v>15218</v>
      </c>
      <c r="D4450" s="449" t="s">
        <v>73</v>
      </c>
      <c r="E4450" s="450">
        <v>0</v>
      </c>
      <c r="F4450" s="455"/>
      <c r="G4450" s="453" t="e">
        <f>VLOOKUP(B4450,'SINAPI-%MO'!B:E,4,0)</f>
        <v>#N/A</v>
      </c>
      <c r="H4450" s="456" t="str">
        <f t="shared" si="69"/>
        <v/>
      </c>
    </row>
    <row r="4451" spans="1:8" x14ac:dyDescent="0.25">
      <c r="A4451" s="447"/>
      <c r="B4451" s="449">
        <v>99854</v>
      </c>
      <c r="C4451" s="439" t="s">
        <v>15219</v>
      </c>
      <c r="D4451" s="449" t="s">
        <v>73</v>
      </c>
      <c r="E4451" s="450">
        <v>0</v>
      </c>
      <c r="F4451" s="455"/>
      <c r="G4451" s="453" t="e">
        <f>VLOOKUP(B4451,'SINAPI-%MO'!B:E,4,0)</f>
        <v>#N/A</v>
      </c>
      <c r="H4451" s="456" t="str">
        <f t="shared" si="69"/>
        <v/>
      </c>
    </row>
    <row r="4452" spans="1:8" x14ac:dyDescent="0.25">
      <c r="A4452" s="447"/>
      <c r="B4452" s="449">
        <v>99852</v>
      </c>
      <c r="C4452" s="439" t="s">
        <v>15220</v>
      </c>
      <c r="D4452" s="449" t="s">
        <v>73</v>
      </c>
      <c r="E4452" s="450">
        <v>0</v>
      </c>
      <c r="F4452" s="455"/>
      <c r="G4452" s="453" t="e">
        <f>VLOOKUP(B4452,'SINAPI-%MO'!B:E,4,0)</f>
        <v>#N/A</v>
      </c>
      <c r="H4452" s="456" t="str">
        <f t="shared" si="69"/>
        <v/>
      </c>
    </row>
    <row r="4453" spans="1:8" x14ac:dyDescent="0.25">
      <c r="A4453" s="447"/>
      <c r="B4453" s="449">
        <v>99844</v>
      </c>
      <c r="C4453" s="439" t="s">
        <v>15221</v>
      </c>
      <c r="D4453" s="449" t="s">
        <v>73</v>
      </c>
      <c r="E4453" s="450">
        <v>0</v>
      </c>
      <c r="F4453" s="455"/>
      <c r="G4453" s="453" t="e">
        <f>VLOOKUP(B4453,'SINAPI-%MO'!B:E,4,0)</f>
        <v>#N/A</v>
      </c>
      <c r="H4453" s="456" t="str">
        <f t="shared" si="69"/>
        <v/>
      </c>
    </row>
    <row r="4454" spans="1:8" x14ac:dyDescent="0.25">
      <c r="A4454" s="447"/>
      <c r="B4454" s="449">
        <v>99842</v>
      </c>
      <c r="C4454" s="439" t="s">
        <v>14439</v>
      </c>
      <c r="D4454" s="449" t="s">
        <v>73</v>
      </c>
      <c r="E4454" s="450">
        <v>499.84</v>
      </c>
      <c r="F4454" s="455">
        <v>3.8E-3</v>
      </c>
      <c r="G4454" s="453">
        <f>VLOOKUP(B4454,'SINAPI-%MO'!B:E,4,0)</f>
        <v>0.36109999999999998</v>
      </c>
      <c r="H4454" s="456">
        <f t="shared" si="69"/>
        <v>319.33999999999997</v>
      </c>
    </row>
    <row r="4455" spans="1:8" x14ac:dyDescent="0.25">
      <c r="A4455" s="447"/>
      <c r="B4455" s="449">
        <v>99845</v>
      </c>
      <c r="C4455" s="439" t="s">
        <v>15222</v>
      </c>
      <c r="D4455" s="449" t="s">
        <v>73</v>
      </c>
      <c r="E4455" s="450">
        <v>0</v>
      </c>
      <c r="F4455" s="455"/>
      <c r="G4455" s="453" t="e">
        <f>VLOOKUP(B4455,'SINAPI-%MO'!B:E,4,0)</f>
        <v>#N/A</v>
      </c>
      <c r="H4455" s="456" t="str">
        <f t="shared" si="69"/>
        <v/>
      </c>
    </row>
    <row r="4456" spans="1:8" x14ac:dyDescent="0.25">
      <c r="A4456" s="447"/>
      <c r="B4456" s="449">
        <v>99843</v>
      </c>
      <c r="C4456" s="439" t="s">
        <v>15223</v>
      </c>
      <c r="D4456" s="449" t="s">
        <v>73</v>
      </c>
      <c r="E4456" s="450">
        <v>0</v>
      </c>
      <c r="F4456" s="455"/>
      <c r="G4456" s="453" t="e">
        <f>VLOOKUP(B4456,'SINAPI-%MO'!B:E,4,0)</f>
        <v>#N/A</v>
      </c>
      <c r="H4456" s="456" t="str">
        <f t="shared" si="69"/>
        <v/>
      </c>
    </row>
    <row r="4457" spans="1:8" x14ac:dyDescent="0.25">
      <c r="A4457" s="447"/>
      <c r="B4457" s="449">
        <v>106217</v>
      </c>
      <c r="C4457" s="439" t="s">
        <v>15224</v>
      </c>
      <c r="D4457" s="449" t="s">
        <v>73</v>
      </c>
      <c r="E4457" s="450">
        <v>0</v>
      </c>
      <c r="F4457" s="455"/>
      <c r="G4457" s="453" t="e">
        <f>VLOOKUP(B4457,'SINAPI-%MO'!B:E,4,0)</f>
        <v>#N/A</v>
      </c>
      <c r="H4457" s="456" t="str">
        <f t="shared" si="69"/>
        <v/>
      </c>
    </row>
    <row r="4458" spans="1:8" x14ac:dyDescent="0.25">
      <c r="A4458" s="447"/>
      <c r="B4458" s="449">
        <v>106218</v>
      </c>
      <c r="C4458" s="439" t="s">
        <v>15225</v>
      </c>
      <c r="D4458" s="449" t="s">
        <v>73</v>
      </c>
      <c r="E4458" s="450">
        <v>0</v>
      </c>
      <c r="F4458" s="455"/>
      <c r="G4458" s="453" t="e">
        <f>VLOOKUP(B4458,'SINAPI-%MO'!B:E,4,0)</f>
        <v>#N/A</v>
      </c>
      <c r="H4458" s="456" t="str">
        <f t="shared" si="69"/>
        <v/>
      </c>
    </row>
    <row r="4459" spans="1:8" x14ac:dyDescent="0.25">
      <c r="A4459" s="447"/>
      <c r="B4459" s="449">
        <v>106219</v>
      </c>
      <c r="C4459" s="439" t="s">
        <v>15226</v>
      </c>
      <c r="D4459" s="449" t="s">
        <v>73</v>
      </c>
      <c r="E4459" s="450">
        <v>0</v>
      </c>
      <c r="F4459" s="455"/>
      <c r="G4459" s="453" t="e">
        <f>VLOOKUP(B4459,'SINAPI-%MO'!B:E,4,0)</f>
        <v>#N/A</v>
      </c>
      <c r="H4459" s="456" t="str">
        <f t="shared" si="69"/>
        <v/>
      </c>
    </row>
    <row r="4460" spans="1:8" x14ac:dyDescent="0.25">
      <c r="A4460" s="447"/>
      <c r="B4460" s="449">
        <v>99846</v>
      </c>
      <c r="C4460" s="439" t="s">
        <v>15227</v>
      </c>
      <c r="D4460" s="449" t="s">
        <v>73</v>
      </c>
      <c r="E4460" s="450">
        <v>0</v>
      </c>
      <c r="F4460" s="455"/>
      <c r="G4460" s="453" t="e">
        <f>VLOOKUP(B4460,'SINAPI-%MO'!B:E,4,0)</f>
        <v>#N/A</v>
      </c>
      <c r="H4460" s="456" t="str">
        <f t="shared" si="69"/>
        <v/>
      </c>
    </row>
    <row r="4461" spans="1:8" x14ac:dyDescent="0.25">
      <c r="A4461" s="447"/>
      <c r="B4461" s="449">
        <v>94276</v>
      </c>
      <c r="C4461" s="439" t="s">
        <v>1465</v>
      </c>
      <c r="D4461" s="449" t="s">
        <v>73</v>
      </c>
      <c r="E4461" s="450">
        <v>48.62</v>
      </c>
      <c r="F4461" s="455">
        <v>0</v>
      </c>
      <c r="G4461" s="453">
        <f>VLOOKUP(B4461,'SINAPI-%MO'!B:E,4,0)</f>
        <v>0.29310000000000003</v>
      </c>
      <c r="H4461" s="456">
        <f t="shared" si="69"/>
        <v>34.36</v>
      </c>
    </row>
    <row r="4462" spans="1:8" x14ac:dyDescent="0.25">
      <c r="A4462" s="447"/>
      <c r="B4462" s="449">
        <v>94274</v>
      </c>
      <c r="C4462" s="439" t="s">
        <v>1463</v>
      </c>
      <c r="D4462" s="449" t="s">
        <v>73</v>
      </c>
      <c r="E4462" s="450">
        <v>53.26</v>
      </c>
      <c r="F4462" s="455">
        <v>0</v>
      </c>
      <c r="G4462" s="453">
        <f>VLOOKUP(B4462,'SINAPI-%MO'!B:E,4,0)</f>
        <v>0.28370000000000001</v>
      </c>
      <c r="H4462" s="456">
        <f t="shared" si="69"/>
        <v>38.15</v>
      </c>
    </row>
    <row r="4463" spans="1:8" x14ac:dyDescent="0.25">
      <c r="A4463" s="447"/>
      <c r="B4463" s="449">
        <v>94280</v>
      </c>
      <c r="C4463" s="439" t="s">
        <v>1469</v>
      </c>
      <c r="D4463" s="449" t="s">
        <v>73</v>
      </c>
      <c r="E4463" s="450">
        <v>51.57</v>
      </c>
      <c r="F4463" s="455">
        <v>0</v>
      </c>
      <c r="G4463" s="453">
        <f>VLOOKUP(B4463,'SINAPI-%MO'!B:E,4,0)</f>
        <v>0.25319999999999998</v>
      </c>
      <c r="H4463" s="456">
        <f t="shared" si="69"/>
        <v>38.51</v>
      </c>
    </row>
    <row r="4464" spans="1:8" x14ac:dyDescent="0.25">
      <c r="A4464" s="447"/>
      <c r="B4464" s="449">
        <v>94278</v>
      </c>
      <c r="C4464" s="439" t="s">
        <v>1467</v>
      </c>
      <c r="D4464" s="449" t="s">
        <v>73</v>
      </c>
      <c r="E4464" s="450">
        <v>43.1</v>
      </c>
      <c r="F4464" s="455">
        <v>0</v>
      </c>
      <c r="G4464" s="453">
        <f>VLOOKUP(B4464,'SINAPI-%MO'!B:E,4,0)</f>
        <v>0.31509999999999999</v>
      </c>
      <c r="H4464" s="456">
        <f t="shared" si="69"/>
        <v>29.51</v>
      </c>
    </row>
    <row r="4465" spans="1:8" x14ac:dyDescent="0.25">
      <c r="A4465" s="447"/>
      <c r="B4465" s="449">
        <v>94275</v>
      </c>
      <c r="C4465" s="439" t="s">
        <v>1464</v>
      </c>
      <c r="D4465" s="449" t="s">
        <v>73</v>
      </c>
      <c r="E4465" s="450">
        <v>45.71</v>
      </c>
      <c r="F4465" s="455">
        <v>0</v>
      </c>
      <c r="G4465" s="453">
        <f>VLOOKUP(B4465,'SINAPI-%MO'!B:E,4,0)</f>
        <v>0.24809999999999999</v>
      </c>
      <c r="H4465" s="456">
        <f t="shared" si="69"/>
        <v>34.36</v>
      </c>
    </row>
    <row r="4466" spans="1:8" x14ac:dyDescent="0.25">
      <c r="A4466" s="447"/>
      <c r="B4466" s="449">
        <v>94273</v>
      </c>
      <c r="C4466" s="439" t="s">
        <v>1462</v>
      </c>
      <c r="D4466" s="449" t="s">
        <v>73</v>
      </c>
      <c r="E4466" s="450">
        <v>50.36</v>
      </c>
      <c r="F4466" s="455">
        <v>0</v>
      </c>
      <c r="G4466" s="453">
        <f>VLOOKUP(B4466,'SINAPI-%MO'!B:E,4,0)</f>
        <v>0.24249999999999999</v>
      </c>
      <c r="H4466" s="456">
        <f t="shared" si="69"/>
        <v>38.14</v>
      </c>
    </row>
    <row r="4467" spans="1:8" x14ac:dyDescent="0.25">
      <c r="A4467" s="447"/>
      <c r="B4467" s="449">
        <v>94279</v>
      </c>
      <c r="C4467" s="439" t="s">
        <v>1468</v>
      </c>
      <c r="D4467" s="449" t="s">
        <v>73</v>
      </c>
      <c r="E4467" s="450">
        <v>48.66</v>
      </c>
      <c r="F4467" s="455">
        <v>0</v>
      </c>
      <c r="G4467" s="453">
        <f>VLOOKUP(B4467,'SINAPI-%MO'!B:E,4,0)</f>
        <v>0.20860000000000001</v>
      </c>
      <c r="H4467" s="456">
        <f t="shared" si="69"/>
        <v>38.5</v>
      </c>
    </row>
    <row r="4468" spans="1:8" x14ac:dyDescent="0.25">
      <c r="A4468" s="447"/>
      <c r="B4468" s="449">
        <v>94277</v>
      </c>
      <c r="C4468" s="439" t="s">
        <v>1466</v>
      </c>
      <c r="D4468" s="449" t="s">
        <v>73</v>
      </c>
      <c r="E4468" s="450">
        <v>40.19</v>
      </c>
      <c r="F4468" s="455">
        <v>0</v>
      </c>
      <c r="G4468" s="453">
        <f>VLOOKUP(B4468,'SINAPI-%MO'!B:E,4,0)</f>
        <v>0.26550000000000001</v>
      </c>
      <c r="H4468" s="456">
        <f t="shared" si="69"/>
        <v>29.51</v>
      </c>
    </row>
    <row r="4469" spans="1:8" x14ac:dyDescent="0.25">
      <c r="A4469" s="447"/>
      <c r="B4469" s="449">
        <v>104930</v>
      </c>
      <c r="C4469" s="439" t="s">
        <v>11645</v>
      </c>
      <c r="D4469" s="449" t="s">
        <v>73</v>
      </c>
      <c r="E4469" s="450">
        <v>0</v>
      </c>
      <c r="F4469" s="455"/>
      <c r="G4469" s="453" t="e">
        <f>VLOOKUP(B4469,'SINAPI-%MO'!B:E,4,0)</f>
        <v>#N/A</v>
      </c>
      <c r="H4469" s="456" t="str">
        <f t="shared" si="69"/>
        <v/>
      </c>
    </row>
    <row r="4470" spans="1:8" x14ac:dyDescent="0.25">
      <c r="A4470" s="447"/>
      <c r="B4470" s="449">
        <v>104931</v>
      </c>
      <c r="C4470" s="439" t="s">
        <v>11646</v>
      </c>
      <c r="D4470" s="449" t="s">
        <v>73</v>
      </c>
      <c r="E4470" s="450">
        <v>0</v>
      </c>
      <c r="F4470" s="455"/>
      <c r="G4470" s="453" t="e">
        <f>VLOOKUP(B4470,'SINAPI-%MO'!B:E,4,0)</f>
        <v>#N/A</v>
      </c>
      <c r="H4470" s="456" t="str">
        <f t="shared" si="69"/>
        <v/>
      </c>
    </row>
    <row r="4471" spans="1:8" x14ac:dyDescent="0.25">
      <c r="A4471" s="447"/>
      <c r="B4471" s="449">
        <v>94294</v>
      </c>
      <c r="C4471" s="439" t="s">
        <v>1470</v>
      </c>
      <c r="D4471" s="449" t="s">
        <v>73</v>
      </c>
      <c r="E4471" s="450">
        <v>8.6300000000000008</v>
      </c>
      <c r="F4471" s="455">
        <v>0</v>
      </c>
      <c r="G4471" s="453">
        <f>VLOOKUP(B4471,'SINAPI-%MO'!B:E,4,0)</f>
        <v>0.3105</v>
      </c>
      <c r="H4471" s="456">
        <f t="shared" si="69"/>
        <v>5.95</v>
      </c>
    </row>
    <row r="4472" spans="1:8" x14ac:dyDescent="0.25">
      <c r="A4472" s="447"/>
      <c r="B4472" s="449">
        <v>94288</v>
      </c>
      <c r="C4472" s="439" t="s">
        <v>12797</v>
      </c>
      <c r="D4472" s="449" t="s">
        <v>73</v>
      </c>
      <c r="E4472" s="450">
        <v>41.56</v>
      </c>
      <c r="F4472" s="455">
        <v>0</v>
      </c>
      <c r="G4472" s="453">
        <f>VLOOKUP(B4472,'SINAPI-%MO'!B:E,4,0)</f>
        <v>0.45329999999999998</v>
      </c>
      <c r="H4472" s="456">
        <f t="shared" si="69"/>
        <v>22.72</v>
      </c>
    </row>
    <row r="4473" spans="1:8" x14ac:dyDescent="0.25">
      <c r="A4473" s="447"/>
      <c r="B4473" s="449">
        <v>94282</v>
      </c>
      <c r="C4473" s="439" t="s">
        <v>12798</v>
      </c>
      <c r="D4473" s="449" t="s">
        <v>73</v>
      </c>
      <c r="E4473" s="450">
        <v>53.92</v>
      </c>
      <c r="F4473" s="455">
        <v>0</v>
      </c>
      <c r="G4473" s="453">
        <f>VLOOKUP(B4473,'SINAPI-%MO'!B:E,4,0)</f>
        <v>0.38200000000000001</v>
      </c>
      <c r="H4473" s="456">
        <f t="shared" si="69"/>
        <v>33.32</v>
      </c>
    </row>
    <row r="4474" spans="1:8" x14ac:dyDescent="0.25">
      <c r="A4474" s="447"/>
      <c r="B4474" s="449">
        <v>94290</v>
      </c>
      <c r="C4474" s="439" t="s">
        <v>12799</v>
      </c>
      <c r="D4474" s="449" t="s">
        <v>73</v>
      </c>
      <c r="E4474" s="450">
        <v>52.4</v>
      </c>
      <c r="F4474" s="455">
        <v>0</v>
      </c>
      <c r="G4474" s="453">
        <f>VLOOKUP(B4474,'SINAPI-%MO'!B:E,4,0)</f>
        <v>0.36470000000000002</v>
      </c>
      <c r="H4474" s="456">
        <f t="shared" si="69"/>
        <v>33.28</v>
      </c>
    </row>
    <row r="4475" spans="1:8" x14ac:dyDescent="0.25">
      <c r="A4475" s="447"/>
      <c r="B4475" s="449">
        <v>94284</v>
      </c>
      <c r="C4475" s="439" t="s">
        <v>12800</v>
      </c>
      <c r="D4475" s="449" t="s">
        <v>73</v>
      </c>
      <c r="E4475" s="450">
        <v>71.03</v>
      </c>
      <c r="F4475" s="455">
        <v>0</v>
      </c>
      <c r="G4475" s="453">
        <f>VLOOKUP(B4475,'SINAPI-%MO'!B:E,4,0)</f>
        <v>0.30990000000000001</v>
      </c>
      <c r="H4475" s="456">
        <f t="shared" si="69"/>
        <v>49.01</v>
      </c>
    </row>
    <row r="4476" spans="1:8" x14ac:dyDescent="0.25">
      <c r="A4476" s="447"/>
      <c r="B4476" s="449">
        <v>94292</v>
      </c>
      <c r="C4476" s="439" t="s">
        <v>12801</v>
      </c>
      <c r="D4476" s="449" t="s">
        <v>73</v>
      </c>
      <c r="E4476" s="450">
        <v>63.78</v>
      </c>
      <c r="F4476" s="455">
        <v>0</v>
      </c>
      <c r="G4476" s="453">
        <f>VLOOKUP(B4476,'SINAPI-%MO'!B:E,4,0)</f>
        <v>0.3115</v>
      </c>
      <c r="H4476" s="456">
        <f t="shared" si="69"/>
        <v>43.91</v>
      </c>
    </row>
    <row r="4477" spans="1:8" x14ac:dyDescent="0.25">
      <c r="A4477" s="447"/>
      <c r="B4477" s="449">
        <v>94286</v>
      </c>
      <c r="C4477" s="439" t="s">
        <v>12802</v>
      </c>
      <c r="D4477" s="449" t="s">
        <v>73</v>
      </c>
      <c r="E4477" s="450">
        <v>90.54</v>
      </c>
      <c r="F4477" s="455">
        <v>0</v>
      </c>
      <c r="G4477" s="453">
        <f>VLOOKUP(B4477,'SINAPI-%MO'!B:E,4,0)</f>
        <v>0.2853</v>
      </c>
      <c r="H4477" s="456">
        <f t="shared" si="69"/>
        <v>64.7</v>
      </c>
    </row>
    <row r="4478" spans="1:8" x14ac:dyDescent="0.25">
      <c r="A4478" s="447"/>
      <c r="B4478" s="449">
        <v>94287</v>
      </c>
      <c r="C4478" s="439" t="s">
        <v>12803</v>
      </c>
      <c r="D4478" s="449" t="s">
        <v>73</v>
      </c>
      <c r="E4478" s="450">
        <v>34.72</v>
      </c>
      <c r="F4478" s="455">
        <v>0</v>
      </c>
      <c r="G4478" s="453">
        <f>VLOOKUP(B4478,'SINAPI-%MO'!B:E,4,0)</f>
        <v>0.34560000000000002</v>
      </c>
      <c r="H4478" s="456">
        <f t="shared" si="69"/>
        <v>22.72</v>
      </c>
    </row>
    <row r="4479" spans="1:8" x14ac:dyDescent="0.25">
      <c r="A4479" s="447"/>
      <c r="B4479" s="449">
        <v>94281</v>
      </c>
      <c r="C4479" s="439" t="s">
        <v>12804</v>
      </c>
      <c r="D4479" s="449" t="s">
        <v>73</v>
      </c>
      <c r="E4479" s="450">
        <v>46.23</v>
      </c>
      <c r="F4479" s="455">
        <v>0</v>
      </c>
      <c r="G4479" s="453">
        <f>VLOOKUP(B4479,'SINAPI-%MO'!B:E,4,0)</f>
        <v>0.27929999999999999</v>
      </c>
      <c r="H4479" s="456">
        <f t="shared" si="69"/>
        <v>33.31</v>
      </c>
    </row>
    <row r="4480" spans="1:8" x14ac:dyDescent="0.25">
      <c r="A4480" s="447"/>
      <c r="B4480" s="449">
        <v>94289</v>
      </c>
      <c r="C4480" s="439" t="s">
        <v>12805</v>
      </c>
      <c r="D4480" s="449" t="s">
        <v>73</v>
      </c>
      <c r="E4480" s="450">
        <v>45.56</v>
      </c>
      <c r="F4480" s="455">
        <v>0</v>
      </c>
      <c r="G4480" s="453">
        <f>VLOOKUP(B4480,'SINAPI-%MO'!B:E,4,0)</f>
        <v>0.26929999999999998</v>
      </c>
      <c r="H4480" s="456">
        <f t="shared" si="69"/>
        <v>33.29</v>
      </c>
    </row>
    <row r="4481" spans="1:8" x14ac:dyDescent="0.25">
      <c r="A4481" s="447"/>
      <c r="B4481" s="449">
        <v>94283</v>
      </c>
      <c r="C4481" s="439" t="s">
        <v>12806</v>
      </c>
      <c r="D4481" s="449" t="s">
        <v>73</v>
      </c>
      <c r="E4481" s="450">
        <v>63.34</v>
      </c>
      <c r="F4481" s="455">
        <v>0</v>
      </c>
      <c r="G4481" s="453">
        <f>VLOOKUP(B4481,'SINAPI-%MO'!B:E,4,0)</f>
        <v>0.2261</v>
      </c>
      <c r="H4481" s="456">
        <f t="shared" si="69"/>
        <v>49.01</v>
      </c>
    </row>
    <row r="4482" spans="1:8" x14ac:dyDescent="0.25">
      <c r="A4482" s="447"/>
      <c r="B4482" s="449">
        <v>94291</v>
      </c>
      <c r="C4482" s="439" t="s">
        <v>12807</v>
      </c>
      <c r="D4482" s="449" t="s">
        <v>73</v>
      </c>
      <c r="E4482" s="450">
        <v>56.94</v>
      </c>
      <c r="F4482" s="455">
        <v>0</v>
      </c>
      <c r="G4482" s="453">
        <f>VLOOKUP(B4482,'SINAPI-%MO'!B:E,4,0)</f>
        <v>0.2288</v>
      </c>
      <c r="H4482" s="456">
        <f t="shared" si="69"/>
        <v>43.91</v>
      </c>
    </row>
    <row r="4483" spans="1:8" x14ac:dyDescent="0.25">
      <c r="A4483" s="447"/>
      <c r="B4483" s="449">
        <v>94285</v>
      </c>
      <c r="C4483" s="439" t="s">
        <v>12808</v>
      </c>
      <c r="D4483" s="449" t="s">
        <v>73</v>
      </c>
      <c r="E4483" s="450">
        <v>82.85</v>
      </c>
      <c r="F4483" s="455">
        <v>0</v>
      </c>
      <c r="G4483" s="453">
        <f>VLOOKUP(B4483,'SINAPI-%MO'!B:E,4,0)</f>
        <v>0.21890000000000001</v>
      </c>
      <c r="H4483" s="456">
        <f t="shared" si="69"/>
        <v>64.709999999999994</v>
      </c>
    </row>
    <row r="4484" spans="1:8" x14ac:dyDescent="0.25">
      <c r="A4484" s="447"/>
      <c r="B4484" s="449">
        <v>94293</v>
      </c>
      <c r="C4484" s="439" t="s">
        <v>12809</v>
      </c>
      <c r="D4484" s="449" t="s">
        <v>73</v>
      </c>
      <c r="E4484" s="450">
        <v>185.2</v>
      </c>
      <c r="F4484" s="455">
        <v>0</v>
      </c>
      <c r="G4484" s="453">
        <f>VLOOKUP(B4484,'SINAPI-%MO'!B:E,4,0)</f>
        <v>0.2157</v>
      </c>
      <c r="H4484" s="456">
        <f t="shared" si="69"/>
        <v>145.25</v>
      </c>
    </row>
    <row r="4485" spans="1:8" x14ac:dyDescent="0.25">
      <c r="A4485" s="447"/>
      <c r="B4485" s="449">
        <v>94264</v>
      </c>
      <c r="C4485" s="439" t="s">
        <v>12810</v>
      </c>
      <c r="D4485" s="449" t="s">
        <v>73</v>
      </c>
      <c r="E4485" s="450">
        <v>41.5</v>
      </c>
      <c r="F4485" s="455">
        <v>1.8800000000000001E-2</v>
      </c>
      <c r="G4485" s="453">
        <f>VLOOKUP(B4485,'SINAPI-%MO'!B:E,4,0)</f>
        <v>0.53520000000000001</v>
      </c>
      <c r="H4485" s="456">
        <f t="shared" si="69"/>
        <v>19.28</v>
      </c>
    </row>
    <row r="4486" spans="1:8" x14ac:dyDescent="0.25">
      <c r="A4486" s="447"/>
      <c r="B4486" s="449">
        <v>94266</v>
      </c>
      <c r="C4486" s="439" t="s">
        <v>12811</v>
      </c>
      <c r="D4486" s="449" t="s">
        <v>73</v>
      </c>
      <c r="E4486" s="450">
        <v>55.75</v>
      </c>
      <c r="F4486" s="455">
        <v>1.6E-2</v>
      </c>
      <c r="G4486" s="453">
        <f>VLOOKUP(B4486,'SINAPI-%MO'!B:E,4,0)</f>
        <v>0.43430000000000002</v>
      </c>
      <c r="H4486" s="456">
        <f t="shared" si="69"/>
        <v>31.53</v>
      </c>
    </row>
    <row r="4487" spans="1:8" x14ac:dyDescent="0.25">
      <c r="A4487" s="447"/>
      <c r="B4487" s="449">
        <v>94263</v>
      </c>
      <c r="C4487" s="439" t="s">
        <v>12812</v>
      </c>
      <c r="D4487" s="449" t="s">
        <v>73</v>
      </c>
      <c r="E4487" s="450">
        <v>36.67</v>
      </c>
      <c r="F4487" s="455">
        <v>1.3899999999999999E-2</v>
      </c>
      <c r="G4487" s="453">
        <f>VLOOKUP(B4487,'SINAPI-%MO'!B:E,4,0)</f>
        <v>0.48349999999999999</v>
      </c>
      <c r="H4487" s="456">
        <f t="shared" si="69"/>
        <v>18.940000000000001</v>
      </c>
    </row>
    <row r="4488" spans="1:8" x14ac:dyDescent="0.25">
      <c r="A4488" s="447"/>
      <c r="B4488" s="449">
        <v>94265</v>
      </c>
      <c r="C4488" s="439" t="s">
        <v>12813</v>
      </c>
      <c r="D4488" s="449" t="s">
        <v>73</v>
      </c>
      <c r="E4488" s="450">
        <v>50.23</v>
      </c>
      <c r="F4488" s="455">
        <v>1.17E-2</v>
      </c>
      <c r="G4488" s="453">
        <f>VLOOKUP(B4488,'SINAPI-%MO'!B:E,4,0)</f>
        <v>0.37990000000000002</v>
      </c>
      <c r="H4488" s="456">
        <f t="shared" si="69"/>
        <v>31.14</v>
      </c>
    </row>
    <row r="4489" spans="1:8" x14ac:dyDescent="0.25">
      <c r="A4489" s="447"/>
      <c r="B4489" s="449">
        <v>94268</v>
      </c>
      <c r="C4489" s="439" t="s">
        <v>12814</v>
      </c>
      <c r="D4489" s="449" t="s">
        <v>73</v>
      </c>
      <c r="E4489" s="450">
        <v>66.45</v>
      </c>
      <c r="F4489" s="455">
        <v>1.49E-2</v>
      </c>
      <c r="G4489" s="453">
        <f>VLOOKUP(B4489,'SINAPI-%MO'!B:E,4,0)</f>
        <v>0.39050000000000001</v>
      </c>
      <c r="H4489" s="456">
        <f t="shared" si="69"/>
        <v>40.5</v>
      </c>
    </row>
    <row r="4490" spans="1:8" x14ac:dyDescent="0.25">
      <c r="A4490" s="447"/>
      <c r="B4490" s="449">
        <v>94270</v>
      </c>
      <c r="C4490" s="439" t="s">
        <v>12815</v>
      </c>
      <c r="D4490" s="449" t="s">
        <v>73</v>
      </c>
      <c r="E4490" s="450">
        <v>95.45</v>
      </c>
      <c r="F4490" s="455">
        <v>1.44E-2</v>
      </c>
      <c r="G4490" s="453">
        <f>VLOOKUP(B4490,'SINAPI-%MO'!B:E,4,0)</f>
        <v>0.34200000000000003</v>
      </c>
      <c r="H4490" s="456">
        <f t="shared" si="69"/>
        <v>62.8</v>
      </c>
    </row>
    <row r="4491" spans="1:8" x14ac:dyDescent="0.25">
      <c r="A4491" s="447"/>
      <c r="B4491" s="449">
        <v>94272</v>
      </c>
      <c r="C4491" s="439" t="s">
        <v>12816</v>
      </c>
      <c r="D4491" s="449" t="s">
        <v>73</v>
      </c>
      <c r="E4491" s="450">
        <v>117.61</v>
      </c>
      <c r="F4491" s="455">
        <v>1.5599999999999999E-2</v>
      </c>
      <c r="G4491" s="453">
        <f>VLOOKUP(B4491,'SINAPI-%MO'!B:E,4,0)</f>
        <v>0.34379999999999999</v>
      </c>
      <c r="H4491" s="456">
        <f t="shared" si="69"/>
        <v>77.17</v>
      </c>
    </row>
    <row r="4492" spans="1:8" x14ac:dyDescent="0.25">
      <c r="A4492" s="447"/>
      <c r="B4492" s="449">
        <v>94267</v>
      </c>
      <c r="C4492" s="439" t="s">
        <v>12817</v>
      </c>
      <c r="D4492" s="449" t="s">
        <v>73</v>
      </c>
      <c r="E4492" s="450">
        <v>60.38</v>
      </c>
      <c r="F4492" s="455">
        <v>1.06E-2</v>
      </c>
      <c r="G4492" s="453">
        <f>VLOOKUP(B4492,'SINAPI-%MO'!B:E,4,0)</f>
        <v>0.33639999999999998</v>
      </c>
      <c r="H4492" s="456">
        <f t="shared" ref="H4492:H4555" si="70">IF(E4492&gt;0,TRUNC(E4492*(1-G4492),2),"")</f>
        <v>40.06</v>
      </c>
    </row>
    <row r="4493" spans="1:8" x14ac:dyDescent="0.25">
      <c r="A4493" s="447"/>
      <c r="B4493" s="449">
        <v>94269</v>
      </c>
      <c r="C4493" s="439" t="s">
        <v>12818</v>
      </c>
      <c r="D4493" s="449" t="s">
        <v>73</v>
      </c>
      <c r="E4493" s="450">
        <v>87</v>
      </c>
      <c r="F4493" s="455">
        <v>1.03E-2</v>
      </c>
      <c r="G4493" s="453">
        <f>VLOOKUP(B4493,'SINAPI-%MO'!B:E,4,0)</f>
        <v>0.2848</v>
      </c>
      <c r="H4493" s="456">
        <f t="shared" si="70"/>
        <v>62.22</v>
      </c>
    </row>
    <row r="4494" spans="1:8" x14ac:dyDescent="0.25">
      <c r="A4494" s="447"/>
      <c r="B4494" s="449">
        <v>94271</v>
      </c>
      <c r="C4494" s="439" t="s">
        <v>12819</v>
      </c>
      <c r="D4494" s="449" t="s">
        <v>73</v>
      </c>
      <c r="E4494" s="450">
        <v>106.32</v>
      </c>
      <c r="F4494" s="455">
        <v>1.14E-2</v>
      </c>
      <c r="G4494" s="453">
        <f>VLOOKUP(B4494,'SINAPI-%MO'!B:E,4,0)</f>
        <v>0.28170000000000001</v>
      </c>
      <c r="H4494" s="456">
        <f t="shared" si="70"/>
        <v>76.36</v>
      </c>
    </row>
    <row r="4495" spans="1:8" x14ac:dyDescent="0.25">
      <c r="A4495" s="447"/>
      <c r="B4495" s="449">
        <v>105555</v>
      </c>
      <c r="C4495" s="439" t="s">
        <v>11647</v>
      </c>
      <c r="D4495" s="449" t="s">
        <v>60</v>
      </c>
      <c r="E4495" s="450">
        <v>0</v>
      </c>
      <c r="F4495" s="455"/>
      <c r="G4495" s="453" t="e">
        <f>VLOOKUP(B4495,'SINAPI-%MO'!B:E,4,0)</f>
        <v>#N/A</v>
      </c>
      <c r="H4495" s="456" t="str">
        <f t="shared" si="70"/>
        <v/>
      </c>
    </row>
    <row r="4496" spans="1:8" x14ac:dyDescent="0.25">
      <c r="A4496" s="447"/>
      <c r="B4496" s="449">
        <v>97603</v>
      </c>
      <c r="C4496" s="439" t="s">
        <v>11648</v>
      </c>
      <c r="D4496" s="449" t="s">
        <v>60</v>
      </c>
      <c r="E4496" s="450">
        <v>0</v>
      </c>
      <c r="F4496" s="455"/>
      <c r="G4496" s="453" t="e">
        <f>VLOOKUP(B4496,'SINAPI-%MO'!B:E,4,0)</f>
        <v>#N/A</v>
      </c>
      <c r="H4496" s="456" t="str">
        <f t="shared" si="70"/>
        <v/>
      </c>
    </row>
    <row r="4497" spans="1:8" x14ac:dyDescent="0.25">
      <c r="A4497" s="447"/>
      <c r="B4497" s="449">
        <v>97602</v>
      </c>
      <c r="C4497" s="439" t="s">
        <v>11649</v>
      </c>
      <c r="D4497" s="449" t="s">
        <v>60</v>
      </c>
      <c r="E4497" s="450">
        <v>0</v>
      </c>
      <c r="F4497" s="455"/>
      <c r="G4497" s="453" t="e">
        <f>VLOOKUP(B4497,'SINAPI-%MO'!B:E,4,0)</f>
        <v>#N/A</v>
      </c>
      <c r="H4497" s="456" t="str">
        <f t="shared" si="70"/>
        <v/>
      </c>
    </row>
    <row r="4498" spans="1:8" x14ac:dyDescent="0.25">
      <c r="A4498" s="447"/>
      <c r="B4498" s="449">
        <v>97604</v>
      </c>
      <c r="C4498" s="439" t="s">
        <v>11650</v>
      </c>
      <c r="D4498" s="449" t="s">
        <v>60</v>
      </c>
      <c r="E4498" s="450">
        <v>0</v>
      </c>
      <c r="F4498" s="455"/>
      <c r="G4498" s="453" t="e">
        <f>VLOOKUP(B4498,'SINAPI-%MO'!B:E,4,0)</f>
        <v>#N/A</v>
      </c>
      <c r="H4498" s="456" t="str">
        <f t="shared" si="70"/>
        <v/>
      </c>
    </row>
    <row r="4499" spans="1:8" x14ac:dyDescent="0.25">
      <c r="A4499" s="447"/>
      <c r="B4499" s="449">
        <v>105553</v>
      </c>
      <c r="C4499" s="439" t="s">
        <v>11651</v>
      </c>
      <c r="D4499" s="449" t="s">
        <v>60</v>
      </c>
      <c r="E4499" s="450">
        <v>0</v>
      </c>
      <c r="F4499" s="455"/>
      <c r="G4499" s="453" t="e">
        <f>VLOOKUP(B4499,'SINAPI-%MO'!B:E,4,0)</f>
        <v>#N/A</v>
      </c>
      <c r="H4499" s="456" t="str">
        <f t="shared" si="70"/>
        <v/>
      </c>
    </row>
    <row r="4500" spans="1:8" x14ac:dyDescent="0.25">
      <c r="A4500" s="447"/>
      <c r="B4500" s="449">
        <v>105552</v>
      </c>
      <c r="C4500" s="439" t="s">
        <v>11652</v>
      </c>
      <c r="D4500" s="449" t="s">
        <v>60</v>
      </c>
      <c r="E4500" s="450">
        <v>0</v>
      </c>
      <c r="F4500" s="455"/>
      <c r="G4500" s="453" t="e">
        <f>VLOOKUP(B4500,'SINAPI-%MO'!B:E,4,0)</f>
        <v>#N/A</v>
      </c>
      <c r="H4500" s="456" t="str">
        <f t="shared" si="70"/>
        <v/>
      </c>
    </row>
    <row r="4501" spans="1:8" x14ac:dyDescent="0.25">
      <c r="A4501" s="447"/>
      <c r="B4501" s="449">
        <v>105550</v>
      </c>
      <c r="C4501" s="439" t="s">
        <v>11653</v>
      </c>
      <c r="D4501" s="449" t="s">
        <v>60</v>
      </c>
      <c r="E4501" s="450">
        <v>0</v>
      </c>
      <c r="F4501" s="455"/>
      <c r="G4501" s="453" t="e">
        <f>VLOOKUP(B4501,'SINAPI-%MO'!B:E,4,0)</f>
        <v>#N/A</v>
      </c>
      <c r="H4501" s="456" t="str">
        <f t="shared" si="70"/>
        <v/>
      </c>
    </row>
    <row r="4502" spans="1:8" x14ac:dyDescent="0.25">
      <c r="A4502" s="447"/>
      <c r="B4502" s="449">
        <v>105551</v>
      </c>
      <c r="C4502" s="439" t="s">
        <v>11654</v>
      </c>
      <c r="D4502" s="449" t="s">
        <v>60</v>
      </c>
      <c r="E4502" s="450">
        <v>0</v>
      </c>
      <c r="F4502" s="455"/>
      <c r="G4502" s="453" t="e">
        <f>VLOOKUP(B4502,'SINAPI-%MO'!B:E,4,0)</f>
        <v>#N/A</v>
      </c>
      <c r="H4502" s="456" t="str">
        <f t="shared" si="70"/>
        <v/>
      </c>
    </row>
    <row r="4503" spans="1:8" x14ac:dyDescent="0.25">
      <c r="A4503" s="447"/>
      <c r="B4503" s="449">
        <v>105549</v>
      </c>
      <c r="C4503" s="439" t="s">
        <v>11655</v>
      </c>
      <c r="D4503" s="449" t="s">
        <v>60</v>
      </c>
      <c r="E4503" s="450">
        <v>0</v>
      </c>
      <c r="F4503" s="455"/>
      <c r="G4503" s="453" t="e">
        <f>VLOOKUP(B4503,'SINAPI-%MO'!B:E,4,0)</f>
        <v>#N/A</v>
      </c>
      <c r="H4503" s="456" t="str">
        <f t="shared" si="70"/>
        <v/>
      </c>
    </row>
    <row r="4504" spans="1:8" x14ac:dyDescent="0.25">
      <c r="A4504" s="447"/>
      <c r="B4504" s="449">
        <v>105547</v>
      </c>
      <c r="C4504" s="439" t="s">
        <v>11656</v>
      </c>
      <c r="D4504" s="449" t="s">
        <v>73</v>
      </c>
      <c r="E4504" s="450">
        <v>0</v>
      </c>
      <c r="F4504" s="455"/>
      <c r="G4504" s="453" t="e">
        <f>VLOOKUP(B4504,'SINAPI-%MO'!B:E,4,0)</f>
        <v>#N/A</v>
      </c>
      <c r="H4504" s="456" t="str">
        <f t="shared" si="70"/>
        <v/>
      </c>
    </row>
    <row r="4505" spans="1:8" x14ac:dyDescent="0.25">
      <c r="A4505" s="447"/>
      <c r="B4505" s="449">
        <v>97605</v>
      </c>
      <c r="C4505" s="439" t="s">
        <v>5783</v>
      </c>
      <c r="D4505" s="449" t="s">
        <v>60</v>
      </c>
      <c r="E4505" s="450">
        <v>77.540000000000006</v>
      </c>
      <c r="F4505" s="455">
        <v>0.76029999999999998</v>
      </c>
      <c r="G4505" s="453">
        <f>VLOOKUP(B4505,'SINAPI-%MO'!B:E,4,0)</f>
        <v>0.18759999999999999</v>
      </c>
      <c r="H4505" s="456">
        <f t="shared" si="70"/>
        <v>62.99</v>
      </c>
    </row>
    <row r="4506" spans="1:8" x14ac:dyDescent="0.25">
      <c r="A4506" s="447"/>
      <c r="B4506" s="449">
        <v>97607</v>
      </c>
      <c r="C4506" s="439" t="s">
        <v>5784</v>
      </c>
      <c r="D4506" s="449" t="s">
        <v>60</v>
      </c>
      <c r="E4506" s="450">
        <v>98.91</v>
      </c>
      <c r="F4506" s="455">
        <v>0.73770000000000002</v>
      </c>
      <c r="G4506" s="453">
        <f>VLOOKUP(B4506,'SINAPI-%MO'!B:E,4,0)</f>
        <v>0.22140000000000001</v>
      </c>
      <c r="H4506" s="456">
        <f t="shared" si="70"/>
        <v>77.010000000000005</v>
      </c>
    </row>
    <row r="4507" spans="1:8" x14ac:dyDescent="0.25">
      <c r="A4507" s="447"/>
      <c r="B4507" s="449">
        <v>97599</v>
      </c>
      <c r="C4507" s="439" t="s">
        <v>5776</v>
      </c>
      <c r="D4507" s="449" t="s">
        <v>60</v>
      </c>
      <c r="E4507" s="450">
        <v>18.37</v>
      </c>
      <c r="F4507" s="455">
        <v>0</v>
      </c>
      <c r="G4507" s="453">
        <f>VLOOKUP(B4507,'SINAPI-%MO'!B:E,4,0)</f>
        <v>0.36420000000000002</v>
      </c>
      <c r="H4507" s="456">
        <f t="shared" si="70"/>
        <v>11.67</v>
      </c>
    </row>
    <row r="4508" spans="1:8" x14ac:dyDescent="0.25">
      <c r="A4508" s="447"/>
      <c r="B4508" s="449">
        <v>105542</v>
      </c>
      <c r="C4508" s="439" t="s">
        <v>11657</v>
      </c>
      <c r="D4508" s="449" t="s">
        <v>60</v>
      </c>
      <c r="E4508" s="450">
        <v>0</v>
      </c>
      <c r="F4508" s="455"/>
      <c r="G4508" s="453" t="e">
        <f>VLOOKUP(B4508,'SINAPI-%MO'!B:E,4,0)</f>
        <v>#N/A</v>
      </c>
      <c r="H4508" s="456" t="str">
        <f t="shared" si="70"/>
        <v/>
      </c>
    </row>
    <row r="4509" spans="1:8" x14ac:dyDescent="0.25">
      <c r="A4509" s="447"/>
      <c r="B4509" s="449">
        <v>105543</v>
      </c>
      <c r="C4509" s="439" t="s">
        <v>11658</v>
      </c>
      <c r="D4509" s="449" t="s">
        <v>60</v>
      </c>
      <c r="E4509" s="450">
        <v>0</v>
      </c>
      <c r="F4509" s="455"/>
      <c r="G4509" s="453" t="e">
        <f>VLOOKUP(B4509,'SINAPI-%MO'!B:E,4,0)</f>
        <v>#N/A</v>
      </c>
      <c r="H4509" s="456" t="str">
        <f t="shared" si="70"/>
        <v/>
      </c>
    </row>
    <row r="4510" spans="1:8" x14ac:dyDescent="0.25">
      <c r="A4510" s="447"/>
      <c r="B4510" s="449">
        <v>105544</v>
      </c>
      <c r="C4510" s="439" t="s">
        <v>11659</v>
      </c>
      <c r="D4510" s="449" t="s">
        <v>60</v>
      </c>
      <c r="E4510" s="450">
        <v>0</v>
      </c>
      <c r="F4510" s="455"/>
      <c r="G4510" s="453" t="e">
        <f>VLOOKUP(B4510,'SINAPI-%MO'!B:E,4,0)</f>
        <v>#N/A</v>
      </c>
      <c r="H4510" s="456" t="str">
        <f t="shared" si="70"/>
        <v/>
      </c>
    </row>
    <row r="4511" spans="1:8" x14ac:dyDescent="0.25">
      <c r="A4511" s="447"/>
      <c r="B4511" s="449">
        <v>100913</v>
      </c>
      <c r="C4511" s="439" t="s">
        <v>11660</v>
      </c>
      <c r="D4511" s="449" t="s">
        <v>60</v>
      </c>
      <c r="E4511" s="450">
        <v>0</v>
      </c>
      <c r="F4511" s="455"/>
      <c r="G4511" s="453" t="e">
        <f>VLOOKUP(B4511,'SINAPI-%MO'!B:E,4,0)</f>
        <v>#N/A</v>
      </c>
      <c r="H4511" s="456" t="str">
        <f t="shared" si="70"/>
        <v/>
      </c>
    </row>
    <row r="4512" spans="1:8" x14ac:dyDescent="0.25">
      <c r="A4512" s="447"/>
      <c r="B4512" s="449">
        <v>100916</v>
      </c>
      <c r="C4512" s="439" t="s">
        <v>11661</v>
      </c>
      <c r="D4512" s="449" t="s">
        <v>60</v>
      </c>
      <c r="E4512" s="450">
        <v>0</v>
      </c>
      <c r="F4512" s="455"/>
      <c r="G4512" s="453" t="e">
        <f>VLOOKUP(B4512,'SINAPI-%MO'!B:E,4,0)</f>
        <v>#N/A</v>
      </c>
      <c r="H4512" s="456" t="str">
        <f t="shared" si="70"/>
        <v/>
      </c>
    </row>
    <row r="4513" spans="1:8" x14ac:dyDescent="0.25">
      <c r="A4513" s="447"/>
      <c r="B4513" s="449">
        <v>100918</v>
      </c>
      <c r="C4513" s="439" t="s">
        <v>11662</v>
      </c>
      <c r="D4513" s="449" t="s">
        <v>60</v>
      </c>
      <c r="E4513" s="450">
        <v>0</v>
      </c>
      <c r="F4513" s="455"/>
      <c r="G4513" s="453" t="e">
        <f>VLOOKUP(B4513,'SINAPI-%MO'!B:E,4,0)</f>
        <v>#N/A</v>
      </c>
      <c r="H4513" s="456" t="str">
        <f t="shared" si="70"/>
        <v/>
      </c>
    </row>
    <row r="4514" spans="1:8" x14ac:dyDescent="0.25">
      <c r="A4514" s="447"/>
      <c r="B4514" s="449">
        <v>100914</v>
      </c>
      <c r="C4514" s="439" t="s">
        <v>11663</v>
      </c>
      <c r="D4514" s="449" t="s">
        <v>60</v>
      </c>
      <c r="E4514" s="450">
        <v>0</v>
      </c>
      <c r="F4514" s="455"/>
      <c r="G4514" s="453" t="e">
        <f>VLOOKUP(B4514,'SINAPI-%MO'!B:E,4,0)</f>
        <v>#N/A</v>
      </c>
      <c r="H4514" s="456" t="str">
        <f t="shared" si="70"/>
        <v/>
      </c>
    </row>
    <row r="4515" spans="1:8" x14ac:dyDescent="0.25">
      <c r="A4515" s="447"/>
      <c r="B4515" s="449">
        <v>100917</v>
      </c>
      <c r="C4515" s="439" t="s">
        <v>11664</v>
      </c>
      <c r="D4515" s="449" t="s">
        <v>60</v>
      </c>
      <c r="E4515" s="450">
        <v>0</v>
      </c>
      <c r="F4515" s="455"/>
      <c r="G4515" s="453" t="e">
        <f>VLOOKUP(B4515,'SINAPI-%MO'!B:E,4,0)</f>
        <v>#N/A</v>
      </c>
      <c r="H4515" s="456" t="str">
        <f t="shared" si="70"/>
        <v/>
      </c>
    </row>
    <row r="4516" spans="1:8" x14ac:dyDescent="0.25">
      <c r="A4516" s="447"/>
      <c r="B4516" s="449">
        <v>100907</v>
      </c>
      <c r="C4516" s="439" t="s">
        <v>11665</v>
      </c>
      <c r="D4516" s="449" t="s">
        <v>60</v>
      </c>
      <c r="E4516" s="450">
        <v>0</v>
      </c>
      <c r="F4516" s="455"/>
      <c r="G4516" s="453" t="e">
        <f>VLOOKUP(B4516,'SINAPI-%MO'!B:E,4,0)</f>
        <v>#N/A</v>
      </c>
      <c r="H4516" s="456" t="str">
        <f t="shared" si="70"/>
        <v/>
      </c>
    </row>
    <row r="4517" spans="1:8" x14ac:dyDescent="0.25">
      <c r="A4517" s="447"/>
      <c r="B4517" s="449">
        <v>102467</v>
      </c>
      <c r="C4517" s="439" t="s">
        <v>11666</v>
      </c>
      <c r="D4517" s="449" t="s">
        <v>60</v>
      </c>
      <c r="E4517" s="450">
        <v>0</v>
      </c>
      <c r="F4517" s="455"/>
      <c r="G4517" s="453" t="e">
        <f>VLOOKUP(B4517,'SINAPI-%MO'!B:E,4,0)</f>
        <v>#N/A</v>
      </c>
      <c r="H4517" s="456" t="str">
        <f t="shared" si="70"/>
        <v/>
      </c>
    </row>
    <row r="4518" spans="1:8" x14ac:dyDescent="0.25">
      <c r="A4518" s="447"/>
      <c r="B4518" s="449">
        <v>100910</v>
      </c>
      <c r="C4518" s="439" t="s">
        <v>11667</v>
      </c>
      <c r="D4518" s="449" t="s">
        <v>60</v>
      </c>
      <c r="E4518" s="450">
        <v>0</v>
      </c>
      <c r="F4518" s="455"/>
      <c r="G4518" s="453" t="e">
        <f>VLOOKUP(B4518,'SINAPI-%MO'!B:E,4,0)</f>
        <v>#N/A</v>
      </c>
      <c r="H4518" s="456" t="str">
        <f t="shared" si="70"/>
        <v/>
      </c>
    </row>
    <row r="4519" spans="1:8" x14ac:dyDescent="0.25">
      <c r="A4519" s="447"/>
      <c r="B4519" s="449">
        <v>105541</v>
      </c>
      <c r="C4519" s="439" t="s">
        <v>11668</v>
      </c>
      <c r="D4519" s="449" t="s">
        <v>60</v>
      </c>
      <c r="E4519" s="450">
        <v>0</v>
      </c>
      <c r="F4519" s="455"/>
      <c r="G4519" s="453" t="e">
        <f>VLOOKUP(B4519,'SINAPI-%MO'!B:E,4,0)</f>
        <v>#N/A</v>
      </c>
      <c r="H4519" s="456" t="str">
        <f t="shared" si="70"/>
        <v/>
      </c>
    </row>
    <row r="4520" spans="1:8" x14ac:dyDescent="0.25">
      <c r="A4520" s="447"/>
      <c r="B4520" s="449">
        <v>100908</v>
      </c>
      <c r="C4520" s="439" t="s">
        <v>11669</v>
      </c>
      <c r="D4520" s="449" t="s">
        <v>60</v>
      </c>
      <c r="E4520" s="450">
        <v>0</v>
      </c>
      <c r="F4520" s="455"/>
      <c r="G4520" s="453" t="e">
        <f>VLOOKUP(B4520,'SINAPI-%MO'!B:E,4,0)</f>
        <v>#N/A</v>
      </c>
      <c r="H4520" s="456" t="str">
        <f t="shared" si="70"/>
        <v/>
      </c>
    </row>
    <row r="4521" spans="1:8" x14ac:dyDescent="0.25">
      <c r="A4521" s="447"/>
      <c r="B4521" s="449">
        <v>100911</v>
      </c>
      <c r="C4521" s="439" t="s">
        <v>11670</v>
      </c>
      <c r="D4521" s="449" t="s">
        <v>60</v>
      </c>
      <c r="E4521" s="450">
        <v>0</v>
      </c>
      <c r="F4521" s="455"/>
      <c r="G4521" s="453" t="e">
        <f>VLOOKUP(B4521,'SINAPI-%MO'!B:E,4,0)</f>
        <v>#N/A</v>
      </c>
      <c r="H4521" s="456" t="str">
        <f t="shared" si="70"/>
        <v/>
      </c>
    </row>
    <row r="4522" spans="1:8" x14ac:dyDescent="0.25">
      <c r="A4522" s="447"/>
      <c r="B4522" s="449">
        <v>103782</v>
      </c>
      <c r="C4522" s="439" t="s">
        <v>5781</v>
      </c>
      <c r="D4522" s="449" t="s">
        <v>60</v>
      </c>
      <c r="E4522" s="450">
        <v>29.02</v>
      </c>
      <c r="F4522" s="455">
        <v>0</v>
      </c>
      <c r="G4522" s="453">
        <f>VLOOKUP(B4522,'SINAPI-%MO'!B:E,4,0)</f>
        <v>0.63200000000000001</v>
      </c>
      <c r="H4522" s="456">
        <f t="shared" si="70"/>
        <v>10.67</v>
      </c>
    </row>
    <row r="4523" spans="1:8" x14ac:dyDescent="0.25">
      <c r="A4523" s="447"/>
      <c r="B4523" s="449">
        <v>103786</v>
      </c>
      <c r="C4523" s="439" t="s">
        <v>11671</v>
      </c>
      <c r="D4523" s="449" t="s">
        <v>60</v>
      </c>
      <c r="E4523" s="450">
        <v>0</v>
      </c>
      <c r="F4523" s="455"/>
      <c r="G4523" s="453" t="e">
        <f>VLOOKUP(B4523,'SINAPI-%MO'!B:E,4,0)</f>
        <v>#N/A</v>
      </c>
      <c r="H4523" s="456" t="str">
        <f t="shared" si="70"/>
        <v/>
      </c>
    </row>
    <row r="4524" spans="1:8" x14ac:dyDescent="0.25">
      <c r="A4524" s="447"/>
      <c r="B4524" s="449">
        <v>103787</v>
      </c>
      <c r="C4524" s="439" t="s">
        <v>11672</v>
      </c>
      <c r="D4524" s="449" t="s">
        <v>60</v>
      </c>
      <c r="E4524" s="450">
        <v>0</v>
      </c>
      <c r="F4524" s="455"/>
      <c r="G4524" s="453" t="e">
        <f>VLOOKUP(B4524,'SINAPI-%MO'!B:E,4,0)</f>
        <v>#N/A</v>
      </c>
      <c r="H4524" s="456" t="str">
        <f t="shared" si="70"/>
        <v/>
      </c>
    </row>
    <row r="4525" spans="1:8" x14ac:dyDescent="0.25">
      <c r="A4525" s="447"/>
      <c r="B4525" s="449">
        <v>103788</v>
      </c>
      <c r="C4525" s="439" t="s">
        <v>11673</v>
      </c>
      <c r="D4525" s="449" t="s">
        <v>60</v>
      </c>
      <c r="E4525" s="450">
        <v>0</v>
      </c>
      <c r="F4525" s="455"/>
      <c r="G4525" s="453" t="e">
        <f>VLOOKUP(B4525,'SINAPI-%MO'!B:E,4,0)</f>
        <v>#N/A</v>
      </c>
      <c r="H4525" s="456" t="str">
        <f t="shared" si="70"/>
        <v/>
      </c>
    </row>
    <row r="4526" spans="1:8" x14ac:dyDescent="0.25">
      <c r="A4526" s="447"/>
      <c r="B4526" s="449">
        <v>103783</v>
      </c>
      <c r="C4526" s="439" t="s">
        <v>11674</v>
      </c>
      <c r="D4526" s="449" t="s">
        <v>60</v>
      </c>
      <c r="E4526" s="450">
        <v>0</v>
      </c>
      <c r="F4526" s="455"/>
      <c r="G4526" s="453" t="e">
        <f>VLOOKUP(B4526,'SINAPI-%MO'!B:E,4,0)</f>
        <v>#N/A</v>
      </c>
      <c r="H4526" s="456" t="str">
        <f t="shared" si="70"/>
        <v/>
      </c>
    </row>
    <row r="4527" spans="1:8" x14ac:dyDescent="0.25">
      <c r="A4527" s="447"/>
      <c r="B4527" s="449">
        <v>103784</v>
      </c>
      <c r="C4527" s="439" t="s">
        <v>11675</v>
      </c>
      <c r="D4527" s="449" t="s">
        <v>60</v>
      </c>
      <c r="E4527" s="450">
        <v>0</v>
      </c>
      <c r="F4527" s="455"/>
      <c r="G4527" s="453" t="e">
        <f>VLOOKUP(B4527,'SINAPI-%MO'!B:E,4,0)</f>
        <v>#N/A</v>
      </c>
      <c r="H4527" s="456" t="str">
        <f t="shared" si="70"/>
        <v/>
      </c>
    </row>
    <row r="4528" spans="1:8" x14ac:dyDescent="0.25">
      <c r="A4528" s="447"/>
      <c r="B4528" s="449">
        <v>103785</v>
      </c>
      <c r="C4528" s="439" t="s">
        <v>11676</v>
      </c>
      <c r="D4528" s="449" t="s">
        <v>60</v>
      </c>
      <c r="E4528" s="450">
        <v>0</v>
      </c>
      <c r="F4528" s="455"/>
      <c r="G4528" s="453" t="e">
        <f>VLOOKUP(B4528,'SINAPI-%MO'!B:E,4,0)</f>
        <v>#N/A</v>
      </c>
      <c r="H4528" s="456" t="str">
        <f t="shared" si="70"/>
        <v/>
      </c>
    </row>
    <row r="4529" spans="1:8" x14ac:dyDescent="0.25">
      <c r="A4529" s="447"/>
      <c r="B4529" s="449">
        <v>105546</v>
      </c>
      <c r="C4529" s="439" t="s">
        <v>11677</v>
      </c>
      <c r="D4529" s="449" t="s">
        <v>60</v>
      </c>
      <c r="E4529" s="450">
        <v>0</v>
      </c>
      <c r="F4529" s="455"/>
      <c r="G4529" s="453" t="e">
        <f>VLOOKUP(B4529,'SINAPI-%MO'!B:E,4,0)</f>
        <v>#N/A</v>
      </c>
      <c r="H4529" s="456" t="str">
        <f t="shared" si="70"/>
        <v/>
      </c>
    </row>
    <row r="4530" spans="1:8" x14ac:dyDescent="0.25">
      <c r="A4530" s="447"/>
      <c r="B4530" s="449">
        <v>105545</v>
      </c>
      <c r="C4530" s="439" t="s">
        <v>11678</v>
      </c>
      <c r="D4530" s="449" t="s">
        <v>60</v>
      </c>
      <c r="E4530" s="450">
        <v>0</v>
      </c>
      <c r="F4530" s="455"/>
      <c r="G4530" s="453" t="e">
        <f>VLOOKUP(B4530,'SINAPI-%MO'!B:E,4,0)</f>
        <v>#N/A</v>
      </c>
      <c r="H4530" s="456" t="str">
        <f t="shared" si="70"/>
        <v/>
      </c>
    </row>
    <row r="4531" spans="1:8" x14ac:dyDescent="0.25">
      <c r="A4531" s="447"/>
      <c r="B4531" s="449">
        <v>97610</v>
      </c>
      <c r="C4531" s="439" t="s">
        <v>5778</v>
      </c>
      <c r="D4531" s="449" t="s">
        <v>60</v>
      </c>
      <c r="E4531" s="450">
        <v>15.35</v>
      </c>
      <c r="F4531" s="455">
        <v>0</v>
      </c>
      <c r="G4531" s="453">
        <f>VLOOKUP(B4531,'SINAPI-%MO'!B:E,4,0)</f>
        <v>0.40260000000000001</v>
      </c>
      <c r="H4531" s="456">
        <f t="shared" si="70"/>
        <v>9.17</v>
      </c>
    </row>
    <row r="4532" spans="1:8" x14ac:dyDescent="0.25">
      <c r="A4532" s="447"/>
      <c r="B4532" s="449">
        <v>97609</v>
      </c>
      <c r="C4532" s="439" t="s">
        <v>5777</v>
      </c>
      <c r="D4532" s="449" t="s">
        <v>60</v>
      </c>
      <c r="E4532" s="450">
        <v>14.74</v>
      </c>
      <c r="F4532" s="455">
        <v>0</v>
      </c>
      <c r="G4532" s="453">
        <f>VLOOKUP(B4532,'SINAPI-%MO'!B:E,4,0)</f>
        <v>0.41930000000000001</v>
      </c>
      <c r="H4532" s="456">
        <f t="shared" si="70"/>
        <v>8.5500000000000007</v>
      </c>
    </row>
    <row r="4533" spans="1:8" x14ac:dyDescent="0.25">
      <c r="A4533" s="447"/>
      <c r="B4533" s="449">
        <v>105554</v>
      </c>
      <c r="C4533" s="439" t="s">
        <v>5782</v>
      </c>
      <c r="D4533" s="449" t="s">
        <v>60</v>
      </c>
      <c r="E4533" s="450">
        <v>15.29</v>
      </c>
      <c r="F4533" s="455">
        <v>0</v>
      </c>
      <c r="G4533" s="453">
        <f>VLOOKUP(B4533,'SINAPI-%MO'!B:E,4,0)</f>
        <v>0.59389999999999998</v>
      </c>
      <c r="H4533" s="456">
        <f t="shared" si="70"/>
        <v>6.2</v>
      </c>
    </row>
    <row r="4534" spans="1:8" x14ac:dyDescent="0.25">
      <c r="A4534" s="447"/>
      <c r="B4534" s="449">
        <v>100903</v>
      </c>
      <c r="C4534" s="439" t="s">
        <v>5780</v>
      </c>
      <c r="D4534" s="449" t="s">
        <v>60</v>
      </c>
      <c r="E4534" s="450">
        <v>33.14</v>
      </c>
      <c r="F4534" s="455">
        <v>0</v>
      </c>
      <c r="G4534" s="453">
        <f>VLOOKUP(B4534,'SINAPI-%MO'!B:E,4,0)</f>
        <v>0.45839999999999997</v>
      </c>
      <c r="H4534" s="456">
        <f t="shared" si="70"/>
        <v>17.940000000000001</v>
      </c>
    </row>
    <row r="4535" spans="1:8" x14ac:dyDescent="0.25">
      <c r="A4535" s="447"/>
      <c r="B4535" s="449">
        <v>100902</v>
      </c>
      <c r="C4535" s="439" t="s">
        <v>5779</v>
      </c>
      <c r="D4535" s="449" t="s">
        <v>60</v>
      </c>
      <c r="E4535" s="450">
        <v>30.44</v>
      </c>
      <c r="F4535" s="455">
        <v>0</v>
      </c>
      <c r="G4535" s="453">
        <f>VLOOKUP(B4535,'SINAPI-%MO'!B:E,4,0)</f>
        <v>0.499</v>
      </c>
      <c r="H4535" s="456">
        <f t="shared" si="70"/>
        <v>15.25</v>
      </c>
    </row>
    <row r="4536" spans="1:8" x14ac:dyDescent="0.25">
      <c r="A4536" s="447"/>
      <c r="B4536" s="449">
        <v>105548</v>
      </c>
      <c r="C4536" s="439" t="s">
        <v>11679</v>
      </c>
      <c r="D4536" s="449" t="s">
        <v>73</v>
      </c>
      <c r="E4536" s="450">
        <v>0</v>
      </c>
      <c r="F4536" s="455"/>
      <c r="G4536" s="453" t="e">
        <f>VLOOKUP(B4536,'SINAPI-%MO'!B:E,4,0)</f>
        <v>#N/A</v>
      </c>
      <c r="H4536" s="456" t="str">
        <f t="shared" si="70"/>
        <v/>
      </c>
    </row>
    <row r="4537" spans="1:8" x14ac:dyDescent="0.25">
      <c r="A4537" s="447"/>
      <c r="B4537" s="449">
        <v>97595</v>
      </c>
      <c r="C4537" s="439" t="s">
        <v>5772</v>
      </c>
      <c r="D4537" s="449" t="s">
        <v>60</v>
      </c>
      <c r="E4537" s="450">
        <v>94.6</v>
      </c>
      <c r="F4537" s="455">
        <v>0.74790000000000001</v>
      </c>
      <c r="G4537" s="453">
        <f>VLOOKUP(B4537,'SINAPI-%MO'!B:E,4,0)</f>
        <v>0.25209999999999999</v>
      </c>
      <c r="H4537" s="456">
        <f t="shared" si="70"/>
        <v>70.75</v>
      </c>
    </row>
    <row r="4538" spans="1:8" x14ac:dyDescent="0.25">
      <c r="A4538" s="447"/>
      <c r="B4538" s="449">
        <v>97597</v>
      </c>
      <c r="C4538" s="439" t="s">
        <v>5774</v>
      </c>
      <c r="D4538" s="449" t="s">
        <v>60</v>
      </c>
      <c r="E4538" s="450">
        <v>66.760000000000005</v>
      </c>
      <c r="F4538" s="455">
        <v>0.73770000000000002</v>
      </c>
      <c r="G4538" s="453">
        <f>VLOOKUP(B4538,'SINAPI-%MO'!B:E,4,0)</f>
        <v>0.26229999999999998</v>
      </c>
      <c r="H4538" s="456">
        <f t="shared" si="70"/>
        <v>49.24</v>
      </c>
    </row>
    <row r="4539" spans="1:8" x14ac:dyDescent="0.25">
      <c r="A4539" s="447"/>
      <c r="B4539" s="449">
        <v>97596</v>
      </c>
      <c r="C4539" s="439" t="s">
        <v>5773</v>
      </c>
      <c r="D4539" s="449" t="s">
        <v>60</v>
      </c>
      <c r="E4539" s="450">
        <v>67.599999999999994</v>
      </c>
      <c r="F4539" s="455">
        <v>0.6472</v>
      </c>
      <c r="G4539" s="453">
        <f>VLOOKUP(B4539,'SINAPI-%MO'!B:E,4,0)</f>
        <v>0.3528</v>
      </c>
      <c r="H4539" s="456">
        <f t="shared" si="70"/>
        <v>43.75</v>
      </c>
    </row>
    <row r="4540" spans="1:8" x14ac:dyDescent="0.25">
      <c r="A4540" s="447"/>
      <c r="B4540" s="449">
        <v>97598</v>
      </c>
      <c r="C4540" s="439" t="s">
        <v>5775</v>
      </c>
      <c r="D4540" s="449" t="s">
        <v>60</v>
      </c>
      <c r="E4540" s="450">
        <v>63.3</v>
      </c>
      <c r="F4540" s="455">
        <v>0.72340000000000004</v>
      </c>
      <c r="G4540" s="453">
        <f>VLOOKUP(B4540,'SINAPI-%MO'!B:E,4,0)</f>
        <v>0.27660000000000001</v>
      </c>
      <c r="H4540" s="456">
        <f t="shared" si="70"/>
        <v>45.79</v>
      </c>
    </row>
    <row r="4541" spans="1:8" x14ac:dyDescent="0.25">
      <c r="A4541" s="447"/>
      <c r="B4541" s="449">
        <v>98549</v>
      </c>
      <c r="C4541" s="439" t="s">
        <v>11680</v>
      </c>
      <c r="D4541" s="449" t="s">
        <v>71</v>
      </c>
      <c r="E4541" s="450">
        <v>0</v>
      </c>
      <c r="F4541" s="455"/>
      <c r="G4541" s="453" t="e">
        <f>VLOOKUP(B4541,'SINAPI-%MO'!B:E,4,0)</f>
        <v>#N/A</v>
      </c>
      <c r="H4541" s="456" t="str">
        <f t="shared" si="70"/>
        <v/>
      </c>
    </row>
    <row r="4542" spans="1:8" x14ac:dyDescent="0.25">
      <c r="A4542" s="447"/>
      <c r="B4542" s="449">
        <v>98562</v>
      </c>
      <c r="C4542" s="439" t="s">
        <v>2058</v>
      </c>
      <c r="D4542" s="449" t="s">
        <v>71</v>
      </c>
      <c r="E4542" s="450">
        <v>51.61</v>
      </c>
      <c r="F4542" s="455">
        <v>0</v>
      </c>
      <c r="G4542" s="453">
        <f>VLOOKUP(B4542,'SINAPI-%MO'!B:E,4,0)</f>
        <v>0.6946</v>
      </c>
      <c r="H4542" s="456">
        <f t="shared" si="70"/>
        <v>15.76</v>
      </c>
    </row>
    <row r="4543" spans="1:8" x14ac:dyDescent="0.25">
      <c r="A4543" s="447"/>
      <c r="B4543" s="449">
        <v>98555</v>
      </c>
      <c r="C4543" s="439" t="s">
        <v>2059</v>
      </c>
      <c r="D4543" s="449" t="s">
        <v>71</v>
      </c>
      <c r="E4543" s="450">
        <v>32.270000000000003</v>
      </c>
      <c r="F4543" s="455">
        <v>0</v>
      </c>
      <c r="G4543" s="453">
        <f>VLOOKUP(B4543,'SINAPI-%MO'!B:E,4,0)</f>
        <v>0.65700000000000003</v>
      </c>
      <c r="H4543" s="456">
        <f t="shared" si="70"/>
        <v>11.06</v>
      </c>
    </row>
    <row r="4544" spans="1:8" x14ac:dyDescent="0.25">
      <c r="A4544" s="447"/>
      <c r="B4544" s="449">
        <v>98556</v>
      </c>
      <c r="C4544" s="439" t="s">
        <v>5664</v>
      </c>
      <c r="D4544" s="449" t="s">
        <v>71</v>
      </c>
      <c r="E4544" s="450">
        <v>59.61</v>
      </c>
      <c r="F4544" s="455">
        <v>0</v>
      </c>
      <c r="G4544" s="453">
        <f>VLOOKUP(B4544,'SINAPI-%MO'!B:E,4,0)</f>
        <v>0.58189999999999997</v>
      </c>
      <c r="H4544" s="456">
        <f t="shared" si="70"/>
        <v>24.92</v>
      </c>
    </row>
    <row r="4545" spans="1:8" x14ac:dyDescent="0.25">
      <c r="A4545" s="447"/>
      <c r="B4545" s="449">
        <v>98557</v>
      </c>
      <c r="C4545" s="439" t="s">
        <v>2066</v>
      </c>
      <c r="D4545" s="449" t="s">
        <v>71</v>
      </c>
      <c r="E4545" s="450">
        <v>45.91</v>
      </c>
      <c r="F4545" s="455">
        <v>0</v>
      </c>
      <c r="G4545" s="453">
        <f>VLOOKUP(B4545,'SINAPI-%MO'!B:E,4,0)</f>
        <v>0.32869999999999999</v>
      </c>
      <c r="H4545" s="456">
        <f t="shared" si="70"/>
        <v>30.81</v>
      </c>
    </row>
    <row r="4546" spans="1:8" x14ac:dyDescent="0.25">
      <c r="A4546" s="447"/>
      <c r="B4546" s="449">
        <v>98548</v>
      </c>
      <c r="C4546" s="439" t="s">
        <v>11681</v>
      </c>
      <c r="D4546" s="449" t="s">
        <v>71</v>
      </c>
      <c r="E4546" s="450">
        <v>0</v>
      </c>
      <c r="F4546" s="455"/>
      <c r="G4546" s="453" t="e">
        <f>VLOOKUP(B4546,'SINAPI-%MO'!B:E,4,0)</f>
        <v>#N/A</v>
      </c>
      <c r="H4546" s="456" t="str">
        <f t="shared" si="70"/>
        <v/>
      </c>
    </row>
    <row r="4547" spans="1:8" x14ac:dyDescent="0.25">
      <c r="A4547" s="447"/>
      <c r="B4547" s="449">
        <v>98547</v>
      </c>
      <c r="C4547" s="439" t="s">
        <v>2063</v>
      </c>
      <c r="D4547" s="449" t="s">
        <v>71</v>
      </c>
      <c r="E4547" s="450">
        <v>214.64</v>
      </c>
      <c r="F4547" s="455">
        <v>0</v>
      </c>
      <c r="G4547" s="453">
        <f>VLOOKUP(B4547,'SINAPI-%MO'!B:E,4,0)</f>
        <v>0.2429</v>
      </c>
      <c r="H4547" s="456">
        <f t="shared" si="70"/>
        <v>162.5</v>
      </c>
    </row>
    <row r="4548" spans="1:8" x14ac:dyDescent="0.25">
      <c r="A4548" s="447"/>
      <c r="B4548" s="449">
        <v>98546</v>
      </c>
      <c r="C4548" s="439" t="s">
        <v>2062</v>
      </c>
      <c r="D4548" s="449" t="s">
        <v>71</v>
      </c>
      <c r="E4548" s="450">
        <v>127.99</v>
      </c>
      <c r="F4548" s="455">
        <v>0</v>
      </c>
      <c r="G4548" s="453">
        <f>VLOOKUP(B4548,'SINAPI-%MO'!B:E,4,0)</f>
        <v>0.25569999999999998</v>
      </c>
      <c r="H4548" s="456">
        <f t="shared" si="70"/>
        <v>95.26</v>
      </c>
    </row>
    <row r="4549" spans="1:8" x14ac:dyDescent="0.25">
      <c r="A4549" s="447"/>
      <c r="B4549" s="449">
        <v>98552</v>
      </c>
      <c r="C4549" s="439" t="s">
        <v>11682</v>
      </c>
      <c r="D4549" s="449" t="s">
        <v>71</v>
      </c>
      <c r="E4549" s="450">
        <v>0</v>
      </c>
      <c r="F4549" s="455"/>
      <c r="G4549" s="453" t="e">
        <f>VLOOKUP(B4549,'SINAPI-%MO'!B:E,4,0)</f>
        <v>#N/A</v>
      </c>
      <c r="H4549" s="456" t="str">
        <f t="shared" si="70"/>
        <v/>
      </c>
    </row>
    <row r="4550" spans="1:8" x14ac:dyDescent="0.25">
      <c r="A4550" s="447"/>
      <c r="B4550" s="449">
        <v>98553</v>
      </c>
      <c r="C4550" s="439" t="s">
        <v>2064</v>
      </c>
      <c r="D4550" s="449" t="s">
        <v>71</v>
      </c>
      <c r="E4550" s="450">
        <v>172.57</v>
      </c>
      <c r="F4550" s="455">
        <v>0</v>
      </c>
      <c r="G4550" s="453">
        <f>VLOOKUP(B4550,'SINAPI-%MO'!B:E,4,0)</f>
        <v>0.1014</v>
      </c>
      <c r="H4550" s="456">
        <f t="shared" si="70"/>
        <v>155.07</v>
      </c>
    </row>
    <row r="4551" spans="1:8" x14ac:dyDescent="0.25">
      <c r="A4551" s="447"/>
      <c r="B4551" s="449">
        <v>98554</v>
      </c>
      <c r="C4551" s="439" t="s">
        <v>2065</v>
      </c>
      <c r="D4551" s="449" t="s">
        <v>71</v>
      </c>
      <c r="E4551" s="450">
        <v>47.04</v>
      </c>
      <c r="F4551" s="455">
        <v>0</v>
      </c>
      <c r="G4551" s="453">
        <f>VLOOKUP(B4551,'SINAPI-%MO'!B:E,4,0)</f>
        <v>0.42559999999999998</v>
      </c>
      <c r="H4551" s="456">
        <f t="shared" si="70"/>
        <v>27.01</v>
      </c>
    </row>
    <row r="4552" spans="1:8" x14ac:dyDescent="0.25">
      <c r="A4552" s="447"/>
      <c r="B4552" s="449">
        <v>98565</v>
      </c>
      <c r="C4552" s="439" t="s">
        <v>2069</v>
      </c>
      <c r="D4552" s="449" t="s">
        <v>71</v>
      </c>
      <c r="E4552" s="450">
        <v>56.68</v>
      </c>
      <c r="F4552" s="455">
        <v>0</v>
      </c>
      <c r="G4552" s="453">
        <f>VLOOKUP(B4552,'SINAPI-%MO'!B:E,4,0)</f>
        <v>0.57640000000000002</v>
      </c>
      <c r="H4552" s="456">
        <f t="shared" si="70"/>
        <v>24</v>
      </c>
    </row>
    <row r="4553" spans="1:8" x14ac:dyDescent="0.25">
      <c r="A4553" s="447"/>
      <c r="B4553" s="449">
        <v>98567</v>
      </c>
      <c r="C4553" s="439" t="s">
        <v>2071</v>
      </c>
      <c r="D4553" s="449" t="s">
        <v>71</v>
      </c>
      <c r="E4553" s="450">
        <v>72.650000000000006</v>
      </c>
      <c r="F4553" s="455">
        <v>0</v>
      </c>
      <c r="G4553" s="453">
        <f>VLOOKUP(B4553,'SINAPI-%MO'!B:E,4,0)</f>
        <v>0.59260000000000002</v>
      </c>
      <c r="H4553" s="456">
        <f t="shared" si="70"/>
        <v>29.59</v>
      </c>
    </row>
    <row r="4554" spans="1:8" x14ac:dyDescent="0.25">
      <c r="A4554" s="447"/>
      <c r="B4554" s="449">
        <v>98569</v>
      </c>
      <c r="C4554" s="439" t="s">
        <v>2073</v>
      </c>
      <c r="D4554" s="449" t="s">
        <v>71</v>
      </c>
      <c r="E4554" s="450">
        <v>89.52</v>
      </c>
      <c r="F4554" s="455">
        <v>0</v>
      </c>
      <c r="G4554" s="453">
        <f>VLOOKUP(B4554,'SINAPI-%MO'!B:E,4,0)</f>
        <v>0.60019999999999996</v>
      </c>
      <c r="H4554" s="456">
        <f t="shared" si="70"/>
        <v>35.79</v>
      </c>
    </row>
    <row r="4555" spans="1:8" x14ac:dyDescent="0.25">
      <c r="A4555" s="447"/>
      <c r="B4555" s="449">
        <v>98571</v>
      </c>
      <c r="C4555" s="439" t="s">
        <v>2075</v>
      </c>
      <c r="D4555" s="449" t="s">
        <v>71</v>
      </c>
      <c r="E4555" s="450">
        <v>47.36</v>
      </c>
      <c r="F4555" s="455">
        <v>0</v>
      </c>
      <c r="G4555" s="453">
        <f>VLOOKUP(B4555,'SINAPI-%MO'!B:E,4,0)</f>
        <v>0.47</v>
      </c>
      <c r="H4555" s="456">
        <f t="shared" si="70"/>
        <v>25.1</v>
      </c>
    </row>
    <row r="4556" spans="1:8" x14ac:dyDescent="0.25">
      <c r="A4556" s="447"/>
      <c r="B4556" s="449">
        <v>98572</v>
      </c>
      <c r="C4556" s="439" t="s">
        <v>2076</v>
      </c>
      <c r="D4556" s="449" t="s">
        <v>71</v>
      </c>
      <c r="E4556" s="450">
        <v>58.09</v>
      </c>
      <c r="F4556" s="455">
        <v>0</v>
      </c>
      <c r="G4556" s="453">
        <f>VLOOKUP(B4556,'SINAPI-%MO'!B:E,4,0)</f>
        <v>0.47870000000000001</v>
      </c>
      <c r="H4556" s="456">
        <f t="shared" ref="H4556:H4619" si="71">IF(E4556&gt;0,TRUNC(E4556*(1-G4556),2),"")</f>
        <v>30.28</v>
      </c>
    </row>
    <row r="4557" spans="1:8" x14ac:dyDescent="0.25">
      <c r="A4557" s="447"/>
      <c r="B4557" s="449">
        <v>98563</v>
      </c>
      <c r="C4557" s="439" t="s">
        <v>2067</v>
      </c>
      <c r="D4557" s="449" t="s">
        <v>71</v>
      </c>
      <c r="E4557" s="450">
        <v>39.81</v>
      </c>
      <c r="F4557" s="455">
        <v>0</v>
      </c>
      <c r="G4557" s="453">
        <f>VLOOKUP(B4557,'SINAPI-%MO'!B:E,4,0)</f>
        <v>0.55259999999999998</v>
      </c>
      <c r="H4557" s="456">
        <f t="shared" si="71"/>
        <v>17.809999999999999</v>
      </c>
    </row>
    <row r="4558" spans="1:8" x14ac:dyDescent="0.25">
      <c r="A4558" s="447"/>
      <c r="B4558" s="449">
        <v>98564</v>
      </c>
      <c r="C4558" s="439" t="s">
        <v>2068</v>
      </c>
      <c r="D4558" s="449" t="s">
        <v>71</v>
      </c>
      <c r="E4558" s="450">
        <v>54.78</v>
      </c>
      <c r="F4558" s="455">
        <v>0</v>
      </c>
      <c r="G4558" s="453">
        <f>VLOOKUP(B4558,'SINAPI-%MO'!B:E,4,0)</f>
        <v>0.439</v>
      </c>
      <c r="H4558" s="456">
        <f t="shared" si="71"/>
        <v>30.73</v>
      </c>
    </row>
    <row r="4559" spans="1:8" x14ac:dyDescent="0.25">
      <c r="A4559" s="447"/>
      <c r="B4559" s="449">
        <v>98566</v>
      </c>
      <c r="C4559" s="439" t="s">
        <v>2070</v>
      </c>
      <c r="D4559" s="449" t="s">
        <v>71</v>
      </c>
      <c r="E4559" s="450">
        <v>71.650000000000006</v>
      </c>
      <c r="F4559" s="455">
        <v>0</v>
      </c>
      <c r="G4559" s="453">
        <f>VLOOKUP(B4559,'SINAPI-%MO'!B:E,4,0)</f>
        <v>0.48459999999999998</v>
      </c>
      <c r="H4559" s="456">
        <f t="shared" si="71"/>
        <v>36.92</v>
      </c>
    </row>
    <row r="4560" spans="1:8" x14ac:dyDescent="0.25">
      <c r="A4560" s="447"/>
      <c r="B4560" s="449">
        <v>98568</v>
      </c>
      <c r="C4560" s="439" t="s">
        <v>2072</v>
      </c>
      <c r="D4560" s="449" t="s">
        <v>71</v>
      </c>
      <c r="E4560" s="450">
        <v>87.62</v>
      </c>
      <c r="F4560" s="455">
        <v>0</v>
      </c>
      <c r="G4560" s="453">
        <f>VLOOKUP(B4560,'SINAPI-%MO'!B:E,4,0)</f>
        <v>0.51470000000000005</v>
      </c>
      <c r="H4560" s="456">
        <f t="shared" si="71"/>
        <v>42.52</v>
      </c>
    </row>
    <row r="4561" spans="1:8" x14ac:dyDescent="0.25">
      <c r="A4561" s="447"/>
      <c r="B4561" s="449">
        <v>98570</v>
      </c>
      <c r="C4561" s="439" t="s">
        <v>2074</v>
      </c>
      <c r="D4561" s="449" t="s">
        <v>71</v>
      </c>
      <c r="E4561" s="450">
        <v>104.48</v>
      </c>
      <c r="F4561" s="455">
        <v>0</v>
      </c>
      <c r="G4561" s="453">
        <f>VLOOKUP(B4561,'SINAPI-%MO'!B:E,4,0)</f>
        <v>0.53380000000000005</v>
      </c>
      <c r="H4561" s="456">
        <f t="shared" si="71"/>
        <v>48.7</v>
      </c>
    </row>
    <row r="4562" spans="1:8" x14ac:dyDescent="0.25">
      <c r="A4562" s="447"/>
      <c r="B4562" s="449">
        <v>98573</v>
      </c>
      <c r="C4562" s="439" t="s">
        <v>2077</v>
      </c>
      <c r="D4562" s="449" t="s">
        <v>71</v>
      </c>
      <c r="E4562" s="450">
        <v>72.48</v>
      </c>
      <c r="F4562" s="455">
        <v>0</v>
      </c>
      <c r="G4562" s="453">
        <f>VLOOKUP(B4562,'SINAPI-%MO'!B:E,4,0)</f>
        <v>0.40400000000000003</v>
      </c>
      <c r="H4562" s="456">
        <f t="shared" si="71"/>
        <v>43.19</v>
      </c>
    </row>
    <row r="4563" spans="1:8" x14ac:dyDescent="0.25">
      <c r="A4563" s="447"/>
      <c r="B4563" s="449">
        <v>98576</v>
      </c>
      <c r="C4563" s="439" t="s">
        <v>1965</v>
      </c>
      <c r="D4563" s="449" t="s">
        <v>73</v>
      </c>
      <c r="E4563" s="450">
        <v>24.47</v>
      </c>
      <c r="F4563" s="455">
        <v>0</v>
      </c>
      <c r="G4563" s="453">
        <f>VLOOKUP(B4563,'SINAPI-%MO'!B:E,4,0)</f>
        <v>4.0899999999999999E-2</v>
      </c>
      <c r="H4563" s="456">
        <f t="shared" si="71"/>
        <v>23.46</v>
      </c>
    </row>
    <row r="4564" spans="1:8" x14ac:dyDescent="0.25">
      <c r="A4564" s="447"/>
      <c r="B4564" s="449">
        <v>98575</v>
      </c>
      <c r="C4564" s="439" t="s">
        <v>1964</v>
      </c>
      <c r="D4564" s="449" t="s">
        <v>73</v>
      </c>
      <c r="E4564" s="450">
        <v>69.430000000000007</v>
      </c>
      <c r="F4564" s="455">
        <v>0</v>
      </c>
      <c r="G4564" s="453">
        <f>VLOOKUP(B4564,'SINAPI-%MO'!B:E,4,0)</f>
        <v>0.62870000000000004</v>
      </c>
      <c r="H4564" s="456">
        <f t="shared" si="71"/>
        <v>25.77</v>
      </c>
    </row>
    <row r="4565" spans="1:8" x14ac:dyDescent="0.25">
      <c r="A4565" s="447"/>
      <c r="B4565" s="449">
        <v>98577</v>
      </c>
      <c r="C4565" s="439" t="s">
        <v>1966</v>
      </c>
      <c r="D4565" s="449" t="s">
        <v>73</v>
      </c>
      <c r="E4565" s="450">
        <v>47.44</v>
      </c>
      <c r="F4565" s="455">
        <v>0</v>
      </c>
      <c r="G4565" s="453">
        <f>VLOOKUP(B4565,'SINAPI-%MO'!B:E,4,0)</f>
        <v>0.80779999999999996</v>
      </c>
      <c r="H4565" s="456">
        <f t="shared" si="71"/>
        <v>9.11</v>
      </c>
    </row>
    <row r="4566" spans="1:8" x14ac:dyDescent="0.25">
      <c r="A4566" s="447"/>
      <c r="B4566" s="449">
        <v>98558</v>
      </c>
      <c r="C4566" s="439" t="s">
        <v>2060</v>
      </c>
      <c r="D4566" s="449" t="s">
        <v>60</v>
      </c>
      <c r="E4566" s="450">
        <v>9.81</v>
      </c>
      <c r="F4566" s="455">
        <v>0</v>
      </c>
      <c r="G4566" s="453">
        <f>VLOOKUP(B4566,'SINAPI-%MO'!B:E,4,0)</f>
        <v>0.48620000000000002</v>
      </c>
      <c r="H4566" s="456">
        <f t="shared" si="71"/>
        <v>5.04</v>
      </c>
    </row>
    <row r="4567" spans="1:8" x14ac:dyDescent="0.25">
      <c r="A4567" s="447"/>
      <c r="B4567" s="449">
        <v>106110</v>
      </c>
      <c r="C4567" s="439" t="s">
        <v>11683</v>
      </c>
      <c r="D4567" s="449" t="s">
        <v>60</v>
      </c>
      <c r="E4567" s="450">
        <v>0</v>
      </c>
      <c r="F4567" s="455"/>
      <c r="G4567" s="453" t="e">
        <f>VLOOKUP(B4567,'SINAPI-%MO'!B:E,4,0)</f>
        <v>#N/A</v>
      </c>
      <c r="H4567" s="456" t="str">
        <f t="shared" si="71"/>
        <v/>
      </c>
    </row>
    <row r="4568" spans="1:8" x14ac:dyDescent="0.25">
      <c r="A4568" s="447"/>
      <c r="B4568" s="449">
        <v>98551</v>
      </c>
      <c r="C4568" s="439" t="s">
        <v>11684</v>
      </c>
      <c r="D4568" s="449" t="s">
        <v>73</v>
      </c>
      <c r="E4568" s="450">
        <v>0</v>
      </c>
      <c r="F4568" s="455"/>
      <c r="G4568" s="453" t="e">
        <f>VLOOKUP(B4568,'SINAPI-%MO'!B:E,4,0)</f>
        <v>#N/A</v>
      </c>
      <c r="H4568" s="456" t="str">
        <f t="shared" si="71"/>
        <v/>
      </c>
    </row>
    <row r="4569" spans="1:8" x14ac:dyDescent="0.25">
      <c r="A4569" s="447"/>
      <c r="B4569" s="449">
        <v>98559</v>
      </c>
      <c r="C4569" s="439" t="s">
        <v>2061</v>
      </c>
      <c r="D4569" s="449" t="s">
        <v>73</v>
      </c>
      <c r="E4569" s="450">
        <v>5.15</v>
      </c>
      <c r="F4569" s="455">
        <v>0</v>
      </c>
      <c r="G4569" s="453">
        <f>VLOOKUP(B4569,'SINAPI-%MO'!B:E,4,0)</f>
        <v>0.40970000000000001</v>
      </c>
      <c r="H4569" s="456">
        <f t="shared" si="71"/>
        <v>3.04</v>
      </c>
    </row>
    <row r="4570" spans="1:8" x14ac:dyDescent="0.25">
      <c r="A4570" s="447"/>
      <c r="B4570" s="449">
        <v>91925</v>
      </c>
      <c r="C4570" s="439" t="s">
        <v>2164</v>
      </c>
      <c r="D4570" s="449" t="s">
        <v>73</v>
      </c>
      <c r="E4570" s="450">
        <v>3.76</v>
      </c>
      <c r="F4570" s="455">
        <v>0</v>
      </c>
      <c r="G4570" s="453">
        <f>VLOOKUP(B4570,'SINAPI-%MO'!B:E,4,0)</f>
        <v>0.33510000000000001</v>
      </c>
      <c r="H4570" s="456">
        <f t="shared" si="71"/>
        <v>2.5</v>
      </c>
    </row>
    <row r="4571" spans="1:8" x14ac:dyDescent="0.25">
      <c r="A4571" s="447"/>
      <c r="B4571" s="449">
        <v>91924</v>
      </c>
      <c r="C4571" s="439" t="s">
        <v>2163</v>
      </c>
      <c r="D4571" s="449" t="s">
        <v>73</v>
      </c>
      <c r="E4571" s="450">
        <v>3.13</v>
      </c>
      <c r="F4571" s="455">
        <v>0</v>
      </c>
      <c r="G4571" s="453">
        <f>VLOOKUP(B4571,'SINAPI-%MO'!B:E,4,0)</f>
        <v>0.40260000000000001</v>
      </c>
      <c r="H4571" s="456">
        <f t="shared" si="71"/>
        <v>1.86</v>
      </c>
    </row>
    <row r="4572" spans="1:8" x14ac:dyDescent="0.25">
      <c r="A4572" s="447"/>
      <c r="B4572" s="449">
        <v>91933</v>
      </c>
      <c r="C4572" s="439" t="s">
        <v>2172</v>
      </c>
      <c r="D4572" s="449" t="s">
        <v>73</v>
      </c>
      <c r="E4572" s="450">
        <v>16.850000000000001</v>
      </c>
      <c r="F4572" s="455">
        <v>0</v>
      </c>
      <c r="G4572" s="453">
        <f>VLOOKUP(B4572,'SINAPI-%MO'!B:E,4,0)</f>
        <v>0.2487</v>
      </c>
      <c r="H4572" s="456">
        <f t="shared" si="71"/>
        <v>12.65</v>
      </c>
    </row>
    <row r="4573" spans="1:8" x14ac:dyDescent="0.25">
      <c r="A4573" s="447"/>
      <c r="B4573" s="449">
        <v>91932</v>
      </c>
      <c r="C4573" s="439" t="s">
        <v>2171</v>
      </c>
      <c r="D4573" s="449" t="s">
        <v>73</v>
      </c>
      <c r="E4573" s="450">
        <v>17.47</v>
      </c>
      <c r="F4573" s="455">
        <v>0</v>
      </c>
      <c r="G4573" s="453">
        <f>VLOOKUP(B4573,'SINAPI-%MO'!B:E,4,0)</f>
        <v>0.23980000000000001</v>
      </c>
      <c r="H4573" s="456">
        <f t="shared" si="71"/>
        <v>13.28</v>
      </c>
    </row>
    <row r="4574" spans="1:8" x14ac:dyDescent="0.25">
      <c r="A4574" s="447"/>
      <c r="B4574" s="449">
        <v>91935</v>
      </c>
      <c r="C4574" s="439" t="s">
        <v>2174</v>
      </c>
      <c r="D4574" s="449" t="s">
        <v>73</v>
      </c>
      <c r="E4574" s="450">
        <v>26.44</v>
      </c>
      <c r="F4574" s="455">
        <v>0</v>
      </c>
      <c r="G4574" s="453">
        <f>VLOOKUP(B4574,'SINAPI-%MO'!B:E,4,0)</f>
        <v>0.23830000000000001</v>
      </c>
      <c r="H4574" s="456">
        <f t="shared" si="71"/>
        <v>20.13</v>
      </c>
    </row>
    <row r="4575" spans="1:8" x14ac:dyDescent="0.25">
      <c r="A4575" s="447"/>
      <c r="B4575" s="449">
        <v>91934</v>
      </c>
      <c r="C4575" s="439" t="s">
        <v>2173</v>
      </c>
      <c r="D4575" s="449" t="s">
        <v>73</v>
      </c>
      <c r="E4575" s="450">
        <v>25.26</v>
      </c>
      <c r="F4575" s="455">
        <v>0</v>
      </c>
      <c r="G4575" s="453">
        <f>VLOOKUP(B4575,'SINAPI-%MO'!B:E,4,0)</f>
        <v>0.24940000000000001</v>
      </c>
      <c r="H4575" s="456">
        <f t="shared" si="71"/>
        <v>18.96</v>
      </c>
    </row>
    <row r="4576" spans="1:8" x14ac:dyDescent="0.25">
      <c r="A4576" s="447"/>
      <c r="B4576" s="449">
        <v>91927</v>
      </c>
      <c r="C4576" s="439" t="s">
        <v>2166</v>
      </c>
      <c r="D4576" s="449" t="s">
        <v>73</v>
      </c>
      <c r="E4576" s="450">
        <v>5.08</v>
      </c>
      <c r="F4576" s="455">
        <v>0</v>
      </c>
      <c r="G4576" s="453">
        <f>VLOOKUP(B4576,'SINAPI-%MO'!B:E,4,0)</f>
        <v>0.315</v>
      </c>
      <c r="H4576" s="456">
        <f t="shared" si="71"/>
        <v>3.47</v>
      </c>
    </row>
    <row r="4577" spans="1:8" x14ac:dyDescent="0.25">
      <c r="A4577" s="447"/>
      <c r="B4577" s="449">
        <v>91926</v>
      </c>
      <c r="C4577" s="439" t="s">
        <v>2165</v>
      </c>
      <c r="D4577" s="449" t="s">
        <v>73</v>
      </c>
      <c r="E4577" s="450">
        <v>4.53</v>
      </c>
      <c r="F4577" s="455">
        <v>0</v>
      </c>
      <c r="G4577" s="453">
        <f>VLOOKUP(B4577,'SINAPI-%MO'!B:E,4,0)</f>
        <v>0.35320000000000001</v>
      </c>
      <c r="H4577" s="456">
        <f t="shared" si="71"/>
        <v>2.93</v>
      </c>
    </row>
    <row r="4578" spans="1:8" x14ac:dyDescent="0.25">
      <c r="A4578" s="447"/>
      <c r="B4578" s="449">
        <v>91929</v>
      </c>
      <c r="C4578" s="439" t="s">
        <v>2168</v>
      </c>
      <c r="D4578" s="449" t="s">
        <v>73</v>
      </c>
      <c r="E4578" s="450">
        <v>7.47</v>
      </c>
      <c r="F4578" s="455">
        <v>0</v>
      </c>
      <c r="G4578" s="453">
        <f>VLOOKUP(B4578,'SINAPI-%MO'!B:E,4,0)</f>
        <v>0.2878</v>
      </c>
      <c r="H4578" s="456">
        <f t="shared" si="71"/>
        <v>5.32</v>
      </c>
    </row>
    <row r="4579" spans="1:8" x14ac:dyDescent="0.25">
      <c r="A4579" s="447"/>
      <c r="B4579" s="449">
        <v>91928</v>
      </c>
      <c r="C4579" s="439" t="s">
        <v>2167</v>
      </c>
      <c r="D4579" s="449" t="s">
        <v>73</v>
      </c>
      <c r="E4579" s="450">
        <v>7</v>
      </c>
      <c r="F4579" s="455">
        <v>0</v>
      </c>
      <c r="G4579" s="453">
        <f>VLOOKUP(B4579,'SINAPI-%MO'!B:E,4,0)</f>
        <v>0.30709999999999998</v>
      </c>
      <c r="H4579" s="456">
        <f t="shared" si="71"/>
        <v>4.8499999999999996</v>
      </c>
    </row>
    <row r="4580" spans="1:8" x14ac:dyDescent="0.25">
      <c r="A4580" s="447"/>
      <c r="B4580" s="449">
        <v>91931</v>
      </c>
      <c r="C4580" s="439" t="s">
        <v>2170</v>
      </c>
      <c r="D4580" s="449" t="s">
        <v>73</v>
      </c>
      <c r="E4580" s="450">
        <v>10.54</v>
      </c>
      <c r="F4580" s="455">
        <v>0</v>
      </c>
      <c r="G4580" s="453">
        <f>VLOOKUP(B4580,'SINAPI-%MO'!B:E,4,0)</f>
        <v>0.2666</v>
      </c>
      <c r="H4580" s="456">
        <f t="shared" si="71"/>
        <v>7.73</v>
      </c>
    </row>
    <row r="4581" spans="1:8" x14ac:dyDescent="0.25">
      <c r="A4581" s="447"/>
      <c r="B4581" s="449">
        <v>91930</v>
      </c>
      <c r="C4581" s="439" t="s">
        <v>2169</v>
      </c>
      <c r="D4581" s="449" t="s">
        <v>73</v>
      </c>
      <c r="E4581" s="450">
        <v>9.77</v>
      </c>
      <c r="F4581" s="455">
        <v>0</v>
      </c>
      <c r="G4581" s="453">
        <f>VLOOKUP(B4581,'SINAPI-%MO'!B:E,4,0)</f>
        <v>0.28760000000000002</v>
      </c>
      <c r="H4581" s="456">
        <f t="shared" si="71"/>
        <v>6.96</v>
      </c>
    </row>
    <row r="4582" spans="1:8" x14ac:dyDescent="0.25">
      <c r="A4582" s="447"/>
      <c r="B4582" s="449">
        <v>104620</v>
      </c>
      <c r="C4582" s="439" t="s">
        <v>11685</v>
      </c>
      <c r="D4582" s="449" t="s">
        <v>60</v>
      </c>
      <c r="E4582" s="450">
        <v>0</v>
      </c>
      <c r="F4582" s="455"/>
      <c r="G4582" s="453" t="e">
        <f>VLOOKUP(B4582,'SINAPI-%MO'!B:E,4,0)</f>
        <v>#N/A</v>
      </c>
      <c r="H4582" s="456" t="str">
        <f t="shared" si="71"/>
        <v/>
      </c>
    </row>
    <row r="4583" spans="1:8" x14ac:dyDescent="0.25">
      <c r="A4583" s="447"/>
      <c r="B4583" s="449">
        <v>104624</v>
      </c>
      <c r="C4583" s="439" t="s">
        <v>11686</v>
      </c>
      <c r="D4583" s="449" t="s">
        <v>60</v>
      </c>
      <c r="E4583" s="450">
        <v>0</v>
      </c>
      <c r="F4583" s="455"/>
      <c r="G4583" s="453" t="e">
        <f>VLOOKUP(B4583,'SINAPI-%MO'!B:E,4,0)</f>
        <v>#N/A</v>
      </c>
      <c r="H4583" s="456" t="str">
        <f t="shared" si="71"/>
        <v/>
      </c>
    </row>
    <row r="4584" spans="1:8" x14ac:dyDescent="0.25">
      <c r="A4584" s="447"/>
      <c r="B4584" s="449">
        <v>104622</v>
      </c>
      <c r="C4584" s="439" t="s">
        <v>11687</v>
      </c>
      <c r="D4584" s="449" t="s">
        <v>60</v>
      </c>
      <c r="E4584" s="450">
        <v>0</v>
      </c>
      <c r="F4584" s="455"/>
      <c r="G4584" s="453" t="e">
        <f>VLOOKUP(B4584,'SINAPI-%MO'!B:E,4,0)</f>
        <v>#N/A</v>
      </c>
      <c r="H4584" s="456" t="str">
        <f t="shared" si="71"/>
        <v/>
      </c>
    </row>
    <row r="4585" spans="1:8" x14ac:dyDescent="0.25">
      <c r="A4585" s="447"/>
      <c r="B4585" s="449">
        <v>104621</v>
      </c>
      <c r="C4585" s="439" t="s">
        <v>11688</v>
      </c>
      <c r="D4585" s="449" t="s">
        <v>60</v>
      </c>
      <c r="E4585" s="450">
        <v>0</v>
      </c>
      <c r="F4585" s="455"/>
      <c r="G4585" s="453" t="e">
        <f>VLOOKUP(B4585,'SINAPI-%MO'!B:E,4,0)</f>
        <v>#N/A</v>
      </c>
      <c r="H4585" s="456" t="str">
        <f t="shared" si="71"/>
        <v/>
      </c>
    </row>
    <row r="4586" spans="1:8" x14ac:dyDescent="0.25">
      <c r="A4586" s="447"/>
      <c r="B4586" s="449">
        <v>104625</v>
      </c>
      <c r="C4586" s="439" t="s">
        <v>11689</v>
      </c>
      <c r="D4586" s="449" t="s">
        <v>60</v>
      </c>
      <c r="E4586" s="450">
        <v>0</v>
      </c>
      <c r="F4586" s="455"/>
      <c r="G4586" s="453" t="e">
        <f>VLOOKUP(B4586,'SINAPI-%MO'!B:E,4,0)</f>
        <v>#N/A</v>
      </c>
      <c r="H4586" s="456" t="str">
        <f t="shared" si="71"/>
        <v/>
      </c>
    </row>
    <row r="4587" spans="1:8" x14ac:dyDescent="0.25">
      <c r="A4587" s="447"/>
      <c r="B4587" s="449">
        <v>104623</v>
      </c>
      <c r="C4587" s="439" t="s">
        <v>11690</v>
      </c>
      <c r="D4587" s="449" t="s">
        <v>60</v>
      </c>
      <c r="E4587" s="450">
        <v>0</v>
      </c>
      <c r="F4587" s="455"/>
      <c r="G4587" s="453" t="e">
        <f>VLOOKUP(B4587,'SINAPI-%MO'!B:E,4,0)</f>
        <v>#N/A</v>
      </c>
      <c r="H4587" s="456" t="str">
        <f t="shared" si="71"/>
        <v/>
      </c>
    </row>
    <row r="4588" spans="1:8" x14ac:dyDescent="0.25">
      <c r="A4588" s="447"/>
      <c r="B4588" s="449">
        <v>91937</v>
      </c>
      <c r="C4588" s="439" t="s">
        <v>2186</v>
      </c>
      <c r="D4588" s="449" t="s">
        <v>60</v>
      </c>
      <c r="E4588" s="450">
        <v>17.38</v>
      </c>
      <c r="F4588" s="455">
        <v>0</v>
      </c>
      <c r="G4588" s="453">
        <f>VLOOKUP(B4588,'SINAPI-%MO'!B:E,4,0)</f>
        <v>0.70599999999999996</v>
      </c>
      <c r="H4588" s="456">
        <f t="shared" si="71"/>
        <v>5.0999999999999996</v>
      </c>
    </row>
    <row r="4589" spans="1:8" x14ac:dyDescent="0.25">
      <c r="A4589" s="447"/>
      <c r="B4589" s="449">
        <v>92865</v>
      </c>
      <c r="C4589" s="439" t="s">
        <v>2193</v>
      </c>
      <c r="D4589" s="449" t="s">
        <v>60</v>
      </c>
      <c r="E4589" s="450">
        <v>15.76</v>
      </c>
      <c r="F4589" s="455">
        <v>0</v>
      </c>
      <c r="G4589" s="453">
        <f>VLOOKUP(B4589,'SINAPI-%MO'!B:E,4,0)</f>
        <v>0.77859999999999996</v>
      </c>
      <c r="H4589" s="456">
        <f t="shared" si="71"/>
        <v>3.48</v>
      </c>
    </row>
    <row r="4590" spans="1:8" x14ac:dyDescent="0.25">
      <c r="A4590" s="447"/>
      <c r="B4590" s="449">
        <v>91936</v>
      </c>
      <c r="C4590" s="439" t="s">
        <v>2185</v>
      </c>
      <c r="D4590" s="449" t="s">
        <v>60</v>
      </c>
      <c r="E4590" s="450">
        <v>19.66</v>
      </c>
      <c r="F4590" s="455">
        <v>0</v>
      </c>
      <c r="G4590" s="453">
        <f>VLOOKUP(B4590,'SINAPI-%MO'!B:E,4,0)</f>
        <v>0.62409999999999999</v>
      </c>
      <c r="H4590" s="456">
        <f t="shared" si="71"/>
        <v>7.39</v>
      </c>
    </row>
    <row r="4591" spans="1:8" x14ac:dyDescent="0.25">
      <c r="A4591" s="447"/>
      <c r="B4591" s="449">
        <v>92867</v>
      </c>
      <c r="C4591" s="439" t="s">
        <v>2195</v>
      </c>
      <c r="D4591" s="449" t="s">
        <v>60</v>
      </c>
      <c r="E4591" s="450">
        <v>32.72</v>
      </c>
      <c r="F4591" s="455">
        <v>0</v>
      </c>
      <c r="G4591" s="453">
        <f>VLOOKUP(B4591,'SINAPI-%MO'!B:E,4,0)</f>
        <v>0.93520000000000003</v>
      </c>
      <c r="H4591" s="456">
        <f t="shared" si="71"/>
        <v>2.12</v>
      </c>
    </row>
    <row r="4592" spans="1:8" x14ac:dyDescent="0.25">
      <c r="A4592" s="447"/>
      <c r="B4592" s="449">
        <v>91939</v>
      </c>
      <c r="C4592" s="439" t="s">
        <v>2187</v>
      </c>
      <c r="D4592" s="449" t="s">
        <v>60</v>
      </c>
      <c r="E4592" s="450">
        <v>33.93</v>
      </c>
      <c r="F4592" s="455">
        <v>0</v>
      </c>
      <c r="G4592" s="453">
        <f>VLOOKUP(B4592,'SINAPI-%MO'!B:E,4,0)</f>
        <v>0.90190000000000003</v>
      </c>
      <c r="H4592" s="456">
        <f t="shared" si="71"/>
        <v>3.32</v>
      </c>
    </row>
    <row r="4593" spans="1:8" x14ac:dyDescent="0.25">
      <c r="A4593" s="447"/>
      <c r="B4593" s="449">
        <v>92869</v>
      </c>
      <c r="C4593" s="439" t="s">
        <v>2197</v>
      </c>
      <c r="D4593" s="449" t="s">
        <v>60</v>
      </c>
      <c r="E4593" s="450">
        <v>11.36</v>
      </c>
      <c r="F4593" s="455">
        <v>0</v>
      </c>
      <c r="G4593" s="453">
        <f>VLOOKUP(B4593,'SINAPI-%MO'!B:E,4,0)</f>
        <v>0.81340000000000001</v>
      </c>
      <c r="H4593" s="456">
        <f t="shared" si="71"/>
        <v>2.11</v>
      </c>
    </row>
    <row r="4594" spans="1:8" x14ac:dyDescent="0.25">
      <c r="A4594" s="447"/>
      <c r="B4594" s="449">
        <v>91941</v>
      </c>
      <c r="C4594" s="439" t="s">
        <v>2189</v>
      </c>
      <c r="D4594" s="449" t="s">
        <v>60</v>
      </c>
      <c r="E4594" s="450">
        <v>12.57</v>
      </c>
      <c r="F4594" s="455">
        <v>0</v>
      </c>
      <c r="G4594" s="453">
        <f>VLOOKUP(B4594,'SINAPI-%MO'!B:E,4,0)</f>
        <v>0.73509999999999998</v>
      </c>
      <c r="H4594" s="456">
        <f t="shared" si="71"/>
        <v>3.32</v>
      </c>
    </row>
    <row r="4595" spans="1:8" x14ac:dyDescent="0.25">
      <c r="A4595" s="447"/>
      <c r="B4595" s="449">
        <v>92868</v>
      </c>
      <c r="C4595" s="439" t="s">
        <v>2196</v>
      </c>
      <c r="D4595" s="449" t="s">
        <v>60</v>
      </c>
      <c r="E4595" s="450">
        <v>18.39</v>
      </c>
      <c r="F4595" s="455">
        <v>0</v>
      </c>
      <c r="G4595" s="453">
        <f>VLOOKUP(B4595,'SINAPI-%MO'!B:E,4,0)</f>
        <v>0.88470000000000004</v>
      </c>
      <c r="H4595" s="456">
        <f t="shared" si="71"/>
        <v>2.12</v>
      </c>
    </row>
    <row r="4596" spans="1:8" x14ac:dyDescent="0.25">
      <c r="A4596" s="447"/>
      <c r="B4596" s="449">
        <v>91940</v>
      </c>
      <c r="C4596" s="439" t="s">
        <v>2188</v>
      </c>
      <c r="D4596" s="449" t="s">
        <v>60</v>
      </c>
      <c r="E4596" s="450">
        <v>19.600000000000001</v>
      </c>
      <c r="F4596" s="455">
        <v>0</v>
      </c>
      <c r="G4596" s="453">
        <f>VLOOKUP(B4596,'SINAPI-%MO'!B:E,4,0)</f>
        <v>0.83009999999999995</v>
      </c>
      <c r="H4596" s="456">
        <f t="shared" si="71"/>
        <v>3.33</v>
      </c>
    </row>
    <row r="4597" spans="1:8" x14ac:dyDescent="0.25">
      <c r="A4597" s="447"/>
      <c r="B4597" s="449">
        <v>92870</v>
      </c>
      <c r="C4597" s="439" t="s">
        <v>2198</v>
      </c>
      <c r="D4597" s="449" t="s">
        <v>60</v>
      </c>
      <c r="E4597" s="450">
        <v>35.82</v>
      </c>
      <c r="F4597" s="455">
        <v>0</v>
      </c>
      <c r="G4597" s="453">
        <f>VLOOKUP(B4597,'SINAPI-%MO'!B:E,4,0)</f>
        <v>0.88500000000000001</v>
      </c>
      <c r="H4597" s="456">
        <f t="shared" si="71"/>
        <v>4.1100000000000003</v>
      </c>
    </row>
    <row r="4598" spans="1:8" x14ac:dyDescent="0.25">
      <c r="A4598" s="447"/>
      <c r="B4598" s="449">
        <v>91942</v>
      </c>
      <c r="C4598" s="439" t="s">
        <v>2190</v>
      </c>
      <c r="D4598" s="449" t="s">
        <v>60</v>
      </c>
      <c r="E4598" s="450">
        <v>38.01</v>
      </c>
      <c r="F4598" s="455">
        <v>0</v>
      </c>
      <c r="G4598" s="453">
        <f>VLOOKUP(B4598,'SINAPI-%MO'!B:E,4,0)</f>
        <v>0.83399999999999996</v>
      </c>
      <c r="H4598" s="456">
        <f t="shared" si="71"/>
        <v>6.3</v>
      </c>
    </row>
    <row r="4599" spans="1:8" x14ac:dyDescent="0.25">
      <c r="A4599" s="447"/>
      <c r="B4599" s="449">
        <v>92872</v>
      </c>
      <c r="C4599" s="439" t="s">
        <v>2200</v>
      </c>
      <c r="D4599" s="449" t="s">
        <v>60</v>
      </c>
      <c r="E4599" s="450">
        <v>13.69</v>
      </c>
      <c r="F4599" s="455">
        <v>0</v>
      </c>
      <c r="G4599" s="453">
        <f>VLOOKUP(B4599,'SINAPI-%MO'!B:E,4,0)</f>
        <v>0.69910000000000005</v>
      </c>
      <c r="H4599" s="456">
        <f t="shared" si="71"/>
        <v>4.1100000000000003</v>
      </c>
    </row>
    <row r="4600" spans="1:8" x14ac:dyDescent="0.25">
      <c r="A4600" s="447"/>
      <c r="B4600" s="449">
        <v>91944</v>
      </c>
      <c r="C4600" s="439" t="s">
        <v>2192</v>
      </c>
      <c r="D4600" s="449" t="s">
        <v>60</v>
      </c>
      <c r="E4600" s="450">
        <v>15.88</v>
      </c>
      <c r="F4600" s="455">
        <v>0</v>
      </c>
      <c r="G4600" s="453">
        <f>VLOOKUP(B4600,'SINAPI-%MO'!B:E,4,0)</f>
        <v>0.60260000000000002</v>
      </c>
      <c r="H4600" s="456">
        <f t="shared" si="71"/>
        <v>6.31</v>
      </c>
    </row>
    <row r="4601" spans="1:8" x14ac:dyDescent="0.25">
      <c r="A4601" s="447"/>
      <c r="B4601" s="449">
        <v>92871</v>
      </c>
      <c r="C4601" s="439" t="s">
        <v>2199</v>
      </c>
      <c r="D4601" s="449" t="s">
        <v>60</v>
      </c>
      <c r="E4601" s="450">
        <v>21</v>
      </c>
      <c r="F4601" s="455">
        <v>0</v>
      </c>
      <c r="G4601" s="453">
        <f>VLOOKUP(B4601,'SINAPI-%MO'!B:E,4,0)</f>
        <v>0.80379999999999996</v>
      </c>
      <c r="H4601" s="456">
        <f t="shared" si="71"/>
        <v>4.12</v>
      </c>
    </row>
    <row r="4602" spans="1:8" x14ac:dyDescent="0.25">
      <c r="A4602" s="447"/>
      <c r="B4602" s="449">
        <v>91943</v>
      </c>
      <c r="C4602" s="439" t="s">
        <v>2191</v>
      </c>
      <c r="D4602" s="449" t="s">
        <v>60</v>
      </c>
      <c r="E4602" s="450">
        <v>23.19</v>
      </c>
      <c r="F4602" s="455">
        <v>0</v>
      </c>
      <c r="G4602" s="453">
        <f>VLOOKUP(B4602,'SINAPI-%MO'!B:E,4,0)</f>
        <v>0.72789999999999999</v>
      </c>
      <c r="H4602" s="456">
        <f t="shared" si="71"/>
        <v>6.3</v>
      </c>
    </row>
    <row r="4603" spans="1:8" x14ac:dyDescent="0.25">
      <c r="A4603" s="447"/>
      <c r="B4603" s="449">
        <v>92866</v>
      </c>
      <c r="C4603" s="439" t="s">
        <v>2194</v>
      </c>
      <c r="D4603" s="449" t="s">
        <v>60</v>
      </c>
      <c r="E4603" s="450">
        <v>13.86</v>
      </c>
      <c r="F4603" s="455">
        <v>0</v>
      </c>
      <c r="G4603" s="453">
        <f>VLOOKUP(B4603,'SINAPI-%MO'!B:E,4,0)</f>
        <v>0.88529999999999998</v>
      </c>
      <c r="H4603" s="456">
        <f t="shared" si="71"/>
        <v>1.58</v>
      </c>
    </row>
    <row r="4604" spans="1:8" x14ac:dyDescent="0.25">
      <c r="A4604" s="447"/>
      <c r="B4604" s="449">
        <v>91987</v>
      </c>
      <c r="C4604" s="439" t="s">
        <v>2256</v>
      </c>
      <c r="D4604" s="449" t="s">
        <v>60</v>
      </c>
      <c r="E4604" s="450">
        <v>54.35</v>
      </c>
      <c r="F4604" s="455">
        <v>0</v>
      </c>
      <c r="G4604" s="453">
        <f>VLOOKUP(B4604,'SINAPI-%MO'!B:E,4,0)</f>
        <v>0.49709999999999999</v>
      </c>
      <c r="H4604" s="456">
        <f t="shared" si="71"/>
        <v>27.33</v>
      </c>
    </row>
    <row r="4605" spans="1:8" x14ac:dyDescent="0.25">
      <c r="A4605" s="447"/>
      <c r="B4605" s="449">
        <v>91986</v>
      </c>
      <c r="C4605" s="439" t="s">
        <v>2255</v>
      </c>
      <c r="D4605" s="449" t="s">
        <v>60</v>
      </c>
      <c r="E4605" s="450">
        <v>41.99</v>
      </c>
      <c r="F4605" s="455">
        <v>0</v>
      </c>
      <c r="G4605" s="453">
        <f>VLOOKUP(B4605,'SINAPI-%MO'!B:E,4,0)</f>
        <v>0.47510000000000002</v>
      </c>
      <c r="H4605" s="456">
        <f t="shared" si="71"/>
        <v>22.04</v>
      </c>
    </row>
    <row r="4606" spans="1:8" x14ac:dyDescent="0.25">
      <c r="A4606" s="447"/>
      <c r="B4606" s="449">
        <v>97559</v>
      </c>
      <c r="C4606" s="439" t="s">
        <v>2160</v>
      </c>
      <c r="D4606" s="449" t="s">
        <v>60</v>
      </c>
      <c r="E4606" s="450">
        <v>14.44</v>
      </c>
      <c r="F4606" s="455">
        <v>0</v>
      </c>
      <c r="G4606" s="453">
        <f>VLOOKUP(B4606,'SINAPI-%MO'!B:E,4,0)</f>
        <v>0.78879999999999995</v>
      </c>
      <c r="H4606" s="456">
        <f t="shared" si="71"/>
        <v>3.04</v>
      </c>
    </row>
    <row r="4607" spans="1:8" x14ac:dyDescent="0.25">
      <c r="A4607" s="447"/>
      <c r="B4607" s="449">
        <v>97562</v>
      </c>
      <c r="C4607" s="439" t="s">
        <v>2161</v>
      </c>
      <c r="D4607" s="449" t="s">
        <v>60</v>
      </c>
      <c r="E4607" s="450">
        <v>12</v>
      </c>
      <c r="F4607" s="455">
        <v>0</v>
      </c>
      <c r="G4607" s="453">
        <f>VLOOKUP(B4607,'SINAPI-%MO'!B:E,4,0)</f>
        <v>0.74580000000000002</v>
      </c>
      <c r="H4607" s="456">
        <f t="shared" si="71"/>
        <v>3.05</v>
      </c>
    </row>
    <row r="4608" spans="1:8" x14ac:dyDescent="0.25">
      <c r="A4608" s="447"/>
      <c r="B4608" s="449">
        <v>97564</v>
      </c>
      <c r="C4608" s="439" t="s">
        <v>2162</v>
      </c>
      <c r="D4608" s="449" t="s">
        <v>60</v>
      </c>
      <c r="E4608" s="450">
        <v>19.36</v>
      </c>
      <c r="F4608" s="455">
        <v>0</v>
      </c>
      <c r="G4608" s="453">
        <f>VLOOKUP(B4608,'SINAPI-%MO'!B:E,4,0)</f>
        <v>0.84250000000000003</v>
      </c>
      <c r="H4608" s="456">
        <f t="shared" si="71"/>
        <v>3.04</v>
      </c>
    </row>
    <row r="4609" spans="1:8" x14ac:dyDescent="0.25">
      <c r="A4609" s="447"/>
      <c r="B4609" s="449">
        <v>91889</v>
      </c>
      <c r="C4609" s="439" t="s">
        <v>2127</v>
      </c>
      <c r="D4609" s="449" t="s">
        <v>60</v>
      </c>
      <c r="E4609" s="450">
        <v>12.97</v>
      </c>
      <c r="F4609" s="455">
        <v>0</v>
      </c>
      <c r="G4609" s="453">
        <f>VLOOKUP(B4609,'SINAPI-%MO'!B:E,4,0)</f>
        <v>0.77559999999999996</v>
      </c>
      <c r="H4609" s="456">
        <f t="shared" si="71"/>
        <v>2.91</v>
      </c>
    </row>
    <row r="4610" spans="1:8" x14ac:dyDescent="0.25">
      <c r="A4610" s="447"/>
      <c r="B4610" s="449">
        <v>91901</v>
      </c>
      <c r="C4610" s="439" t="s">
        <v>2135</v>
      </c>
      <c r="D4610" s="449" t="s">
        <v>60</v>
      </c>
      <c r="E4610" s="450">
        <v>10.53</v>
      </c>
      <c r="F4610" s="455">
        <v>0</v>
      </c>
      <c r="G4610" s="453">
        <f>VLOOKUP(B4610,'SINAPI-%MO'!B:E,4,0)</f>
        <v>0.72360000000000002</v>
      </c>
      <c r="H4610" s="456">
        <f t="shared" si="71"/>
        <v>2.91</v>
      </c>
    </row>
    <row r="4611" spans="1:8" x14ac:dyDescent="0.25">
      <c r="A4611" s="447"/>
      <c r="B4611" s="449">
        <v>91913</v>
      </c>
      <c r="C4611" s="439" t="s">
        <v>2143</v>
      </c>
      <c r="D4611" s="449" t="s">
        <v>60</v>
      </c>
      <c r="E4611" s="450">
        <v>17.940000000000001</v>
      </c>
      <c r="F4611" s="455">
        <v>0</v>
      </c>
      <c r="G4611" s="453">
        <f>VLOOKUP(B4611,'SINAPI-%MO'!B:E,4,0)</f>
        <v>0.83779999999999999</v>
      </c>
      <c r="H4611" s="456">
        <f t="shared" si="71"/>
        <v>2.9</v>
      </c>
    </row>
    <row r="4612" spans="1:8" x14ac:dyDescent="0.25">
      <c r="A4612" s="447"/>
      <c r="B4612" s="449">
        <v>91892</v>
      </c>
      <c r="C4612" s="439" t="s">
        <v>2129</v>
      </c>
      <c r="D4612" s="449" t="s">
        <v>60</v>
      </c>
      <c r="E4612" s="450">
        <v>17.07</v>
      </c>
      <c r="F4612" s="455">
        <v>0</v>
      </c>
      <c r="G4612" s="453">
        <f>VLOOKUP(B4612,'SINAPI-%MO'!B:E,4,0)</f>
        <v>0.6673</v>
      </c>
      <c r="H4612" s="456">
        <f t="shared" si="71"/>
        <v>5.67</v>
      </c>
    </row>
    <row r="4613" spans="1:8" x14ac:dyDescent="0.25">
      <c r="A4613" s="447"/>
      <c r="B4613" s="449">
        <v>91904</v>
      </c>
      <c r="C4613" s="439" t="s">
        <v>2137</v>
      </c>
      <c r="D4613" s="449" t="s">
        <v>60</v>
      </c>
      <c r="E4613" s="450">
        <v>14.63</v>
      </c>
      <c r="F4613" s="455">
        <v>0</v>
      </c>
      <c r="G4613" s="453">
        <f>VLOOKUP(B4613,'SINAPI-%MO'!B:E,4,0)</f>
        <v>0.61180000000000001</v>
      </c>
      <c r="H4613" s="456">
        <f t="shared" si="71"/>
        <v>5.67</v>
      </c>
    </row>
    <row r="4614" spans="1:8" x14ac:dyDescent="0.25">
      <c r="A4614" s="447"/>
      <c r="B4614" s="449">
        <v>91916</v>
      </c>
      <c r="C4614" s="439" t="s">
        <v>2145</v>
      </c>
      <c r="D4614" s="449" t="s">
        <v>60</v>
      </c>
      <c r="E4614" s="450">
        <v>21.99</v>
      </c>
      <c r="F4614" s="455">
        <v>0</v>
      </c>
      <c r="G4614" s="453">
        <f>VLOOKUP(B4614,'SINAPI-%MO'!B:E,4,0)</f>
        <v>0.74170000000000003</v>
      </c>
      <c r="H4614" s="456">
        <f t="shared" si="71"/>
        <v>5.68</v>
      </c>
    </row>
    <row r="4615" spans="1:8" x14ac:dyDescent="0.25">
      <c r="A4615" s="447"/>
      <c r="B4615" s="449">
        <v>91895</v>
      </c>
      <c r="C4615" s="439" t="s">
        <v>2131</v>
      </c>
      <c r="D4615" s="449" t="s">
        <v>60</v>
      </c>
      <c r="E4615" s="450">
        <v>20.69</v>
      </c>
      <c r="F4615" s="455">
        <v>0</v>
      </c>
      <c r="G4615" s="453">
        <f>VLOOKUP(B4615,'SINAPI-%MO'!B:E,4,0)</f>
        <v>0.64090000000000003</v>
      </c>
      <c r="H4615" s="456">
        <f t="shared" si="71"/>
        <v>7.42</v>
      </c>
    </row>
    <row r="4616" spans="1:8" x14ac:dyDescent="0.25">
      <c r="A4616" s="447"/>
      <c r="B4616" s="449">
        <v>91907</v>
      </c>
      <c r="C4616" s="439" t="s">
        <v>2139</v>
      </c>
      <c r="D4616" s="449" t="s">
        <v>60</v>
      </c>
      <c r="E4616" s="450">
        <v>18.260000000000002</v>
      </c>
      <c r="F4616" s="455">
        <v>0</v>
      </c>
      <c r="G4616" s="453">
        <f>VLOOKUP(B4616,'SINAPI-%MO'!B:E,4,0)</f>
        <v>0.59309999999999996</v>
      </c>
      <c r="H4616" s="456">
        <f t="shared" si="71"/>
        <v>7.42</v>
      </c>
    </row>
    <row r="4617" spans="1:8" x14ac:dyDescent="0.25">
      <c r="A4617" s="447"/>
      <c r="B4617" s="449">
        <v>91919</v>
      </c>
      <c r="C4617" s="439" t="s">
        <v>2147</v>
      </c>
      <c r="D4617" s="449" t="s">
        <v>60</v>
      </c>
      <c r="E4617" s="450">
        <v>25.56</v>
      </c>
      <c r="F4617" s="455">
        <v>0</v>
      </c>
      <c r="G4617" s="453">
        <f>VLOOKUP(B4617,'SINAPI-%MO'!B:E,4,0)</f>
        <v>0.70930000000000004</v>
      </c>
      <c r="H4617" s="456">
        <f t="shared" si="71"/>
        <v>7.43</v>
      </c>
    </row>
    <row r="4618" spans="1:8" x14ac:dyDescent="0.25">
      <c r="A4618" s="447"/>
      <c r="B4618" s="449">
        <v>91898</v>
      </c>
      <c r="C4618" s="439" t="s">
        <v>2133</v>
      </c>
      <c r="D4618" s="449" t="s">
        <v>60</v>
      </c>
      <c r="E4618" s="450">
        <v>23.61</v>
      </c>
      <c r="F4618" s="455">
        <v>0</v>
      </c>
      <c r="G4618" s="453">
        <f>VLOOKUP(B4618,'SINAPI-%MO'!B:E,4,0)</f>
        <v>0.65100000000000002</v>
      </c>
      <c r="H4618" s="456">
        <f t="shared" si="71"/>
        <v>8.23</v>
      </c>
    </row>
    <row r="4619" spans="1:8" x14ac:dyDescent="0.25">
      <c r="A4619" s="447"/>
      <c r="B4619" s="449">
        <v>91910</v>
      </c>
      <c r="C4619" s="439" t="s">
        <v>2141</v>
      </c>
      <c r="D4619" s="449" t="s">
        <v>60</v>
      </c>
      <c r="E4619" s="450">
        <v>21.23</v>
      </c>
      <c r="F4619" s="455">
        <v>0</v>
      </c>
      <c r="G4619" s="453">
        <f>VLOOKUP(B4619,'SINAPI-%MO'!B:E,4,0)</f>
        <v>0.6119</v>
      </c>
      <c r="H4619" s="456">
        <f t="shared" si="71"/>
        <v>8.23</v>
      </c>
    </row>
    <row r="4620" spans="1:8" x14ac:dyDescent="0.25">
      <c r="A4620" s="447"/>
      <c r="B4620" s="449">
        <v>91922</v>
      </c>
      <c r="C4620" s="439" t="s">
        <v>2149</v>
      </c>
      <c r="D4620" s="449" t="s">
        <v>60</v>
      </c>
      <c r="E4620" s="450">
        <v>28.42</v>
      </c>
      <c r="F4620" s="455">
        <v>0</v>
      </c>
      <c r="G4620" s="453">
        <f>VLOOKUP(B4620,'SINAPI-%MO'!B:E,4,0)</f>
        <v>0.71009999999999995</v>
      </c>
      <c r="H4620" s="456">
        <f t="shared" ref="H4620:H4683" si="72">IF(E4620&gt;0,TRUNC(E4620*(1-G4620),2),"")</f>
        <v>8.23</v>
      </c>
    </row>
    <row r="4621" spans="1:8" x14ac:dyDescent="0.25">
      <c r="A4621" s="447"/>
      <c r="B4621" s="449">
        <v>91887</v>
      </c>
      <c r="C4621" s="439" t="s">
        <v>2126</v>
      </c>
      <c r="D4621" s="449" t="s">
        <v>60</v>
      </c>
      <c r="E4621" s="450">
        <v>13.33</v>
      </c>
      <c r="F4621" s="455">
        <v>0</v>
      </c>
      <c r="G4621" s="453">
        <f>VLOOKUP(B4621,'SINAPI-%MO'!B:E,4,0)</f>
        <v>0.75470000000000004</v>
      </c>
      <c r="H4621" s="456">
        <f t="shared" si="72"/>
        <v>3.26</v>
      </c>
    </row>
    <row r="4622" spans="1:8" x14ac:dyDescent="0.25">
      <c r="A4622" s="447"/>
      <c r="B4622" s="449">
        <v>91899</v>
      </c>
      <c r="C4622" s="439" t="s">
        <v>2134</v>
      </c>
      <c r="D4622" s="449" t="s">
        <v>60</v>
      </c>
      <c r="E4622" s="450">
        <v>10.89</v>
      </c>
      <c r="F4622" s="455">
        <v>0</v>
      </c>
      <c r="G4622" s="453">
        <f>VLOOKUP(B4622,'SINAPI-%MO'!B:E,4,0)</f>
        <v>0.69969999999999999</v>
      </c>
      <c r="H4622" s="456">
        <f t="shared" si="72"/>
        <v>3.27</v>
      </c>
    </row>
    <row r="4623" spans="1:8" x14ac:dyDescent="0.25">
      <c r="A4623" s="447"/>
      <c r="B4623" s="449">
        <v>91911</v>
      </c>
      <c r="C4623" s="439" t="s">
        <v>2142</v>
      </c>
      <c r="D4623" s="449" t="s">
        <v>60</v>
      </c>
      <c r="E4623" s="450">
        <v>18.3</v>
      </c>
      <c r="F4623" s="455">
        <v>0</v>
      </c>
      <c r="G4623" s="453">
        <f>VLOOKUP(B4623,'SINAPI-%MO'!B:E,4,0)</f>
        <v>0.82130000000000003</v>
      </c>
      <c r="H4623" s="456">
        <f t="shared" si="72"/>
        <v>3.27</v>
      </c>
    </row>
    <row r="4624" spans="1:8" x14ac:dyDescent="0.25">
      <c r="A4624" s="447"/>
      <c r="B4624" s="449">
        <v>91890</v>
      </c>
      <c r="C4624" s="439" t="s">
        <v>2128</v>
      </c>
      <c r="D4624" s="449" t="s">
        <v>60</v>
      </c>
      <c r="E4624" s="450">
        <v>14.7</v>
      </c>
      <c r="F4624" s="455">
        <v>0</v>
      </c>
      <c r="G4624" s="453">
        <f>VLOOKUP(B4624,'SINAPI-%MO'!B:E,4,0)</f>
        <v>0.77480000000000004</v>
      </c>
      <c r="H4624" s="456">
        <f t="shared" si="72"/>
        <v>3.31</v>
      </c>
    </row>
    <row r="4625" spans="1:8" x14ac:dyDescent="0.25">
      <c r="A4625" s="447"/>
      <c r="B4625" s="449">
        <v>91902</v>
      </c>
      <c r="C4625" s="439" t="s">
        <v>2136</v>
      </c>
      <c r="D4625" s="449" t="s">
        <v>60</v>
      </c>
      <c r="E4625" s="450">
        <v>12.26</v>
      </c>
      <c r="F4625" s="455">
        <v>0</v>
      </c>
      <c r="G4625" s="453">
        <f>VLOOKUP(B4625,'SINAPI-%MO'!B:E,4,0)</f>
        <v>0.73</v>
      </c>
      <c r="H4625" s="456">
        <f t="shared" si="72"/>
        <v>3.31</v>
      </c>
    </row>
    <row r="4626" spans="1:8" x14ac:dyDescent="0.25">
      <c r="A4626" s="447"/>
      <c r="B4626" s="449">
        <v>91914</v>
      </c>
      <c r="C4626" s="439" t="s">
        <v>2144</v>
      </c>
      <c r="D4626" s="449" t="s">
        <v>60</v>
      </c>
      <c r="E4626" s="450">
        <v>19.62</v>
      </c>
      <c r="F4626" s="455">
        <v>0</v>
      </c>
      <c r="G4626" s="453">
        <f>VLOOKUP(B4626,'SINAPI-%MO'!B:E,4,0)</f>
        <v>0.83130000000000004</v>
      </c>
      <c r="H4626" s="456">
        <f t="shared" si="72"/>
        <v>3.3</v>
      </c>
    </row>
    <row r="4627" spans="1:8" x14ac:dyDescent="0.25">
      <c r="A4627" s="447"/>
      <c r="B4627" s="449">
        <v>91893</v>
      </c>
      <c r="C4627" s="439" t="s">
        <v>2130</v>
      </c>
      <c r="D4627" s="449" t="s">
        <v>60</v>
      </c>
      <c r="E4627" s="450">
        <v>18.28</v>
      </c>
      <c r="F4627" s="455">
        <v>0</v>
      </c>
      <c r="G4627" s="453">
        <f>VLOOKUP(B4627,'SINAPI-%MO'!B:E,4,0)</f>
        <v>0.72540000000000004</v>
      </c>
      <c r="H4627" s="456">
        <f t="shared" si="72"/>
        <v>5.01</v>
      </c>
    </row>
    <row r="4628" spans="1:8" x14ac:dyDescent="0.25">
      <c r="A4628" s="447"/>
      <c r="B4628" s="449">
        <v>91905</v>
      </c>
      <c r="C4628" s="439" t="s">
        <v>2138</v>
      </c>
      <c r="D4628" s="449" t="s">
        <v>60</v>
      </c>
      <c r="E4628" s="450">
        <v>15.85</v>
      </c>
      <c r="F4628" s="455">
        <v>0</v>
      </c>
      <c r="G4628" s="453">
        <f>VLOOKUP(B4628,'SINAPI-%MO'!B:E,4,0)</f>
        <v>0.68330000000000002</v>
      </c>
      <c r="H4628" s="456">
        <f t="shared" si="72"/>
        <v>5.01</v>
      </c>
    </row>
    <row r="4629" spans="1:8" x14ac:dyDescent="0.25">
      <c r="A4629" s="447"/>
      <c r="B4629" s="449">
        <v>91917</v>
      </c>
      <c r="C4629" s="439" t="s">
        <v>2146</v>
      </c>
      <c r="D4629" s="449" t="s">
        <v>60</v>
      </c>
      <c r="E4629" s="450">
        <v>23.15</v>
      </c>
      <c r="F4629" s="455">
        <v>0</v>
      </c>
      <c r="G4629" s="453">
        <f>VLOOKUP(B4629,'SINAPI-%MO'!B:E,4,0)</f>
        <v>0.78320000000000001</v>
      </c>
      <c r="H4629" s="456">
        <f t="shared" si="72"/>
        <v>5.01</v>
      </c>
    </row>
    <row r="4630" spans="1:8" x14ac:dyDescent="0.25">
      <c r="A4630" s="447"/>
      <c r="B4630" s="449">
        <v>91896</v>
      </c>
      <c r="C4630" s="439" t="s">
        <v>2132</v>
      </c>
      <c r="D4630" s="449" t="s">
        <v>60</v>
      </c>
      <c r="E4630" s="450">
        <v>21.03</v>
      </c>
      <c r="F4630" s="455">
        <v>0</v>
      </c>
      <c r="G4630" s="453">
        <f>VLOOKUP(B4630,'SINAPI-%MO'!B:E,4,0)</f>
        <v>0.73089999999999999</v>
      </c>
      <c r="H4630" s="456">
        <f t="shared" si="72"/>
        <v>5.65</v>
      </c>
    </row>
    <row r="4631" spans="1:8" x14ac:dyDescent="0.25">
      <c r="A4631" s="447"/>
      <c r="B4631" s="449">
        <v>91908</v>
      </c>
      <c r="C4631" s="439" t="s">
        <v>2140</v>
      </c>
      <c r="D4631" s="449" t="s">
        <v>60</v>
      </c>
      <c r="E4631" s="450">
        <v>18.649999999999999</v>
      </c>
      <c r="F4631" s="455">
        <v>0</v>
      </c>
      <c r="G4631" s="453">
        <f>VLOOKUP(B4631,'SINAPI-%MO'!B:E,4,0)</f>
        <v>0.69650000000000001</v>
      </c>
      <c r="H4631" s="456">
        <f t="shared" si="72"/>
        <v>5.66</v>
      </c>
    </row>
    <row r="4632" spans="1:8" x14ac:dyDescent="0.25">
      <c r="A4632" s="447"/>
      <c r="B4632" s="449">
        <v>91920</v>
      </c>
      <c r="C4632" s="439" t="s">
        <v>2148</v>
      </c>
      <c r="D4632" s="449" t="s">
        <v>60</v>
      </c>
      <c r="E4632" s="450">
        <v>25.84</v>
      </c>
      <c r="F4632" s="455">
        <v>0</v>
      </c>
      <c r="G4632" s="453">
        <f>VLOOKUP(B4632,'SINAPI-%MO'!B:E,4,0)</f>
        <v>0.78100000000000003</v>
      </c>
      <c r="H4632" s="456">
        <f t="shared" si="72"/>
        <v>5.65</v>
      </c>
    </row>
    <row r="4633" spans="1:8" x14ac:dyDescent="0.25">
      <c r="A4633" s="447"/>
      <c r="B4633" s="449">
        <v>91983</v>
      </c>
      <c r="C4633" s="439" t="s">
        <v>2252</v>
      </c>
      <c r="D4633" s="449" t="s">
        <v>60</v>
      </c>
      <c r="E4633" s="450">
        <v>116.74</v>
      </c>
      <c r="F4633" s="455">
        <v>0</v>
      </c>
      <c r="G4633" s="453">
        <f>VLOOKUP(B4633,'SINAPI-%MO'!B:E,4,0)</f>
        <v>0.1704</v>
      </c>
      <c r="H4633" s="456">
        <f t="shared" si="72"/>
        <v>96.84</v>
      </c>
    </row>
    <row r="4634" spans="1:8" x14ac:dyDescent="0.25">
      <c r="A4634" s="447"/>
      <c r="B4634" s="449">
        <v>91982</v>
      </c>
      <c r="C4634" s="439" t="s">
        <v>2251</v>
      </c>
      <c r="D4634" s="449" t="s">
        <v>60</v>
      </c>
      <c r="E4634" s="450">
        <v>104.38</v>
      </c>
      <c r="F4634" s="455">
        <v>0</v>
      </c>
      <c r="G4634" s="453">
        <f>VLOOKUP(B4634,'SINAPI-%MO'!B:E,4,0)</f>
        <v>0.12280000000000001</v>
      </c>
      <c r="H4634" s="456">
        <f t="shared" si="72"/>
        <v>91.56</v>
      </c>
    </row>
    <row r="4635" spans="1:8" x14ac:dyDescent="0.25">
      <c r="A4635" s="447"/>
      <c r="B4635" s="449">
        <v>91833</v>
      </c>
      <c r="C4635" s="439" t="s">
        <v>10805</v>
      </c>
      <c r="D4635" s="449" t="s">
        <v>73</v>
      </c>
      <c r="E4635" s="450">
        <v>19.88</v>
      </c>
      <c r="F4635" s="455">
        <v>0</v>
      </c>
      <c r="G4635" s="453">
        <f>VLOOKUP(B4635,'SINAPI-%MO'!B:E,4,0)</f>
        <v>0.57440000000000002</v>
      </c>
      <c r="H4635" s="456">
        <f t="shared" si="72"/>
        <v>8.4600000000000009</v>
      </c>
    </row>
    <row r="4636" spans="1:8" x14ac:dyDescent="0.25">
      <c r="A4636" s="447"/>
      <c r="B4636" s="449">
        <v>91843</v>
      </c>
      <c r="C4636" s="439" t="s">
        <v>2078</v>
      </c>
      <c r="D4636" s="449" t="s">
        <v>73</v>
      </c>
      <c r="E4636" s="450">
        <v>7.98</v>
      </c>
      <c r="F4636" s="455">
        <v>0</v>
      </c>
      <c r="G4636" s="453">
        <f>VLOOKUP(B4636,'SINAPI-%MO'!B:E,4,0)</f>
        <v>0.42109999999999997</v>
      </c>
      <c r="H4636" s="456">
        <f t="shared" si="72"/>
        <v>4.6100000000000003</v>
      </c>
    </row>
    <row r="4637" spans="1:8" x14ac:dyDescent="0.25">
      <c r="A4637" s="447"/>
      <c r="B4637" s="449">
        <v>91853</v>
      </c>
      <c r="C4637" s="439" t="s">
        <v>2085</v>
      </c>
      <c r="D4637" s="449" t="s">
        <v>73</v>
      </c>
      <c r="E4637" s="450">
        <v>11.1</v>
      </c>
      <c r="F4637" s="455">
        <v>0</v>
      </c>
      <c r="G4637" s="453">
        <f>VLOOKUP(B4637,'SINAPI-%MO'!B:E,4,0)</f>
        <v>0.61709999999999998</v>
      </c>
      <c r="H4637" s="456">
        <f t="shared" si="72"/>
        <v>4.25</v>
      </c>
    </row>
    <row r="4638" spans="1:8" x14ac:dyDescent="0.25">
      <c r="A4638" s="447"/>
      <c r="B4638" s="449">
        <v>91835</v>
      </c>
      <c r="C4638" s="439" t="s">
        <v>10806</v>
      </c>
      <c r="D4638" s="449" t="s">
        <v>73</v>
      </c>
      <c r="E4638" s="450">
        <v>22.12</v>
      </c>
      <c r="F4638" s="455">
        <v>0</v>
      </c>
      <c r="G4638" s="453">
        <f>VLOOKUP(B4638,'SINAPI-%MO'!B:E,4,0)</f>
        <v>0.54430000000000001</v>
      </c>
      <c r="H4638" s="456">
        <f t="shared" si="72"/>
        <v>10.08</v>
      </c>
    </row>
    <row r="4639" spans="1:8" x14ac:dyDescent="0.25">
      <c r="A4639" s="447"/>
      <c r="B4639" s="449">
        <v>91845</v>
      </c>
      <c r="C4639" s="439" t="s">
        <v>2079</v>
      </c>
      <c r="D4639" s="449" t="s">
        <v>73</v>
      </c>
      <c r="E4639" s="450">
        <v>10.15</v>
      </c>
      <c r="F4639" s="455">
        <v>0</v>
      </c>
      <c r="G4639" s="453">
        <f>VLOOKUP(B4639,'SINAPI-%MO'!B:E,4,0)</f>
        <v>0.38519999999999999</v>
      </c>
      <c r="H4639" s="456">
        <f t="shared" si="72"/>
        <v>6.24</v>
      </c>
    </row>
    <row r="4640" spans="1:8" x14ac:dyDescent="0.25">
      <c r="A4640" s="447"/>
      <c r="B4640" s="449">
        <v>91855</v>
      </c>
      <c r="C4640" s="439" t="s">
        <v>2087</v>
      </c>
      <c r="D4640" s="449" t="s">
        <v>73</v>
      </c>
      <c r="E4640" s="450">
        <v>13.14</v>
      </c>
      <c r="F4640" s="455">
        <v>0</v>
      </c>
      <c r="G4640" s="453">
        <f>VLOOKUP(B4640,'SINAPI-%MO'!B:E,4,0)</f>
        <v>0.56320000000000003</v>
      </c>
      <c r="H4640" s="456">
        <f t="shared" si="72"/>
        <v>5.73</v>
      </c>
    </row>
    <row r="4641" spans="1:8" x14ac:dyDescent="0.25">
      <c r="A4641" s="447"/>
      <c r="B4641" s="449">
        <v>91837</v>
      </c>
      <c r="C4641" s="439" t="s">
        <v>10807</v>
      </c>
      <c r="D4641" s="449" t="s">
        <v>73</v>
      </c>
      <c r="E4641" s="450">
        <v>28.63</v>
      </c>
      <c r="F4641" s="455">
        <v>0</v>
      </c>
      <c r="G4641" s="453">
        <f>VLOOKUP(B4641,'SINAPI-%MO'!B:E,4,0)</f>
        <v>0.44740000000000002</v>
      </c>
      <c r="H4641" s="456">
        <f t="shared" si="72"/>
        <v>15.82</v>
      </c>
    </row>
    <row r="4642" spans="1:8" x14ac:dyDescent="0.25">
      <c r="A4642" s="447"/>
      <c r="B4642" s="449">
        <v>91847</v>
      </c>
      <c r="C4642" s="439" t="s">
        <v>2080</v>
      </c>
      <c r="D4642" s="449" t="s">
        <v>73</v>
      </c>
      <c r="E4642" s="450">
        <v>16.73</v>
      </c>
      <c r="F4642" s="455">
        <v>0</v>
      </c>
      <c r="G4642" s="453">
        <f>VLOOKUP(B4642,'SINAPI-%MO'!B:E,4,0)</f>
        <v>0.2833</v>
      </c>
      <c r="H4642" s="456">
        <f t="shared" si="72"/>
        <v>11.99</v>
      </c>
    </row>
    <row r="4643" spans="1:8" x14ac:dyDescent="0.25">
      <c r="A4643" s="447"/>
      <c r="B4643" s="449">
        <v>91857</v>
      </c>
      <c r="C4643" s="439" t="s">
        <v>2089</v>
      </c>
      <c r="D4643" s="449" t="s">
        <v>73</v>
      </c>
      <c r="E4643" s="450">
        <v>19.28</v>
      </c>
      <c r="F4643" s="455">
        <v>0</v>
      </c>
      <c r="G4643" s="453">
        <f>VLOOKUP(B4643,'SINAPI-%MO'!B:E,4,0)</f>
        <v>0.4269</v>
      </c>
      <c r="H4643" s="456">
        <f t="shared" si="72"/>
        <v>11.04</v>
      </c>
    </row>
    <row r="4644" spans="1:8" x14ac:dyDescent="0.25">
      <c r="A4644" s="447"/>
      <c r="B4644" s="449">
        <v>91838</v>
      </c>
      <c r="C4644" s="439" t="s">
        <v>11691</v>
      </c>
      <c r="D4644" s="449" t="s">
        <v>73</v>
      </c>
      <c r="E4644" s="450">
        <v>0</v>
      </c>
      <c r="F4644" s="455"/>
      <c r="G4644" s="453" t="e">
        <f>VLOOKUP(B4644,'SINAPI-%MO'!B:E,4,0)</f>
        <v>#N/A</v>
      </c>
      <c r="H4644" s="456" t="str">
        <f t="shared" si="72"/>
        <v/>
      </c>
    </row>
    <row r="4645" spans="1:8" x14ac:dyDescent="0.25">
      <c r="A4645" s="447"/>
      <c r="B4645" s="449">
        <v>91848</v>
      </c>
      <c r="C4645" s="439" t="s">
        <v>11692</v>
      </c>
      <c r="D4645" s="449" t="s">
        <v>73</v>
      </c>
      <c r="E4645" s="450">
        <v>0</v>
      </c>
      <c r="F4645" s="455"/>
      <c r="G4645" s="453" t="e">
        <f>VLOOKUP(B4645,'SINAPI-%MO'!B:E,4,0)</f>
        <v>#N/A</v>
      </c>
      <c r="H4645" s="456" t="str">
        <f t="shared" si="72"/>
        <v/>
      </c>
    </row>
    <row r="4646" spans="1:8" x14ac:dyDescent="0.25">
      <c r="A4646" s="447"/>
      <c r="B4646" s="449">
        <v>91858</v>
      </c>
      <c r="C4646" s="439" t="s">
        <v>11693</v>
      </c>
      <c r="D4646" s="449" t="s">
        <v>73</v>
      </c>
      <c r="E4646" s="450">
        <v>0</v>
      </c>
      <c r="F4646" s="455"/>
      <c r="G4646" s="453" t="e">
        <f>VLOOKUP(B4646,'SINAPI-%MO'!B:E,4,0)</f>
        <v>#N/A</v>
      </c>
      <c r="H4646" s="456" t="str">
        <f t="shared" si="72"/>
        <v/>
      </c>
    </row>
    <row r="4647" spans="1:8" x14ac:dyDescent="0.25">
      <c r="A4647" s="447"/>
      <c r="B4647" s="449">
        <v>91840</v>
      </c>
      <c r="C4647" s="439" t="s">
        <v>10808</v>
      </c>
      <c r="D4647" s="449" t="s">
        <v>73</v>
      </c>
      <c r="E4647" s="450">
        <v>24.31</v>
      </c>
      <c r="F4647" s="455">
        <v>0</v>
      </c>
      <c r="G4647" s="453">
        <f>VLOOKUP(B4647,'SINAPI-%MO'!B:E,4,0)</f>
        <v>0.56769999999999998</v>
      </c>
      <c r="H4647" s="456">
        <f t="shared" si="72"/>
        <v>10.5</v>
      </c>
    </row>
    <row r="4648" spans="1:8" x14ac:dyDescent="0.25">
      <c r="A4648" s="447"/>
      <c r="B4648" s="449">
        <v>91850</v>
      </c>
      <c r="C4648" s="439" t="s">
        <v>2082</v>
      </c>
      <c r="D4648" s="449" t="s">
        <v>73</v>
      </c>
      <c r="E4648" s="450">
        <v>12.37</v>
      </c>
      <c r="F4648" s="455">
        <v>0</v>
      </c>
      <c r="G4648" s="453">
        <f>VLOOKUP(B4648,'SINAPI-%MO'!B:E,4,0)</f>
        <v>0.46</v>
      </c>
      <c r="H4648" s="456">
        <f t="shared" si="72"/>
        <v>6.67</v>
      </c>
    </row>
    <row r="4649" spans="1:8" x14ac:dyDescent="0.25">
      <c r="A4649" s="447"/>
      <c r="B4649" s="449">
        <v>91860</v>
      </c>
      <c r="C4649" s="439" t="s">
        <v>2091</v>
      </c>
      <c r="D4649" s="449" t="s">
        <v>73</v>
      </c>
      <c r="E4649" s="450">
        <v>15.31</v>
      </c>
      <c r="F4649" s="455">
        <v>0</v>
      </c>
      <c r="G4649" s="453">
        <f>VLOOKUP(B4649,'SINAPI-%MO'!B:E,4,0)</f>
        <v>0.59899999999999998</v>
      </c>
      <c r="H4649" s="456">
        <f t="shared" si="72"/>
        <v>6.13</v>
      </c>
    </row>
    <row r="4650" spans="1:8" x14ac:dyDescent="0.25">
      <c r="A4650" s="447"/>
      <c r="B4650" s="449">
        <v>91831</v>
      </c>
      <c r="C4650" s="439" t="s">
        <v>10809</v>
      </c>
      <c r="D4650" s="449" t="s">
        <v>73</v>
      </c>
      <c r="E4650" s="450">
        <v>19.05</v>
      </c>
      <c r="F4650" s="455">
        <v>0</v>
      </c>
      <c r="G4650" s="453">
        <f>VLOOKUP(B4650,'SINAPI-%MO'!B:E,4,0)</f>
        <v>0.59950000000000003</v>
      </c>
      <c r="H4650" s="456">
        <f t="shared" si="72"/>
        <v>7.62</v>
      </c>
    </row>
    <row r="4651" spans="1:8" x14ac:dyDescent="0.25">
      <c r="A4651" s="447"/>
      <c r="B4651" s="449">
        <v>91852</v>
      </c>
      <c r="C4651" s="439" t="s">
        <v>2084</v>
      </c>
      <c r="D4651" s="449" t="s">
        <v>73</v>
      </c>
      <c r="E4651" s="450">
        <v>10.32</v>
      </c>
      <c r="F4651" s="455">
        <v>0</v>
      </c>
      <c r="G4651" s="453">
        <f>VLOOKUP(B4651,'SINAPI-%MO'!B:E,4,0)</f>
        <v>0.66379999999999995</v>
      </c>
      <c r="H4651" s="456">
        <f t="shared" si="72"/>
        <v>3.46</v>
      </c>
    </row>
    <row r="4652" spans="1:8" x14ac:dyDescent="0.25">
      <c r="A4652" s="447"/>
      <c r="B4652" s="449">
        <v>91834</v>
      </c>
      <c r="C4652" s="439" t="s">
        <v>10810</v>
      </c>
      <c r="D4652" s="449" t="s">
        <v>73</v>
      </c>
      <c r="E4652" s="450">
        <v>19.98</v>
      </c>
      <c r="F4652" s="455">
        <v>0</v>
      </c>
      <c r="G4652" s="453">
        <f>VLOOKUP(B4652,'SINAPI-%MO'!B:E,4,0)</f>
        <v>0.60260000000000002</v>
      </c>
      <c r="H4652" s="456">
        <f t="shared" si="72"/>
        <v>7.94</v>
      </c>
    </row>
    <row r="4653" spans="1:8" x14ac:dyDescent="0.25">
      <c r="A4653" s="447"/>
      <c r="B4653" s="449">
        <v>91854</v>
      </c>
      <c r="C4653" s="439" t="s">
        <v>2086</v>
      </c>
      <c r="D4653" s="449" t="s">
        <v>73</v>
      </c>
      <c r="E4653" s="450">
        <v>11.16</v>
      </c>
      <c r="F4653" s="455">
        <v>0</v>
      </c>
      <c r="G4653" s="453">
        <f>VLOOKUP(B4653,'SINAPI-%MO'!B:E,4,0)</f>
        <v>0.66310000000000002</v>
      </c>
      <c r="H4653" s="456">
        <f t="shared" si="72"/>
        <v>3.75</v>
      </c>
    </row>
    <row r="4654" spans="1:8" x14ac:dyDescent="0.25">
      <c r="A4654" s="447"/>
      <c r="B4654" s="449">
        <v>91836</v>
      </c>
      <c r="C4654" s="439" t="s">
        <v>10811</v>
      </c>
      <c r="D4654" s="449" t="s">
        <v>73</v>
      </c>
      <c r="E4654" s="450">
        <v>23.65</v>
      </c>
      <c r="F4654" s="455">
        <v>0</v>
      </c>
      <c r="G4654" s="453">
        <f>VLOOKUP(B4654,'SINAPI-%MO'!B:E,4,0)</f>
        <v>0.54159999999999997</v>
      </c>
      <c r="H4654" s="456">
        <f t="shared" si="72"/>
        <v>10.84</v>
      </c>
    </row>
    <row r="4655" spans="1:8" x14ac:dyDescent="0.25">
      <c r="A4655" s="447"/>
      <c r="B4655" s="449">
        <v>91856</v>
      </c>
      <c r="C4655" s="439" t="s">
        <v>2088</v>
      </c>
      <c r="D4655" s="449" t="s">
        <v>73</v>
      </c>
      <c r="E4655" s="450">
        <v>14.67</v>
      </c>
      <c r="F4655" s="455">
        <v>0</v>
      </c>
      <c r="G4655" s="453">
        <f>VLOOKUP(B4655,'SINAPI-%MO'!B:E,4,0)</f>
        <v>0.56100000000000005</v>
      </c>
      <c r="H4655" s="456">
        <f t="shared" si="72"/>
        <v>6.44</v>
      </c>
    </row>
    <row r="4656" spans="1:8" x14ac:dyDescent="0.25">
      <c r="A4656" s="447"/>
      <c r="B4656" s="449">
        <v>91839</v>
      </c>
      <c r="C4656" s="439" t="s">
        <v>10812</v>
      </c>
      <c r="D4656" s="449" t="s">
        <v>73</v>
      </c>
      <c r="E4656" s="450">
        <v>21.06</v>
      </c>
      <c r="F4656" s="455">
        <v>0</v>
      </c>
      <c r="G4656" s="453">
        <f>VLOOKUP(B4656,'SINAPI-%MO'!B:E,4,0)</f>
        <v>0.60829999999999995</v>
      </c>
      <c r="H4656" s="456">
        <f t="shared" si="72"/>
        <v>8.24</v>
      </c>
    </row>
    <row r="4657" spans="1:8" x14ac:dyDescent="0.25">
      <c r="A4657" s="447"/>
      <c r="B4657" s="449">
        <v>91849</v>
      </c>
      <c r="C4657" s="439" t="s">
        <v>2081</v>
      </c>
      <c r="D4657" s="449" t="s">
        <v>73</v>
      </c>
      <c r="E4657" s="450">
        <v>9.16</v>
      </c>
      <c r="F4657" s="455">
        <v>0</v>
      </c>
      <c r="G4657" s="453">
        <f>VLOOKUP(B4657,'SINAPI-%MO'!B:E,4,0)</f>
        <v>0.51749999999999996</v>
      </c>
      <c r="H4657" s="456">
        <f t="shared" si="72"/>
        <v>4.41</v>
      </c>
    </row>
    <row r="4658" spans="1:8" x14ac:dyDescent="0.25">
      <c r="A4658" s="447"/>
      <c r="B4658" s="449">
        <v>91859</v>
      </c>
      <c r="C4658" s="439" t="s">
        <v>2090</v>
      </c>
      <c r="D4658" s="449" t="s">
        <v>73</v>
      </c>
      <c r="E4658" s="450">
        <v>12.28</v>
      </c>
      <c r="F4658" s="455">
        <v>0</v>
      </c>
      <c r="G4658" s="453">
        <f>VLOOKUP(B4658,'SINAPI-%MO'!B:E,4,0)</f>
        <v>0.67020000000000002</v>
      </c>
      <c r="H4658" s="456">
        <f t="shared" si="72"/>
        <v>4.04</v>
      </c>
    </row>
    <row r="4659" spans="1:8" x14ac:dyDescent="0.25">
      <c r="A4659" s="447"/>
      <c r="B4659" s="449">
        <v>91841</v>
      </c>
      <c r="C4659" s="439" t="s">
        <v>10813</v>
      </c>
      <c r="D4659" s="449" t="s">
        <v>73</v>
      </c>
      <c r="E4659" s="450">
        <v>23.3</v>
      </c>
      <c r="F4659" s="455">
        <v>0</v>
      </c>
      <c r="G4659" s="453">
        <f>VLOOKUP(B4659,'SINAPI-%MO'!B:E,4,0)</f>
        <v>0.59230000000000005</v>
      </c>
      <c r="H4659" s="456">
        <f t="shared" si="72"/>
        <v>9.49</v>
      </c>
    </row>
    <row r="4660" spans="1:8" x14ac:dyDescent="0.25">
      <c r="A4660" s="447"/>
      <c r="B4660" s="449">
        <v>91851</v>
      </c>
      <c r="C4660" s="439" t="s">
        <v>2083</v>
      </c>
      <c r="D4660" s="449" t="s">
        <v>73</v>
      </c>
      <c r="E4660" s="450">
        <v>11.36</v>
      </c>
      <c r="F4660" s="455">
        <v>0</v>
      </c>
      <c r="G4660" s="453">
        <f>VLOOKUP(B4660,'SINAPI-%MO'!B:E,4,0)</f>
        <v>0.50090000000000001</v>
      </c>
      <c r="H4660" s="456">
        <f t="shared" si="72"/>
        <v>5.66</v>
      </c>
    </row>
    <row r="4661" spans="1:8" x14ac:dyDescent="0.25">
      <c r="A4661" s="447"/>
      <c r="B4661" s="449">
        <v>91861</v>
      </c>
      <c r="C4661" s="439" t="s">
        <v>2092</v>
      </c>
      <c r="D4661" s="449" t="s">
        <v>73</v>
      </c>
      <c r="E4661" s="450">
        <v>14.37</v>
      </c>
      <c r="F4661" s="455">
        <v>0</v>
      </c>
      <c r="G4661" s="453">
        <f>VLOOKUP(B4661,'SINAPI-%MO'!B:E,4,0)</f>
        <v>0.6381</v>
      </c>
      <c r="H4661" s="456">
        <f t="shared" si="72"/>
        <v>5.2</v>
      </c>
    </row>
    <row r="4662" spans="1:8" x14ac:dyDescent="0.25">
      <c r="A4662" s="447"/>
      <c r="B4662" s="449">
        <v>91862</v>
      </c>
      <c r="C4662" s="439" t="s">
        <v>2093</v>
      </c>
      <c r="D4662" s="449" t="s">
        <v>73</v>
      </c>
      <c r="E4662" s="450">
        <v>11.55</v>
      </c>
      <c r="F4662" s="455">
        <v>0</v>
      </c>
      <c r="G4662" s="453">
        <f>VLOOKUP(B4662,'SINAPI-%MO'!B:E,4,0)</f>
        <v>0.50219999999999998</v>
      </c>
      <c r="H4662" s="456">
        <f t="shared" si="72"/>
        <v>5.74</v>
      </c>
    </row>
    <row r="4663" spans="1:8" x14ac:dyDescent="0.25">
      <c r="A4663" s="447"/>
      <c r="B4663" s="449">
        <v>91866</v>
      </c>
      <c r="C4663" s="439" t="s">
        <v>2097</v>
      </c>
      <c r="D4663" s="449" t="s">
        <v>73</v>
      </c>
      <c r="E4663" s="450">
        <v>10.19</v>
      </c>
      <c r="F4663" s="455">
        <v>0</v>
      </c>
      <c r="G4663" s="453">
        <f>VLOOKUP(B4663,'SINAPI-%MO'!B:E,4,0)</f>
        <v>0.43280000000000002</v>
      </c>
      <c r="H4663" s="456">
        <f t="shared" si="72"/>
        <v>5.77</v>
      </c>
    </row>
    <row r="4664" spans="1:8" x14ac:dyDescent="0.25">
      <c r="A4664" s="447"/>
      <c r="B4664" s="449">
        <v>91870</v>
      </c>
      <c r="C4664" s="439" t="s">
        <v>2101</v>
      </c>
      <c r="D4664" s="449" t="s">
        <v>73</v>
      </c>
      <c r="E4664" s="450">
        <v>14.75</v>
      </c>
      <c r="F4664" s="455">
        <v>0</v>
      </c>
      <c r="G4664" s="453">
        <f>VLOOKUP(B4664,'SINAPI-%MO'!B:E,4,0)</f>
        <v>0.61019999999999996</v>
      </c>
      <c r="H4664" s="456">
        <f t="shared" si="72"/>
        <v>5.74</v>
      </c>
    </row>
    <row r="4665" spans="1:8" x14ac:dyDescent="0.25">
      <c r="A4665" s="447"/>
      <c r="B4665" s="449">
        <v>91863</v>
      </c>
      <c r="C4665" s="439" t="s">
        <v>2094</v>
      </c>
      <c r="D4665" s="449" t="s">
        <v>73</v>
      </c>
      <c r="E4665" s="450">
        <v>13.73</v>
      </c>
      <c r="F4665" s="455">
        <v>0</v>
      </c>
      <c r="G4665" s="453">
        <f>VLOOKUP(B4665,'SINAPI-%MO'!B:E,4,0)</f>
        <v>0.47849999999999998</v>
      </c>
      <c r="H4665" s="456">
        <f t="shared" si="72"/>
        <v>7.16</v>
      </c>
    </row>
    <row r="4666" spans="1:8" x14ac:dyDescent="0.25">
      <c r="A4666" s="447"/>
      <c r="B4666" s="449">
        <v>91867</v>
      </c>
      <c r="C4666" s="439" t="s">
        <v>2098</v>
      </c>
      <c r="D4666" s="449" t="s">
        <v>73</v>
      </c>
      <c r="E4666" s="450">
        <v>12.38</v>
      </c>
      <c r="F4666" s="455">
        <v>0</v>
      </c>
      <c r="G4666" s="453">
        <f>VLOOKUP(B4666,'SINAPI-%MO'!B:E,4,0)</f>
        <v>0.41920000000000002</v>
      </c>
      <c r="H4666" s="456">
        <f t="shared" si="72"/>
        <v>7.19</v>
      </c>
    </row>
    <row r="4667" spans="1:8" x14ac:dyDescent="0.25">
      <c r="A4667" s="447"/>
      <c r="B4667" s="449">
        <v>91871</v>
      </c>
      <c r="C4667" s="439" t="s">
        <v>2102</v>
      </c>
      <c r="D4667" s="449" t="s">
        <v>73</v>
      </c>
      <c r="E4667" s="450">
        <v>16.940000000000001</v>
      </c>
      <c r="F4667" s="455">
        <v>0</v>
      </c>
      <c r="G4667" s="453">
        <f>VLOOKUP(B4667,'SINAPI-%MO'!B:E,4,0)</f>
        <v>0.57730000000000004</v>
      </c>
      <c r="H4667" s="456">
        <f t="shared" si="72"/>
        <v>7.16</v>
      </c>
    </row>
    <row r="4668" spans="1:8" x14ac:dyDescent="0.25">
      <c r="A4668" s="447"/>
      <c r="B4668" s="449">
        <v>91864</v>
      </c>
      <c r="C4668" s="439" t="s">
        <v>2095</v>
      </c>
      <c r="D4668" s="449" t="s">
        <v>73</v>
      </c>
      <c r="E4668" s="450">
        <v>18.87</v>
      </c>
      <c r="F4668" s="455">
        <v>0</v>
      </c>
      <c r="G4668" s="453">
        <f>VLOOKUP(B4668,'SINAPI-%MO'!B:E,4,0)</f>
        <v>0.40699999999999997</v>
      </c>
      <c r="H4668" s="456">
        <f t="shared" si="72"/>
        <v>11.18</v>
      </c>
    </row>
    <row r="4669" spans="1:8" x14ac:dyDescent="0.25">
      <c r="A4669" s="447"/>
      <c r="B4669" s="449">
        <v>91868</v>
      </c>
      <c r="C4669" s="439" t="s">
        <v>2099</v>
      </c>
      <c r="D4669" s="449" t="s">
        <v>73</v>
      </c>
      <c r="E4669" s="450">
        <v>17.53</v>
      </c>
      <c r="F4669" s="455">
        <v>0</v>
      </c>
      <c r="G4669" s="453">
        <f>VLOOKUP(B4669,'SINAPI-%MO'!B:E,4,0)</f>
        <v>0.3594</v>
      </c>
      <c r="H4669" s="456">
        <f t="shared" si="72"/>
        <v>11.22</v>
      </c>
    </row>
    <row r="4670" spans="1:8" x14ac:dyDescent="0.25">
      <c r="A4670" s="447"/>
      <c r="B4670" s="449">
        <v>91872</v>
      </c>
      <c r="C4670" s="439" t="s">
        <v>2103</v>
      </c>
      <c r="D4670" s="449" t="s">
        <v>73</v>
      </c>
      <c r="E4670" s="450">
        <v>22.08</v>
      </c>
      <c r="F4670" s="455">
        <v>0</v>
      </c>
      <c r="G4670" s="453">
        <f>VLOOKUP(B4670,'SINAPI-%MO'!B:E,4,0)</f>
        <v>0.49320000000000003</v>
      </c>
      <c r="H4670" s="456">
        <f t="shared" si="72"/>
        <v>11.19</v>
      </c>
    </row>
    <row r="4671" spans="1:8" x14ac:dyDescent="0.25">
      <c r="A4671" s="447"/>
      <c r="B4671" s="449">
        <v>91865</v>
      </c>
      <c r="C4671" s="439" t="s">
        <v>2096</v>
      </c>
      <c r="D4671" s="449" t="s">
        <v>73</v>
      </c>
      <c r="E4671" s="450">
        <v>23.85</v>
      </c>
      <c r="F4671" s="455">
        <v>0</v>
      </c>
      <c r="G4671" s="453">
        <f>VLOOKUP(B4671,'SINAPI-%MO'!B:E,4,0)</f>
        <v>0.37530000000000002</v>
      </c>
      <c r="H4671" s="456">
        <f t="shared" si="72"/>
        <v>14.89</v>
      </c>
    </row>
    <row r="4672" spans="1:8" x14ac:dyDescent="0.25">
      <c r="A4672" s="447"/>
      <c r="B4672" s="449">
        <v>91869</v>
      </c>
      <c r="C4672" s="439" t="s">
        <v>2100</v>
      </c>
      <c r="D4672" s="449" t="s">
        <v>73</v>
      </c>
      <c r="E4672" s="450">
        <v>22.45</v>
      </c>
      <c r="F4672" s="455">
        <v>0</v>
      </c>
      <c r="G4672" s="453">
        <f>VLOOKUP(B4672,'SINAPI-%MO'!B:E,4,0)</f>
        <v>0.33450000000000002</v>
      </c>
      <c r="H4672" s="456">
        <f t="shared" si="72"/>
        <v>14.94</v>
      </c>
    </row>
    <row r="4673" spans="1:8" x14ac:dyDescent="0.25">
      <c r="A4673" s="447"/>
      <c r="B4673" s="449">
        <v>91873</v>
      </c>
      <c r="C4673" s="439" t="s">
        <v>2104</v>
      </c>
      <c r="D4673" s="449" t="s">
        <v>73</v>
      </c>
      <c r="E4673" s="450">
        <v>27</v>
      </c>
      <c r="F4673" s="455">
        <v>0</v>
      </c>
      <c r="G4673" s="453">
        <f>VLOOKUP(B4673,'SINAPI-%MO'!B:E,4,0)</f>
        <v>0.4481</v>
      </c>
      <c r="H4673" s="456">
        <f t="shared" si="72"/>
        <v>14.9</v>
      </c>
    </row>
    <row r="4674" spans="1:8" x14ac:dyDescent="0.25">
      <c r="A4674" s="447"/>
      <c r="B4674" s="449">
        <v>91981</v>
      </c>
      <c r="C4674" s="439" t="s">
        <v>2250</v>
      </c>
      <c r="D4674" s="449" t="s">
        <v>60</v>
      </c>
      <c r="E4674" s="450">
        <v>55.9</v>
      </c>
      <c r="F4674" s="455">
        <v>0</v>
      </c>
      <c r="G4674" s="453">
        <f>VLOOKUP(B4674,'SINAPI-%MO'!B:E,4,0)</f>
        <v>0.5242</v>
      </c>
      <c r="H4674" s="456">
        <f t="shared" si="72"/>
        <v>26.59</v>
      </c>
    </row>
    <row r="4675" spans="1:8" x14ac:dyDescent="0.25">
      <c r="A4675" s="447"/>
      <c r="B4675" s="449">
        <v>91980</v>
      </c>
      <c r="C4675" s="439" t="s">
        <v>2249</v>
      </c>
      <c r="D4675" s="449" t="s">
        <v>60</v>
      </c>
      <c r="E4675" s="450">
        <v>43.54</v>
      </c>
      <c r="F4675" s="455">
        <v>0</v>
      </c>
      <c r="G4675" s="453">
        <f>VLOOKUP(B4675,'SINAPI-%MO'!B:E,4,0)</f>
        <v>0.51060000000000005</v>
      </c>
      <c r="H4675" s="456">
        <f t="shared" si="72"/>
        <v>21.3</v>
      </c>
    </row>
    <row r="4676" spans="1:8" x14ac:dyDescent="0.25">
      <c r="A4676" s="447"/>
      <c r="B4676" s="449">
        <v>91979</v>
      </c>
      <c r="C4676" s="439" t="s">
        <v>2248</v>
      </c>
      <c r="D4676" s="449" t="s">
        <v>60</v>
      </c>
      <c r="E4676" s="450">
        <v>57.35</v>
      </c>
      <c r="F4676" s="455">
        <v>0</v>
      </c>
      <c r="G4676" s="453">
        <f>VLOOKUP(B4676,'SINAPI-%MO'!B:E,4,0)</f>
        <v>0.51090000000000002</v>
      </c>
      <c r="H4676" s="456">
        <f t="shared" si="72"/>
        <v>28.04</v>
      </c>
    </row>
    <row r="4677" spans="1:8" x14ac:dyDescent="0.25">
      <c r="A4677" s="447"/>
      <c r="B4677" s="449">
        <v>91978</v>
      </c>
      <c r="C4677" s="439" t="s">
        <v>2247</v>
      </c>
      <c r="D4677" s="449" t="s">
        <v>60</v>
      </c>
      <c r="E4677" s="450">
        <v>44.99</v>
      </c>
      <c r="F4677" s="455">
        <v>0</v>
      </c>
      <c r="G4677" s="453">
        <f>VLOOKUP(B4677,'SINAPI-%MO'!B:E,4,0)</f>
        <v>0.49409999999999998</v>
      </c>
      <c r="H4677" s="456">
        <f t="shared" si="72"/>
        <v>22.76</v>
      </c>
    </row>
    <row r="4678" spans="1:8" x14ac:dyDescent="0.25">
      <c r="A4678" s="447"/>
      <c r="B4678" s="449">
        <v>92029</v>
      </c>
      <c r="C4678" s="439" t="s">
        <v>2298</v>
      </c>
      <c r="D4678" s="449" t="s">
        <v>60</v>
      </c>
      <c r="E4678" s="450">
        <v>64.06</v>
      </c>
      <c r="F4678" s="455">
        <v>0</v>
      </c>
      <c r="G4678" s="453">
        <f>VLOOKUP(B4678,'SINAPI-%MO'!B:E,4,0)</f>
        <v>0.60409999999999997</v>
      </c>
      <c r="H4678" s="456">
        <f t="shared" si="72"/>
        <v>25.36</v>
      </c>
    </row>
    <row r="4679" spans="1:8" x14ac:dyDescent="0.25">
      <c r="A4679" s="447"/>
      <c r="B4679" s="449">
        <v>92028</v>
      </c>
      <c r="C4679" s="439" t="s">
        <v>2297</v>
      </c>
      <c r="D4679" s="449" t="s">
        <v>60</v>
      </c>
      <c r="E4679" s="450">
        <v>51.7</v>
      </c>
      <c r="F4679" s="455">
        <v>0</v>
      </c>
      <c r="G4679" s="453">
        <f>VLOOKUP(B4679,'SINAPI-%MO'!B:E,4,0)</f>
        <v>0.61180000000000001</v>
      </c>
      <c r="H4679" s="456">
        <f t="shared" si="72"/>
        <v>20.059999999999999</v>
      </c>
    </row>
    <row r="4680" spans="1:8" x14ac:dyDescent="0.25">
      <c r="A4680" s="447"/>
      <c r="B4680" s="449">
        <v>92031</v>
      </c>
      <c r="C4680" s="439" t="s">
        <v>2300</v>
      </c>
      <c r="D4680" s="449" t="s">
        <v>60</v>
      </c>
      <c r="E4680" s="450">
        <v>87.47</v>
      </c>
      <c r="F4680" s="455">
        <v>0</v>
      </c>
      <c r="G4680" s="453">
        <f>VLOOKUP(B4680,'SINAPI-%MO'!B:E,4,0)</f>
        <v>0.60309999999999997</v>
      </c>
      <c r="H4680" s="456">
        <f t="shared" si="72"/>
        <v>34.71</v>
      </c>
    </row>
    <row r="4681" spans="1:8" x14ac:dyDescent="0.25">
      <c r="A4681" s="447"/>
      <c r="B4681" s="449">
        <v>92030</v>
      </c>
      <c r="C4681" s="439" t="s">
        <v>2299</v>
      </c>
      <c r="D4681" s="449" t="s">
        <v>60</v>
      </c>
      <c r="E4681" s="450">
        <v>75.11</v>
      </c>
      <c r="F4681" s="455">
        <v>0</v>
      </c>
      <c r="G4681" s="453">
        <f>VLOOKUP(B4681,'SINAPI-%MO'!B:E,4,0)</f>
        <v>0.60819999999999996</v>
      </c>
      <c r="H4681" s="456">
        <f t="shared" si="72"/>
        <v>29.42</v>
      </c>
    </row>
    <row r="4682" spans="1:8" x14ac:dyDescent="0.25">
      <c r="A4682" s="447"/>
      <c r="B4682" s="449">
        <v>91955</v>
      </c>
      <c r="C4682" s="439" t="s">
        <v>2224</v>
      </c>
      <c r="D4682" s="449" t="s">
        <v>60</v>
      </c>
      <c r="E4682" s="450">
        <v>40.590000000000003</v>
      </c>
      <c r="F4682" s="455">
        <v>0</v>
      </c>
      <c r="G4682" s="453">
        <f>VLOOKUP(B4682,'SINAPI-%MO'!B:E,4,0)</f>
        <v>0.60580000000000001</v>
      </c>
      <c r="H4682" s="456">
        <f t="shared" si="72"/>
        <v>16</v>
      </c>
    </row>
    <row r="4683" spans="1:8" x14ac:dyDescent="0.25">
      <c r="A4683" s="447"/>
      <c r="B4683" s="449">
        <v>91954</v>
      </c>
      <c r="C4683" s="439" t="s">
        <v>2223</v>
      </c>
      <c r="D4683" s="449" t="s">
        <v>60</v>
      </c>
      <c r="E4683" s="450">
        <v>28.23</v>
      </c>
      <c r="F4683" s="455">
        <v>0</v>
      </c>
      <c r="G4683" s="453">
        <f>VLOOKUP(B4683,'SINAPI-%MO'!B:E,4,0)</f>
        <v>0.62060000000000004</v>
      </c>
      <c r="H4683" s="456">
        <f t="shared" si="72"/>
        <v>10.71</v>
      </c>
    </row>
    <row r="4684" spans="1:8" x14ac:dyDescent="0.25">
      <c r="A4684" s="447"/>
      <c r="B4684" s="449">
        <v>92033</v>
      </c>
      <c r="C4684" s="439" t="s">
        <v>2302</v>
      </c>
      <c r="D4684" s="449" t="s">
        <v>60</v>
      </c>
      <c r="E4684" s="450">
        <v>88.82</v>
      </c>
      <c r="F4684" s="455">
        <v>0</v>
      </c>
      <c r="G4684" s="453">
        <f>VLOOKUP(B4684,'SINAPI-%MO'!B:E,4,0)</f>
        <v>0.59389999999999998</v>
      </c>
      <c r="H4684" s="456">
        <f t="shared" ref="H4684:H4747" si="73">IF(E4684&gt;0,TRUNC(E4684*(1-G4684),2),"")</f>
        <v>36.06</v>
      </c>
    </row>
    <row r="4685" spans="1:8" x14ac:dyDescent="0.25">
      <c r="A4685" s="447"/>
      <c r="B4685" s="449">
        <v>92032</v>
      </c>
      <c r="C4685" s="439" t="s">
        <v>2301</v>
      </c>
      <c r="D4685" s="449" t="s">
        <v>60</v>
      </c>
      <c r="E4685" s="450">
        <v>76.459999999999994</v>
      </c>
      <c r="F4685" s="455">
        <v>0</v>
      </c>
      <c r="G4685" s="453">
        <f>VLOOKUP(B4685,'SINAPI-%MO'!B:E,4,0)</f>
        <v>0.59740000000000004</v>
      </c>
      <c r="H4685" s="456">
        <f t="shared" si="73"/>
        <v>30.78</v>
      </c>
    </row>
    <row r="4686" spans="1:8" x14ac:dyDescent="0.25">
      <c r="A4686" s="447"/>
      <c r="B4686" s="449">
        <v>91961</v>
      </c>
      <c r="C4686" s="439" t="s">
        <v>2230</v>
      </c>
      <c r="D4686" s="449" t="s">
        <v>60</v>
      </c>
      <c r="E4686" s="450">
        <v>65.41</v>
      </c>
      <c r="F4686" s="455">
        <v>0</v>
      </c>
      <c r="G4686" s="453">
        <f>VLOOKUP(B4686,'SINAPI-%MO'!B:E,4,0)</f>
        <v>0.5917</v>
      </c>
      <c r="H4686" s="456">
        <f t="shared" si="73"/>
        <v>26.7</v>
      </c>
    </row>
    <row r="4687" spans="1:8" x14ac:dyDescent="0.25">
      <c r="A4687" s="447"/>
      <c r="B4687" s="449">
        <v>91960</v>
      </c>
      <c r="C4687" s="439" t="s">
        <v>2229</v>
      </c>
      <c r="D4687" s="449" t="s">
        <v>60</v>
      </c>
      <c r="E4687" s="450">
        <v>53.05</v>
      </c>
      <c r="F4687" s="455">
        <v>0</v>
      </c>
      <c r="G4687" s="453">
        <f>VLOOKUP(B4687,'SINAPI-%MO'!B:E,4,0)</f>
        <v>0.59619999999999995</v>
      </c>
      <c r="H4687" s="456">
        <f t="shared" si="73"/>
        <v>21.42</v>
      </c>
    </row>
    <row r="4688" spans="1:8" x14ac:dyDescent="0.25">
      <c r="A4688" s="447"/>
      <c r="B4688" s="449">
        <v>91969</v>
      </c>
      <c r="C4688" s="439" t="s">
        <v>2238</v>
      </c>
      <c r="D4688" s="449" t="s">
        <v>60</v>
      </c>
      <c r="E4688" s="450">
        <v>90.17</v>
      </c>
      <c r="F4688" s="455">
        <v>0</v>
      </c>
      <c r="G4688" s="453">
        <f>VLOOKUP(B4688,'SINAPI-%MO'!B:E,4,0)</f>
        <v>0.58499999999999996</v>
      </c>
      <c r="H4688" s="456">
        <f t="shared" si="73"/>
        <v>37.42</v>
      </c>
    </row>
    <row r="4689" spans="1:8" x14ac:dyDescent="0.25">
      <c r="A4689" s="447"/>
      <c r="B4689" s="449">
        <v>91968</v>
      </c>
      <c r="C4689" s="439" t="s">
        <v>2237</v>
      </c>
      <c r="D4689" s="449" t="s">
        <v>60</v>
      </c>
      <c r="E4689" s="450">
        <v>77.81</v>
      </c>
      <c r="F4689" s="455">
        <v>0</v>
      </c>
      <c r="G4689" s="453">
        <f>VLOOKUP(B4689,'SINAPI-%MO'!B:E,4,0)</f>
        <v>0.58709999999999996</v>
      </c>
      <c r="H4689" s="456">
        <f t="shared" si="73"/>
        <v>32.119999999999997</v>
      </c>
    </row>
    <row r="4690" spans="1:8" x14ac:dyDescent="0.25">
      <c r="A4690" s="447"/>
      <c r="B4690" s="449">
        <v>91985</v>
      </c>
      <c r="C4690" s="439" t="s">
        <v>2254</v>
      </c>
      <c r="D4690" s="449" t="s">
        <v>60</v>
      </c>
      <c r="E4690" s="450">
        <v>32.07</v>
      </c>
      <c r="F4690" s="455">
        <v>0</v>
      </c>
      <c r="G4690" s="453">
        <f>VLOOKUP(B4690,'SINAPI-%MO'!B:E,4,0)</f>
        <v>0.62019999999999997</v>
      </c>
      <c r="H4690" s="456">
        <f t="shared" si="73"/>
        <v>12.18</v>
      </c>
    </row>
    <row r="4691" spans="1:8" x14ac:dyDescent="0.25">
      <c r="A4691" s="447"/>
      <c r="B4691" s="449">
        <v>91984</v>
      </c>
      <c r="C4691" s="439" t="s">
        <v>2253</v>
      </c>
      <c r="D4691" s="449" t="s">
        <v>60</v>
      </c>
      <c r="E4691" s="450">
        <v>19.71</v>
      </c>
      <c r="F4691" s="455">
        <v>0</v>
      </c>
      <c r="G4691" s="453">
        <f>VLOOKUP(B4691,'SINAPI-%MO'!B:E,4,0)</f>
        <v>0.65039999999999998</v>
      </c>
      <c r="H4691" s="456">
        <f t="shared" si="73"/>
        <v>6.89</v>
      </c>
    </row>
    <row r="4692" spans="1:8" x14ac:dyDescent="0.25">
      <c r="A4692" s="447"/>
      <c r="B4692" s="449">
        <v>91989</v>
      </c>
      <c r="C4692" s="439" t="s">
        <v>2258</v>
      </c>
      <c r="D4692" s="449" t="s">
        <v>60</v>
      </c>
      <c r="E4692" s="450">
        <v>36.909999999999997</v>
      </c>
      <c r="F4692" s="455">
        <v>0</v>
      </c>
      <c r="G4692" s="453">
        <f>VLOOKUP(B4692,'SINAPI-%MO'!B:E,4,0)</f>
        <v>0.53890000000000005</v>
      </c>
      <c r="H4692" s="456">
        <f t="shared" si="73"/>
        <v>17.010000000000002</v>
      </c>
    </row>
    <row r="4693" spans="1:8" x14ac:dyDescent="0.25">
      <c r="A4693" s="447"/>
      <c r="B4693" s="449">
        <v>91988</v>
      </c>
      <c r="C4693" s="439" t="s">
        <v>2257</v>
      </c>
      <c r="D4693" s="449" t="s">
        <v>60</v>
      </c>
      <c r="E4693" s="450">
        <v>24.55</v>
      </c>
      <c r="F4693" s="455">
        <v>0</v>
      </c>
      <c r="G4693" s="453">
        <f>VLOOKUP(B4693,'SINAPI-%MO'!B:E,4,0)</f>
        <v>0.5222</v>
      </c>
      <c r="H4693" s="456">
        <f t="shared" si="73"/>
        <v>11.72</v>
      </c>
    </row>
    <row r="4694" spans="1:8" x14ac:dyDescent="0.25">
      <c r="A4694" s="447"/>
      <c r="B4694" s="449">
        <v>92023</v>
      </c>
      <c r="C4694" s="439" t="s">
        <v>2292</v>
      </c>
      <c r="D4694" s="449" t="s">
        <v>60</v>
      </c>
      <c r="E4694" s="450">
        <v>56.81</v>
      </c>
      <c r="F4694" s="455">
        <v>0</v>
      </c>
      <c r="G4694" s="453">
        <f>VLOOKUP(B4694,'SINAPI-%MO'!B:E,4,0)</f>
        <v>0.59740000000000004</v>
      </c>
      <c r="H4694" s="456">
        <f t="shared" si="73"/>
        <v>22.87</v>
      </c>
    </row>
    <row r="4695" spans="1:8" x14ac:dyDescent="0.25">
      <c r="A4695" s="447"/>
      <c r="B4695" s="449">
        <v>92022</v>
      </c>
      <c r="C4695" s="439" t="s">
        <v>2291</v>
      </c>
      <c r="D4695" s="449" t="s">
        <v>60</v>
      </c>
      <c r="E4695" s="450">
        <v>44.45</v>
      </c>
      <c r="F4695" s="455">
        <v>0</v>
      </c>
      <c r="G4695" s="453">
        <f>VLOOKUP(B4695,'SINAPI-%MO'!B:E,4,0)</f>
        <v>0.60450000000000004</v>
      </c>
      <c r="H4695" s="456">
        <f t="shared" si="73"/>
        <v>17.57</v>
      </c>
    </row>
    <row r="4696" spans="1:8" x14ac:dyDescent="0.25">
      <c r="A4696" s="447"/>
      <c r="B4696" s="449">
        <v>92025</v>
      </c>
      <c r="C4696" s="439" t="s">
        <v>2294</v>
      </c>
      <c r="D4696" s="449" t="s">
        <v>60</v>
      </c>
      <c r="E4696" s="450">
        <v>80.28</v>
      </c>
      <c r="F4696" s="455">
        <v>0</v>
      </c>
      <c r="G4696" s="453">
        <f>VLOOKUP(B4696,'SINAPI-%MO'!B:E,4,0)</f>
        <v>0.59850000000000003</v>
      </c>
      <c r="H4696" s="456">
        <f t="shared" si="73"/>
        <v>32.229999999999997</v>
      </c>
    </row>
    <row r="4697" spans="1:8" x14ac:dyDescent="0.25">
      <c r="A4697" s="447"/>
      <c r="B4697" s="449">
        <v>92024</v>
      </c>
      <c r="C4697" s="439" t="s">
        <v>2293</v>
      </c>
      <c r="D4697" s="449" t="s">
        <v>60</v>
      </c>
      <c r="E4697" s="450">
        <v>67.92</v>
      </c>
      <c r="F4697" s="455">
        <v>0</v>
      </c>
      <c r="G4697" s="453">
        <f>VLOOKUP(B4697,'SINAPI-%MO'!B:E,4,0)</f>
        <v>0.60340000000000005</v>
      </c>
      <c r="H4697" s="456">
        <f t="shared" si="73"/>
        <v>26.93</v>
      </c>
    </row>
    <row r="4698" spans="1:8" x14ac:dyDescent="0.25">
      <c r="A4698" s="447"/>
      <c r="B4698" s="449">
        <v>91957</v>
      </c>
      <c r="C4698" s="439" t="s">
        <v>2226</v>
      </c>
      <c r="D4698" s="449" t="s">
        <v>60</v>
      </c>
      <c r="E4698" s="450">
        <v>58.16</v>
      </c>
      <c r="F4698" s="455">
        <v>0</v>
      </c>
      <c r="G4698" s="453">
        <f>VLOOKUP(B4698,'SINAPI-%MO'!B:E,4,0)</f>
        <v>0.58360000000000001</v>
      </c>
      <c r="H4698" s="456">
        <f t="shared" si="73"/>
        <v>24.21</v>
      </c>
    </row>
    <row r="4699" spans="1:8" x14ac:dyDescent="0.25">
      <c r="A4699" s="447"/>
      <c r="B4699" s="449">
        <v>91956</v>
      </c>
      <c r="C4699" s="439" t="s">
        <v>2225</v>
      </c>
      <c r="D4699" s="449" t="s">
        <v>60</v>
      </c>
      <c r="E4699" s="450">
        <v>45.8</v>
      </c>
      <c r="F4699" s="455">
        <v>0</v>
      </c>
      <c r="G4699" s="453">
        <f>VLOOKUP(B4699,'SINAPI-%MO'!B:E,4,0)</f>
        <v>0.5867</v>
      </c>
      <c r="H4699" s="456">
        <f t="shared" si="73"/>
        <v>18.920000000000002</v>
      </c>
    </row>
    <row r="4700" spans="1:8" x14ac:dyDescent="0.25">
      <c r="A4700" s="447"/>
      <c r="B4700" s="449">
        <v>91963</v>
      </c>
      <c r="C4700" s="439" t="s">
        <v>2232</v>
      </c>
      <c r="D4700" s="449" t="s">
        <v>60</v>
      </c>
      <c r="E4700" s="450">
        <v>82.98</v>
      </c>
      <c r="F4700" s="455">
        <v>0</v>
      </c>
      <c r="G4700" s="453">
        <f>VLOOKUP(B4700,'SINAPI-%MO'!B:E,4,0)</f>
        <v>0.57909999999999995</v>
      </c>
      <c r="H4700" s="456">
        <f t="shared" si="73"/>
        <v>34.92</v>
      </c>
    </row>
    <row r="4701" spans="1:8" x14ac:dyDescent="0.25">
      <c r="A4701" s="447"/>
      <c r="B4701" s="449">
        <v>91962</v>
      </c>
      <c r="C4701" s="439" t="s">
        <v>2231</v>
      </c>
      <c r="D4701" s="449" t="s">
        <v>60</v>
      </c>
      <c r="E4701" s="450">
        <v>70.62</v>
      </c>
      <c r="F4701" s="455">
        <v>0</v>
      </c>
      <c r="G4701" s="453">
        <f>VLOOKUP(B4701,'SINAPI-%MO'!B:E,4,0)</f>
        <v>0.58030000000000004</v>
      </c>
      <c r="H4701" s="456">
        <f t="shared" si="73"/>
        <v>29.63</v>
      </c>
    </row>
    <row r="4702" spans="1:8" x14ac:dyDescent="0.25">
      <c r="A4702" s="447"/>
      <c r="B4702" s="449">
        <v>91953</v>
      </c>
      <c r="C4702" s="439" t="s">
        <v>2222</v>
      </c>
      <c r="D4702" s="449" t="s">
        <v>60</v>
      </c>
      <c r="E4702" s="450">
        <v>33.4</v>
      </c>
      <c r="F4702" s="455">
        <v>0</v>
      </c>
      <c r="G4702" s="453">
        <f>VLOOKUP(B4702,'SINAPI-%MO'!B:E,4,0)</f>
        <v>0.59550000000000003</v>
      </c>
      <c r="H4702" s="456">
        <f t="shared" si="73"/>
        <v>13.51</v>
      </c>
    </row>
    <row r="4703" spans="1:8" x14ac:dyDescent="0.25">
      <c r="A4703" s="447"/>
      <c r="B4703" s="449">
        <v>91952</v>
      </c>
      <c r="C4703" s="439" t="s">
        <v>2221</v>
      </c>
      <c r="D4703" s="449" t="s">
        <v>60</v>
      </c>
      <c r="E4703" s="450">
        <v>21.04</v>
      </c>
      <c r="F4703" s="455">
        <v>0</v>
      </c>
      <c r="G4703" s="453">
        <f>VLOOKUP(B4703,'SINAPI-%MO'!B:E,4,0)</f>
        <v>0.60929999999999995</v>
      </c>
      <c r="H4703" s="456">
        <f t="shared" si="73"/>
        <v>8.2200000000000006</v>
      </c>
    </row>
    <row r="4704" spans="1:8" x14ac:dyDescent="0.25">
      <c r="A4704" s="447"/>
      <c r="B4704" s="449">
        <v>92035</v>
      </c>
      <c r="C4704" s="439" t="s">
        <v>2304</v>
      </c>
      <c r="D4704" s="449" t="s">
        <v>60</v>
      </c>
      <c r="E4704" s="450">
        <v>81.63</v>
      </c>
      <c r="F4704" s="455">
        <v>0</v>
      </c>
      <c r="G4704" s="453">
        <f>VLOOKUP(B4704,'SINAPI-%MO'!B:E,4,0)</f>
        <v>0.58860000000000001</v>
      </c>
      <c r="H4704" s="456">
        <f t="shared" si="73"/>
        <v>33.58</v>
      </c>
    </row>
    <row r="4705" spans="1:8" x14ac:dyDescent="0.25">
      <c r="A4705" s="447"/>
      <c r="B4705" s="449">
        <v>92034</v>
      </c>
      <c r="C4705" s="439" t="s">
        <v>2303</v>
      </c>
      <c r="D4705" s="449" t="s">
        <v>60</v>
      </c>
      <c r="E4705" s="450">
        <v>69.27</v>
      </c>
      <c r="F4705" s="455">
        <v>0</v>
      </c>
      <c r="G4705" s="453">
        <f>VLOOKUP(B4705,'SINAPI-%MO'!B:E,4,0)</f>
        <v>0.59160000000000001</v>
      </c>
      <c r="H4705" s="456">
        <f t="shared" si="73"/>
        <v>28.28</v>
      </c>
    </row>
    <row r="4706" spans="1:8" x14ac:dyDescent="0.25">
      <c r="A4706" s="447"/>
      <c r="B4706" s="449">
        <v>92027</v>
      </c>
      <c r="C4706" s="439" t="s">
        <v>2296</v>
      </c>
      <c r="D4706" s="449" t="s">
        <v>60</v>
      </c>
      <c r="E4706" s="450">
        <v>74.44</v>
      </c>
      <c r="F4706" s="455">
        <v>0</v>
      </c>
      <c r="G4706" s="453">
        <f>VLOOKUP(B4706,'SINAPI-%MO'!B:E,4,0)</f>
        <v>0.58230000000000004</v>
      </c>
      <c r="H4706" s="456">
        <f t="shared" si="73"/>
        <v>31.09</v>
      </c>
    </row>
    <row r="4707" spans="1:8" x14ac:dyDescent="0.25">
      <c r="A4707" s="447"/>
      <c r="B4707" s="449">
        <v>92026</v>
      </c>
      <c r="C4707" s="439" t="s">
        <v>2295</v>
      </c>
      <c r="D4707" s="449" t="s">
        <v>60</v>
      </c>
      <c r="E4707" s="450">
        <v>62.08</v>
      </c>
      <c r="F4707" s="455">
        <v>0</v>
      </c>
      <c r="G4707" s="453">
        <f>VLOOKUP(B4707,'SINAPI-%MO'!B:E,4,0)</f>
        <v>0.58440000000000003</v>
      </c>
      <c r="H4707" s="456">
        <f t="shared" si="73"/>
        <v>25.8</v>
      </c>
    </row>
    <row r="4708" spans="1:8" x14ac:dyDescent="0.25">
      <c r="A4708" s="447"/>
      <c r="B4708" s="449">
        <v>91965</v>
      </c>
      <c r="C4708" s="439" t="s">
        <v>2234</v>
      </c>
      <c r="D4708" s="449" t="s">
        <v>60</v>
      </c>
      <c r="E4708" s="450">
        <v>75.790000000000006</v>
      </c>
      <c r="F4708" s="455">
        <v>0</v>
      </c>
      <c r="G4708" s="453">
        <f>VLOOKUP(B4708,'SINAPI-%MO'!B:E,4,0)</f>
        <v>0.57199999999999995</v>
      </c>
      <c r="H4708" s="456">
        <f t="shared" si="73"/>
        <v>32.43</v>
      </c>
    </row>
    <row r="4709" spans="1:8" x14ac:dyDescent="0.25">
      <c r="A4709" s="447"/>
      <c r="B4709" s="449">
        <v>91964</v>
      </c>
      <c r="C4709" s="439" t="s">
        <v>2233</v>
      </c>
      <c r="D4709" s="449" t="s">
        <v>60</v>
      </c>
      <c r="E4709" s="450">
        <v>63.43</v>
      </c>
      <c r="F4709" s="455">
        <v>0</v>
      </c>
      <c r="G4709" s="453">
        <f>VLOOKUP(B4709,'SINAPI-%MO'!B:E,4,0)</f>
        <v>0.57199999999999995</v>
      </c>
      <c r="H4709" s="456">
        <f t="shared" si="73"/>
        <v>27.14</v>
      </c>
    </row>
    <row r="4710" spans="1:8" x14ac:dyDescent="0.25">
      <c r="A4710" s="447"/>
      <c r="B4710" s="449">
        <v>91973</v>
      </c>
      <c r="C4710" s="439" t="s">
        <v>2242</v>
      </c>
      <c r="D4710" s="449" t="s">
        <v>60</v>
      </c>
      <c r="E4710" s="450">
        <v>107.01</v>
      </c>
      <c r="F4710" s="455">
        <v>0</v>
      </c>
      <c r="G4710" s="453">
        <f>VLOOKUP(B4710,'SINAPI-%MO'!B:E,4,0)</f>
        <v>0.5524</v>
      </c>
      <c r="H4710" s="456">
        <f t="shared" si="73"/>
        <v>47.89</v>
      </c>
    </row>
    <row r="4711" spans="1:8" x14ac:dyDescent="0.25">
      <c r="A4711" s="447"/>
      <c r="B4711" s="449">
        <v>91972</v>
      </c>
      <c r="C4711" s="439" t="s">
        <v>2241</v>
      </c>
      <c r="D4711" s="449" t="s">
        <v>60</v>
      </c>
      <c r="E4711" s="450">
        <v>88.68</v>
      </c>
      <c r="F4711" s="455">
        <v>0</v>
      </c>
      <c r="G4711" s="453">
        <f>VLOOKUP(B4711,'SINAPI-%MO'!B:E,4,0)</f>
        <v>0.57310000000000005</v>
      </c>
      <c r="H4711" s="456">
        <f t="shared" si="73"/>
        <v>37.85</v>
      </c>
    </row>
    <row r="4712" spans="1:8" x14ac:dyDescent="0.25">
      <c r="A4712" s="447"/>
      <c r="B4712" s="449">
        <v>91959</v>
      </c>
      <c r="C4712" s="439" t="s">
        <v>2228</v>
      </c>
      <c r="D4712" s="449" t="s">
        <v>60</v>
      </c>
      <c r="E4712" s="450">
        <v>51.03</v>
      </c>
      <c r="F4712" s="455">
        <v>0</v>
      </c>
      <c r="G4712" s="453">
        <f>VLOOKUP(B4712,'SINAPI-%MO'!B:E,4,0)</f>
        <v>0.57420000000000004</v>
      </c>
      <c r="H4712" s="456">
        <f t="shared" si="73"/>
        <v>21.72</v>
      </c>
    </row>
    <row r="4713" spans="1:8" x14ac:dyDescent="0.25">
      <c r="A4713" s="447"/>
      <c r="B4713" s="449">
        <v>91958</v>
      </c>
      <c r="C4713" s="439" t="s">
        <v>2227</v>
      </c>
      <c r="D4713" s="449" t="s">
        <v>60</v>
      </c>
      <c r="E4713" s="450">
        <v>38.67</v>
      </c>
      <c r="F4713" s="455">
        <v>0</v>
      </c>
      <c r="G4713" s="453">
        <f>VLOOKUP(B4713,'SINAPI-%MO'!B:E,4,0)</f>
        <v>0.57489999999999997</v>
      </c>
      <c r="H4713" s="456">
        <f t="shared" si="73"/>
        <v>16.43</v>
      </c>
    </row>
    <row r="4714" spans="1:8" x14ac:dyDescent="0.25">
      <c r="A4714" s="447"/>
      <c r="B4714" s="449">
        <v>91971</v>
      </c>
      <c r="C4714" s="439" t="s">
        <v>2240</v>
      </c>
      <c r="D4714" s="449" t="s">
        <v>60</v>
      </c>
      <c r="E4714" s="450">
        <v>99.77</v>
      </c>
      <c r="F4714" s="455">
        <v>0</v>
      </c>
      <c r="G4714" s="453">
        <f>VLOOKUP(B4714,'SINAPI-%MO'!B:E,4,0)</f>
        <v>0.54490000000000005</v>
      </c>
      <c r="H4714" s="456">
        <f t="shared" si="73"/>
        <v>45.4</v>
      </c>
    </row>
    <row r="4715" spans="1:8" x14ac:dyDescent="0.25">
      <c r="A4715" s="447"/>
      <c r="B4715" s="449">
        <v>91970</v>
      </c>
      <c r="C4715" s="439" t="s">
        <v>2239</v>
      </c>
      <c r="D4715" s="449" t="s">
        <v>60</v>
      </c>
      <c r="E4715" s="450">
        <v>81.44</v>
      </c>
      <c r="F4715" s="455">
        <v>0</v>
      </c>
      <c r="G4715" s="453">
        <f>VLOOKUP(B4715,'SINAPI-%MO'!B:E,4,0)</f>
        <v>0.56569999999999998</v>
      </c>
      <c r="H4715" s="456">
        <f t="shared" si="73"/>
        <v>35.36</v>
      </c>
    </row>
    <row r="4716" spans="1:8" x14ac:dyDescent="0.25">
      <c r="A4716" s="447"/>
      <c r="B4716" s="449">
        <v>91967</v>
      </c>
      <c r="C4716" s="439" t="s">
        <v>2236</v>
      </c>
      <c r="D4716" s="449" t="s">
        <v>60</v>
      </c>
      <c r="E4716" s="450">
        <v>68.650000000000006</v>
      </c>
      <c r="F4716" s="455">
        <v>0</v>
      </c>
      <c r="G4716" s="453">
        <f>VLOOKUP(B4716,'SINAPI-%MO'!B:E,4,0)</f>
        <v>0.56369999999999998</v>
      </c>
      <c r="H4716" s="456">
        <f t="shared" si="73"/>
        <v>29.95</v>
      </c>
    </row>
    <row r="4717" spans="1:8" x14ac:dyDescent="0.25">
      <c r="A4717" s="447"/>
      <c r="B4717" s="449">
        <v>91966</v>
      </c>
      <c r="C4717" s="439" t="s">
        <v>2235</v>
      </c>
      <c r="D4717" s="449" t="s">
        <v>60</v>
      </c>
      <c r="E4717" s="450">
        <v>56.29</v>
      </c>
      <c r="F4717" s="455">
        <v>0</v>
      </c>
      <c r="G4717" s="453">
        <f>VLOOKUP(B4717,'SINAPI-%MO'!B:E,4,0)</f>
        <v>0.56189999999999996</v>
      </c>
      <c r="H4717" s="456">
        <f t="shared" si="73"/>
        <v>24.66</v>
      </c>
    </row>
    <row r="4718" spans="1:8" x14ac:dyDescent="0.25">
      <c r="A4718" s="447"/>
      <c r="B4718" s="449">
        <v>91975</v>
      </c>
      <c r="C4718" s="439" t="s">
        <v>2244</v>
      </c>
      <c r="D4718" s="449" t="s">
        <v>60</v>
      </c>
      <c r="E4718" s="450">
        <v>92.57</v>
      </c>
      <c r="F4718" s="455">
        <v>0</v>
      </c>
      <c r="G4718" s="453">
        <f>VLOOKUP(B4718,'SINAPI-%MO'!B:E,4,0)</f>
        <v>0.53639999999999999</v>
      </c>
      <c r="H4718" s="456">
        <f t="shared" si="73"/>
        <v>42.91</v>
      </c>
    </row>
    <row r="4719" spans="1:8" x14ac:dyDescent="0.25">
      <c r="A4719" s="447"/>
      <c r="B4719" s="449">
        <v>91974</v>
      </c>
      <c r="C4719" s="439" t="s">
        <v>2243</v>
      </c>
      <c r="D4719" s="449" t="s">
        <v>60</v>
      </c>
      <c r="E4719" s="450">
        <v>74.239999999999995</v>
      </c>
      <c r="F4719" s="455">
        <v>0</v>
      </c>
      <c r="G4719" s="453">
        <f>VLOOKUP(B4719,'SINAPI-%MO'!B:E,4,0)</f>
        <v>0.55710000000000004</v>
      </c>
      <c r="H4719" s="456">
        <f t="shared" si="73"/>
        <v>32.880000000000003</v>
      </c>
    </row>
    <row r="4720" spans="1:8" x14ac:dyDescent="0.25">
      <c r="A4720" s="447"/>
      <c r="B4720" s="449">
        <v>91977</v>
      </c>
      <c r="C4720" s="439" t="s">
        <v>2246</v>
      </c>
      <c r="D4720" s="449" t="s">
        <v>60</v>
      </c>
      <c r="E4720" s="450">
        <v>127.87</v>
      </c>
      <c r="F4720" s="455">
        <v>0</v>
      </c>
      <c r="G4720" s="453">
        <f>VLOOKUP(B4720,'SINAPI-%MO'!B:E,4,0)</f>
        <v>0.53580000000000005</v>
      </c>
      <c r="H4720" s="456">
        <f t="shared" si="73"/>
        <v>59.35</v>
      </c>
    </row>
    <row r="4721" spans="1:8" x14ac:dyDescent="0.25">
      <c r="A4721" s="447"/>
      <c r="B4721" s="449">
        <v>91976</v>
      </c>
      <c r="C4721" s="439" t="s">
        <v>2245</v>
      </c>
      <c r="D4721" s="449" t="s">
        <v>60</v>
      </c>
      <c r="E4721" s="450">
        <v>109.54</v>
      </c>
      <c r="F4721" s="455">
        <v>0</v>
      </c>
      <c r="G4721" s="453">
        <f>VLOOKUP(B4721,'SINAPI-%MO'!B:E,4,0)</f>
        <v>0.54979999999999996</v>
      </c>
      <c r="H4721" s="456">
        <f t="shared" si="73"/>
        <v>49.31</v>
      </c>
    </row>
    <row r="4722" spans="1:8" x14ac:dyDescent="0.25">
      <c r="A4722" s="447"/>
      <c r="B4722" s="449">
        <v>91874</v>
      </c>
      <c r="C4722" s="439" t="s">
        <v>2114</v>
      </c>
      <c r="D4722" s="449" t="s">
        <v>60</v>
      </c>
      <c r="E4722" s="450">
        <v>7.65</v>
      </c>
      <c r="F4722" s="455">
        <v>0</v>
      </c>
      <c r="G4722" s="453">
        <f>VLOOKUP(B4722,'SINAPI-%MO'!B:E,4,0)</f>
        <v>0.87319999999999998</v>
      </c>
      <c r="H4722" s="456">
        <f t="shared" si="73"/>
        <v>0.97</v>
      </c>
    </row>
    <row r="4723" spans="1:8" x14ac:dyDescent="0.25">
      <c r="A4723" s="447"/>
      <c r="B4723" s="449">
        <v>91878</v>
      </c>
      <c r="C4723" s="439" t="s">
        <v>2118</v>
      </c>
      <c r="D4723" s="449" t="s">
        <v>60</v>
      </c>
      <c r="E4723" s="450">
        <v>6.05</v>
      </c>
      <c r="F4723" s="455">
        <v>0</v>
      </c>
      <c r="G4723" s="453">
        <f>VLOOKUP(B4723,'SINAPI-%MO'!B:E,4,0)</f>
        <v>0.8397</v>
      </c>
      <c r="H4723" s="456">
        <f t="shared" si="73"/>
        <v>0.96</v>
      </c>
    </row>
    <row r="4724" spans="1:8" x14ac:dyDescent="0.25">
      <c r="A4724" s="447"/>
      <c r="B4724" s="449">
        <v>91882</v>
      </c>
      <c r="C4724" s="439" t="s">
        <v>2122</v>
      </c>
      <c r="D4724" s="449" t="s">
        <v>60</v>
      </c>
      <c r="E4724" s="450">
        <v>10.97</v>
      </c>
      <c r="F4724" s="455">
        <v>0</v>
      </c>
      <c r="G4724" s="453">
        <f>VLOOKUP(B4724,'SINAPI-%MO'!B:E,4,0)</f>
        <v>0.91159999999999997</v>
      </c>
      <c r="H4724" s="456">
        <f t="shared" si="73"/>
        <v>0.96</v>
      </c>
    </row>
    <row r="4725" spans="1:8" x14ac:dyDescent="0.25">
      <c r="A4725" s="447"/>
      <c r="B4725" s="449">
        <v>91875</v>
      </c>
      <c r="C4725" s="439" t="s">
        <v>2115</v>
      </c>
      <c r="D4725" s="449" t="s">
        <v>60</v>
      </c>
      <c r="E4725" s="450">
        <v>9.01</v>
      </c>
      <c r="F4725" s="455">
        <v>0</v>
      </c>
      <c r="G4725" s="453">
        <f>VLOOKUP(B4725,'SINAPI-%MO'!B:E,4,0)</f>
        <v>0.84019999999999995</v>
      </c>
      <c r="H4725" s="456">
        <f t="shared" si="73"/>
        <v>1.43</v>
      </c>
    </row>
    <row r="4726" spans="1:8" x14ac:dyDescent="0.25">
      <c r="A4726" s="447"/>
      <c r="B4726" s="449">
        <v>91879</v>
      </c>
      <c r="C4726" s="439" t="s">
        <v>2119</v>
      </c>
      <c r="D4726" s="449" t="s">
        <v>60</v>
      </c>
      <c r="E4726" s="450">
        <v>7.41</v>
      </c>
      <c r="F4726" s="455">
        <v>0</v>
      </c>
      <c r="G4726" s="453">
        <f>VLOOKUP(B4726,'SINAPI-%MO'!B:E,4,0)</f>
        <v>0.80569999999999997</v>
      </c>
      <c r="H4726" s="456">
        <f t="shared" si="73"/>
        <v>1.43</v>
      </c>
    </row>
    <row r="4727" spans="1:8" x14ac:dyDescent="0.25">
      <c r="A4727" s="447"/>
      <c r="B4727" s="449">
        <v>91884</v>
      </c>
      <c r="C4727" s="439" t="s">
        <v>2123</v>
      </c>
      <c r="D4727" s="449" t="s">
        <v>60</v>
      </c>
      <c r="E4727" s="450">
        <v>12.33</v>
      </c>
      <c r="F4727" s="455">
        <v>0</v>
      </c>
      <c r="G4727" s="453">
        <f>VLOOKUP(B4727,'SINAPI-%MO'!B:E,4,0)</f>
        <v>0.88319999999999999</v>
      </c>
      <c r="H4727" s="456">
        <f t="shared" si="73"/>
        <v>1.44</v>
      </c>
    </row>
    <row r="4728" spans="1:8" x14ac:dyDescent="0.25">
      <c r="A4728" s="447"/>
      <c r="B4728" s="449">
        <v>91876</v>
      </c>
      <c r="C4728" s="439" t="s">
        <v>2116</v>
      </c>
      <c r="D4728" s="449" t="s">
        <v>60</v>
      </c>
      <c r="E4728" s="450">
        <v>10.84</v>
      </c>
      <c r="F4728" s="455">
        <v>0</v>
      </c>
      <c r="G4728" s="453">
        <f>VLOOKUP(B4728,'SINAPI-%MO'!B:E,4,0)</f>
        <v>0.8155</v>
      </c>
      <c r="H4728" s="456">
        <f t="shared" si="73"/>
        <v>1.99</v>
      </c>
    </row>
    <row r="4729" spans="1:8" x14ac:dyDescent="0.25">
      <c r="A4729" s="447"/>
      <c r="B4729" s="449">
        <v>91880</v>
      </c>
      <c r="C4729" s="439" t="s">
        <v>2120</v>
      </c>
      <c r="D4729" s="449" t="s">
        <v>60</v>
      </c>
      <c r="E4729" s="450">
        <v>9.24</v>
      </c>
      <c r="F4729" s="455">
        <v>0</v>
      </c>
      <c r="G4729" s="453">
        <f>VLOOKUP(B4729,'SINAPI-%MO'!B:E,4,0)</f>
        <v>0.78349999999999997</v>
      </c>
      <c r="H4729" s="456">
        <f t="shared" si="73"/>
        <v>2</v>
      </c>
    </row>
    <row r="4730" spans="1:8" x14ac:dyDescent="0.25">
      <c r="A4730" s="447"/>
      <c r="B4730" s="449">
        <v>91885</v>
      </c>
      <c r="C4730" s="439" t="s">
        <v>2124</v>
      </c>
      <c r="D4730" s="449" t="s">
        <v>60</v>
      </c>
      <c r="E4730" s="450">
        <v>14.1</v>
      </c>
      <c r="F4730" s="455">
        <v>0</v>
      </c>
      <c r="G4730" s="453">
        <f>VLOOKUP(B4730,'SINAPI-%MO'!B:E,4,0)</f>
        <v>0.85819999999999996</v>
      </c>
      <c r="H4730" s="456">
        <f t="shared" si="73"/>
        <v>1.99</v>
      </c>
    </row>
    <row r="4731" spans="1:8" x14ac:dyDescent="0.25">
      <c r="A4731" s="447"/>
      <c r="B4731" s="449">
        <v>91877</v>
      </c>
      <c r="C4731" s="439" t="s">
        <v>2117</v>
      </c>
      <c r="D4731" s="449" t="s">
        <v>60</v>
      </c>
      <c r="E4731" s="450">
        <v>13.39</v>
      </c>
      <c r="F4731" s="455">
        <v>0</v>
      </c>
      <c r="G4731" s="453">
        <f>VLOOKUP(B4731,'SINAPI-%MO'!B:E,4,0)</f>
        <v>0.76770000000000005</v>
      </c>
      <c r="H4731" s="456">
        <f t="shared" si="73"/>
        <v>3.11</v>
      </c>
    </row>
    <row r="4732" spans="1:8" x14ac:dyDescent="0.25">
      <c r="A4732" s="447"/>
      <c r="B4732" s="449">
        <v>91881</v>
      </c>
      <c r="C4732" s="439" t="s">
        <v>2121</v>
      </c>
      <c r="D4732" s="449" t="s">
        <v>60</v>
      </c>
      <c r="E4732" s="450">
        <v>11.78</v>
      </c>
      <c r="F4732" s="455">
        <v>0</v>
      </c>
      <c r="G4732" s="453">
        <f>VLOOKUP(B4732,'SINAPI-%MO'!B:E,4,0)</f>
        <v>0.73599999999999999</v>
      </c>
      <c r="H4732" s="456">
        <f t="shared" si="73"/>
        <v>3.1</v>
      </c>
    </row>
    <row r="4733" spans="1:8" x14ac:dyDescent="0.25">
      <c r="A4733" s="447"/>
      <c r="B4733" s="449">
        <v>91886</v>
      </c>
      <c r="C4733" s="439" t="s">
        <v>2125</v>
      </c>
      <c r="D4733" s="449" t="s">
        <v>60</v>
      </c>
      <c r="E4733" s="450">
        <v>16.59</v>
      </c>
      <c r="F4733" s="455">
        <v>0</v>
      </c>
      <c r="G4733" s="453">
        <f>VLOOKUP(B4733,'SINAPI-%MO'!B:E,4,0)</f>
        <v>0.8125</v>
      </c>
      <c r="H4733" s="456">
        <f t="shared" si="73"/>
        <v>3.11</v>
      </c>
    </row>
    <row r="4734" spans="1:8" x14ac:dyDescent="0.25">
      <c r="A4734" s="447"/>
      <c r="B4734" s="449">
        <v>91945</v>
      </c>
      <c r="C4734" s="439" t="s">
        <v>2215</v>
      </c>
      <c r="D4734" s="449" t="s">
        <v>60</v>
      </c>
      <c r="E4734" s="450">
        <v>15.63</v>
      </c>
      <c r="F4734" s="455">
        <v>0</v>
      </c>
      <c r="G4734" s="453">
        <f>VLOOKUP(B4734,'SINAPI-%MO'!B:E,4,0)</f>
        <v>0.66149999999999998</v>
      </c>
      <c r="H4734" s="456">
        <f t="shared" si="73"/>
        <v>5.29</v>
      </c>
    </row>
    <row r="4735" spans="1:8" x14ac:dyDescent="0.25">
      <c r="A4735" s="447"/>
      <c r="B4735" s="449">
        <v>91947</v>
      </c>
      <c r="C4735" s="439" t="s">
        <v>2217</v>
      </c>
      <c r="D4735" s="449" t="s">
        <v>60</v>
      </c>
      <c r="E4735" s="450">
        <v>10.32</v>
      </c>
      <c r="F4735" s="455">
        <v>0</v>
      </c>
      <c r="G4735" s="453">
        <f>VLOOKUP(B4735,'SINAPI-%MO'!B:E,4,0)</f>
        <v>0.4874</v>
      </c>
      <c r="H4735" s="456">
        <f t="shared" si="73"/>
        <v>5.29</v>
      </c>
    </row>
    <row r="4736" spans="1:8" x14ac:dyDescent="0.25">
      <c r="A4736" s="447"/>
      <c r="B4736" s="449">
        <v>91946</v>
      </c>
      <c r="C4736" s="439" t="s">
        <v>2216</v>
      </c>
      <c r="D4736" s="449" t="s">
        <v>60</v>
      </c>
      <c r="E4736" s="450">
        <v>12.36</v>
      </c>
      <c r="F4736" s="455">
        <v>0</v>
      </c>
      <c r="G4736" s="453">
        <f>VLOOKUP(B4736,'SINAPI-%MO'!B:E,4,0)</f>
        <v>0.57199999999999995</v>
      </c>
      <c r="H4736" s="456">
        <f t="shared" si="73"/>
        <v>5.29</v>
      </c>
    </row>
    <row r="4737" spans="1:8" x14ac:dyDescent="0.25">
      <c r="A4737" s="447"/>
      <c r="B4737" s="449">
        <v>91949</v>
      </c>
      <c r="C4737" s="439" t="s">
        <v>2218</v>
      </c>
      <c r="D4737" s="449" t="s">
        <v>60</v>
      </c>
      <c r="E4737" s="450">
        <v>22.31</v>
      </c>
      <c r="F4737" s="455">
        <v>0</v>
      </c>
      <c r="G4737" s="453">
        <f>VLOOKUP(B4737,'SINAPI-%MO'!B:E,4,0)</f>
        <v>0.55000000000000004</v>
      </c>
      <c r="H4737" s="456">
        <f t="shared" si="73"/>
        <v>10.029999999999999</v>
      </c>
    </row>
    <row r="4738" spans="1:8" x14ac:dyDescent="0.25">
      <c r="A4738" s="447"/>
      <c r="B4738" s="449">
        <v>91951</v>
      </c>
      <c r="C4738" s="439" t="s">
        <v>2220</v>
      </c>
      <c r="D4738" s="449" t="s">
        <v>60</v>
      </c>
      <c r="E4738" s="450">
        <v>15.95</v>
      </c>
      <c r="F4738" s="455">
        <v>0</v>
      </c>
      <c r="G4738" s="453">
        <f>VLOOKUP(B4738,'SINAPI-%MO'!B:E,4,0)</f>
        <v>0.3705</v>
      </c>
      <c r="H4738" s="456">
        <f t="shared" si="73"/>
        <v>10.039999999999999</v>
      </c>
    </row>
    <row r="4739" spans="1:8" x14ac:dyDescent="0.25">
      <c r="A4739" s="447"/>
      <c r="B4739" s="449">
        <v>91950</v>
      </c>
      <c r="C4739" s="439" t="s">
        <v>2219</v>
      </c>
      <c r="D4739" s="449" t="s">
        <v>60</v>
      </c>
      <c r="E4739" s="450">
        <v>18.329999999999998</v>
      </c>
      <c r="F4739" s="455">
        <v>0</v>
      </c>
      <c r="G4739" s="453">
        <f>VLOOKUP(B4739,'SINAPI-%MO'!B:E,4,0)</f>
        <v>0.45229999999999998</v>
      </c>
      <c r="H4739" s="456">
        <f t="shared" si="73"/>
        <v>10.029999999999999</v>
      </c>
    </row>
    <row r="4740" spans="1:8" x14ac:dyDescent="0.25">
      <c r="A4740" s="447"/>
      <c r="B4740" s="449">
        <v>91992</v>
      </c>
      <c r="C4740" s="439" t="s">
        <v>2261</v>
      </c>
      <c r="D4740" s="449" t="s">
        <v>60</v>
      </c>
      <c r="E4740" s="450">
        <v>49.97</v>
      </c>
      <c r="F4740" s="455">
        <v>0</v>
      </c>
      <c r="G4740" s="453">
        <f>VLOOKUP(B4740,'SINAPI-%MO'!B:E,4,0)</f>
        <v>0.70679999999999998</v>
      </c>
      <c r="H4740" s="456">
        <f t="shared" si="73"/>
        <v>14.65</v>
      </c>
    </row>
    <row r="4741" spans="1:8" x14ac:dyDescent="0.25">
      <c r="A4741" s="447"/>
      <c r="B4741" s="449">
        <v>91990</v>
      </c>
      <c r="C4741" s="439" t="s">
        <v>2259</v>
      </c>
      <c r="D4741" s="449" t="s">
        <v>60</v>
      </c>
      <c r="E4741" s="450">
        <v>37.61</v>
      </c>
      <c r="F4741" s="455">
        <v>0</v>
      </c>
      <c r="G4741" s="453">
        <f>VLOOKUP(B4741,'SINAPI-%MO'!B:E,4,0)</f>
        <v>0.75109999999999999</v>
      </c>
      <c r="H4741" s="456">
        <f t="shared" si="73"/>
        <v>9.36</v>
      </c>
    </row>
    <row r="4742" spans="1:8" x14ac:dyDescent="0.25">
      <c r="A4742" s="447"/>
      <c r="B4742" s="449">
        <v>91993</v>
      </c>
      <c r="C4742" s="439" t="s">
        <v>2262</v>
      </c>
      <c r="D4742" s="449" t="s">
        <v>60</v>
      </c>
      <c r="E4742" s="450">
        <v>52.58</v>
      </c>
      <c r="F4742" s="455">
        <v>0</v>
      </c>
      <c r="G4742" s="453">
        <f>VLOOKUP(B4742,'SINAPI-%MO'!B:E,4,0)</f>
        <v>0.67169999999999996</v>
      </c>
      <c r="H4742" s="456">
        <f t="shared" si="73"/>
        <v>17.260000000000002</v>
      </c>
    </row>
    <row r="4743" spans="1:8" x14ac:dyDescent="0.25">
      <c r="A4743" s="447"/>
      <c r="B4743" s="449">
        <v>91991</v>
      </c>
      <c r="C4743" s="439" t="s">
        <v>2260</v>
      </c>
      <c r="D4743" s="449" t="s">
        <v>60</v>
      </c>
      <c r="E4743" s="450">
        <v>40.22</v>
      </c>
      <c r="F4743" s="455">
        <v>0</v>
      </c>
      <c r="G4743" s="453">
        <f>VLOOKUP(B4743,'SINAPI-%MO'!B:E,4,0)</f>
        <v>0.70240000000000002</v>
      </c>
      <c r="H4743" s="456">
        <f t="shared" si="73"/>
        <v>11.96</v>
      </c>
    </row>
    <row r="4744" spans="1:8" x14ac:dyDescent="0.25">
      <c r="A4744" s="447"/>
      <c r="B4744" s="449">
        <v>92000</v>
      </c>
      <c r="C4744" s="439" t="s">
        <v>2269</v>
      </c>
      <c r="D4744" s="449" t="s">
        <v>60</v>
      </c>
      <c r="E4744" s="450">
        <v>35.090000000000003</v>
      </c>
      <c r="F4744" s="455">
        <v>0</v>
      </c>
      <c r="G4744" s="453">
        <f>VLOOKUP(B4744,'SINAPI-%MO'!B:E,4,0)</f>
        <v>0.58250000000000002</v>
      </c>
      <c r="H4744" s="456">
        <f t="shared" si="73"/>
        <v>14.65</v>
      </c>
    </row>
    <row r="4745" spans="1:8" x14ac:dyDescent="0.25">
      <c r="A4745" s="447"/>
      <c r="B4745" s="449">
        <v>91998</v>
      </c>
      <c r="C4745" s="439" t="s">
        <v>2267</v>
      </c>
      <c r="D4745" s="449" t="s">
        <v>60</v>
      </c>
      <c r="E4745" s="450">
        <v>22.73</v>
      </c>
      <c r="F4745" s="455">
        <v>0</v>
      </c>
      <c r="G4745" s="453">
        <f>VLOOKUP(B4745,'SINAPI-%MO'!B:E,4,0)</f>
        <v>0.58819999999999995</v>
      </c>
      <c r="H4745" s="456">
        <f t="shared" si="73"/>
        <v>9.36</v>
      </c>
    </row>
    <row r="4746" spans="1:8" x14ac:dyDescent="0.25">
      <c r="A4746" s="447"/>
      <c r="B4746" s="449">
        <v>92001</v>
      </c>
      <c r="C4746" s="439" t="s">
        <v>2270</v>
      </c>
      <c r="D4746" s="449" t="s">
        <v>60</v>
      </c>
      <c r="E4746" s="450">
        <v>37.700000000000003</v>
      </c>
      <c r="F4746" s="455">
        <v>0</v>
      </c>
      <c r="G4746" s="453">
        <f>VLOOKUP(B4746,'SINAPI-%MO'!B:E,4,0)</f>
        <v>0.54220000000000002</v>
      </c>
      <c r="H4746" s="456">
        <f t="shared" si="73"/>
        <v>17.25</v>
      </c>
    </row>
    <row r="4747" spans="1:8" x14ac:dyDescent="0.25">
      <c r="A4747" s="447"/>
      <c r="B4747" s="449">
        <v>91999</v>
      </c>
      <c r="C4747" s="439" t="s">
        <v>2268</v>
      </c>
      <c r="D4747" s="449" t="s">
        <v>60</v>
      </c>
      <c r="E4747" s="450">
        <v>25.34</v>
      </c>
      <c r="F4747" s="455">
        <v>0</v>
      </c>
      <c r="G4747" s="453">
        <f>VLOOKUP(B4747,'SINAPI-%MO'!B:E,4,0)</f>
        <v>0.52759999999999996</v>
      </c>
      <c r="H4747" s="456">
        <f t="shared" si="73"/>
        <v>11.97</v>
      </c>
    </row>
    <row r="4748" spans="1:8" x14ac:dyDescent="0.25">
      <c r="A4748" s="447"/>
      <c r="B4748" s="449">
        <v>92008</v>
      </c>
      <c r="C4748" s="439" t="s">
        <v>2277</v>
      </c>
      <c r="D4748" s="449" t="s">
        <v>60</v>
      </c>
      <c r="E4748" s="450">
        <v>54.35</v>
      </c>
      <c r="F4748" s="455">
        <v>0</v>
      </c>
      <c r="G4748" s="453">
        <f>VLOOKUP(B4748,'SINAPI-%MO'!B:E,4,0)</f>
        <v>0.55820000000000003</v>
      </c>
      <c r="H4748" s="456">
        <f t="shared" ref="H4748:H4811" si="74">IF(E4748&gt;0,TRUNC(E4748*(1-G4748),2),"")</f>
        <v>24.01</v>
      </c>
    </row>
    <row r="4749" spans="1:8" x14ac:dyDescent="0.25">
      <c r="A4749" s="447"/>
      <c r="B4749" s="449">
        <v>92006</v>
      </c>
      <c r="C4749" s="439" t="s">
        <v>2275</v>
      </c>
      <c r="D4749" s="449" t="s">
        <v>60</v>
      </c>
      <c r="E4749" s="450">
        <v>41.99</v>
      </c>
      <c r="F4749" s="455">
        <v>0</v>
      </c>
      <c r="G4749" s="453">
        <f>VLOOKUP(B4749,'SINAPI-%MO'!B:E,4,0)</f>
        <v>0.55420000000000003</v>
      </c>
      <c r="H4749" s="456">
        <f t="shared" si="74"/>
        <v>18.71</v>
      </c>
    </row>
    <row r="4750" spans="1:8" x14ac:dyDescent="0.25">
      <c r="A4750" s="447"/>
      <c r="B4750" s="449">
        <v>92009</v>
      </c>
      <c r="C4750" s="439" t="s">
        <v>2278</v>
      </c>
      <c r="D4750" s="449" t="s">
        <v>60</v>
      </c>
      <c r="E4750" s="450">
        <v>59.57</v>
      </c>
      <c r="F4750" s="455">
        <v>0</v>
      </c>
      <c r="G4750" s="453">
        <f>VLOOKUP(B4750,'SINAPI-%MO'!B:E,4,0)</f>
        <v>0.50929999999999997</v>
      </c>
      <c r="H4750" s="456">
        <f t="shared" si="74"/>
        <v>29.23</v>
      </c>
    </row>
    <row r="4751" spans="1:8" x14ac:dyDescent="0.25">
      <c r="A4751" s="447"/>
      <c r="B4751" s="449">
        <v>92007</v>
      </c>
      <c r="C4751" s="439" t="s">
        <v>2276</v>
      </c>
      <c r="D4751" s="449" t="s">
        <v>60</v>
      </c>
      <c r="E4751" s="450">
        <v>47.21</v>
      </c>
      <c r="F4751" s="455">
        <v>0</v>
      </c>
      <c r="G4751" s="453">
        <f>VLOOKUP(B4751,'SINAPI-%MO'!B:E,4,0)</f>
        <v>0.4929</v>
      </c>
      <c r="H4751" s="456">
        <f t="shared" si="74"/>
        <v>23.94</v>
      </c>
    </row>
    <row r="4752" spans="1:8" x14ac:dyDescent="0.25">
      <c r="A4752" s="447"/>
      <c r="B4752" s="449">
        <v>92016</v>
      </c>
      <c r="C4752" s="439" t="s">
        <v>2285</v>
      </c>
      <c r="D4752" s="449" t="s">
        <v>60</v>
      </c>
      <c r="E4752" s="450">
        <v>73.62</v>
      </c>
      <c r="F4752" s="455">
        <v>0</v>
      </c>
      <c r="G4752" s="453">
        <f>VLOOKUP(B4752,'SINAPI-%MO'!B:E,4,0)</f>
        <v>0.54669999999999996</v>
      </c>
      <c r="H4752" s="456">
        <f t="shared" si="74"/>
        <v>33.369999999999997</v>
      </c>
    </row>
    <row r="4753" spans="1:8" x14ac:dyDescent="0.25">
      <c r="A4753" s="447"/>
      <c r="B4753" s="449">
        <v>92014</v>
      </c>
      <c r="C4753" s="439" t="s">
        <v>2283</v>
      </c>
      <c r="D4753" s="449" t="s">
        <v>60</v>
      </c>
      <c r="E4753" s="450">
        <v>61.26</v>
      </c>
      <c r="F4753" s="455">
        <v>0</v>
      </c>
      <c r="G4753" s="453">
        <f>VLOOKUP(B4753,'SINAPI-%MO'!B:E,4,0)</f>
        <v>0.54159999999999997</v>
      </c>
      <c r="H4753" s="456">
        <f t="shared" si="74"/>
        <v>28.08</v>
      </c>
    </row>
    <row r="4754" spans="1:8" x14ac:dyDescent="0.25">
      <c r="A4754" s="447"/>
      <c r="B4754" s="449">
        <v>92017</v>
      </c>
      <c r="C4754" s="439" t="s">
        <v>2286</v>
      </c>
      <c r="D4754" s="449" t="s">
        <v>60</v>
      </c>
      <c r="E4754" s="450">
        <v>81.45</v>
      </c>
      <c r="F4754" s="455">
        <v>0</v>
      </c>
      <c r="G4754" s="453">
        <f>VLOOKUP(B4754,'SINAPI-%MO'!B:E,4,0)</f>
        <v>0.49419999999999997</v>
      </c>
      <c r="H4754" s="456">
        <f t="shared" si="74"/>
        <v>41.19</v>
      </c>
    </row>
    <row r="4755" spans="1:8" x14ac:dyDescent="0.25">
      <c r="A4755" s="447"/>
      <c r="B4755" s="449">
        <v>92015</v>
      </c>
      <c r="C4755" s="439" t="s">
        <v>2284</v>
      </c>
      <c r="D4755" s="449" t="s">
        <v>60</v>
      </c>
      <c r="E4755" s="450">
        <v>69.09</v>
      </c>
      <c r="F4755" s="455">
        <v>0</v>
      </c>
      <c r="G4755" s="453">
        <f>VLOOKUP(B4755,'SINAPI-%MO'!B:E,4,0)</f>
        <v>0.48020000000000002</v>
      </c>
      <c r="H4755" s="456">
        <f t="shared" si="74"/>
        <v>35.909999999999997</v>
      </c>
    </row>
    <row r="4756" spans="1:8" x14ac:dyDescent="0.25">
      <c r="A4756" s="447"/>
      <c r="B4756" s="449">
        <v>92019</v>
      </c>
      <c r="C4756" s="439" t="s">
        <v>2288</v>
      </c>
      <c r="D4756" s="449" t="s">
        <v>60</v>
      </c>
      <c r="E4756" s="450">
        <v>99.45</v>
      </c>
      <c r="F4756" s="455">
        <v>0</v>
      </c>
      <c r="G4756" s="453">
        <f>VLOOKUP(B4756,'SINAPI-%MO'!B:E,4,0)</f>
        <v>0.52259999999999995</v>
      </c>
      <c r="H4756" s="456">
        <f t="shared" si="74"/>
        <v>47.47</v>
      </c>
    </row>
    <row r="4757" spans="1:8" x14ac:dyDescent="0.25">
      <c r="A4757" s="447"/>
      <c r="B4757" s="449">
        <v>92018</v>
      </c>
      <c r="C4757" s="439" t="s">
        <v>2287</v>
      </c>
      <c r="D4757" s="449" t="s">
        <v>60</v>
      </c>
      <c r="E4757" s="450">
        <v>81.12</v>
      </c>
      <c r="F4757" s="455">
        <v>0</v>
      </c>
      <c r="G4757" s="453">
        <f>VLOOKUP(B4757,'SINAPI-%MO'!B:E,4,0)</f>
        <v>0.53849999999999998</v>
      </c>
      <c r="H4757" s="456">
        <f t="shared" si="74"/>
        <v>37.43</v>
      </c>
    </row>
    <row r="4758" spans="1:8" x14ac:dyDescent="0.25">
      <c r="A4758" s="447"/>
      <c r="B4758" s="449">
        <v>92021</v>
      </c>
      <c r="C4758" s="439" t="s">
        <v>2290</v>
      </c>
      <c r="D4758" s="449" t="s">
        <v>60</v>
      </c>
      <c r="E4758" s="450">
        <v>138.25</v>
      </c>
      <c r="F4758" s="455">
        <v>0</v>
      </c>
      <c r="G4758" s="453">
        <f>VLOOKUP(B4758,'SINAPI-%MO'!B:E,4,0)</f>
        <v>0.5212</v>
      </c>
      <c r="H4758" s="456">
        <f t="shared" si="74"/>
        <v>66.19</v>
      </c>
    </row>
    <row r="4759" spans="1:8" x14ac:dyDescent="0.25">
      <c r="A4759" s="447"/>
      <c r="B4759" s="449">
        <v>92020</v>
      </c>
      <c r="C4759" s="439" t="s">
        <v>2289</v>
      </c>
      <c r="D4759" s="449" t="s">
        <v>60</v>
      </c>
      <c r="E4759" s="450">
        <v>119.92</v>
      </c>
      <c r="F4759" s="455">
        <v>0</v>
      </c>
      <c r="G4759" s="453">
        <f>VLOOKUP(B4759,'SINAPI-%MO'!B:E,4,0)</f>
        <v>0.53169999999999995</v>
      </c>
      <c r="H4759" s="456">
        <f t="shared" si="74"/>
        <v>56.15</v>
      </c>
    </row>
    <row r="4760" spans="1:8" x14ac:dyDescent="0.25">
      <c r="A4760" s="447"/>
      <c r="B4760" s="449">
        <v>91996</v>
      </c>
      <c r="C4760" s="439" t="s">
        <v>2265</v>
      </c>
      <c r="D4760" s="449" t="s">
        <v>60</v>
      </c>
      <c r="E4760" s="450">
        <v>39.24</v>
      </c>
      <c r="F4760" s="455">
        <v>0</v>
      </c>
      <c r="G4760" s="453">
        <f>VLOOKUP(B4760,'SINAPI-%MO'!B:E,4,0)</f>
        <v>0.62670000000000003</v>
      </c>
      <c r="H4760" s="456">
        <f t="shared" si="74"/>
        <v>14.64</v>
      </c>
    </row>
    <row r="4761" spans="1:8" x14ac:dyDescent="0.25">
      <c r="A4761" s="447"/>
      <c r="B4761" s="449">
        <v>91994</v>
      </c>
      <c r="C4761" s="439" t="s">
        <v>2263</v>
      </c>
      <c r="D4761" s="449" t="s">
        <v>60</v>
      </c>
      <c r="E4761" s="450">
        <v>26.88</v>
      </c>
      <c r="F4761" s="455">
        <v>0</v>
      </c>
      <c r="G4761" s="453">
        <f>VLOOKUP(B4761,'SINAPI-%MO'!B:E,4,0)</f>
        <v>0.65180000000000005</v>
      </c>
      <c r="H4761" s="456">
        <f t="shared" si="74"/>
        <v>9.35</v>
      </c>
    </row>
    <row r="4762" spans="1:8" x14ac:dyDescent="0.25">
      <c r="A4762" s="447"/>
      <c r="B4762" s="449">
        <v>91997</v>
      </c>
      <c r="C4762" s="439" t="s">
        <v>2266</v>
      </c>
      <c r="D4762" s="449" t="s">
        <v>60</v>
      </c>
      <c r="E4762" s="450">
        <v>41.85</v>
      </c>
      <c r="F4762" s="455">
        <v>0</v>
      </c>
      <c r="G4762" s="453">
        <f>VLOOKUP(B4762,'SINAPI-%MO'!B:E,4,0)</f>
        <v>0.58760000000000001</v>
      </c>
      <c r="H4762" s="456">
        <f t="shared" si="74"/>
        <v>17.25</v>
      </c>
    </row>
    <row r="4763" spans="1:8" x14ac:dyDescent="0.25">
      <c r="A4763" s="447"/>
      <c r="B4763" s="449">
        <v>91995</v>
      </c>
      <c r="C4763" s="439" t="s">
        <v>2264</v>
      </c>
      <c r="D4763" s="449" t="s">
        <v>60</v>
      </c>
      <c r="E4763" s="450">
        <v>29.49</v>
      </c>
      <c r="F4763" s="455">
        <v>0</v>
      </c>
      <c r="G4763" s="453">
        <f>VLOOKUP(B4763,'SINAPI-%MO'!B:E,4,0)</f>
        <v>0.59409999999999996</v>
      </c>
      <c r="H4763" s="456">
        <f t="shared" si="74"/>
        <v>11.96</v>
      </c>
    </row>
    <row r="4764" spans="1:8" x14ac:dyDescent="0.25">
      <c r="A4764" s="447"/>
      <c r="B4764" s="449">
        <v>92004</v>
      </c>
      <c r="C4764" s="439" t="s">
        <v>2273</v>
      </c>
      <c r="D4764" s="449" t="s">
        <v>60</v>
      </c>
      <c r="E4764" s="450">
        <v>62.71</v>
      </c>
      <c r="F4764" s="455">
        <v>0</v>
      </c>
      <c r="G4764" s="453">
        <f>VLOOKUP(B4764,'SINAPI-%MO'!B:E,4,0)</f>
        <v>0.61709999999999998</v>
      </c>
      <c r="H4764" s="456">
        <f t="shared" si="74"/>
        <v>24.01</v>
      </c>
    </row>
    <row r="4765" spans="1:8" x14ac:dyDescent="0.25">
      <c r="A4765" s="447"/>
      <c r="B4765" s="449">
        <v>92002</v>
      </c>
      <c r="C4765" s="439" t="s">
        <v>2271</v>
      </c>
      <c r="D4765" s="449" t="s">
        <v>60</v>
      </c>
      <c r="E4765" s="450">
        <v>50.35</v>
      </c>
      <c r="F4765" s="455">
        <v>0</v>
      </c>
      <c r="G4765" s="453">
        <f>VLOOKUP(B4765,'SINAPI-%MO'!B:E,4,0)</f>
        <v>0.62819999999999998</v>
      </c>
      <c r="H4765" s="456">
        <f t="shared" si="74"/>
        <v>18.72</v>
      </c>
    </row>
    <row r="4766" spans="1:8" x14ac:dyDescent="0.25">
      <c r="A4766" s="447"/>
      <c r="B4766" s="449">
        <v>92005</v>
      </c>
      <c r="C4766" s="439" t="s">
        <v>2274</v>
      </c>
      <c r="D4766" s="449" t="s">
        <v>60</v>
      </c>
      <c r="E4766" s="450">
        <v>67.930000000000007</v>
      </c>
      <c r="F4766" s="455">
        <v>0</v>
      </c>
      <c r="G4766" s="453">
        <f>VLOOKUP(B4766,'SINAPI-%MO'!B:E,4,0)</f>
        <v>0.56969999999999998</v>
      </c>
      <c r="H4766" s="456">
        <f t="shared" si="74"/>
        <v>29.23</v>
      </c>
    </row>
    <row r="4767" spans="1:8" x14ac:dyDescent="0.25">
      <c r="A4767" s="447"/>
      <c r="B4767" s="449">
        <v>92003</v>
      </c>
      <c r="C4767" s="439" t="s">
        <v>2272</v>
      </c>
      <c r="D4767" s="449" t="s">
        <v>60</v>
      </c>
      <c r="E4767" s="450">
        <v>55.57</v>
      </c>
      <c r="F4767" s="455">
        <v>0</v>
      </c>
      <c r="G4767" s="453">
        <f>VLOOKUP(B4767,'SINAPI-%MO'!B:E,4,0)</f>
        <v>0.56920000000000004</v>
      </c>
      <c r="H4767" s="456">
        <f t="shared" si="74"/>
        <v>23.93</v>
      </c>
    </row>
    <row r="4768" spans="1:8" x14ac:dyDescent="0.25">
      <c r="A4768" s="447"/>
      <c r="B4768" s="449">
        <v>92012</v>
      </c>
      <c r="C4768" s="439" t="s">
        <v>2281</v>
      </c>
      <c r="D4768" s="449" t="s">
        <v>60</v>
      </c>
      <c r="E4768" s="450">
        <v>86.12</v>
      </c>
      <c r="F4768" s="455">
        <v>0</v>
      </c>
      <c r="G4768" s="453">
        <f>VLOOKUP(B4768,'SINAPI-%MO'!B:E,4,0)</f>
        <v>0.61250000000000004</v>
      </c>
      <c r="H4768" s="456">
        <f t="shared" si="74"/>
        <v>33.369999999999997</v>
      </c>
    </row>
    <row r="4769" spans="1:8" x14ac:dyDescent="0.25">
      <c r="A4769" s="447"/>
      <c r="B4769" s="449">
        <v>92010</v>
      </c>
      <c r="C4769" s="439" t="s">
        <v>2279</v>
      </c>
      <c r="D4769" s="449" t="s">
        <v>60</v>
      </c>
      <c r="E4769" s="450">
        <v>73.760000000000005</v>
      </c>
      <c r="F4769" s="455">
        <v>0</v>
      </c>
      <c r="G4769" s="453">
        <f>VLOOKUP(B4769,'SINAPI-%MO'!B:E,4,0)</f>
        <v>0.61929999999999996</v>
      </c>
      <c r="H4769" s="456">
        <f t="shared" si="74"/>
        <v>28.08</v>
      </c>
    </row>
    <row r="4770" spans="1:8" x14ac:dyDescent="0.25">
      <c r="A4770" s="447"/>
      <c r="B4770" s="449">
        <v>92013</v>
      </c>
      <c r="C4770" s="439" t="s">
        <v>2282</v>
      </c>
      <c r="D4770" s="449" t="s">
        <v>60</v>
      </c>
      <c r="E4770" s="450">
        <v>93.95</v>
      </c>
      <c r="F4770" s="455">
        <v>0</v>
      </c>
      <c r="G4770" s="453">
        <f>VLOOKUP(B4770,'SINAPI-%MO'!B:E,4,0)</f>
        <v>0.5615</v>
      </c>
      <c r="H4770" s="456">
        <f t="shared" si="74"/>
        <v>41.19</v>
      </c>
    </row>
    <row r="4771" spans="1:8" x14ac:dyDescent="0.25">
      <c r="A4771" s="447"/>
      <c r="B4771" s="449">
        <v>92011</v>
      </c>
      <c r="C4771" s="439" t="s">
        <v>2280</v>
      </c>
      <c r="D4771" s="449" t="s">
        <v>60</v>
      </c>
      <c r="E4771" s="450">
        <v>81.59</v>
      </c>
      <c r="F4771" s="455">
        <v>0</v>
      </c>
      <c r="G4771" s="453">
        <f>VLOOKUP(B4771,'SINAPI-%MO'!B:E,4,0)</f>
        <v>0.55989999999999995</v>
      </c>
      <c r="H4771" s="456">
        <f t="shared" si="74"/>
        <v>35.9</v>
      </c>
    </row>
    <row r="4772" spans="1:8" x14ac:dyDescent="0.25">
      <c r="A4772" s="447"/>
      <c r="B4772" s="449">
        <v>95777</v>
      </c>
      <c r="C4772" s="439" t="s">
        <v>14440</v>
      </c>
      <c r="D4772" s="449" t="s">
        <v>60</v>
      </c>
      <c r="E4772" s="450">
        <v>29.22</v>
      </c>
      <c r="F4772" s="455">
        <v>0</v>
      </c>
      <c r="G4772" s="453">
        <f>VLOOKUP(B4772,'SINAPI-%MO'!B:E,4,0)</f>
        <v>0.37919999999999998</v>
      </c>
      <c r="H4772" s="456">
        <f t="shared" si="74"/>
        <v>18.13</v>
      </c>
    </row>
    <row r="4773" spans="1:8" x14ac:dyDescent="0.25">
      <c r="A4773" s="447"/>
      <c r="B4773" s="449">
        <v>95780</v>
      </c>
      <c r="C4773" s="439" t="s">
        <v>14441</v>
      </c>
      <c r="D4773" s="449" t="s">
        <v>60</v>
      </c>
      <c r="E4773" s="450">
        <v>34.19</v>
      </c>
      <c r="F4773" s="455">
        <v>0</v>
      </c>
      <c r="G4773" s="453">
        <f>VLOOKUP(B4773,'SINAPI-%MO'!B:E,4,0)</f>
        <v>0.32850000000000001</v>
      </c>
      <c r="H4773" s="456">
        <f t="shared" si="74"/>
        <v>22.95</v>
      </c>
    </row>
    <row r="4774" spans="1:8" x14ac:dyDescent="0.25">
      <c r="A4774" s="447"/>
      <c r="B4774" s="449">
        <v>95783</v>
      </c>
      <c r="C4774" s="439" t="s">
        <v>15228</v>
      </c>
      <c r="D4774" s="449" t="s">
        <v>60</v>
      </c>
      <c r="E4774" s="450">
        <v>0</v>
      </c>
      <c r="F4774" s="455"/>
      <c r="G4774" s="453" t="e">
        <f>VLOOKUP(B4774,'SINAPI-%MO'!B:E,4,0)</f>
        <v>#N/A</v>
      </c>
      <c r="H4774" s="456" t="str">
        <f t="shared" si="74"/>
        <v/>
      </c>
    </row>
    <row r="4775" spans="1:8" x14ac:dyDescent="0.25">
      <c r="A4775" s="447"/>
      <c r="B4775" s="449">
        <v>95778</v>
      </c>
      <c r="C4775" s="439" t="s">
        <v>14442</v>
      </c>
      <c r="D4775" s="449" t="s">
        <v>60</v>
      </c>
      <c r="E4775" s="450">
        <v>33.369999999999997</v>
      </c>
      <c r="F4775" s="455">
        <v>0</v>
      </c>
      <c r="G4775" s="453">
        <f>VLOOKUP(B4775,'SINAPI-%MO'!B:E,4,0)</f>
        <v>0.42549999999999999</v>
      </c>
      <c r="H4775" s="456">
        <f t="shared" si="74"/>
        <v>19.170000000000002</v>
      </c>
    </row>
    <row r="4776" spans="1:8" x14ac:dyDescent="0.25">
      <c r="A4776" s="447"/>
      <c r="B4776" s="449">
        <v>95781</v>
      </c>
      <c r="C4776" s="439" t="s">
        <v>14443</v>
      </c>
      <c r="D4776" s="449" t="s">
        <v>60</v>
      </c>
      <c r="E4776" s="450">
        <v>38.24</v>
      </c>
      <c r="F4776" s="455">
        <v>0</v>
      </c>
      <c r="G4776" s="453">
        <f>VLOOKUP(B4776,'SINAPI-%MO'!B:E,4,0)</f>
        <v>0.37940000000000002</v>
      </c>
      <c r="H4776" s="456">
        <f t="shared" si="74"/>
        <v>23.73</v>
      </c>
    </row>
    <row r="4777" spans="1:8" x14ac:dyDescent="0.25">
      <c r="A4777" s="447"/>
      <c r="B4777" s="449">
        <v>95784</v>
      </c>
      <c r="C4777" s="439" t="s">
        <v>15229</v>
      </c>
      <c r="D4777" s="449" t="s">
        <v>60</v>
      </c>
      <c r="E4777" s="450">
        <v>0</v>
      </c>
      <c r="F4777" s="455"/>
      <c r="G4777" s="453" t="e">
        <f>VLOOKUP(B4777,'SINAPI-%MO'!B:E,4,0)</f>
        <v>#N/A</v>
      </c>
      <c r="H4777" s="456" t="str">
        <f t="shared" si="74"/>
        <v/>
      </c>
    </row>
    <row r="4778" spans="1:8" x14ac:dyDescent="0.25">
      <c r="A4778" s="447"/>
      <c r="B4778" s="449">
        <v>95782</v>
      </c>
      <c r="C4778" s="439" t="s">
        <v>14444</v>
      </c>
      <c r="D4778" s="449" t="s">
        <v>60</v>
      </c>
      <c r="E4778" s="450">
        <v>36.96</v>
      </c>
      <c r="F4778" s="455">
        <v>0</v>
      </c>
      <c r="G4778" s="453">
        <f>VLOOKUP(B4778,'SINAPI-%MO'!B:E,4,0)</f>
        <v>0.30380000000000001</v>
      </c>
      <c r="H4778" s="456">
        <f t="shared" si="74"/>
        <v>25.73</v>
      </c>
    </row>
    <row r="4779" spans="1:8" x14ac:dyDescent="0.25">
      <c r="A4779" s="447"/>
      <c r="B4779" s="449">
        <v>95779</v>
      </c>
      <c r="C4779" s="439" t="s">
        <v>14445</v>
      </c>
      <c r="D4779" s="449" t="s">
        <v>60</v>
      </c>
      <c r="E4779" s="450">
        <v>26.8</v>
      </c>
      <c r="F4779" s="455">
        <v>0</v>
      </c>
      <c r="G4779" s="453">
        <f>VLOOKUP(B4779,'SINAPI-%MO'!B:E,4,0)</f>
        <v>0.41339999999999999</v>
      </c>
      <c r="H4779" s="456">
        <f t="shared" si="74"/>
        <v>15.72</v>
      </c>
    </row>
    <row r="4780" spans="1:8" x14ac:dyDescent="0.25">
      <c r="A4780" s="447"/>
      <c r="B4780" s="449">
        <v>95785</v>
      </c>
      <c r="C4780" s="439" t="s">
        <v>14446</v>
      </c>
      <c r="D4780" s="449" t="s">
        <v>60</v>
      </c>
      <c r="E4780" s="450">
        <v>42.79</v>
      </c>
      <c r="F4780" s="455">
        <v>0</v>
      </c>
      <c r="G4780" s="453">
        <f>VLOOKUP(B4780,'SINAPI-%MO'!B:E,4,0)</f>
        <v>0.26779999999999998</v>
      </c>
      <c r="H4780" s="456">
        <f t="shared" si="74"/>
        <v>31.33</v>
      </c>
    </row>
    <row r="4781" spans="1:8" x14ac:dyDescent="0.25">
      <c r="A4781" s="447"/>
      <c r="B4781" s="449">
        <v>95792</v>
      </c>
      <c r="C4781" s="439" t="s">
        <v>15230</v>
      </c>
      <c r="D4781" s="449" t="s">
        <v>60</v>
      </c>
      <c r="E4781" s="450">
        <v>0</v>
      </c>
      <c r="F4781" s="455"/>
      <c r="G4781" s="453" t="e">
        <f>VLOOKUP(B4781,'SINAPI-%MO'!B:E,4,0)</f>
        <v>#N/A</v>
      </c>
      <c r="H4781" s="456" t="str">
        <f t="shared" si="74"/>
        <v/>
      </c>
    </row>
    <row r="4782" spans="1:8" x14ac:dyDescent="0.25">
      <c r="A4782" s="447"/>
      <c r="B4782" s="449">
        <v>95793</v>
      </c>
      <c r="C4782" s="439" t="s">
        <v>15231</v>
      </c>
      <c r="D4782" s="449" t="s">
        <v>60</v>
      </c>
      <c r="E4782" s="450">
        <v>0</v>
      </c>
      <c r="F4782" s="455"/>
      <c r="G4782" s="453" t="e">
        <f>VLOOKUP(B4782,'SINAPI-%MO'!B:E,4,0)</f>
        <v>#N/A</v>
      </c>
      <c r="H4782" s="456" t="str">
        <f t="shared" si="74"/>
        <v/>
      </c>
    </row>
    <row r="4783" spans="1:8" x14ac:dyDescent="0.25">
      <c r="A4783" s="447"/>
      <c r="B4783" s="449">
        <v>95794</v>
      </c>
      <c r="C4783" s="439" t="s">
        <v>15232</v>
      </c>
      <c r="D4783" s="449" t="s">
        <v>60</v>
      </c>
      <c r="E4783" s="450">
        <v>0</v>
      </c>
      <c r="F4783" s="455"/>
      <c r="G4783" s="453" t="e">
        <f>VLOOKUP(B4783,'SINAPI-%MO'!B:E,4,0)</f>
        <v>#N/A</v>
      </c>
      <c r="H4783" s="456" t="str">
        <f t="shared" si="74"/>
        <v/>
      </c>
    </row>
    <row r="4784" spans="1:8" x14ac:dyDescent="0.25">
      <c r="A4784" s="447"/>
      <c r="B4784" s="449">
        <v>95786</v>
      </c>
      <c r="C4784" s="439" t="s">
        <v>15233</v>
      </c>
      <c r="D4784" s="449" t="s">
        <v>60</v>
      </c>
      <c r="E4784" s="450">
        <v>0</v>
      </c>
      <c r="F4784" s="455"/>
      <c r="G4784" s="453" t="e">
        <f>VLOOKUP(B4784,'SINAPI-%MO'!B:E,4,0)</f>
        <v>#N/A</v>
      </c>
      <c r="H4784" s="456" t="str">
        <f t="shared" si="74"/>
        <v/>
      </c>
    </row>
    <row r="4785" spans="1:8" x14ac:dyDescent="0.25">
      <c r="A4785" s="447"/>
      <c r="B4785" s="449">
        <v>95788</v>
      </c>
      <c r="C4785" s="439" t="s">
        <v>15234</v>
      </c>
      <c r="D4785" s="449" t="s">
        <v>60</v>
      </c>
      <c r="E4785" s="450">
        <v>0</v>
      </c>
      <c r="F4785" s="455"/>
      <c r="G4785" s="453" t="e">
        <f>VLOOKUP(B4785,'SINAPI-%MO'!B:E,4,0)</f>
        <v>#N/A</v>
      </c>
      <c r="H4785" s="456" t="str">
        <f t="shared" si="74"/>
        <v/>
      </c>
    </row>
    <row r="4786" spans="1:8" x14ac:dyDescent="0.25">
      <c r="A4786" s="447"/>
      <c r="B4786" s="449">
        <v>95790</v>
      </c>
      <c r="C4786" s="439" t="s">
        <v>15235</v>
      </c>
      <c r="D4786" s="449" t="s">
        <v>60</v>
      </c>
      <c r="E4786" s="450">
        <v>0</v>
      </c>
      <c r="F4786" s="455"/>
      <c r="G4786" s="453" t="e">
        <f>VLOOKUP(B4786,'SINAPI-%MO'!B:E,4,0)</f>
        <v>#N/A</v>
      </c>
      <c r="H4786" s="456" t="str">
        <f t="shared" si="74"/>
        <v/>
      </c>
    </row>
    <row r="4787" spans="1:8" x14ac:dyDescent="0.25">
      <c r="A4787" s="447"/>
      <c r="B4787" s="449">
        <v>95787</v>
      </c>
      <c r="C4787" s="439" t="s">
        <v>14447</v>
      </c>
      <c r="D4787" s="449" t="s">
        <v>60</v>
      </c>
      <c r="E4787" s="450">
        <v>33.5</v>
      </c>
      <c r="F4787" s="455">
        <v>0</v>
      </c>
      <c r="G4787" s="453">
        <f>VLOOKUP(B4787,'SINAPI-%MO'!B:E,4,0)</f>
        <v>0.51639999999999997</v>
      </c>
      <c r="H4787" s="456">
        <f t="shared" si="74"/>
        <v>16.2</v>
      </c>
    </row>
    <row r="4788" spans="1:8" x14ac:dyDescent="0.25">
      <c r="A4788" s="447"/>
      <c r="B4788" s="449">
        <v>95789</v>
      </c>
      <c r="C4788" s="439" t="s">
        <v>14448</v>
      </c>
      <c r="D4788" s="449" t="s">
        <v>60</v>
      </c>
      <c r="E4788" s="450">
        <v>42.69</v>
      </c>
      <c r="F4788" s="455">
        <v>0</v>
      </c>
      <c r="G4788" s="453">
        <f>VLOOKUP(B4788,'SINAPI-%MO'!B:E,4,0)</f>
        <v>0.41649999999999998</v>
      </c>
      <c r="H4788" s="456">
        <f t="shared" si="74"/>
        <v>24.9</v>
      </c>
    </row>
    <row r="4789" spans="1:8" x14ac:dyDescent="0.25">
      <c r="A4789" s="447"/>
      <c r="B4789" s="449">
        <v>95791</v>
      </c>
      <c r="C4789" s="439" t="s">
        <v>14449</v>
      </c>
      <c r="D4789" s="449" t="s">
        <v>60</v>
      </c>
      <c r="E4789" s="450">
        <v>56.47</v>
      </c>
      <c r="F4789" s="455">
        <v>0</v>
      </c>
      <c r="G4789" s="453">
        <f>VLOOKUP(B4789,'SINAPI-%MO'!B:E,4,0)</f>
        <v>0.32650000000000001</v>
      </c>
      <c r="H4789" s="456">
        <f t="shared" si="74"/>
        <v>38.03</v>
      </c>
    </row>
    <row r="4790" spans="1:8" x14ac:dyDescent="0.25">
      <c r="A4790" s="447"/>
      <c r="B4790" s="449">
        <v>95795</v>
      </c>
      <c r="C4790" s="439" t="s">
        <v>14450</v>
      </c>
      <c r="D4790" s="449" t="s">
        <v>60</v>
      </c>
      <c r="E4790" s="450">
        <v>38.96</v>
      </c>
      <c r="F4790" s="455">
        <v>0</v>
      </c>
      <c r="G4790" s="453">
        <f>VLOOKUP(B4790,'SINAPI-%MO'!B:E,4,0)</f>
        <v>0.52410000000000001</v>
      </c>
      <c r="H4790" s="456">
        <f t="shared" si="74"/>
        <v>18.54</v>
      </c>
    </row>
    <row r="4791" spans="1:8" x14ac:dyDescent="0.25">
      <c r="A4791" s="447"/>
      <c r="B4791" s="449">
        <v>95796</v>
      </c>
      <c r="C4791" s="439" t="s">
        <v>14451</v>
      </c>
      <c r="D4791" s="449" t="s">
        <v>60</v>
      </c>
      <c r="E4791" s="450">
        <v>50.31</v>
      </c>
      <c r="F4791" s="455">
        <v>0</v>
      </c>
      <c r="G4791" s="453">
        <f>VLOOKUP(B4791,'SINAPI-%MO'!B:E,4,0)</f>
        <v>0.41839999999999999</v>
      </c>
      <c r="H4791" s="456">
        <f t="shared" si="74"/>
        <v>29.26</v>
      </c>
    </row>
    <row r="4792" spans="1:8" x14ac:dyDescent="0.25">
      <c r="A4792" s="447"/>
      <c r="B4792" s="449">
        <v>95797</v>
      </c>
      <c r="C4792" s="439" t="s">
        <v>14452</v>
      </c>
      <c r="D4792" s="449" t="s">
        <v>60</v>
      </c>
      <c r="E4792" s="450">
        <v>64.930000000000007</v>
      </c>
      <c r="F4792" s="455">
        <v>0</v>
      </c>
      <c r="G4792" s="453">
        <f>VLOOKUP(B4792,'SINAPI-%MO'!B:E,4,0)</f>
        <v>0.33789999999999998</v>
      </c>
      <c r="H4792" s="456">
        <f t="shared" si="74"/>
        <v>42.99</v>
      </c>
    </row>
    <row r="4793" spans="1:8" x14ac:dyDescent="0.25">
      <c r="A4793" s="447"/>
      <c r="B4793" s="449">
        <v>95798</v>
      </c>
      <c r="C4793" s="439" t="s">
        <v>15236</v>
      </c>
      <c r="D4793" s="449" t="s">
        <v>60</v>
      </c>
      <c r="E4793" s="450">
        <v>0</v>
      </c>
      <c r="F4793" s="455"/>
      <c r="G4793" s="453" t="e">
        <f>VLOOKUP(B4793,'SINAPI-%MO'!B:E,4,0)</f>
        <v>#N/A</v>
      </c>
      <c r="H4793" s="456" t="str">
        <f t="shared" si="74"/>
        <v/>
      </c>
    </row>
    <row r="4794" spans="1:8" x14ac:dyDescent="0.25">
      <c r="A4794" s="447"/>
      <c r="B4794" s="449">
        <v>95799</v>
      </c>
      <c r="C4794" s="439" t="s">
        <v>15237</v>
      </c>
      <c r="D4794" s="449" t="s">
        <v>60</v>
      </c>
      <c r="E4794" s="450">
        <v>0</v>
      </c>
      <c r="F4794" s="455"/>
      <c r="G4794" s="453" t="e">
        <f>VLOOKUP(B4794,'SINAPI-%MO'!B:E,4,0)</f>
        <v>#N/A</v>
      </c>
      <c r="H4794" s="456" t="str">
        <f t="shared" si="74"/>
        <v/>
      </c>
    </row>
    <row r="4795" spans="1:8" x14ac:dyDescent="0.25">
      <c r="A4795" s="447"/>
      <c r="B4795" s="449">
        <v>95800</v>
      </c>
      <c r="C4795" s="439" t="s">
        <v>15238</v>
      </c>
      <c r="D4795" s="449" t="s">
        <v>60</v>
      </c>
      <c r="E4795" s="450">
        <v>0</v>
      </c>
      <c r="F4795" s="455"/>
      <c r="G4795" s="453" t="e">
        <f>VLOOKUP(B4795,'SINAPI-%MO'!B:E,4,0)</f>
        <v>#N/A</v>
      </c>
      <c r="H4795" s="456" t="str">
        <f t="shared" si="74"/>
        <v/>
      </c>
    </row>
    <row r="4796" spans="1:8" x14ac:dyDescent="0.25">
      <c r="A4796" s="447"/>
      <c r="B4796" s="449">
        <v>95801</v>
      </c>
      <c r="C4796" s="439" t="s">
        <v>14453</v>
      </c>
      <c r="D4796" s="449" t="s">
        <v>60</v>
      </c>
      <c r="E4796" s="450">
        <v>47.7</v>
      </c>
      <c r="F4796" s="455">
        <v>0</v>
      </c>
      <c r="G4796" s="453">
        <f>VLOOKUP(B4796,'SINAPI-%MO'!B:E,4,0)</f>
        <v>0.49349999999999999</v>
      </c>
      <c r="H4796" s="456">
        <f t="shared" si="74"/>
        <v>24.16</v>
      </c>
    </row>
    <row r="4797" spans="1:8" x14ac:dyDescent="0.25">
      <c r="A4797" s="447"/>
      <c r="B4797" s="449">
        <v>95802</v>
      </c>
      <c r="C4797" s="439" t="s">
        <v>14454</v>
      </c>
      <c r="D4797" s="449" t="s">
        <v>60</v>
      </c>
      <c r="E4797" s="450">
        <v>52.36</v>
      </c>
      <c r="F4797" s="455">
        <v>0</v>
      </c>
      <c r="G4797" s="453">
        <f>VLOOKUP(B4797,'SINAPI-%MO'!B:E,4,0)</f>
        <v>0.46450000000000002</v>
      </c>
      <c r="H4797" s="456">
        <f t="shared" si="74"/>
        <v>28.03</v>
      </c>
    </row>
    <row r="4798" spans="1:8" x14ac:dyDescent="0.25">
      <c r="A4798" s="447"/>
      <c r="B4798" s="449">
        <v>95803</v>
      </c>
      <c r="C4798" s="439" t="s">
        <v>14455</v>
      </c>
      <c r="D4798" s="449" t="s">
        <v>60</v>
      </c>
      <c r="E4798" s="450">
        <v>70.83</v>
      </c>
      <c r="F4798" s="455">
        <v>0</v>
      </c>
      <c r="G4798" s="453">
        <f>VLOOKUP(B4798,'SINAPI-%MO'!B:E,4,0)</f>
        <v>0.35899999999999999</v>
      </c>
      <c r="H4798" s="456">
        <f t="shared" si="74"/>
        <v>45.4</v>
      </c>
    </row>
    <row r="4799" spans="1:8" x14ac:dyDescent="0.25">
      <c r="A4799" s="447"/>
      <c r="B4799" s="449">
        <v>95804</v>
      </c>
      <c r="C4799" s="439" t="s">
        <v>14456</v>
      </c>
      <c r="D4799" s="449" t="s">
        <v>60</v>
      </c>
      <c r="E4799" s="450">
        <v>22.41</v>
      </c>
      <c r="F4799" s="455">
        <v>0</v>
      </c>
      <c r="G4799" s="453">
        <f>VLOOKUP(B4799,'SINAPI-%MO'!B:E,4,0)</f>
        <v>0.42030000000000001</v>
      </c>
      <c r="H4799" s="456">
        <f t="shared" si="74"/>
        <v>12.99</v>
      </c>
    </row>
    <row r="4800" spans="1:8" x14ac:dyDescent="0.25">
      <c r="A4800" s="447"/>
      <c r="B4800" s="449">
        <v>95805</v>
      </c>
      <c r="C4800" s="439" t="s">
        <v>14457</v>
      </c>
      <c r="D4800" s="449" t="s">
        <v>60</v>
      </c>
      <c r="E4800" s="450">
        <v>22.56</v>
      </c>
      <c r="F4800" s="455">
        <v>0</v>
      </c>
      <c r="G4800" s="453">
        <f>VLOOKUP(B4800,'SINAPI-%MO'!B:E,4,0)</f>
        <v>0.42420000000000002</v>
      </c>
      <c r="H4800" s="456">
        <f t="shared" si="74"/>
        <v>12.99</v>
      </c>
    </row>
    <row r="4801" spans="1:8" x14ac:dyDescent="0.25">
      <c r="A4801" s="447"/>
      <c r="B4801" s="449">
        <v>95806</v>
      </c>
      <c r="C4801" s="439" t="s">
        <v>14458</v>
      </c>
      <c r="D4801" s="449" t="s">
        <v>60</v>
      </c>
      <c r="E4801" s="450">
        <v>23.34</v>
      </c>
      <c r="F4801" s="455">
        <v>0</v>
      </c>
      <c r="G4801" s="453">
        <f>VLOOKUP(B4801,'SINAPI-%MO'!B:E,4,0)</f>
        <v>0.4199</v>
      </c>
      <c r="H4801" s="456">
        <f t="shared" si="74"/>
        <v>13.53</v>
      </c>
    </row>
    <row r="4802" spans="1:8" x14ac:dyDescent="0.25">
      <c r="A4802" s="447"/>
      <c r="B4802" s="449">
        <v>104401</v>
      </c>
      <c r="C4802" s="439" t="s">
        <v>14459</v>
      </c>
      <c r="D4802" s="449" t="s">
        <v>60</v>
      </c>
      <c r="E4802" s="450">
        <v>25.06</v>
      </c>
      <c r="F4802" s="455">
        <v>0</v>
      </c>
      <c r="G4802" s="453">
        <f>VLOOKUP(B4802,'SINAPI-%MO'!B:E,4,0)</f>
        <v>0.43340000000000001</v>
      </c>
      <c r="H4802" s="456">
        <f t="shared" si="74"/>
        <v>14.19</v>
      </c>
    </row>
    <row r="4803" spans="1:8" x14ac:dyDescent="0.25">
      <c r="A4803" s="447"/>
      <c r="B4803" s="449">
        <v>104402</v>
      </c>
      <c r="C4803" s="439" t="s">
        <v>14460</v>
      </c>
      <c r="D4803" s="449" t="s">
        <v>60</v>
      </c>
      <c r="E4803" s="450">
        <v>23.92</v>
      </c>
      <c r="F4803" s="455">
        <v>0</v>
      </c>
      <c r="G4803" s="453">
        <f>VLOOKUP(B4803,'SINAPI-%MO'!B:E,4,0)</f>
        <v>0.46739999999999998</v>
      </c>
      <c r="H4803" s="456">
        <f t="shared" si="74"/>
        <v>12.73</v>
      </c>
    </row>
    <row r="4804" spans="1:8" x14ac:dyDescent="0.25">
      <c r="A4804" s="447"/>
      <c r="B4804" s="449">
        <v>104403</v>
      </c>
      <c r="C4804" s="439" t="s">
        <v>14461</v>
      </c>
      <c r="D4804" s="449" t="s">
        <v>60</v>
      </c>
      <c r="E4804" s="450">
        <v>27.38</v>
      </c>
      <c r="F4804" s="455">
        <v>0</v>
      </c>
      <c r="G4804" s="453">
        <f>VLOOKUP(B4804,'SINAPI-%MO'!B:E,4,0)</f>
        <v>0.42480000000000001</v>
      </c>
      <c r="H4804" s="456">
        <f t="shared" si="74"/>
        <v>15.74</v>
      </c>
    </row>
    <row r="4805" spans="1:8" x14ac:dyDescent="0.25">
      <c r="A4805" s="447"/>
      <c r="B4805" s="449">
        <v>104395</v>
      </c>
      <c r="C4805" s="439" t="s">
        <v>14462</v>
      </c>
      <c r="D4805" s="449" t="s">
        <v>60</v>
      </c>
      <c r="E4805" s="450">
        <v>21.86</v>
      </c>
      <c r="F4805" s="455">
        <v>0</v>
      </c>
      <c r="G4805" s="453">
        <f>VLOOKUP(B4805,'SINAPI-%MO'!B:E,4,0)</f>
        <v>0.43090000000000001</v>
      </c>
      <c r="H4805" s="456">
        <f t="shared" si="74"/>
        <v>12.44</v>
      </c>
    </row>
    <row r="4806" spans="1:8" x14ac:dyDescent="0.25">
      <c r="A4806" s="447"/>
      <c r="B4806" s="449">
        <v>104396</v>
      </c>
      <c r="C4806" s="439" t="s">
        <v>14463</v>
      </c>
      <c r="D4806" s="449" t="s">
        <v>60</v>
      </c>
      <c r="E4806" s="450">
        <v>21.09</v>
      </c>
      <c r="F4806" s="455">
        <v>0</v>
      </c>
      <c r="G4806" s="453">
        <f>VLOOKUP(B4806,'SINAPI-%MO'!B:E,4,0)</f>
        <v>0.45379999999999998</v>
      </c>
      <c r="H4806" s="456">
        <f t="shared" si="74"/>
        <v>11.51</v>
      </c>
    </row>
    <row r="4807" spans="1:8" x14ac:dyDescent="0.25">
      <c r="A4807" s="447"/>
      <c r="B4807" s="449">
        <v>104397</v>
      </c>
      <c r="C4807" s="439" t="s">
        <v>14464</v>
      </c>
      <c r="D4807" s="449" t="s">
        <v>60</v>
      </c>
      <c r="E4807" s="450">
        <v>24.04</v>
      </c>
      <c r="F4807" s="455">
        <v>0</v>
      </c>
      <c r="G4807" s="453">
        <f>VLOOKUP(B4807,'SINAPI-%MO'!B:E,4,0)</f>
        <v>0.40770000000000001</v>
      </c>
      <c r="H4807" s="456">
        <f t="shared" si="74"/>
        <v>14.23</v>
      </c>
    </row>
    <row r="4808" spans="1:8" x14ac:dyDescent="0.25">
      <c r="A4808" s="447"/>
      <c r="B4808" s="449">
        <v>95810</v>
      </c>
      <c r="C4808" s="439" t="s">
        <v>14465</v>
      </c>
      <c r="D4808" s="449" t="s">
        <v>60</v>
      </c>
      <c r="E4808" s="450">
        <v>17.579999999999998</v>
      </c>
      <c r="F4808" s="455">
        <v>0</v>
      </c>
      <c r="G4808" s="453">
        <f>VLOOKUP(B4808,'SINAPI-%MO'!B:E,4,0)</f>
        <v>0.24690000000000001</v>
      </c>
      <c r="H4808" s="456">
        <f t="shared" si="74"/>
        <v>13.23</v>
      </c>
    </row>
    <row r="4809" spans="1:8" x14ac:dyDescent="0.25">
      <c r="A4809" s="447"/>
      <c r="B4809" s="449">
        <v>95811</v>
      </c>
      <c r="C4809" s="439" t="s">
        <v>14466</v>
      </c>
      <c r="D4809" s="449" t="s">
        <v>60</v>
      </c>
      <c r="E4809" s="450">
        <v>18.059999999999999</v>
      </c>
      <c r="F4809" s="455">
        <v>0</v>
      </c>
      <c r="G4809" s="453">
        <f>VLOOKUP(B4809,'SINAPI-%MO'!B:E,4,0)</f>
        <v>0.26690000000000003</v>
      </c>
      <c r="H4809" s="456">
        <f t="shared" si="74"/>
        <v>13.23</v>
      </c>
    </row>
    <row r="4810" spans="1:8" x14ac:dyDescent="0.25">
      <c r="A4810" s="447"/>
      <c r="B4810" s="449">
        <v>95812</v>
      </c>
      <c r="C4810" s="439" t="s">
        <v>14467</v>
      </c>
      <c r="D4810" s="449" t="s">
        <v>60</v>
      </c>
      <c r="E4810" s="450">
        <v>20.88</v>
      </c>
      <c r="F4810" s="455">
        <v>0</v>
      </c>
      <c r="G4810" s="453">
        <f>VLOOKUP(B4810,'SINAPI-%MO'!B:E,4,0)</f>
        <v>0.26200000000000001</v>
      </c>
      <c r="H4810" s="456">
        <f t="shared" si="74"/>
        <v>15.4</v>
      </c>
    </row>
    <row r="4811" spans="1:8" x14ac:dyDescent="0.25">
      <c r="A4811" s="447"/>
      <c r="B4811" s="449">
        <v>95807</v>
      </c>
      <c r="C4811" s="439" t="s">
        <v>14468</v>
      </c>
      <c r="D4811" s="449" t="s">
        <v>60</v>
      </c>
      <c r="E4811" s="450">
        <v>26.53</v>
      </c>
      <c r="F4811" s="455">
        <v>0</v>
      </c>
      <c r="G4811" s="453">
        <f>VLOOKUP(B4811,'SINAPI-%MO'!B:E,4,0)</f>
        <v>0.46400000000000002</v>
      </c>
      <c r="H4811" s="456">
        <f t="shared" si="74"/>
        <v>14.22</v>
      </c>
    </row>
    <row r="4812" spans="1:8" x14ac:dyDescent="0.25">
      <c r="A4812" s="447"/>
      <c r="B4812" s="449">
        <v>95808</v>
      </c>
      <c r="C4812" s="439" t="s">
        <v>14469</v>
      </c>
      <c r="D4812" s="449" t="s">
        <v>60</v>
      </c>
      <c r="E4812" s="450">
        <v>27.01</v>
      </c>
      <c r="F4812" s="455">
        <v>0</v>
      </c>
      <c r="G4812" s="453">
        <f>VLOOKUP(B4812,'SINAPI-%MO'!B:E,4,0)</f>
        <v>0.47349999999999998</v>
      </c>
      <c r="H4812" s="456">
        <f t="shared" ref="H4812:H4875" si="75">IF(E4812&gt;0,TRUNC(E4812*(1-G4812),2),"")</f>
        <v>14.22</v>
      </c>
    </row>
    <row r="4813" spans="1:8" x14ac:dyDescent="0.25">
      <c r="A4813" s="447"/>
      <c r="B4813" s="449">
        <v>95809</v>
      </c>
      <c r="C4813" s="439" t="s">
        <v>14470</v>
      </c>
      <c r="D4813" s="449" t="s">
        <v>60</v>
      </c>
      <c r="E4813" s="450">
        <v>29.84</v>
      </c>
      <c r="F4813" s="455">
        <v>0</v>
      </c>
      <c r="G4813" s="453">
        <f>VLOOKUP(B4813,'SINAPI-%MO'!B:E,4,0)</f>
        <v>0.45069999999999999</v>
      </c>
      <c r="H4813" s="456">
        <f t="shared" si="75"/>
        <v>16.39</v>
      </c>
    </row>
    <row r="4814" spans="1:8" x14ac:dyDescent="0.25">
      <c r="A4814" s="447"/>
      <c r="B4814" s="449">
        <v>104398</v>
      </c>
      <c r="C4814" s="439" t="s">
        <v>14471</v>
      </c>
      <c r="D4814" s="449" t="s">
        <v>60</v>
      </c>
      <c r="E4814" s="450">
        <v>26.51</v>
      </c>
      <c r="F4814" s="455">
        <v>0</v>
      </c>
      <c r="G4814" s="453">
        <f>VLOOKUP(B4814,'SINAPI-%MO'!B:E,4,0)</f>
        <v>0.46439999999999998</v>
      </c>
      <c r="H4814" s="456">
        <f t="shared" si="75"/>
        <v>14.19</v>
      </c>
    </row>
    <row r="4815" spans="1:8" x14ac:dyDescent="0.25">
      <c r="A4815" s="447"/>
      <c r="B4815" s="449">
        <v>104399</v>
      </c>
      <c r="C4815" s="439" t="s">
        <v>14472</v>
      </c>
      <c r="D4815" s="449" t="s">
        <v>60</v>
      </c>
      <c r="E4815" s="450">
        <v>25.53</v>
      </c>
      <c r="F4815" s="455">
        <v>0</v>
      </c>
      <c r="G4815" s="453">
        <f>VLOOKUP(B4815,'SINAPI-%MO'!B:E,4,0)</f>
        <v>0.501</v>
      </c>
      <c r="H4815" s="456">
        <f t="shared" si="75"/>
        <v>12.73</v>
      </c>
    </row>
    <row r="4816" spans="1:8" x14ac:dyDescent="0.25">
      <c r="A4816" s="447"/>
      <c r="B4816" s="449">
        <v>104400</v>
      </c>
      <c r="C4816" s="439" t="s">
        <v>14473</v>
      </c>
      <c r="D4816" s="449" t="s">
        <v>60</v>
      </c>
      <c r="E4816" s="450">
        <v>29.2</v>
      </c>
      <c r="F4816" s="455">
        <v>0</v>
      </c>
      <c r="G4816" s="453">
        <f>VLOOKUP(B4816,'SINAPI-%MO'!B:E,4,0)</f>
        <v>0.46060000000000001</v>
      </c>
      <c r="H4816" s="456">
        <f t="shared" si="75"/>
        <v>15.75</v>
      </c>
    </row>
    <row r="4817" spans="1:8" x14ac:dyDescent="0.25">
      <c r="A4817" s="447"/>
      <c r="B4817" s="449">
        <v>104404</v>
      </c>
      <c r="C4817" s="439" t="s">
        <v>14474</v>
      </c>
      <c r="D4817" s="449" t="s">
        <v>60</v>
      </c>
      <c r="E4817" s="450">
        <v>29.52</v>
      </c>
      <c r="F4817" s="455">
        <v>0</v>
      </c>
      <c r="G4817" s="453">
        <f>VLOOKUP(B4817,'SINAPI-%MO'!B:E,4,0)</f>
        <v>0.48780000000000001</v>
      </c>
      <c r="H4817" s="456">
        <f t="shared" si="75"/>
        <v>15.12</v>
      </c>
    </row>
    <row r="4818" spans="1:8" x14ac:dyDescent="0.25">
      <c r="A4818" s="447"/>
      <c r="B4818" s="449">
        <v>104405</v>
      </c>
      <c r="C4818" s="439" t="s">
        <v>14475</v>
      </c>
      <c r="D4818" s="449" t="s">
        <v>60</v>
      </c>
      <c r="E4818" s="450">
        <v>35.51</v>
      </c>
      <c r="F4818" s="455">
        <v>0</v>
      </c>
      <c r="G4818" s="453">
        <f>VLOOKUP(B4818,'SINAPI-%MO'!B:E,4,0)</f>
        <v>0.43030000000000002</v>
      </c>
      <c r="H4818" s="456">
        <f t="shared" si="75"/>
        <v>20.23</v>
      </c>
    </row>
    <row r="4819" spans="1:8" x14ac:dyDescent="0.25">
      <c r="A4819" s="447"/>
      <c r="B4819" s="449">
        <v>95813</v>
      </c>
      <c r="C4819" s="439" t="s">
        <v>14476</v>
      </c>
      <c r="D4819" s="449" t="s">
        <v>60</v>
      </c>
      <c r="E4819" s="450">
        <v>20.39</v>
      </c>
      <c r="F4819" s="455">
        <v>0</v>
      </c>
      <c r="G4819" s="453">
        <f>VLOOKUP(B4819,'SINAPI-%MO'!B:E,4,0)</f>
        <v>0.28399999999999997</v>
      </c>
      <c r="H4819" s="456">
        <f t="shared" si="75"/>
        <v>14.59</v>
      </c>
    </row>
    <row r="4820" spans="1:8" x14ac:dyDescent="0.25">
      <c r="A4820" s="447"/>
      <c r="B4820" s="449">
        <v>95814</v>
      </c>
      <c r="C4820" s="439" t="s">
        <v>14477</v>
      </c>
      <c r="D4820" s="449" t="s">
        <v>60</v>
      </c>
      <c r="E4820" s="450">
        <v>21.02</v>
      </c>
      <c r="F4820" s="455">
        <v>0</v>
      </c>
      <c r="G4820" s="453">
        <f>VLOOKUP(B4820,'SINAPI-%MO'!B:E,4,0)</f>
        <v>0.3054</v>
      </c>
      <c r="H4820" s="456">
        <f t="shared" si="75"/>
        <v>14.6</v>
      </c>
    </row>
    <row r="4821" spans="1:8" x14ac:dyDescent="0.25">
      <c r="A4821" s="447"/>
      <c r="B4821" s="449">
        <v>95815</v>
      </c>
      <c r="C4821" s="439" t="s">
        <v>14478</v>
      </c>
      <c r="D4821" s="449" t="s">
        <v>60</v>
      </c>
      <c r="E4821" s="450">
        <v>26.55</v>
      </c>
      <c r="F4821" s="455">
        <v>0</v>
      </c>
      <c r="G4821" s="453">
        <f>VLOOKUP(B4821,'SINAPI-%MO'!B:E,4,0)</f>
        <v>0.27500000000000002</v>
      </c>
      <c r="H4821" s="456">
        <f t="shared" si="75"/>
        <v>19.239999999999998</v>
      </c>
    </row>
    <row r="4822" spans="1:8" x14ac:dyDescent="0.25">
      <c r="A4822" s="447"/>
      <c r="B4822" s="449">
        <v>95816</v>
      </c>
      <c r="C4822" s="439" t="s">
        <v>14479</v>
      </c>
      <c r="D4822" s="449" t="s">
        <v>60</v>
      </c>
      <c r="E4822" s="450">
        <v>32.46</v>
      </c>
      <c r="F4822" s="455">
        <v>0</v>
      </c>
      <c r="G4822" s="453">
        <f>VLOOKUP(B4822,'SINAPI-%MO'!B:E,4,0)</f>
        <v>0.46889999999999998</v>
      </c>
      <c r="H4822" s="456">
        <f t="shared" si="75"/>
        <v>17.23</v>
      </c>
    </row>
    <row r="4823" spans="1:8" x14ac:dyDescent="0.25">
      <c r="A4823" s="447"/>
      <c r="B4823" s="449">
        <v>95817</v>
      </c>
      <c r="C4823" s="439" t="s">
        <v>14480</v>
      </c>
      <c r="D4823" s="449" t="s">
        <v>60</v>
      </c>
      <c r="E4823" s="450">
        <v>32.700000000000003</v>
      </c>
      <c r="F4823" s="455">
        <v>0</v>
      </c>
      <c r="G4823" s="453">
        <f>VLOOKUP(B4823,'SINAPI-%MO'!B:E,4,0)</f>
        <v>0.48930000000000001</v>
      </c>
      <c r="H4823" s="456">
        <f t="shared" si="75"/>
        <v>16.690000000000001</v>
      </c>
    </row>
    <row r="4824" spans="1:8" x14ac:dyDescent="0.25">
      <c r="A4824" s="447"/>
      <c r="B4824" s="449">
        <v>95818</v>
      </c>
      <c r="C4824" s="439" t="s">
        <v>14481</v>
      </c>
      <c r="D4824" s="449" t="s">
        <v>60</v>
      </c>
      <c r="E4824" s="450">
        <v>40.08</v>
      </c>
      <c r="F4824" s="455">
        <v>0</v>
      </c>
      <c r="G4824" s="453">
        <f>VLOOKUP(B4824,'SINAPI-%MO'!B:E,4,0)</f>
        <v>0.42659999999999998</v>
      </c>
      <c r="H4824" s="456">
        <f t="shared" si="75"/>
        <v>22.98</v>
      </c>
    </row>
    <row r="4825" spans="1:8" x14ac:dyDescent="0.25">
      <c r="A4825" s="447"/>
      <c r="B4825" s="449">
        <v>106668</v>
      </c>
      <c r="C4825" s="439" t="s">
        <v>15239</v>
      </c>
      <c r="D4825" s="449" t="s">
        <v>60</v>
      </c>
      <c r="E4825" s="450">
        <v>0</v>
      </c>
      <c r="F4825" s="455"/>
      <c r="G4825" s="453" t="e">
        <f>VLOOKUP(B4825,'SINAPI-%MO'!B:E,4,0)</f>
        <v>#N/A</v>
      </c>
      <c r="H4825" s="456" t="str">
        <f t="shared" si="75"/>
        <v/>
      </c>
    </row>
    <row r="4826" spans="1:8" x14ac:dyDescent="0.25">
      <c r="A4826" s="447"/>
      <c r="B4826" s="449">
        <v>106667</v>
      </c>
      <c r="C4826" s="439" t="s">
        <v>15240</v>
      </c>
      <c r="D4826" s="449" t="s">
        <v>60</v>
      </c>
      <c r="E4826" s="450">
        <v>0</v>
      </c>
      <c r="F4826" s="455"/>
      <c r="G4826" s="453" t="e">
        <f>VLOOKUP(B4826,'SINAPI-%MO'!B:E,4,0)</f>
        <v>#N/A</v>
      </c>
      <c r="H4826" s="456" t="str">
        <f t="shared" si="75"/>
        <v/>
      </c>
    </row>
    <row r="4827" spans="1:8" x14ac:dyDescent="0.25">
      <c r="A4827" s="447"/>
      <c r="B4827" s="449">
        <v>106666</v>
      </c>
      <c r="C4827" s="439" t="s">
        <v>15241</v>
      </c>
      <c r="D4827" s="449" t="s">
        <v>60</v>
      </c>
      <c r="E4827" s="450">
        <v>0</v>
      </c>
      <c r="F4827" s="455"/>
      <c r="G4827" s="453" t="e">
        <f>VLOOKUP(B4827,'SINAPI-%MO'!B:E,4,0)</f>
        <v>#N/A</v>
      </c>
      <c r="H4827" s="456" t="str">
        <f t="shared" si="75"/>
        <v/>
      </c>
    </row>
    <row r="4828" spans="1:8" x14ac:dyDescent="0.25">
      <c r="A4828" s="447"/>
      <c r="B4828" s="449">
        <v>104391</v>
      </c>
      <c r="C4828" s="439" t="s">
        <v>14482</v>
      </c>
      <c r="D4828" s="449" t="s">
        <v>60</v>
      </c>
      <c r="E4828" s="450">
        <v>21.54</v>
      </c>
      <c r="F4828" s="455">
        <v>0</v>
      </c>
      <c r="G4828" s="453">
        <f>VLOOKUP(B4828,'SINAPI-%MO'!B:E,4,0)</f>
        <v>0.43309999999999998</v>
      </c>
      <c r="H4828" s="456">
        <f t="shared" si="75"/>
        <v>12.21</v>
      </c>
    </row>
    <row r="4829" spans="1:8" x14ac:dyDescent="0.25">
      <c r="A4829" s="447"/>
      <c r="B4829" s="449">
        <v>104392</v>
      </c>
      <c r="C4829" s="439" t="s">
        <v>14483</v>
      </c>
      <c r="D4829" s="449" t="s">
        <v>60</v>
      </c>
      <c r="E4829" s="450">
        <v>27.26</v>
      </c>
      <c r="F4829" s="455">
        <v>0</v>
      </c>
      <c r="G4829" s="453">
        <f>VLOOKUP(B4829,'SINAPI-%MO'!B:E,4,0)</f>
        <v>0.35949999999999999</v>
      </c>
      <c r="H4829" s="456">
        <f t="shared" si="75"/>
        <v>17.46</v>
      </c>
    </row>
    <row r="4830" spans="1:8" x14ac:dyDescent="0.25">
      <c r="A4830" s="447"/>
      <c r="B4830" s="449">
        <v>104393</v>
      </c>
      <c r="C4830" s="439" t="s">
        <v>14484</v>
      </c>
      <c r="D4830" s="449" t="s">
        <v>60</v>
      </c>
      <c r="E4830" s="450">
        <v>45.55</v>
      </c>
      <c r="F4830" s="455">
        <v>0</v>
      </c>
      <c r="G4830" s="453">
        <f>VLOOKUP(B4830,'SINAPI-%MO'!B:E,4,0)</f>
        <v>0.22989999999999999</v>
      </c>
      <c r="H4830" s="456">
        <f t="shared" si="75"/>
        <v>35.07</v>
      </c>
    </row>
    <row r="4831" spans="1:8" x14ac:dyDescent="0.25">
      <c r="A4831" s="447"/>
      <c r="B4831" s="449">
        <v>104394</v>
      </c>
      <c r="C4831" s="439" t="s">
        <v>14485</v>
      </c>
      <c r="D4831" s="449" t="s">
        <v>60</v>
      </c>
      <c r="E4831" s="450">
        <v>62.48</v>
      </c>
      <c r="F4831" s="455">
        <v>0</v>
      </c>
      <c r="G4831" s="453">
        <f>VLOOKUP(B4831,'SINAPI-%MO'!B:E,4,0)</f>
        <v>0.1797</v>
      </c>
      <c r="H4831" s="456">
        <f t="shared" si="75"/>
        <v>51.25</v>
      </c>
    </row>
    <row r="4832" spans="1:8" x14ac:dyDescent="0.25">
      <c r="A4832" s="447"/>
      <c r="B4832" s="449">
        <v>95761</v>
      </c>
      <c r="C4832" s="439" t="s">
        <v>14486</v>
      </c>
      <c r="D4832" s="449" t="s">
        <v>60</v>
      </c>
      <c r="E4832" s="450">
        <v>19.86</v>
      </c>
      <c r="F4832" s="455">
        <v>0</v>
      </c>
      <c r="G4832" s="453">
        <f>VLOOKUP(B4832,'SINAPI-%MO'!B:E,4,0)</f>
        <v>0.4698</v>
      </c>
      <c r="H4832" s="456">
        <f t="shared" si="75"/>
        <v>10.52</v>
      </c>
    </row>
    <row r="4833" spans="1:8" x14ac:dyDescent="0.25">
      <c r="A4833" s="447"/>
      <c r="B4833" s="449">
        <v>95763</v>
      </c>
      <c r="C4833" s="439" t="s">
        <v>14487</v>
      </c>
      <c r="D4833" s="449" t="s">
        <v>60</v>
      </c>
      <c r="E4833" s="450">
        <v>22.94</v>
      </c>
      <c r="F4833" s="455">
        <v>0</v>
      </c>
      <c r="G4833" s="453">
        <f>VLOOKUP(B4833,'SINAPI-%MO'!B:E,4,0)</f>
        <v>0.42720000000000002</v>
      </c>
      <c r="H4833" s="456">
        <f t="shared" si="75"/>
        <v>13.14</v>
      </c>
    </row>
    <row r="4834" spans="1:8" x14ac:dyDescent="0.25">
      <c r="A4834" s="447"/>
      <c r="B4834" s="449">
        <v>95765</v>
      </c>
      <c r="C4834" s="439" t="s">
        <v>15242</v>
      </c>
      <c r="D4834" s="449" t="s">
        <v>60</v>
      </c>
      <c r="E4834" s="450">
        <v>0</v>
      </c>
      <c r="F4834" s="455"/>
      <c r="G4834" s="453" t="e">
        <f>VLOOKUP(B4834,'SINAPI-%MO'!B:E,4,0)</f>
        <v>#N/A</v>
      </c>
      <c r="H4834" s="456" t="str">
        <f t="shared" si="75"/>
        <v/>
      </c>
    </row>
    <row r="4835" spans="1:8" x14ac:dyDescent="0.25">
      <c r="A4835" s="447"/>
      <c r="B4835" s="449">
        <v>95767</v>
      </c>
      <c r="C4835" s="439" t="s">
        <v>14488</v>
      </c>
      <c r="D4835" s="449" t="s">
        <v>60</v>
      </c>
      <c r="E4835" s="450">
        <v>46.95</v>
      </c>
      <c r="F4835" s="455">
        <v>0</v>
      </c>
      <c r="G4835" s="453">
        <f>VLOOKUP(B4835,'SINAPI-%MO'!B:E,4,0)</f>
        <v>0.2392</v>
      </c>
      <c r="H4835" s="456">
        <f t="shared" si="75"/>
        <v>35.71</v>
      </c>
    </row>
    <row r="4836" spans="1:8" x14ac:dyDescent="0.25">
      <c r="A4836" s="447"/>
      <c r="B4836" s="449">
        <v>95762</v>
      </c>
      <c r="C4836" s="439" t="s">
        <v>14489</v>
      </c>
      <c r="D4836" s="449" t="s">
        <v>60</v>
      </c>
      <c r="E4836" s="450">
        <v>19.940000000000001</v>
      </c>
      <c r="F4836" s="455">
        <v>0</v>
      </c>
      <c r="G4836" s="453">
        <f>VLOOKUP(B4836,'SINAPI-%MO'!B:E,4,0)</f>
        <v>0.46789999999999998</v>
      </c>
      <c r="H4836" s="456">
        <f t="shared" si="75"/>
        <v>10.61</v>
      </c>
    </row>
    <row r="4837" spans="1:8" x14ac:dyDescent="0.25">
      <c r="A4837" s="447"/>
      <c r="B4837" s="449">
        <v>95764</v>
      </c>
      <c r="C4837" s="439" t="s">
        <v>14490</v>
      </c>
      <c r="D4837" s="449" t="s">
        <v>60</v>
      </c>
      <c r="E4837" s="450">
        <v>23.33</v>
      </c>
      <c r="F4837" s="455">
        <v>0</v>
      </c>
      <c r="G4837" s="453">
        <f>VLOOKUP(B4837,'SINAPI-%MO'!B:E,4,0)</f>
        <v>0.42009999999999997</v>
      </c>
      <c r="H4837" s="456">
        <f t="shared" si="75"/>
        <v>13.52</v>
      </c>
    </row>
    <row r="4838" spans="1:8" x14ac:dyDescent="0.25">
      <c r="A4838" s="447"/>
      <c r="B4838" s="449">
        <v>95766</v>
      </c>
      <c r="C4838" s="439" t="s">
        <v>14491</v>
      </c>
      <c r="D4838" s="449" t="s">
        <v>60</v>
      </c>
      <c r="E4838" s="450">
        <v>38.6</v>
      </c>
      <c r="F4838" s="455">
        <v>0</v>
      </c>
      <c r="G4838" s="453">
        <f>VLOOKUP(B4838,'SINAPI-%MO'!B:E,4,0)</f>
        <v>0.2712</v>
      </c>
      <c r="H4838" s="456">
        <f t="shared" si="75"/>
        <v>28.13</v>
      </c>
    </row>
    <row r="4839" spans="1:8" x14ac:dyDescent="0.25">
      <c r="A4839" s="447"/>
      <c r="B4839" s="449">
        <v>95768</v>
      </c>
      <c r="C4839" s="439" t="s">
        <v>14492</v>
      </c>
      <c r="D4839" s="449" t="s">
        <v>60</v>
      </c>
      <c r="E4839" s="450">
        <v>47.7</v>
      </c>
      <c r="F4839" s="455">
        <v>0</v>
      </c>
      <c r="G4839" s="453">
        <f>VLOOKUP(B4839,'SINAPI-%MO'!B:E,4,0)</f>
        <v>0.2354</v>
      </c>
      <c r="H4839" s="456">
        <f t="shared" si="75"/>
        <v>36.47</v>
      </c>
    </row>
    <row r="4840" spans="1:8" x14ac:dyDescent="0.25">
      <c r="A4840" s="447"/>
      <c r="B4840" s="449">
        <v>95739</v>
      </c>
      <c r="C4840" s="439" t="s">
        <v>15243</v>
      </c>
      <c r="D4840" s="449" t="s">
        <v>60</v>
      </c>
      <c r="E4840" s="450">
        <v>0</v>
      </c>
      <c r="F4840" s="455"/>
      <c r="G4840" s="453" t="e">
        <f>VLOOKUP(B4840,'SINAPI-%MO'!B:E,4,0)</f>
        <v>#N/A</v>
      </c>
      <c r="H4840" s="456" t="str">
        <f t="shared" si="75"/>
        <v/>
      </c>
    </row>
    <row r="4841" spans="1:8" x14ac:dyDescent="0.25">
      <c r="A4841" s="447"/>
      <c r="B4841" s="449">
        <v>95740</v>
      </c>
      <c r="C4841" s="439" t="s">
        <v>15244</v>
      </c>
      <c r="D4841" s="449" t="s">
        <v>60</v>
      </c>
      <c r="E4841" s="450">
        <v>0</v>
      </c>
      <c r="F4841" s="455"/>
      <c r="G4841" s="453" t="e">
        <f>VLOOKUP(B4841,'SINAPI-%MO'!B:E,4,0)</f>
        <v>#N/A</v>
      </c>
      <c r="H4841" s="456" t="str">
        <f t="shared" si="75"/>
        <v/>
      </c>
    </row>
    <row r="4842" spans="1:8" x14ac:dyDescent="0.25">
      <c r="A4842" s="447"/>
      <c r="B4842" s="449">
        <v>95741</v>
      </c>
      <c r="C4842" s="439" t="s">
        <v>15245</v>
      </c>
      <c r="D4842" s="449" t="s">
        <v>60</v>
      </c>
      <c r="E4842" s="450">
        <v>0</v>
      </c>
      <c r="F4842" s="455"/>
      <c r="G4842" s="453" t="e">
        <f>VLOOKUP(B4842,'SINAPI-%MO'!B:E,4,0)</f>
        <v>#N/A</v>
      </c>
      <c r="H4842" s="456" t="str">
        <f t="shared" si="75"/>
        <v/>
      </c>
    </row>
    <row r="4843" spans="1:8" x14ac:dyDescent="0.25">
      <c r="A4843" s="447"/>
      <c r="B4843" s="449">
        <v>106671</v>
      </c>
      <c r="C4843" s="439" t="s">
        <v>14493</v>
      </c>
      <c r="D4843" s="449" t="s">
        <v>73</v>
      </c>
      <c r="E4843" s="450">
        <v>29.55</v>
      </c>
      <c r="F4843" s="455">
        <v>0</v>
      </c>
      <c r="G4843" s="453">
        <f>VLOOKUP(B4843,'SINAPI-%MO'!B:E,4,0)</f>
        <v>6.5000000000000002E-2</v>
      </c>
      <c r="H4843" s="456">
        <f t="shared" si="75"/>
        <v>27.62</v>
      </c>
    </row>
    <row r="4844" spans="1:8" x14ac:dyDescent="0.25">
      <c r="A4844" s="447"/>
      <c r="B4844" s="449">
        <v>106670</v>
      </c>
      <c r="C4844" s="439" t="s">
        <v>14494</v>
      </c>
      <c r="D4844" s="449" t="s">
        <v>73</v>
      </c>
      <c r="E4844" s="450">
        <v>20</v>
      </c>
      <c r="F4844" s="455">
        <v>0</v>
      </c>
      <c r="G4844" s="453">
        <f>VLOOKUP(B4844,'SINAPI-%MO'!B:E,4,0)</f>
        <v>8.4500000000000006E-2</v>
      </c>
      <c r="H4844" s="456">
        <f t="shared" si="75"/>
        <v>18.309999999999999</v>
      </c>
    </row>
    <row r="4845" spans="1:8" x14ac:dyDescent="0.25">
      <c r="A4845" s="447"/>
      <c r="B4845" s="449">
        <v>106669</v>
      </c>
      <c r="C4845" s="439" t="s">
        <v>14495</v>
      </c>
      <c r="D4845" s="449" t="s">
        <v>73</v>
      </c>
      <c r="E4845" s="450">
        <v>15.49</v>
      </c>
      <c r="F4845" s="455">
        <v>0</v>
      </c>
      <c r="G4845" s="453">
        <f>VLOOKUP(B4845,'SINAPI-%MO'!B:E,4,0)</f>
        <v>9.8100000000000007E-2</v>
      </c>
      <c r="H4845" s="456">
        <f t="shared" si="75"/>
        <v>13.97</v>
      </c>
    </row>
    <row r="4846" spans="1:8" x14ac:dyDescent="0.25">
      <c r="A4846" s="447"/>
      <c r="B4846" s="449">
        <v>95726</v>
      </c>
      <c r="C4846" s="439" t="s">
        <v>14496</v>
      </c>
      <c r="D4846" s="449" t="s">
        <v>73</v>
      </c>
      <c r="E4846" s="450">
        <v>18.21</v>
      </c>
      <c r="F4846" s="455">
        <v>0</v>
      </c>
      <c r="G4846" s="453">
        <f>VLOOKUP(B4846,'SINAPI-%MO'!B:E,4,0)</f>
        <v>0.59689999999999999</v>
      </c>
      <c r="H4846" s="456">
        <f t="shared" si="75"/>
        <v>7.34</v>
      </c>
    </row>
    <row r="4847" spans="1:8" x14ac:dyDescent="0.25">
      <c r="A4847" s="447"/>
      <c r="B4847" s="449">
        <v>95727</v>
      </c>
      <c r="C4847" s="439" t="s">
        <v>14497</v>
      </c>
      <c r="D4847" s="449" t="s">
        <v>73</v>
      </c>
      <c r="E4847" s="450">
        <v>19.5</v>
      </c>
      <c r="F4847" s="455">
        <v>0</v>
      </c>
      <c r="G4847" s="453">
        <f>VLOOKUP(B4847,'SINAPI-%MO'!B:E,4,0)</f>
        <v>0.57899999999999996</v>
      </c>
      <c r="H4847" s="456">
        <f t="shared" si="75"/>
        <v>8.1999999999999993</v>
      </c>
    </row>
    <row r="4848" spans="1:8" x14ac:dyDescent="0.25">
      <c r="A4848" s="447"/>
      <c r="B4848" s="449">
        <v>95728</v>
      </c>
      <c r="C4848" s="439" t="s">
        <v>14498</v>
      </c>
      <c r="D4848" s="449" t="s">
        <v>73</v>
      </c>
      <c r="E4848" s="450">
        <v>22.45</v>
      </c>
      <c r="F4848" s="455">
        <v>0</v>
      </c>
      <c r="G4848" s="453">
        <f>VLOOKUP(B4848,'SINAPI-%MO'!B:E,4,0)</f>
        <v>0.52869999999999995</v>
      </c>
      <c r="H4848" s="456">
        <f t="shared" si="75"/>
        <v>10.58</v>
      </c>
    </row>
    <row r="4849" spans="1:8" x14ac:dyDescent="0.25">
      <c r="A4849" s="447"/>
      <c r="B4849" s="449">
        <v>104409</v>
      </c>
      <c r="C4849" s="439" t="s">
        <v>15246</v>
      </c>
      <c r="D4849" s="449" t="s">
        <v>73</v>
      </c>
      <c r="E4849" s="450">
        <v>0</v>
      </c>
      <c r="F4849" s="455"/>
      <c r="G4849" s="453" t="e">
        <f>VLOOKUP(B4849,'SINAPI-%MO'!B:E,4,0)</f>
        <v>#N/A</v>
      </c>
      <c r="H4849" s="456" t="str">
        <f t="shared" si="75"/>
        <v/>
      </c>
    </row>
    <row r="4850" spans="1:8" x14ac:dyDescent="0.25">
      <c r="A4850" s="447"/>
      <c r="B4850" s="449">
        <v>104408</v>
      </c>
      <c r="C4850" s="439" t="s">
        <v>15247</v>
      </c>
      <c r="D4850" s="449" t="s">
        <v>73</v>
      </c>
      <c r="E4850" s="450">
        <v>0</v>
      </c>
      <c r="F4850" s="455"/>
      <c r="G4850" s="453" t="e">
        <f>VLOOKUP(B4850,'SINAPI-%MO'!B:E,4,0)</f>
        <v>#N/A</v>
      </c>
      <c r="H4850" s="456" t="str">
        <f t="shared" si="75"/>
        <v/>
      </c>
    </row>
    <row r="4851" spans="1:8" x14ac:dyDescent="0.25">
      <c r="A4851" s="447"/>
      <c r="B4851" s="449">
        <v>104407</v>
      </c>
      <c r="C4851" s="439" t="s">
        <v>15248</v>
      </c>
      <c r="D4851" s="449" t="s">
        <v>73</v>
      </c>
      <c r="E4851" s="450">
        <v>0</v>
      </c>
      <c r="F4851" s="455"/>
      <c r="G4851" s="453" t="e">
        <f>VLOOKUP(B4851,'SINAPI-%MO'!B:E,4,0)</f>
        <v>#N/A</v>
      </c>
      <c r="H4851" s="456" t="str">
        <f t="shared" si="75"/>
        <v/>
      </c>
    </row>
    <row r="4852" spans="1:8" x14ac:dyDescent="0.25">
      <c r="A4852" s="447"/>
      <c r="B4852" s="449">
        <v>104406</v>
      </c>
      <c r="C4852" s="439" t="s">
        <v>15249</v>
      </c>
      <c r="D4852" s="449" t="s">
        <v>73</v>
      </c>
      <c r="E4852" s="450">
        <v>0</v>
      </c>
      <c r="F4852" s="455"/>
      <c r="G4852" s="453" t="e">
        <f>VLOOKUP(B4852,'SINAPI-%MO'!B:E,4,0)</f>
        <v>#N/A</v>
      </c>
      <c r="H4852" s="456" t="str">
        <f t="shared" si="75"/>
        <v/>
      </c>
    </row>
    <row r="4853" spans="1:8" x14ac:dyDescent="0.25">
      <c r="A4853" s="447"/>
      <c r="B4853" s="449">
        <v>104452</v>
      </c>
      <c r="C4853" s="439" t="s">
        <v>14499</v>
      </c>
      <c r="D4853" s="449" t="s">
        <v>60</v>
      </c>
      <c r="E4853" s="450">
        <v>8.5</v>
      </c>
      <c r="F4853" s="455">
        <v>0</v>
      </c>
      <c r="G4853" s="453">
        <f>VLOOKUP(B4853,'SINAPI-%MO'!B:E,4,0)</f>
        <v>0.73180000000000001</v>
      </c>
      <c r="H4853" s="456">
        <f t="shared" si="75"/>
        <v>2.27</v>
      </c>
    </row>
    <row r="4854" spans="1:8" x14ac:dyDescent="0.25">
      <c r="A4854" s="447"/>
      <c r="B4854" s="449">
        <v>104448</v>
      </c>
      <c r="C4854" s="439" t="s">
        <v>14500</v>
      </c>
      <c r="D4854" s="449" t="s">
        <v>60</v>
      </c>
      <c r="E4854" s="450">
        <v>9.19</v>
      </c>
      <c r="F4854" s="455">
        <v>0</v>
      </c>
      <c r="G4854" s="453">
        <f>VLOOKUP(B4854,'SINAPI-%MO'!B:E,4,0)</f>
        <v>0.71160000000000001</v>
      </c>
      <c r="H4854" s="456">
        <f t="shared" si="75"/>
        <v>2.65</v>
      </c>
    </row>
    <row r="4855" spans="1:8" x14ac:dyDescent="0.25">
      <c r="A4855" s="447"/>
      <c r="B4855" s="449">
        <v>104449</v>
      </c>
      <c r="C4855" s="439" t="s">
        <v>14501</v>
      </c>
      <c r="D4855" s="449" t="s">
        <v>60</v>
      </c>
      <c r="E4855" s="450">
        <v>11.68</v>
      </c>
      <c r="F4855" s="455">
        <v>0</v>
      </c>
      <c r="G4855" s="453">
        <f>VLOOKUP(B4855,'SINAPI-%MO'!B:E,4,0)</f>
        <v>0.59760000000000002</v>
      </c>
      <c r="H4855" s="456">
        <f t="shared" si="75"/>
        <v>4.7</v>
      </c>
    </row>
    <row r="4856" spans="1:8" x14ac:dyDescent="0.25">
      <c r="A4856" s="447"/>
      <c r="B4856" s="449">
        <v>104450</v>
      </c>
      <c r="C4856" s="439" t="s">
        <v>14502</v>
      </c>
      <c r="D4856" s="449" t="s">
        <v>60</v>
      </c>
      <c r="E4856" s="450">
        <v>14.29</v>
      </c>
      <c r="F4856" s="455">
        <v>0</v>
      </c>
      <c r="G4856" s="453">
        <f>VLOOKUP(B4856,'SINAPI-%MO'!B:E,4,0)</f>
        <v>0.52339999999999998</v>
      </c>
      <c r="H4856" s="456">
        <f t="shared" si="75"/>
        <v>6.81</v>
      </c>
    </row>
    <row r="4857" spans="1:8" x14ac:dyDescent="0.25">
      <c r="A4857" s="447"/>
      <c r="B4857" s="449">
        <v>104445</v>
      </c>
      <c r="C4857" s="439" t="s">
        <v>15250</v>
      </c>
      <c r="D4857" s="449" t="s">
        <v>60</v>
      </c>
      <c r="E4857" s="450">
        <v>0</v>
      </c>
      <c r="F4857" s="455"/>
      <c r="G4857" s="453" t="e">
        <f>VLOOKUP(B4857,'SINAPI-%MO'!B:E,4,0)</f>
        <v>#N/A</v>
      </c>
      <c r="H4857" s="456" t="str">
        <f t="shared" si="75"/>
        <v/>
      </c>
    </row>
    <row r="4858" spans="1:8" x14ac:dyDescent="0.25">
      <c r="A4858" s="447"/>
      <c r="B4858" s="449">
        <v>104446</v>
      </c>
      <c r="C4858" s="439" t="s">
        <v>15251</v>
      </c>
      <c r="D4858" s="449" t="s">
        <v>60</v>
      </c>
      <c r="E4858" s="450">
        <v>0</v>
      </c>
      <c r="F4858" s="455"/>
      <c r="G4858" s="453" t="e">
        <f>VLOOKUP(B4858,'SINAPI-%MO'!B:E,4,0)</f>
        <v>#N/A</v>
      </c>
      <c r="H4858" s="456" t="str">
        <f t="shared" si="75"/>
        <v/>
      </c>
    </row>
    <row r="4859" spans="1:8" x14ac:dyDescent="0.25">
      <c r="A4859" s="447"/>
      <c r="B4859" s="449">
        <v>104447</v>
      </c>
      <c r="C4859" s="439" t="s">
        <v>15252</v>
      </c>
      <c r="D4859" s="449" t="s">
        <v>60</v>
      </c>
      <c r="E4859" s="450">
        <v>0</v>
      </c>
      <c r="F4859" s="455"/>
      <c r="G4859" s="453" t="e">
        <f>VLOOKUP(B4859,'SINAPI-%MO'!B:E,4,0)</f>
        <v>#N/A</v>
      </c>
      <c r="H4859" s="456" t="str">
        <f t="shared" si="75"/>
        <v/>
      </c>
    </row>
    <row r="4860" spans="1:8" x14ac:dyDescent="0.25">
      <c r="A4860" s="447"/>
      <c r="B4860" s="449">
        <v>101884</v>
      </c>
      <c r="C4860" s="439" t="s">
        <v>12820</v>
      </c>
      <c r="D4860" s="449" t="s">
        <v>73</v>
      </c>
      <c r="E4860" s="450">
        <v>11.16</v>
      </c>
      <c r="F4860" s="455">
        <v>0</v>
      </c>
      <c r="G4860" s="453">
        <f>VLOOKUP(B4860,'SINAPI-%MO'!B:E,4,0)</f>
        <v>1.7000000000000001E-2</v>
      </c>
      <c r="H4860" s="456">
        <f t="shared" si="75"/>
        <v>10.97</v>
      </c>
    </row>
    <row r="4861" spans="1:8" x14ac:dyDescent="0.25">
      <c r="A4861" s="447"/>
      <c r="B4861" s="449">
        <v>101886</v>
      </c>
      <c r="C4861" s="439" t="s">
        <v>12821</v>
      </c>
      <c r="D4861" s="449" t="s">
        <v>73</v>
      </c>
      <c r="E4861" s="450">
        <v>16.03</v>
      </c>
      <c r="F4861" s="455">
        <v>0</v>
      </c>
      <c r="G4861" s="453">
        <f>VLOOKUP(B4861,'SINAPI-%MO'!B:E,4,0)</f>
        <v>2.2499999999999999E-2</v>
      </c>
      <c r="H4861" s="456">
        <f t="shared" si="75"/>
        <v>15.66</v>
      </c>
    </row>
    <row r="4862" spans="1:8" x14ac:dyDescent="0.25">
      <c r="A4862" s="447"/>
      <c r="B4862" s="449">
        <v>101888</v>
      </c>
      <c r="C4862" s="439" t="s">
        <v>12822</v>
      </c>
      <c r="D4862" s="449" t="s">
        <v>73</v>
      </c>
      <c r="E4862" s="450">
        <v>25.62</v>
      </c>
      <c r="F4862" s="455">
        <v>0</v>
      </c>
      <c r="G4862" s="453">
        <f>VLOOKUP(B4862,'SINAPI-%MO'!B:E,4,0)</f>
        <v>4.2900000000000001E-2</v>
      </c>
      <c r="H4862" s="456">
        <f t="shared" si="75"/>
        <v>24.52</v>
      </c>
    </row>
    <row r="4863" spans="1:8" x14ac:dyDescent="0.25">
      <c r="A4863" s="447"/>
      <c r="B4863" s="449">
        <v>101938</v>
      </c>
      <c r="C4863" s="439" t="s">
        <v>12823</v>
      </c>
      <c r="D4863" s="449" t="s">
        <v>60</v>
      </c>
      <c r="E4863" s="450">
        <v>150.6</v>
      </c>
      <c r="F4863" s="455">
        <v>0</v>
      </c>
      <c r="G4863" s="453">
        <f>VLOOKUP(B4863,'SINAPI-%MO'!B:E,4,0)</f>
        <v>0.42620000000000002</v>
      </c>
      <c r="H4863" s="456">
        <f t="shared" si="75"/>
        <v>86.41</v>
      </c>
    </row>
    <row r="4864" spans="1:8" x14ac:dyDescent="0.25">
      <c r="A4864" s="447"/>
      <c r="B4864" s="449">
        <v>101904</v>
      </c>
      <c r="C4864" s="439" t="s">
        <v>12824</v>
      </c>
      <c r="D4864" s="449" t="s">
        <v>60</v>
      </c>
      <c r="E4864" s="450">
        <v>1881.1</v>
      </c>
      <c r="F4864" s="455">
        <v>0</v>
      </c>
      <c r="G4864" s="453">
        <f>VLOOKUP(B4864,'SINAPI-%MO'!B:E,4,0)</f>
        <v>2.1399999999999999E-2</v>
      </c>
      <c r="H4864" s="456">
        <f t="shared" si="75"/>
        <v>1840.84</v>
      </c>
    </row>
    <row r="4865" spans="1:8" x14ac:dyDescent="0.25">
      <c r="A4865" s="447"/>
      <c r="B4865" s="449">
        <v>101901</v>
      </c>
      <c r="C4865" s="439" t="s">
        <v>12825</v>
      </c>
      <c r="D4865" s="449" t="s">
        <v>60</v>
      </c>
      <c r="E4865" s="450">
        <v>195.83</v>
      </c>
      <c r="F4865" s="455">
        <v>0</v>
      </c>
      <c r="G4865" s="453">
        <f>VLOOKUP(B4865,'SINAPI-%MO'!B:E,4,0)</f>
        <v>0.03</v>
      </c>
      <c r="H4865" s="456">
        <f t="shared" si="75"/>
        <v>189.95</v>
      </c>
    </row>
    <row r="4866" spans="1:8" x14ac:dyDescent="0.25">
      <c r="A4866" s="447"/>
      <c r="B4866" s="449">
        <v>101902</v>
      </c>
      <c r="C4866" s="439" t="s">
        <v>12826</v>
      </c>
      <c r="D4866" s="449" t="s">
        <v>60</v>
      </c>
      <c r="E4866" s="450">
        <v>240.96</v>
      </c>
      <c r="F4866" s="455">
        <v>0</v>
      </c>
      <c r="G4866" s="453">
        <f>VLOOKUP(B4866,'SINAPI-%MO'!B:E,4,0)</f>
        <v>3.2199999999999999E-2</v>
      </c>
      <c r="H4866" s="456">
        <f t="shared" si="75"/>
        <v>233.2</v>
      </c>
    </row>
    <row r="4867" spans="1:8" x14ac:dyDescent="0.25">
      <c r="A4867" s="447"/>
      <c r="B4867" s="449">
        <v>101903</v>
      </c>
      <c r="C4867" s="439" t="s">
        <v>12827</v>
      </c>
      <c r="D4867" s="449" t="s">
        <v>60</v>
      </c>
      <c r="E4867" s="450">
        <v>501.96</v>
      </c>
      <c r="F4867" s="455">
        <v>0</v>
      </c>
      <c r="G4867" s="453">
        <f>VLOOKUP(B4867,'SINAPI-%MO'!B:E,4,0)</f>
        <v>2.9000000000000001E-2</v>
      </c>
      <c r="H4867" s="456">
        <f t="shared" si="75"/>
        <v>487.4</v>
      </c>
    </row>
    <row r="4868" spans="1:8" x14ac:dyDescent="0.25">
      <c r="A4868" s="447"/>
      <c r="B4868" s="449">
        <v>97414</v>
      </c>
      <c r="C4868" s="439" t="s">
        <v>13762</v>
      </c>
      <c r="D4868" s="449" t="s">
        <v>60</v>
      </c>
      <c r="E4868" s="450">
        <v>0</v>
      </c>
      <c r="F4868" s="455"/>
      <c r="G4868" s="453" t="e">
        <f>VLOOKUP(B4868,'SINAPI-%MO'!B:E,4,0)</f>
        <v>#N/A</v>
      </c>
      <c r="H4868" s="456" t="str">
        <f t="shared" si="75"/>
        <v/>
      </c>
    </row>
    <row r="4869" spans="1:8" x14ac:dyDescent="0.25">
      <c r="A4869" s="447"/>
      <c r="B4869" s="449">
        <v>97415</v>
      </c>
      <c r="C4869" s="439" t="s">
        <v>13763</v>
      </c>
      <c r="D4869" s="449" t="s">
        <v>60</v>
      </c>
      <c r="E4869" s="450">
        <v>0</v>
      </c>
      <c r="F4869" s="455"/>
      <c r="G4869" s="453" t="e">
        <f>VLOOKUP(B4869,'SINAPI-%MO'!B:E,4,0)</f>
        <v>#N/A</v>
      </c>
      <c r="H4869" s="456" t="str">
        <f t="shared" si="75"/>
        <v/>
      </c>
    </row>
    <row r="4870" spans="1:8" x14ac:dyDescent="0.25">
      <c r="A4870" s="447"/>
      <c r="B4870" s="449">
        <v>97416</v>
      </c>
      <c r="C4870" s="439" t="s">
        <v>13764</v>
      </c>
      <c r="D4870" s="449" t="s">
        <v>60</v>
      </c>
      <c r="E4870" s="450">
        <v>0</v>
      </c>
      <c r="F4870" s="455"/>
      <c r="G4870" s="453" t="e">
        <f>VLOOKUP(B4870,'SINAPI-%MO'!B:E,4,0)</f>
        <v>#N/A</v>
      </c>
      <c r="H4870" s="456" t="str">
        <f t="shared" si="75"/>
        <v/>
      </c>
    </row>
    <row r="4871" spans="1:8" x14ac:dyDescent="0.25">
      <c r="A4871" s="447"/>
      <c r="B4871" s="449">
        <v>97417</v>
      </c>
      <c r="C4871" s="439" t="s">
        <v>13765</v>
      </c>
      <c r="D4871" s="449" t="s">
        <v>60</v>
      </c>
      <c r="E4871" s="450">
        <v>0</v>
      </c>
      <c r="F4871" s="455"/>
      <c r="G4871" s="453" t="e">
        <f>VLOOKUP(B4871,'SINAPI-%MO'!B:E,4,0)</f>
        <v>#N/A</v>
      </c>
      <c r="H4871" s="456" t="str">
        <f t="shared" si="75"/>
        <v/>
      </c>
    </row>
    <row r="4872" spans="1:8" x14ac:dyDescent="0.25">
      <c r="A4872" s="447"/>
      <c r="B4872" s="449">
        <v>97418</v>
      </c>
      <c r="C4872" s="439" t="s">
        <v>13766</v>
      </c>
      <c r="D4872" s="449" t="s">
        <v>60</v>
      </c>
      <c r="E4872" s="450">
        <v>0</v>
      </c>
      <c r="F4872" s="455"/>
      <c r="G4872" s="453" t="e">
        <f>VLOOKUP(B4872,'SINAPI-%MO'!B:E,4,0)</f>
        <v>#N/A</v>
      </c>
      <c r="H4872" s="456" t="str">
        <f t="shared" si="75"/>
        <v/>
      </c>
    </row>
    <row r="4873" spans="1:8" x14ac:dyDescent="0.25">
      <c r="A4873" s="447"/>
      <c r="B4873" s="449">
        <v>97409</v>
      </c>
      <c r="C4873" s="439" t="s">
        <v>13767</v>
      </c>
      <c r="D4873" s="449" t="s">
        <v>60</v>
      </c>
      <c r="E4873" s="450">
        <v>0</v>
      </c>
      <c r="F4873" s="455"/>
      <c r="G4873" s="453" t="e">
        <f>VLOOKUP(B4873,'SINAPI-%MO'!B:E,4,0)</f>
        <v>#N/A</v>
      </c>
      <c r="H4873" s="456" t="str">
        <f t="shared" si="75"/>
        <v/>
      </c>
    </row>
    <row r="4874" spans="1:8" x14ac:dyDescent="0.25">
      <c r="A4874" s="447"/>
      <c r="B4874" s="449">
        <v>97410</v>
      </c>
      <c r="C4874" s="439" t="s">
        <v>13768</v>
      </c>
      <c r="D4874" s="449" t="s">
        <v>60</v>
      </c>
      <c r="E4874" s="450">
        <v>0</v>
      </c>
      <c r="F4874" s="455"/>
      <c r="G4874" s="453" t="e">
        <f>VLOOKUP(B4874,'SINAPI-%MO'!B:E,4,0)</f>
        <v>#N/A</v>
      </c>
      <c r="H4874" s="456" t="str">
        <f t="shared" si="75"/>
        <v/>
      </c>
    </row>
    <row r="4875" spans="1:8" x14ac:dyDescent="0.25">
      <c r="A4875" s="447"/>
      <c r="B4875" s="449">
        <v>97411</v>
      </c>
      <c r="C4875" s="439" t="s">
        <v>13769</v>
      </c>
      <c r="D4875" s="449" t="s">
        <v>60</v>
      </c>
      <c r="E4875" s="450">
        <v>0</v>
      </c>
      <c r="F4875" s="455"/>
      <c r="G4875" s="453" t="e">
        <f>VLOOKUP(B4875,'SINAPI-%MO'!B:E,4,0)</f>
        <v>#N/A</v>
      </c>
      <c r="H4875" s="456" t="str">
        <f t="shared" si="75"/>
        <v/>
      </c>
    </row>
    <row r="4876" spans="1:8" x14ac:dyDescent="0.25">
      <c r="A4876" s="447"/>
      <c r="B4876" s="449">
        <v>97412</v>
      </c>
      <c r="C4876" s="439" t="s">
        <v>13770</v>
      </c>
      <c r="D4876" s="449" t="s">
        <v>60</v>
      </c>
      <c r="E4876" s="450">
        <v>0</v>
      </c>
      <c r="F4876" s="455"/>
      <c r="G4876" s="453" t="e">
        <f>VLOOKUP(B4876,'SINAPI-%MO'!B:E,4,0)</f>
        <v>#N/A</v>
      </c>
      <c r="H4876" s="456" t="str">
        <f t="shared" ref="H4876:H4939" si="76">IF(E4876&gt;0,TRUNC(E4876*(1-G4876),2),"")</f>
        <v/>
      </c>
    </row>
    <row r="4877" spans="1:8" x14ac:dyDescent="0.25">
      <c r="A4877" s="447"/>
      <c r="B4877" s="449">
        <v>97413</v>
      </c>
      <c r="C4877" s="439" t="s">
        <v>13771</v>
      </c>
      <c r="D4877" s="449" t="s">
        <v>60</v>
      </c>
      <c r="E4877" s="450">
        <v>0</v>
      </c>
      <c r="F4877" s="455"/>
      <c r="G4877" s="453" t="e">
        <f>VLOOKUP(B4877,'SINAPI-%MO'!B:E,4,0)</f>
        <v>#N/A</v>
      </c>
      <c r="H4877" s="456" t="str">
        <f t="shared" si="76"/>
        <v/>
      </c>
    </row>
    <row r="4878" spans="1:8" x14ac:dyDescent="0.25">
      <c r="A4878" s="447"/>
      <c r="B4878" s="449">
        <v>101900</v>
      </c>
      <c r="C4878" s="439" t="s">
        <v>12828</v>
      </c>
      <c r="D4878" s="449" t="s">
        <v>60</v>
      </c>
      <c r="E4878" s="450">
        <v>4335.3599999999997</v>
      </c>
      <c r="F4878" s="455">
        <v>0</v>
      </c>
      <c r="G4878" s="453">
        <f>VLOOKUP(B4878,'SINAPI-%MO'!B:E,4,0)</f>
        <v>1.5599999999999999E-2</v>
      </c>
      <c r="H4878" s="456">
        <f t="shared" si="76"/>
        <v>4267.72</v>
      </c>
    </row>
    <row r="4879" spans="1:8" x14ac:dyDescent="0.25">
      <c r="A4879" s="447"/>
      <c r="B4879" s="449">
        <v>106030</v>
      </c>
      <c r="C4879" s="439" t="s">
        <v>12829</v>
      </c>
      <c r="D4879" s="449" t="s">
        <v>60</v>
      </c>
      <c r="E4879" s="450">
        <v>167.65</v>
      </c>
      <c r="F4879" s="455">
        <v>0</v>
      </c>
      <c r="G4879" s="453">
        <f>VLOOKUP(B4879,'SINAPI-%MO'!B:E,4,0)</f>
        <v>0.1164</v>
      </c>
      <c r="H4879" s="456">
        <f t="shared" si="76"/>
        <v>148.13</v>
      </c>
    </row>
    <row r="4880" spans="1:8" x14ac:dyDescent="0.25">
      <c r="A4880" s="447"/>
      <c r="B4880" s="449">
        <v>93660</v>
      </c>
      <c r="C4880" s="439" t="s">
        <v>12830</v>
      </c>
      <c r="D4880" s="449" t="s">
        <v>60</v>
      </c>
      <c r="E4880" s="450">
        <v>55.35</v>
      </c>
      <c r="F4880" s="455">
        <v>0</v>
      </c>
      <c r="G4880" s="453">
        <f>VLOOKUP(B4880,'SINAPI-%MO'!B:E,4,0)</f>
        <v>7.0599999999999996E-2</v>
      </c>
      <c r="H4880" s="456">
        <f t="shared" si="76"/>
        <v>51.44</v>
      </c>
    </row>
    <row r="4881" spans="1:8" x14ac:dyDescent="0.25">
      <c r="A4881" s="447"/>
      <c r="B4881" s="449">
        <v>93661</v>
      </c>
      <c r="C4881" s="439" t="s">
        <v>12831</v>
      </c>
      <c r="D4881" s="449" t="s">
        <v>60</v>
      </c>
      <c r="E4881" s="450">
        <v>55.35</v>
      </c>
      <c r="F4881" s="455">
        <v>0</v>
      </c>
      <c r="G4881" s="453">
        <f>VLOOKUP(B4881,'SINAPI-%MO'!B:E,4,0)</f>
        <v>7.0599999999999996E-2</v>
      </c>
      <c r="H4881" s="456">
        <f t="shared" si="76"/>
        <v>51.44</v>
      </c>
    </row>
    <row r="4882" spans="1:8" x14ac:dyDescent="0.25">
      <c r="A4882" s="447"/>
      <c r="B4882" s="449">
        <v>93662</v>
      </c>
      <c r="C4882" s="439" t="s">
        <v>12832</v>
      </c>
      <c r="D4882" s="449" t="s">
        <v>60</v>
      </c>
      <c r="E4882" s="450">
        <v>57.34</v>
      </c>
      <c r="F4882" s="455">
        <v>0</v>
      </c>
      <c r="G4882" s="453">
        <f>VLOOKUP(B4882,'SINAPI-%MO'!B:E,4,0)</f>
        <v>9.0300000000000005E-2</v>
      </c>
      <c r="H4882" s="456">
        <f t="shared" si="76"/>
        <v>52.16</v>
      </c>
    </row>
    <row r="4883" spans="1:8" x14ac:dyDescent="0.25">
      <c r="A4883" s="447"/>
      <c r="B4883" s="449">
        <v>93663</v>
      </c>
      <c r="C4883" s="439" t="s">
        <v>12833</v>
      </c>
      <c r="D4883" s="449" t="s">
        <v>60</v>
      </c>
      <c r="E4883" s="450">
        <v>59.23</v>
      </c>
      <c r="F4883" s="455">
        <v>0</v>
      </c>
      <c r="G4883" s="453">
        <f>VLOOKUP(B4883,'SINAPI-%MO'!B:E,4,0)</f>
        <v>0.11940000000000001</v>
      </c>
      <c r="H4883" s="456">
        <f t="shared" si="76"/>
        <v>52.15</v>
      </c>
    </row>
    <row r="4884" spans="1:8" x14ac:dyDescent="0.25">
      <c r="A4884" s="447"/>
      <c r="B4884" s="449">
        <v>93664</v>
      </c>
      <c r="C4884" s="439" t="s">
        <v>12834</v>
      </c>
      <c r="D4884" s="449" t="s">
        <v>60</v>
      </c>
      <c r="E4884" s="450">
        <v>62.33</v>
      </c>
      <c r="F4884" s="455">
        <v>0</v>
      </c>
      <c r="G4884" s="453">
        <f>VLOOKUP(B4884,'SINAPI-%MO'!B:E,4,0)</f>
        <v>0.15390000000000001</v>
      </c>
      <c r="H4884" s="456">
        <f t="shared" si="76"/>
        <v>52.73</v>
      </c>
    </row>
    <row r="4885" spans="1:8" x14ac:dyDescent="0.25">
      <c r="A4885" s="447"/>
      <c r="B4885" s="449">
        <v>93665</v>
      </c>
      <c r="C4885" s="439" t="s">
        <v>12835</v>
      </c>
      <c r="D4885" s="449" t="s">
        <v>60</v>
      </c>
      <c r="E4885" s="450">
        <v>66.349999999999994</v>
      </c>
      <c r="F4885" s="455">
        <v>0</v>
      </c>
      <c r="G4885" s="453">
        <f>VLOOKUP(B4885,'SINAPI-%MO'!B:E,4,0)</f>
        <v>0.21179999999999999</v>
      </c>
      <c r="H4885" s="456">
        <f t="shared" si="76"/>
        <v>52.29</v>
      </c>
    </row>
    <row r="4886" spans="1:8" x14ac:dyDescent="0.25">
      <c r="A4886" s="447"/>
      <c r="B4886" s="449">
        <v>93666</v>
      </c>
      <c r="C4886" s="439" t="s">
        <v>12836</v>
      </c>
      <c r="D4886" s="449" t="s">
        <v>60</v>
      </c>
      <c r="E4886" s="450">
        <v>72.56</v>
      </c>
      <c r="F4886" s="455">
        <v>0</v>
      </c>
      <c r="G4886" s="453">
        <f>VLOOKUP(B4886,'SINAPI-%MO'!B:E,4,0)</f>
        <v>0.26900000000000002</v>
      </c>
      <c r="H4886" s="456">
        <f t="shared" si="76"/>
        <v>53.04</v>
      </c>
    </row>
    <row r="4887" spans="1:8" x14ac:dyDescent="0.25">
      <c r="A4887" s="447"/>
      <c r="B4887" s="449">
        <v>93674</v>
      </c>
      <c r="C4887" s="439" t="s">
        <v>12837</v>
      </c>
      <c r="D4887" s="449" t="s">
        <v>60</v>
      </c>
      <c r="E4887" s="450">
        <v>141.91</v>
      </c>
      <c r="F4887" s="455">
        <v>0</v>
      </c>
      <c r="G4887" s="453">
        <f>VLOOKUP(B4887,'SINAPI-%MO'!B:E,4,0)</f>
        <v>4.9799999999999997E-2</v>
      </c>
      <c r="H4887" s="456">
        <f t="shared" si="76"/>
        <v>134.84</v>
      </c>
    </row>
    <row r="4888" spans="1:8" x14ac:dyDescent="0.25">
      <c r="A4888" s="447"/>
      <c r="B4888" s="449">
        <v>93675</v>
      </c>
      <c r="C4888" s="439" t="s">
        <v>12838</v>
      </c>
      <c r="D4888" s="449" t="s">
        <v>60</v>
      </c>
      <c r="E4888" s="450">
        <v>152.13999999999999</v>
      </c>
      <c r="F4888" s="455">
        <v>0</v>
      </c>
      <c r="G4888" s="453">
        <f>VLOOKUP(B4888,'SINAPI-%MO'!B:E,4,0)</f>
        <v>9.2299999999999993E-2</v>
      </c>
      <c r="H4888" s="456">
        <f t="shared" si="76"/>
        <v>138.09</v>
      </c>
    </row>
    <row r="4889" spans="1:8" x14ac:dyDescent="0.25">
      <c r="A4889" s="447"/>
      <c r="B4889" s="449">
        <v>101892</v>
      </c>
      <c r="C4889" s="439" t="s">
        <v>12839</v>
      </c>
      <c r="D4889" s="449" t="s">
        <v>60</v>
      </c>
      <c r="E4889" s="450">
        <v>69.819999999999993</v>
      </c>
      <c r="F4889" s="455">
        <v>0</v>
      </c>
      <c r="G4889" s="453">
        <f>VLOOKUP(B4889,'SINAPI-%MO'!B:E,4,0)</f>
        <v>0.1013</v>
      </c>
      <c r="H4889" s="456">
        <f t="shared" si="76"/>
        <v>62.74</v>
      </c>
    </row>
    <row r="4890" spans="1:8" x14ac:dyDescent="0.25">
      <c r="A4890" s="447"/>
      <c r="B4890" s="449">
        <v>93653</v>
      </c>
      <c r="C4890" s="439" t="s">
        <v>12840</v>
      </c>
      <c r="D4890" s="449" t="s">
        <v>60</v>
      </c>
      <c r="E4890" s="450">
        <v>11.7</v>
      </c>
      <c r="F4890" s="455">
        <v>0</v>
      </c>
      <c r="G4890" s="453">
        <f>VLOOKUP(B4890,'SINAPI-%MO'!B:E,4,0)</f>
        <v>0.16669999999999999</v>
      </c>
      <c r="H4890" s="456">
        <f t="shared" si="76"/>
        <v>9.74</v>
      </c>
    </row>
    <row r="4891" spans="1:8" x14ac:dyDescent="0.25">
      <c r="A4891" s="447"/>
      <c r="B4891" s="449">
        <v>93654</v>
      </c>
      <c r="C4891" s="439" t="s">
        <v>12841</v>
      </c>
      <c r="D4891" s="449" t="s">
        <v>60</v>
      </c>
      <c r="E4891" s="450">
        <v>11.7</v>
      </c>
      <c r="F4891" s="455">
        <v>0</v>
      </c>
      <c r="G4891" s="453">
        <f>VLOOKUP(B4891,'SINAPI-%MO'!B:E,4,0)</f>
        <v>0.16669999999999999</v>
      </c>
      <c r="H4891" s="456">
        <f t="shared" si="76"/>
        <v>9.74</v>
      </c>
    </row>
    <row r="4892" spans="1:8" x14ac:dyDescent="0.25">
      <c r="A4892" s="447"/>
      <c r="B4892" s="449">
        <v>93655</v>
      </c>
      <c r="C4892" s="439" t="s">
        <v>12842</v>
      </c>
      <c r="D4892" s="449" t="s">
        <v>60</v>
      </c>
      <c r="E4892" s="450">
        <v>12.7</v>
      </c>
      <c r="F4892" s="455">
        <v>0</v>
      </c>
      <c r="G4892" s="453">
        <f>VLOOKUP(B4892,'SINAPI-%MO'!B:E,4,0)</f>
        <v>0.2039</v>
      </c>
      <c r="H4892" s="456">
        <f t="shared" si="76"/>
        <v>10.11</v>
      </c>
    </row>
    <row r="4893" spans="1:8" x14ac:dyDescent="0.25">
      <c r="A4893" s="447"/>
      <c r="B4893" s="449">
        <v>93656</v>
      </c>
      <c r="C4893" s="439" t="s">
        <v>12843</v>
      </c>
      <c r="D4893" s="449" t="s">
        <v>60</v>
      </c>
      <c r="E4893" s="450">
        <v>13.64</v>
      </c>
      <c r="F4893" s="455">
        <v>0</v>
      </c>
      <c r="G4893" s="453">
        <f>VLOOKUP(B4893,'SINAPI-%MO'!B:E,4,0)</f>
        <v>0.25879999999999997</v>
      </c>
      <c r="H4893" s="456">
        <f t="shared" si="76"/>
        <v>10.1</v>
      </c>
    </row>
    <row r="4894" spans="1:8" x14ac:dyDescent="0.25">
      <c r="A4894" s="447"/>
      <c r="B4894" s="449">
        <v>93657</v>
      </c>
      <c r="C4894" s="439" t="s">
        <v>12844</v>
      </c>
      <c r="D4894" s="449" t="s">
        <v>60</v>
      </c>
      <c r="E4894" s="450">
        <v>15.25</v>
      </c>
      <c r="F4894" s="455">
        <v>0</v>
      </c>
      <c r="G4894" s="453">
        <f>VLOOKUP(B4894,'SINAPI-%MO'!B:E,4,0)</f>
        <v>0.318</v>
      </c>
      <c r="H4894" s="456">
        <f t="shared" si="76"/>
        <v>10.4</v>
      </c>
    </row>
    <row r="4895" spans="1:8" x14ac:dyDescent="0.25">
      <c r="A4895" s="447"/>
      <c r="B4895" s="449">
        <v>93658</v>
      </c>
      <c r="C4895" s="439" t="s">
        <v>12845</v>
      </c>
      <c r="D4895" s="449" t="s">
        <v>60</v>
      </c>
      <c r="E4895" s="450">
        <v>21.71</v>
      </c>
      <c r="F4895" s="455">
        <v>0</v>
      </c>
      <c r="G4895" s="453">
        <f>VLOOKUP(B4895,'SINAPI-%MO'!B:E,4,0)</f>
        <v>0.32340000000000002</v>
      </c>
      <c r="H4895" s="456">
        <f t="shared" si="76"/>
        <v>14.68</v>
      </c>
    </row>
    <row r="4896" spans="1:8" x14ac:dyDescent="0.25">
      <c r="A4896" s="447"/>
      <c r="B4896" s="449">
        <v>93659</v>
      </c>
      <c r="C4896" s="439" t="s">
        <v>12846</v>
      </c>
      <c r="D4896" s="449" t="s">
        <v>60</v>
      </c>
      <c r="E4896" s="450">
        <v>24.81</v>
      </c>
      <c r="F4896" s="455">
        <v>0</v>
      </c>
      <c r="G4896" s="453">
        <f>VLOOKUP(B4896,'SINAPI-%MO'!B:E,4,0)</f>
        <v>0.39300000000000002</v>
      </c>
      <c r="H4896" s="456">
        <f t="shared" si="76"/>
        <v>15.05</v>
      </c>
    </row>
    <row r="4897" spans="1:8" x14ac:dyDescent="0.25">
      <c r="A4897" s="447"/>
      <c r="B4897" s="449">
        <v>101890</v>
      </c>
      <c r="C4897" s="439" t="s">
        <v>12847</v>
      </c>
      <c r="D4897" s="449" t="s">
        <v>60</v>
      </c>
      <c r="E4897" s="450">
        <v>15.23</v>
      </c>
      <c r="F4897" s="455">
        <v>0</v>
      </c>
      <c r="G4897" s="453">
        <f>VLOOKUP(B4897,'SINAPI-%MO'!B:E,4,0)</f>
        <v>0.1701</v>
      </c>
      <c r="H4897" s="456">
        <f t="shared" si="76"/>
        <v>12.63</v>
      </c>
    </row>
    <row r="4898" spans="1:8" x14ac:dyDescent="0.25">
      <c r="A4898" s="447"/>
      <c r="B4898" s="449">
        <v>101891</v>
      </c>
      <c r="C4898" s="439" t="s">
        <v>12848</v>
      </c>
      <c r="D4898" s="449" t="s">
        <v>60</v>
      </c>
      <c r="E4898" s="450">
        <v>27.61</v>
      </c>
      <c r="F4898" s="455">
        <v>0</v>
      </c>
      <c r="G4898" s="453">
        <f>VLOOKUP(B4898,'SINAPI-%MO'!B:E,4,0)</f>
        <v>0.25430000000000003</v>
      </c>
      <c r="H4898" s="456">
        <f t="shared" si="76"/>
        <v>20.58</v>
      </c>
    </row>
    <row r="4899" spans="1:8" x14ac:dyDescent="0.25">
      <c r="A4899" s="447"/>
      <c r="B4899" s="449">
        <v>101895</v>
      </c>
      <c r="C4899" s="439" t="s">
        <v>12849</v>
      </c>
      <c r="D4899" s="449" t="s">
        <v>60</v>
      </c>
      <c r="E4899" s="450">
        <v>414.67</v>
      </c>
      <c r="F4899" s="455">
        <v>0</v>
      </c>
      <c r="G4899" s="453">
        <f>VLOOKUP(B4899,'SINAPI-%MO'!B:E,4,0)</f>
        <v>0.16300000000000001</v>
      </c>
      <c r="H4899" s="456">
        <f t="shared" si="76"/>
        <v>347.07</v>
      </c>
    </row>
    <row r="4900" spans="1:8" x14ac:dyDescent="0.25">
      <c r="A4900" s="447"/>
      <c r="B4900" s="449">
        <v>101896</v>
      </c>
      <c r="C4900" s="439" t="s">
        <v>12850</v>
      </c>
      <c r="D4900" s="449" t="s">
        <v>60</v>
      </c>
      <c r="E4900" s="450">
        <v>619.07000000000005</v>
      </c>
      <c r="F4900" s="455">
        <v>0</v>
      </c>
      <c r="G4900" s="453">
        <f>VLOOKUP(B4900,'SINAPI-%MO'!B:E,4,0)</f>
        <v>0.10920000000000001</v>
      </c>
      <c r="H4900" s="456">
        <f t="shared" si="76"/>
        <v>551.46</v>
      </c>
    </row>
    <row r="4901" spans="1:8" x14ac:dyDescent="0.25">
      <c r="A4901" s="447"/>
      <c r="B4901" s="449">
        <v>101897</v>
      </c>
      <c r="C4901" s="439" t="s">
        <v>12851</v>
      </c>
      <c r="D4901" s="449" t="s">
        <v>60</v>
      </c>
      <c r="E4901" s="450">
        <v>983.13</v>
      </c>
      <c r="F4901" s="455">
        <v>0</v>
      </c>
      <c r="G4901" s="453">
        <f>VLOOKUP(B4901,'SINAPI-%MO'!B:E,4,0)</f>
        <v>6.88E-2</v>
      </c>
      <c r="H4901" s="456">
        <f t="shared" si="76"/>
        <v>915.49</v>
      </c>
    </row>
    <row r="4902" spans="1:8" x14ac:dyDescent="0.25">
      <c r="A4902" s="447"/>
      <c r="B4902" s="449">
        <v>101898</v>
      </c>
      <c r="C4902" s="439" t="s">
        <v>12852</v>
      </c>
      <c r="D4902" s="449" t="s">
        <v>60</v>
      </c>
      <c r="E4902" s="450">
        <v>1309.5899999999999</v>
      </c>
      <c r="F4902" s="455">
        <v>0</v>
      </c>
      <c r="G4902" s="453">
        <f>VLOOKUP(B4902,'SINAPI-%MO'!B:E,4,0)</f>
        <v>5.16E-2</v>
      </c>
      <c r="H4902" s="456">
        <f t="shared" si="76"/>
        <v>1242.01</v>
      </c>
    </row>
    <row r="4903" spans="1:8" x14ac:dyDescent="0.25">
      <c r="A4903" s="447"/>
      <c r="B4903" s="449">
        <v>101899</v>
      </c>
      <c r="C4903" s="439" t="s">
        <v>12853</v>
      </c>
      <c r="D4903" s="449" t="s">
        <v>60</v>
      </c>
      <c r="E4903" s="450">
        <v>2086.14</v>
      </c>
      <c r="F4903" s="455">
        <v>0</v>
      </c>
      <c r="G4903" s="453">
        <f>VLOOKUP(B4903,'SINAPI-%MO'!B:E,4,0)</f>
        <v>3.2399999999999998E-2</v>
      </c>
      <c r="H4903" s="456">
        <f t="shared" si="76"/>
        <v>2018.54</v>
      </c>
    </row>
    <row r="4904" spans="1:8" x14ac:dyDescent="0.25">
      <c r="A4904" s="447"/>
      <c r="B4904" s="449">
        <v>93676</v>
      </c>
      <c r="C4904" s="439" t="s">
        <v>12854</v>
      </c>
      <c r="D4904" s="449" t="s">
        <v>60</v>
      </c>
      <c r="E4904" s="450">
        <v>170.46</v>
      </c>
      <c r="F4904" s="455">
        <v>0</v>
      </c>
      <c r="G4904" s="453">
        <f>VLOOKUP(B4904,'SINAPI-%MO'!B:E,4,0)</f>
        <v>8.3000000000000004E-2</v>
      </c>
      <c r="H4904" s="456">
        <f t="shared" si="76"/>
        <v>156.31</v>
      </c>
    </row>
    <row r="4905" spans="1:8" x14ac:dyDescent="0.25">
      <c r="A4905" s="447"/>
      <c r="B4905" s="449">
        <v>97711</v>
      </c>
      <c r="C4905" s="439" t="s">
        <v>12855</v>
      </c>
      <c r="D4905" s="449" t="s">
        <v>60</v>
      </c>
      <c r="E4905" s="450">
        <v>186.35</v>
      </c>
      <c r="F4905" s="455">
        <v>0</v>
      </c>
      <c r="G4905" s="453">
        <f>VLOOKUP(B4905,'SINAPI-%MO'!B:E,4,0)</f>
        <v>0.15090000000000001</v>
      </c>
      <c r="H4905" s="456">
        <f t="shared" si="76"/>
        <v>158.22</v>
      </c>
    </row>
    <row r="4906" spans="1:8" x14ac:dyDescent="0.25">
      <c r="A4906" s="447"/>
      <c r="B4906" s="449">
        <v>106020</v>
      </c>
      <c r="C4906" s="439" t="s">
        <v>12856</v>
      </c>
      <c r="D4906" s="449" t="s">
        <v>60</v>
      </c>
      <c r="E4906" s="450">
        <v>108.19</v>
      </c>
      <c r="F4906" s="455">
        <v>0</v>
      </c>
      <c r="G4906" s="453">
        <f>VLOOKUP(B4906,'SINAPI-%MO'!B:E,4,0)</f>
        <v>0.2707</v>
      </c>
      <c r="H4906" s="456">
        <f t="shared" si="76"/>
        <v>78.900000000000006</v>
      </c>
    </row>
    <row r="4907" spans="1:8" x14ac:dyDescent="0.25">
      <c r="A4907" s="447"/>
      <c r="B4907" s="449">
        <v>106031</v>
      </c>
      <c r="C4907" s="439" t="s">
        <v>13772</v>
      </c>
      <c r="D4907" s="449" t="s">
        <v>60</v>
      </c>
      <c r="E4907" s="450">
        <v>0</v>
      </c>
      <c r="F4907" s="455"/>
      <c r="G4907" s="453" t="e">
        <f>VLOOKUP(B4907,'SINAPI-%MO'!B:E,4,0)</f>
        <v>#N/A</v>
      </c>
      <c r="H4907" s="456" t="str">
        <f t="shared" si="76"/>
        <v/>
      </c>
    </row>
    <row r="4908" spans="1:8" x14ac:dyDescent="0.25">
      <c r="A4908" s="447"/>
      <c r="B4908" s="449">
        <v>93667</v>
      </c>
      <c r="C4908" s="439" t="s">
        <v>12857</v>
      </c>
      <c r="D4908" s="449" t="s">
        <v>60</v>
      </c>
      <c r="E4908" s="450">
        <v>69.55</v>
      </c>
      <c r="F4908" s="455">
        <v>0</v>
      </c>
      <c r="G4908" s="453">
        <f>VLOOKUP(B4908,'SINAPI-%MO'!B:E,4,0)</f>
        <v>8.4400000000000003E-2</v>
      </c>
      <c r="H4908" s="456">
        <f t="shared" si="76"/>
        <v>63.67</v>
      </c>
    </row>
    <row r="4909" spans="1:8" x14ac:dyDescent="0.25">
      <c r="A4909" s="447"/>
      <c r="B4909" s="449">
        <v>93668</v>
      </c>
      <c r="C4909" s="439" t="s">
        <v>12858</v>
      </c>
      <c r="D4909" s="449" t="s">
        <v>60</v>
      </c>
      <c r="E4909" s="450">
        <v>69.55</v>
      </c>
      <c r="F4909" s="455">
        <v>0</v>
      </c>
      <c r="G4909" s="453">
        <f>VLOOKUP(B4909,'SINAPI-%MO'!B:E,4,0)</f>
        <v>8.4400000000000003E-2</v>
      </c>
      <c r="H4909" s="456">
        <f t="shared" si="76"/>
        <v>63.67</v>
      </c>
    </row>
    <row r="4910" spans="1:8" x14ac:dyDescent="0.25">
      <c r="A4910" s="447"/>
      <c r="B4910" s="449">
        <v>93669</v>
      </c>
      <c r="C4910" s="439" t="s">
        <v>12859</v>
      </c>
      <c r="D4910" s="449" t="s">
        <v>60</v>
      </c>
      <c r="E4910" s="450">
        <v>72.53</v>
      </c>
      <c r="F4910" s="455">
        <v>0</v>
      </c>
      <c r="G4910" s="453">
        <f>VLOOKUP(B4910,'SINAPI-%MO'!B:E,4,0)</f>
        <v>0.1071</v>
      </c>
      <c r="H4910" s="456">
        <f t="shared" si="76"/>
        <v>64.760000000000005</v>
      </c>
    </row>
    <row r="4911" spans="1:8" x14ac:dyDescent="0.25">
      <c r="A4911" s="447"/>
      <c r="B4911" s="449">
        <v>93670</v>
      </c>
      <c r="C4911" s="439" t="s">
        <v>12860</v>
      </c>
      <c r="D4911" s="449" t="s">
        <v>60</v>
      </c>
      <c r="E4911" s="450">
        <v>75.36</v>
      </c>
      <c r="F4911" s="455">
        <v>0</v>
      </c>
      <c r="G4911" s="453">
        <f>VLOOKUP(B4911,'SINAPI-%MO'!B:E,4,0)</f>
        <v>0.14069999999999999</v>
      </c>
      <c r="H4911" s="456">
        <f t="shared" si="76"/>
        <v>64.75</v>
      </c>
    </row>
    <row r="4912" spans="1:8" x14ac:dyDescent="0.25">
      <c r="A4912" s="447"/>
      <c r="B4912" s="449">
        <v>93671</v>
      </c>
      <c r="C4912" s="439" t="s">
        <v>12861</v>
      </c>
      <c r="D4912" s="449" t="s">
        <v>60</v>
      </c>
      <c r="E4912" s="450">
        <v>80.02</v>
      </c>
      <c r="F4912" s="455">
        <v>0</v>
      </c>
      <c r="G4912" s="453">
        <f>VLOOKUP(B4912,'SINAPI-%MO'!B:E,4,0)</f>
        <v>0.17979999999999999</v>
      </c>
      <c r="H4912" s="456">
        <f t="shared" si="76"/>
        <v>65.63</v>
      </c>
    </row>
    <row r="4913" spans="1:8" x14ac:dyDescent="0.25">
      <c r="A4913" s="447"/>
      <c r="B4913" s="449">
        <v>93672</v>
      </c>
      <c r="C4913" s="439" t="s">
        <v>12862</v>
      </c>
      <c r="D4913" s="449" t="s">
        <v>60</v>
      </c>
      <c r="E4913" s="450">
        <v>87.2</v>
      </c>
      <c r="F4913" s="455">
        <v>0</v>
      </c>
      <c r="G4913" s="453">
        <f>VLOOKUP(B4913,'SINAPI-%MO'!B:E,4,0)</f>
        <v>0.2419</v>
      </c>
      <c r="H4913" s="456">
        <f t="shared" si="76"/>
        <v>66.099999999999994</v>
      </c>
    </row>
    <row r="4914" spans="1:8" x14ac:dyDescent="0.25">
      <c r="A4914" s="447"/>
      <c r="B4914" s="449">
        <v>93673</v>
      </c>
      <c r="C4914" s="439" t="s">
        <v>12863</v>
      </c>
      <c r="D4914" s="449" t="s">
        <v>60</v>
      </c>
      <c r="E4914" s="450">
        <v>96.51</v>
      </c>
      <c r="F4914" s="455">
        <v>0</v>
      </c>
      <c r="G4914" s="453">
        <f>VLOOKUP(B4914,'SINAPI-%MO'!B:E,4,0)</f>
        <v>0.30349999999999999</v>
      </c>
      <c r="H4914" s="456">
        <f t="shared" si="76"/>
        <v>67.209999999999994</v>
      </c>
    </row>
    <row r="4915" spans="1:8" x14ac:dyDescent="0.25">
      <c r="A4915" s="447"/>
      <c r="B4915" s="449">
        <v>101893</v>
      </c>
      <c r="C4915" s="439" t="s">
        <v>12864</v>
      </c>
      <c r="D4915" s="449" t="s">
        <v>60</v>
      </c>
      <c r="E4915" s="450">
        <v>89.66</v>
      </c>
      <c r="F4915" s="455">
        <v>0</v>
      </c>
      <c r="G4915" s="453">
        <f>VLOOKUP(B4915,'SINAPI-%MO'!B:E,4,0)</f>
        <v>0.1182</v>
      </c>
      <c r="H4915" s="456">
        <f t="shared" si="76"/>
        <v>79.06</v>
      </c>
    </row>
    <row r="4916" spans="1:8" x14ac:dyDescent="0.25">
      <c r="A4916" s="447"/>
      <c r="B4916" s="449">
        <v>101894</v>
      </c>
      <c r="C4916" s="439" t="s">
        <v>12865</v>
      </c>
      <c r="D4916" s="449" t="s">
        <v>60</v>
      </c>
      <c r="E4916" s="450">
        <v>154.87</v>
      </c>
      <c r="F4916" s="455">
        <v>0</v>
      </c>
      <c r="G4916" s="453">
        <f>VLOOKUP(B4916,'SINAPI-%MO'!B:E,4,0)</f>
        <v>0.2596</v>
      </c>
      <c r="H4916" s="456">
        <f t="shared" si="76"/>
        <v>114.66</v>
      </c>
    </row>
    <row r="4917" spans="1:8" x14ac:dyDescent="0.25">
      <c r="A4917" s="447"/>
      <c r="B4917" s="449">
        <v>106027</v>
      </c>
      <c r="C4917" s="439" t="s">
        <v>12866</v>
      </c>
      <c r="D4917" s="449" t="s">
        <v>60</v>
      </c>
      <c r="E4917" s="450">
        <v>73.17</v>
      </c>
      <c r="F4917" s="455">
        <v>0</v>
      </c>
      <c r="G4917" s="453">
        <f>VLOOKUP(B4917,'SINAPI-%MO'!B:E,4,0)</f>
        <v>9.9900000000000003E-2</v>
      </c>
      <c r="H4917" s="456">
        <f t="shared" si="76"/>
        <v>65.86</v>
      </c>
    </row>
    <row r="4918" spans="1:8" x14ac:dyDescent="0.25">
      <c r="A4918" s="447"/>
      <c r="B4918" s="449">
        <v>106028</v>
      </c>
      <c r="C4918" s="439" t="s">
        <v>13773</v>
      </c>
      <c r="D4918" s="449" t="s">
        <v>60</v>
      </c>
      <c r="E4918" s="450">
        <v>0</v>
      </c>
      <c r="F4918" s="455"/>
      <c r="G4918" s="453" t="e">
        <f>VLOOKUP(B4918,'SINAPI-%MO'!B:E,4,0)</f>
        <v>#N/A</v>
      </c>
      <c r="H4918" s="456" t="str">
        <f t="shared" si="76"/>
        <v/>
      </c>
    </row>
    <row r="4919" spans="1:8" x14ac:dyDescent="0.25">
      <c r="A4919" s="447"/>
      <c r="B4919" s="449">
        <v>106029</v>
      </c>
      <c r="C4919" s="439" t="s">
        <v>13774</v>
      </c>
      <c r="D4919" s="449" t="s">
        <v>60</v>
      </c>
      <c r="E4919" s="450">
        <v>0</v>
      </c>
      <c r="F4919" s="455"/>
      <c r="G4919" s="453" t="e">
        <f>VLOOKUP(B4919,'SINAPI-%MO'!B:E,4,0)</f>
        <v>#N/A</v>
      </c>
      <c r="H4919" s="456" t="str">
        <f t="shared" si="76"/>
        <v/>
      </c>
    </row>
    <row r="4920" spans="1:8" x14ac:dyDescent="0.25">
      <c r="A4920" s="447"/>
      <c r="B4920" s="449">
        <v>97421</v>
      </c>
      <c r="C4920" s="439" t="s">
        <v>13775</v>
      </c>
      <c r="D4920" s="449" t="s">
        <v>60</v>
      </c>
      <c r="E4920" s="450">
        <v>0</v>
      </c>
      <c r="F4920" s="455"/>
      <c r="G4920" s="453" t="e">
        <f>VLOOKUP(B4920,'SINAPI-%MO'!B:E,4,0)</f>
        <v>#N/A</v>
      </c>
      <c r="H4920" s="456" t="str">
        <f t="shared" si="76"/>
        <v/>
      </c>
    </row>
    <row r="4921" spans="1:8" x14ac:dyDescent="0.25">
      <c r="A4921" s="447"/>
      <c r="B4921" s="449">
        <v>97373</v>
      </c>
      <c r="C4921" s="439" t="s">
        <v>13776</v>
      </c>
      <c r="D4921" s="449" t="s">
        <v>73</v>
      </c>
      <c r="E4921" s="450">
        <v>0</v>
      </c>
      <c r="F4921" s="455"/>
      <c r="G4921" s="453" t="e">
        <f>VLOOKUP(B4921,'SINAPI-%MO'!B:E,4,0)</f>
        <v>#N/A</v>
      </c>
      <c r="H4921" s="456" t="str">
        <f t="shared" si="76"/>
        <v/>
      </c>
    </row>
    <row r="4922" spans="1:8" x14ac:dyDescent="0.25">
      <c r="A4922" s="447"/>
      <c r="B4922" s="449">
        <v>97374</v>
      </c>
      <c r="C4922" s="439" t="s">
        <v>13777</v>
      </c>
      <c r="D4922" s="449" t="s">
        <v>73</v>
      </c>
      <c r="E4922" s="450">
        <v>0</v>
      </c>
      <c r="F4922" s="455"/>
      <c r="G4922" s="453" t="e">
        <f>VLOOKUP(B4922,'SINAPI-%MO'!B:E,4,0)</f>
        <v>#N/A</v>
      </c>
      <c r="H4922" s="456" t="str">
        <f t="shared" si="76"/>
        <v/>
      </c>
    </row>
    <row r="4923" spans="1:8" x14ac:dyDescent="0.25">
      <c r="A4923" s="447"/>
      <c r="B4923" s="449">
        <v>97375</v>
      </c>
      <c r="C4923" s="439" t="s">
        <v>13778</v>
      </c>
      <c r="D4923" s="449" t="s">
        <v>73</v>
      </c>
      <c r="E4923" s="450">
        <v>0</v>
      </c>
      <c r="F4923" s="455"/>
      <c r="G4923" s="453" t="e">
        <f>VLOOKUP(B4923,'SINAPI-%MO'!B:E,4,0)</f>
        <v>#N/A</v>
      </c>
      <c r="H4923" s="456" t="str">
        <f t="shared" si="76"/>
        <v/>
      </c>
    </row>
    <row r="4924" spans="1:8" x14ac:dyDescent="0.25">
      <c r="A4924" s="447"/>
      <c r="B4924" s="449">
        <v>97376</v>
      </c>
      <c r="C4924" s="439" t="s">
        <v>13779</v>
      </c>
      <c r="D4924" s="449" t="s">
        <v>73</v>
      </c>
      <c r="E4924" s="450">
        <v>0</v>
      </c>
      <c r="F4924" s="455"/>
      <c r="G4924" s="453" t="e">
        <f>VLOOKUP(B4924,'SINAPI-%MO'!B:E,4,0)</f>
        <v>#N/A</v>
      </c>
      <c r="H4924" s="456" t="str">
        <f t="shared" si="76"/>
        <v/>
      </c>
    </row>
    <row r="4925" spans="1:8" x14ac:dyDescent="0.25">
      <c r="A4925" s="447"/>
      <c r="B4925" s="449">
        <v>97377</v>
      </c>
      <c r="C4925" s="439" t="s">
        <v>13780</v>
      </c>
      <c r="D4925" s="449" t="s">
        <v>73</v>
      </c>
      <c r="E4925" s="450">
        <v>0</v>
      </c>
      <c r="F4925" s="455"/>
      <c r="G4925" s="453" t="e">
        <f>VLOOKUP(B4925,'SINAPI-%MO'!B:E,4,0)</f>
        <v>#N/A</v>
      </c>
      <c r="H4925" s="456" t="str">
        <f t="shared" si="76"/>
        <v/>
      </c>
    </row>
    <row r="4926" spans="1:8" x14ac:dyDescent="0.25">
      <c r="A4926" s="447"/>
      <c r="B4926" s="449">
        <v>97368</v>
      </c>
      <c r="C4926" s="439" t="s">
        <v>13781</v>
      </c>
      <c r="D4926" s="449" t="s">
        <v>73</v>
      </c>
      <c r="E4926" s="450">
        <v>0</v>
      </c>
      <c r="F4926" s="455"/>
      <c r="G4926" s="453" t="e">
        <f>VLOOKUP(B4926,'SINAPI-%MO'!B:E,4,0)</f>
        <v>#N/A</v>
      </c>
      <c r="H4926" s="456" t="str">
        <f t="shared" si="76"/>
        <v/>
      </c>
    </row>
    <row r="4927" spans="1:8" x14ac:dyDescent="0.25">
      <c r="A4927" s="447"/>
      <c r="B4927" s="449">
        <v>97369</v>
      </c>
      <c r="C4927" s="439" t="s">
        <v>13782</v>
      </c>
      <c r="D4927" s="449" t="s">
        <v>73</v>
      </c>
      <c r="E4927" s="450">
        <v>0</v>
      </c>
      <c r="F4927" s="455"/>
      <c r="G4927" s="453" t="e">
        <f>VLOOKUP(B4927,'SINAPI-%MO'!B:E,4,0)</f>
        <v>#N/A</v>
      </c>
      <c r="H4927" s="456" t="str">
        <f t="shared" si="76"/>
        <v/>
      </c>
    </row>
    <row r="4928" spans="1:8" x14ac:dyDescent="0.25">
      <c r="A4928" s="447"/>
      <c r="B4928" s="449">
        <v>97370</v>
      </c>
      <c r="C4928" s="439" t="s">
        <v>13783</v>
      </c>
      <c r="D4928" s="449" t="s">
        <v>73</v>
      </c>
      <c r="E4928" s="450">
        <v>0</v>
      </c>
      <c r="F4928" s="455"/>
      <c r="G4928" s="453" t="e">
        <f>VLOOKUP(B4928,'SINAPI-%MO'!B:E,4,0)</f>
        <v>#N/A</v>
      </c>
      <c r="H4928" s="456" t="str">
        <f t="shared" si="76"/>
        <v/>
      </c>
    </row>
    <row r="4929" spans="1:8" x14ac:dyDescent="0.25">
      <c r="A4929" s="447"/>
      <c r="B4929" s="449">
        <v>97371</v>
      </c>
      <c r="C4929" s="439" t="s">
        <v>13784</v>
      </c>
      <c r="D4929" s="449" t="s">
        <v>73</v>
      </c>
      <c r="E4929" s="450">
        <v>0</v>
      </c>
      <c r="F4929" s="455"/>
      <c r="G4929" s="453" t="e">
        <f>VLOOKUP(B4929,'SINAPI-%MO'!B:E,4,0)</f>
        <v>#N/A</v>
      </c>
      <c r="H4929" s="456" t="str">
        <f t="shared" si="76"/>
        <v/>
      </c>
    </row>
    <row r="4930" spans="1:8" x14ac:dyDescent="0.25">
      <c r="A4930" s="447"/>
      <c r="B4930" s="449">
        <v>97372</v>
      </c>
      <c r="C4930" s="439" t="s">
        <v>13785</v>
      </c>
      <c r="D4930" s="449" t="s">
        <v>73</v>
      </c>
      <c r="E4930" s="450">
        <v>0</v>
      </c>
      <c r="F4930" s="455"/>
      <c r="G4930" s="453" t="e">
        <f>VLOOKUP(B4930,'SINAPI-%MO'!B:E,4,0)</f>
        <v>#N/A</v>
      </c>
      <c r="H4930" s="456" t="str">
        <f t="shared" si="76"/>
        <v/>
      </c>
    </row>
    <row r="4931" spans="1:8" x14ac:dyDescent="0.25">
      <c r="A4931" s="447"/>
      <c r="B4931" s="449">
        <v>101875</v>
      </c>
      <c r="C4931" s="439" t="s">
        <v>12867</v>
      </c>
      <c r="D4931" s="449" t="s">
        <v>60</v>
      </c>
      <c r="E4931" s="450">
        <v>462.82</v>
      </c>
      <c r="F4931" s="455">
        <v>0</v>
      </c>
      <c r="G4931" s="453">
        <f>VLOOKUP(B4931,'SINAPI-%MO'!B:E,4,0)</f>
        <v>0.18010000000000001</v>
      </c>
      <c r="H4931" s="456">
        <f t="shared" si="76"/>
        <v>379.46</v>
      </c>
    </row>
    <row r="4932" spans="1:8" x14ac:dyDescent="0.25">
      <c r="A4932" s="447"/>
      <c r="B4932" s="449">
        <v>101883</v>
      </c>
      <c r="C4932" s="439" t="s">
        <v>12868</v>
      </c>
      <c r="D4932" s="449" t="s">
        <v>60</v>
      </c>
      <c r="E4932" s="450">
        <v>625.29999999999995</v>
      </c>
      <c r="F4932" s="455">
        <v>0</v>
      </c>
      <c r="G4932" s="453">
        <f>VLOOKUP(B4932,'SINAPI-%MO'!B:E,4,0)</f>
        <v>0.15179999999999999</v>
      </c>
      <c r="H4932" s="456">
        <f t="shared" si="76"/>
        <v>530.37</v>
      </c>
    </row>
    <row r="4933" spans="1:8" x14ac:dyDescent="0.25">
      <c r="A4933" s="447"/>
      <c r="B4933" s="449">
        <v>101879</v>
      </c>
      <c r="C4933" s="439" t="s">
        <v>12869</v>
      </c>
      <c r="D4933" s="449" t="s">
        <v>60</v>
      </c>
      <c r="E4933" s="450">
        <v>652.92999999999995</v>
      </c>
      <c r="F4933" s="455">
        <v>0</v>
      </c>
      <c r="G4933" s="453">
        <f>VLOOKUP(B4933,'SINAPI-%MO'!B:E,4,0)</f>
        <v>0.1462</v>
      </c>
      <c r="H4933" s="456">
        <f t="shared" si="76"/>
        <v>557.47</v>
      </c>
    </row>
    <row r="4934" spans="1:8" x14ac:dyDescent="0.25">
      <c r="A4934" s="447"/>
      <c r="B4934" s="449">
        <v>106021</v>
      </c>
      <c r="C4934" s="439" t="s">
        <v>13786</v>
      </c>
      <c r="D4934" s="449" t="s">
        <v>60</v>
      </c>
      <c r="E4934" s="450">
        <v>0</v>
      </c>
      <c r="F4934" s="455"/>
      <c r="G4934" s="453" t="e">
        <f>VLOOKUP(B4934,'SINAPI-%MO'!B:E,4,0)</f>
        <v>#N/A</v>
      </c>
      <c r="H4934" s="456" t="str">
        <f t="shared" si="76"/>
        <v/>
      </c>
    </row>
    <row r="4935" spans="1:8" x14ac:dyDescent="0.25">
      <c r="A4935" s="447"/>
      <c r="B4935" s="449">
        <v>101880</v>
      </c>
      <c r="C4935" s="439" t="s">
        <v>12870</v>
      </c>
      <c r="D4935" s="449" t="s">
        <v>60</v>
      </c>
      <c r="E4935" s="450">
        <v>758.37</v>
      </c>
      <c r="F4935" s="455">
        <v>0</v>
      </c>
      <c r="G4935" s="453">
        <f>VLOOKUP(B4935,'SINAPI-%MO'!B:E,4,0)</f>
        <v>0.15529999999999999</v>
      </c>
      <c r="H4935" s="456">
        <f t="shared" si="76"/>
        <v>640.59</v>
      </c>
    </row>
    <row r="4936" spans="1:8" x14ac:dyDescent="0.25">
      <c r="A4936" s="447"/>
      <c r="B4936" s="449">
        <v>101882</v>
      </c>
      <c r="C4936" s="439" t="s">
        <v>12871</v>
      </c>
      <c r="D4936" s="449" t="s">
        <v>60</v>
      </c>
      <c r="E4936" s="450">
        <v>1460.44</v>
      </c>
      <c r="F4936" s="455">
        <v>0</v>
      </c>
      <c r="G4936" s="453">
        <f>VLOOKUP(B4936,'SINAPI-%MO'!B:E,4,0)</f>
        <v>8.0699999999999994E-2</v>
      </c>
      <c r="H4936" s="456">
        <f t="shared" si="76"/>
        <v>1342.58</v>
      </c>
    </row>
    <row r="4937" spans="1:8" x14ac:dyDescent="0.25">
      <c r="A4937" s="447"/>
      <c r="B4937" s="449">
        <v>106022</v>
      </c>
      <c r="C4937" s="439" t="s">
        <v>13787</v>
      </c>
      <c r="D4937" s="449" t="s">
        <v>60</v>
      </c>
      <c r="E4937" s="450">
        <v>0</v>
      </c>
      <c r="F4937" s="455"/>
      <c r="G4937" s="453" t="e">
        <f>VLOOKUP(B4937,'SINAPI-%MO'!B:E,4,0)</f>
        <v>#N/A</v>
      </c>
      <c r="H4937" s="456" t="str">
        <f t="shared" si="76"/>
        <v/>
      </c>
    </row>
    <row r="4938" spans="1:8" x14ac:dyDescent="0.25">
      <c r="A4938" s="447"/>
      <c r="B4938" s="449">
        <v>101881</v>
      </c>
      <c r="C4938" s="439" t="s">
        <v>12872</v>
      </c>
      <c r="D4938" s="449" t="s">
        <v>60</v>
      </c>
      <c r="E4938" s="450">
        <v>1054.29</v>
      </c>
      <c r="F4938" s="455">
        <v>0</v>
      </c>
      <c r="G4938" s="453">
        <f>VLOOKUP(B4938,'SINAPI-%MO'!B:E,4,0)</f>
        <v>0.11260000000000001</v>
      </c>
      <c r="H4938" s="456">
        <f t="shared" si="76"/>
        <v>935.57</v>
      </c>
    </row>
    <row r="4939" spans="1:8" x14ac:dyDescent="0.25">
      <c r="A4939" s="447"/>
      <c r="B4939" s="449">
        <v>106023</v>
      </c>
      <c r="C4939" s="439" t="s">
        <v>13788</v>
      </c>
      <c r="D4939" s="449" t="s">
        <v>60</v>
      </c>
      <c r="E4939" s="450">
        <v>0</v>
      </c>
      <c r="F4939" s="455"/>
      <c r="G4939" s="453" t="e">
        <f>VLOOKUP(B4939,'SINAPI-%MO'!B:E,4,0)</f>
        <v>#N/A</v>
      </c>
      <c r="H4939" s="456" t="str">
        <f t="shared" si="76"/>
        <v/>
      </c>
    </row>
    <row r="4940" spans="1:8" x14ac:dyDescent="0.25">
      <c r="A4940" s="447"/>
      <c r="B4940" s="449">
        <v>101878</v>
      </c>
      <c r="C4940" s="439" t="s">
        <v>12873</v>
      </c>
      <c r="D4940" s="449" t="s">
        <v>60</v>
      </c>
      <c r="E4940" s="450">
        <v>502.5</v>
      </c>
      <c r="F4940" s="455">
        <v>0</v>
      </c>
      <c r="G4940" s="453">
        <f>VLOOKUP(B4940,'SINAPI-%MO'!B:E,4,0)</f>
        <v>3.49E-2</v>
      </c>
      <c r="H4940" s="456">
        <f t="shared" ref="H4940:H5003" si="77">IF(E4940&gt;0,TRUNC(E4940*(1-G4940),2),"")</f>
        <v>484.96</v>
      </c>
    </row>
    <row r="4941" spans="1:8" x14ac:dyDescent="0.25">
      <c r="A4941" s="447"/>
      <c r="B4941" s="449">
        <v>106024</v>
      </c>
      <c r="C4941" s="439" t="s">
        <v>13789</v>
      </c>
      <c r="D4941" s="449" t="s">
        <v>60</v>
      </c>
      <c r="E4941" s="450">
        <v>0</v>
      </c>
      <c r="F4941" s="455"/>
      <c r="G4941" s="453" t="e">
        <f>VLOOKUP(B4941,'SINAPI-%MO'!B:E,4,0)</f>
        <v>#N/A</v>
      </c>
      <c r="H4941" s="456" t="str">
        <f t="shared" si="77"/>
        <v/>
      </c>
    </row>
    <row r="4942" spans="1:8" x14ac:dyDescent="0.25">
      <c r="A4942" s="447"/>
      <c r="B4942" s="449">
        <v>106025</v>
      </c>
      <c r="C4942" s="439" t="s">
        <v>13790</v>
      </c>
      <c r="D4942" s="449" t="s">
        <v>60</v>
      </c>
      <c r="E4942" s="450">
        <v>0</v>
      </c>
      <c r="F4942" s="455"/>
      <c r="G4942" s="453" t="e">
        <f>VLOOKUP(B4942,'SINAPI-%MO'!B:E,4,0)</f>
        <v>#N/A</v>
      </c>
      <c r="H4942" s="456" t="str">
        <f t="shared" si="77"/>
        <v/>
      </c>
    </row>
    <row r="4943" spans="1:8" x14ac:dyDescent="0.25">
      <c r="A4943" s="447"/>
      <c r="B4943" s="449">
        <v>106026</v>
      </c>
      <c r="C4943" s="439" t="s">
        <v>13791</v>
      </c>
      <c r="D4943" s="449" t="s">
        <v>60</v>
      </c>
      <c r="E4943" s="450">
        <v>0</v>
      </c>
      <c r="F4943" s="455"/>
      <c r="G4943" s="453" t="e">
        <f>VLOOKUP(B4943,'SINAPI-%MO'!B:E,4,0)</f>
        <v>#N/A</v>
      </c>
      <c r="H4943" s="456" t="str">
        <f t="shared" si="77"/>
        <v/>
      </c>
    </row>
    <row r="4944" spans="1:8" x14ac:dyDescent="0.25">
      <c r="A4944" s="447"/>
      <c r="B4944" s="449">
        <v>101877</v>
      </c>
      <c r="C4944" s="439" t="s">
        <v>12874</v>
      </c>
      <c r="D4944" s="449" t="s">
        <v>60</v>
      </c>
      <c r="E4944" s="450">
        <v>81.16</v>
      </c>
      <c r="F4944" s="455">
        <v>0</v>
      </c>
      <c r="G4944" s="453">
        <f>VLOOKUP(B4944,'SINAPI-%MO'!B:E,4,0)</f>
        <v>0.50339999999999996</v>
      </c>
      <c r="H4944" s="456">
        <f t="shared" si="77"/>
        <v>40.299999999999997</v>
      </c>
    </row>
    <row r="4945" spans="1:8" x14ac:dyDescent="0.25">
      <c r="A4945" s="447"/>
      <c r="B4945" s="449">
        <v>101876</v>
      </c>
      <c r="C4945" s="439" t="s">
        <v>12875</v>
      </c>
      <c r="D4945" s="449" t="s">
        <v>60</v>
      </c>
      <c r="E4945" s="450">
        <v>111.64</v>
      </c>
      <c r="F4945" s="455">
        <v>0</v>
      </c>
      <c r="G4945" s="453">
        <f>VLOOKUP(B4945,'SINAPI-%MO'!B:E,4,0)</f>
        <v>0.43390000000000001</v>
      </c>
      <c r="H4945" s="456">
        <f t="shared" si="77"/>
        <v>63.19</v>
      </c>
    </row>
    <row r="4946" spans="1:8" x14ac:dyDescent="0.25">
      <c r="A4946" s="447"/>
      <c r="B4946" s="449">
        <v>101873</v>
      </c>
      <c r="C4946" s="439" t="s">
        <v>13792</v>
      </c>
      <c r="D4946" s="449" t="s">
        <v>60</v>
      </c>
      <c r="E4946" s="450">
        <v>0</v>
      </c>
      <c r="F4946" s="455"/>
      <c r="G4946" s="453" t="e">
        <f>VLOOKUP(B4946,'SINAPI-%MO'!B:E,4,0)</f>
        <v>#N/A</v>
      </c>
      <c r="H4946" s="456" t="str">
        <f t="shared" si="77"/>
        <v/>
      </c>
    </row>
    <row r="4947" spans="1:8" x14ac:dyDescent="0.25">
      <c r="A4947" s="447"/>
      <c r="B4947" s="449">
        <v>101874</v>
      </c>
      <c r="C4947" s="439" t="s">
        <v>13793</v>
      </c>
      <c r="D4947" s="449" t="s">
        <v>60</v>
      </c>
      <c r="E4947" s="450">
        <v>0</v>
      </c>
      <c r="F4947" s="455"/>
      <c r="G4947" s="453" t="e">
        <f>VLOOKUP(B4947,'SINAPI-%MO'!B:E,4,0)</f>
        <v>#N/A</v>
      </c>
      <c r="H4947" s="456" t="str">
        <f t="shared" si="77"/>
        <v/>
      </c>
    </row>
    <row r="4948" spans="1:8" x14ac:dyDescent="0.25">
      <c r="A4948" s="447"/>
      <c r="B4948" s="449">
        <v>101871</v>
      </c>
      <c r="C4948" s="439" t="s">
        <v>13794</v>
      </c>
      <c r="D4948" s="449" t="s">
        <v>60</v>
      </c>
      <c r="E4948" s="450">
        <v>0</v>
      </c>
      <c r="F4948" s="455"/>
      <c r="G4948" s="453" t="e">
        <f>VLOOKUP(B4948,'SINAPI-%MO'!B:E,4,0)</f>
        <v>#N/A</v>
      </c>
      <c r="H4948" s="456" t="str">
        <f t="shared" si="77"/>
        <v/>
      </c>
    </row>
    <row r="4949" spans="1:8" x14ac:dyDescent="0.25">
      <c r="A4949" s="447"/>
      <c r="B4949" s="449">
        <v>101872</v>
      </c>
      <c r="C4949" s="439" t="s">
        <v>13795</v>
      </c>
      <c r="D4949" s="449" t="s">
        <v>60</v>
      </c>
      <c r="E4949" s="450">
        <v>0</v>
      </c>
      <c r="F4949" s="455"/>
      <c r="G4949" s="453" t="e">
        <f>VLOOKUP(B4949,'SINAPI-%MO'!B:E,4,0)</f>
        <v>#N/A</v>
      </c>
      <c r="H4949" s="456" t="str">
        <f t="shared" si="77"/>
        <v/>
      </c>
    </row>
    <row r="4950" spans="1:8" x14ac:dyDescent="0.25">
      <c r="A4950" s="447"/>
      <c r="B4950" s="449">
        <v>97360</v>
      </c>
      <c r="C4950" s="439" t="s">
        <v>12876</v>
      </c>
      <c r="D4950" s="449" t="s">
        <v>60</v>
      </c>
      <c r="E4950" s="450">
        <v>6876.02</v>
      </c>
      <c r="F4950" s="455">
        <v>0</v>
      </c>
      <c r="G4950" s="453">
        <f>VLOOKUP(B4950,'SINAPI-%MO'!B:E,4,0)</f>
        <v>4.2000000000000003E-2</v>
      </c>
      <c r="H4950" s="456">
        <f t="shared" si="77"/>
        <v>6587.22</v>
      </c>
    </row>
    <row r="4951" spans="1:8" x14ac:dyDescent="0.25">
      <c r="A4951" s="447"/>
      <c r="B4951" s="449">
        <v>97361</v>
      </c>
      <c r="C4951" s="439" t="s">
        <v>12877</v>
      </c>
      <c r="D4951" s="449" t="s">
        <v>60</v>
      </c>
      <c r="E4951" s="450">
        <v>9168.0300000000007</v>
      </c>
      <c r="F4951" s="455">
        <v>0</v>
      </c>
      <c r="G4951" s="453">
        <f>VLOOKUP(B4951,'SINAPI-%MO'!B:E,4,0)</f>
        <v>4.2000000000000003E-2</v>
      </c>
      <c r="H4951" s="456">
        <f t="shared" si="77"/>
        <v>8782.9699999999993</v>
      </c>
    </row>
    <row r="4952" spans="1:8" x14ac:dyDescent="0.25">
      <c r="A4952" s="447"/>
      <c r="B4952" s="449">
        <v>97359</v>
      </c>
      <c r="C4952" s="439" t="s">
        <v>12878</v>
      </c>
      <c r="D4952" s="449" t="s">
        <v>60</v>
      </c>
      <c r="E4952" s="450">
        <v>3570.6</v>
      </c>
      <c r="F4952" s="455">
        <v>0</v>
      </c>
      <c r="G4952" s="453">
        <f>VLOOKUP(B4952,'SINAPI-%MO'!B:E,4,0)</f>
        <v>5.3900000000000003E-2</v>
      </c>
      <c r="H4952" s="456">
        <f t="shared" si="77"/>
        <v>3378.14</v>
      </c>
    </row>
    <row r="4953" spans="1:8" x14ac:dyDescent="0.25">
      <c r="A4953" s="447"/>
      <c r="B4953" s="449">
        <v>101946</v>
      </c>
      <c r="C4953" s="439" t="s">
        <v>12879</v>
      </c>
      <c r="D4953" s="449" t="s">
        <v>60</v>
      </c>
      <c r="E4953" s="450">
        <v>113.13</v>
      </c>
      <c r="F4953" s="455">
        <v>0</v>
      </c>
      <c r="G4953" s="453">
        <f>VLOOKUP(B4953,'SINAPI-%MO'!B:E,4,0)</f>
        <v>0.25490000000000002</v>
      </c>
      <c r="H4953" s="456">
        <f t="shared" si="77"/>
        <v>84.29</v>
      </c>
    </row>
    <row r="4954" spans="1:8" x14ac:dyDescent="0.25">
      <c r="A4954" s="447"/>
      <c r="B4954" s="449">
        <v>97362</v>
      </c>
      <c r="C4954" s="439" t="s">
        <v>12880</v>
      </c>
      <c r="D4954" s="449" t="s">
        <v>60</v>
      </c>
      <c r="E4954" s="450">
        <v>1890.14</v>
      </c>
      <c r="F4954" s="455">
        <v>0</v>
      </c>
      <c r="G4954" s="453">
        <f>VLOOKUP(B4954,'SINAPI-%MO'!B:E,4,0)</f>
        <v>2.3599999999999999E-2</v>
      </c>
      <c r="H4954" s="456">
        <f t="shared" si="77"/>
        <v>1845.53</v>
      </c>
    </row>
    <row r="4955" spans="1:8" x14ac:dyDescent="0.25">
      <c r="A4955" s="447"/>
      <c r="B4955" s="449">
        <v>101553</v>
      </c>
      <c r="C4955" s="439" t="s">
        <v>14503</v>
      </c>
      <c r="D4955" s="449" t="s">
        <v>60</v>
      </c>
      <c r="E4955" s="450">
        <v>14.54</v>
      </c>
      <c r="F4955" s="455">
        <v>0.65890000000000004</v>
      </c>
      <c r="G4955" s="453">
        <f>VLOOKUP(B4955,'SINAPI-%MO'!B:E,4,0)</f>
        <v>0.34110000000000001</v>
      </c>
      <c r="H4955" s="456">
        <f t="shared" si="77"/>
        <v>9.58</v>
      </c>
    </row>
    <row r="4956" spans="1:8" x14ac:dyDescent="0.25">
      <c r="A4956" s="447"/>
      <c r="B4956" s="449">
        <v>101554</v>
      </c>
      <c r="C4956" s="439" t="s">
        <v>14504</v>
      </c>
      <c r="D4956" s="449" t="s">
        <v>60</v>
      </c>
      <c r="E4956" s="450">
        <v>10.74</v>
      </c>
      <c r="F4956" s="455">
        <v>0.53820000000000001</v>
      </c>
      <c r="G4956" s="453">
        <f>VLOOKUP(B4956,'SINAPI-%MO'!B:E,4,0)</f>
        <v>0.46179999999999999</v>
      </c>
      <c r="H4956" s="456">
        <f t="shared" si="77"/>
        <v>5.78</v>
      </c>
    </row>
    <row r="4957" spans="1:8" x14ac:dyDescent="0.25">
      <c r="A4957" s="447"/>
      <c r="B4957" s="449">
        <v>101555</v>
      </c>
      <c r="C4957" s="439" t="s">
        <v>14505</v>
      </c>
      <c r="D4957" s="449" t="s">
        <v>60</v>
      </c>
      <c r="E4957" s="450">
        <v>7.28</v>
      </c>
      <c r="F4957" s="455">
        <v>0.31869999999999998</v>
      </c>
      <c r="G4957" s="453">
        <f>VLOOKUP(B4957,'SINAPI-%MO'!B:E,4,0)</f>
        <v>0.68130000000000002</v>
      </c>
      <c r="H4957" s="456">
        <f t="shared" si="77"/>
        <v>2.3199999999999998</v>
      </c>
    </row>
    <row r="4958" spans="1:8" x14ac:dyDescent="0.25">
      <c r="A4958" s="447"/>
      <c r="B4958" s="449">
        <v>101556</v>
      </c>
      <c r="C4958" s="439" t="s">
        <v>14506</v>
      </c>
      <c r="D4958" s="449" t="s">
        <v>60</v>
      </c>
      <c r="E4958" s="450">
        <v>6.73</v>
      </c>
      <c r="F4958" s="455">
        <v>0.26300000000000001</v>
      </c>
      <c r="G4958" s="453">
        <f>VLOOKUP(B4958,'SINAPI-%MO'!B:E,4,0)</f>
        <v>0.73699999999999999</v>
      </c>
      <c r="H4958" s="456">
        <f t="shared" si="77"/>
        <v>1.76</v>
      </c>
    </row>
    <row r="4959" spans="1:8" x14ac:dyDescent="0.25">
      <c r="A4959" s="447"/>
      <c r="B4959" s="449">
        <v>101537</v>
      </c>
      <c r="C4959" s="439" t="s">
        <v>14507</v>
      </c>
      <c r="D4959" s="449" t="s">
        <v>60</v>
      </c>
      <c r="E4959" s="450">
        <v>93.53</v>
      </c>
      <c r="F4959" s="455">
        <v>0</v>
      </c>
      <c r="G4959" s="453">
        <f>VLOOKUP(B4959,'SINAPI-%MO'!B:E,4,0)</f>
        <v>0.45040000000000002</v>
      </c>
      <c r="H4959" s="456">
        <f t="shared" si="77"/>
        <v>51.4</v>
      </c>
    </row>
    <row r="4960" spans="1:8" x14ac:dyDescent="0.25">
      <c r="A4960" s="447"/>
      <c r="B4960" s="449">
        <v>101538</v>
      </c>
      <c r="C4960" s="439" t="s">
        <v>14508</v>
      </c>
      <c r="D4960" s="449" t="s">
        <v>60</v>
      </c>
      <c r="E4960" s="450">
        <v>42.02</v>
      </c>
      <c r="F4960" s="455">
        <v>0.70250000000000001</v>
      </c>
      <c r="G4960" s="453">
        <f>VLOOKUP(B4960,'SINAPI-%MO'!B:E,4,0)</f>
        <v>0.28079999999999999</v>
      </c>
      <c r="H4960" s="456">
        <f t="shared" si="77"/>
        <v>30.22</v>
      </c>
    </row>
    <row r="4961" spans="1:8" x14ac:dyDescent="0.25">
      <c r="A4961" s="447"/>
      <c r="B4961" s="449">
        <v>101542</v>
      </c>
      <c r="C4961" s="439" t="s">
        <v>14509</v>
      </c>
      <c r="D4961" s="449" t="s">
        <v>60</v>
      </c>
      <c r="E4961" s="450">
        <v>32.22</v>
      </c>
      <c r="F4961" s="455">
        <v>0.67290000000000005</v>
      </c>
      <c r="G4961" s="453">
        <f>VLOOKUP(B4961,'SINAPI-%MO'!B:E,4,0)</f>
        <v>0.3054</v>
      </c>
      <c r="H4961" s="456">
        <f t="shared" si="77"/>
        <v>22.38</v>
      </c>
    </row>
    <row r="4962" spans="1:8" x14ac:dyDescent="0.25">
      <c r="A4962" s="447"/>
      <c r="B4962" s="449">
        <v>101539</v>
      </c>
      <c r="C4962" s="439" t="s">
        <v>14510</v>
      </c>
      <c r="D4962" s="449" t="s">
        <v>60</v>
      </c>
      <c r="E4962" s="450">
        <v>70.67</v>
      </c>
      <c r="F4962" s="455">
        <v>0.64600000000000002</v>
      </c>
      <c r="G4962" s="453">
        <f>VLOOKUP(B4962,'SINAPI-%MO'!B:E,4,0)</f>
        <v>0.33410000000000001</v>
      </c>
      <c r="H4962" s="456">
        <f t="shared" si="77"/>
        <v>47.05</v>
      </c>
    </row>
    <row r="4963" spans="1:8" x14ac:dyDescent="0.25">
      <c r="A4963" s="447"/>
      <c r="B4963" s="449">
        <v>101543</v>
      </c>
      <c r="C4963" s="439" t="s">
        <v>14511</v>
      </c>
      <c r="D4963" s="449" t="s">
        <v>60</v>
      </c>
      <c r="E4963" s="450">
        <v>57.99</v>
      </c>
      <c r="F4963" s="455">
        <v>0.63600000000000001</v>
      </c>
      <c r="G4963" s="453">
        <f>VLOOKUP(B4963,'SINAPI-%MO'!B:E,4,0)</f>
        <v>0.3397</v>
      </c>
      <c r="H4963" s="456">
        <f t="shared" si="77"/>
        <v>38.29</v>
      </c>
    </row>
    <row r="4964" spans="1:8" x14ac:dyDescent="0.25">
      <c r="A4964" s="447"/>
      <c r="B4964" s="449">
        <v>101540</v>
      </c>
      <c r="C4964" s="439" t="s">
        <v>14512</v>
      </c>
      <c r="D4964" s="449" t="s">
        <v>60</v>
      </c>
      <c r="E4964" s="450">
        <v>117.93</v>
      </c>
      <c r="F4964" s="455">
        <v>0.68159999999999998</v>
      </c>
      <c r="G4964" s="453">
        <f>VLOOKUP(B4964,'SINAPI-%MO'!B:E,4,0)</f>
        <v>0.3004</v>
      </c>
      <c r="H4964" s="456">
        <f t="shared" si="77"/>
        <v>82.5</v>
      </c>
    </row>
    <row r="4965" spans="1:8" x14ac:dyDescent="0.25">
      <c r="A4965" s="447"/>
      <c r="B4965" s="449">
        <v>101544</v>
      </c>
      <c r="C4965" s="439" t="s">
        <v>14513</v>
      </c>
      <c r="D4965" s="449" t="s">
        <v>60</v>
      </c>
      <c r="E4965" s="450">
        <v>92.15</v>
      </c>
      <c r="F4965" s="455">
        <v>0.65629999999999999</v>
      </c>
      <c r="G4965" s="453">
        <f>VLOOKUP(B4965,'SINAPI-%MO'!B:E,4,0)</f>
        <v>0.32069999999999999</v>
      </c>
      <c r="H4965" s="456">
        <f t="shared" si="77"/>
        <v>62.59</v>
      </c>
    </row>
    <row r="4966" spans="1:8" x14ac:dyDescent="0.25">
      <c r="A4966" s="447"/>
      <c r="B4966" s="449">
        <v>101541</v>
      </c>
      <c r="C4966" s="439" t="s">
        <v>14514</v>
      </c>
      <c r="D4966" s="449" t="s">
        <v>60</v>
      </c>
      <c r="E4966" s="450">
        <v>154.09</v>
      </c>
      <c r="F4966" s="455">
        <v>0.67510000000000003</v>
      </c>
      <c r="G4966" s="453">
        <f>VLOOKUP(B4966,'SINAPI-%MO'!B:E,4,0)</f>
        <v>0.30659999999999998</v>
      </c>
      <c r="H4966" s="456">
        <f t="shared" si="77"/>
        <v>106.84</v>
      </c>
    </row>
    <row r="4967" spans="1:8" x14ac:dyDescent="0.25">
      <c r="A4967" s="447"/>
      <c r="B4967" s="449">
        <v>101545</v>
      </c>
      <c r="C4967" s="439" t="s">
        <v>14515</v>
      </c>
      <c r="D4967" s="449" t="s">
        <v>60</v>
      </c>
      <c r="E4967" s="450">
        <v>132.62</v>
      </c>
      <c r="F4967" s="455">
        <v>0.68159999999999998</v>
      </c>
      <c r="G4967" s="453">
        <f>VLOOKUP(B4967,'SINAPI-%MO'!B:E,4,0)</f>
        <v>0.29720000000000002</v>
      </c>
      <c r="H4967" s="456">
        <f t="shared" si="77"/>
        <v>93.2</v>
      </c>
    </row>
    <row r="4968" spans="1:8" x14ac:dyDescent="0.25">
      <c r="A4968" s="447"/>
      <c r="B4968" s="449">
        <v>106502</v>
      </c>
      <c r="C4968" s="439" t="s">
        <v>14516</v>
      </c>
      <c r="D4968" s="449" t="s">
        <v>73</v>
      </c>
      <c r="E4968" s="450">
        <v>11.69</v>
      </c>
      <c r="F4968" s="455">
        <v>0</v>
      </c>
      <c r="G4968" s="453">
        <f>VLOOKUP(B4968,'SINAPI-%MO'!B:E,4,0)</f>
        <v>2.0500000000000001E-2</v>
      </c>
      <c r="H4968" s="456">
        <f t="shared" si="77"/>
        <v>11.45</v>
      </c>
    </row>
    <row r="4969" spans="1:8" x14ac:dyDescent="0.25">
      <c r="A4969" s="447"/>
      <c r="B4969" s="449">
        <v>106503</v>
      </c>
      <c r="C4969" s="439" t="s">
        <v>14517</v>
      </c>
      <c r="D4969" s="449" t="s">
        <v>73</v>
      </c>
      <c r="E4969" s="450">
        <v>7.37</v>
      </c>
      <c r="F4969" s="455">
        <v>0</v>
      </c>
      <c r="G4969" s="453">
        <f>VLOOKUP(B4969,'SINAPI-%MO'!B:E,4,0)</f>
        <v>2.4400000000000002E-2</v>
      </c>
      <c r="H4969" s="456">
        <f t="shared" si="77"/>
        <v>7.19</v>
      </c>
    </row>
    <row r="4970" spans="1:8" x14ac:dyDescent="0.25">
      <c r="A4970" s="447"/>
      <c r="B4970" s="449">
        <v>106504</v>
      </c>
      <c r="C4970" s="439" t="s">
        <v>14518</v>
      </c>
      <c r="D4970" s="449" t="s">
        <v>73</v>
      </c>
      <c r="E4970" s="450">
        <v>14.74</v>
      </c>
      <c r="F4970" s="455">
        <v>0</v>
      </c>
      <c r="G4970" s="453">
        <f>VLOOKUP(B4970,'SINAPI-%MO'!B:E,4,0)</f>
        <v>2.24E-2</v>
      </c>
      <c r="H4970" s="456">
        <f t="shared" si="77"/>
        <v>14.4</v>
      </c>
    </row>
    <row r="4971" spans="1:8" x14ac:dyDescent="0.25">
      <c r="A4971" s="447"/>
      <c r="B4971" s="449">
        <v>106505</v>
      </c>
      <c r="C4971" s="439" t="s">
        <v>14519</v>
      </c>
      <c r="D4971" s="449" t="s">
        <v>73</v>
      </c>
      <c r="E4971" s="450">
        <v>4.76</v>
      </c>
      <c r="F4971" s="455">
        <v>0</v>
      </c>
      <c r="G4971" s="453">
        <f>VLOOKUP(B4971,'SINAPI-%MO'!B:E,4,0)</f>
        <v>3.78E-2</v>
      </c>
      <c r="H4971" s="456">
        <f t="shared" si="77"/>
        <v>4.58</v>
      </c>
    </row>
    <row r="4972" spans="1:8" x14ac:dyDescent="0.25">
      <c r="A4972" s="447"/>
      <c r="B4972" s="449">
        <v>106526</v>
      </c>
      <c r="C4972" s="439" t="s">
        <v>15253</v>
      </c>
      <c r="D4972" s="449" t="s">
        <v>73</v>
      </c>
      <c r="E4972" s="450">
        <v>0</v>
      </c>
      <c r="F4972" s="455"/>
      <c r="G4972" s="453" t="e">
        <f>VLOOKUP(B4972,'SINAPI-%MO'!B:E,4,0)</f>
        <v>#N/A</v>
      </c>
      <c r="H4972" s="456" t="str">
        <f t="shared" si="77"/>
        <v/>
      </c>
    </row>
    <row r="4973" spans="1:8" x14ac:dyDescent="0.25">
      <c r="A4973" s="447"/>
      <c r="B4973" s="449">
        <v>106506</v>
      </c>
      <c r="C4973" s="439" t="s">
        <v>14520</v>
      </c>
      <c r="D4973" s="449" t="s">
        <v>73</v>
      </c>
      <c r="E4973" s="450">
        <v>8.9700000000000006</v>
      </c>
      <c r="F4973" s="455">
        <v>0</v>
      </c>
      <c r="G4973" s="453">
        <f>VLOOKUP(B4973,'SINAPI-%MO'!B:E,4,0)</f>
        <v>4.3499999999999997E-2</v>
      </c>
      <c r="H4973" s="456">
        <f t="shared" si="77"/>
        <v>8.57</v>
      </c>
    </row>
    <row r="4974" spans="1:8" x14ac:dyDescent="0.25">
      <c r="A4974" s="447"/>
      <c r="B4974" s="449">
        <v>106507</v>
      </c>
      <c r="C4974" s="439" t="s">
        <v>14521</v>
      </c>
      <c r="D4974" s="449" t="s">
        <v>73</v>
      </c>
      <c r="E4974" s="450">
        <v>5.74</v>
      </c>
      <c r="F4974" s="455">
        <v>0</v>
      </c>
      <c r="G4974" s="453">
        <f>VLOOKUP(B4974,'SINAPI-%MO'!B:E,4,0)</f>
        <v>5.0500000000000003E-2</v>
      </c>
      <c r="H4974" s="456">
        <f t="shared" si="77"/>
        <v>5.45</v>
      </c>
    </row>
    <row r="4975" spans="1:8" x14ac:dyDescent="0.25">
      <c r="A4975" s="447"/>
      <c r="B4975" s="449">
        <v>106508</v>
      </c>
      <c r="C4975" s="439" t="s">
        <v>14522</v>
      </c>
      <c r="D4975" s="449" t="s">
        <v>73</v>
      </c>
      <c r="E4975" s="450">
        <v>11.32</v>
      </c>
      <c r="F4975" s="455">
        <v>0</v>
      </c>
      <c r="G4975" s="453">
        <f>VLOOKUP(B4975,'SINAPI-%MO'!B:E,4,0)</f>
        <v>4.6800000000000001E-2</v>
      </c>
      <c r="H4975" s="456">
        <f t="shared" si="77"/>
        <v>10.79</v>
      </c>
    </row>
    <row r="4976" spans="1:8" x14ac:dyDescent="0.25">
      <c r="A4976" s="447"/>
      <c r="B4976" s="449">
        <v>106509</v>
      </c>
      <c r="C4976" s="439" t="s">
        <v>14523</v>
      </c>
      <c r="D4976" s="449" t="s">
        <v>73</v>
      </c>
      <c r="E4976" s="450">
        <v>3.72</v>
      </c>
      <c r="F4976" s="455">
        <v>0</v>
      </c>
      <c r="G4976" s="453">
        <f>VLOOKUP(B4976,'SINAPI-%MO'!B:E,4,0)</f>
        <v>7.8E-2</v>
      </c>
      <c r="H4976" s="456">
        <f t="shared" si="77"/>
        <v>3.42</v>
      </c>
    </row>
    <row r="4977" spans="1:8" x14ac:dyDescent="0.25">
      <c r="A4977" s="447"/>
      <c r="B4977" s="449">
        <v>106527</v>
      </c>
      <c r="C4977" s="439" t="s">
        <v>15254</v>
      </c>
      <c r="D4977" s="449" t="s">
        <v>73</v>
      </c>
      <c r="E4977" s="450">
        <v>0</v>
      </c>
      <c r="F4977" s="455"/>
      <c r="G4977" s="453" t="e">
        <f>VLOOKUP(B4977,'SINAPI-%MO'!B:E,4,0)</f>
        <v>#N/A</v>
      </c>
      <c r="H4977" s="456" t="str">
        <f t="shared" si="77"/>
        <v/>
      </c>
    </row>
    <row r="4978" spans="1:8" x14ac:dyDescent="0.25">
      <c r="A4978" s="447"/>
      <c r="B4978" s="449">
        <v>106499</v>
      </c>
      <c r="C4978" s="439" t="s">
        <v>15255</v>
      </c>
      <c r="D4978" s="449" t="s">
        <v>73</v>
      </c>
      <c r="E4978" s="450">
        <v>0</v>
      </c>
      <c r="F4978" s="455"/>
      <c r="G4978" s="453" t="e">
        <f>VLOOKUP(B4978,'SINAPI-%MO'!B:E,4,0)</f>
        <v>#N/A</v>
      </c>
      <c r="H4978" s="456" t="str">
        <f t="shared" si="77"/>
        <v/>
      </c>
    </row>
    <row r="4979" spans="1:8" x14ac:dyDescent="0.25">
      <c r="A4979" s="447"/>
      <c r="B4979" s="449">
        <v>106500</v>
      </c>
      <c r="C4979" s="439" t="s">
        <v>15256</v>
      </c>
      <c r="D4979" s="449" t="s">
        <v>73</v>
      </c>
      <c r="E4979" s="450">
        <v>0</v>
      </c>
      <c r="F4979" s="455"/>
      <c r="G4979" s="453" t="e">
        <f>VLOOKUP(B4979,'SINAPI-%MO'!B:E,4,0)</f>
        <v>#N/A</v>
      </c>
      <c r="H4979" s="456" t="str">
        <f t="shared" si="77"/>
        <v/>
      </c>
    </row>
    <row r="4980" spans="1:8" x14ac:dyDescent="0.25">
      <c r="A4980" s="447"/>
      <c r="B4980" s="449">
        <v>106501</v>
      </c>
      <c r="C4980" s="439" t="s">
        <v>15257</v>
      </c>
      <c r="D4980" s="449" t="s">
        <v>73</v>
      </c>
      <c r="E4980" s="450">
        <v>0</v>
      </c>
      <c r="F4980" s="455"/>
      <c r="G4980" s="453" t="e">
        <f>VLOOKUP(B4980,'SINAPI-%MO'!B:E,4,0)</f>
        <v>#N/A</v>
      </c>
      <c r="H4980" s="456" t="str">
        <f t="shared" si="77"/>
        <v/>
      </c>
    </row>
    <row r="4981" spans="1:8" x14ac:dyDescent="0.25">
      <c r="A4981" s="447"/>
      <c r="B4981" s="449">
        <v>101560</v>
      </c>
      <c r="C4981" s="439" t="s">
        <v>14524</v>
      </c>
      <c r="D4981" s="449" t="s">
        <v>73</v>
      </c>
      <c r="E4981" s="450">
        <v>10.64</v>
      </c>
      <c r="F4981" s="455">
        <v>0</v>
      </c>
      <c r="G4981" s="453">
        <f>VLOOKUP(B4981,'SINAPI-%MO'!B:E,4,0)</f>
        <v>7.4999999999999997E-3</v>
      </c>
      <c r="H4981" s="456">
        <f t="shared" si="77"/>
        <v>10.56</v>
      </c>
    </row>
    <row r="4982" spans="1:8" x14ac:dyDescent="0.25">
      <c r="A4982" s="447"/>
      <c r="B4982" s="449">
        <v>101568</v>
      </c>
      <c r="C4982" s="439" t="s">
        <v>14525</v>
      </c>
      <c r="D4982" s="449" t="s">
        <v>73</v>
      </c>
      <c r="E4982" s="450">
        <v>129.65</v>
      </c>
      <c r="F4982" s="455">
        <v>0</v>
      </c>
      <c r="G4982" s="453">
        <f>VLOOKUP(B4982,'SINAPI-%MO'!B:E,4,0)</f>
        <v>8.0000000000000004E-4</v>
      </c>
      <c r="H4982" s="456">
        <f t="shared" si="77"/>
        <v>129.54</v>
      </c>
    </row>
    <row r="4983" spans="1:8" x14ac:dyDescent="0.25">
      <c r="A4983" s="447"/>
      <c r="B4983" s="449">
        <v>101561</v>
      </c>
      <c r="C4983" s="439" t="s">
        <v>14526</v>
      </c>
      <c r="D4983" s="449" t="s">
        <v>73</v>
      </c>
      <c r="E4983" s="450">
        <v>16.899999999999999</v>
      </c>
      <c r="F4983" s="455">
        <v>0</v>
      </c>
      <c r="G4983" s="453">
        <f>VLOOKUP(B4983,'SINAPI-%MO'!B:E,4,0)</f>
        <v>4.7000000000000002E-3</v>
      </c>
      <c r="H4983" s="456">
        <f t="shared" si="77"/>
        <v>16.82</v>
      </c>
    </row>
    <row r="4984" spans="1:8" x14ac:dyDescent="0.25">
      <c r="A4984" s="447"/>
      <c r="B4984" s="449">
        <v>101562</v>
      </c>
      <c r="C4984" s="439" t="s">
        <v>14527</v>
      </c>
      <c r="D4984" s="449" t="s">
        <v>73</v>
      </c>
      <c r="E4984" s="450">
        <v>26.18</v>
      </c>
      <c r="F4984" s="455">
        <v>0</v>
      </c>
      <c r="G4984" s="453">
        <f>VLOOKUP(B4984,'SINAPI-%MO'!B:E,4,0)</f>
        <v>3.0999999999999999E-3</v>
      </c>
      <c r="H4984" s="456">
        <f t="shared" si="77"/>
        <v>26.09</v>
      </c>
    </row>
    <row r="4985" spans="1:8" x14ac:dyDescent="0.25">
      <c r="A4985" s="447"/>
      <c r="B4985" s="449">
        <v>101563</v>
      </c>
      <c r="C4985" s="439" t="s">
        <v>14528</v>
      </c>
      <c r="D4985" s="449" t="s">
        <v>73</v>
      </c>
      <c r="E4985" s="450">
        <v>36.97</v>
      </c>
      <c r="F4985" s="455">
        <v>0</v>
      </c>
      <c r="G4985" s="453">
        <f>VLOOKUP(B4985,'SINAPI-%MO'!B:E,4,0)</f>
        <v>2.3999999999999998E-3</v>
      </c>
      <c r="H4985" s="456">
        <f t="shared" si="77"/>
        <v>36.880000000000003</v>
      </c>
    </row>
    <row r="4986" spans="1:8" x14ac:dyDescent="0.25">
      <c r="A4986" s="447"/>
      <c r="B4986" s="449">
        <v>101564</v>
      </c>
      <c r="C4986" s="439" t="s">
        <v>14529</v>
      </c>
      <c r="D4986" s="449" t="s">
        <v>73</v>
      </c>
      <c r="E4986" s="450">
        <v>54.63</v>
      </c>
      <c r="F4986" s="455">
        <v>0</v>
      </c>
      <c r="G4986" s="453">
        <f>VLOOKUP(B4986,'SINAPI-%MO'!B:E,4,0)</f>
        <v>1.6000000000000001E-3</v>
      </c>
      <c r="H4986" s="456">
        <f t="shared" si="77"/>
        <v>54.54</v>
      </c>
    </row>
    <row r="4987" spans="1:8" x14ac:dyDescent="0.25">
      <c r="A4987" s="447"/>
      <c r="B4987" s="449">
        <v>101565</v>
      </c>
      <c r="C4987" s="439" t="s">
        <v>14530</v>
      </c>
      <c r="D4987" s="449" t="s">
        <v>73</v>
      </c>
      <c r="E4987" s="450">
        <v>76.39</v>
      </c>
      <c r="F4987" s="455">
        <v>0</v>
      </c>
      <c r="G4987" s="453">
        <f>VLOOKUP(B4987,'SINAPI-%MO'!B:E,4,0)</f>
        <v>1.1999999999999999E-3</v>
      </c>
      <c r="H4987" s="456">
        <f t="shared" si="77"/>
        <v>76.290000000000006</v>
      </c>
    </row>
    <row r="4988" spans="1:8" x14ac:dyDescent="0.25">
      <c r="A4988" s="447"/>
      <c r="B4988" s="449">
        <v>101567</v>
      </c>
      <c r="C4988" s="439" t="s">
        <v>14531</v>
      </c>
      <c r="D4988" s="449" t="s">
        <v>73</v>
      </c>
      <c r="E4988" s="450">
        <v>99.15</v>
      </c>
      <c r="F4988" s="455">
        <v>0</v>
      </c>
      <c r="G4988" s="453">
        <f>VLOOKUP(B4988,'SINAPI-%MO'!B:E,4,0)</f>
        <v>8.9999999999999998E-4</v>
      </c>
      <c r="H4988" s="456">
        <f t="shared" si="77"/>
        <v>99.06</v>
      </c>
    </row>
    <row r="4989" spans="1:8" x14ac:dyDescent="0.25">
      <c r="A4989" s="447"/>
      <c r="B4989" s="449">
        <v>106524</v>
      </c>
      <c r="C4989" s="439" t="s">
        <v>15258</v>
      </c>
      <c r="D4989" s="449" t="s">
        <v>73</v>
      </c>
      <c r="E4989" s="450">
        <v>0</v>
      </c>
      <c r="F4989" s="455"/>
      <c r="G4989" s="453" t="e">
        <f>VLOOKUP(B4989,'SINAPI-%MO'!B:E,4,0)</f>
        <v>#N/A</v>
      </c>
      <c r="H4989" s="456" t="str">
        <f t="shared" si="77"/>
        <v/>
      </c>
    </row>
    <row r="4990" spans="1:8" x14ac:dyDescent="0.25">
      <c r="A4990" s="447"/>
      <c r="B4990" s="449">
        <v>106525</v>
      </c>
      <c r="C4990" s="439" t="s">
        <v>15259</v>
      </c>
      <c r="D4990" s="449" t="s">
        <v>60</v>
      </c>
      <c r="E4990" s="450">
        <v>0</v>
      </c>
      <c r="F4990" s="455"/>
      <c r="G4990" s="453" t="e">
        <f>VLOOKUP(B4990,'SINAPI-%MO'!B:E,4,0)</f>
        <v>#N/A</v>
      </c>
      <c r="H4990" s="456" t="str">
        <f t="shared" si="77"/>
        <v/>
      </c>
    </row>
    <row r="4991" spans="1:8" x14ac:dyDescent="0.25">
      <c r="A4991" s="447"/>
      <c r="B4991" s="449">
        <v>101551</v>
      </c>
      <c r="C4991" s="439" t="s">
        <v>15260</v>
      </c>
      <c r="D4991" s="449" t="s">
        <v>60</v>
      </c>
      <c r="E4991" s="450">
        <v>0</v>
      </c>
      <c r="F4991" s="455"/>
      <c r="G4991" s="453" t="e">
        <f>VLOOKUP(B4991,'SINAPI-%MO'!B:E,4,0)</f>
        <v>#N/A</v>
      </c>
      <c r="H4991" s="456" t="str">
        <f t="shared" si="77"/>
        <v/>
      </c>
    </row>
    <row r="4992" spans="1:8" x14ac:dyDescent="0.25">
      <c r="A4992" s="447"/>
      <c r="B4992" s="449">
        <v>101552</v>
      </c>
      <c r="C4992" s="439" t="s">
        <v>15261</v>
      </c>
      <c r="D4992" s="449" t="s">
        <v>60</v>
      </c>
      <c r="E4992" s="450">
        <v>0</v>
      </c>
      <c r="F4992" s="455"/>
      <c r="G4992" s="453" t="e">
        <f>VLOOKUP(B4992,'SINAPI-%MO'!B:E,4,0)</f>
        <v>#N/A</v>
      </c>
      <c r="H4992" s="456" t="str">
        <f t="shared" si="77"/>
        <v/>
      </c>
    </row>
    <row r="4993" spans="1:8" x14ac:dyDescent="0.25">
      <c r="A4993" s="447"/>
      <c r="B4993" s="449">
        <v>101550</v>
      </c>
      <c r="C4993" s="439" t="s">
        <v>15262</v>
      </c>
      <c r="D4993" s="449" t="s">
        <v>60</v>
      </c>
      <c r="E4993" s="450">
        <v>0</v>
      </c>
      <c r="F4993" s="455"/>
      <c r="G4993" s="453" t="e">
        <f>VLOOKUP(B4993,'SINAPI-%MO'!B:E,4,0)</f>
        <v>#N/A</v>
      </c>
      <c r="H4993" s="456" t="str">
        <f t="shared" si="77"/>
        <v/>
      </c>
    </row>
    <row r="4994" spans="1:8" x14ac:dyDescent="0.25">
      <c r="A4994" s="447"/>
      <c r="B4994" s="449">
        <v>101501</v>
      </c>
      <c r="C4994" s="439" t="s">
        <v>14532</v>
      </c>
      <c r="D4994" s="449" t="s">
        <v>60</v>
      </c>
      <c r="E4994" s="450">
        <v>1847.06</v>
      </c>
      <c r="F4994" s="455">
        <v>3.2500000000000001E-2</v>
      </c>
      <c r="G4994" s="453">
        <f>VLOOKUP(B4994,'SINAPI-%MO'!B:E,4,0)</f>
        <v>0.27860000000000001</v>
      </c>
      <c r="H4994" s="456">
        <f t="shared" si="77"/>
        <v>1332.46</v>
      </c>
    </row>
    <row r="4995" spans="1:8" x14ac:dyDescent="0.25">
      <c r="A4995" s="447"/>
      <c r="B4995" s="449">
        <v>101502</v>
      </c>
      <c r="C4995" s="439" t="s">
        <v>14533</v>
      </c>
      <c r="D4995" s="449" t="s">
        <v>60</v>
      </c>
      <c r="E4995" s="450">
        <v>2006.73</v>
      </c>
      <c r="F4995" s="455">
        <v>2.9899999999999999E-2</v>
      </c>
      <c r="G4995" s="453">
        <f>VLOOKUP(B4995,'SINAPI-%MO'!B:E,4,0)</f>
        <v>0.27389999999999998</v>
      </c>
      <c r="H4995" s="456">
        <f t="shared" si="77"/>
        <v>1457.08</v>
      </c>
    </row>
    <row r="4996" spans="1:8" x14ac:dyDescent="0.25">
      <c r="A4996" s="447"/>
      <c r="B4996" s="449">
        <v>101503</v>
      </c>
      <c r="C4996" s="439" t="s">
        <v>14534</v>
      </c>
      <c r="D4996" s="449" t="s">
        <v>60</v>
      </c>
      <c r="E4996" s="450">
        <v>2047.02</v>
      </c>
      <c r="F4996" s="455">
        <v>2.93E-2</v>
      </c>
      <c r="G4996" s="453">
        <f>VLOOKUP(B4996,'SINAPI-%MO'!B:E,4,0)</f>
        <v>0.24460000000000001</v>
      </c>
      <c r="H4996" s="456">
        <f t="shared" si="77"/>
        <v>1546.31</v>
      </c>
    </row>
    <row r="4997" spans="1:8" x14ac:dyDescent="0.25">
      <c r="A4997" s="447"/>
      <c r="B4997" s="449">
        <v>101504</v>
      </c>
      <c r="C4997" s="439" t="s">
        <v>14535</v>
      </c>
      <c r="D4997" s="449" t="s">
        <v>60</v>
      </c>
      <c r="E4997" s="450">
        <v>2267.98</v>
      </c>
      <c r="F4997" s="455">
        <v>2.64E-2</v>
      </c>
      <c r="G4997" s="453">
        <f>VLOOKUP(B4997,'SINAPI-%MO'!B:E,4,0)</f>
        <v>0.22989999999999999</v>
      </c>
      <c r="H4997" s="456">
        <f t="shared" si="77"/>
        <v>1746.57</v>
      </c>
    </row>
    <row r="4998" spans="1:8" x14ac:dyDescent="0.25">
      <c r="A4998" s="447"/>
      <c r="B4998" s="449">
        <v>101497</v>
      </c>
      <c r="C4998" s="439" t="s">
        <v>14536</v>
      </c>
      <c r="D4998" s="449" t="s">
        <v>60</v>
      </c>
      <c r="E4998" s="450">
        <v>1855.69</v>
      </c>
      <c r="F4998" s="455">
        <v>3.2300000000000002E-2</v>
      </c>
      <c r="G4998" s="453">
        <f>VLOOKUP(B4998,'SINAPI-%MO'!B:E,4,0)</f>
        <v>0.28510000000000002</v>
      </c>
      <c r="H4998" s="456">
        <f t="shared" si="77"/>
        <v>1326.63</v>
      </c>
    </row>
    <row r="4999" spans="1:8" x14ac:dyDescent="0.25">
      <c r="A4999" s="447"/>
      <c r="B4999" s="449">
        <v>101498</v>
      </c>
      <c r="C4999" s="439" t="s">
        <v>14537</v>
      </c>
      <c r="D4999" s="449" t="s">
        <v>60</v>
      </c>
      <c r="E4999" s="450">
        <v>2015.36</v>
      </c>
      <c r="F4999" s="455">
        <v>2.98E-2</v>
      </c>
      <c r="G4999" s="453">
        <f>VLOOKUP(B4999,'SINAPI-%MO'!B:E,4,0)</f>
        <v>0.28000000000000003</v>
      </c>
      <c r="H4999" s="456">
        <f t="shared" si="77"/>
        <v>1451.05</v>
      </c>
    </row>
    <row r="5000" spans="1:8" x14ac:dyDescent="0.25">
      <c r="A5000" s="447"/>
      <c r="B5000" s="449">
        <v>101499</v>
      </c>
      <c r="C5000" s="439" t="s">
        <v>14538</v>
      </c>
      <c r="D5000" s="449" t="s">
        <v>60</v>
      </c>
      <c r="E5000" s="450">
        <v>2055.65</v>
      </c>
      <c r="F5000" s="455">
        <v>2.92E-2</v>
      </c>
      <c r="G5000" s="453">
        <f>VLOOKUP(B5000,'SINAPI-%MO'!B:E,4,0)</f>
        <v>0.25069999999999998</v>
      </c>
      <c r="H5000" s="456">
        <f t="shared" si="77"/>
        <v>1540.29</v>
      </c>
    </row>
    <row r="5001" spans="1:8" x14ac:dyDescent="0.25">
      <c r="A5001" s="447"/>
      <c r="B5001" s="449">
        <v>101500</v>
      </c>
      <c r="C5001" s="439" t="s">
        <v>14539</v>
      </c>
      <c r="D5001" s="449" t="s">
        <v>60</v>
      </c>
      <c r="E5001" s="450">
        <v>2276.61</v>
      </c>
      <c r="F5001" s="455">
        <v>2.63E-2</v>
      </c>
      <c r="G5001" s="453">
        <f>VLOOKUP(B5001,'SINAPI-%MO'!B:E,4,0)</f>
        <v>0.23549999999999999</v>
      </c>
      <c r="H5001" s="456">
        <f t="shared" si="77"/>
        <v>1740.46</v>
      </c>
    </row>
    <row r="5002" spans="1:8" x14ac:dyDescent="0.25">
      <c r="A5002" s="447"/>
      <c r="B5002" s="449">
        <v>101493</v>
      </c>
      <c r="C5002" s="439" t="s">
        <v>14540</v>
      </c>
      <c r="D5002" s="449" t="s">
        <v>60</v>
      </c>
      <c r="E5002" s="450">
        <v>1582.78</v>
      </c>
      <c r="F5002" s="455">
        <v>3.7900000000000003E-2</v>
      </c>
      <c r="G5002" s="453">
        <f>VLOOKUP(B5002,'SINAPI-%MO'!B:E,4,0)</f>
        <v>0.30120000000000002</v>
      </c>
      <c r="H5002" s="456">
        <f t="shared" si="77"/>
        <v>1106.04</v>
      </c>
    </row>
    <row r="5003" spans="1:8" x14ac:dyDescent="0.25">
      <c r="A5003" s="447"/>
      <c r="B5003" s="449">
        <v>101494</v>
      </c>
      <c r="C5003" s="439" t="s">
        <v>14541</v>
      </c>
      <c r="D5003" s="449" t="s">
        <v>60</v>
      </c>
      <c r="E5003" s="450">
        <v>1688.27</v>
      </c>
      <c r="F5003" s="455">
        <v>3.5499999999999997E-2</v>
      </c>
      <c r="G5003" s="453">
        <f>VLOOKUP(B5003,'SINAPI-%MO'!B:E,4,0)</f>
        <v>0.29620000000000002</v>
      </c>
      <c r="H5003" s="456">
        <f t="shared" si="77"/>
        <v>1188.2</v>
      </c>
    </row>
    <row r="5004" spans="1:8" x14ac:dyDescent="0.25">
      <c r="A5004" s="447"/>
      <c r="B5004" s="449">
        <v>101495</v>
      </c>
      <c r="C5004" s="439" t="s">
        <v>14542</v>
      </c>
      <c r="D5004" s="449" t="s">
        <v>60</v>
      </c>
      <c r="E5004" s="450">
        <v>1714.89</v>
      </c>
      <c r="F5004" s="455">
        <v>3.5000000000000003E-2</v>
      </c>
      <c r="G5004" s="453">
        <f>VLOOKUP(B5004,'SINAPI-%MO'!B:E,4,0)</f>
        <v>0.2727</v>
      </c>
      <c r="H5004" s="456">
        <f t="shared" ref="H5004:H5067" si="78">IF(E5004&gt;0,TRUNC(E5004*(1-G5004),2),"")</f>
        <v>1247.23</v>
      </c>
    </row>
    <row r="5005" spans="1:8" x14ac:dyDescent="0.25">
      <c r="A5005" s="447"/>
      <c r="B5005" s="449">
        <v>101496</v>
      </c>
      <c r="C5005" s="439" t="s">
        <v>14543</v>
      </c>
      <c r="D5005" s="449" t="s">
        <v>60</v>
      </c>
      <c r="E5005" s="450">
        <v>1873.7</v>
      </c>
      <c r="F5005" s="455">
        <v>3.2000000000000001E-2</v>
      </c>
      <c r="G5005" s="453">
        <f>VLOOKUP(B5005,'SINAPI-%MO'!B:E,4,0)</f>
        <v>0.25919999999999999</v>
      </c>
      <c r="H5005" s="456">
        <f t="shared" si="78"/>
        <v>1388.03</v>
      </c>
    </row>
    <row r="5006" spans="1:8" x14ac:dyDescent="0.25">
      <c r="A5006" s="447"/>
      <c r="B5006" s="449">
        <v>101489</v>
      </c>
      <c r="C5006" s="439" t="s">
        <v>14544</v>
      </c>
      <c r="D5006" s="449" t="s">
        <v>60</v>
      </c>
      <c r="E5006" s="450">
        <v>1599.78</v>
      </c>
      <c r="F5006" s="455">
        <v>3.7499999999999999E-2</v>
      </c>
      <c r="G5006" s="453">
        <f>VLOOKUP(B5006,'SINAPI-%MO'!B:E,4,0)</f>
        <v>0.30980000000000002</v>
      </c>
      <c r="H5006" s="456">
        <f t="shared" si="78"/>
        <v>1104.1600000000001</v>
      </c>
    </row>
    <row r="5007" spans="1:8" x14ac:dyDescent="0.25">
      <c r="A5007" s="447"/>
      <c r="B5007" s="449">
        <v>101490</v>
      </c>
      <c r="C5007" s="439" t="s">
        <v>14545</v>
      </c>
      <c r="D5007" s="449" t="s">
        <v>60</v>
      </c>
      <c r="E5007" s="450">
        <v>1705.27</v>
      </c>
      <c r="F5007" s="455">
        <v>3.5200000000000002E-2</v>
      </c>
      <c r="G5007" s="453">
        <f>VLOOKUP(B5007,'SINAPI-%MO'!B:E,4,0)</f>
        <v>0.30430000000000001</v>
      </c>
      <c r="H5007" s="456">
        <f t="shared" si="78"/>
        <v>1186.3499999999999</v>
      </c>
    </row>
    <row r="5008" spans="1:8" x14ac:dyDescent="0.25">
      <c r="A5008" s="447"/>
      <c r="B5008" s="449">
        <v>101491</v>
      </c>
      <c r="C5008" s="439" t="s">
        <v>14546</v>
      </c>
      <c r="D5008" s="449" t="s">
        <v>60</v>
      </c>
      <c r="E5008" s="450">
        <v>1731.89</v>
      </c>
      <c r="F5008" s="455">
        <v>3.4599999999999999E-2</v>
      </c>
      <c r="G5008" s="453">
        <f>VLOOKUP(B5008,'SINAPI-%MO'!B:E,4,0)</f>
        <v>0.28089999999999998</v>
      </c>
      <c r="H5008" s="456">
        <f t="shared" si="78"/>
        <v>1245.4000000000001</v>
      </c>
    </row>
    <row r="5009" spans="1:8" x14ac:dyDescent="0.25">
      <c r="A5009" s="447"/>
      <c r="B5009" s="449">
        <v>101492</v>
      </c>
      <c r="C5009" s="439" t="s">
        <v>14547</v>
      </c>
      <c r="D5009" s="449" t="s">
        <v>60</v>
      </c>
      <c r="E5009" s="450">
        <v>1890.7</v>
      </c>
      <c r="F5009" s="455">
        <v>3.1699999999999999E-2</v>
      </c>
      <c r="G5009" s="453">
        <f>VLOOKUP(B5009,'SINAPI-%MO'!B:E,4,0)</f>
        <v>0.26690000000000003</v>
      </c>
      <c r="H5009" s="456">
        <f t="shared" si="78"/>
        <v>1386.07</v>
      </c>
    </row>
    <row r="5010" spans="1:8" x14ac:dyDescent="0.25">
      <c r="A5010" s="447"/>
      <c r="B5010" s="449">
        <v>101509</v>
      </c>
      <c r="C5010" s="439" t="s">
        <v>14548</v>
      </c>
      <c r="D5010" s="449" t="s">
        <v>60</v>
      </c>
      <c r="E5010" s="450">
        <v>2051.1</v>
      </c>
      <c r="F5010" s="455">
        <v>2.92E-2</v>
      </c>
      <c r="G5010" s="453">
        <f>VLOOKUP(B5010,'SINAPI-%MO'!B:E,4,0)</f>
        <v>0.26729999999999998</v>
      </c>
      <c r="H5010" s="456">
        <f t="shared" si="78"/>
        <v>1502.84</v>
      </c>
    </row>
    <row r="5011" spans="1:8" x14ac:dyDescent="0.25">
      <c r="A5011" s="447"/>
      <c r="B5011" s="449">
        <v>101510</v>
      </c>
      <c r="C5011" s="439" t="s">
        <v>14549</v>
      </c>
      <c r="D5011" s="449" t="s">
        <v>60</v>
      </c>
      <c r="E5011" s="450">
        <v>2263.9899999999998</v>
      </c>
      <c r="F5011" s="455">
        <v>2.6499999999999999E-2</v>
      </c>
      <c r="G5011" s="453">
        <f>VLOOKUP(B5011,'SINAPI-%MO'!B:E,4,0)</f>
        <v>0.26290000000000002</v>
      </c>
      <c r="H5011" s="456">
        <f t="shared" si="78"/>
        <v>1668.78</v>
      </c>
    </row>
    <row r="5012" spans="1:8" x14ac:dyDescent="0.25">
      <c r="A5012" s="447"/>
      <c r="B5012" s="449">
        <v>101511</v>
      </c>
      <c r="C5012" s="439" t="s">
        <v>14550</v>
      </c>
      <c r="D5012" s="449" t="s">
        <v>60</v>
      </c>
      <c r="E5012" s="450">
        <v>2317.7199999999998</v>
      </c>
      <c r="F5012" s="455">
        <v>2.5899999999999999E-2</v>
      </c>
      <c r="G5012" s="453">
        <f>VLOOKUP(B5012,'SINAPI-%MO'!B:E,4,0)</f>
        <v>0.2286</v>
      </c>
      <c r="H5012" s="456">
        <f t="shared" si="78"/>
        <v>1787.88</v>
      </c>
    </row>
    <row r="5013" spans="1:8" x14ac:dyDescent="0.25">
      <c r="A5013" s="447"/>
      <c r="B5013" s="449">
        <v>101512</v>
      </c>
      <c r="C5013" s="439" t="s">
        <v>14551</v>
      </c>
      <c r="D5013" s="449" t="s">
        <v>60</v>
      </c>
      <c r="E5013" s="450">
        <v>2599.73</v>
      </c>
      <c r="F5013" s="455">
        <v>2.3099999999999999E-2</v>
      </c>
      <c r="G5013" s="453">
        <f>VLOOKUP(B5013,'SINAPI-%MO'!B:E,4,0)</f>
        <v>0.21279999999999999</v>
      </c>
      <c r="H5013" s="456">
        <f t="shared" si="78"/>
        <v>2046.5</v>
      </c>
    </row>
    <row r="5014" spans="1:8" x14ac:dyDescent="0.25">
      <c r="A5014" s="447"/>
      <c r="B5014" s="449">
        <v>101505</v>
      </c>
      <c r="C5014" s="439" t="s">
        <v>14552</v>
      </c>
      <c r="D5014" s="449" t="s">
        <v>60</v>
      </c>
      <c r="E5014" s="450">
        <v>1973.16</v>
      </c>
      <c r="F5014" s="455">
        <v>3.04E-2</v>
      </c>
      <c r="G5014" s="453">
        <f>VLOOKUP(B5014,'SINAPI-%MO'!B:E,4,0)</f>
        <v>0.28489999999999999</v>
      </c>
      <c r="H5014" s="456">
        <f t="shared" si="78"/>
        <v>1411</v>
      </c>
    </row>
    <row r="5015" spans="1:8" x14ac:dyDescent="0.25">
      <c r="A5015" s="447"/>
      <c r="B5015" s="449">
        <v>101506</v>
      </c>
      <c r="C5015" s="439" t="s">
        <v>14553</v>
      </c>
      <c r="D5015" s="449" t="s">
        <v>60</v>
      </c>
      <c r="E5015" s="450">
        <v>2186.0500000000002</v>
      </c>
      <c r="F5015" s="455">
        <v>2.7400000000000001E-2</v>
      </c>
      <c r="G5015" s="453">
        <f>VLOOKUP(B5015,'SINAPI-%MO'!B:E,4,0)</f>
        <v>0.27860000000000001</v>
      </c>
      <c r="H5015" s="456">
        <f t="shared" si="78"/>
        <v>1577.01</v>
      </c>
    </row>
    <row r="5016" spans="1:8" x14ac:dyDescent="0.25">
      <c r="A5016" s="447"/>
      <c r="B5016" s="449">
        <v>101507</v>
      </c>
      <c r="C5016" s="439" t="s">
        <v>14554</v>
      </c>
      <c r="D5016" s="449" t="s">
        <v>60</v>
      </c>
      <c r="E5016" s="450">
        <v>2239.7800000000002</v>
      </c>
      <c r="F5016" s="455">
        <v>2.6800000000000001E-2</v>
      </c>
      <c r="G5016" s="453">
        <f>VLOOKUP(B5016,'SINAPI-%MO'!B:E,4,0)</f>
        <v>0.2427</v>
      </c>
      <c r="H5016" s="456">
        <f t="shared" si="78"/>
        <v>1696.18</v>
      </c>
    </row>
    <row r="5017" spans="1:8" x14ac:dyDescent="0.25">
      <c r="A5017" s="447"/>
      <c r="B5017" s="449">
        <v>101508</v>
      </c>
      <c r="C5017" s="439" t="s">
        <v>14555</v>
      </c>
      <c r="D5017" s="449" t="s">
        <v>60</v>
      </c>
      <c r="E5017" s="450">
        <v>2521.79</v>
      </c>
      <c r="F5017" s="455">
        <v>2.3800000000000002E-2</v>
      </c>
      <c r="G5017" s="453">
        <f>VLOOKUP(B5017,'SINAPI-%MO'!B:E,4,0)</f>
        <v>0.22489999999999999</v>
      </c>
      <c r="H5017" s="456">
        <f t="shared" si="78"/>
        <v>1954.63</v>
      </c>
    </row>
    <row r="5018" spans="1:8" x14ac:dyDescent="0.25">
      <c r="A5018" s="447"/>
      <c r="B5018" s="449">
        <v>101525</v>
      </c>
      <c r="C5018" s="439" t="s">
        <v>14556</v>
      </c>
      <c r="D5018" s="449" t="s">
        <v>60</v>
      </c>
      <c r="E5018" s="450">
        <v>1130.06</v>
      </c>
      <c r="F5018" s="455">
        <v>0</v>
      </c>
      <c r="G5018" s="453">
        <f>VLOOKUP(B5018,'SINAPI-%MO'!B:E,4,0)</f>
        <v>0.20480000000000001</v>
      </c>
      <c r="H5018" s="456">
        <f t="shared" si="78"/>
        <v>898.62</v>
      </c>
    </row>
    <row r="5019" spans="1:8" x14ac:dyDescent="0.25">
      <c r="A5019" s="447"/>
      <c r="B5019" s="449">
        <v>101526</v>
      </c>
      <c r="C5019" s="439" t="s">
        <v>14557</v>
      </c>
      <c r="D5019" s="449" t="s">
        <v>60</v>
      </c>
      <c r="E5019" s="450">
        <v>1319.94</v>
      </c>
      <c r="F5019" s="455">
        <v>0</v>
      </c>
      <c r="G5019" s="453">
        <f>VLOOKUP(B5019,'SINAPI-%MO'!B:E,4,0)</f>
        <v>0.20699999999999999</v>
      </c>
      <c r="H5019" s="456">
        <f t="shared" si="78"/>
        <v>1046.71</v>
      </c>
    </row>
    <row r="5020" spans="1:8" x14ac:dyDescent="0.25">
      <c r="A5020" s="447"/>
      <c r="B5020" s="449">
        <v>101527</v>
      </c>
      <c r="C5020" s="439" t="s">
        <v>14558</v>
      </c>
      <c r="D5020" s="449" t="s">
        <v>60</v>
      </c>
      <c r="E5020" s="450">
        <v>1367.85</v>
      </c>
      <c r="F5020" s="455">
        <v>0</v>
      </c>
      <c r="G5020" s="453">
        <f>VLOOKUP(B5020,'SINAPI-%MO'!B:E,4,0)</f>
        <v>0.15720000000000001</v>
      </c>
      <c r="H5020" s="456">
        <f t="shared" si="78"/>
        <v>1152.82</v>
      </c>
    </row>
    <row r="5021" spans="1:8" x14ac:dyDescent="0.25">
      <c r="A5021" s="447"/>
      <c r="B5021" s="449">
        <v>101528</v>
      </c>
      <c r="C5021" s="439" t="s">
        <v>14559</v>
      </c>
      <c r="D5021" s="449" t="s">
        <v>60</v>
      </c>
      <c r="E5021" s="450">
        <v>1585.65</v>
      </c>
      <c r="F5021" s="455">
        <v>0</v>
      </c>
      <c r="G5021" s="453">
        <f>VLOOKUP(B5021,'SINAPI-%MO'!B:E,4,0)</f>
        <v>0.1416</v>
      </c>
      <c r="H5021" s="456">
        <f t="shared" si="78"/>
        <v>1361.12</v>
      </c>
    </row>
    <row r="5022" spans="1:8" x14ac:dyDescent="0.25">
      <c r="A5022" s="447"/>
      <c r="B5022" s="449">
        <v>101521</v>
      </c>
      <c r="C5022" s="439" t="s">
        <v>14560</v>
      </c>
      <c r="D5022" s="449" t="s">
        <v>60</v>
      </c>
      <c r="E5022" s="450">
        <v>1138.67</v>
      </c>
      <c r="F5022" s="455">
        <v>0</v>
      </c>
      <c r="G5022" s="453">
        <f>VLOOKUP(B5022,'SINAPI-%MO'!B:E,4,0)</f>
        <v>0.21609999999999999</v>
      </c>
      <c r="H5022" s="456">
        <f t="shared" si="78"/>
        <v>892.6</v>
      </c>
    </row>
    <row r="5023" spans="1:8" x14ac:dyDescent="0.25">
      <c r="A5023" s="447"/>
      <c r="B5023" s="449">
        <v>101522</v>
      </c>
      <c r="C5023" s="439" t="s">
        <v>14561</v>
      </c>
      <c r="D5023" s="449" t="s">
        <v>60</v>
      </c>
      <c r="E5023" s="450">
        <v>1328.55</v>
      </c>
      <c r="F5023" s="455">
        <v>0</v>
      </c>
      <c r="G5023" s="453">
        <f>VLOOKUP(B5023,'SINAPI-%MO'!B:E,4,0)</f>
        <v>0.21659999999999999</v>
      </c>
      <c r="H5023" s="456">
        <f t="shared" si="78"/>
        <v>1040.78</v>
      </c>
    </row>
    <row r="5024" spans="1:8" x14ac:dyDescent="0.25">
      <c r="A5024" s="447"/>
      <c r="B5024" s="449">
        <v>101523</v>
      </c>
      <c r="C5024" s="439" t="s">
        <v>14562</v>
      </c>
      <c r="D5024" s="449" t="s">
        <v>60</v>
      </c>
      <c r="E5024" s="450">
        <v>1376.46</v>
      </c>
      <c r="F5024" s="455">
        <v>0</v>
      </c>
      <c r="G5024" s="453">
        <f>VLOOKUP(B5024,'SINAPI-%MO'!B:E,4,0)</f>
        <v>0.1668</v>
      </c>
      <c r="H5024" s="456">
        <f t="shared" si="78"/>
        <v>1146.8599999999999</v>
      </c>
    </row>
    <row r="5025" spans="1:8" x14ac:dyDescent="0.25">
      <c r="A5025" s="447"/>
      <c r="B5025" s="449">
        <v>101524</v>
      </c>
      <c r="C5025" s="439" t="s">
        <v>14563</v>
      </c>
      <c r="D5025" s="449" t="s">
        <v>60</v>
      </c>
      <c r="E5025" s="450">
        <v>1594.26</v>
      </c>
      <c r="F5025" s="455">
        <v>0</v>
      </c>
      <c r="G5025" s="453">
        <f>VLOOKUP(B5025,'SINAPI-%MO'!B:E,4,0)</f>
        <v>0.15</v>
      </c>
      <c r="H5025" s="456">
        <f t="shared" si="78"/>
        <v>1355.12</v>
      </c>
    </row>
    <row r="5026" spans="1:8" x14ac:dyDescent="0.25">
      <c r="A5026" s="447"/>
      <c r="B5026" s="449">
        <v>101517</v>
      </c>
      <c r="C5026" s="439" t="s">
        <v>14564</v>
      </c>
      <c r="D5026" s="449" t="s">
        <v>60</v>
      </c>
      <c r="E5026" s="450">
        <v>849.76</v>
      </c>
      <c r="F5026" s="455">
        <v>0</v>
      </c>
      <c r="G5026" s="453">
        <f>VLOOKUP(B5026,'SINAPI-%MO'!B:E,4,0)</f>
        <v>0.2233</v>
      </c>
      <c r="H5026" s="456">
        <f t="shared" si="78"/>
        <v>660</v>
      </c>
    </row>
    <row r="5027" spans="1:8" x14ac:dyDescent="0.25">
      <c r="A5027" s="447"/>
      <c r="B5027" s="449">
        <v>101518</v>
      </c>
      <c r="C5027" s="439" t="s">
        <v>14565</v>
      </c>
      <c r="D5027" s="449" t="s">
        <v>60</v>
      </c>
      <c r="E5027" s="450">
        <v>976.34</v>
      </c>
      <c r="F5027" s="455">
        <v>0</v>
      </c>
      <c r="G5027" s="453">
        <f>VLOOKUP(B5027,'SINAPI-%MO'!B:E,4,0)</f>
        <v>0.22289999999999999</v>
      </c>
      <c r="H5027" s="456">
        <f t="shared" si="78"/>
        <v>758.71</v>
      </c>
    </row>
    <row r="5028" spans="1:8" x14ac:dyDescent="0.25">
      <c r="A5028" s="447"/>
      <c r="B5028" s="449">
        <v>101519</v>
      </c>
      <c r="C5028" s="439" t="s">
        <v>14566</v>
      </c>
      <c r="D5028" s="449" t="s">
        <v>60</v>
      </c>
      <c r="E5028" s="450">
        <v>1008.29</v>
      </c>
      <c r="F5028" s="455">
        <v>0</v>
      </c>
      <c r="G5028" s="453">
        <f>VLOOKUP(B5028,'SINAPI-%MO'!B:E,4,0)</f>
        <v>0.17730000000000001</v>
      </c>
      <c r="H5028" s="456">
        <f t="shared" si="78"/>
        <v>829.52</v>
      </c>
    </row>
    <row r="5029" spans="1:8" x14ac:dyDescent="0.25">
      <c r="A5029" s="447"/>
      <c r="B5029" s="449">
        <v>101520</v>
      </c>
      <c r="C5029" s="439" t="s">
        <v>14567</v>
      </c>
      <c r="D5029" s="449" t="s">
        <v>60</v>
      </c>
      <c r="E5029" s="450">
        <v>1153.49</v>
      </c>
      <c r="F5029" s="455">
        <v>0</v>
      </c>
      <c r="G5029" s="453">
        <f>VLOOKUP(B5029,'SINAPI-%MO'!B:E,4,0)</f>
        <v>0.1605</v>
      </c>
      <c r="H5029" s="456">
        <f t="shared" si="78"/>
        <v>968.35</v>
      </c>
    </row>
    <row r="5030" spans="1:8" x14ac:dyDescent="0.25">
      <c r="A5030" s="447"/>
      <c r="B5030" s="449">
        <v>101513</v>
      </c>
      <c r="C5030" s="439" t="s">
        <v>14568</v>
      </c>
      <c r="D5030" s="449" t="s">
        <v>60</v>
      </c>
      <c r="E5030" s="450">
        <v>866.75</v>
      </c>
      <c r="F5030" s="455">
        <v>0</v>
      </c>
      <c r="G5030" s="453">
        <f>VLOOKUP(B5030,'SINAPI-%MO'!B:E,4,0)</f>
        <v>0.24060000000000001</v>
      </c>
      <c r="H5030" s="456">
        <f t="shared" si="78"/>
        <v>658.2</v>
      </c>
    </row>
    <row r="5031" spans="1:8" x14ac:dyDescent="0.25">
      <c r="A5031" s="447"/>
      <c r="B5031" s="449">
        <v>101514</v>
      </c>
      <c r="C5031" s="439" t="s">
        <v>14569</v>
      </c>
      <c r="D5031" s="449" t="s">
        <v>60</v>
      </c>
      <c r="E5031" s="450">
        <v>993.33</v>
      </c>
      <c r="F5031" s="455">
        <v>0</v>
      </c>
      <c r="G5031" s="453">
        <f>VLOOKUP(B5031,'SINAPI-%MO'!B:E,4,0)</f>
        <v>0.23799999999999999</v>
      </c>
      <c r="H5031" s="456">
        <f t="shared" si="78"/>
        <v>756.91</v>
      </c>
    </row>
    <row r="5032" spans="1:8" x14ac:dyDescent="0.25">
      <c r="A5032" s="447"/>
      <c r="B5032" s="449">
        <v>101515</v>
      </c>
      <c r="C5032" s="439" t="s">
        <v>14570</v>
      </c>
      <c r="D5032" s="449" t="s">
        <v>60</v>
      </c>
      <c r="E5032" s="450">
        <v>1025.28</v>
      </c>
      <c r="F5032" s="455">
        <v>0</v>
      </c>
      <c r="G5032" s="453">
        <f>VLOOKUP(B5032,'SINAPI-%MO'!B:E,4,0)</f>
        <v>0.1928</v>
      </c>
      <c r="H5032" s="456">
        <f t="shared" si="78"/>
        <v>827.6</v>
      </c>
    </row>
    <row r="5033" spans="1:8" x14ac:dyDescent="0.25">
      <c r="A5033" s="447"/>
      <c r="B5033" s="449">
        <v>101516</v>
      </c>
      <c r="C5033" s="439" t="s">
        <v>14571</v>
      </c>
      <c r="D5033" s="449" t="s">
        <v>60</v>
      </c>
      <c r="E5033" s="450">
        <v>1170.48</v>
      </c>
      <c r="F5033" s="455">
        <v>0</v>
      </c>
      <c r="G5033" s="453">
        <f>VLOOKUP(B5033,'SINAPI-%MO'!B:E,4,0)</f>
        <v>0.17430000000000001</v>
      </c>
      <c r="H5033" s="456">
        <f t="shared" si="78"/>
        <v>966.46</v>
      </c>
    </row>
    <row r="5034" spans="1:8" x14ac:dyDescent="0.25">
      <c r="A5034" s="447"/>
      <c r="B5034" s="449">
        <v>101533</v>
      </c>
      <c r="C5034" s="439" t="s">
        <v>14572</v>
      </c>
      <c r="D5034" s="449" t="s">
        <v>60</v>
      </c>
      <c r="E5034" s="450">
        <v>1351.79</v>
      </c>
      <c r="F5034" s="455">
        <v>0</v>
      </c>
      <c r="G5034" s="453">
        <f>VLOOKUP(B5034,'SINAPI-%MO'!B:E,4,0)</f>
        <v>0.19950000000000001</v>
      </c>
      <c r="H5034" s="456">
        <f t="shared" si="78"/>
        <v>1082.0999999999999</v>
      </c>
    </row>
    <row r="5035" spans="1:8" x14ac:dyDescent="0.25">
      <c r="A5035" s="447"/>
      <c r="B5035" s="449">
        <v>101534</v>
      </c>
      <c r="C5035" s="439" t="s">
        <v>14573</v>
      </c>
      <c r="D5035" s="449" t="s">
        <v>60</v>
      </c>
      <c r="E5035" s="450">
        <v>1604.96</v>
      </c>
      <c r="F5035" s="455">
        <v>0</v>
      </c>
      <c r="G5035" s="453">
        <f>VLOOKUP(B5035,'SINAPI-%MO'!B:E,4,0)</f>
        <v>0.20269999999999999</v>
      </c>
      <c r="H5035" s="456">
        <f t="shared" si="78"/>
        <v>1279.6300000000001</v>
      </c>
    </row>
    <row r="5036" spans="1:8" x14ac:dyDescent="0.25">
      <c r="A5036" s="447"/>
      <c r="B5036" s="449">
        <v>101535</v>
      </c>
      <c r="C5036" s="439" t="s">
        <v>14574</v>
      </c>
      <c r="D5036" s="449" t="s">
        <v>60</v>
      </c>
      <c r="E5036" s="450">
        <v>1668.85</v>
      </c>
      <c r="F5036" s="455">
        <v>0</v>
      </c>
      <c r="G5036" s="453">
        <f>VLOOKUP(B5036,'SINAPI-%MO'!B:E,4,0)</f>
        <v>0.1484</v>
      </c>
      <c r="H5036" s="456">
        <f t="shared" si="78"/>
        <v>1421.19</v>
      </c>
    </row>
    <row r="5037" spans="1:8" x14ac:dyDescent="0.25">
      <c r="A5037" s="447"/>
      <c r="B5037" s="449">
        <v>101536</v>
      </c>
      <c r="C5037" s="439" t="s">
        <v>14575</v>
      </c>
      <c r="D5037" s="449" t="s">
        <v>60</v>
      </c>
      <c r="E5037" s="450">
        <v>1959.25</v>
      </c>
      <c r="F5037" s="455">
        <v>0</v>
      </c>
      <c r="G5037" s="453">
        <f>VLOOKUP(B5037,'SINAPI-%MO'!B:E,4,0)</f>
        <v>0.13289999999999999</v>
      </c>
      <c r="H5037" s="456">
        <f t="shared" si="78"/>
        <v>1698.86</v>
      </c>
    </row>
    <row r="5038" spans="1:8" x14ac:dyDescent="0.25">
      <c r="A5038" s="447"/>
      <c r="B5038" s="449">
        <v>101529</v>
      </c>
      <c r="C5038" s="439" t="s">
        <v>14576</v>
      </c>
      <c r="D5038" s="449" t="s">
        <v>60</v>
      </c>
      <c r="E5038" s="450">
        <v>1273.83</v>
      </c>
      <c r="F5038" s="455">
        <v>0</v>
      </c>
      <c r="G5038" s="453">
        <f>VLOOKUP(B5038,'SINAPI-%MO'!B:E,4,0)</f>
        <v>0.2225</v>
      </c>
      <c r="H5038" s="456">
        <f t="shared" si="78"/>
        <v>990.4</v>
      </c>
    </row>
    <row r="5039" spans="1:8" x14ac:dyDescent="0.25">
      <c r="A5039" s="447"/>
      <c r="B5039" s="449">
        <v>101530</v>
      </c>
      <c r="C5039" s="439" t="s">
        <v>14577</v>
      </c>
      <c r="D5039" s="449" t="s">
        <v>60</v>
      </c>
      <c r="E5039" s="450">
        <v>1527</v>
      </c>
      <c r="F5039" s="455">
        <v>0</v>
      </c>
      <c r="G5039" s="453">
        <f>VLOOKUP(B5039,'SINAPI-%MO'!B:E,4,0)</f>
        <v>0.22209999999999999</v>
      </c>
      <c r="H5039" s="456">
        <f t="shared" si="78"/>
        <v>1187.8499999999999</v>
      </c>
    </row>
    <row r="5040" spans="1:8" x14ac:dyDescent="0.25">
      <c r="A5040" s="447"/>
      <c r="B5040" s="449">
        <v>101531</v>
      </c>
      <c r="C5040" s="439" t="s">
        <v>14578</v>
      </c>
      <c r="D5040" s="449" t="s">
        <v>60</v>
      </c>
      <c r="E5040" s="450">
        <v>1590.89</v>
      </c>
      <c r="F5040" s="455">
        <v>0</v>
      </c>
      <c r="G5040" s="453">
        <f>VLOOKUP(B5040,'SINAPI-%MO'!B:E,4,0)</f>
        <v>0.16439999999999999</v>
      </c>
      <c r="H5040" s="456">
        <f t="shared" si="78"/>
        <v>1329.34</v>
      </c>
    </row>
    <row r="5041" spans="1:8" x14ac:dyDescent="0.25">
      <c r="A5041" s="447"/>
      <c r="B5041" s="449">
        <v>101532</v>
      </c>
      <c r="C5041" s="439" t="s">
        <v>14579</v>
      </c>
      <c r="D5041" s="449" t="s">
        <v>60</v>
      </c>
      <c r="E5041" s="450">
        <v>1881.29</v>
      </c>
      <c r="F5041" s="455">
        <v>0</v>
      </c>
      <c r="G5041" s="453">
        <f>VLOOKUP(B5041,'SINAPI-%MO'!B:E,4,0)</f>
        <v>0.1457</v>
      </c>
      <c r="H5041" s="456">
        <f t="shared" si="78"/>
        <v>1607.18</v>
      </c>
    </row>
    <row r="5042" spans="1:8" x14ac:dyDescent="0.25">
      <c r="A5042" s="447"/>
      <c r="B5042" s="449">
        <v>106510</v>
      </c>
      <c r="C5042" s="439" t="s">
        <v>15263</v>
      </c>
      <c r="D5042" s="449" t="s">
        <v>60</v>
      </c>
      <c r="E5042" s="450">
        <v>0</v>
      </c>
      <c r="F5042" s="455"/>
      <c r="G5042" s="453" t="e">
        <f>VLOOKUP(B5042,'SINAPI-%MO'!B:E,4,0)</f>
        <v>#N/A</v>
      </c>
      <c r="H5042" s="456" t="str">
        <f t="shared" si="78"/>
        <v/>
      </c>
    </row>
    <row r="5043" spans="1:8" x14ac:dyDescent="0.25">
      <c r="A5043" s="447"/>
      <c r="B5043" s="449">
        <v>106514</v>
      </c>
      <c r="C5043" s="439" t="s">
        <v>15264</v>
      </c>
      <c r="D5043" s="449" t="s">
        <v>60</v>
      </c>
      <c r="E5043" s="450">
        <v>0</v>
      </c>
      <c r="F5043" s="455"/>
      <c r="G5043" s="453" t="e">
        <f>VLOOKUP(B5043,'SINAPI-%MO'!B:E,4,0)</f>
        <v>#N/A</v>
      </c>
      <c r="H5043" s="456" t="str">
        <f t="shared" si="78"/>
        <v/>
      </c>
    </row>
    <row r="5044" spans="1:8" x14ac:dyDescent="0.25">
      <c r="A5044" s="447"/>
      <c r="B5044" s="449">
        <v>106511</v>
      </c>
      <c r="C5044" s="439" t="s">
        <v>15265</v>
      </c>
      <c r="D5044" s="449" t="s">
        <v>60</v>
      </c>
      <c r="E5044" s="450">
        <v>0</v>
      </c>
      <c r="F5044" s="455"/>
      <c r="G5044" s="453" t="e">
        <f>VLOOKUP(B5044,'SINAPI-%MO'!B:E,4,0)</f>
        <v>#N/A</v>
      </c>
      <c r="H5044" s="456" t="str">
        <f t="shared" si="78"/>
        <v/>
      </c>
    </row>
    <row r="5045" spans="1:8" x14ac:dyDescent="0.25">
      <c r="A5045" s="447"/>
      <c r="B5045" s="449">
        <v>106515</v>
      </c>
      <c r="C5045" s="439" t="s">
        <v>15266</v>
      </c>
      <c r="D5045" s="449" t="s">
        <v>60</v>
      </c>
      <c r="E5045" s="450">
        <v>0</v>
      </c>
      <c r="F5045" s="455"/>
      <c r="G5045" s="453" t="e">
        <f>VLOOKUP(B5045,'SINAPI-%MO'!B:E,4,0)</f>
        <v>#N/A</v>
      </c>
      <c r="H5045" s="456" t="str">
        <f t="shared" si="78"/>
        <v/>
      </c>
    </row>
    <row r="5046" spans="1:8" x14ac:dyDescent="0.25">
      <c r="A5046" s="447"/>
      <c r="B5046" s="449">
        <v>106512</v>
      </c>
      <c r="C5046" s="439" t="s">
        <v>15267</v>
      </c>
      <c r="D5046" s="449" t="s">
        <v>60</v>
      </c>
      <c r="E5046" s="450">
        <v>0</v>
      </c>
      <c r="F5046" s="455"/>
      <c r="G5046" s="453" t="e">
        <f>VLOOKUP(B5046,'SINAPI-%MO'!B:E,4,0)</f>
        <v>#N/A</v>
      </c>
      <c r="H5046" s="456" t="str">
        <f t="shared" si="78"/>
        <v/>
      </c>
    </row>
    <row r="5047" spans="1:8" x14ac:dyDescent="0.25">
      <c r="A5047" s="447"/>
      <c r="B5047" s="449">
        <v>106516</v>
      </c>
      <c r="C5047" s="439" t="s">
        <v>15268</v>
      </c>
      <c r="D5047" s="449" t="s">
        <v>60</v>
      </c>
      <c r="E5047" s="450">
        <v>0</v>
      </c>
      <c r="F5047" s="455"/>
      <c r="G5047" s="453" t="e">
        <f>VLOOKUP(B5047,'SINAPI-%MO'!B:E,4,0)</f>
        <v>#N/A</v>
      </c>
      <c r="H5047" s="456" t="str">
        <f t="shared" si="78"/>
        <v/>
      </c>
    </row>
    <row r="5048" spans="1:8" x14ac:dyDescent="0.25">
      <c r="A5048" s="447"/>
      <c r="B5048" s="449">
        <v>106513</v>
      </c>
      <c r="C5048" s="439" t="s">
        <v>15269</v>
      </c>
      <c r="D5048" s="449" t="s">
        <v>60</v>
      </c>
      <c r="E5048" s="450">
        <v>0</v>
      </c>
      <c r="F5048" s="455"/>
      <c r="G5048" s="453" t="e">
        <f>VLOOKUP(B5048,'SINAPI-%MO'!B:E,4,0)</f>
        <v>#N/A</v>
      </c>
      <c r="H5048" s="456" t="str">
        <f t="shared" si="78"/>
        <v/>
      </c>
    </row>
    <row r="5049" spans="1:8" x14ac:dyDescent="0.25">
      <c r="A5049" s="447"/>
      <c r="B5049" s="449">
        <v>106517</v>
      </c>
      <c r="C5049" s="439" t="s">
        <v>15270</v>
      </c>
      <c r="D5049" s="449" t="s">
        <v>60</v>
      </c>
      <c r="E5049" s="450">
        <v>0</v>
      </c>
      <c r="F5049" s="455"/>
      <c r="G5049" s="453" t="e">
        <f>VLOOKUP(B5049,'SINAPI-%MO'!B:E,4,0)</f>
        <v>#N/A</v>
      </c>
      <c r="H5049" s="456" t="str">
        <f t="shared" si="78"/>
        <v/>
      </c>
    </row>
    <row r="5050" spans="1:8" x14ac:dyDescent="0.25">
      <c r="A5050" s="447"/>
      <c r="B5050" s="449">
        <v>106518</v>
      </c>
      <c r="C5050" s="439" t="s">
        <v>15271</v>
      </c>
      <c r="D5050" s="449" t="s">
        <v>60</v>
      </c>
      <c r="E5050" s="450">
        <v>0</v>
      </c>
      <c r="F5050" s="455"/>
      <c r="G5050" s="453" t="e">
        <f>VLOOKUP(B5050,'SINAPI-%MO'!B:E,4,0)</f>
        <v>#N/A</v>
      </c>
      <c r="H5050" s="456" t="str">
        <f t="shared" si="78"/>
        <v/>
      </c>
    </row>
    <row r="5051" spans="1:8" x14ac:dyDescent="0.25">
      <c r="A5051" s="447"/>
      <c r="B5051" s="449">
        <v>106519</v>
      </c>
      <c r="C5051" s="439" t="s">
        <v>15272</v>
      </c>
      <c r="D5051" s="449" t="s">
        <v>60</v>
      </c>
      <c r="E5051" s="450">
        <v>0</v>
      </c>
      <c r="F5051" s="455"/>
      <c r="G5051" s="453" t="e">
        <f>VLOOKUP(B5051,'SINAPI-%MO'!B:E,4,0)</f>
        <v>#N/A</v>
      </c>
      <c r="H5051" s="456" t="str">
        <f t="shared" si="78"/>
        <v/>
      </c>
    </row>
    <row r="5052" spans="1:8" x14ac:dyDescent="0.25">
      <c r="A5052" s="447"/>
      <c r="B5052" s="449">
        <v>106520</v>
      </c>
      <c r="C5052" s="439" t="s">
        <v>15273</v>
      </c>
      <c r="D5052" s="449" t="s">
        <v>60</v>
      </c>
      <c r="E5052" s="450">
        <v>0</v>
      </c>
      <c r="F5052" s="455"/>
      <c r="G5052" s="453" t="e">
        <f>VLOOKUP(B5052,'SINAPI-%MO'!B:E,4,0)</f>
        <v>#N/A</v>
      </c>
      <c r="H5052" s="456" t="str">
        <f t="shared" si="78"/>
        <v/>
      </c>
    </row>
    <row r="5053" spans="1:8" x14ac:dyDescent="0.25">
      <c r="A5053" s="447"/>
      <c r="B5053" s="449">
        <v>106521</v>
      </c>
      <c r="C5053" s="439" t="s">
        <v>15274</v>
      </c>
      <c r="D5053" s="449" t="s">
        <v>60</v>
      </c>
      <c r="E5053" s="450">
        <v>0</v>
      </c>
      <c r="F5053" s="455"/>
      <c r="G5053" s="453" t="e">
        <f>VLOOKUP(B5053,'SINAPI-%MO'!B:E,4,0)</f>
        <v>#N/A</v>
      </c>
      <c r="H5053" s="456" t="str">
        <f t="shared" si="78"/>
        <v/>
      </c>
    </row>
    <row r="5054" spans="1:8" x14ac:dyDescent="0.25">
      <c r="A5054" s="447"/>
      <c r="B5054" s="449">
        <v>106522</v>
      </c>
      <c r="C5054" s="439" t="s">
        <v>15275</v>
      </c>
      <c r="D5054" s="449" t="s">
        <v>60</v>
      </c>
      <c r="E5054" s="450">
        <v>0</v>
      </c>
      <c r="F5054" s="455"/>
      <c r="G5054" s="453" t="e">
        <f>VLOOKUP(B5054,'SINAPI-%MO'!B:E,4,0)</f>
        <v>#N/A</v>
      </c>
      <c r="H5054" s="456" t="str">
        <f t="shared" si="78"/>
        <v/>
      </c>
    </row>
    <row r="5055" spans="1:8" x14ac:dyDescent="0.25">
      <c r="A5055" s="447"/>
      <c r="B5055" s="449">
        <v>106523</v>
      </c>
      <c r="C5055" s="439" t="s">
        <v>15276</v>
      </c>
      <c r="D5055" s="449" t="s">
        <v>60</v>
      </c>
      <c r="E5055" s="450">
        <v>0</v>
      </c>
      <c r="F5055" s="455"/>
      <c r="G5055" s="453" t="e">
        <f>VLOOKUP(B5055,'SINAPI-%MO'!B:E,4,0)</f>
        <v>#N/A</v>
      </c>
      <c r="H5055" s="456" t="str">
        <f t="shared" si="78"/>
        <v/>
      </c>
    </row>
    <row r="5056" spans="1:8" x14ac:dyDescent="0.25">
      <c r="A5056" s="447"/>
      <c r="B5056" s="449">
        <v>101549</v>
      </c>
      <c r="C5056" s="439" t="s">
        <v>14580</v>
      </c>
      <c r="D5056" s="449" t="s">
        <v>60</v>
      </c>
      <c r="E5056" s="450">
        <v>23.59</v>
      </c>
      <c r="F5056" s="455">
        <v>0</v>
      </c>
      <c r="G5056" s="453">
        <f>VLOOKUP(B5056,'SINAPI-%MO'!B:E,4,0)</f>
        <v>0.26829999999999998</v>
      </c>
      <c r="H5056" s="456">
        <f t="shared" si="78"/>
        <v>17.260000000000002</v>
      </c>
    </row>
    <row r="5057" spans="1:8" x14ac:dyDescent="0.25">
      <c r="A5057" s="447"/>
      <c r="B5057" s="449">
        <v>101547</v>
      </c>
      <c r="C5057" s="439" t="s">
        <v>14581</v>
      </c>
      <c r="D5057" s="449" t="s">
        <v>60</v>
      </c>
      <c r="E5057" s="450">
        <v>88.75</v>
      </c>
      <c r="F5057" s="455">
        <v>0.97799999999999998</v>
      </c>
      <c r="G5057" s="453">
        <f>VLOOKUP(B5057,'SINAPI-%MO'!B:E,4,0)</f>
        <v>2.1999999999999999E-2</v>
      </c>
      <c r="H5057" s="456">
        <f t="shared" si="78"/>
        <v>86.79</v>
      </c>
    </row>
    <row r="5058" spans="1:8" x14ac:dyDescent="0.25">
      <c r="A5058" s="447"/>
      <c r="B5058" s="449">
        <v>101546</v>
      </c>
      <c r="C5058" s="439" t="s">
        <v>14582</v>
      </c>
      <c r="D5058" s="449" t="s">
        <v>60</v>
      </c>
      <c r="E5058" s="450">
        <v>28.52</v>
      </c>
      <c r="F5058" s="455">
        <v>0.93159999999999998</v>
      </c>
      <c r="G5058" s="453">
        <f>VLOOKUP(B5058,'SINAPI-%MO'!B:E,4,0)</f>
        <v>6.8400000000000002E-2</v>
      </c>
      <c r="H5058" s="456">
        <f t="shared" si="78"/>
        <v>26.56</v>
      </c>
    </row>
    <row r="5059" spans="1:8" x14ac:dyDescent="0.25">
      <c r="A5059" s="447"/>
      <c r="B5059" s="449">
        <v>101548</v>
      </c>
      <c r="C5059" s="439" t="s">
        <v>14583</v>
      </c>
      <c r="D5059" s="449" t="s">
        <v>60</v>
      </c>
      <c r="E5059" s="450">
        <v>7.27</v>
      </c>
      <c r="F5059" s="455">
        <v>0.73180000000000001</v>
      </c>
      <c r="G5059" s="453">
        <f>VLOOKUP(B5059,'SINAPI-%MO'!B:E,4,0)</f>
        <v>0.26819999999999999</v>
      </c>
      <c r="H5059" s="456">
        <f t="shared" si="78"/>
        <v>5.32</v>
      </c>
    </row>
    <row r="5060" spans="1:8" x14ac:dyDescent="0.25">
      <c r="A5060" s="447"/>
      <c r="B5060" s="449">
        <v>106528</v>
      </c>
      <c r="C5060" s="439" t="s">
        <v>15277</v>
      </c>
      <c r="D5060" s="449" t="s">
        <v>60</v>
      </c>
      <c r="E5060" s="450">
        <v>0</v>
      </c>
      <c r="F5060" s="455"/>
      <c r="G5060" s="453" t="e">
        <f>VLOOKUP(B5060,'SINAPI-%MO'!B:E,4,0)</f>
        <v>#N/A</v>
      </c>
      <c r="H5060" s="456" t="str">
        <f t="shared" si="78"/>
        <v/>
      </c>
    </row>
    <row r="5061" spans="1:8" x14ac:dyDescent="0.25">
      <c r="A5061" s="447"/>
      <c r="B5061" s="449">
        <v>94764</v>
      </c>
      <c r="C5061" s="439" t="s">
        <v>2994</v>
      </c>
      <c r="D5061" s="449" t="s">
        <v>60</v>
      </c>
      <c r="E5061" s="450">
        <v>44.51</v>
      </c>
      <c r="F5061" s="455">
        <v>0</v>
      </c>
      <c r="G5061" s="453">
        <f>VLOOKUP(B5061,'SINAPI-%MO'!B:E,4,0)</f>
        <v>0.14960000000000001</v>
      </c>
      <c r="H5061" s="456">
        <f t="shared" si="78"/>
        <v>37.85</v>
      </c>
    </row>
    <row r="5062" spans="1:8" x14ac:dyDescent="0.25">
      <c r="A5062" s="447"/>
      <c r="B5062" s="449">
        <v>94765</v>
      </c>
      <c r="C5062" s="439" t="s">
        <v>2995</v>
      </c>
      <c r="D5062" s="449" t="s">
        <v>60</v>
      </c>
      <c r="E5062" s="450">
        <v>49.21</v>
      </c>
      <c r="F5062" s="455">
        <v>0</v>
      </c>
      <c r="G5062" s="453">
        <f>VLOOKUP(B5062,'SINAPI-%MO'!B:E,4,0)</f>
        <v>0.13819999999999999</v>
      </c>
      <c r="H5062" s="456">
        <f t="shared" si="78"/>
        <v>42.4</v>
      </c>
    </row>
    <row r="5063" spans="1:8" x14ac:dyDescent="0.25">
      <c r="A5063" s="447"/>
      <c r="B5063" s="449">
        <v>94766</v>
      </c>
      <c r="C5063" s="439" t="s">
        <v>2996</v>
      </c>
      <c r="D5063" s="449" t="s">
        <v>60</v>
      </c>
      <c r="E5063" s="450">
        <v>55.19</v>
      </c>
      <c r="F5063" s="455">
        <v>0</v>
      </c>
      <c r="G5063" s="453">
        <f>VLOOKUP(B5063,'SINAPI-%MO'!B:E,4,0)</f>
        <v>0.12570000000000001</v>
      </c>
      <c r="H5063" s="456">
        <f t="shared" si="78"/>
        <v>48.25</v>
      </c>
    </row>
    <row r="5064" spans="1:8" x14ac:dyDescent="0.25">
      <c r="A5064" s="447"/>
      <c r="B5064" s="449">
        <v>94767</v>
      </c>
      <c r="C5064" s="439" t="s">
        <v>2997</v>
      </c>
      <c r="D5064" s="449" t="s">
        <v>60</v>
      </c>
      <c r="E5064" s="450">
        <v>82.69</v>
      </c>
      <c r="F5064" s="455">
        <v>0</v>
      </c>
      <c r="G5064" s="453">
        <f>VLOOKUP(B5064,'SINAPI-%MO'!B:E,4,0)</f>
        <v>8.6199999999999999E-2</v>
      </c>
      <c r="H5064" s="456">
        <f t="shared" si="78"/>
        <v>75.56</v>
      </c>
    </row>
    <row r="5065" spans="1:8" x14ac:dyDescent="0.25">
      <c r="A5065" s="447"/>
      <c r="B5065" s="449">
        <v>94768</v>
      </c>
      <c r="C5065" s="439" t="s">
        <v>2998</v>
      </c>
      <c r="D5065" s="449" t="s">
        <v>60</v>
      </c>
      <c r="E5065" s="450">
        <v>93.89</v>
      </c>
      <c r="F5065" s="455">
        <v>0</v>
      </c>
      <c r="G5065" s="453">
        <f>VLOOKUP(B5065,'SINAPI-%MO'!B:E,4,0)</f>
        <v>7.8399999999999997E-2</v>
      </c>
      <c r="H5065" s="456">
        <f t="shared" si="78"/>
        <v>86.52</v>
      </c>
    </row>
    <row r="5066" spans="1:8" x14ac:dyDescent="0.25">
      <c r="A5066" s="447"/>
      <c r="B5066" s="449">
        <v>94769</v>
      </c>
      <c r="C5066" s="439" t="s">
        <v>2999</v>
      </c>
      <c r="D5066" s="449" t="s">
        <v>60</v>
      </c>
      <c r="E5066" s="450">
        <v>125.99</v>
      </c>
      <c r="F5066" s="455">
        <v>0</v>
      </c>
      <c r="G5066" s="453">
        <f>VLOOKUP(B5066,'SINAPI-%MO'!B:E,4,0)</f>
        <v>6.0600000000000001E-2</v>
      </c>
      <c r="H5066" s="456">
        <f t="shared" si="78"/>
        <v>118.35</v>
      </c>
    </row>
    <row r="5067" spans="1:8" x14ac:dyDescent="0.25">
      <c r="A5067" s="447"/>
      <c r="B5067" s="449">
        <v>94783</v>
      </c>
      <c r="C5067" s="439" t="s">
        <v>12881</v>
      </c>
      <c r="D5067" s="449" t="s">
        <v>60</v>
      </c>
      <c r="E5067" s="450">
        <v>21.19</v>
      </c>
      <c r="F5067" s="455">
        <v>0</v>
      </c>
      <c r="G5067" s="453">
        <f>VLOOKUP(B5067,'SINAPI-%MO'!B:E,4,0)</f>
        <v>0.32090000000000002</v>
      </c>
      <c r="H5067" s="456">
        <f t="shared" si="78"/>
        <v>14.39</v>
      </c>
    </row>
    <row r="5068" spans="1:8" x14ac:dyDescent="0.25">
      <c r="A5068" s="447"/>
      <c r="B5068" s="449">
        <v>94703</v>
      </c>
      <c r="C5068" s="439" t="s">
        <v>12882</v>
      </c>
      <c r="D5068" s="449" t="s">
        <v>60</v>
      </c>
      <c r="E5068" s="450">
        <v>22.74</v>
      </c>
      <c r="F5068" s="455">
        <v>0</v>
      </c>
      <c r="G5068" s="453">
        <f>VLOOKUP(B5068,'SINAPI-%MO'!B:E,4,0)</f>
        <v>0.30520000000000003</v>
      </c>
      <c r="H5068" s="456">
        <f t="shared" ref="H5068:H5131" si="79">IF(E5068&gt;0,TRUNC(E5068*(1-G5068),2),"")</f>
        <v>15.79</v>
      </c>
    </row>
    <row r="5069" spans="1:8" x14ac:dyDescent="0.25">
      <c r="A5069" s="447"/>
      <c r="B5069" s="449">
        <v>94704</v>
      </c>
      <c r="C5069" s="439" t="s">
        <v>2954</v>
      </c>
      <c r="D5069" s="449" t="s">
        <v>60</v>
      </c>
      <c r="E5069" s="450">
        <v>30.8</v>
      </c>
      <c r="F5069" s="455">
        <v>0</v>
      </c>
      <c r="G5069" s="453">
        <f>VLOOKUP(B5069,'SINAPI-%MO'!B:E,4,0)</f>
        <v>0.23150000000000001</v>
      </c>
      <c r="H5069" s="456">
        <f t="shared" si="79"/>
        <v>23.66</v>
      </c>
    </row>
    <row r="5070" spans="1:8" x14ac:dyDescent="0.25">
      <c r="A5070" s="447"/>
      <c r="B5070" s="449">
        <v>94705</v>
      </c>
      <c r="C5070" s="439" t="s">
        <v>2955</v>
      </c>
      <c r="D5070" s="449" t="s">
        <v>60</v>
      </c>
      <c r="E5070" s="450">
        <v>42.59</v>
      </c>
      <c r="F5070" s="455">
        <v>0</v>
      </c>
      <c r="G5070" s="453">
        <f>VLOOKUP(B5070,'SINAPI-%MO'!B:E,4,0)</f>
        <v>0.17280000000000001</v>
      </c>
      <c r="H5070" s="456">
        <f t="shared" si="79"/>
        <v>35.229999999999997</v>
      </c>
    </row>
    <row r="5071" spans="1:8" x14ac:dyDescent="0.25">
      <c r="A5071" s="447"/>
      <c r="B5071" s="449">
        <v>94706</v>
      </c>
      <c r="C5071" s="439" t="s">
        <v>2956</v>
      </c>
      <c r="D5071" s="449" t="s">
        <v>60</v>
      </c>
      <c r="E5071" s="450">
        <v>41.57</v>
      </c>
      <c r="F5071" s="455">
        <v>0</v>
      </c>
      <c r="G5071" s="453">
        <f>VLOOKUP(B5071,'SINAPI-%MO'!B:E,4,0)</f>
        <v>0.18379999999999999</v>
      </c>
      <c r="H5071" s="456">
        <f t="shared" si="79"/>
        <v>33.92</v>
      </c>
    </row>
    <row r="5072" spans="1:8" x14ac:dyDescent="0.25">
      <c r="A5072" s="447"/>
      <c r="B5072" s="449">
        <v>94707</v>
      </c>
      <c r="C5072" s="439" t="s">
        <v>2957</v>
      </c>
      <c r="D5072" s="449" t="s">
        <v>60</v>
      </c>
      <c r="E5072" s="450">
        <v>66.489999999999995</v>
      </c>
      <c r="F5072" s="455">
        <v>0</v>
      </c>
      <c r="G5072" s="453">
        <f>VLOOKUP(B5072,'SINAPI-%MO'!B:E,4,0)</f>
        <v>0.11899999999999999</v>
      </c>
      <c r="H5072" s="456">
        <f t="shared" si="79"/>
        <v>58.57</v>
      </c>
    </row>
    <row r="5073" spans="1:8" x14ac:dyDescent="0.25">
      <c r="A5073" s="447"/>
      <c r="B5073" s="449">
        <v>94715</v>
      </c>
      <c r="C5073" s="439" t="s">
        <v>2960</v>
      </c>
      <c r="D5073" s="449" t="s">
        <v>60</v>
      </c>
      <c r="E5073" s="450">
        <v>349.66</v>
      </c>
      <c r="F5073" s="455">
        <v>0</v>
      </c>
      <c r="G5073" s="453">
        <f>VLOOKUP(B5073,'SINAPI-%MO'!B:E,4,0)</f>
        <v>4.5199999999999997E-2</v>
      </c>
      <c r="H5073" s="456">
        <f t="shared" si="79"/>
        <v>333.85</v>
      </c>
    </row>
    <row r="5074" spans="1:8" x14ac:dyDescent="0.25">
      <c r="A5074" s="447"/>
      <c r="B5074" s="449">
        <v>94713</v>
      </c>
      <c r="C5074" s="439" t="s">
        <v>2958</v>
      </c>
      <c r="D5074" s="449" t="s">
        <v>60</v>
      </c>
      <c r="E5074" s="450">
        <v>279.88</v>
      </c>
      <c r="F5074" s="455">
        <v>0</v>
      </c>
      <c r="G5074" s="453">
        <f>VLOOKUP(B5074,'SINAPI-%MO'!B:E,4,0)</f>
        <v>5.0599999999999999E-2</v>
      </c>
      <c r="H5074" s="456">
        <f t="shared" si="79"/>
        <v>265.70999999999998</v>
      </c>
    </row>
    <row r="5075" spans="1:8" x14ac:dyDescent="0.25">
      <c r="A5075" s="447"/>
      <c r="B5075" s="449">
        <v>94714</v>
      </c>
      <c r="C5075" s="439" t="s">
        <v>2959</v>
      </c>
      <c r="D5075" s="449" t="s">
        <v>60</v>
      </c>
      <c r="E5075" s="450">
        <v>393.93</v>
      </c>
      <c r="F5075" s="455">
        <v>0</v>
      </c>
      <c r="G5075" s="453">
        <f>VLOOKUP(B5075,'SINAPI-%MO'!B:E,4,0)</f>
        <v>3.7100000000000001E-2</v>
      </c>
      <c r="H5075" s="456">
        <f t="shared" si="79"/>
        <v>379.31</v>
      </c>
    </row>
    <row r="5076" spans="1:8" x14ac:dyDescent="0.25">
      <c r="A5076" s="447"/>
      <c r="B5076" s="449">
        <v>94670</v>
      </c>
      <c r="C5076" s="439" t="s">
        <v>2926</v>
      </c>
      <c r="D5076" s="449" t="s">
        <v>60</v>
      </c>
      <c r="E5076" s="450">
        <v>78.790000000000006</v>
      </c>
      <c r="F5076" s="455">
        <v>0</v>
      </c>
      <c r="G5076" s="453">
        <f>VLOOKUP(B5076,'SINAPI-%MO'!B:E,4,0)</f>
        <v>0.24709999999999999</v>
      </c>
      <c r="H5076" s="456">
        <f t="shared" si="79"/>
        <v>59.32</v>
      </c>
    </row>
    <row r="5077" spans="1:8" x14ac:dyDescent="0.25">
      <c r="A5077" s="447"/>
      <c r="B5077" s="449">
        <v>94656</v>
      </c>
      <c r="C5077" s="439" t="s">
        <v>12883</v>
      </c>
      <c r="D5077" s="449" t="s">
        <v>60</v>
      </c>
      <c r="E5077" s="450">
        <v>3.83</v>
      </c>
      <c r="F5077" s="455">
        <v>0</v>
      </c>
      <c r="G5077" s="453">
        <f>VLOOKUP(B5077,'SINAPI-%MO'!B:E,4,0)</f>
        <v>0.51959999999999995</v>
      </c>
      <c r="H5077" s="456">
        <f t="shared" si="79"/>
        <v>1.83</v>
      </c>
    </row>
    <row r="5078" spans="1:8" x14ac:dyDescent="0.25">
      <c r="A5078" s="447"/>
      <c r="B5078" s="449">
        <v>94658</v>
      </c>
      <c r="C5078" s="439" t="s">
        <v>2914</v>
      </c>
      <c r="D5078" s="449" t="s">
        <v>60</v>
      </c>
      <c r="E5078" s="450">
        <v>5.8</v>
      </c>
      <c r="F5078" s="455">
        <v>0</v>
      </c>
      <c r="G5078" s="453">
        <f>VLOOKUP(B5078,'SINAPI-%MO'!B:E,4,0)</f>
        <v>0.4466</v>
      </c>
      <c r="H5078" s="456">
        <f t="shared" si="79"/>
        <v>3.2</v>
      </c>
    </row>
    <row r="5079" spans="1:8" x14ac:dyDescent="0.25">
      <c r="A5079" s="447"/>
      <c r="B5079" s="449">
        <v>94660</v>
      </c>
      <c r="C5079" s="439" t="s">
        <v>2916</v>
      </c>
      <c r="D5079" s="449" t="s">
        <v>60</v>
      </c>
      <c r="E5079" s="450">
        <v>9.31</v>
      </c>
      <c r="F5079" s="455">
        <v>0</v>
      </c>
      <c r="G5079" s="453">
        <f>VLOOKUP(B5079,'SINAPI-%MO'!B:E,4,0)</f>
        <v>0.37269999999999998</v>
      </c>
      <c r="H5079" s="456">
        <f t="shared" si="79"/>
        <v>5.84</v>
      </c>
    </row>
    <row r="5080" spans="1:8" x14ac:dyDescent="0.25">
      <c r="A5080" s="447"/>
      <c r="B5080" s="449">
        <v>94662</v>
      </c>
      <c r="C5080" s="439" t="s">
        <v>2918</v>
      </c>
      <c r="D5080" s="449" t="s">
        <v>60</v>
      </c>
      <c r="E5080" s="450">
        <v>12.2</v>
      </c>
      <c r="F5080" s="455">
        <v>0</v>
      </c>
      <c r="G5080" s="453">
        <f>VLOOKUP(B5080,'SINAPI-%MO'!B:E,4,0)</f>
        <v>0.3967</v>
      </c>
      <c r="H5080" s="456">
        <f t="shared" si="79"/>
        <v>7.36</v>
      </c>
    </row>
    <row r="5081" spans="1:8" x14ac:dyDescent="0.25">
      <c r="A5081" s="447"/>
      <c r="B5081" s="449">
        <v>94664</v>
      </c>
      <c r="C5081" s="439" t="s">
        <v>2920</v>
      </c>
      <c r="D5081" s="449" t="s">
        <v>60</v>
      </c>
      <c r="E5081" s="450">
        <v>22.74</v>
      </c>
      <c r="F5081" s="455">
        <v>0</v>
      </c>
      <c r="G5081" s="453">
        <f>VLOOKUP(B5081,'SINAPI-%MO'!B:E,4,0)</f>
        <v>0.2863</v>
      </c>
      <c r="H5081" s="456">
        <f t="shared" si="79"/>
        <v>16.22</v>
      </c>
    </row>
    <row r="5082" spans="1:8" x14ac:dyDescent="0.25">
      <c r="A5082" s="447"/>
      <c r="B5082" s="449">
        <v>94666</v>
      </c>
      <c r="C5082" s="439" t="s">
        <v>2922</v>
      </c>
      <c r="D5082" s="449" t="s">
        <v>60</v>
      </c>
      <c r="E5082" s="450">
        <v>37.200000000000003</v>
      </c>
      <c r="F5082" s="455">
        <v>0</v>
      </c>
      <c r="G5082" s="453">
        <f>VLOOKUP(B5082,'SINAPI-%MO'!B:E,4,0)</f>
        <v>0.2581</v>
      </c>
      <c r="H5082" s="456">
        <f t="shared" si="79"/>
        <v>27.59</v>
      </c>
    </row>
    <row r="5083" spans="1:8" x14ac:dyDescent="0.25">
      <c r="A5083" s="447"/>
      <c r="B5083" s="449">
        <v>94668</v>
      </c>
      <c r="C5083" s="439" t="s">
        <v>2924</v>
      </c>
      <c r="D5083" s="449" t="s">
        <v>60</v>
      </c>
      <c r="E5083" s="450">
        <v>49.6</v>
      </c>
      <c r="F5083" s="455">
        <v>0</v>
      </c>
      <c r="G5083" s="453">
        <f>VLOOKUP(B5083,'SINAPI-%MO'!B:E,4,0)</f>
        <v>0.2427</v>
      </c>
      <c r="H5083" s="456">
        <f t="shared" si="79"/>
        <v>37.56</v>
      </c>
    </row>
    <row r="5084" spans="1:8" x14ac:dyDescent="0.25">
      <c r="A5084" s="447"/>
      <c r="B5084" s="449">
        <v>105215</v>
      </c>
      <c r="C5084" s="439" t="s">
        <v>3373</v>
      </c>
      <c r="D5084" s="449" t="s">
        <v>60</v>
      </c>
      <c r="E5084" s="450">
        <v>11.23</v>
      </c>
      <c r="F5084" s="455">
        <v>0</v>
      </c>
      <c r="G5084" s="453">
        <f>VLOOKUP(B5084,'SINAPI-%MO'!B:E,4,0)</f>
        <v>0.1772</v>
      </c>
      <c r="H5084" s="456">
        <f t="shared" si="79"/>
        <v>9.24</v>
      </c>
    </row>
    <row r="5085" spans="1:8" x14ac:dyDescent="0.25">
      <c r="A5085" s="447"/>
      <c r="B5085" s="449">
        <v>105216</v>
      </c>
      <c r="C5085" s="439" t="s">
        <v>3374</v>
      </c>
      <c r="D5085" s="449" t="s">
        <v>60</v>
      </c>
      <c r="E5085" s="450">
        <v>43.47</v>
      </c>
      <c r="F5085" s="455">
        <v>0</v>
      </c>
      <c r="G5085" s="453">
        <f>VLOOKUP(B5085,'SINAPI-%MO'!B:E,4,0)</f>
        <v>5.91E-2</v>
      </c>
      <c r="H5085" s="456">
        <f t="shared" si="79"/>
        <v>40.9</v>
      </c>
    </row>
    <row r="5086" spans="1:8" x14ac:dyDescent="0.25">
      <c r="A5086" s="447"/>
      <c r="B5086" s="449">
        <v>105217</v>
      </c>
      <c r="C5086" s="439" t="s">
        <v>3375</v>
      </c>
      <c r="D5086" s="449" t="s">
        <v>60</v>
      </c>
      <c r="E5086" s="450">
        <v>49.01</v>
      </c>
      <c r="F5086" s="455">
        <v>0</v>
      </c>
      <c r="G5086" s="453">
        <f>VLOOKUP(B5086,'SINAPI-%MO'!B:E,4,0)</f>
        <v>5.5899999999999998E-2</v>
      </c>
      <c r="H5086" s="456">
        <f t="shared" si="79"/>
        <v>46.27</v>
      </c>
    </row>
    <row r="5087" spans="1:8" x14ac:dyDescent="0.25">
      <c r="A5087" s="447"/>
      <c r="B5087" s="449">
        <v>105214</v>
      </c>
      <c r="C5087" s="439" t="s">
        <v>3372</v>
      </c>
      <c r="D5087" s="449" t="s">
        <v>60</v>
      </c>
      <c r="E5087" s="450">
        <v>50.98</v>
      </c>
      <c r="F5087" s="455">
        <v>0</v>
      </c>
      <c r="G5087" s="453">
        <f>VLOOKUP(B5087,'SINAPI-%MO'!B:E,4,0)</f>
        <v>7.5499999999999998E-2</v>
      </c>
      <c r="H5087" s="456">
        <f t="shared" si="79"/>
        <v>47.13</v>
      </c>
    </row>
    <row r="5088" spans="1:8" x14ac:dyDescent="0.25">
      <c r="A5088" s="447"/>
      <c r="B5088" s="449">
        <v>105218</v>
      </c>
      <c r="C5088" s="439" t="s">
        <v>3376</v>
      </c>
      <c r="D5088" s="449" t="s">
        <v>60</v>
      </c>
      <c r="E5088" s="450">
        <v>85.15</v>
      </c>
      <c r="F5088" s="455">
        <v>0</v>
      </c>
      <c r="G5088" s="453">
        <f>VLOOKUP(B5088,'SINAPI-%MO'!B:E,4,0)</f>
        <v>4.9200000000000001E-2</v>
      </c>
      <c r="H5088" s="456">
        <f t="shared" si="79"/>
        <v>80.959999999999994</v>
      </c>
    </row>
    <row r="5089" spans="1:8" x14ac:dyDescent="0.25">
      <c r="A5089" s="447"/>
      <c r="B5089" s="449">
        <v>105213</v>
      </c>
      <c r="C5089" s="439" t="s">
        <v>3371</v>
      </c>
      <c r="D5089" s="449" t="s">
        <v>60</v>
      </c>
      <c r="E5089" s="450">
        <v>192.81</v>
      </c>
      <c r="F5089" s="455">
        <v>0.88680000000000003</v>
      </c>
      <c r="G5089" s="453">
        <f>VLOOKUP(B5089,'SINAPI-%MO'!B:E,4,0)</f>
        <v>0.11210000000000001</v>
      </c>
      <c r="H5089" s="456">
        <f t="shared" si="79"/>
        <v>171.19</v>
      </c>
    </row>
    <row r="5090" spans="1:8" x14ac:dyDescent="0.25">
      <c r="A5090" s="447"/>
      <c r="B5090" s="449">
        <v>105233</v>
      </c>
      <c r="C5090" s="439" t="s">
        <v>3391</v>
      </c>
      <c r="D5090" s="449" t="s">
        <v>60</v>
      </c>
      <c r="E5090" s="450">
        <v>9.0399999999999991</v>
      </c>
      <c r="F5090" s="455">
        <v>0</v>
      </c>
      <c r="G5090" s="453">
        <f>VLOOKUP(B5090,'SINAPI-%MO'!B:E,4,0)</f>
        <v>0.3009</v>
      </c>
      <c r="H5090" s="456">
        <f t="shared" si="79"/>
        <v>6.31</v>
      </c>
    </row>
    <row r="5091" spans="1:8" x14ac:dyDescent="0.25">
      <c r="A5091" s="447"/>
      <c r="B5091" s="449">
        <v>105234</v>
      </c>
      <c r="C5091" s="439" t="s">
        <v>3392</v>
      </c>
      <c r="D5091" s="449" t="s">
        <v>60</v>
      </c>
      <c r="E5091" s="450">
        <v>11.04</v>
      </c>
      <c r="F5091" s="455">
        <v>0</v>
      </c>
      <c r="G5091" s="453">
        <f>VLOOKUP(B5091,'SINAPI-%MO'!B:E,4,0)</f>
        <v>0.30890000000000001</v>
      </c>
      <c r="H5091" s="456">
        <f t="shared" si="79"/>
        <v>7.62</v>
      </c>
    </row>
    <row r="5092" spans="1:8" x14ac:dyDescent="0.25">
      <c r="A5092" s="447"/>
      <c r="B5092" s="449">
        <v>105228</v>
      </c>
      <c r="C5092" s="439" t="s">
        <v>3386</v>
      </c>
      <c r="D5092" s="449" t="s">
        <v>60</v>
      </c>
      <c r="E5092" s="450">
        <v>13.4</v>
      </c>
      <c r="F5092" s="455">
        <v>0</v>
      </c>
      <c r="G5092" s="453">
        <f>VLOOKUP(B5092,'SINAPI-%MO'!B:E,4,0)</f>
        <v>0.27760000000000001</v>
      </c>
      <c r="H5092" s="456">
        <f t="shared" si="79"/>
        <v>9.68</v>
      </c>
    </row>
    <row r="5093" spans="1:8" x14ac:dyDescent="0.25">
      <c r="A5093" s="447"/>
      <c r="B5093" s="449">
        <v>105138</v>
      </c>
      <c r="C5093" s="439" t="s">
        <v>2493</v>
      </c>
      <c r="D5093" s="449" t="s">
        <v>60</v>
      </c>
      <c r="E5093" s="450">
        <v>19.75</v>
      </c>
      <c r="F5093" s="455">
        <v>0</v>
      </c>
      <c r="G5093" s="453">
        <f>VLOOKUP(B5093,'SINAPI-%MO'!B:E,4,0)</f>
        <v>0.2147</v>
      </c>
      <c r="H5093" s="456">
        <f t="shared" si="79"/>
        <v>15.5</v>
      </c>
    </row>
    <row r="5094" spans="1:8" x14ac:dyDescent="0.25">
      <c r="A5094" s="447"/>
      <c r="B5094" s="449">
        <v>105139</v>
      </c>
      <c r="C5094" s="439" t="s">
        <v>2494</v>
      </c>
      <c r="D5094" s="449" t="s">
        <v>60</v>
      </c>
      <c r="E5094" s="450">
        <v>23.33</v>
      </c>
      <c r="F5094" s="455">
        <v>0</v>
      </c>
      <c r="G5094" s="453">
        <f>VLOOKUP(B5094,'SINAPI-%MO'!B:E,4,0)</f>
        <v>0.19550000000000001</v>
      </c>
      <c r="H5094" s="456">
        <f t="shared" si="79"/>
        <v>18.760000000000002</v>
      </c>
    </row>
    <row r="5095" spans="1:8" x14ac:dyDescent="0.25">
      <c r="A5095" s="447"/>
      <c r="B5095" s="449">
        <v>105140</v>
      </c>
      <c r="C5095" s="439" t="s">
        <v>2495</v>
      </c>
      <c r="D5095" s="449" t="s">
        <v>60</v>
      </c>
      <c r="E5095" s="450">
        <v>30.02</v>
      </c>
      <c r="F5095" s="455">
        <v>0</v>
      </c>
      <c r="G5095" s="453">
        <f>VLOOKUP(B5095,'SINAPI-%MO'!B:E,4,0)</f>
        <v>0.18920000000000001</v>
      </c>
      <c r="H5095" s="456">
        <f t="shared" si="79"/>
        <v>24.34</v>
      </c>
    </row>
    <row r="5096" spans="1:8" x14ac:dyDescent="0.25">
      <c r="A5096" s="447"/>
      <c r="B5096" s="449">
        <v>105141</v>
      </c>
      <c r="C5096" s="439" t="s">
        <v>2496</v>
      </c>
      <c r="D5096" s="449" t="s">
        <v>60</v>
      </c>
      <c r="E5096" s="450">
        <v>35.64</v>
      </c>
      <c r="F5096" s="455">
        <v>0</v>
      </c>
      <c r="G5096" s="453">
        <f>VLOOKUP(B5096,'SINAPI-%MO'!B:E,4,0)</f>
        <v>0.2026</v>
      </c>
      <c r="H5096" s="456">
        <f t="shared" si="79"/>
        <v>28.41</v>
      </c>
    </row>
    <row r="5097" spans="1:8" x14ac:dyDescent="0.25">
      <c r="A5097" s="447"/>
      <c r="B5097" s="449">
        <v>105172</v>
      </c>
      <c r="C5097" s="439" t="s">
        <v>3336</v>
      </c>
      <c r="D5097" s="449" t="s">
        <v>60</v>
      </c>
      <c r="E5097" s="450">
        <v>86.84</v>
      </c>
      <c r="F5097" s="455">
        <v>0</v>
      </c>
      <c r="G5097" s="453">
        <f>VLOOKUP(B5097,'SINAPI-%MO'!B:E,4,0)</f>
        <v>0.22270000000000001</v>
      </c>
      <c r="H5097" s="456">
        <f t="shared" si="79"/>
        <v>67.5</v>
      </c>
    </row>
    <row r="5098" spans="1:8" x14ac:dyDescent="0.25">
      <c r="A5098" s="447"/>
      <c r="B5098" s="449">
        <v>105169</v>
      </c>
      <c r="C5098" s="439" t="s">
        <v>3334</v>
      </c>
      <c r="D5098" s="449" t="s">
        <v>60</v>
      </c>
      <c r="E5098" s="450">
        <v>86.77</v>
      </c>
      <c r="F5098" s="455">
        <v>0</v>
      </c>
      <c r="G5098" s="453">
        <f>VLOOKUP(B5098,'SINAPI-%MO'!B:E,4,0)</f>
        <v>0.2387</v>
      </c>
      <c r="H5098" s="456">
        <f t="shared" si="79"/>
        <v>66.05</v>
      </c>
    </row>
    <row r="5099" spans="1:8" x14ac:dyDescent="0.25">
      <c r="A5099" s="447"/>
      <c r="B5099" s="449">
        <v>105230</v>
      </c>
      <c r="C5099" s="439" t="s">
        <v>3388</v>
      </c>
      <c r="D5099" s="449" t="s">
        <v>60</v>
      </c>
      <c r="E5099" s="450">
        <v>7.74</v>
      </c>
      <c r="F5099" s="455">
        <v>0</v>
      </c>
      <c r="G5099" s="453">
        <f>VLOOKUP(B5099,'SINAPI-%MO'!B:E,4,0)</f>
        <v>0.47289999999999999</v>
      </c>
      <c r="H5099" s="456">
        <f t="shared" si="79"/>
        <v>4.07</v>
      </c>
    </row>
    <row r="5100" spans="1:8" x14ac:dyDescent="0.25">
      <c r="A5100" s="447"/>
      <c r="B5100" s="449">
        <v>105231</v>
      </c>
      <c r="C5100" s="439" t="s">
        <v>3389</v>
      </c>
      <c r="D5100" s="449" t="s">
        <v>60</v>
      </c>
      <c r="E5100" s="450">
        <v>9.08</v>
      </c>
      <c r="F5100" s="455">
        <v>0</v>
      </c>
      <c r="G5100" s="453">
        <f>VLOOKUP(B5100,'SINAPI-%MO'!B:E,4,0)</f>
        <v>0.45479999999999998</v>
      </c>
      <c r="H5100" s="456">
        <f t="shared" si="79"/>
        <v>4.95</v>
      </c>
    </row>
    <row r="5101" spans="1:8" x14ac:dyDescent="0.25">
      <c r="A5101" s="447"/>
      <c r="B5101" s="449">
        <v>105232</v>
      </c>
      <c r="C5101" s="439" t="s">
        <v>3390</v>
      </c>
      <c r="D5101" s="449" t="s">
        <v>60</v>
      </c>
      <c r="E5101" s="450">
        <v>17.38</v>
      </c>
      <c r="F5101" s="455">
        <v>0</v>
      </c>
      <c r="G5101" s="453">
        <f>VLOOKUP(B5101,'SINAPI-%MO'!B:E,4,0)</f>
        <v>0.26240000000000002</v>
      </c>
      <c r="H5101" s="456">
        <f t="shared" si="79"/>
        <v>12.81</v>
      </c>
    </row>
    <row r="5102" spans="1:8" x14ac:dyDescent="0.25">
      <c r="A5102" s="447"/>
      <c r="B5102" s="449">
        <v>105229</v>
      </c>
      <c r="C5102" s="439" t="s">
        <v>3387</v>
      </c>
      <c r="D5102" s="449" t="s">
        <v>60</v>
      </c>
      <c r="E5102" s="450">
        <v>27.6</v>
      </c>
      <c r="F5102" s="455">
        <v>0</v>
      </c>
      <c r="G5102" s="453">
        <f>VLOOKUP(B5102,'SINAPI-%MO'!B:E,4,0)</f>
        <v>0.19020000000000001</v>
      </c>
      <c r="H5102" s="456">
        <f t="shared" si="79"/>
        <v>22.35</v>
      </c>
    </row>
    <row r="5103" spans="1:8" x14ac:dyDescent="0.25">
      <c r="A5103" s="447"/>
      <c r="B5103" s="449">
        <v>105146</v>
      </c>
      <c r="C5103" s="439" t="s">
        <v>3313</v>
      </c>
      <c r="D5103" s="449" t="s">
        <v>60</v>
      </c>
      <c r="E5103" s="450">
        <v>22.27</v>
      </c>
      <c r="F5103" s="455">
        <v>0</v>
      </c>
      <c r="G5103" s="453">
        <f>VLOOKUP(B5103,'SINAPI-%MO'!B:E,4,0)</f>
        <v>0.24970000000000001</v>
      </c>
      <c r="H5103" s="456">
        <f t="shared" si="79"/>
        <v>16.7</v>
      </c>
    </row>
    <row r="5104" spans="1:8" x14ac:dyDescent="0.25">
      <c r="A5104" s="447"/>
      <c r="B5104" s="449">
        <v>94613</v>
      </c>
      <c r="C5104" s="439" t="s">
        <v>11694</v>
      </c>
      <c r="D5104" s="449" t="s">
        <v>60</v>
      </c>
      <c r="E5104" s="450">
        <v>0</v>
      </c>
      <c r="F5104" s="455"/>
      <c r="G5104" s="453" t="e">
        <f>VLOOKUP(B5104,'SINAPI-%MO'!B:E,4,0)</f>
        <v>#N/A</v>
      </c>
      <c r="H5104" s="456" t="str">
        <f t="shared" si="79"/>
        <v/>
      </c>
    </row>
    <row r="5105" spans="1:8" x14ac:dyDescent="0.25">
      <c r="A5105" s="447"/>
      <c r="B5105" s="449">
        <v>94607</v>
      </c>
      <c r="C5105" s="439" t="s">
        <v>11695</v>
      </c>
      <c r="D5105" s="449" t="s">
        <v>60</v>
      </c>
      <c r="E5105" s="450">
        <v>0</v>
      </c>
      <c r="F5105" s="455"/>
      <c r="G5105" s="453" t="e">
        <f>VLOOKUP(B5105,'SINAPI-%MO'!B:E,4,0)</f>
        <v>#N/A</v>
      </c>
      <c r="H5105" s="456" t="str">
        <f t="shared" si="79"/>
        <v/>
      </c>
    </row>
    <row r="5106" spans="1:8" x14ac:dyDescent="0.25">
      <c r="A5106" s="447"/>
      <c r="B5106" s="449">
        <v>94609</v>
      </c>
      <c r="C5106" s="439" t="s">
        <v>11696</v>
      </c>
      <c r="D5106" s="449" t="s">
        <v>60</v>
      </c>
      <c r="E5106" s="450">
        <v>0</v>
      </c>
      <c r="F5106" s="455"/>
      <c r="G5106" s="453" t="e">
        <f>VLOOKUP(B5106,'SINAPI-%MO'!B:E,4,0)</f>
        <v>#N/A</v>
      </c>
      <c r="H5106" s="456" t="str">
        <f t="shared" si="79"/>
        <v/>
      </c>
    </row>
    <row r="5107" spans="1:8" x14ac:dyDescent="0.25">
      <c r="A5107" s="447"/>
      <c r="B5107" s="449">
        <v>94611</v>
      </c>
      <c r="C5107" s="439" t="s">
        <v>11697</v>
      </c>
      <c r="D5107" s="449" t="s">
        <v>60</v>
      </c>
      <c r="E5107" s="450">
        <v>0</v>
      </c>
      <c r="F5107" s="455"/>
      <c r="G5107" s="453" t="e">
        <f>VLOOKUP(B5107,'SINAPI-%MO'!B:E,4,0)</f>
        <v>#N/A</v>
      </c>
      <c r="H5107" s="456" t="str">
        <f t="shared" si="79"/>
        <v/>
      </c>
    </row>
    <row r="5108" spans="1:8" x14ac:dyDescent="0.25">
      <c r="A5108" s="447"/>
      <c r="B5108" s="449">
        <v>96738</v>
      </c>
      <c r="C5108" s="439" t="s">
        <v>3010</v>
      </c>
      <c r="D5108" s="449" t="s">
        <v>60</v>
      </c>
      <c r="E5108" s="450">
        <v>23.12</v>
      </c>
      <c r="F5108" s="455">
        <v>0</v>
      </c>
      <c r="G5108" s="453">
        <f>VLOOKUP(B5108,'SINAPI-%MO'!B:E,4,0)</f>
        <v>0.16569999999999999</v>
      </c>
      <c r="H5108" s="456">
        <f t="shared" si="79"/>
        <v>19.28</v>
      </c>
    </row>
    <row r="5109" spans="1:8" x14ac:dyDescent="0.25">
      <c r="A5109" s="447"/>
      <c r="B5109" s="449">
        <v>96740</v>
      </c>
      <c r="C5109" s="439" t="s">
        <v>3012</v>
      </c>
      <c r="D5109" s="449" t="s">
        <v>60</v>
      </c>
      <c r="E5109" s="450">
        <v>32.01</v>
      </c>
      <c r="F5109" s="455">
        <v>0</v>
      </c>
      <c r="G5109" s="453">
        <f>VLOOKUP(B5109,'SINAPI-%MO'!B:E,4,0)</f>
        <v>0.1384</v>
      </c>
      <c r="H5109" s="456">
        <f t="shared" si="79"/>
        <v>27.57</v>
      </c>
    </row>
    <row r="5110" spans="1:8" x14ac:dyDescent="0.25">
      <c r="A5110" s="447"/>
      <c r="B5110" s="449">
        <v>94738</v>
      </c>
      <c r="C5110" s="439" t="s">
        <v>2974</v>
      </c>
      <c r="D5110" s="449" t="s">
        <v>60</v>
      </c>
      <c r="E5110" s="450">
        <v>2051.64</v>
      </c>
      <c r="F5110" s="455">
        <v>0</v>
      </c>
      <c r="G5110" s="453">
        <f>VLOOKUP(B5110,'SINAPI-%MO'!B:E,4,0)</f>
        <v>1.0200000000000001E-2</v>
      </c>
      <c r="H5110" s="456">
        <f t="shared" si="79"/>
        <v>2030.71</v>
      </c>
    </row>
    <row r="5111" spans="1:8" x14ac:dyDescent="0.25">
      <c r="A5111" s="447"/>
      <c r="B5111" s="449">
        <v>94724</v>
      </c>
      <c r="C5111" s="439" t="s">
        <v>2961</v>
      </c>
      <c r="D5111" s="449" t="s">
        <v>60</v>
      </c>
      <c r="E5111" s="450">
        <v>32.090000000000003</v>
      </c>
      <c r="F5111" s="455">
        <v>0</v>
      </c>
      <c r="G5111" s="453">
        <f>VLOOKUP(B5111,'SINAPI-%MO'!B:E,4,0)</f>
        <v>5.4800000000000001E-2</v>
      </c>
      <c r="H5111" s="456">
        <f t="shared" si="79"/>
        <v>30.33</v>
      </c>
    </row>
    <row r="5112" spans="1:8" x14ac:dyDescent="0.25">
      <c r="A5112" s="447"/>
      <c r="B5112" s="449">
        <v>94726</v>
      </c>
      <c r="C5112" s="439" t="s">
        <v>2963</v>
      </c>
      <c r="D5112" s="449" t="s">
        <v>60</v>
      </c>
      <c r="E5112" s="450">
        <v>41.37</v>
      </c>
      <c r="F5112" s="455">
        <v>0</v>
      </c>
      <c r="G5112" s="453">
        <f>VLOOKUP(B5112,'SINAPI-%MO'!B:E,4,0)</f>
        <v>5.3900000000000003E-2</v>
      </c>
      <c r="H5112" s="456">
        <f t="shared" si="79"/>
        <v>39.14</v>
      </c>
    </row>
    <row r="5113" spans="1:8" x14ac:dyDescent="0.25">
      <c r="A5113" s="447"/>
      <c r="B5113" s="449">
        <v>94728</v>
      </c>
      <c r="C5113" s="439" t="s">
        <v>2965</v>
      </c>
      <c r="D5113" s="449" t="s">
        <v>60</v>
      </c>
      <c r="E5113" s="450">
        <v>64.7</v>
      </c>
      <c r="F5113" s="455">
        <v>0</v>
      </c>
      <c r="G5113" s="453">
        <f>VLOOKUP(B5113,'SINAPI-%MO'!B:E,4,0)</f>
        <v>4.48E-2</v>
      </c>
      <c r="H5113" s="456">
        <f t="shared" si="79"/>
        <v>61.8</v>
      </c>
    </row>
    <row r="5114" spans="1:8" x14ac:dyDescent="0.25">
      <c r="A5114" s="447"/>
      <c r="B5114" s="449">
        <v>94730</v>
      </c>
      <c r="C5114" s="439" t="s">
        <v>2967</v>
      </c>
      <c r="D5114" s="449" t="s">
        <v>60</v>
      </c>
      <c r="E5114" s="450">
        <v>79.31</v>
      </c>
      <c r="F5114" s="455">
        <v>0</v>
      </c>
      <c r="G5114" s="453">
        <f>VLOOKUP(B5114,'SINAPI-%MO'!B:E,4,0)</f>
        <v>4.6899999999999997E-2</v>
      </c>
      <c r="H5114" s="456">
        <f t="shared" si="79"/>
        <v>75.59</v>
      </c>
    </row>
    <row r="5115" spans="1:8" x14ac:dyDescent="0.25">
      <c r="A5115" s="447"/>
      <c r="B5115" s="449">
        <v>94732</v>
      </c>
      <c r="C5115" s="439" t="s">
        <v>2969</v>
      </c>
      <c r="D5115" s="449" t="s">
        <v>60</v>
      </c>
      <c r="E5115" s="450">
        <v>127.33</v>
      </c>
      <c r="F5115" s="455">
        <v>0</v>
      </c>
      <c r="G5115" s="453">
        <f>VLOOKUP(B5115,'SINAPI-%MO'!B:E,4,0)</f>
        <v>4.2999999999999997E-2</v>
      </c>
      <c r="H5115" s="456">
        <f t="shared" si="79"/>
        <v>121.85</v>
      </c>
    </row>
    <row r="5116" spans="1:8" x14ac:dyDescent="0.25">
      <c r="A5116" s="447"/>
      <c r="B5116" s="449">
        <v>94734</v>
      </c>
      <c r="C5116" s="439" t="s">
        <v>2971</v>
      </c>
      <c r="D5116" s="449" t="s">
        <v>60</v>
      </c>
      <c r="E5116" s="450">
        <v>467.35</v>
      </c>
      <c r="F5116" s="455">
        <v>0</v>
      </c>
      <c r="G5116" s="453">
        <f>VLOOKUP(B5116,'SINAPI-%MO'!B:E,4,0)</f>
        <v>1.9599999999999999E-2</v>
      </c>
      <c r="H5116" s="456">
        <f t="shared" si="79"/>
        <v>458.18</v>
      </c>
    </row>
    <row r="5117" spans="1:8" x14ac:dyDescent="0.25">
      <c r="A5117" s="447"/>
      <c r="B5117" s="449">
        <v>94736</v>
      </c>
      <c r="C5117" s="439" t="s">
        <v>2972</v>
      </c>
      <c r="D5117" s="449" t="s">
        <v>60</v>
      </c>
      <c r="E5117" s="450">
        <v>679.54</v>
      </c>
      <c r="F5117" s="455">
        <v>0</v>
      </c>
      <c r="G5117" s="453">
        <f>VLOOKUP(B5117,'SINAPI-%MO'!B:E,4,0)</f>
        <v>1.9300000000000001E-2</v>
      </c>
      <c r="H5117" s="456">
        <f t="shared" si="79"/>
        <v>666.42</v>
      </c>
    </row>
    <row r="5118" spans="1:8" x14ac:dyDescent="0.25">
      <c r="A5118" s="447"/>
      <c r="B5118" s="449">
        <v>94483</v>
      </c>
      <c r="C5118" s="439" t="s">
        <v>3742</v>
      </c>
      <c r="D5118" s="449" t="s">
        <v>60</v>
      </c>
      <c r="E5118" s="450">
        <v>1343.13</v>
      </c>
      <c r="F5118" s="455">
        <v>0</v>
      </c>
      <c r="G5118" s="453">
        <f>VLOOKUP(B5118,'SINAPI-%MO'!B:E,4,0)</f>
        <v>0.33900000000000002</v>
      </c>
      <c r="H5118" s="456">
        <f t="shared" si="79"/>
        <v>887.8</v>
      </c>
    </row>
    <row r="5119" spans="1:8" x14ac:dyDescent="0.25">
      <c r="A5119" s="447"/>
      <c r="B5119" s="449">
        <v>94482</v>
      </c>
      <c r="C5119" s="439" t="s">
        <v>3741</v>
      </c>
      <c r="D5119" s="449" t="s">
        <v>60</v>
      </c>
      <c r="E5119" s="450">
        <v>1611.37</v>
      </c>
      <c r="F5119" s="455">
        <v>0</v>
      </c>
      <c r="G5119" s="453">
        <f>VLOOKUP(B5119,'SINAPI-%MO'!B:E,4,0)</f>
        <v>0.29580000000000001</v>
      </c>
      <c r="H5119" s="456">
        <f t="shared" si="79"/>
        <v>1134.72</v>
      </c>
    </row>
    <row r="5120" spans="1:8" x14ac:dyDescent="0.25">
      <c r="A5120" s="447"/>
      <c r="B5120" s="449">
        <v>94481</v>
      </c>
      <c r="C5120" s="439" t="s">
        <v>3740</v>
      </c>
      <c r="D5120" s="449" t="s">
        <v>60</v>
      </c>
      <c r="E5120" s="450">
        <v>2063.62</v>
      </c>
      <c r="F5120" s="455">
        <v>0</v>
      </c>
      <c r="G5120" s="453">
        <f>VLOOKUP(B5120,'SINAPI-%MO'!B:E,4,0)</f>
        <v>0.24349999999999999</v>
      </c>
      <c r="H5120" s="456">
        <f t="shared" si="79"/>
        <v>1561.12</v>
      </c>
    </row>
    <row r="5121" spans="1:8" x14ac:dyDescent="0.25">
      <c r="A5121" s="447"/>
      <c r="B5121" s="449">
        <v>94480</v>
      </c>
      <c r="C5121" s="439" t="s">
        <v>3739</v>
      </c>
      <c r="D5121" s="449" t="s">
        <v>60</v>
      </c>
      <c r="E5121" s="450">
        <v>2962.77</v>
      </c>
      <c r="F5121" s="455">
        <v>0</v>
      </c>
      <c r="G5121" s="453">
        <f>VLOOKUP(B5121,'SINAPI-%MO'!B:E,4,0)</f>
        <v>0.18179999999999999</v>
      </c>
      <c r="H5121" s="456">
        <f t="shared" si="79"/>
        <v>2424.13</v>
      </c>
    </row>
    <row r="5122" spans="1:8" x14ac:dyDescent="0.25">
      <c r="A5122" s="447"/>
      <c r="B5122" s="449">
        <v>94472</v>
      </c>
      <c r="C5122" s="439" t="s">
        <v>2892</v>
      </c>
      <c r="D5122" s="449" t="s">
        <v>60</v>
      </c>
      <c r="E5122" s="450">
        <v>77.86</v>
      </c>
      <c r="F5122" s="455">
        <v>0</v>
      </c>
      <c r="G5122" s="453">
        <f>VLOOKUP(B5122,'SINAPI-%MO'!B:E,4,0)</f>
        <v>0.31330000000000002</v>
      </c>
      <c r="H5122" s="456">
        <f t="shared" si="79"/>
        <v>53.46</v>
      </c>
    </row>
    <row r="5123" spans="1:8" x14ac:dyDescent="0.25">
      <c r="A5123" s="447"/>
      <c r="B5123" s="449">
        <v>94474</v>
      </c>
      <c r="C5123" s="439" t="s">
        <v>2894</v>
      </c>
      <c r="D5123" s="449" t="s">
        <v>60</v>
      </c>
      <c r="E5123" s="450">
        <v>131.43</v>
      </c>
      <c r="F5123" s="455">
        <v>0</v>
      </c>
      <c r="G5123" s="453">
        <f>VLOOKUP(B5123,'SINAPI-%MO'!B:E,4,0)</f>
        <v>0.21679999999999999</v>
      </c>
      <c r="H5123" s="456">
        <f t="shared" si="79"/>
        <v>102.93</v>
      </c>
    </row>
    <row r="5124" spans="1:8" x14ac:dyDescent="0.25">
      <c r="A5124" s="447"/>
      <c r="B5124" s="449">
        <v>94476</v>
      </c>
      <c r="C5124" s="439" t="s">
        <v>2896</v>
      </c>
      <c r="D5124" s="449" t="s">
        <v>60</v>
      </c>
      <c r="E5124" s="450">
        <v>183.88</v>
      </c>
      <c r="F5124" s="455">
        <v>0</v>
      </c>
      <c r="G5124" s="453">
        <f>VLOOKUP(B5124,'SINAPI-%MO'!B:E,4,0)</f>
        <v>0.18290000000000001</v>
      </c>
      <c r="H5124" s="456">
        <f t="shared" si="79"/>
        <v>150.24</v>
      </c>
    </row>
    <row r="5125" spans="1:8" x14ac:dyDescent="0.25">
      <c r="A5125" s="447"/>
      <c r="B5125" s="449">
        <v>94471</v>
      </c>
      <c r="C5125" s="439" t="s">
        <v>2891</v>
      </c>
      <c r="D5125" s="449" t="s">
        <v>60</v>
      </c>
      <c r="E5125" s="450">
        <v>75.540000000000006</v>
      </c>
      <c r="F5125" s="455">
        <v>0</v>
      </c>
      <c r="G5125" s="453">
        <f>VLOOKUP(B5125,'SINAPI-%MO'!B:E,4,0)</f>
        <v>0.32290000000000002</v>
      </c>
      <c r="H5125" s="456">
        <f t="shared" si="79"/>
        <v>51.14</v>
      </c>
    </row>
    <row r="5126" spans="1:8" x14ac:dyDescent="0.25">
      <c r="A5126" s="447"/>
      <c r="B5126" s="449">
        <v>94473</v>
      </c>
      <c r="C5126" s="439" t="s">
        <v>2893</v>
      </c>
      <c r="D5126" s="449" t="s">
        <v>60</v>
      </c>
      <c r="E5126" s="450">
        <v>121.25</v>
      </c>
      <c r="F5126" s="455">
        <v>0</v>
      </c>
      <c r="G5126" s="453">
        <f>VLOOKUP(B5126,'SINAPI-%MO'!B:E,4,0)</f>
        <v>0.2351</v>
      </c>
      <c r="H5126" s="456">
        <f t="shared" si="79"/>
        <v>92.74</v>
      </c>
    </row>
    <row r="5127" spans="1:8" x14ac:dyDescent="0.25">
      <c r="A5127" s="447"/>
      <c r="B5127" s="449">
        <v>94475</v>
      </c>
      <c r="C5127" s="439" t="s">
        <v>2895</v>
      </c>
      <c r="D5127" s="449" t="s">
        <v>60</v>
      </c>
      <c r="E5127" s="450">
        <v>164.26</v>
      </c>
      <c r="F5127" s="455">
        <v>0</v>
      </c>
      <c r="G5127" s="453">
        <f>VLOOKUP(B5127,'SINAPI-%MO'!B:E,4,0)</f>
        <v>0.20480000000000001</v>
      </c>
      <c r="H5127" s="456">
        <f t="shared" si="79"/>
        <v>130.61000000000001</v>
      </c>
    </row>
    <row r="5128" spans="1:8" x14ac:dyDescent="0.25">
      <c r="A5128" s="447"/>
      <c r="B5128" s="449">
        <v>105194</v>
      </c>
      <c r="C5128" s="439" t="s">
        <v>3352</v>
      </c>
      <c r="D5128" s="449" t="s">
        <v>60</v>
      </c>
      <c r="E5128" s="450">
        <v>84.21</v>
      </c>
      <c r="F5128" s="455">
        <v>0</v>
      </c>
      <c r="G5128" s="453">
        <f>VLOOKUP(B5128,'SINAPI-%MO'!B:E,4,0)</f>
        <v>0.28960000000000002</v>
      </c>
      <c r="H5128" s="456">
        <f t="shared" si="79"/>
        <v>59.82</v>
      </c>
    </row>
    <row r="5129" spans="1:8" x14ac:dyDescent="0.25">
      <c r="A5129" s="447"/>
      <c r="B5129" s="449">
        <v>105195</v>
      </c>
      <c r="C5129" s="439" t="s">
        <v>3353</v>
      </c>
      <c r="D5129" s="449" t="s">
        <v>60</v>
      </c>
      <c r="E5129" s="450">
        <v>216.94</v>
      </c>
      <c r="F5129" s="455">
        <v>0</v>
      </c>
      <c r="G5129" s="453">
        <f>VLOOKUP(B5129,'SINAPI-%MO'!B:E,4,0)</f>
        <v>0.15509999999999999</v>
      </c>
      <c r="H5129" s="456">
        <f t="shared" si="79"/>
        <v>183.29</v>
      </c>
    </row>
    <row r="5130" spans="1:8" x14ac:dyDescent="0.25">
      <c r="A5130" s="447"/>
      <c r="B5130" s="449">
        <v>105178</v>
      </c>
      <c r="C5130" s="439" t="s">
        <v>3342</v>
      </c>
      <c r="D5130" s="449" t="s">
        <v>60</v>
      </c>
      <c r="E5130" s="450">
        <v>136.29</v>
      </c>
      <c r="F5130" s="455">
        <v>0</v>
      </c>
      <c r="G5130" s="453">
        <f>VLOOKUP(B5130,'SINAPI-%MO'!B:E,4,0)</f>
        <v>0.19409999999999999</v>
      </c>
      <c r="H5130" s="456">
        <f t="shared" si="79"/>
        <v>109.83</v>
      </c>
    </row>
    <row r="5131" spans="1:8" x14ac:dyDescent="0.25">
      <c r="A5131" s="447"/>
      <c r="B5131" s="449">
        <v>94620</v>
      </c>
      <c r="C5131" s="439" t="s">
        <v>2909</v>
      </c>
      <c r="D5131" s="449" t="s">
        <v>60</v>
      </c>
      <c r="E5131" s="450">
        <v>891.89</v>
      </c>
      <c r="F5131" s="455">
        <v>0.9577</v>
      </c>
      <c r="G5131" s="453">
        <f>VLOOKUP(B5131,'SINAPI-%MO'!B:E,4,0)</f>
        <v>4.2000000000000003E-2</v>
      </c>
      <c r="H5131" s="456">
        <f t="shared" si="79"/>
        <v>854.43</v>
      </c>
    </row>
    <row r="5132" spans="1:8" x14ac:dyDescent="0.25">
      <c r="A5132" s="447"/>
      <c r="B5132" s="449">
        <v>94614</v>
      </c>
      <c r="C5132" s="439" t="s">
        <v>2904</v>
      </c>
      <c r="D5132" s="449" t="s">
        <v>60</v>
      </c>
      <c r="E5132" s="450">
        <v>141.46</v>
      </c>
      <c r="F5132" s="455">
        <v>0.77410000000000001</v>
      </c>
      <c r="G5132" s="453">
        <f>VLOOKUP(B5132,'SINAPI-%MO'!B:E,4,0)</f>
        <v>0.2243</v>
      </c>
      <c r="H5132" s="456">
        <f t="shared" ref="H5132:H5195" si="80">IF(E5132&gt;0,TRUNC(E5132*(1-G5132),2),"")</f>
        <v>109.73</v>
      </c>
    </row>
    <row r="5133" spans="1:8" x14ac:dyDescent="0.25">
      <c r="A5133" s="447"/>
      <c r="B5133" s="449">
        <v>94616</v>
      </c>
      <c r="C5133" s="439" t="s">
        <v>2906</v>
      </c>
      <c r="D5133" s="449" t="s">
        <v>60</v>
      </c>
      <c r="E5133" s="450">
        <v>397.37</v>
      </c>
      <c r="F5133" s="455">
        <v>0.91610000000000003</v>
      </c>
      <c r="G5133" s="453">
        <f>VLOOKUP(B5133,'SINAPI-%MO'!B:E,4,0)</f>
        <v>8.3299999999999999E-2</v>
      </c>
      <c r="H5133" s="456">
        <f t="shared" si="80"/>
        <v>364.26</v>
      </c>
    </row>
    <row r="5134" spans="1:8" x14ac:dyDescent="0.25">
      <c r="A5134" s="447"/>
      <c r="B5134" s="449">
        <v>94618</v>
      </c>
      <c r="C5134" s="439" t="s">
        <v>2908</v>
      </c>
      <c r="D5134" s="449" t="s">
        <v>60</v>
      </c>
      <c r="E5134" s="450">
        <v>386.21</v>
      </c>
      <c r="F5134" s="455">
        <v>0.90980000000000005</v>
      </c>
      <c r="G5134" s="453">
        <f>VLOOKUP(B5134,'SINAPI-%MO'!B:E,4,0)</f>
        <v>8.9599999999999999E-2</v>
      </c>
      <c r="H5134" s="456">
        <f t="shared" si="80"/>
        <v>351.6</v>
      </c>
    </row>
    <row r="5135" spans="1:8" x14ac:dyDescent="0.25">
      <c r="A5135" s="447"/>
      <c r="B5135" s="449">
        <v>105193</v>
      </c>
      <c r="C5135" s="439" t="s">
        <v>3351</v>
      </c>
      <c r="D5135" s="449" t="s">
        <v>60</v>
      </c>
      <c r="E5135" s="450">
        <v>149.21</v>
      </c>
      <c r="F5135" s="455">
        <v>0</v>
      </c>
      <c r="G5135" s="453">
        <f>VLOOKUP(B5135,'SINAPI-%MO'!B:E,4,0)</f>
        <v>0.191</v>
      </c>
      <c r="H5135" s="456">
        <f t="shared" si="80"/>
        <v>120.71</v>
      </c>
    </row>
    <row r="5136" spans="1:8" x14ac:dyDescent="0.25">
      <c r="A5136" s="447"/>
      <c r="B5136" s="449">
        <v>105197</v>
      </c>
      <c r="C5136" s="439" t="s">
        <v>3355</v>
      </c>
      <c r="D5136" s="449" t="s">
        <v>60</v>
      </c>
      <c r="E5136" s="450">
        <v>159.54</v>
      </c>
      <c r="F5136" s="455">
        <v>0</v>
      </c>
      <c r="G5136" s="453">
        <f>VLOOKUP(B5136,'SINAPI-%MO'!B:E,4,0)</f>
        <v>0.15290000000000001</v>
      </c>
      <c r="H5136" s="456">
        <f t="shared" si="80"/>
        <v>135.13999999999999</v>
      </c>
    </row>
    <row r="5137" spans="1:8" x14ac:dyDescent="0.25">
      <c r="A5137" s="447"/>
      <c r="B5137" s="449">
        <v>105196</v>
      </c>
      <c r="C5137" s="439" t="s">
        <v>3354</v>
      </c>
      <c r="D5137" s="449" t="s">
        <v>60</v>
      </c>
      <c r="E5137" s="450">
        <v>231.95</v>
      </c>
      <c r="F5137" s="455">
        <v>0</v>
      </c>
      <c r="G5137" s="453">
        <f>VLOOKUP(B5137,'SINAPI-%MO'!B:E,4,0)</f>
        <v>0.1229</v>
      </c>
      <c r="H5137" s="456">
        <f t="shared" si="80"/>
        <v>203.44</v>
      </c>
    </row>
    <row r="5138" spans="1:8" x14ac:dyDescent="0.25">
      <c r="A5138" s="447"/>
      <c r="B5138" s="449">
        <v>105198</v>
      </c>
      <c r="C5138" s="439" t="s">
        <v>3356</v>
      </c>
      <c r="D5138" s="449" t="s">
        <v>60</v>
      </c>
      <c r="E5138" s="450">
        <v>329.29</v>
      </c>
      <c r="F5138" s="455">
        <v>0</v>
      </c>
      <c r="G5138" s="453">
        <f>VLOOKUP(B5138,'SINAPI-%MO'!B:E,4,0)</f>
        <v>0.1022</v>
      </c>
      <c r="H5138" s="456">
        <f t="shared" si="80"/>
        <v>295.63</v>
      </c>
    </row>
    <row r="5139" spans="1:8" x14ac:dyDescent="0.25">
      <c r="A5139" s="447"/>
      <c r="B5139" s="449">
        <v>105200</v>
      </c>
      <c r="C5139" s="439" t="s">
        <v>3358</v>
      </c>
      <c r="D5139" s="449" t="s">
        <v>60</v>
      </c>
      <c r="E5139" s="450">
        <v>125.64</v>
      </c>
      <c r="F5139" s="455">
        <v>0</v>
      </c>
      <c r="G5139" s="453">
        <f>VLOOKUP(B5139,'SINAPI-%MO'!B:E,4,0)</f>
        <v>0.19409999999999999</v>
      </c>
      <c r="H5139" s="456">
        <f t="shared" si="80"/>
        <v>101.25</v>
      </c>
    </row>
    <row r="5140" spans="1:8" x14ac:dyDescent="0.25">
      <c r="A5140" s="447"/>
      <c r="B5140" s="449">
        <v>105199</v>
      </c>
      <c r="C5140" s="439" t="s">
        <v>3357</v>
      </c>
      <c r="D5140" s="449" t="s">
        <v>60</v>
      </c>
      <c r="E5140" s="450">
        <v>210.71</v>
      </c>
      <c r="F5140" s="455">
        <v>0</v>
      </c>
      <c r="G5140" s="453">
        <f>VLOOKUP(B5140,'SINAPI-%MO'!B:E,4,0)</f>
        <v>0.1353</v>
      </c>
      <c r="H5140" s="456">
        <f t="shared" si="80"/>
        <v>182.2</v>
      </c>
    </row>
    <row r="5141" spans="1:8" x14ac:dyDescent="0.25">
      <c r="A5141" s="447"/>
      <c r="B5141" s="449">
        <v>105201</v>
      </c>
      <c r="C5141" s="439" t="s">
        <v>3359</v>
      </c>
      <c r="D5141" s="449" t="s">
        <v>60</v>
      </c>
      <c r="E5141" s="450">
        <v>288.56</v>
      </c>
      <c r="F5141" s="455">
        <v>0</v>
      </c>
      <c r="G5141" s="453">
        <f>VLOOKUP(B5141,'SINAPI-%MO'!B:E,4,0)</f>
        <v>0.1166</v>
      </c>
      <c r="H5141" s="456">
        <f t="shared" si="80"/>
        <v>254.91</v>
      </c>
    </row>
    <row r="5142" spans="1:8" x14ac:dyDescent="0.25">
      <c r="A5142" s="447"/>
      <c r="B5142" s="449">
        <v>94755</v>
      </c>
      <c r="C5142" s="439" t="s">
        <v>11698</v>
      </c>
      <c r="D5142" s="449" t="s">
        <v>60</v>
      </c>
      <c r="E5142" s="450">
        <v>0</v>
      </c>
      <c r="F5142" s="455"/>
      <c r="G5142" s="453" t="e">
        <f>VLOOKUP(B5142,'SINAPI-%MO'!B:E,4,0)</f>
        <v>#N/A</v>
      </c>
      <c r="H5142" s="456" t="str">
        <f t="shared" si="80"/>
        <v/>
      </c>
    </row>
    <row r="5143" spans="1:8" x14ac:dyDescent="0.25">
      <c r="A5143" s="447"/>
      <c r="B5143" s="449">
        <v>94741</v>
      </c>
      <c r="C5143" s="439" t="s">
        <v>2977</v>
      </c>
      <c r="D5143" s="449" t="s">
        <v>60</v>
      </c>
      <c r="E5143" s="450">
        <v>15.34</v>
      </c>
      <c r="F5143" s="455">
        <v>0</v>
      </c>
      <c r="G5143" s="453">
        <f>VLOOKUP(B5143,'SINAPI-%MO'!B:E,4,0)</f>
        <v>0.1734</v>
      </c>
      <c r="H5143" s="456">
        <f t="shared" si="80"/>
        <v>12.68</v>
      </c>
    </row>
    <row r="5144" spans="1:8" x14ac:dyDescent="0.25">
      <c r="A5144" s="447"/>
      <c r="B5144" s="449">
        <v>94743</v>
      </c>
      <c r="C5144" s="439" t="s">
        <v>2979</v>
      </c>
      <c r="D5144" s="449" t="s">
        <v>60</v>
      </c>
      <c r="E5144" s="450">
        <v>25.28</v>
      </c>
      <c r="F5144" s="455">
        <v>0</v>
      </c>
      <c r="G5144" s="453">
        <f>VLOOKUP(B5144,'SINAPI-%MO'!B:E,4,0)</f>
        <v>0.1321</v>
      </c>
      <c r="H5144" s="456">
        <f t="shared" si="80"/>
        <v>21.94</v>
      </c>
    </row>
    <row r="5145" spans="1:8" x14ac:dyDescent="0.25">
      <c r="A5145" s="447"/>
      <c r="B5145" s="449">
        <v>94745</v>
      </c>
      <c r="C5145" s="439" t="s">
        <v>11699</v>
      </c>
      <c r="D5145" s="449" t="s">
        <v>60</v>
      </c>
      <c r="E5145" s="450">
        <v>0</v>
      </c>
      <c r="F5145" s="455"/>
      <c r="G5145" s="453" t="e">
        <f>VLOOKUP(B5145,'SINAPI-%MO'!B:E,4,0)</f>
        <v>#N/A</v>
      </c>
      <c r="H5145" s="456" t="str">
        <f t="shared" si="80"/>
        <v/>
      </c>
    </row>
    <row r="5146" spans="1:8" x14ac:dyDescent="0.25">
      <c r="A5146" s="447"/>
      <c r="B5146" s="449">
        <v>94747</v>
      </c>
      <c r="C5146" s="439" t="s">
        <v>11700</v>
      </c>
      <c r="D5146" s="449" t="s">
        <v>60</v>
      </c>
      <c r="E5146" s="450">
        <v>0</v>
      </c>
      <c r="F5146" s="455"/>
      <c r="G5146" s="453" t="e">
        <f>VLOOKUP(B5146,'SINAPI-%MO'!B:E,4,0)</f>
        <v>#N/A</v>
      </c>
      <c r="H5146" s="456" t="str">
        <f t="shared" si="80"/>
        <v/>
      </c>
    </row>
    <row r="5147" spans="1:8" x14ac:dyDescent="0.25">
      <c r="A5147" s="447"/>
      <c r="B5147" s="449">
        <v>94749</v>
      </c>
      <c r="C5147" s="439" t="s">
        <v>11701</v>
      </c>
      <c r="D5147" s="449" t="s">
        <v>60</v>
      </c>
      <c r="E5147" s="450">
        <v>0</v>
      </c>
      <c r="F5147" s="455"/>
      <c r="G5147" s="453" t="e">
        <f>VLOOKUP(B5147,'SINAPI-%MO'!B:E,4,0)</f>
        <v>#N/A</v>
      </c>
      <c r="H5147" s="456" t="str">
        <f t="shared" si="80"/>
        <v/>
      </c>
    </row>
    <row r="5148" spans="1:8" x14ac:dyDescent="0.25">
      <c r="A5148" s="447"/>
      <c r="B5148" s="449">
        <v>94751</v>
      </c>
      <c r="C5148" s="439" t="s">
        <v>11702</v>
      </c>
      <c r="D5148" s="449" t="s">
        <v>60</v>
      </c>
      <c r="E5148" s="450">
        <v>0</v>
      </c>
      <c r="F5148" s="455"/>
      <c r="G5148" s="453" t="e">
        <f>VLOOKUP(B5148,'SINAPI-%MO'!B:E,4,0)</f>
        <v>#N/A</v>
      </c>
      <c r="H5148" s="456" t="str">
        <f t="shared" si="80"/>
        <v/>
      </c>
    </row>
    <row r="5149" spans="1:8" x14ac:dyDescent="0.25">
      <c r="A5149" s="447"/>
      <c r="B5149" s="449">
        <v>94753</v>
      </c>
      <c r="C5149" s="439" t="s">
        <v>11703</v>
      </c>
      <c r="D5149" s="449" t="s">
        <v>60</v>
      </c>
      <c r="E5149" s="450">
        <v>0</v>
      </c>
      <c r="F5149" s="455"/>
      <c r="G5149" s="453" t="e">
        <f>VLOOKUP(B5149,'SINAPI-%MO'!B:E,4,0)</f>
        <v>#N/A</v>
      </c>
      <c r="H5149" s="456" t="str">
        <f t="shared" si="80"/>
        <v/>
      </c>
    </row>
    <row r="5150" spans="1:8" x14ac:dyDescent="0.25">
      <c r="A5150" s="447"/>
      <c r="B5150" s="449">
        <v>105209</v>
      </c>
      <c r="C5150" s="439" t="s">
        <v>3367</v>
      </c>
      <c r="D5150" s="449" t="s">
        <v>60</v>
      </c>
      <c r="E5150" s="450">
        <v>154.47</v>
      </c>
      <c r="F5150" s="455">
        <v>0</v>
      </c>
      <c r="G5150" s="453">
        <f>VLOOKUP(B5150,'SINAPI-%MO'!B:E,4,0)</f>
        <v>0.15790000000000001</v>
      </c>
      <c r="H5150" s="456">
        <f t="shared" si="80"/>
        <v>130.07</v>
      </c>
    </row>
    <row r="5151" spans="1:8" x14ac:dyDescent="0.25">
      <c r="A5151" s="447"/>
      <c r="B5151" s="449">
        <v>105208</v>
      </c>
      <c r="C5151" s="439" t="s">
        <v>3366</v>
      </c>
      <c r="D5151" s="449" t="s">
        <v>60</v>
      </c>
      <c r="E5151" s="450">
        <v>318.58999999999997</v>
      </c>
      <c r="F5151" s="455">
        <v>0</v>
      </c>
      <c r="G5151" s="453">
        <f>VLOOKUP(B5151,'SINAPI-%MO'!B:E,4,0)</f>
        <v>8.9499999999999996E-2</v>
      </c>
      <c r="H5151" s="456">
        <f t="shared" si="80"/>
        <v>290.07</v>
      </c>
    </row>
    <row r="5152" spans="1:8" x14ac:dyDescent="0.25">
      <c r="A5152" s="447"/>
      <c r="B5152" s="449">
        <v>105210</v>
      </c>
      <c r="C5152" s="439" t="s">
        <v>3368</v>
      </c>
      <c r="D5152" s="449" t="s">
        <v>60</v>
      </c>
      <c r="E5152" s="450">
        <v>411.33</v>
      </c>
      <c r="F5152" s="455">
        <v>0</v>
      </c>
      <c r="G5152" s="453">
        <f>VLOOKUP(B5152,'SINAPI-%MO'!B:E,4,0)</f>
        <v>8.1799999999999998E-2</v>
      </c>
      <c r="H5152" s="456">
        <f t="shared" si="80"/>
        <v>377.68</v>
      </c>
    </row>
    <row r="5153" spans="1:8" x14ac:dyDescent="0.25">
      <c r="A5153" s="447"/>
      <c r="B5153" s="449">
        <v>105203</v>
      </c>
      <c r="C5153" s="439" t="s">
        <v>3361</v>
      </c>
      <c r="D5153" s="449" t="s">
        <v>60</v>
      </c>
      <c r="E5153" s="450">
        <v>158.83000000000001</v>
      </c>
      <c r="F5153" s="455">
        <v>0</v>
      </c>
      <c r="G5153" s="453">
        <f>VLOOKUP(B5153,'SINAPI-%MO'!B:E,4,0)</f>
        <v>0.15359999999999999</v>
      </c>
      <c r="H5153" s="456">
        <f t="shared" si="80"/>
        <v>134.43</v>
      </c>
    </row>
    <row r="5154" spans="1:8" x14ac:dyDescent="0.25">
      <c r="A5154" s="447"/>
      <c r="B5154" s="449">
        <v>105202</v>
      </c>
      <c r="C5154" s="439" t="s">
        <v>3360</v>
      </c>
      <c r="D5154" s="449" t="s">
        <v>60</v>
      </c>
      <c r="E5154" s="450">
        <v>261.52</v>
      </c>
      <c r="F5154" s="455">
        <v>0</v>
      </c>
      <c r="G5154" s="453">
        <f>VLOOKUP(B5154,'SINAPI-%MO'!B:E,4,0)</f>
        <v>0.109</v>
      </c>
      <c r="H5154" s="456">
        <f t="shared" si="80"/>
        <v>233.01</v>
      </c>
    </row>
    <row r="5155" spans="1:8" x14ac:dyDescent="0.25">
      <c r="A5155" s="447"/>
      <c r="B5155" s="449">
        <v>105204</v>
      </c>
      <c r="C5155" s="439" t="s">
        <v>3362</v>
      </c>
      <c r="D5155" s="449" t="s">
        <v>60</v>
      </c>
      <c r="E5155" s="450">
        <v>348.03</v>
      </c>
      <c r="F5155" s="455">
        <v>0</v>
      </c>
      <c r="G5155" s="453">
        <f>VLOOKUP(B5155,'SINAPI-%MO'!B:E,4,0)</f>
        <v>9.6699999999999994E-2</v>
      </c>
      <c r="H5155" s="456">
        <f t="shared" si="80"/>
        <v>314.37</v>
      </c>
    </row>
    <row r="5156" spans="1:8" x14ac:dyDescent="0.25">
      <c r="A5156" s="447"/>
      <c r="B5156" s="449">
        <v>105206</v>
      </c>
      <c r="C5156" s="439" t="s">
        <v>3364</v>
      </c>
      <c r="D5156" s="449" t="s">
        <v>60</v>
      </c>
      <c r="E5156" s="450">
        <v>151.31</v>
      </c>
      <c r="F5156" s="455">
        <v>0</v>
      </c>
      <c r="G5156" s="453">
        <f>VLOOKUP(B5156,'SINAPI-%MO'!B:E,4,0)</f>
        <v>0.16120000000000001</v>
      </c>
      <c r="H5156" s="456">
        <f t="shared" si="80"/>
        <v>126.91</v>
      </c>
    </row>
    <row r="5157" spans="1:8" x14ac:dyDescent="0.25">
      <c r="A5157" s="447"/>
      <c r="B5157" s="449">
        <v>105205</v>
      </c>
      <c r="C5157" s="439" t="s">
        <v>3363</v>
      </c>
      <c r="D5157" s="449" t="s">
        <v>60</v>
      </c>
      <c r="E5157" s="450">
        <v>241.47</v>
      </c>
      <c r="F5157" s="455">
        <v>0</v>
      </c>
      <c r="G5157" s="453">
        <f>VLOOKUP(B5157,'SINAPI-%MO'!B:E,4,0)</f>
        <v>0.11799999999999999</v>
      </c>
      <c r="H5157" s="456">
        <f t="shared" si="80"/>
        <v>212.97</v>
      </c>
    </row>
    <row r="5158" spans="1:8" x14ac:dyDescent="0.25">
      <c r="A5158" s="447"/>
      <c r="B5158" s="449">
        <v>105207</v>
      </c>
      <c r="C5158" s="439" t="s">
        <v>3365</v>
      </c>
      <c r="D5158" s="449" t="s">
        <v>60</v>
      </c>
      <c r="E5158" s="450">
        <v>338</v>
      </c>
      <c r="F5158" s="455">
        <v>0</v>
      </c>
      <c r="G5158" s="453">
        <f>VLOOKUP(B5158,'SINAPI-%MO'!B:E,4,0)</f>
        <v>9.9500000000000005E-2</v>
      </c>
      <c r="H5158" s="456">
        <f t="shared" si="80"/>
        <v>304.36</v>
      </c>
    </row>
    <row r="5159" spans="1:8" x14ac:dyDescent="0.25">
      <c r="A5159" s="447"/>
      <c r="B5159" s="449">
        <v>94687</v>
      </c>
      <c r="C5159" s="439" t="s">
        <v>2941</v>
      </c>
      <c r="D5159" s="449" t="s">
        <v>60</v>
      </c>
      <c r="E5159" s="450">
        <v>266.33</v>
      </c>
      <c r="F5159" s="455">
        <v>0</v>
      </c>
      <c r="G5159" s="453">
        <f>VLOOKUP(B5159,'SINAPI-%MO'!B:E,4,0)</f>
        <v>0.10970000000000001</v>
      </c>
      <c r="H5159" s="456">
        <f t="shared" si="80"/>
        <v>237.11</v>
      </c>
    </row>
    <row r="5160" spans="1:8" x14ac:dyDescent="0.25">
      <c r="A5160" s="447"/>
      <c r="B5160" s="449">
        <v>94673</v>
      </c>
      <c r="C5160" s="439" t="s">
        <v>12884</v>
      </c>
      <c r="D5160" s="449" t="s">
        <v>60</v>
      </c>
      <c r="E5160" s="450">
        <v>8.01</v>
      </c>
      <c r="F5160" s="455">
        <v>0</v>
      </c>
      <c r="G5160" s="453">
        <f>VLOOKUP(B5160,'SINAPI-%MO'!B:E,4,0)</f>
        <v>0.372</v>
      </c>
      <c r="H5160" s="456">
        <f t="shared" si="80"/>
        <v>5.03</v>
      </c>
    </row>
    <row r="5161" spans="1:8" x14ac:dyDescent="0.25">
      <c r="A5161" s="447"/>
      <c r="B5161" s="449">
        <v>94675</v>
      </c>
      <c r="C5161" s="439" t="s">
        <v>2929</v>
      </c>
      <c r="D5161" s="449" t="s">
        <v>60</v>
      </c>
      <c r="E5161" s="450">
        <v>13.65</v>
      </c>
      <c r="F5161" s="455">
        <v>0</v>
      </c>
      <c r="G5161" s="453">
        <f>VLOOKUP(B5161,'SINAPI-%MO'!B:E,4,0)</f>
        <v>0.28499999999999998</v>
      </c>
      <c r="H5161" s="456">
        <f t="shared" si="80"/>
        <v>9.75</v>
      </c>
    </row>
    <row r="5162" spans="1:8" x14ac:dyDescent="0.25">
      <c r="A5162" s="447"/>
      <c r="B5162" s="449">
        <v>94677</v>
      </c>
      <c r="C5162" s="439" t="s">
        <v>2931</v>
      </c>
      <c r="D5162" s="449" t="s">
        <v>60</v>
      </c>
      <c r="E5162" s="450">
        <v>22.3</v>
      </c>
      <c r="F5162" s="455">
        <v>0</v>
      </c>
      <c r="G5162" s="453">
        <f>VLOOKUP(B5162,'SINAPI-%MO'!B:E,4,0)</f>
        <v>0.2336</v>
      </c>
      <c r="H5162" s="456">
        <f t="shared" si="80"/>
        <v>17.09</v>
      </c>
    </row>
    <row r="5163" spans="1:8" x14ac:dyDescent="0.25">
      <c r="A5163" s="447"/>
      <c r="B5163" s="449">
        <v>94679</v>
      </c>
      <c r="C5163" s="439" t="s">
        <v>2933</v>
      </c>
      <c r="D5163" s="449" t="s">
        <v>60</v>
      </c>
      <c r="E5163" s="450">
        <v>26.78</v>
      </c>
      <c r="F5163" s="455">
        <v>0</v>
      </c>
      <c r="G5163" s="453">
        <f>VLOOKUP(B5163,'SINAPI-%MO'!B:E,4,0)</f>
        <v>0.27110000000000001</v>
      </c>
      <c r="H5163" s="456">
        <f t="shared" si="80"/>
        <v>19.510000000000002</v>
      </c>
    </row>
    <row r="5164" spans="1:8" x14ac:dyDescent="0.25">
      <c r="A5164" s="447"/>
      <c r="B5164" s="449">
        <v>94681</v>
      </c>
      <c r="C5164" s="439" t="s">
        <v>2935</v>
      </c>
      <c r="D5164" s="449" t="s">
        <v>60</v>
      </c>
      <c r="E5164" s="450">
        <v>56.31</v>
      </c>
      <c r="F5164" s="455">
        <v>0</v>
      </c>
      <c r="G5164" s="453">
        <f>VLOOKUP(B5164,'SINAPI-%MO'!B:E,4,0)</f>
        <v>0.17369999999999999</v>
      </c>
      <c r="H5164" s="456">
        <f t="shared" si="80"/>
        <v>46.52</v>
      </c>
    </row>
    <row r="5165" spans="1:8" x14ac:dyDescent="0.25">
      <c r="A5165" s="447"/>
      <c r="B5165" s="449">
        <v>94683</v>
      </c>
      <c r="C5165" s="439" t="s">
        <v>2937</v>
      </c>
      <c r="D5165" s="449" t="s">
        <v>60</v>
      </c>
      <c r="E5165" s="450">
        <v>85.68</v>
      </c>
      <c r="F5165" s="455">
        <v>0</v>
      </c>
      <c r="G5165" s="453">
        <f>VLOOKUP(B5165,'SINAPI-%MO'!B:E,4,0)</f>
        <v>0.16819999999999999</v>
      </c>
      <c r="H5165" s="456">
        <f t="shared" si="80"/>
        <v>71.260000000000005</v>
      </c>
    </row>
    <row r="5166" spans="1:8" x14ac:dyDescent="0.25">
      <c r="A5166" s="447"/>
      <c r="B5166" s="449">
        <v>94685</v>
      </c>
      <c r="C5166" s="439" t="s">
        <v>2939</v>
      </c>
      <c r="D5166" s="449" t="s">
        <v>60</v>
      </c>
      <c r="E5166" s="450">
        <v>109.17</v>
      </c>
      <c r="F5166" s="455">
        <v>0</v>
      </c>
      <c r="G5166" s="453">
        <f>VLOOKUP(B5166,'SINAPI-%MO'!B:E,4,0)</f>
        <v>0.16550000000000001</v>
      </c>
      <c r="H5166" s="456">
        <f t="shared" si="80"/>
        <v>91.1</v>
      </c>
    </row>
    <row r="5167" spans="1:8" x14ac:dyDescent="0.25">
      <c r="A5167" s="447"/>
      <c r="B5167" s="449">
        <v>94621</v>
      </c>
      <c r="C5167" s="439" t="s">
        <v>11704</v>
      </c>
      <c r="D5167" s="449" t="s">
        <v>60</v>
      </c>
      <c r="E5167" s="450">
        <v>0</v>
      </c>
      <c r="F5167" s="455"/>
      <c r="G5167" s="453" t="e">
        <f>VLOOKUP(B5167,'SINAPI-%MO'!B:E,4,0)</f>
        <v>#N/A</v>
      </c>
      <c r="H5167" s="456" t="str">
        <f t="shared" si="80"/>
        <v/>
      </c>
    </row>
    <row r="5168" spans="1:8" x14ac:dyDescent="0.25">
      <c r="A5168" s="447"/>
      <c r="B5168" s="449">
        <v>94615</v>
      </c>
      <c r="C5168" s="439" t="s">
        <v>2905</v>
      </c>
      <c r="D5168" s="449" t="s">
        <v>60</v>
      </c>
      <c r="E5168" s="450">
        <v>160.68</v>
      </c>
      <c r="F5168" s="455">
        <v>0.80120000000000002</v>
      </c>
      <c r="G5168" s="453">
        <f>VLOOKUP(B5168,'SINAPI-%MO'!B:E,4,0)</f>
        <v>0.19750000000000001</v>
      </c>
      <c r="H5168" s="456">
        <f t="shared" si="80"/>
        <v>128.94</v>
      </c>
    </row>
    <row r="5169" spans="1:8" x14ac:dyDescent="0.25">
      <c r="A5169" s="447"/>
      <c r="B5169" s="449">
        <v>94617</v>
      </c>
      <c r="C5169" s="439" t="s">
        <v>2907</v>
      </c>
      <c r="D5169" s="449" t="s">
        <v>60</v>
      </c>
      <c r="E5169" s="450">
        <v>330.54</v>
      </c>
      <c r="F5169" s="455">
        <v>0.8992</v>
      </c>
      <c r="G5169" s="453">
        <f>VLOOKUP(B5169,'SINAPI-%MO'!B:E,4,0)</f>
        <v>0.10009999999999999</v>
      </c>
      <c r="H5169" s="456">
        <f t="shared" si="80"/>
        <v>297.45</v>
      </c>
    </row>
    <row r="5170" spans="1:8" x14ac:dyDescent="0.25">
      <c r="A5170" s="447"/>
      <c r="B5170" s="449">
        <v>94619</v>
      </c>
      <c r="C5170" s="439" t="s">
        <v>11705</v>
      </c>
      <c r="D5170" s="449" t="s">
        <v>60</v>
      </c>
      <c r="E5170" s="450">
        <v>0</v>
      </c>
      <c r="F5170" s="455"/>
      <c r="G5170" s="453" t="e">
        <f>VLOOKUP(B5170,'SINAPI-%MO'!B:E,4,0)</f>
        <v>#N/A</v>
      </c>
      <c r="H5170" s="456" t="str">
        <f t="shared" si="80"/>
        <v/>
      </c>
    </row>
    <row r="5171" spans="1:8" x14ac:dyDescent="0.25">
      <c r="A5171" s="447"/>
      <c r="B5171" s="449">
        <v>105147</v>
      </c>
      <c r="C5171" s="439" t="s">
        <v>3314</v>
      </c>
      <c r="D5171" s="449" t="s">
        <v>60</v>
      </c>
      <c r="E5171" s="450">
        <v>15.48</v>
      </c>
      <c r="F5171" s="455">
        <v>0</v>
      </c>
      <c r="G5171" s="453">
        <f>VLOOKUP(B5171,'SINAPI-%MO'!B:E,4,0)</f>
        <v>0.33789999999999998</v>
      </c>
      <c r="H5171" s="456">
        <f t="shared" si="80"/>
        <v>10.24</v>
      </c>
    </row>
    <row r="5172" spans="1:8" x14ac:dyDescent="0.25">
      <c r="A5172" s="447"/>
      <c r="B5172" s="449">
        <v>105148</v>
      </c>
      <c r="C5172" s="439" t="s">
        <v>3315</v>
      </c>
      <c r="D5172" s="449" t="s">
        <v>60</v>
      </c>
      <c r="E5172" s="450">
        <v>22.21</v>
      </c>
      <c r="F5172" s="455">
        <v>0</v>
      </c>
      <c r="G5172" s="453">
        <f>VLOOKUP(B5172,'SINAPI-%MO'!B:E,4,0)</f>
        <v>0.25840000000000002</v>
      </c>
      <c r="H5172" s="456">
        <f t="shared" si="80"/>
        <v>16.47</v>
      </c>
    </row>
    <row r="5173" spans="1:8" x14ac:dyDescent="0.25">
      <c r="A5173" s="447"/>
      <c r="B5173" s="449">
        <v>105154</v>
      </c>
      <c r="C5173" s="439" t="s">
        <v>3320</v>
      </c>
      <c r="D5173" s="449" t="s">
        <v>60</v>
      </c>
      <c r="E5173" s="450">
        <v>7.35</v>
      </c>
      <c r="F5173" s="455">
        <v>0</v>
      </c>
      <c r="G5173" s="453">
        <f>VLOOKUP(B5173,'SINAPI-%MO'!B:E,4,0)</f>
        <v>0.40539999999999998</v>
      </c>
      <c r="H5173" s="456">
        <f t="shared" si="80"/>
        <v>4.37</v>
      </c>
    </row>
    <row r="5174" spans="1:8" x14ac:dyDescent="0.25">
      <c r="A5174" s="447"/>
      <c r="B5174" s="449">
        <v>105155</v>
      </c>
      <c r="C5174" s="439" t="s">
        <v>3321</v>
      </c>
      <c r="D5174" s="449" t="s">
        <v>60</v>
      </c>
      <c r="E5174" s="450">
        <v>11.21</v>
      </c>
      <c r="F5174" s="455">
        <v>0</v>
      </c>
      <c r="G5174" s="453">
        <f>VLOOKUP(B5174,'SINAPI-%MO'!B:E,4,0)</f>
        <v>0.34699999999999998</v>
      </c>
      <c r="H5174" s="456">
        <f t="shared" si="80"/>
        <v>7.32</v>
      </c>
    </row>
    <row r="5175" spans="1:8" x14ac:dyDescent="0.25">
      <c r="A5175" s="447"/>
      <c r="B5175" s="449">
        <v>105156</v>
      </c>
      <c r="C5175" s="439" t="s">
        <v>3322</v>
      </c>
      <c r="D5175" s="449" t="s">
        <v>60</v>
      </c>
      <c r="E5175" s="450">
        <v>14.2</v>
      </c>
      <c r="F5175" s="455">
        <v>0</v>
      </c>
      <c r="G5175" s="453">
        <f>VLOOKUP(B5175,'SINAPI-%MO'!B:E,4,0)</f>
        <v>0.3669</v>
      </c>
      <c r="H5175" s="456">
        <f t="shared" si="80"/>
        <v>8.99</v>
      </c>
    </row>
    <row r="5176" spans="1:8" x14ac:dyDescent="0.25">
      <c r="A5176" s="447"/>
      <c r="B5176" s="449">
        <v>105157</v>
      </c>
      <c r="C5176" s="439" t="s">
        <v>3323</v>
      </c>
      <c r="D5176" s="449" t="s">
        <v>60</v>
      </c>
      <c r="E5176" s="450">
        <v>22.15</v>
      </c>
      <c r="F5176" s="455">
        <v>0</v>
      </c>
      <c r="G5176" s="453">
        <f>VLOOKUP(B5176,'SINAPI-%MO'!B:E,4,0)</f>
        <v>0.32779999999999998</v>
      </c>
      <c r="H5176" s="456">
        <f t="shared" si="80"/>
        <v>14.88</v>
      </c>
    </row>
    <row r="5177" spans="1:8" x14ac:dyDescent="0.25">
      <c r="A5177" s="447"/>
      <c r="B5177" s="449">
        <v>105158</v>
      </c>
      <c r="C5177" s="439" t="s">
        <v>3324</v>
      </c>
      <c r="D5177" s="449" t="s">
        <v>60</v>
      </c>
      <c r="E5177" s="450">
        <v>32.82</v>
      </c>
      <c r="F5177" s="455">
        <v>0</v>
      </c>
      <c r="G5177" s="453">
        <f>VLOOKUP(B5177,'SINAPI-%MO'!B:E,4,0)</f>
        <v>0.29799999999999999</v>
      </c>
      <c r="H5177" s="456">
        <f t="shared" si="80"/>
        <v>23.03</v>
      </c>
    </row>
    <row r="5178" spans="1:8" x14ac:dyDescent="0.25">
      <c r="A5178" s="447"/>
      <c r="B5178" s="449">
        <v>105159</v>
      </c>
      <c r="C5178" s="439" t="s">
        <v>3325</v>
      </c>
      <c r="D5178" s="449" t="s">
        <v>60</v>
      </c>
      <c r="E5178" s="450">
        <v>59.4</v>
      </c>
      <c r="F5178" s="455">
        <v>0</v>
      </c>
      <c r="G5178" s="453">
        <f>VLOOKUP(B5178,'SINAPI-%MO'!B:E,4,0)</f>
        <v>0.24260000000000001</v>
      </c>
      <c r="H5178" s="456">
        <f t="shared" si="80"/>
        <v>44.98</v>
      </c>
    </row>
    <row r="5179" spans="1:8" x14ac:dyDescent="0.25">
      <c r="A5179" s="447"/>
      <c r="B5179" s="449">
        <v>105160</v>
      </c>
      <c r="C5179" s="439" t="s">
        <v>3326</v>
      </c>
      <c r="D5179" s="449" t="s">
        <v>60</v>
      </c>
      <c r="E5179" s="450">
        <v>73.22</v>
      </c>
      <c r="F5179" s="455">
        <v>0</v>
      </c>
      <c r="G5179" s="453">
        <f>VLOOKUP(B5179,'SINAPI-%MO'!B:E,4,0)</f>
        <v>0.24679999999999999</v>
      </c>
      <c r="H5179" s="456">
        <f t="shared" si="80"/>
        <v>55.14</v>
      </c>
    </row>
    <row r="5180" spans="1:8" x14ac:dyDescent="0.25">
      <c r="A5180" s="447"/>
      <c r="B5180" s="449">
        <v>94634</v>
      </c>
      <c r="C5180" s="439" t="s">
        <v>11706</v>
      </c>
      <c r="D5180" s="449" t="s">
        <v>60</v>
      </c>
      <c r="E5180" s="450">
        <v>0</v>
      </c>
      <c r="F5180" s="455"/>
      <c r="G5180" s="453" t="e">
        <f>VLOOKUP(B5180,'SINAPI-%MO'!B:E,4,0)</f>
        <v>#N/A</v>
      </c>
      <c r="H5180" s="456" t="str">
        <f t="shared" si="80"/>
        <v/>
      </c>
    </row>
    <row r="5181" spans="1:8" x14ac:dyDescent="0.25">
      <c r="A5181" s="447"/>
      <c r="B5181" s="449">
        <v>94631</v>
      </c>
      <c r="C5181" s="439" t="s">
        <v>11707</v>
      </c>
      <c r="D5181" s="449" t="s">
        <v>60</v>
      </c>
      <c r="E5181" s="450">
        <v>0</v>
      </c>
      <c r="F5181" s="455"/>
      <c r="G5181" s="453" t="e">
        <f>VLOOKUP(B5181,'SINAPI-%MO'!B:E,4,0)</f>
        <v>#N/A</v>
      </c>
      <c r="H5181" s="456" t="str">
        <f t="shared" si="80"/>
        <v/>
      </c>
    </row>
    <row r="5182" spans="1:8" x14ac:dyDescent="0.25">
      <c r="A5182" s="447"/>
      <c r="B5182" s="449">
        <v>94632</v>
      </c>
      <c r="C5182" s="439" t="s">
        <v>11708</v>
      </c>
      <c r="D5182" s="449" t="s">
        <v>60</v>
      </c>
      <c r="E5182" s="450">
        <v>0</v>
      </c>
      <c r="F5182" s="455"/>
      <c r="G5182" s="453" t="e">
        <f>VLOOKUP(B5182,'SINAPI-%MO'!B:E,4,0)</f>
        <v>#N/A</v>
      </c>
      <c r="H5182" s="456" t="str">
        <f t="shared" si="80"/>
        <v/>
      </c>
    </row>
    <row r="5183" spans="1:8" x14ac:dyDescent="0.25">
      <c r="A5183" s="447"/>
      <c r="B5183" s="449">
        <v>94633</v>
      </c>
      <c r="C5183" s="439" t="s">
        <v>11709</v>
      </c>
      <c r="D5183" s="449" t="s">
        <v>60</v>
      </c>
      <c r="E5183" s="450">
        <v>0</v>
      </c>
      <c r="F5183" s="455"/>
      <c r="G5183" s="453" t="e">
        <f>VLOOKUP(B5183,'SINAPI-%MO'!B:E,4,0)</f>
        <v>#N/A</v>
      </c>
      <c r="H5183" s="456" t="str">
        <f t="shared" si="80"/>
        <v/>
      </c>
    </row>
    <row r="5184" spans="1:8" x14ac:dyDescent="0.25">
      <c r="A5184" s="447"/>
      <c r="B5184" s="449">
        <v>94672</v>
      </c>
      <c r="C5184" s="439" t="s">
        <v>12885</v>
      </c>
      <c r="D5184" s="449" t="s">
        <v>60</v>
      </c>
      <c r="E5184" s="450">
        <v>6.71</v>
      </c>
      <c r="F5184" s="455">
        <v>0</v>
      </c>
      <c r="G5184" s="453">
        <f>VLOOKUP(B5184,'SINAPI-%MO'!B:E,4,0)</f>
        <v>0.44409999999999999</v>
      </c>
      <c r="H5184" s="456">
        <f t="shared" si="80"/>
        <v>3.73</v>
      </c>
    </row>
    <row r="5185" spans="1:8" x14ac:dyDescent="0.25">
      <c r="A5185" s="447"/>
      <c r="B5185" s="449">
        <v>94754</v>
      </c>
      <c r="C5185" s="439" t="s">
        <v>2985</v>
      </c>
      <c r="D5185" s="449" t="s">
        <v>60</v>
      </c>
      <c r="E5185" s="450">
        <v>350.15</v>
      </c>
      <c r="F5185" s="455">
        <v>0</v>
      </c>
      <c r="G5185" s="453">
        <f>VLOOKUP(B5185,'SINAPI-%MO'!B:E,4,0)</f>
        <v>8.9300000000000004E-2</v>
      </c>
      <c r="H5185" s="456">
        <f t="shared" si="80"/>
        <v>318.88</v>
      </c>
    </row>
    <row r="5186" spans="1:8" x14ac:dyDescent="0.25">
      <c r="A5186" s="447"/>
      <c r="B5186" s="449">
        <v>94740</v>
      </c>
      <c r="C5186" s="439" t="s">
        <v>2976</v>
      </c>
      <c r="D5186" s="449" t="s">
        <v>60</v>
      </c>
      <c r="E5186" s="450">
        <v>11.65</v>
      </c>
      <c r="F5186" s="455">
        <v>0</v>
      </c>
      <c r="G5186" s="453">
        <f>VLOOKUP(B5186,'SINAPI-%MO'!B:E,4,0)</f>
        <v>0.2283</v>
      </c>
      <c r="H5186" s="456">
        <f t="shared" si="80"/>
        <v>8.99</v>
      </c>
    </row>
    <row r="5187" spans="1:8" x14ac:dyDescent="0.25">
      <c r="A5187" s="447"/>
      <c r="B5187" s="449">
        <v>94742</v>
      </c>
      <c r="C5187" s="439" t="s">
        <v>2978</v>
      </c>
      <c r="D5187" s="449" t="s">
        <v>60</v>
      </c>
      <c r="E5187" s="450">
        <v>19.739999999999998</v>
      </c>
      <c r="F5187" s="455">
        <v>0</v>
      </c>
      <c r="G5187" s="453">
        <f>VLOOKUP(B5187,'SINAPI-%MO'!B:E,4,0)</f>
        <v>0.16919999999999999</v>
      </c>
      <c r="H5187" s="456">
        <f t="shared" si="80"/>
        <v>16.39</v>
      </c>
    </row>
    <row r="5188" spans="1:8" x14ac:dyDescent="0.25">
      <c r="A5188" s="447"/>
      <c r="B5188" s="449">
        <v>94744</v>
      </c>
      <c r="C5188" s="439" t="s">
        <v>2980</v>
      </c>
      <c r="D5188" s="449" t="s">
        <v>60</v>
      </c>
      <c r="E5188" s="450">
        <v>31.44</v>
      </c>
      <c r="F5188" s="455">
        <v>0</v>
      </c>
      <c r="G5188" s="453">
        <f>VLOOKUP(B5188,'SINAPI-%MO'!B:E,4,0)</f>
        <v>0.1384</v>
      </c>
      <c r="H5188" s="456">
        <f t="shared" si="80"/>
        <v>27.08</v>
      </c>
    </row>
    <row r="5189" spans="1:8" x14ac:dyDescent="0.25">
      <c r="A5189" s="447"/>
      <c r="B5189" s="449">
        <v>94746</v>
      </c>
      <c r="C5189" s="439" t="s">
        <v>2981</v>
      </c>
      <c r="D5189" s="449" t="s">
        <v>60</v>
      </c>
      <c r="E5189" s="450">
        <v>45.36</v>
      </c>
      <c r="F5189" s="455">
        <v>0</v>
      </c>
      <c r="G5189" s="453">
        <f>VLOOKUP(B5189,'SINAPI-%MO'!B:E,4,0)</f>
        <v>0.1232</v>
      </c>
      <c r="H5189" s="456">
        <f t="shared" si="80"/>
        <v>39.770000000000003</v>
      </c>
    </row>
    <row r="5190" spans="1:8" x14ac:dyDescent="0.25">
      <c r="A5190" s="447"/>
      <c r="B5190" s="449">
        <v>94748</v>
      </c>
      <c r="C5190" s="439" t="s">
        <v>2982</v>
      </c>
      <c r="D5190" s="449" t="s">
        <v>60</v>
      </c>
      <c r="E5190" s="450">
        <v>100.85</v>
      </c>
      <c r="F5190" s="455">
        <v>0</v>
      </c>
      <c r="G5190" s="453">
        <f>VLOOKUP(B5190,'SINAPI-%MO'!B:E,4,0)</f>
        <v>8.1500000000000003E-2</v>
      </c>
      <c r="H5190" s="456">
        <f t="shared" si="80"/>
        <v>92.63</v>
      </c>
    </row>
    <row r="5191" spans="1:8" x14ac:dyDescent="0.25">
      <c r="A5191" s="447"/>
      <c r="B5191" s="449">
        <v>94750</v>
      </c>
      <c r="C5191" s="439" t="s">
        <v>2983</v>
      </c>
      <c r="D5191" s="449" t="s">
        <v>60</v>
      </c>
      <c r="E5191" s="450">
        <v>204.65</v>
      </c>
      <c r="F5191" s="455">
        <v>0</v>
      </c>
      <c r="G5191" s="453">
        <f>VLOOKUP(B5191,'SINAPI-%MO'!B:E,4,0)</f>
        <v>6.7100000000000007E-2</v>
      </c>
      <c r="H5191" s="456">
        <f t="shared" si="80"/>
        <v>190.91</v>
      </c>
    </row>
    <row r="5192" spans="1:8" x14ac:dyDescent="0.25">
      <c r="A5192" s="447"/>
      <c r="B5192" s="449">
        <v>94752</v>
      </c>
      <c r="C5192" s="439" t="s">
        <v>2984</v>
      </c>
      <c r="D5192" s="449" t="s">
        <v>60</v>
      </c>
      <c r="E5192" s="450">
        <v>245.05</v>
      </c>
      <c r="F5192" s="455">
        <v>0</v>
      </c>
      <c r="G5192" s="453">
        <f>VLOOKUP(B5192,'SINAPI-%MO'!B:E,4,0)</f>
        <v>8.0199999999999994E-2</v>
      </c>
      <c r="H5192" s="456">
        <f t="shared" si="80"/>
        <v>225.39</v>
      </c>
    </row>
    <row r="5193" spans="1:8" x14ac:dyDescent="0.25">
      <c r="A5193" s="447"/>
      <c r="B5193" s="449">
        <v>96755</v>
      </c>
      <c r="C5193" s="439" t="s">
        <v>3027</v>
      </c>
      <c r="D5193" s="449" t="s">
        <v>60</v>
      </c>
      <c r="E5193" s="450">
        <v>333.18</v>
      </c>
      <c r="F5193" s="455">
        <v>0</v>
      </c>
      <c r="G5193" s="453">
        <f>VLOOKUP(B5193,'SINAPI-%MO'!B:E,4,0)</f>
        <v>9.6000000000000002E-2</v>
      </c>
      <c r="H5193" s="456">
        <f t="shared" si="80"/>
        <v>301.19</v>
      </c>
    </row>
    <row r="5194" spans="1:8" x14ac:dyDescent="0.25">
      <c r="A5194" s="447"/>
      <c r="B5194" s="449">
        <v>96747</v>
      </c>
      <c r="C5194" s="439" t="s">
        <v>3019</v>
      </c>
      <c r="D5194" s="449" t="s">
        <v>60</v>
      </c>
      <c r="E5194" s="450">
        <v>7.15</v>
      </c>
      <c r="F5194" s="455">
        <v>0</v>
      </c>
      <c r="G5194" s="453">
        <f>VLOOKUP(B5194,'SINAPI-%MO'!B:E,4,0)</f>
        <v>0.73150000000000004</v>
      </c>
      <c r="H5194" s="456">
        <f t="shared" si="80"/>
        <v>1.91</v>
      </c>
    </row>
    <row r="5195" spans="1:8" x14ac:dyDescent="0.25">
      <c r="A5195" s="447"/>
      <c r="B5195" s="449">
        <v>96748</v>
      </c>
      <c r="C5195" s="439" t="s">
        <v>3020</v>
      </c>
      <c r="D5195" s="449" t="s">
        <v>60</v>
      </c>
      <c r="E5195" s="450">
        <v>8.32</v>
      </c>
      <c r="F5195" s="455">
        <v>0</v>
      </c>
      <c r="G5195" s="453">
        <f>VLOOKUP(B5195,'SINAPI-%MO'!B:E,4,0)</f>
        <v>0.68989999999999996</v>
      </c>
      <c r="H5195" s="456">
        <f t="shared" si="80"/>
        <v>2.58</v>
      </c>
    </row>
    <row r="5196" spans="1:8" x14ac:dyDescent="0.25">
      <c r="A5196" s="447"/>
      <c r="B5196" s="449">
        <v>96749</v>
      </c>
      <c r="C5196" s="439" t="s">
        <v>3021</v>
      </c>
      <c r="D5196" s="449" t="s">
        <v>60</v>
      </c>
      <c r="E5196" s="450">
        <v>10.57</v>
      </c>
      <c r="F5196" s="455">
        <v>0</v>
      </c>
      <c r="G5196" s="453">
        <f>VLOOKUP(B5196,'SINAPI-%MO'!B:E,4,0)</f>
        <v>0.63009999999999999</v>
      </c>
      <c r="H5196" s="456">
        <f t="shared" ref="H5196:H5259" si="81">IF(E5196&gt;0,TRUNC(E5196*(1-G5196),2),"")</f>
        <v>3.9</v>
      </c>
    </row>
    <row r="5197" spans="1:8" x14ac:dyDescent="0.25">
      <c r="A5197" s="447"/>
      <c r="B5197" s="449">
        <v>96750</v>
      </c>
      <c r="C5197" s="439" t="s">
        <v>3022</v>
      </c>
      <c r="D5197" s="449" t="s">
        <v>60</v>
      </c>
      <c r="E5197" s="450">
        <v>16.7</v>
      </c>
      <c r="F5197" s="455">
        <v>0</v>
      </c>
      <c r="G5197" s="453">
        <f>VLOOKUP(B5197,'SINAPI-%MO'!B:E,4,0)</f>
        <v>0.47720000000000001</v>
      </c>
      <c r="H5197" s="456">
        <f t="shared" si="81"/>
        <v>8.73</v>
      </c>
    </row>
    <row r="5198" spans="1:8" x14ac:dyDescent="0.25">
      <c r="A5198" s="447"/>
      <c r="B5198" s="449">
        <v>96751</v>
      </c>
      <c r="C5198" s="439" t="s">
        <v>3023</v>
      </c>
      <c r="D5198" s="449" t="s">
        <v>60</v>
      </c>
      <c r="E5198" s="450">
        <v>24.47</v>
      </c>
      <c r="F5198" s="455">
        <v>0</v>
      </c>
      <c r="G5198" s="453">
        <f>VLOOKUP(B5198,'SINAPI-%MO'!B:E,4,0)</f>
        <v>0.40989999999999999</v>
      </c>
      <c r="H5198" s="456">
        <f t="shared" si="81"/>
        <v>14.43</v>
      </c>
    </row>
    <row r="5199" spans="1:8" x14ac:dyDescent="0.25">
      <c r="A5199" s="447"/>
      <c r="B5199" s="449">
        <v>96752</v>
      </c>
      <c r="C5199" s="439" t="s">
        <v>3024</v>
      </c>
      <c r="D5199" s="449" t="s">
        <v>60</v>
      </c>
      <c r="E5199" s="450">
        <v>36.78</v>
      </c>
      <c r="F5199" s="455">
        <v>0</v>
      </c>
      <c r="G5199" s="453">
        <f>VLOOKUP(B5199,'SINAPI-%MO'!B:E,4,0)</f>
        <v>0.36380000000000001</v>
      </c>
      <c r="H5199" s="456">
        <f t="shared" si="81"/>
        <v>23.39</v>
      </c>
    </row>
    <row r="5200" spans="1:8" x14ac:dyDescent="0.25">
      <c r="A5200" s="447"/>
      <c r="B5200" s="449">
        <v>96753</v>
      </c>
      <c r="C5200" s="439" t="s">
        <v>3025</v>
      </c>
      <c r="D5200" s="449" t="s">
        <v>60</v>
      </c>
      <c r="E5200" s="450">
        <v>84.89</v>
      </c>
      <c r="F5200" s="455">
        <v>0</v>
      </c>
      <c r="G5200" s="453">
        <f>VLOOKUP(B5200,'SINAPI-%MO'!B:E,4,0)</f>
        <v>0.20230000000000001</v>
      </c>
      <c r="H5200" s="456">
        <f t="shared" si="81"/>
        <v>67.709999999999994</v>
      </c>
    </row>
    <row r="5201" spans="1:8" x14ac:dyDescent="0.25">
      <c r="A5201" s="447"/>
      <c r="B5201" s="449">
        <v>96754</v>
      </c>
      <c r="C5201" s="439" t="s">
        <v>3026</v>
      </c>
      <c r="D5201" s="449" t="s">
        <v>60</v>
      </c>
      <c r="E5201" s="450">
        <v>108.89</v>
      </c>
      <c r="F5201" s="455">
        <v>0</v>
      </c>
      <c r="G5201" s="453">
        <f>VLOOKUP(B5201,'SINAPI-%MO'!B:E,4,0)</f>
        <v>0.2097</v>
      </c>
      <c r="H5201" s="456">
        <f t="shared" si="81"/>
        <v>86.05</v>
      </c>
    </row>
    <row r="5202" spans="1:8" x14ac:dyDescent="0.25">
      <c r="A5202" s="447"/>
      <c r="B5202" s="449">
        <v>94686</v>
      </c>
      <c r="C5202" s="439" t="s">
        <v>2940</v>
      </c>
      <c r="D5202" s="449" t="s">
        <v>60</v>
      </c>
      <c r="E5202" s="450">
        <v>294.86</v>
      </c>
      <c r="F5202" s="455">
        <v>0</v>
      </c>
      <c r="G5202" s="453">
        <f>VLOOKUP(B5202,'SINAPI-%MO'!B:E,4,0)</f>
        <v>9.9099999999999994E-2</v>
      </c>
      <c r="H5202" s="456">
        <f t="shared" si="81"/>
        <v>265.63</v>
      </c>
    </row>
    <row r="5203" spans="1:8" x14ac:dyDescent="0.25">
      <c r="A5203" s="447"/>
      <c r="B5203" s="449">
        <v>94674</v>
      </c>
      <c r="C5203" s="439" t="s">
        <v>2928</v>
      </c>
      <c r="D5203" s="449" t="s">
        <v>60</v>
      </c>
      <c r="E5203" s="450">
        <v>8.6999999999999993</v>
      </c>
      <c r="F5203" s="455">
        <v>0</v>
      </c>
      <c r="G5203" s="453">
        <f>VLOOKUP(B5203,'SINAPI-%MO'!B:E,4,0)</f>
        <v>0.4471</v>
      </c>
      <c r="H5203" s="456">
        <f t="shared" si="81"/>
        <v>4.8099999999999996</v>
      </c>
    </row>
    <row r="5204" spans="1:8" x14ac:dyDescent="0.25">
      <c r="A5204" s="447"/>
      <c r="B5204" s="449">
        <v>94676</v>
      </c>
      <c r="C5204" s="439" t="s">
        <v>2930</v>
      </c>
      <c r="D5204" s="449" t="s">
        <v>60</v>
      </c>
      <c r="E5204" s="450">
        <v>14.79</v>
      </c>
      <c r="F5204" s="455">
        <v>0</v>
      </c>
      <c r="G5204" s="453">
        <f>VLOOKUP(B5204,'SINAPI-%MO'!B:E,4,0)</f>
        <v>0.3523</v>
      </c>
      <c r="H5204" s="456">
        <f t="shared" si="81"/>
        <v>9.57</v>
      </c>
    </row>
    <row r="5205" spans="1:8" x14ac:dyDescent="0.25">
      <c r="A5205" s="447"/>
      <c r="B5205" s="449">
        <v>94678</v>
      </c>
      <c r="C5205" s="439" t="s">
        <v>2932</v>
      </c>
      <c r="D5205" s="449" t="s">
        <v>60</v>
      </c>
      <c r="E5205" s="450">
        <v>16.89</v>
      </c>
      <c r="F5205" s="455">
        <v>0</v>
      </c>
      <c r="G5205" s="453">
        <f>VLOOKUP(B5205,'SINAPI-%MO'!B:E,4,0)</f>
        <v>0.42980000000000002</v>
      </c>
      <c r="H5205" s="456">
        <f t="shared" si="81"/>
        <v>9.6300000000000008</v>
      </c>
    </row>
    <row r="5206" spans="1:8" x14ac:dyDescent="0.25">
      <c r="A5206" s="447"/>
      <c r="B5206" s="449">
        <v>94680</v>
      </c>
      <c r="C5206" s="439" t="s">
        <v>2934</v>
      </c>
      <c r="D5206" s="449" t="s">
        <v>60</v>
      </c>
      <c r="E5206" s="450">
        <v>49.99</v>
      </c>
      <c r="F5206" s="455">
        <v>0</v>
      </c>
      <c r="G5206" s="453">
        <f>VLOOKUP(B5206,'SINAPI-%MO'!B:E,4,0)</f>
        <v>0.1956</v>
      </c>
      <c r="H5206" s="456">
        <f t="shared" si="81"/>
        <v>40.21</v>
      </c>
    </row>
    <row r="5207" spans="1:8" x14ac:dyDescent="0.25">
      <c r="A5207" s="447"/>
      <c r="B5207" s="449">
        <v>94682</v>
      </c>
      <c r="C5207" s="439" t="s">
        <v>2936</v>
      </c>
      <c r="D5207" s="449" t="s">
        <v>60</v>
      </c>
      <c r="E5207" s="450">
        <v>126.23</v>
      </c>
      <c r="F5207" s="455">
        <v>0</v>
      </c>
      <c r="G5207" s="453">
        <f>VLOOKUP(B5207,'SINAPI-%MO'!B:E,4,0)</f>
        <v>0.1142</v>
      </c>
      <c r="H5207" s="456">
        <f t="shared" si="81"/>
        <v>111.81</v>
      </c>
    </row>
    <row r="5208" spans="1:8" x14ac:dyDescent="0.25">
      <c r="A5208" s="447"/>
      <c r="B5208" s="449">
        <v>94684</v>
      </c>
      <c r="C5208" s="439" t="s">
        <v>2938</v>
      </c>
      <c r="D5208" s="449" t="s">
        <v>60</v>
      </c>
      <c r="E5208" s="450">
        <v>152.15</v>
      </c>
      <c r="F5208" s="455">
        <v>0</v>
      </c>
      <c r="G5208" s="453">
        <f>VLOOKUP(B5208,'SINAPI-%MO'!B:E,4,0)</f>
        <v>0.1188</v>
      </c>
      <c r="H5208" s="456">
        <f t="shared" si="81"/>
        <v>134.07</v>
      </c>
    </row>
    <row r="5209" spans="1:8" x14ac:dyDescent="0.25">
      <c r="A5209" s="447"/>
      <c r="B5209" s="449">
        <v>105219</v>
      </c>
      <c r="C5209" s="439" t="s">
        <v>3377</v>
      </c>
      <c r="D5209" s="449" t="s">
        <v>60</v>
      </c>
      <c r="E5209" s="450">
        <v>13.71</v>
      </c>
      <c r="F5209" s="455">
        <v>0</v>
      </c>
      <c r="G5209" s="453">
        <f>VLOOKUP(B5209,'SINAPI-%MO'!B:E,4,0)</f>
        <v>0.19400000000000001</v>
      </c>
      <c r="H5209" s="456">
        <f t="shared" si="81"/>
        <v>11.05</v>
      </c>
    </row>
    <row r="5210" spans="1:8" x14ac:dyDescent="0.25">
      <c r="A5210" s="447"/>
      <c r="B5210" s="449">
        <v>105220</v>
      </c>
      <c r="C5210" s="439" t="s">
        <v>3378</v>
      </c>
      <c r="D5210" s="449" t="s">
        <v>60</v>
      </c>
      <c r="E5210" s="450">
        <v>18.89</v>
      </c>
      <c r="F5210" s="455">
        <v>0</v>
      </c>
      <c r="G5210" s="453">
        <f>VLOOKUP(B5210,'SINAPI-%MO'!B:E,4,0)</f>
        <v>0.17680000000000001</v>
      </c>
      <c r="H5210" s="456">
        <f t="shared" si="81"/>
        <v>15.55</v>
      </c>
    </row>
    <row r="5211" spans="1:8" x14ac:dyDescent="0.25">
      <c r="A5211" s="447"/>
      <c r="B5211" s="449">
        <v>105221</v>
      </c>
      <c r="C5211" s="439" t="s">
        <v>3379</v>
      </c>
      <c r="D5211" s="449" t="s">
        <v>60</v>
      </c>
      <c r="E5211" s="450">
        <v>29.35</v>
      </c>
      <c r="F5211" s="455">
        <v>0</v>
      </c>
      <c r="G5211" s="453">
        <f>VLOOKUP(B5211,'SINAPI-%MO'!B:E,4,0)</f>
        <v>0.1482</v>
      </c>
      <c r="H5211" s="456">
        <f t="shared" si="81"/>
        <v>25</v>
      </c>
    </row>
    <row r="5212" spans="1:8" x14ac:dyDescent="0.25">
      <c r="A5212" s="447"/>
      <c r="B5212" s="449">
        <v>105166</v>
      </c>
      <c r="C5212" s="439" t="s">
        <v>3332</v>
      </c>
      <c r="D5212" s="449" t="s">
        <v>60</v>
      </c>
      <c r="E5212" s="450">
        <v>44.84</v>
      </c>
      <c r="F5212" s="455">
        <v>0</v>
      </c>
      <c r="G5212" s="453">
        <f>VLOOKUP(B5212,'SINAPI-%MO'!B:E,4,0)</f>
        <v>0.12470000000000001</v>
      </c>
      <c r="H5212" s="456">
        <f t="shared" si="81"/>
        <v>39.24</v>
      </c>
    </row>
    <row r="5213" spans="1:8" x14ac:dyDescent="0.25">
      <c r="A5213" s="447"/>
      <c r="B5213" s="449">
        <v>105222</v>
      </c>
      <c r="C5213" s="439" t="s">
        <v>3380</v>
      </c>
      <c r="D5213" s="449" t="s">
        <v>60</v>
      </c>
      <c r="E5213" s="450">
        <v>85.55</v>
      </c>
      <c r="F5213" s="455">
        <v>0</v>
      </c>
      <c r="G5213" s="453">
        <f>VLOOKUP(B5213,'SINAPI-%MO'!B:E,4,0)</f>
        <v>9.6100000000000005E-2</v>
      </c>
      <c r="H5213" s="456">
        <f t="shared" si="81"/>
        <v>77.319999999999993</v>
      </c>
    </row>
    <row r="5214" spans="1:8" x14ac:dyDescent="0.25">
      <c r="A5214" s="447"/>
      <c r="B5214" s="449">
        <v>105223</v>
      </c>
      <c r="C5214" s="439" t="s">
        <v>3381</v>
      </c>
      <c r="D5214" s="449" t="s">
        <v>60</v>
      </c>
      <c r="E5214" s="450">
        <v>197.73</v>
      </c>
      <c r="F5214" s="455">
        <v>0</v>
      </c>
      <c r="G5214" s="453">
        <f>VLOOKUP(B5214,'SINAPI-%MO'!B:E,4,0)</f>
        <v>6.9400000000000003E-2</v>
      </c>
      <c r="H5214" s="456">
        <f t="shared" si="81"/>
        <v>184</v>
      </c>
    </row>
    <row r="5215" spans="1:8" x14ac:dyDescent="0.25">
      <c r="A5215" s="447"/>
      <c r="B5215" s="449">
        <v>105224</v>
      </c>
      <c r="C5215" s="439" t="s">
        <v>3382</v>
      </c>
      <c r="D5215" s="449" t="s">
        <v>60</v>
      </c>
      <c r="E5215" s="450">
        <v>288.12</v>
      </c>
      <c r="F5215" s="455">
        <v>0</v>
      </c>
      <c r="G5215" s="453">
        <f>VLOOKUP(B5215,'SINAPI-%MO'!B:E,4,0)</f>
        <v>6.8199999999999997E-2</v>
      </c>
      <c r="H5215" s="456">
        <f t="shared" si="81"/>
        <v>268.47000000000003</v>
      </c>
    </row>
    <row r="5216" spans="1:8" x14ac:dyDescent="0.25">
      <c r="A5216" s="447"/>
      <c r="B5216" s="449">
        <v>105149</v>
      </c>
      <c r="C5216" s="439" t="s">
        <v>3316</v>
      </c>
      <c r="D5216" s="449" t="s">
        <v>60</v>
      </c>
      <c r="E5216" s="450">
        <v>7.39</v>
      </c>
      <c r="F5216" s="455">
        <v>0</v>
      </c>
      <c r="G5216" s="453">
        <f>VLOOKUP(B5216,'SINAPI-%MO'!B:E,4,0)</f>
        <v>0.7077</v>
      </c>
      <c r="H5216" s="456">
        <f t="shared" si="81"/>
        <v>2.16</v>
      </c>
    </row>
    <row r="5217" spans="1:8" x14ac:dyDescent="0.25">
      <c r="A5217" s="447"/>
      <c r="B5217" s="449">
        <v>105150</v>
      </c>
      <c r="C5217" s="439" t="s">
        <v>3317</v>
      </c>
      <c r="D5217" s="449" t="s">
        <v>60</v>
      </c>
      <c r="E5217" s="450">
        <v>8.7100000000000009</v>
      </c>
      <c r="F5217" s="455">
        <v>0</v>
      </c>
      <c r="G5217" s="453">
        <f>VLOOKUP(B5217,'SINAPI-%MO'!B:E,4,0)</f>
        <v>0.65900000000000003</v>
      </c>
      <c r="H5217" s="456">
        <f t="shared" si="81"/>
        <v>2.97</v>
      </c>
    </row>
    <row r="5218" spans="1:8" x14ac:dyDescent="0.25">
      <c r="A5218" s="447"/>
      <c r="B5218" s="449">
        <v>105151</v>
      </c>
      <c r="C5218" s="439" t="s">
        <v>3318</v>
      </c>
      <c r="D5218" s="449" t="s">
        <v>60</v>
      </c>
      <c r="E5218" s="450">
        <v>22.05</v>
      </c>
      <c r="F5218" s="455">
        <v>0</v>
      </c>
      <c r="G5218" s="453">
        <f>VLOOKUP(B5218,'SINAPI-%MO'!B:E,4,0)</f>
        <v>0.36149999999999999</v>
      </c>
      <c r="H5218" s="456">
        <f t="shared" si="81"/>
        <v>14.07</v>
      </c>
    </row>
    <row r="5219" spans="1:8" x14ac:dyDescent="0.25">
      <c r="A5219" s="447"/>
      <c r="B5219" s="449">
        <v>105152</v>
      </c>
      <c r="C5219" s="439" t="s">
        <v>3319</v>
      </c>
      <c r="D5219" s="449" t="s">
        <v>60</v>
      </c>
      <c r="E5219" s="450">
        <v>32.94</v>
      </c>
      <c r="F5219" s="455">
        <v>0</v>
      </c>
      <c r="G5219" s="453">
        <f>VLOOKUP(B5219,'SINAPI-%MO'!B:E,4,0)</f>
        <v>0.30449999999999999</v>
      </c>
      <c r="H5219" s="456">
        <f t="shared" si="81"/>
        <v>22.9</v>
      </c>
    </row>
    <row r="5220" spans="1:8" x14ac:dyDescent="0.25">
      <c r="A5220" s="447"/>
      <c r="B5220" s="449">
        <v>105153</v>
      </c>
      <c r="C5220" s="439" t="s">
        <v>2501</v>
      </c>
      <c r="D5220" s="449" t="s">
        <v>60</v>
      </c>
      <c r="E5220" s="450">
        <v>51.9</v>
      </c>
      <c r="F5220" s="455">
        <v>0</v>
      </c>
      <c r="G5220" s="453">
        <f>VLOOKUP(B5220,'SINAPI-%MO'!B:E,4,0)</f>
        <v>0.25779999999999997</v>
      </c>
      <c r="H5220" s="456">
        <f t="shared" si="81"/>
        <v>38.520000000000003</v>
      </c>
    </row>
    <row r="5221" spans="1:8" x14ac:dyDescent="0.25">
      <c r="A5221" s="447"/>
      <c r="B5221" s="449">
        <v>105161</v>
      </c>
      <c r="C5221" s="439" t="s">
        <v>3327</v>
      </c>
      <c r="D5221" s="449" t="s">
        <v>60</v>
      </c>
      <c r="E5221" s="450">
        <v>94.11</v>
      </c>
      <c r="F5221" s="455">
        <v>0</v>
      </c>
      <c r="G5221" s="453">
        <f>VLOOKUP(B5221,'SINAPI-%MO'!B:E,4,0)</f>
        <v>0.18240000000000001</v>
      </c>
      <c r="H5221" s="456">
        <f t="shared" si="81"/>
        <v>76.94</v>
      </c>
    </row>
    <row r="5222" spans="1:8" x14ac:dyDescent="0.25">
      <c r="A5222" s="447"/>
      <c r="B5222" s="449">
        <v>105162</v>
      </c>
      <c r="C5222" s="439" t="s">
        <v>3328</v>
      </c>
      <c r="D5222" s="449" t="s">
        <v>60</v>
      </c>
      <c r="E5222" s="450">
        <v>161.16</v>
      </c>
      <c r="F5222" s="455">
        <v>0</v>
      </c>
      <c r="G5222" s="453">
        <f>VLOOKUP(B5222,'SINAPI-%MO'!B:E,4,0)</f>
        <v>0.14169999999999999</v>
      </c>
      <c r="H5222" s="456">
        <f t="shared" si="81"/>
        <v>138.32</v>
      </c>
    </row>
    <row r="5223" spans="1:8" x14ac:dyDescent="0.25">
      <c r="A5223" s="447"/>
      <c r="B5223" s="449">
        <v>105163</v>
      </c>
      <c r="C5223" s="439" t="s">
        <v>3329</v>
      </c>
      <c r="D5223" s="449" t="s">
        <v>60</v>
      </c>
      <c r="E5223" s="450">
        <v>13.86</v>
      </c>
      <c r="F5223" s="455">
        <v>0</v>
      </c>
      <c r="G5223" s="453">
        <f>VLOOKUP(B5223,'SINAPI-%MO'!B:E,4,0)</f>
        <v>0.48049999999999998</v>
      </c>
      <c r="H5223" s="456">
        <f t="shared" si="81"/>
        <v>7.2</v>
      </c>
    </row>
    <row r="5224" spans="1:8" x14ac:dyDescent="0.25">
      <c r="A5224" s="447"/>
      <c r="B5224" s="449">
        <v>105170</v>
      </c>
      <c r="C5224" s="439" t="s">
        <v>3335</v>
      </c>
      <c r="D5224" s="449" t="s">
        <v>60</v>
      </c>
      <c r="E5224" s="450">
        <v>6.18</v>
      </c>
      <c r="F5224" s="455">
        <v>0</v>
      </c>
      <c r="G5224" s="453">
        <f>VLOOKUP(B5224,'SINAPI-%MO'!B:E,4,0)</f>
        <v>0.48220000000000002</v>
      </c>
      <c r="H5224" s="456">
        <f t="shared" si="81"/>
        <v>3.2</v>
      </c>
    </row>
    <row r="5225" spans="1:8" x14ac:dyDescent="0.25">
      <c r="A5225" s="447"/>
      <c r="B5225" s="449">
        <v>105179</v>
      </c>
      <c r="C5225" s="439" t="s">
        <v>3343</v>
      </c>
      <c r="D5225" s="449" t="s">
        <v>60</v>
      </c>
      <c r="E5225" s="450">
        <v>10.81</v>
      </c>
      <c r="F5225" s="455">
        <v>0</v>
      </c>
      <c r="G5225" s="453">
        <f>VLOOKUP(B5225,'SINAPI-%MO'!B:E,4,0)</f>
        <v>0.3599</v>
      </c>
      <c r="H5225" s="456">
        <f t="shared" si="81"/>
        <v>6.91</v>
      </c>
    </row>
    <row r="5226" spans="1:8" x14ac:dyDescent="0.25">
      <c r="A5226" s="447"/>
      <c r="B5226" s="449">
        <v>105180</v>
      </c>
      <c r="C5226" s="439" t="s">
        <v>3344</v>
      </c>
      <c r="D5226" s="449" t="s">
        <v>60</v>
      </c>
      <c r="E5226" s="450">
        <v>14.86</v>
      </c>
      <c r="F5226" s="455">
        <v>0</v>
      </c>
      <c r="G5226" s="453">
        <f>VLOOKUP(B5226,'SINAPI-%MO'!B:E,4,0)</f>
        <v>0.35060000000000002</v>
      </c>
      <c r="H5226" s="456">
        <f t="shared" si="81"/>
        <v>9.65</v>
      </c>
    </row>
    <row r="5227" spans="1:8" x14ac:dyDescent="0.25">
      <c r="A5227" s="447"/>
      <c r="B5227" s="449">
        <v>105181</v>
      </c>
      <c r="C5227" s="439" t="s">
        <v>3345</v>
      </c>
      <c r="D5227" s="449" t="s">
        <v>60</v>
      </c>
      <c r="E5227" s="450">
        <v>19.95</v>
      </c>
      <c r="F5227" s="455">
        <v>0</v>
      </c>
      <c r="G5227" s="453">
        <f>VLOOKUP(B5227,'SINAPI-%MO'!B:E,4,0)</f>
        <v>0.3639</v>
      </c>
      <c r="H5227" s="456">
        <f t="shared" si="81"/>
        <v>12.69</v>
      </c>
    </row>
    <row r="5228" spans="1:8" x14ac:dyDescent="0.25">
      <c r="A5228" s="447"/>
      <c r="B5228" s="449">
        <v>105182</v>
      </c>
      <c r="C5228" s="439" t="s">
        <v>3346</v>
      </c>
      <c r="D5228" s="449" t="s">
        <v>60</v>
      </c>
      <c r="E5228" s="450">
        <v>47.84</v>
      </c>
      <c r="F5228" s="455">
        <v>0</v>
      </c>
      <c r="G5228" s="453">
        <f>VLOOKUP(B5228,'SINAPI-%MO'!B:E,4,0)</f>
        <v>0.2044</v>
      </c>
      <c r="H5228" s="456">
        <f t="shared" si="81"/>
        <v>38.06</v>
      </c>
    </row>
    <row r="5229" spans="1:8" x14ac:dyDescent="0.25">
      <c r="A5229" s="447"/>
      <c r="B5229" s="449">
        <v>105183</v>
      </c>
      <c r="C5229" s="439" t="s">
        <v>3347</v>
      </c>
      <c r="D5229" s="449" t="s">
        <v>60</v>
      </c>
      <c r="E5229" s="450">
        <v>101.48</v>
      </c>
      <c r="F5229" s="455">
        <v>0</v>
      </c>
      <c r="G5229" s="453">
        <f>VLOOKUP(B5229,'SINAPI-%MO'!B:E,4,0)</f>
        <v>0.14199999999999999</v>
      </c>
      <c r="H5229" s="456">
        <f t="shared" si="81"/>
        <v>87.06</v>
      </c>
    </row>
    <row r="5230" spans="1:8" x14ac:dyDescent="0.25">
      <c r="A5230" s="447"/>
      <c r="B5230" s="449">
        <v>105184</v>
      </c>
      <c r="C5230" s="439" t="s">
        <v>3348</v>
      </c>
      <c r="D5230" s="449" t="s">
        <v>60</v>
      </c>
      <c r="E5230" s="450">
        <v>125.65</v>
      </c>
      <c r="F5230" s="455">
        <v>0</v>
      </c>
      <c r="G5230" s="453">
        <f>VLOOKUP(B5230,'SINAPI-%MO'!B:E,4,0)</f>
        <v>0.14380000000000001</v>
      </c>
      <c r="H5230" s="456">
        <f t="shared" si="81"/>
        <v>107.58</v>
      </c>
    </row>
    <row r="5231" spans="1:8" x14ac:dyDescent="0.25">
      <c r="A5231" s="447"/>
      <c r="B5231" s="449">
        <v>94612</v>
      </c>
      <c r="C5231" s="439" t="s">
        <v>2903</v>
      </c>
      <c r="D5231" s="449" t="s">
        <v>60</v>
      </c>
      <c r="E5231" s="450">
        <v>433.03</v>
      </c>
      <c r="F5231" s="455">
        <v>0.94179999999999997</v>
      </c>
      <c r="G5231" s="453">
        <f>VLOOKUP(B5231,'SINAPI-%MO'!B:E,4,0)</f>
        <v>5.7599999999999998E-2</v>
      </c>
      <c r="H5231" s="456">
        <f t="shared" si="81"/>
        <v>408.08</v>
      </c>
    </row>
    <row r="5232" spans="1:8" x14ac:dyDescent="0.25">
      <c r="A5232" s="447"/>
      <c r="B5232" s="449">
        <v>105142</v>
      </c>
      <c r="C5232" s="439" t="s">
        <v>2497</v>
      </c>
      <c r="D5232" s="449" t="s">
        <v>60</v>
      </c>
      <c r="E5232" s="450">
        <v>7.7</v>
      </c>
      <c r="F5232" s="455">
        <v>0</v>
      </c>
      <c r="G5232" s="453">
        <f>VLOOKUP(B5232,'SINAPI-%MO'!B:E,4,0)</f>
        <v>0.2974</v>
      </c>
      <c r="H5232" s="456">
        <f t="shared" si="81"/>
        <v>5.41</v>
      </c>
    </row>
    <row r="5233" spans="1:8" x14ac:dyDescent="0.25">
      <c r="A5233" s="447"/>
      <c r="B5233" s="449">
        <v>105143</v>
      </c>
      <c r="C5233" s="439" t="s">
        <v>2498</v>
      </c>
      <c r="D5233" s="449" t="s">
        <v>60</v>
      </c>
      <c r="E5233" s="450">
        <v>11.63</v>
      </c>
      <c r="F5233" s="455">
        <v>0</v>
      </c>
      <c r="G5233" s="453">
        <f>VLOOKUP(B5233,'SINAPI-%MO'!B:E,4,0)</f>
        <v>0.26140000000000002</v>
      </c>
      <c r="H5233" s="456">
        <f t="shared" si="81"/>
        <v>8.58</v>
      </c>
    </row>
    <row r="5234" spans="1:8" x14ac:dyDescent="0.25">
      <c r="A5234" s="447"/>
      <c r="B5234" s="449">
        <v>105144</v>
      </c>
      <c r="C5234" s="439" t="s">
        <v>2499</v>
      </c>
      <c r="D5234" s="449" t="s">
        <v>60</v>
      </c>
      <c r="E5234" s="450">
        <v>24.78</v>
      </c>
      <c r="F5234" s="455">
        <v>0</v>
      </c>
      <c r="G5234" s="453">
        <f>VLOOKUP(B5234,'SINAPI-%MO'!B:E,4,0)</f>
        <v>0.22919999999999999</v>
      </c>
      <c r="H5234" s="456">
        <f t="shared" si="81"/>
        <v>19.100000000000001</v>
      </c>
    </row>
    <row r="5235" spans="1:8" x14ac:dyDescent="0.25">
      <c r="A5235" s="447"/>
      <c r="B5235" s="449">
        <v>105173</v>
      </c>
      <c r="C5235" s="439" t="s">
        <v>3337</v>
      </c>
      <c r="D5235" s="449" t="s">
        <v>60</v>
      </c>
      <c r="E5235" s="450">
        <v>87.63</v>
      </c>
      <c r="F5235" s="455">
        <v>0</v>
      </c>
      <c r="G5235" s="453">
        <f>VLOOKUP(B5235,'SINAPI-%MO'!B:E,4,0)</f>
        <v>0.20119999999999999</v>
      </c>
      <c r="H5235" s="456">
        <f t="shared" si="81"/>
        <v>69.989999999999995</v>
      </c>
    </row>
    <row r="5236" spans="1:8" x14ac:dyDescent="0.25">
      <c r="A5236" s="447"/>
      <c r="B5236" s="449">
        <v>105175</v>
      </c>
      <c r="C5236" s="439" t="s">
        <v>3339</v>
      </c>
      <c r="D5236" s="449" t="s">
        <v>60</v>
      </c>
      <c r="E5236" s="450">
        <v>125.67</v>
      </c>
      <c r="F5236" s="455">
        <v>0</v>
      </c>
      <c r="G5236" s="453">
        <f>VLOOKUP(B5236,'SINAPI-%MO'!B:E,4,0)</f>
        <v>0.15390000000000001</v>
      </c>
      <c r="H5236" s="456">
        <f t="shared" si="81"/>
        <v>106.32</v>
      </c>
    </row>
    <row r="5237" spans="1:8" x14ac:dyDescent="0.25">
      <c r="A5237" s="447"/>
      <c r="B5237" s="449">
        <v>105174</v>
      </c>
      <c r="C5237" s="439" t="s">
        <v>3338</v>
      </c>
      <c r="D5237" s="449" t="s">
        <v>60</v>
      </c>
      <c r="E5237" s="450">
        <v>127.13</v>
      </c>
      <c r="F5237" s="455">
        <v>0</v>
      </c>
      <c r="G5237" s="453">
        <f>VLOOKUP(B5237,'SINAPI-%MO'!B:E,4,0)</f>
        <v>0.16289999999999999</v>
      </c>
      <c r="H5237" s="456">
        <f t="shared" si="81"/>
        <v>106.42</v>
      </c>
    </row>
    <row r="5238" spans="1:8" x14ac:dyDescent="0.25">
      <c r="A5238" s="447"/>
      <c r="B5238" s="449">
        <v>105145</v>
      </c>
      <c r="C5238" s="439" t="s">
        <v>2500</v>
      </c>
      <c r="D5238" s="449" t="s">
        <v>60</v>
      </c>
      <c r="E5238" s="450">
        <v>13.47</v>
      </c>
      <c r="F5238" s="455">
        <v>0</v>
      </c>
      <c r="G5238" s="453">
        <f>VLOOKUP(B5238,'SINAPI-%MO'!B:E,4,0)</f>
        <v>0.25319999999999998</v>
      </c>
      <c r="H5238" s="456">
        <f t="shared" si="81"/>
        <v>10.050000000000001</v>
      </c>
    </row>
    <row r="5239" spans="1:8" x14ac:dyDescent="0.25">
      <c r="A5239" s="447"/>
      <c r="B5239" s="449">
        <v>94606</v>
      </c>
      <c r="C5239" s="439" t="s">
        <v>2900</v>
      </c>
      <c r="D5239" s="449" t="s">
        <v>60</v>
      </c>
      <c r="E5239" s="450">
        <v>82.86</v>
      </c>
      <c r="F5239" s="455">
        <v>0.74209999999999998</v>
      </c>
      <c r="G5239" s="453">
        <f>VLOOKUP(B5239,'SINAPI-%MO'!B:E,4,0)</f>
        <v>0.25519999999999998</v>
      </c>
      <c r="H5239" s="456">
        <f t="shared" si="81"/>
        <v>61.71</v>
      </c>
    </row>
    <row r="5240" spans="1:8" x14ac:dyDescent="0.25">
      <c r="A5240" s="447"/>
      <c r="B5240" s="449">
        <v>94608</v>
      </c>
      <c r="C5240" s="439" t="s">
        <v>2901</v>
      </c>
      <c r="D5240" s="449" t="s">
        <v>60</v>
      </c>
      <c r="E5240" s="450">
        <v>208.14</v>
      </c>
      <c r="F5240" s="455">
        <v>0.89290000000000003</v>
      </c>
      <c r="G5240" s="453">
        <f>VLOOKUP(B5240,'SINAPI-%MO'!B:E,4,0)</f>
        <v>0.106</v>
      </c>
      <c r="H5240" s="456">
        <f t="shared" si="81"/>
        <v>186.07</v>
      </c>
    </row>
    <row r="5241" spans="1:8" x14ac:dyDescent="0.25">
      <c r="A5241" s="447"/>
      <c r="B5241" s="449">
        <v>94610</v>
      </c>
      <c r="C5241" s="439" t="s">
        <v>2902</v>
      </c>
      <c r="D5241" s="449" t="s">
        <v>60</v>
      </c>
      <c r="E5241" s="450">
        <v>304.60000000000002</v>
      </c>
      <c r="F5241" s="455">
        <v>0.92349999999999999</v>
      </c>
      <c r="G5241" s="453">
        <f>VLOOKUP(B5241,'SINAPI-%MO'!B:E,4,0)</f>
        <v>7.5700000000000003E-2</v>
      </c>
      <c r="H5241" s="456">
        <f t="shared" si="81"/>
        <v>281.54000000000002</v>
      </c>
    </row>
    <row r="5242" spans="1:8" x14ac:dyDescent="0.25">
      <c r="A5242" s="447"/>
      <c r="B5242" s="449">
        <v>94657</v>
      </c>
      <c r="C5242" s="439" t="s">
        <v>12886</v>
      </c>
      <c r="D5242" s="449" t="s">
        <v>60</v>
      </c>
      <c r="E5242" s="450">
        <v>4.3600000000000003</v>
      </c>
      <c r="F5242" s="455">
        <v>0</v>
      </c>
      <c r="G5242" s="453">
        <f>VLOOKUP(B5242,'SINAPI-%MO'!B:E,4,0)</f>
        <v>0.45639999999999997</v>
      </c>
      <c r="H5242" s="456">
        <f t="shared" si="81"/>
        <v>2.37</v>
      </c>
    </row>
    <row r="5243" spans="1:8" x14ac:dyDescent="0.25">
      <c r="A5243" s="447"/>
      <c r="B5243" s="449">
        <v>94659</v>
      </c>
      <c r="C5243" s="439" t="s">
        <v>2915</v>
      </c>
      <c r="D5243" s="449" t="s">
        <v>60</v>
      </c>
      <c r="E5243" s="450">
        <v>6.87</v>
      </c>
      <c r="F5243" s="455">
        <v>0</v>
      </c>
      <c r="G5243" s="453">
        <f>VLOOKUP(B5243,'SINAPI-%MO'!B:E,4,0)</f>
        <v>0.377</v>
      </c>
      <c r="H5243" s="456">
        <f t="shared" si="81"/>
        <v>4.28</v>
      </c>
    </row>
    <row r="5244" spans="1:8" x14ac:dyDescent="0.25">
      <c r="A5244" s="447"/>
      <c r="B5244" s="449">
        <v>94739</v>
      </c>
      <c r="C5244" s="439" t="s">
        <v>2975</v>
      </c>
      <c r="D5244" s="449" t="s">
        <v>60</v>
      </c>
      <c r="E5244" s="450">
        <v>287.02</v>
      </c>
      <c r="F5244" s="455">
        <v>0</v>
      </c>
      <c r="G5244" s="453">
        <f>VLOOKUP(B5244,'SINAPI-%MO'!B:E,4,0)</f>
        <v>7.2599999999999998E-2</v>
      </c>
      <c r="H5244" s="456">
        <f t="shared" si="81"/>
        <v>266.18</v>
      </c>
    </row>
    <row r="5245" spans="1:8" x14ac:dyDescent="0.25">
      <c r="A5245" s="447"/>
      <c r="B5245" s="449">
        <v>94725</v>
      </c>
      <c r="C5245" s="439" t="s">
        <v>2962</v>
      </c>
      <c r="D5245" s="449" t="s">
        <v>60</v>
      </c>
      <c r="E5245" s="450">
        <v>8.2799999999999994</v>
      </c>
      <c r="F5245" s="455">
        <v>0</v>
      </c>
      <c r="G5245" s="453">
        <f>VLOOKUP(B5245,'SINAPI-%MO'!B:E,4,0)</f>
        <v>0.21260000000000001</v>
      </c>
      <c r="H5245" s="456">
        <f t="shared" si="81"/>
        <v>6.51</v>
      </c>
    </row>
    <row r="5246" spans="1:8" x14ac:dyDescent="0.25">
      <c r="A5246" s="447"/>
      <c r="B5246" s="449">
        <v>94727</v>
      </c>
      <c r="C5246" s="439" t="s">
        <v>2964</v>
      </c>
      <c r="D5246" s="449" t="s">
        <v>60</v>
      </c>
      <c r="E5246" s="450">
        <v>13.67</v>
      </c>
      <c r="F5246" s="455">
        <v>0</v>
      </c>
      <c r="G5246" s="453">
        <f>VLOOKUP(B5246,'SINAPI-%MO'!B:E,4,0)</f>
        <v>0.16309999999999999</v>
      </c>
      <c r="H5246" s="456">
        <f t="shared" si="81"/>
        <v>11.44</v>
      </c>
    </row>
    <row r="5247" spans="1:8" x14ac:dyDescent="0.25">
      <c r="A5247" s="447"/>
      <c r="B5247" s="449">
        <v>94729</v>
      </c>
      <c r="C5247" s="439" t="s">
        <v>2966</v>
      </c>
      <c r="D5247" s="449" t="s">
        <v>60</v>
      </c>
      <c r="E5247" s="450">
        <v>23.9</v>
      </c>
      <c r="F5247" s="455">
        <v>0</v>
      </c>
      <c r="G5247" s="453">
        <f>VLOOKUP(B5247,'SINAPI-%MO'!B:E,4,0)</f>
        <v>0.12130000000000001</v>
      </c>
      <c r="H5247" s="456">
        <f t="shared" si="81"/>
        <v>21</v>
      </c>
    </row>
    <row r="5248" spans="1:8" x14ac:dyDescent="0.25">
      <c r="A5248" s="447"/>
      <c r="B5248" s="449">
        <v>94731</v>
      </c>
      <c r="C5248" s="439" t="s">
        <v>2968</v>
      </c>
      <c r="D5248" s="449" t="s">
        <v>60</v>
      </c>
      <c r="E5248" s="450">
        <v>31.73</v>
      </c>
      <c r="F5248" s="455">
        <v>0</v>
      </c>
      <c r="G5248" s="453">
        <f>VLOOKUP(B5248,'SINAPI-%MO'!B:E,4,0)</f>
        <v>0.1172</v>
      </c>
      <c r="H5248" s="456">
        <f t="shared" si="81"/>
        <v>28.01</v>
      </c>
    </row>
    <row r="5249" spans="1:8" x14ac:dyDescent="0.25">
      <c r="A5249" s="447"/>
      <c r="B5249" s="449">
        <v>94733</v>
      </c>
      <c r="C5249" s="439" t="s">
        <v>2970</v>
      </c>
      <c r="D5249" s="449" t="s">
        <v>60</v>
      </c>
      <c r="E5249" s="450">
        <v>55.98</v>
      </c>
      <c r="F5249" s="455">
        <v>0</v>
      </c>
      <c r="G5249" s="453">
        <f>VLOOKUP(B5249,'SINAPI-%MO'!B:E,4,0)</f>
        <v>9.7900000000000001E-2</v>
      </c>
      <c r="H5249" s="456">
        <f t="shared" si="81"/>
        <v>50.49</v>
      </c>
    </row>
    <row r="5250" spans="1:8" x14ac:dyDescent="0.25">
      <c r="A5250" s="447"/>
      <c r="B5250" s="449">
        <v>94863</v>
      </c>
      <c r="C5250" s="439" t="s">
        <v>3000</v>
      </c>
      <c r="D5250" s="449" t="s">
        <v>60</v>
      </c>
      <c r="E5250" s="450">
        <v>197.3</v>
      </c>
      <c r="F5250" s="455">
        <v>0</v>
      </c>
      <c r="G5250" s="453">
        <f>VLOOKUP(B5250,'SINAPI-%MO'!B:E,4,0)</f>
        <v>4.6399999999999997E-2</v>
      </c>
      <c r="H5250" s="456">
        <f t="shared" si="81"/>
        <v>188.14</v>
      </c>
    </row>
    <row r="5251" spans="1:8" x14ac:dyDescent="0.25">
      <c r="A5251" s="447"/>
      <c r="B5251" s="449">
        <v>94737</v>
      </c>
      <c r="C5251" s="439" t="s">
        <v>2973</v>
      </c>
      <c r="D5251" s="449" t="s">
        <v>60</v>
      </c>
      <c r="E5251" s="450">
        <v>234.57</v>
      </c>
      <c r="F5251" s="455">
        <v>0</v>
      </c>
      <c r="G5251" s="453">
        <f>VLOOKUP(B5251,'SINAPI-%MO'!B:E,4,0)</f>
        <v>5.5800000000000002E-2</v>
      </c>
      <c r="H5251" s="456">
        <f t="shared" si="81"/>
        <v>221.48</v>
      </c>
    </row>
    <row r="5252" spans="1:8" x14ac:dyDescent="0.25">
      <c r="A5252" s="447"/>
      <c r="B5252" s="449">
        <v>94465</v>
      </c>
      <c r="C5252" s="439" t="s">
        <v>2885</v>
      </c>
      <c r="D5252" s="449" t="s">
        <v>60</v>
      </c>
      <c r="E5252" s="450">
        <v>52.45</v>
      </c>
      <c r="F5252" s="455">
        <v>0</v>
      </c>
      <c r="G5252" s="453">
        <f>VLOOKUP(B5252,'SINAPI-%MO'!B:E,4,0)</f>
        <v>0.30980000000000002</v>
      </c>
      <c r="H5252" s="456">
        <f t="shared" si="81"/>
        <v>36.200000000000003</v>
      </c>
    </row>
    <row r="5253" spans="1:8" x14ac:dyDescent="0.25">
      <c r="A5253" s="447"/>
      <c r="B5253" s="449">
        <v>94467</v>
      </c>
      <c r="C5253" s="439" t="s">
        <v>2887</v>
      </c>
      <c r="D5253" s="449" t="s">
        <v>60</v>
      </c>
      <c r="E5253" s="450">
        <v>84.68</v>
      </c>
      <c r="F5253" s="455">
        <v>0</v>
      </c>
      <c r="G5253" s="453">
        <f>VLOOKUP(B5253,'SINAPI-%MO'!B:E,4,0)</f>
        <v>0.2243</v>
      </c>
      <c r="H5253" s="456">
        <f t="shared" si="81"/>
        <v>65.680000000000007</v>
      </c>
    </row>
    <row r="5254" spans="1:8" x14ac:dyDescent="0.25">
      <c r="A5254" s="447"/>
      <c r="B5254" s="449">
        <v>94469</v>
      </c>
      <c r="C5254" s="439" t="s">
        <v>2889</v>
      </c>
      <c r="D5254" s="449" t="s">
        <v>60</v>
      </c>
      <c r="E5254" s="450">
        <v>121.23</v>
      </c>
      <c r="F5254" s="455">
        <v>0</v>
      </c>
      <c r="G5254" s="453">
        <f>VLOOKUP(B5254,'SINAPI-%MO'!B:E,4,0)</f>
        <v>0.18490000000000001</v>
      </c>
      <c r="H5254" s="456">
        <f t="shared" si="81"/>
        <v>98.81</v>
      </c>
    </row>
    <row r="5255" spans="1:8" x14ac:dyDescent="0.25">
      <c r="A5255" s="447"/>
      <c r="B5255" s="449">
        <v>96746</v>
      </c>
      <c r="C5255" s="439" t="s">
        <v>3018</v>
      </c>
      <c r="D5255" s="449" t="s">
        <v>60</v>
      </c>
      <c r="E5255" s="450">
        <v>109.66</v>
      </c>
      <c r="F5255" s="455">
        <v>0</v>
      </c>
      <c r="G5255" s="453">
        <f>VLOOKUP(B5255,'SINAPI-%MO'!B:E,4,0)</f>
        <v>0.1943</v>
      </c>
      <c r="H5255" s="456">
        <f t="shared" si="81"/>
        <v>88.35</v>
      </c>
    </row>
    <row r="5256" spans="1:8" x14ac:dyDescent="0.25">
      <c r="A5256" s="447"/>
      <c r="B5256" s="449">
        <v>96736</v>
      </c>
      <c r="C5256" s="439" t="s">
        <v>3008</v>
      </c>
      <c r="D5256" s="449" t="s">
        <v>60</v>
      </c>
      <c r="E5256" s="450">
        <v>5.88</v>
      </c>
      <c r="F5256" s="455">
        <v>0</v>
      </c>
      <c r="G5256" s="453">
        <f>VLOOKUP(B5256,'SINAPI-%MO'!B:E,4,0)</f>
        <v>0.59350000000000003</v>
      </c>
      <c r="H5256" s="456">
        <f t="shared" si="81"/>
        <v>2.39</v>
      </c>
    </row>
    <row r="5257" spans="1:8" x14ac:dyDescent="0.25">
      <c r="A5257" s="447"/>
      <c r="B5257" s="449">
        <v>96737</v>
      </c>
      <c r="C5257" s="439" t="s">
        <v>3009</v>
      </c>
      <c r="D5257" s="449" t="s">
        <v>60</v>
      </c>
      <c r="E5257" s="450">
        <v>6.03</v>
      </c>
      <c r="F5257" s="455">
        <v>0</v>
      </c>
      <c r="G5257" s="453">
        <f>VLOOKUP(B5257,'SINAPI-%MO'!B:E,4,0)</f>
        <v>0.63519999999999999</v>
      </c>
      <c r="H5257" s="456">
        <f t="shared" si="81"/>
        <v>2.19</v>
      </c>
    </row>
    <row r="5258" spans="1:8" x14ac:dyDescent="0.25">
      <c r="A5258" s="447"/>
      <c r="B5258" s="449">
        <v>96739</v>
      </c>
      <c r="C5258" s="439" t="s">
        <v>3011</v>
      </c>
      <c r="D5258" s="449" t="s">
        <v>60</v>
      </c>
      <c r="E5258" s="450">
        <v>8.34</v>
      </c>
      <c r="F5258" s="455">
        <v>0</v>
      </c>
      <c r="G5258" s="453">
        <f>VLOOKUP(B5258,'SINAPI-%MO'!B:E,4,0)</f>
        <v>0.53120000000000001</v>
      </c>
      <c r="H5258" s="456">
        <f t="shared" si="81"/>
        <v>3.9</v>
      </c>
    </row>
    <row r="5259" spans="1:8" x14ac:dyDescent="0.25">
      <c r="A5259" s="447"/>
      <c r="B5259" s="449">
        <v>96741</v>
      </c>
      <c r="C5259" s="439" t="s">
        <v>3013</v>
      </c>
      <c r="D5259" s="449" t="s">
        <v>60</v>
      </c>
      <c r="E5259" s="450">
        <v>16.36</v>
      </c>
      <c r="F5259" s="455">
        <v>0</v>
      </c>
      <c r="G5259" s="453">
        <f>VLOOKUP(B5259,'SINAPI-%MO'!B:E,4,0)</f>
        <v>0.3246</v>
      </c>
      <c r="H5259" s="456">
        <f t="shared" si="81"/>
        <v>11.04</v>
      </c>
    </row>
    <row r="5260" spans="1:8" x14ac:dyDescent="0.25">
      <c r="A5260" s="447"/>
      <c r="B5260" s="449">
        <v>96742</v>
      </c>
      <c r="C5260" s="439" t="s">
        <v>3014</v>
      </c>
      <c r="D5260" s="449" t="s">
        <v>60</v>
      </c>
      <c r="E5260" s="450">
        <v>20.100000000000001</v>
      </c>
      <c r="F5260" s="455">
        <v>0</v>
      </c>
      <c r="G5260" s="453">
        <f>VLOOKUP(B5260,'SINAPI-%MO'!B:E,4,0)</f>
        <v>0.33229999999999998</v>
      </c>
      <c r="H5260" s="456">
        <f t="shared" ref="H5260:H5323" si="82">IF(E5260&gt;0,TRUNC(E5260*(1-G5260),2),"")</f>
        <v>13.42</v>
      </c>
    </row>
    <row r="5261" spans="1:8" x14ac:dyDescent="0.25">
      <c r="A5261" s="447"/>
      <c r="B5261" s="449">
        <v>96743</v>
      </c>
      <c r="C5261" s="439" t="s">
        <v>3015</v>
      </c>
      <c r="D5261" s="449" t="s">
        <v>60</v>
      </c>
      <c r="E5261" s="450">
        <v>31.42</v>
      </c>
      <c r="F5261" s="455">
        <v>0</v>
      </c>
      <c r="G5261" s="453">
        <f>VLOOKUP(B5261,'SINAPI-%MO'!B:E,4,0)</f>
        <v>0.28389999999999999</v>
      </c>
      <c r="H5261" s="456">
        <f t="shared" si="82"/>
        <v>22.49</v>
      </c>
    </row>
    <row r="5262" spans="1:8" x14ac:dyDescent="0.25">
      <c r="A5262" s="447"/>
      <c r="B5262" s="449">
        <v>96744</v>
      </c>
      <c r="C5262" s="439" t="s">
        <v>3016</v>
      </c>
      <c r="D5262" s="449" t="s">
        <v>60</v>
      </c>
      <c r="E5262" s="450">
        <v>53.16</v>
      </c>
      <c r="F5262" s="455">
        <v>0</v>
      </c>
      <c r="G5262" s="453">
        <f>VLOOKUP(B5262,'SINAPI-%MO'!B:E,4,0)</f>
        <v>0.2152</v>
      </c>
      <c r="H5262" s="456">
        <f t="shared" si="82"/>
        <v>41.71</v>
      </c>
    </row>
    <row r="5263" spans="1:8" x14ac:dyDescent="0.25">
      <c r="A5263" s="447"/>
      <c r="B5263" s="449">
        <v>96745</v>
      </c>
      <c r="C5263" s="439" t="s">
        <v>3017</v>
      </c>
      <c r="D5263" s="449" t="s">
        <v>60</v>
      </c>
      <c r="E5263" s="450">
        <v>83.46</v>
      </c>
      <c r="F5263" s="455">
        <v>0</v>
      </c>
      <c r="G5263" s="453">
        <f>VLOOKUP(B5263,'SINAPI-%MO'!B:E,4,0)</f>
        <v>0.18240000000000001</v>
      </c>
      <c r="H5263" s="456">
        <f t="shared" si="82"/>
        <v>68.23</v>
      </c>
    </row>
    <row r="5264" spans="1:8" x14ac:dyDescent="0.25">
      <c r="A5264" s="447"/>
      <c r="B5264" s="449">
        <v>94671</v>
      </c>
      <c r="C5264" s="439" t="s">
        <v>2927</v>
      </c>
      <c r="D5264" s="449" t="s">
        <v>60</v>
      </c>
      <c r="E5264" s="450">
        <v>122.59</v>
      </c>
      <c r="F5264" s="455">
        <v>0</v>
      </c>
      <c r="G5264" s="453">
        <f>VLOOKUP(B5264,'SINAPI-%MO'!B:E,4,0)</f>
        <v>0.1588</v>
      </c>
      <c r="H5264" s="456">
        <f t="shared" si="82"/>
        <v>103.12</v>
      </c>
    </row>
    <row r="5265" spans="1:8" x14ac:dyDescent="0.25">
      <c r="A5265" s="447"/>
      <c r="B5265" s="449">
        <v>94661</v>
      </c>
      <c r="C5265" s="439" t="s">
        <v>2917</v>
      </c>
      <c r="D5265" s="449" t="s">
        <v>60</v>
      </c>
      <c r="E5265" s="450">
        <v>11.03</v>
      </c>
      <c r="F5265" s="455">
        <v>0</v>
      </c>
      <c r="G5265" s="453">
        <f>VLOOKUP(B5265,'SINAPI-%MO'!B:E,4,0)</f>
        <v>0.31459999999999999</v>
      </c>
      <c r="H5265" s="456">
        <f t="shared" si="82"/>
        <v>7.55</v>
      </c>
    </row>
    <row r="5266" spans="1:8" x14ac:dyDescent="0.25">
      <c r="A5266" s="447"/>
      <c r="B5266" s="449">
        <v>94663</v>
      </c>
      <c r="C5266" s="439" t="s">
        <v>2919</v>
      </c>
      <c r="D5266" s="449" t="s">
        <v>60</v>
      </c>
      <c r="E5266" s="450">
        <v>13.7</v>
      </c>
      <c r="F5266" s="455">
        <v>0</v>
      </c>
      <c r="G5266" s="453">
        <f>VLOOKUP(B5266,'SINAPI-%MO'!B:E,4,0)</f>
        <v>0.3533</v>
      </c>
      <c r="H5266" s="456">
        <f t="shared" si="82"/>
        <v>8.85</v>
      </c>
    </row>
    <row r="5267" spans="1:8" x14ac:dyDescent="0.25">
      <c r="A5267" s="447"/>
      <c r="B5267" s="449">
        <v>94665</v>
      </c>
      <c r="C5267" s="439" t="s">
        <v>2921</v>
      </c>
      <c r="D5267" s="449" t="s">
        <v>60</v>
      </c>
      <c r="E5267" s="450">
        <v>27.57</v>
      </c>
      <c r="F5267" s="455">
        <v>0</v>
      </c>
      <c r="G5267" s="453">
        <f>VLOOKUP(B5267,'SINAPI-%MO'!B:E,4,0)</f>
        <v>0.2361</v>
      </c>
      <c r="H5267" s="456">
        <f t="shared" si="82"/>
        <v>21.06</v>
      </c>
    </row>
    <row r="5268" spans="1:8" x14ac:dyDescent="0.25">
      <c r="A5268" s="447"/>
      <c r="B5268" s="449">
        <v>94667</v>
      </c>
      <c r="C5268" s="439" t="s">
        <v>2923</v>
      </c>
      <c r="D5268" s="449" t="s">
        <v>60</v>
      </c>
      <c r="E5268" s="450">
        <v>40.57</v>
      </c>
      <c r="F5268" s="455">
        <v>0</v>
      </c>
      <c r="G5268" s="453">
        <f>VLOOKUP(B5268,'SINAPI-%MO'!B:E,4,0)</f>
        <v>0.2366</v>
      </c>
      <c r="H5268" s="456">
        <f t="shared" si="82"/>
        <v>30.97</v>
      </c>
    </row>
    <row r="5269" spans="1:8" x14ac:dyDescent="0.25">
      <c r="A5269" s="447"/>
      <c r="B5269" s="449">
        <v>94669</v>
      </c>
      <c r="C5269" s="439" t="s">
        <v>2925</v>
      </c>
      <c r="D5269" s="449" t="s">
        <v>60</v>
      </c>
      <c r="E5269" s="450">
        <v>74.63</v>
      </c>
      <c r="F5269" s="455">
        <v>0</v>
      </c>
      <c r="G5269" s="453">
        <f>VLOOKUP(B5269,'SINAPI-%MO'!B:E,4,0)</f>
        <v>0.1613</v>
      </c>
      <c r="H5269" s="456">
        <f t="shared" si="82"/>
        <v>62.59</v>
      </c>
    </row>
    <row r="5270" spans="1:8" x14ac:dyDescent="0.25">
      <c r="A5270" s="447"/>
      <c r="B5270" s="449">
        <v>105177</v>
      </c>
      <c r="C5270" s="439" t="s">
        <v>3341</v>
      </c>
      <c r="D5270" s="449" t="s">
        <v>60</v>
      </c>
      <c r="E5270" s="450">
        <v>141.83000000000001</v>
      </c>
      <c r="F5270" s="455">
        <v>0</v>
      </c>
      <c r="G5270" s="453">
        <f>VLOOKUP(B5270,'SINAPI-%MO'!B:E,4,0)</f>
        <v>0.13639999999999999</v>
      </c>
      <c r="H5270" s="456">
        <f t="shared" si="82"/>
        <v>122.48</v>
      </c>
    </row>
    <row r="5271" spans="1:8" x14ac:dyDescent="0.25">
      <c r="A5271" s="447"/>
      <c r="B5271" s="449">
        <v>105176</v>
      </c>
      <c r="C5271" s="439" t="s">
        <v>3340</v>
      </c>
      <c r="D5271" s="449" t="s">
        <v>60</v>
      </c>
      <c r="E5271" s="450">
        <v>159.38</v>
      </c>
      <c r="F5271" s="455">
        <v>0</v>
      </c>
      <c r="G5271" s="453">
        <f>VLOOKUP(B5271,'SINAPI-%MO'!B:E,4,0)</f>
        <v>0.12989999999999999</v>
      </c>
      <c r="H5271" s="456">
        <f t="shared" si="82"/>
        <v>138.66999999999999</v>
      </c>
    </row>
    <row r="5272" spans="1:8" x14ac:dyDescent="0.25">
      <c r="A5272" s="447"/>
      <c r="B5272" s="449">
        <v>94466</v>
      </c>
      <c r="C5272" s="439" t="s">
        <v>2886</v>
      </c>
      <c r="D5272" s="449" t="s">
        <v>60</v>
      </c>
      <c r="E5272" s="450">
        <v>52.48</v>
      </c>
      <c r="F5272" s="455">
        <v>0</v>
      </c>
      <c r="G5272" s="453">
        <f>VLOOKUP(B5272,'SINAPI-%MO'!B:E,4,0)</f>
        <v>0.30959999999999999</v>
      </c>
      <c r="H5272" s="456">
        <f t="shared" si="82"/>
        <v>36.229999999999997</v>
      </c>
    </row>
    <row r="5273" spans="1:8" x14ac:dyDescent="0.25">
      <c r="A5273" s="447"/>
      <c r="B5273" s="449">
        <v>94468</v>
      </c>
      <c r="C5273" s="439" t="s">
        <v>2888</v>
      </c>
      <c r="D5273" s="449" t="s">
        <v>60</v>
      </c>
      <c r="E5273" s="450">
        <v>74.28</v>
      </c>
      <c r="F5273" s="455">
        <v>0</v>
      </c>
      <c r="G5273" s="453">
        <f>VLOOKUP(B5273,'SINAPI-%MO'!B:E,4,0)</f>
        <v>0.25569999999999998</v>
      </c>
      <c r="H5273" s="456">
        <f t="shared" si="82"/>
        <v>55.28</v>
      </c>
    </row>
    <row r="5274" spans="1:8" x14ac:dyDescent="0.25">
      <c r="A5274" s="447"/>
      <c r="B5274" s="449">
        <v>94470</v>
      </c>
      <c r="C5274" s="439" t="s">
        <v>2890</v>
      </c>
      <c r="D5274" s="449" t="s">
        <v>60</v>
      </c>
      <c r="E5274" s="450">
        <v>111.97</v>
      </c>
      <c r="F5274" s="455">
        <v>0</v>
      </c>
      <c r="G5274" s="453">
        <f>VLOOKUP(B5274,'SINAPI-%MO'!B:E,4,0)</f>
        <v>0.20019999999999999</v>
      </c>
      <c r="H5274" s="456">
        <f t="shared" si="82"/>
        <v>89.55</v>
      </c>
    </row>
    <row r="5275" spans="1:8" x14ac:dyDescent="0.25">
      <c r="A5275" s="447"/>
      <c r="B5275" s="449">
        <v>105225</v>
      </c>
      <c r="C5275" s="439" t="s">
        <v>3383</v>
      </c>
      <c r="D5275" s="449" t="s">
        <v>60</v>
      </c>
      <c r="E5275" s="450">
        <v>20.32</v>
      </c>
      <c r="F5275" s="455">
        <v>0</v>
      </c>
      <c r="G5275" s="453">
        <f>VLOOKUP(B5275,'SINAPI-%MO'!B:E,4,0)</f>
        <v>0.20419999999999999</v>
      </c>
      <c r="H5275" s="456">
        <f t="shared" si="82"/>
        <v>16.170000000000002</v>
      </c>
    </row>
    <row r="5276" spans="1:8" x14ac:dyDescent="0.25">
      <c r="A5276" s="447"/>
      <c r="B5276" s="449">
        <v>105226</v>
      </c>
      <c r="C5276" s="439" t="s">
        <v>3384</v>
      </c>
      <c r="D5276" s="449" t="s">
        <v>60</v>
      </c>
      <c r="E5276" s="450">
        <v>48.79</v>
      </c>
      <c r="F5276" s="455">
        <v>0</v>
      </c>
      <c r="G5276" s="453">
        <f>VLOOKUP(B5276,'SINAPI-%MO'!B:E,4,0)</f>
        <v>0.10970000000000001</v>
      </c>
      <c r="H5276" s="456">
        <f t="shared" si="82"/>
        <v>43.43</v>
      </c>
    </row>
    <row r="5277" spans="1:8" x14ac:dyDescent="0.25">
      <c r="A5277" s="447"/>
      <c r="B5277" s="449">
        <v>105227</v>
      </c>
      <c r="C5277" s="439" t="s">
        <v>3385</v>
      </c>
      <c r="D5277" s="449" t="s">
        <v>60</v>
      </c>
      <c r="E5277" s="450">
        <v>70.08</v>
      </c>
      <c r="F5277" s="455">
        <v>0</v>
      </c>
      <c r="G5277" s="453">
        <f>VLOOKUP(B5277,'SINAPI-%MO'!B:E,4,0)</f>
        <v>9.8500000000000004E-2</v>
      </c>
      <c r="H5277" s="456">
        <f t="shared" si="82"/>
        <v>63.17</v>
      </c>
    </row>
    <row r="5278" spans="1:8" x14ac:dyDescent="0.25">
      <c r="A5278" s="447"/>
      <c r="B5278" s="449">
        <v>105212</v>
      </c>
      <c r="C5278" s="439" t="s">
        <v>3370</v>
      </c>
      <c r="D5278" s="449" t="s">
        <v>60</v>
      </c>
      <c r="E5278" s="450">
        <v>240.28</v>
      </c>
      <c r="F5278" s="455">
        <v>0</v>
      </c>
      <c r="G5278" s="453">
        <f>VLOOKUP(B5278,'SINAPI-%MO'!B:E,4,0)</f>
        <v>0.1696</v>
      </c>
      <c r="H5278" s="456">
        <f t="shared" si="82"/>
        <v>199.52</v>
      </c>
    </row>
    <row r="5279" spans="1:8" x14ac:dyDescent="0.25">
      <c r="A5279" s="447"/>
      <c r="B5279" s="449">
        <v>105211</v>
      </c>
      <c r="C5279" s="439" t="s">
        <v>3369</v>
      </c>
      <c r="D5279" s="449" t="s">
        <v>60</v>
      </c>
      <c r="E5279" s="450">
        <v>242.19</v>
      </c>
      <c r="F5279" s="455">
        <v>0</v>
      </c>
      <c r="G5279" s="453">
        <f>VLOOKUP(B5279,'SINAPI-%MO'!B:E,4,0)</f>
        <v>0.17580000000000001</v>
      </c>
      <c r="H5279" s="456">
        <f t="shared" si="82"/>
        <v>199.61</v>
      </c>
    </row>
    <row r="5280" spans="1:8" x14ac:dyDescent="0.25">
      <c r="A5280" s="447"/>
      <c r="B5280" s="449">
        <v>105189</v>
      </c>
      <c r="C5280" s="439" t="s">
        <v>3349</v>
      </c>
      <c r="D5280" s="449" t="s">
        <v>60</v>
      </c>
      <c r="E5280" s="450">
        <v>24.46</v>
      </c>
      <c r="F5280" s="455">
        <v>0</v>
      </c>
      <c r="G5280" s="453">
        <f>VLOOKUP(B5280,'SINAPI-%MO'!B:E,4,0)</f>
        <v>0.31809999999999999</v>
      </c>
      <c r="H5280" s="456">
        <f t="shared" si="82"/>
        <v>16.670000000000002</v>
      </c>
    </row>
    <row r="5281" spans="1:8" x14ac:dyDescent="0.25">
      <c r="A5281" s="447"/>
      <c r="B5281" s="449">
        <v>105190</v>
      </c>
      <c r="C5281" s="439" t="s">
        <v>3350</v>
      </c>
      <c r="D5281" s="449" t="s">
        <v>60</v>
      </c>
      <c r="E5281" s="450">
        <v>30.78</v>
      </c>
      <c r="F5281" s="455">
        <v>0</v>
      </c>
      <c r="G5281" s="453">
        <f>VLOOKUP(B5281,'SINAPI-%MO'!B:E,4,0)</f>
        <v>0.26640000000000003</v>
      </c>
      <c r="H5281" s="456">
        <f t="shared" si="82"/>
        <v>22.58</v>
      </c>
    </row>
    <row r="5282" spans="1:8" x14ac:dyDescent="0.25">
      <c r="A5282" s="447"/>
      <c r="B5282" s="449">
        <v>94625</v>
      </c>
      <c r="C5282" s="439" t="s">
        <v>2913</v>
      </c>
      <c r="D5282" s="449" t="s">
        <v>60</v>
      </c>
      <c r="E5282" s="450">
        <v>1553.76</v>
      </c>
      <c r="F5282" s="455">
        <v>0.96760000000000002</v>
      </c>
      <c r="G5282" s="453">
        <f>VLOOKUP(B5282,'SINAPI-%MO'!B:E,4,0)</f>
        <v>3.2099999999999997E-2</v>
      </c>
      <c r="H5282" s="456">
        <f t="shared" si="82"/>
        <v>1503.88</v>
      </c>
    </row>
    <row r="5283" spans="1:8" x14ac:dyDescent="0.25">
      <c r="A5283" s="447"/>
      <c r="B5283" s="449">
        <v>94622</v>
      </c>
      <c r="C5283" s="439" t="s">
        <v>2910</v>
      </c>
      <c r="D5283" s="449" t="s">
        <v>60</v>
      </c>
      <c r="E5283" s="450">
        <v>206.41</v>
      </c>
      <c r="F5283" s="455">
        <v>0.79339999999999999</v>
      </c>
      <c r="G5283" s="453">
        <f>VLOOKUP(B5283,'SINAPI-%MO'!B:E,4,0)</f>
        <v>0.20499999999999999</v>
      </c>
      <c r="H5283" s="456">
        <f t="shared" si="82"/>
        <v>164.09</v>
      </c>
    </row>
    <row r="5284" spans="1:8" x14ac:dyDescent="0.25">
      <c r="A5284" s="447"/>
      <c r="B5284" s="449">
        <v>94623</v>
      </c>
      <c r="C5284" s="439" t="s">
        <v>2911</v>
      </c>
      <c r="D5284" s="449" t="s">
        <v>60</v>
      </c>
      <c r="E5284" s="450">
        <v>492.11</v>
      </c>
      <c r="F5284" s="455">
        <v>0.90959999999999996</v>
      </c>
      <c r="G5284" s="453">
        <f>VLOOKUP(B5284,'SINAPI-%MO'!B:E,4,0)</f>
        <v>8.9700000000000002E-2</v>
      </c>
      <c r="H5284" s="456">
        <f t="shared" si="82"/>
        <v>447.96</v>
      </c>
    </row>
    <row r="5285" spans="1:8" x14ac:dyDescent="0.25">
      <c r="A5285" s="447"/>
      <c r="B5285" s="449">
        <v>94624</v>
      </c>
      <c r="C5285" s="439" t="s">
        <v>2912</v>
      </c>
      <c r="D5285" s="449" t="s">
        <v>60</v>
      </c>
      <c r="E5285" s="450">
        <v>741.51</v>
      </c>
      <c r="F5285" s="455">
        <v>0.93730000000000002</v>
      </c>
      <c r="G5285" s="453">
        <f>VLOOKUP(B5285,'SINAPI-%MO'!B:E,4,0)</f>
        <v>6.2199999999999998E-2</v>
      </c>
      <c r="H5285" s="456">
        <f t="shared" si="82"/>
        <v>695.38</v>
      </c>
    </row>
    <row r="5286" spans="1:8" x14ac:dyDescent="0.25">
      <c r="A5286" s="447"/>
      <c r="B5286" s="449">
        <v>94763</v>
      </c>
      <c r="C5286" s="439" t="s">
        <v>2993</v>
      </c>
      <c r="D5286" s="449" t="s">
        <v>60</v>
      </c>
      <c r="E5286" s="450">
        <v>435.55</v>
      </c>
      <c r="F5286" s="455">
        <v>0</v>
      </c>
      <c r="G5286" s="453">
        <f>VLOOKUP(B5286,'SINAPI-%MO'!B:E,4,0)</f>
        <v>9.5699999999999993E-2</v>
      </c>
      <c r="H5286" s="456">
        <f t="shared" si="82"/>
        <v>393.86</v>
      </c>
    </row>
    <row r="5287" spans="1:8" x14ac:dyDescent="0.25">
      <c r="A5287" s="447"/>
      <c r="B5287" s="449">
        <v>94756</v>
      </c>
      <c r="C5287" s="439" t="s">
        <v>2986</v>
      </c>
      <c r="D5287" s="449" t="s">
        <v>60</v>
      </c>
      <c r="E5287" s="450">
        <v>14.98</v>
      </c>
      <c r="F5287" s="455">
        <v>0</v>
      </c>
      <c r="G5287" s="453">
        <f>VLOOKUP(B5287,'SINAPI-%MO'!B:E,4,0)</f>
        <v>0.23699999999999999</v>
      </c>
      <c r="H5287" s="456">
        <f t="shared" si="82"/>
        <v>11.42</v>
      </c>
    </row>
    <row r="5288" spans="1:8" x14ac:dyDescent="0.25">
      <c r="A5288" s="447"/>
      <c r="B5288" s="449">
        <v>94757</v>
      </c>
      <c r="C5288" s="439" t="s">
        <v>2987</v>
      </c>
      <c r="D5288" s="449" t="s">
        <v>60</v>
      </c>
      <c r="E5288" s="450">
        <v>23.9</v>
      </c>
      <c r="F5288" s="455">
        <v>0</v>
      </c>
      <c r="G5288" s="453">
        <f>VLOOKUP(B5288,'SINAPI-%MO'!B:E,4,0)</f>
        <v>0.18659999999999999</v>
      </c>
      <c r="H5288" s="456">
        <f t="shared" si="82"/>
        <v>19.440000000000001</v>
      </c>
    </row>
    <row r="5289" spans="1:8" x14ac:dyDescent="0.25">
      <c r="A5289" s="447"/>
      <c r="B5289" s="449">
        <v>94758</v>
      </c>
      <c r="C5289" s="439" t="s">
        <v>2988</v>
      </c>
      <c r="D5289" s="449" t="s">
        <v>60</v>
      </c>
      <c r="E5289" s="450">
        <v>62.3</v>
      </c>
      <c r="F5289" s="455">
        <v>0</v>
      </c>
      <c r="G5289" s="453">
        <f>VLOOKUP(B5289,'SINAPI-%MO'!B:E,4,0)</f>
        <v>9.3100000000000002E-2</v>
      </c>
      <c r="H5289" s="456">
        <f t="shared" si="82"/>
        <v>56.49</v>
      </c>
    </row>
    <row r="5290" spans="1:8" x14ac:dyDescent="0.25">
      <c r="A5290" s="447"/>
      <c r="B5290" s="449">
        <v>94759</v>
      </c>
      <c r="C5290" s="439" t="s">
        <v>2989</v>
      </c>
      <c r="D5290" s="449" t="s">
        <v>60</v>
      </c>
      <c r="E5290" s="450">
        <v>79.3</v>
      </c>
      <c r="F5290" s="455">
        <v>0</v>
      </c>
      <c r="G5290" s="453">
        <f>VLOOKUP(B5290,'SINAPI-%MO'!B:E,4,0)</f>
        <v>9.3899999999999997E-2</v>
      </c>
      <c r="H5290" s="456">
        <f t="shared" si="82"/>
        <v>71.849999999999994</v>
      </c>
    </row>
    <row r="5291" spans="1:8" x14ac:dyDescent="0.25">
      <c r="A5291" s="447"/>
      <c r="B5291" s="449">
        <v>94760</v>
      </c>
      <c r="C5291" s="439" t="s">
        <v>2990</v>
      </c>
      <c r="D5291" s="449" t="s">
        <v>60</v>
      </c>
      <c r="E5291" s="450">
        <v>126.62</v>
      </c>
      <c r="F5291" s="455">
        <v>0</v>
      </c>
      <c r="G5291" s="453">
        <f>VLOOKUP(B5291,'SINAPI-%MO'!B:E,4,0)</f>
        <v>8.6599999999999996E-2</v>
      </c>
      <c r="H5291" s="456">
        <f t="shared" si="82"/>
        <v>115.65</v>
      </c>
    </row>
    <row r="5292" spans="1:8" x14ac:dyDescent="0.25">
      <c r="A5292" s="447"/>
      <c r="B5292" s="449">
        <v>94761</v>
      </c>
      <c r="C5292" s="439" t="s">
        <v>2991</v>
      </c>
      <c r="D5292" s="449" t="s">
        <v>60</v>
      </c>
      <c r="E5292" s="450">
        <v>275.36</v>
      </c>
      <c r="F5292" s="455">
        <v>0</v>
      </c>
      <c r="G5292" s="453">
        <f>VLOOKUP(B5292,'SINAPI-%MO'!B:E,4,0)</f>
        <v>6.6500000000000004E-2</v>
      </c>
      <c r="H5292" s="456">
        <f t="shared" si="82"/>
        <v>257.04000000000002</v>
      </c>
    </row>
    <row r="5293" spans="1:8" x14ac:dyDescent="0.25">
      <c r="A5293" s="447"/>
      <c r="B5293" s="449">
        <v>94762</v>
      </c>
      <c r="C5293" s="439" t="s">
        <v>2992</v>
      </c>
      <c r="D5293" s="449" t="s">
        <v>60</v>
      </c>
      <c r="E5293" s="450">
        <v>332.94</v>
      </c>
      <c r="F5293" s="455">
        <v>0</v>
      </c>
      <c r="G5293" s="453">
        <f>VLOOKUP(B5293,'SINAPI-%MO'!B:E,4,0)</f>
        <v>7.8700000000000006E-2</v>
      </c>
      <c r="H5293" s="456">
        <f t="shared" si="82"/>
        <v>306.73</v>
      </c>
    </row>
    <row r="5294" spans="1:8" x14ac:dyDescent="0.25">
      <c r="A5294" s="447"/>
      <c r="B5294" s="449">
        <v>94462</v>
      </c>
      <c r="C5294" s="439" t="s">
        <v>2435</v>
      </c>
      <c r="D5294" s="449" t="s">
        <v>73</v>
      </c>
      <c r="E5294" s="450">
        <v>95.7</v>
      </c>
      <c r="F5294" s="455">
        <v>0</v>
      </c>
      <c r="G5294" s="453">
        <f>VLOOKUP(B5294,'SINAPI-%MO'!B:E,4,0)</f>
        <v>0.2051</v>
      </c>
      <c r="H5294" s="456">
        <f t="shared" si="82"/>
        <v>76.069999999999993</v>
      </c>
    </row>
    <row r="5295" spans="1:8" x14ac:dyDescent="0.25">
      <c r="A5295" s="447"/>
      <c r="B5295" s="449">
        <v>94463</v>
      </c>
      <c r="C5295" s="439" t="s">
        <v>2436</v>
      </c>
      <c r="D5295" s="449" t="s">
        <v>73</v>
      </c>
      <c r="E5295" s="450">
        <v>117.35</v>
      </c>
      <c r="F5295" s="455">
        <v>0</v>
      </c>
      <c r="G5295" s="453">
        <f>VLOOKUP(B5295,'SINAPI-%MO'!B:E,4,0)</f>
        <v>0.1956</v>
      </c>
      <c r="H5295" s="456">
        <f t="shared" si="82"/>
        <v>94.39</v>
      </c>
    </row>
    <row r="5296" spans="1:8" x14ac:dyDescent="0.25">
      <c r="A5296" s="447"/>
      <c r="B5296" s="449">
        <v>94464</v>
      </c>
      <c r="C5296" s="439" t="s">
        <v>2437</v>
      </c>
      <c r="D5296" s="449" t="s">
        <v>73</v>
      </c>
      <c r="E5296" s="450">
        <v>154.12</v>
      </c>
      <c r="F5296" s="455">
        <v>0</v>
      </c>
      <c r="G5296" s="453">
        <f>VLOOKUP(B5296,'SINAPI-%MO'!B:E,4,0)</f>
        <v>0.1757</v>
      </c>
      <c r="H5296" s="456">
        <f t="shared" si="82"/>
        <v>127.04</v>
      </c>
    </row>
    <row r="5297" spans="1:8" x14ac:dyDescent="0.25">
      <c r="A5297" s="447"/>
      <c r="B5297" s="449">
        <v>94605</v>
      </c>
      <c r="C5297" s="439" t="s">
        <v>2441</v>
      </c>
      <c r="D5297" s="449" t="s">
        <v>73</v>
      </c>
      <c r="E5297" s="450">
        <v>659.63</v>
      </c>
      <c r="F5297" s="455">
        <v>0.95399999999999996</v>
      </c>
      <c r="G5297" s="453">
        <f>VLOOKUP(B5297,'SINAPI-%MO'!B:E,4,0)</f>
        <v>4.5699999999999998E-2</v>
      </c>
      <c r="H5297" s="456">
        <f t="shared" si="82"/>
        <v>629.48</v>
      </c>
    </row>
    <row r="5298" spans="1:8" x14ac:dyDescent="0.25">
      <c r="A5298" s="447"/>
      <c r="B5298" s="449">
        <v>94602</v>
      </c>
      <c r="C5298" s="439" t="s">
        <v>2438</v>
      </c>
      <c r="D5298" s="449" t="s">
        <v>73</v>
      </c>
      <c r="E5298" s="450">
        <v>232.92</v>
      </c>
      <c r="F5298" s="455">
        <v>0.88959999999999995</v>
      </c>
      <c r="G5298" s="453">
        <f>VLOOKUP(B5298,'SINAPI-%MO'!B:E,4,0)</f>
        <v>0.10970000000000001</v>
      </c>
      <c r="H5298" s="456">
        <f t="shared" si="82"/>
        <v>207.36</v>
      </c>
    </row>
    <row r="5299" spans="1:8" x14ac:dyDescent="0.25">
      <c r="A5299" s="447"/>
      <c r="B5299" s="449">
        <v>94603</v>
      </c>
      <c r="C5299" s="439" t="s">
        <v>2439</v>
      </c>
      <c r="D5299" s="449" t="s">
        <v>73</v>
      </c>
      <c r="E5299" s="450">
        <v>318.75</v>
      </c>
      <c r="F5299" s="455">
        <v>0.91579999999999995</v>
      </c>
      <c r="G5299" s="453">
        <f>VLOOKUP(B5299,'SINAPI-%MO'!B:E,4,0)</f>
        <v>8.3599999999999994E-2</v>
      </c>
      <c r="H5299" s="456">
        <f t="shared" si="82"/>
        <v>292.10000000000002</v>
      </c>
    </row>
    <row r="5300" spans="1:8" x14ac:dyDescent="0.25">
      <c r="A5300" s="447"/>
      <c r="B5300" s="449">
        <v>94604</v>
      </c>
      <c r="C5300" s="439" t="s">
        <v>2440</v>
      </c>
      <c r="D5300" s="449" t="s">
        <v>73</v>
      </c>
      <c r="E5300" s="450">
        <v>454.79</v>
      </c>
      <c r="F5300" s="455">
        <v>0.93830000000000002</v>
      </c>
      <c r="G5300" s="453">
        <f>VLOOKUP(B5300,'SINAPI-%MO'!B:E,4,0)</f>
        <v>6.1199999999999997E-2</v>
      </c>
      <c r="H5300" s="456">
        <f t="shared" si="82"/>
        <v>426.95</v>
      </c>
    </row>
    <row r="5301" spans="1:8" x14ac:dyDescent="0.25">
      <c r="A5301" s="447"/>
      <c r="B5301" s="449">
        <v>94723</v>
      </c>
      <c r="C5301" s="439" t="s">
        <v>2449</v>
      </c>
      <c r="D5301" s="449" t="s">
        <v>73</v>
      </c>
      <c r="E5301" s="450">
        <v>567.24</v>
      </c>
      <c r="F5301" s="455">
        <v>0</v>
      </c>
      <c r="G5301" s="453">
        <f>VLOOKUP(B5301,'SINAPI-%MO'!B:E,4,0)</f>
        <v>4.4400000000000002E-2</v>
      </c>
      <c r="H5301" s="456">
        <f t="shared" si="82"/>
        <v>542.04999999999995</v>
      </c>
    </row>
    <row r="5302" spans="1:8" x14ac:dyDescent="0.25">
      <c r="A5302" s="447"/>
      <c r="B5302" s="449">
        <v>94716</v>
      </c>
      <c r="C5302" s="439" t="s">
        <v>2442</v>
      </c>
      <c r="D5302" s="449" t="s">
        <v>73</v>
      </c>
      <c r="E5302" s="450">
        <v>27.6</v>
      </c>
      <c r="F5302" s="455">
        <v>0</v>
      </c>
      <c r="G5302" s="453">
        <f>VLOOKUP(B5302,'SINAPI-%MO'!B:E,4,0)</f>
        <v>7.7499999999999999E-2</v>
      </c>
      <c r="H5302" s="456">
        <f t="shared" si="82"/>
        <v>25.46</v>
      </c>
    </row>
    <row r="5303" spans="1:8" x14ac:dyDescent="0.25">
      <c r="A5303" s="447"/>
      <c r="B5303" s="449">
        <v>94717</v>
      </c>
      <c r="C5303" s="439" t="s">
        <v>2443</v>
      </c>
      <c r="D5303" s="449" t="s">
        <v>73</v>
      </c>
      <c r="E5303" s="450">
        <v>46.54</v>
      </c>
      <c r="F5303" s="455">
        <v>0</v>
      </c>
      <c r="G5303" s="453">
        <f>VLOOKUP(B5303,'SINAPI-%MO'!B:E,4,0)</f>
        <v>5.7799999999999997E-2</v>
      </c>
      <c r="H5303" s="456">
        <f t="shared" si="82"/>
        <v>43.84</v>
      </c>
    </row>
    <row r="5304" spans="1:8" x14ac:dyDescent="0.25">
      <c r="A5304" s="447"/>
      <c r="B5304" s="449">
        <v>94718</v>
      </c>
      <c r="C5304" s="439" t="s">
        <v>2444</v>
      </c>
      <c r="D5304" s="449" t="s">
        <v>73</v>
      </c>
      <c r="E5304" s="450">
        <v>60.77</v>
      </c>
      <c r="F5304" s="455">
        <v>0</v>
      </c>
      <c r="G5304" s="453">
        <f>VLOOKUP(B5304,'SINAPI-%MO'!B:E,4,0)</f>
        <v>5.7599999999999998E-2</v>
      </c>
      <c r="H5304" s="456">
        <f t="shared" si="82"/>
        <v>57.26</v>
      </c>
    </row>
    <row r="5305" spans="1:8" x14ac:dyDescent="0.25">
      <c r="A5305" s="447"/>
      <c r="B5305" s="449">
        <v>94719</v>
      </c>
      <c r="C5305" s="439" t="s">
        <v>2445</v>
      </c>
      <c r="D5305" s="449" t="s">
        <v>73</v>
      </c>
      <c r="E5305" s="450">
        <v>81.16</v>
      </c>
      <c r="F5305" s="455">
        <v>0</v>
      </c>
      <c r="G5305" s="453">
        <f>VLOOKUP(B5305,'SINAPI-%MO'!B:E,4,0)</f>
        <v>5.5300000000000002E-2</v>
      </c>
      <c r="H5305" s="456">
        <f t="shared" si="82"/>
        <v>76.67</v>
      </c>
    </row>
    <row r="5306" spans="1:8" x14ac:dyDescent="0.25">
      <c r="A5306" s="447"/>
      <c r="B5306" s="449">
        <v>94720</v>
      </c>
      <c r="C5306" s="439" t="s">
        <v>2446</v>
      </c>
      <c r="D5306" s="449" t="s">
        <v>73</v>
      </c>
      <c r="E5306" s="450">
        <v>118.83</v>
      </c>
      <c r="F5306" s="455">
        <v>0</v>
      </c>
      <c r="G5306" s="453">
        <f>VLOOKUP(B5306,'SINAPI-%MO'!B:E,4,0)</f>
        <v>5.5599999999999997E-2</v>
      </c>
      <c r="H5306" s="456">
        <f t="shared" si="82"/>
        <v>112.22</v>
      </c>
    </row>
    <row r="5307" spans="1:8" x14ac:dyDescent="0.25">
      <c r="A5307" s="447"/>
      <c r="B5307" s="449">
        <v>94721</v>
      </c>
      <c r="C5307" s="439" t="s">
        <v>2447</v>
      </c>
      <c r="D5307" s="449" t="s">
        <v>73</v>
      </c>
      <c r="E5307" s="450">
        <v>192.52</v>
      </c>
      <c r="F5307" s="455">
        <v>0</v>
      </c>
      <c r="G5307" s="453">
        <f>VLOOKUP(B5307,'SINAPI-%MO'!B:E,4,0)</f>
        <v>5.74E-2</v>
      </c>
      <c r="H5307" s="456">
        <f t="shared" si="82"/>
        <v>181.46</v>
      </c>
    </row>
    <row r="5308" spans="1:8" x14ac:dyDescent="0.25">
      <c r="A5308" s="447"/>
      <c r="B5308" s="449">
        <v>94722</v>
      </c>
      <c r="C5308" s="439" t="s">
        <v>2448</v>
      </c>
      <c r="D5308" s="449" t="s">
        <v>73</v>
      </c>
      <c r="E5308" s="450">
        <v>300.64999999999998</v>
      </c>
      <c r="F5308" s="455">
        <v>0</v>
      </c>
      <c r="G5308" s="453">
        <f>VLOOKUP(B5308,'SINAPI-%MO'!B:E,4,0)</f>
        <v>5.2600000000000001E-2</v>
      </c>
      <c r="H5308" s="456">
        <f t="shared" si="82"/>
        <v>284.83</v>
      </c>
    </row>
    <row r="5309" spans="1:8" x14ac:dyDescent="0.25">
      <c r="A5309" s="447"/>
      <c r="B5309" s="449">
        <v>96726</v>
      </c>
      <c r="C5309" s="439" t="s">
        <v>12887</v>
      </c>
      <c r="D5309" s="449" t="s">
        <v>73</v>
      </c>
      <c r="E5309" s="450">
        <v>162.53</v>
      </c>
      <c r="F5309" s="455">
        <v>0</v>
      </c>
      <c r="G5309" s="453">
        <f>VLOOKUP(B5309,'SINAPI-%MO'!B:E,4,0)</f>
        <v>0.15840000000000001</v>
      </c>
      <c r="H5309" s="456">
        <f t="shared" si="82"/>
        <v>136.78</v>
      </c>
    </row>
    <row r="5310" spans="1:8" x14ac:dyDescent="0.25">
      <c r="A5310" s="447"/>
      <c r="B5310" s="449">
        <v>96735</v>
      </c>
      <c r="C5310" s="439" t="s">
        <v>12888</v>
      </c>
      <c r="D5310" s="449" t="s">
        <v>73</v>
      </c>
      <c r="E5310" s="450">
        <v>307.70999999999998</v>
      </c>
      <c r="F5310" s="455">
        <v>0</v>
      </c>
      <c r="G5310" s="453">
        <f>VLOOKUP(B5310,'SINAPI-%MO'!B:E,4,0)</f>
        <v>0.1028</v>
      </c>
      <c r="H5310" s="456">
        <f t="shared" si="82"/>
        <v>276.07</v>
      </c>
    </row>
    <row r="5311" spans="1:8" x14ac:dyDescent="0.25">
      <c r="A5311" s="447"/>
      <c r="B5311" s="449">
        <v>96718</v>
      </c>
      <c r="C5311" s="439" t="s">
        <v>12889</v>
      </c>
      <c r="D5311" s="449" t="s">
        <v>73</v>
      </c>
      <c r="E5311" s="450">
        <v>14.52</v>
      </c>
      <c r="F5311" s="455">
        <v>0</v>
      </c>
      <c r="G5311" s="453">
        <f>VLOOKUP(B5311,'SINAPI-%MO'!B:E,4,0)</f>
        <v>0.2893</v>
      </c>
      <c r="H5311" s="456">
        <f t="shared" si="82"/>
        <v>10.31</v>
      </c>
    </row>
    <row r="5312" spans="1:8" x14ac:dyDescent="0.25">
      <c r="A5312" s="447"/>
      <c r="B5312" s="449">
        <v>96727</v>
      </c>
      <c r="C5312" s="439" t="s">
        <v>12890</v>
      </c>
      <c r="D5312" s="449" t="s">
        <v>73</v>
      </c>
      <c r="E5312" s="450">
        <v>16.53</v>
      </c>
      <c r="F5312" s="455">
        <v>0</v>
      </c>
      <c r="G5312" s="453">
        <f>VLOOKUP(B5312,'SINAPI-%MO'!B:E,4,0)</f>
        <v>0.31340000000000001</v>
      </c>
      <c r="H5312" s="456">
        <f t="shared" si="82"/>
        <v>11.34</v>
      </c>
    </row>
    <row r="5313" spans="1:8" x14ac:dyDescent="0.25">
      <c r="A5313" s="447"/>
      <c r="B5313" s="449">
        <v>96719</v>
      </c>
      <c r="C5313" s="439" t="s">
        <v>12891</v>
      </c>
      <c r="D5313" s="449" t="s">
        <v>73</v>
      </c>
      <c r="E5313" s="450">
        <v>18.600000000000001</v>
      </c>
      <c r="F5313" s="455">
        <v>0</v>
      </c>
      <c r="G5313" s="453">
        <f>VLOOKUP(B5313,'SINAPI-%MO'!B:E,4,0)</f>
        <v>0.24840000000000001</v>
      </c>
      <c r="H5313" s="456">
        <f t="shared" si="82"/>
        <v>13.97</v>
      </c>
    </row>
    <row r="5314" spans="1:8" x14ac:dyDescent="0.25">
      <c r="A5314" s="447"/>
      <c r="B5314" s="449">
        <v>96728</v>
      </c>
      <c r="C5314" s="439" t="s">
        <v>12892</v>
      </c>
      <c r="D5314" s="449" t="s">
        <v>73</v>
      </c>
      <c r="E5314" s="450">
        <v>21.36</v>
      </c>
      <c r="F5314" s="455">
        <v>0</v>
      </c>
      <c r="G5314" s="453">
        <f>VLOOKUP(B5314,'SINAPI-%MO'!B:E,4,0)</f>
        <v>0.26590000000000003</v>
      </c>
      <c r="H5314" s="456">
        <f t="shared" si="82"/>
        <v>15.68</v>
      </c>
    </row>
    <row r="5315" spans="1:8" x14ac:dyDescent="0.25">
      <c r="A5315" s="447"/>
      <c r="B5315" s="449">
        <v>96720</v>
      </c>
      <c r="C5315" s="439" t="s">
        <v>12893</v>
      </c>
      <c r="D5315" s="449" t="s">
        <v>73</v>
      </c>
      <c r="E5315" s="450">
        <v>16.84</v>
      </c>
      <c r="F5315" s="455">
        <v>0</v>
      </c>
      <c r="G5315" s="453">
        <f>VLOOKUP(B5315,'SINAPI-%MO'!B:E,4,0)</f>
        <v>0.31769999999999998</v>
      </c>
      <c r="H5315" s="456">
        <f t="shared" si="82"/>
        <v>11.48</v>
      </c>
    </row>
    <row r="5316" spans="1:8" x14ac:dyDescent="0.25">
      <c r="A5316" s="447"/>
      <c r="B5316" s="449">
        <v>96729</v>
      </c>
      <c r="C5316" s="439" t="s">
        <v>12894</v>
      </c>
      <c r="D5316" s="449" t="s">
        <v>73</v>
      </c>
      <c r="E5316" s="450">
        <v>27.57</v>
      </c>
      <c r="F5316" s="455">
        <v>0</v>
      </c>
      <c r="G5316" s="453">
        <f>VLOOKUP(B5316,'SINAPI-%MO'!B:E,4,0)</f>
        <v>0.23899999999999999</v>
      </c>
      <c r="H5316" s="456">
        <f t="shared" si="82"/>
        <v>20.98</v>
      </c>
    </row>
    <row r="5317" spans="1:8" x14ac:dyDescent="0.25">
      <c r="A5317" s="447"/>
      <c r="B5317" s="449">
        <v>96721</v>
      </c>
      <c r="C5317" s="439" t="s">
        <v>12895</v>
      </c>
      <c r="D5317" s="449" t="s">
        <v>73</v>
      </c>
      <c r="E5317" s="450">
        <v>21.91</v>
      </c>
      <c r="F5317" s="455">
        <v>0</v>
      </c>
      <c r="G5317" s="453">
        <f>VLOOKUP(B5317,'SINAPI-%MO'!B:E,4,0)</f>
        <v>0.29299999999999998</v>
      </c>
      <c r="H5317" s="456">
        <f t="shared" si="82"/>
        <v>15.49</v>
      </c>
    </row>
    <row r="5318" spans="1:8" x14ac:dyDescent="0.25">
      <c r="A5318" s="447"/>
      <c r="B5318" s="449">
        <v>96730</v>
      </c>
      <c r="C5318" s="439" t="s">
        <v>12896</v>
      </c>
      <c r="D5318" s="449" t="s">
        <v>73</v>
      </c>
      <c r="E5318" s="450">
        <v>38.14</v>
      </c>
      <c r="F5318" s="455">
        <v>0</v>
      </c>
      <c r="G5318" s="453">
        <f>VLOOKUP(B5318,'SINAPI-%MO'!B:E,4,0)</f>
        <v>0.20660000000000001</v>
      </c>
      <c r="H5318" s="456">
        <f t="shared" si="82"/>
        <v>30.26</v>
      </c>
    </row>
    <row r="5319" spans="1:8" x14ac:dyDescent="0.25">
      <c r="A5319" s="447"/>
      <c r="B5319" s="449">
        <v>96722</v>
      </c>
      <c r="C5319" s="439" t="s">
        <v>12897</v>
      </c>
      <c r="D5319" s="449" t="s">
        <v>73</v>
      </c>
      <c r="E5319" s="450">
        <v>33.65</v>
      </c>
      <c r="F5319" s="455">
        <v>0</v>
      </c>
      <c r="G5319" s="453">
        <f>VLOOKUP(B5319,'SINAPI-%MO'!B:E,4,0)</f>
        <v>0.23980000000000001</v>
      </c>
      <c r="H5319" s="456">
        <f t="shared" si="82"/>
        <v>25.58</v>
      </c>
    </row>
    <row r="5320" spans="1:8" x14ac:dyDescent="0.25">
      <c r="A5320" s="447"/>
      <c r="B5320" s="449">
        <v>96731</v>
      </c>
      <c r="C5320" s="439" t="s">
        <v>12898</v>
      </c>
      <c r="D5320" s="449" t="s">
        <v>73</v>
      </c>
      <c r="E5320" s="450">
        <v>57.71</v>
      </c>
      <c r="F5320" s="455">
        <v>0</v>
      </c>
      <c r="G5320" s="453">
        <f>VLOOKUP(B5320,'SINAPI-%MO'!B:E,4,0)</f>
        <v>0.1719</v>
      </c>
      <c r="H5320" s="456">
        <f t="shared" si="82"/>
        <v>47.78</v>
      </c>
    </row>
    <row r="5321" spans="1:8" x14ac:dyDescent="0.25">
      <c r="A5321" s="447"/>
      <c r="B5321" s="449">
        <v>96723</v>
      </c>
      <c r="C5321" s="439" t="s">
        <v>12899</v>
      </c>
      <c r="D5321" s="449" t="s">
        <v>73</v>
      </c>
      <c r="E5321" s="450">
        <v>52.29</v>
      </c>
      <c r="F5321" s="455">
        <v>0</v>
      </c>
      <c r="G5321" s="453">
        <f>VLOOKUP(B5321,'SINAPI-%MO'!B:E,4,0)</f>
        <v>0.20599999999999999</v>
      </c>
      <c r="H5321" s="456">
        <f t="shared" si="82"/>
        <v>41.51</v>
      </c>
    </row>
    <row r="5322" spans="1:8" x14ac:dyDescent="0.25">
      <c r="A5322" s="447"/>
      <c r="B5322" s="449">
        <v>96732</v>
      </c>
      <c r="C5322" s="439" t="s">
        <v>12900</v>
      </c>
      <c r="D5322" s="449" t="s">
        <v>73</v>
      </c>
      <c r="E5322" s="450">
        <v>97.3</v>
      </c>
      <c r="F5322" s="455">
        <v>0</v>
      </c>
      <c r="G5322" s="453">
        <f>VLOOKUP(B5322,'SINAPI-%MO'!B:E,4,0)</f>
        <v>0.13619999999999999</v>
      </c>
      <c r="H5322" s="456">
        <f t="shared" si="82"/>
        <v>84.04</v>
      </c>
    </row>
    <row r="5323" spans="1:8" x14ac:dyDescent="0.25">
      <c r="A5323" s="447"/>
      <c r="B5323" s="449">
        <v>96724</v>
      </c>
      <c r="C5323" s="439" t="s">
        <v>12901</v>
      </c>
      <c r="D5323" s="449" t="s">
        <v>73</v>
      </c>
      <c r="E5323" s="450">
        <v>67.14</v>
      </c>
      <c r="F5323" s="455">
        <v>0</v>
      </c>
      <c r="G5323" s="453">
        <f>VLOOKUP(B5323,'SINAPI-%MO'!B:E,4,0)</f>
        <v>0.20599999999999999</v>
      </c>
      <c r="H5323" s="456">
        <f t="shared" si="82"/>
        <v>53.3</v>
      </c>
    </row>
    <row r="5324" spans="1:8" x14ac:dyDescent="0.25">
      <c r="A5324" s="447"/>
      <c r="B5324" s="449">
        <v>96733</v>
      </c>
      <c r="C5324" s="439" t="s">
        <v>12902</v>
      </c>
      <c r="D5324" s="449" t="s">
        <v>73</v>
      </c>
      <c r="E5324" s="450">
        <v>132.59</v>
      </c>
      <c r="F5324" s="455">
        <v>0</v>
      </c>
      <c r="G5324" s="453">
        <f>VLOOKUP(B5324,'SINAPI-%MO'!B:E,4,0)</f>
        <v>0.12809999999999999</v>
      </c>
      <c r="H5324" s="456">
        <f t="shared" ref="H5324:H5387" si="83">IF(E5324&gt;0,TRUNC(E5324*(1-G5324),2),"")</f>
        <v>115.6</v>
      </c>
    </row>
    <row r="5325" spans="1:8" x14ac:dyDescent="0.25">
      <c r="A5325" s="447"/>
      <c r="B5325" s="449">
        <v>96725</v>
      </c>
      <c r="C5325" s="439" t="s">
        <v>12903</v>
      </c>
      <c r="D5325" s="449" t="s">
        <v>73</v>
      </c>
      <c r="E5325" s="450">
        <v>109.92</v>
      </c>
      <c r="F5325" s="455">
        <v>0</v>
      </c>
      <c r="G5325" s="453">
        <f>VLOOKUP(B5325,'SINAPI-%MO'!B:E,4,0)</f>
        <v>0.1671</v>
      </c>
      <c r="H5325" s="456">
        <f t="shared" si="83"/>
        <v>91.55</v>
      </c>
    </row>
    <row r="5326" spans="1:8" x14ac:dyDescent="0.25">
      <c r="A5326" s="447"/>
      <c r="B5326" s="449">
        <v>96734</v>
      </c>
      <c r="C5326" s="439" t="s">
        <v>12904</v>
      </c>
      <c r="D5326" s="449" t="s">
        <v>73</v>
      </c>
      <c r="E5326" s="450">
        <v>221.26</v>
      </c>
      <c r="F5326" s="455">
        <v>0</v>
      </c>
      <c r="G5326" s="453">
        <f>VLOOKUP(B5326,'SINAPI-%MO'!B:E,4,0)</f>
        <v>0.1021</v>
      </c>
      <c r="H5326" s="456">
        <f t="shared" si="83"/>
        <v>198.66</v>
      </c>
    </row>
    <row r="5327" spans="1:8" x14ac:dyDescent="0.25">
      <c r="A5327" s="447"/>
      <c r="B5327" s="449">
        <v>94655</v>
      </c>
      <c r="C5327" s="439" t="s">
        <v>5692</v>
      </c>
      <c r="D5327" s="449" t="s">
        <v>73</v>
      </c>
      <c r="E5327" s="450">
        <v>141.66</v>
      </c>
      <c r="F5327" s="455">
        <v>0</v>
      </c>
      <c r="G5327" s="453">
        <f>VLOOKUP(B5327,'SINAPI-%MO'!B:E,4,0)</f>
        <v>0.16600000000000001</v>
      </c>
      <c r="H5327" s="456">
        <f t="shared" si="83"/>
        <v>118.14</v>
      </c>
    </row>
    <row r="5328" spans="1:8" x14ac:dyDescent="0.25">
      <c r="A5328" s="447"/>
      <c r="B5328" s="449">
        <v>94648</v>
      </c>
      <c r="C5328" s="439" t="s">
        <v>12905</v>
      </c>
      <c r="D5328" s="449" t="s">
        <v>73</v>
      </c>
      <c r="E5328" s="450">
        <v>7.76</v>
      </c>
      <c r="F5328" s="455">
        <v>0</v>
      </c>
      <c r="G5328" s="453">
        <f>VLOOKUP(B5328,'SINAPI-%MO'!B:E,4,0)</f>
        <v>0.30930000000000002</v>
      </c>
      <c r="H5328" s="456">
        <f t="shared" si="83"/>
        <v>5.35</v>
      </c>
    </row>
    <row r="5329" spans="1:8" x14ac:dyDescent="0.25">
      <c r="A5329" s="447"/>
      <c r="B5329" s="449">
        <v>94649</v>
      </c>
      <c r="C5329" s="439" t="s">
        <v>5686</v>
      </c>
      <c r="D5329" s="449" t="s">
        <v>73</v>
      </c>
      <c r="E5329" s="450">
        <v>14.69</v>
      </c>
      <c r="F5329" s="455">
        <v>0</v>
      </c>
      <c r="G5329" s="453">
        <f>VLOOKUP(B5329,'SINAPI-%MO'!B:E,4,0)</f>
        <v>0.21310000000000001</v>
      </c>
      <c r="H5329" s="456">
        <f t="shared" si="83"/>
        <v>11.55</v>
      </c>
    </row>
    <row r="5330" spans="1:8" x14ac:dyDescent="0.25">
      <c r="A5330" s="447"/>
      <c r="B5330" s="449">
        <v>94650</v>
      </c>
      <c r="C5330" s="439" t="s">
        <v>5687</v>
      </c>
      <c r="D5330" s="449" t="s">
        <v>73</v>
      </c>
      <c r="E5330" s="450">
        <v>22.33</v>
      </c>
      <c r="F5330" s="455">
        <v>0</v>
      </c>
      <c r="G5330" s="453">
        <f>VLOOKUP(B5330,'SINAPI-%MO'!B:E,4,0)</f>
        <v>0.18759999999999999</v>
      </c>
      <c r="H5330" s="456">
        <f t="shared" si="83"/>
        <v>18.14</v>
      </c>
    </row>
    <row r="5331" spans="1:8" x14ac:dyDescent="0.25">
      <c r="A5331" s="447"/>
      <c r="B5331" s="449">
        <v>94651</v>
      </c>
      <c r="C5331" s="439" t="s">
        <v>5688</v>
      </c>
      <c r="D5331" s="449" t="s">
        <v>73</v>
      </c>
      <c r="E5331" s="450">
        <v>25.76</v>
      </c>
      <c r="F5331" s="455">
        <v>0</v>
      </c>
      <c r="G5331" s="453">
        <f>VLOOKUP(B5331,'SINAPI-%MO'!B:E,4,0)</f>
        <v>0.2271</v>
      </c>
      <c r="H5331" s="456">
        <f t="shared" si="83"/>
        <v>19.899999999999999</v>
      </c>
    </row>
    <row r="5332" spans="1:8" x14ac:dyDescent="0.25">
      <c r="A5332" s="447"/>
      <c r="B5332" s="449">
        <v>94652</v>
      </c>
      <c r="C5332" s="439" t="s">
        <v>5689</v>
      </c>
      <c r="D5332" s="449" t="s">
        <v>73</v>
      </c>
      <c r="E5332" s="450">
        <v>40.619999999999997</v>
      </c>
      <c r="F5332" s="455">
        <v>0</v>
      </c>
      <c r="G5332" s="453">
        <f>VLOOKUP(B5332,'SINAPI-%MO'!B:E,4,0)</f>
        <v>0.19370000000000001</v>
      </c>
      <c r="H5332" s="456">
        <f t="shared" si="83"/>
        <v>32.75</v>
      </c>
    </row>
    <row r="5333" spans="1:8" x14ac:dyDescent="0.25">
      <c r="A5333" s="447"/>
      <c r="B5333" s="449">
        <v>94653</v>
      </c>
      <c r="C5333" s="439" t="s">
        <v>5690</v>
      </c>
      <c r="D5333" s="449" t="s">
        <v>73</v>
      </c>
      <c r="E5333" s="450">
        <v>65.87</v>
      </c>
      <c r="F5333" s="455">
        <v>0</v>
      </c>
      <c r="G5333" s="453">
        <f>VLOOKUP(B5333,'SINAPI-%MO'!B:E,4,0)</f>
        <v>0.17610000000000001</v>
      </c>
      <c r="H5333" s="456">
        <f t="shared" si="83"/>
        <v>54.27</v>
      </c>
    </row>
    <row r="5334" spans="1:8" x14ac:dyDescent="0.25">
      <c r="A5334" s="447"/>
      <c r="B5334" s="449">
        <v>94654</v>
      </c>
      <c r="C5334" s="439" t="s">
        <v>5691</v>
      </c>
      <c r="D5334" s="449" t="s">
        <v>73</v>
      </c>
      <c r="E5334" s="450">
        <v>90.04</v>
      </c>
      <c r="F5334" s="455">
        <v>0</v>
      </c>
      <c r="G5334" s="453">
        <f>VLOOKUP(B5334,'SINAPI-%MO'!B:E,4,0)</f>
        <v>0.1615</v>
      </c>
      <c r="H5334" s="456">
        <f t="shared" si="83"/>
        <v>75.489999999999995</v>
      </c>
    </row>
    <row r="5335" spans="1:8" x14ac:dyDescent="0.25">
      <c r="A5335" s="447"/>
      <c r="B5335" s="449">
        <v>94689</v>
      </c>
      <c r="C5335" s="439" t="s">
        <v>12906</v>
      </c>
      <c r="D5335" s="449" t="s">
        <v>60</v>
      </c>
      <c r="E5335" s="450">
        <v>10.61</v>
      </c>
      <c r="F5335" s="455">
        <v>0</v>
      </c>
      <c r="G5335" s="453">
        <f>VLOOKUP(B5335,'SINAPI-%MO'!B:E,4,0)</f>
        <v>0.37509999999999999</v>
      </c>
      <c r="H5335" s="456">
        <f t="shared" si="83"/>
        <v>6.63</v>
      </c>
    </row>
    <row r="5336" spans="1:8" x14ac:dyDescent="0.25">
      <c r="A5336" s="447"/>
      <c r="B5336" s="449">
        <v>94702</v>
      </c>
      <c r="C5336" s="439" t="s">
        <v>2953</v>
      </c>
      <c r="D5336" s="449" t="s">
        <v>60</v>
      </c>
      <c r="E5336" s="450">
        <v>219.17</v>
      </c>
      <c r="F5336" s="455">
        <v>0</v>
      </c>
      <c r="G5336" s="453">
        <f>VLOOKUP(B5336,'SINAPI-%MO'!B:E,4,0)</f>
        <v>0.13830000000000001</v>
      </c>
      <c r="H5336" s="456">
        <f t="shared" si="83"/>
        <v>188.85</v>
      </c>
    </row>
    <row r="5337" spans="1:8" x14ac:dyDescent="0.25">
      <c r="A5337" s="447"/>
      <c r="B5337" s="449">
        <v>94691</v>
      </c>
      <c r="C5337" s="439" t="s">
        <v>12907</v>
      </c>
      <c r="D5337" s="449" t="s">
        <v>60</v>
      </c>
      <c r="E5337" s="450">
        <v>15.4</v>
      </c>
      <c r="F5337" s="455">
        <v>0</v>
      </c>
      <c r="G5337" s="453">
        <f>VLOOKUP(B5337,'SINAPI-%MO'!B:E,4,0)</f>
        <v>0.311</v>
      </c>
      <c r="H5337" s="456">
        <f t="shared" si="83"/>
        <v>10.61</v>
      </c>
    </row>
    <row r="5338" spans="1:8" x14ac:dyDescent="0.25">
      <c r="A5338" s="447"/>
      <c r="B5338" s="449">
        <v>94693</v>
      </c>
      <c r="C5338" s="439" t="s">
        <v>2944</v>
      </c>
      <c r="D5338" s="449" t="s">
        <v>60</v>
      </c>
      <c r="E5338" s="450">
        <v>20.149999999999999</v>
      </c>
      <c r="F5338" s="455">
        <v>0</v>
      </c>
      <c r="G5338" s="453">
        <f>VLOOKUP(B5338,'SINAPI-%MO'!B:E,4,0)</f>
        <v>0.31559999999999999</v>
      </c>
      <c r="H5338" s="456">
        <f t="shared" si="83"/>
        <v>13.79</v>
      </c>
    </row>
    <row r="5339" spans="1:8" x14ac:dyDescent="0.25">
      <c r="A5339" s="447"/>
      <c r="B5339" s="449">
        <v>94695</v>
      </c>
      <c r="C5339" s="439" t="s">
        <v>2946</v>
      </c>
      <c r="D5339" s="449" t="s">
        <v>60</v>
      </c>
      <c r="E5339" s="450">
        <v>35.65</v>
      </c>
      <c r="F5339" s="455">
        <v>0</v>
      </c>
      <c r="G5339" s="453">
        <f>VLOOKUP(B5339,'SINAPI-%MO'!B:E,4,0)</f>
        <v>0.24629999999999999</v>
      </c>
      <c r="H5339" s="456">
        <f t="shared" si="83"/>
        <v>26.86</v>
      </c>
    </row>
    <row r="5340" spans="1:8" x14ac:dyDescent="0.25">
      <c r="A5340" s="447"/>
      <c r="B5340" s="449">
        <v>94698</v>
      </c>
      <c r="C5340" s="439" t="s">
        <v>2949</v>
      </c>
      <c r="D5340" s="449" t="s">
        <v>60</v>
      </c>
      <c r="E5340" s="450">
        <v>77.06</v>
      </c>
      <c r="F5340" s="455">
        <v>0</v>
      </c>
      <c r="G5340" s="453">
        <f>VLOOKUP(B5340,'SINAPI-%MO'!B:E,4,0)</f>
        <v>0.20810000000000001</v>
      </c>
      <c r="H5340" s="456">
        <f t="shared" si="83"/>
        <v>61.02</v>
      </c>
    </row>
    <row r="5341" spans="1:8" x14ac:dyDescent="0.25">
      <c r="A5341" s="447"/>
      <c r="B5341" s="449">
        <v>94700</v>
      </c>
      <c r="C5341" s="439" t="s">
        <v>2951</v>
      </c>
      <c r="D5341" s="449" t="s">
        <v>60</v>
      </c>
      <c r="E5341" s="450">
        <v>152.33000000000001</v>
      </c>
      <c r="F5341" s="455">
        <v>0</v>
      </c>
      <c r="G5341" s="453">
        <f>VLOOKUP(B5341,'SINAPI-%MO'!B:E,4,0)</f>
        <v>0.13400000000000001</v>
      </c>
      <c r="H5341" s="456">
        <f t="shared" si="83"/>
        <v>131.91</v>
      </c>
    </row>
    <row r="5342" spans="1:8" x14ac:dyDescent="0.25">
      <c r="A5342" s="447"/>
      <c r="B5342" s="449">
        <v>94477</v>
      </c>
      <c r="C5342" s="439" t="s">
        <v>2897</v>
      </c>
      <c r="D5342" s="449" t="s">
        <v>60</v>
      </c>
      <c r="E5342" s="450">
        <v>100.64</v>
      </c>
      <c r="F5342" s="455">
        <v>0</v>
      </c>
      <c r="G5342" s="453">
        <f>VLOOKUP(B5342,'SINAPI-%MO'!B:E,4,0)</f>
        <v>0.3231</v>
      </c>
      <c r="H5342" s="456">
        <f t="shared" si="83"/>
        <v>68.12</v>
      </c>
    </row>
    <row r="5343" spans="1:8" x14ac:dyDescent="0.25">
      <c r="A5343" s="447"/>
      <c r="B5343" s="449">
        <v>94478</v>
      </c>
      <c r="C5343" s="439" t="s">
        <v>2898</v>
      </c>
      <c r="D5343" s="449" t="s">
        <v>60</v>
      </c>
      <c r="E5343" s="450">
        <v>166.75</v>
      </c>
      <c r="F5343" s="455">
        <v>0</v>
      </c>
      <c r="G5343" s="453">
        <f>VLOOKUP(B5343,'SINAPI-%MO'!B:E,4,0)</f>
        <v>0.22789999999999999</v>
      </c>
      <c r="H5343" s="456">
        <f t="shared" si="83"/>
        <v>128.74</v>
      </c>
    </row>
    <row r="5344" spans="1:8" x14ac:dyDescent="0.25">
      <c r="A5344" s="447"/>
      <c r="B5344" s="449">
        <v>94479</v>
      </c>
      <c r="C5344" s="439" t="s">
        <v>2899</v>
      </c>
      <c r="D5344" s="449" t="s">
        <v>60</v>
      </c>
      <c r="E5344" s="450">
        <v>217.09</v>
      </c>
      <c r="F5344" s="455">
        <v>0</v>
      </c>
      <c r="G5344" s="453">
        <f>VLOOKUP(B5344,'SINAPI-%MO'!B:E,4,0)</f>
        <v>0.20660000000000001</v>
      </c>
      <c r="H5344" s="456">
        <f t="shared" si="83"/>
        <v>172.23</v>
      </c>
    </row>
    <row r="5345" spans="1:8" x14ac:dyDescent="0.25">
      <c r="A5345" s="447"/>
      <c r="B5345" s="449">
        <v>96764</v>
      </c>
      <c r="C5345" s="439" t="s">
        <v>3034</v>
      </c>
      <c r="D5345" s="449" t="s">
        <v>60</v>
      </c>
      <c r="E5345" s="450">
        <v>303.22000000000003</v>
      </c>
      <c r="F5345" s="455">
        <v>0</v>
      </c>
      <c r="G5345" s="453">
        <f>VLOOKUP(B5345,'SINAPI-%MO'!B:E,4,0)</f>
        <v>0.1406</v>
      </c>
      <c r="H5345" s="456">
        <f t="shared" si="83"/>
        <v>260.58</v>
      </c>
    </row>
    <row r="5346" spans="1:8" x14ac:dyDescent="0.25">
      <c r="A5346" s="447"/>
      <c r="B5346" s="449">
        <v>105164</v>
      </c>
      <c r="C5346" s="439" t="s">
        <v>3330</v>
      </c>
      <c r="D5346" s="449" t="s">
        <v>60</v>
      </c>
      <c r="E5346" s="450">
        <v>10.64</v>
      </c>
      <c r="F5346" s="455">
        <v>0</v>
      </c>
      <c r="G5346" s="453">
        <f>VLOOKUP(B5346,'SINAPI-%MO'!B:E,4,0)</f>
        <v>0.65600000000000003</v>
      </c>
      <c r="H5346" s="456">
        <f t="shared" si="83"/>
        <v>3.66</v>
      </c>
    </row>
    <row r="5347" spans="1:8" x14ac:dyDescent="0.25">
      <c r="A5347" s="447"/>
      <c r="B5347" s="449">
        <v>105165</v>
      </c>
      <c r="C5347" s="439" t="s">
        <v>3331</v>
      </c>
      <c r="D5347" s="449" t="s">
        <v>60</v>
      </c>
      <c r="E5347" s="450">
        <v>10.83</v>
      </c>
      <c r="F5347" s="455">
        <v>0</v>
      </c>
      <c r="G5347" s="453">
        <f>VLOOKUP(B5347,'SINAPI-%MO'!B:E,4,0)</f>
        <v>0.70730000000000004</v>
      </c>
      <c r="H5347" s="456">
        <f t="shared" si="83"/>
        <v>3.16</v>
      </c>
    </row>
    <row r="5348" spans="1:8" x14ac:dyDescent="0.25">
      <c r="A5348" s="447"/>
      <c r="B5348" s="449">
        <v>96758</v>
      </c>
      <c r="C5348" s="439" t="s">
        <v>3028</v>
      </c>
      <c r="D5348" s="449" t="s">
        <v>60</v>
      </c>
      <c r="E5348" s="450">
        <v>16.66</v>
      </c>
      <c r="F5348" s="455">
        <v>0</v>
      </c>
      <c r="G5348" s="453">
        <f>VLOOKUP(B5348,'SINAPI-%MO'!B:E,4,0)</f>
        <v>0.53300000000000003</v>
      </c>
      <c r="H5348" s="456">
        <f t="shared" si="83"/>
        <v>7.78</v>
      </c>
    </row>
    <row r="5349" spans="1:8" x14ac:dyDescent="0.25">
      <c r="A5349" s="447"/>
      <c r="B5349" s="449">
        <v>96759</v>
      </c>
      <c r="C5349" s="439" t="s">
        <v>3029</v>
      </c>
      <c r="D5349" s="449" t="s">
        <v>60</v>
      </c>
      <c r="E5349" s="450">
        <v>24.76</v>
      </c>
      <c r="F5349" s="455">
        <v>0</v>
      </c>
      <c r="G5349" s="453">
        <f>VLOOKUP(B5349,'SINAPI-%MO'!B:E,4,0)</f>
        <v>0.42970000000000003</v>
      </c>
      <c r="H5349" s="456">
        <f t="shared" si="83"/>
        <v>14.12</v>
      </c>
    </row>
    <row r="5350" spans="1:8" x14ac:dyDescent="0.25">
      <c r="A5350" s="447"/>
      <c r="B5350" s="449">
        <v>96760</v>
      </c>
      <c r="C5350" s="439" t="s">
        <v>3030</v>
      </c>
      <c r="D5350" s="449" t="s">
        <v>60</v>
      </c>
      <c r="E5350" s="450">
        <v>40.5</v>
      </c>
      <c r="F5350" s="455">
        <v>0</v>
      </c>
      <c r="G5350" s="453">
        <f>VLOOKUP(B5350,'SINAPI-%MO'!B:E,4,0)</f>
        <v>0.33040000000000003</v>
      </c>
      <c r="H5350" s="456">
        <f t="shared" si="83"/>
        <v>27.11</v>
      </c>
    </row>
    <row r="5351" spans="1:8" x14ac:dyDescent="0.25">
      <c r="A5351" s="447"/>
      <c r="B5351" s="449">
        <v>96761</v>
      </c>
      <c r="C5351" s="439" t="s">
        <v>3031</v>
      </c>
      <c r="D5351" s="449" t="s">
        <v>60</v>
      </c>
      <c r="E5351" s="450">
        <v>60.46</v>
      </c>
      <c r="F5351" s="455">
        <v>0</v>
      </c>
      <c r="G5351" s="453">
        <f>VLOOKUP(B5351,'SINAPI-%MO'!B:E,4,0)</f>
        <v>0.29520000000000002</v>
      </c>
      <c r="H5351" s="456">
        <f t="shared" si="83"/>
        <v>42.61</v>
      </c>
    </row>
    <row r="5352" spans="1:8" x14ac:dyDescent="0.25">
      <c r="A5352" s="447"/>
      <c r="B5352" s="449">
        <v>96762</v>
      </c>
      <c r="C5352" s="439" t="s">
        <v>3032</v>
      </c>
      <c r="D5352" s="449" t="s">
        <v>60</v>
      </c>
      <c r="E5352" s="450">
        <v>114.22</v>
      </c>
      <c r="F5352" s="455">
        <v>0</v>
      </c>
      <c r="G5352" s="453">
        <f>VLOOKUP(B5352,'SINAPI-%MO'!B:E,4,0)</f>
        <v>0.20039999999999999</v>
      </c>
      <c r="H5352" s="456">
        <f t="shared" si="83"/>
        <v>91.33</v>
      </c>
    </row>
    <row r="5353" spans="1:8" x14ac:dyDescent="0.25">
      <c r="A5353" s="447"/>
      <c r="B5353" s="449">
        <v>96763</v>
      </c>
      <c r="C5353" s="439" t="s">
        <v>3033</v>
      </c>
      <c r="D5353" s="449" t="s">
        <v>60</v>
      </c>
      <c r="E5353" s="450">
        <v>153</v>
      </c>
      <c r="F5353" s="455">
        <v>0</v>
      </c>
      <c r="G5353" s="453">
        <f>VLOOKUP(B5353,'SINAPI-%MO'!B:E,4,0)</f>
        <v>0.19900000000000001</v>
      </c>
      <c r="H5353" s="456">
        <f t="shared" si="83"/>
        <v>122.55</v>
      </c>
    </row>
    <row r="5354" spans="1:8" x14ac:dyDescent="0.25">
      <c r="A5354" s="447"/>
      <c r="B5354" s="449">
        <v>94701</v>
      </c>
      <c r="C5354" s="439" t="s">
        <v>2952</v>
      </c>
      <c r="D5354" s="449" t="s">
        <v>60</v>
      </c>
      <c r="E5354" s="450">
        <v>262.37</v>
      </c>
      <c r="F5354" s="455">
        <v>0</v>
      </c>
      <c r="G5354" s="453">
        <f>VLOOKUP(B5354,'SINAPI-%MO'!B:E,4,0)</f>
        <v>0.14849999999999999</v>
      </c>
      <c r="H5354" s="456">
        <f t="shared" si="83"/>
        <v>223.4</v>
      </c>
    </row>
    <row r="5355" spans="1:8" x14ac:dyDescent="0.25">
      <c r="A5355" s="447"/>
      <c r="B5355" s="449">
        <v>94688</v>
      </c>
      <c r="C5355" s="439" t="s">
        <v>12908</v>
      </c>
      <c r="D5355" s="449" t="s">
        <v>60</v>
      </c>
      <c r="E5355" s="450">
        <v>7.5</v>
      </c>
      <c r="F5355" s="455">
        <v>0</v>
      </c>
      <c r="G5355" s="453">
        <f>VLOOKUP(B5355,'SINAPI-%MO'!B:E,4,0)</f>
        <v>0.53069999999999995</v>
      </c>
      <c r="H5355" s="456">
        <f t="shared" si="83"/>
        <v>3.51</v>
      </c>
    </row>
    <row r="5356" spans="1:8" x14ac:dyDescent="0.25">
      <c r="A5356" s="447"/>
      <c r="B5356" s="449">
        <v>94690</v>
      </c>
      <c r="C5356" s="439" t="s">
        <v>2942</v>
      </c>
      <c r="D5356" s="449" t="s">
        <v>60</v>
      </c>
      <c r="E5356" s="450">
        <v>12.59</v>
      </c>
      <c r="F5356" s="455">
        <v>0</v>
      </c>
      <c r="G5356" s="453">
        <f>VLOOKUP(B5356,'SINAPI-%MO'!B:E,4,0)</f>
        <v>0.41299999999999998</v>
      </c>
      <c r="H5356" s="456">
        <f t="shared" si="83"/>
        <v>7.39</v>
      </c>
    </row>
    <row r="5357" spans="1:8" x14ac:dyDescent="0.25">
      <c r="A5357" s="447"/>
      <c r="B5357" s="449">
        <v>94692</v>
      </c>
      <c r="C5357" s="439" t="s">
        <v>2943</v>
      </c>
      <c r="D5357" s="449" t="s">
        <v>60</v>
      </c>
      <c r="E5357" s="450">
        <v>21.76</v>
      </c>
      <c r="F5357" s="455">
        <v>0</v>
      </c>
      <c r="G5357" s="453">
        <f>VLOOKUP(B5357,'SINAPI-%MO'!B:E,4,0)</f>
        <v>0.31890000000000002</v>
      </c>
      <c r="H5357" s="456">
        <f t="shared" si="83"/>
        <v>14.82</v>
      </c>
    </row>
    <row r="5358" spans="1:8" x14ac:dyDescent="0.25">
      <c r="A5358" s="447"/>
      <c r="B5358" s="449">
        <v>94694</v>
      </c>
      <c r="C5358" s="439" t="s">
        <v>2945</v>
      </c>
      <c r="D5358" s="449" t="s">
        <v>60</v>
      </c>
      <c r="E5358" s="450">
        <v>26.77</v>
      </c>
      <c r="F5358" s="455">
        <v>0</v>
      </c>
      <c r="G5358" s="453">
        <f>VLOOKUP(B5358,'SINAPI-%MO'!B:E,4,0)</f>
        <v>0.36159999999999998</v>
      </c>
      <c r="H5358" s="456">
        <f t="shared" si="83"/>
        <v>17.079999999999998</v>
      </c>
    </row>
    <row r="5359" spans="1:8" x14ac:dyDescent="0.25">
      <c r="A5359" s="447"/>
      <c r="B5359" s="449">
        <v>94696</v>
      </c>
      <c r="C5359" s="439" t="s">
        <v>2947</v>
      </c>
      <c r="D5359" s="449" t="s">
        <v>60</v>
      </c>
      <c r="E5359" s="450">
        <v>58.04</v>
      </c>
      <c r="F5359" s="455">
        <v>0</v>
      </c>
      <c r="G5359" s="453">
        <f>VLOOKUP(B5359,'SINAPI-%MO'!B:E,4,0)</f>
        <v>0.22470000000000001</v>
      </c>
      <c r="H5359" s="456">
        <f t="shared" si="83"/>
        <v>44.99</v>
      </c>
    </row>
    <row r="5360" spans="1:8" x14ac:dyDescent="0.25">
      <c r="A5360" s="447"/>
      <c r="B5360" s="449">
        <v>94697</v>
      </c>
      <c r="C5360" s="439" t="s">
        <v>2948</v>
      </c>
      <c r="D5360" s="449" t="s">
        <v>60</v>
      </c>
      <c r="E5360" s="450">
        <v>100.2</v>
      </c>
      <c r="F5360" s="455">
        <v>0</v>
      </c>
      <c r="G5360" s="453">
        <f>VLOOKUP(B5360,'SINAPI-%MO'!B:E,4,0)</f>
        <v>0.19170000000000001</v>
      </c>
      <c r="H5360" s="456">
        <f t="shared" si="83"/>
        <v>80.989999999999995</v>
      </c>
    </row>
    <row r="5361" spans="1:8" x14ac:dyDescent="0.25">
      <c r="A5361" s="447"/>
      <c r="B5361" s="449">
        <v>94699</v>
      </c>
      <c r="C5361" s="439" t="s">
        <v>2950</v>
      </c>
      <c r="D5361" s="449" t="s">
        <v>60</v>
      </c>
      <c r="E5361" s="450">
        <v>133.08000000000001</v>
      </c>
      <c r="F5361" s="455">
        <v>0</v>
      </c>
      <c r="G5361" s="453">
        <f>VLOOKUP(B5361,'SINAPI-%MO'!B:E,4,0)</f>
        <v>0.18099999999999999</v>
      </c>
      <c r="H5361" s="456">
        <f t="shared" si="83"/>
        <v>108.99</v>
      </c>
    </row>
    <row r="5362" spans="1:8" x14ac:dyDescent="0.25">
      <c r="A5362" s="447"/>
      <c r="B5362" s="449">
        <v>105167</v>
      </c>
      <c r="C5362" s="439" t="s">
        <v>3333</v>
      </c>
      <c r="D5362" s="449" t="s">
        <v>60</v>
      </c>
      <c r="E5362" s="450">
        <v>212.9</v>
      </c>
      <c r="F5362" s="455">
        <v>0</v>
      </c>
      <c r="G5362" s="453">
        <f>VLOOKUP(B5362,'SINAPI-%MO'!B:E,4,0)</f>
        <v>0.32969999999999999</v>
      </c>
      <c r="H5362" s="456">
        <f t="shared" si="83"/>
        <v>142.69999999999999</v>
      </c>
    </row>
    <row r="5363" spans="1:8" x14ac:dyDescent="0.25">
      <c r="A5363" s="447"/>
      <c r="B5363" s="449">
        <v>105168</v>
      </c>
      <c r="C5363" s="439" t="s">
        <v>11710</v>
      </c>
      <c r="D5363" s="449" t="s">
        <v>60</v>
      </c>
      <c r="E5363" s="450">
        <v>0</v>
      </c>
      <c r="F5363" s="455"/>
      <c r="G5363" s="453" t="e">
        <f>VLOOKUP(B5363,'SINAPI-%MO'!B:E,4,0)</f>
        <v>#N/A</v>
      </c>
      <c r="H5363" s="456" t="str">
        <f t="shared" si="83"/>
        <v/>
      </c>
    </row>
    <row r="5364" spans="1:8" x14ac:dyDescent="0.25">
      <c r="A5364" s="447"/>
      <c r="B5364" s="449">
        <v>105171</v>
      </c>
      <c r="C5364" s="439" t="s">
        <v>11711</v>
      </c>
      <c r="D5364" s="449" t="s">
        <v>60</v>
      </c>
      <c r="E5364" s="450">
        <v>0</v>
      </c>
      <c r="F5364" s="455"/>
      <c r="G5364" s="453" t="e">
        <f>VLOOKUP(B5364,'SINAPI-%MO'!B:E,4,0)</f>
        <v>#N/A</v>
      </c>
      <c r="H5364" s="456" t="str">
        <f t="shared" si="83"/>
        <v/>
      </c>
    </row>
    <row r="5365" spans="1:8" x14ac:dyDescent="0.25">
      <c r="A5365" s="447"/>
      <c r="B5365" s="449">
        <v>105191</v>
      </c>
      <c r="C5365" s="439" t="s">
        <v>11712</v>
      </c>
      <c r="D5365" s="449" t="s">
        <v>60</v>
      </c>
      <c r="E5365" s="450">
        <v>0</v>
      </c>
      <c r="F5365" s="455"/>
      <c r="G5365" s="453" t="e">
        <f>VLOOKUP(B5365,'SINAPI-%MO'!B:E,4,0)</f>
        <v>#N/A</v>
      </c>
      <c r="H5365" s="456" t="str">
        <f t="shared" si="83"/>
        <v/>
      </c>
    </row>
    <row r="5366" spans="1:8" x14ac:dyDescent="0.25">
      <c r="A5366" s="447"/>
      <c r="B5366" s="449">
        <v>105192</v>
      </c>
      <c r="C5366" s="439" t="s">
        <v>11713</v>
      </c>
      <c r="D5366" s="449" t="s">
        <v>60</v>
      </c>
      <c r="E5366" s="450">
        <v>0</v>
      </c>
      <c r="F5366" s="455"/>
      <c r="G5366" s="453" t="e">
        <f>VLOOKUP(B5366,'SINAPI-%MO'!B:E,4,0)</f>
        <v>#N/A</v>
      </c>
      <c r="H5366" s="456" t="str">
        <f t="shared" si="83"/>
        <v/>
      </c>
    </row>
    <row r="5367" spans="1:8" x14ac:dyDescent="0.25">
      <c r="A5367" s="447"/>
      <c r="B5367" s="449">
        <v>96809</v>
      </c>
      <c r="C5367" s="439" t="s">
        <v>3042</v>
      </c>
      <c r="D5367" s="449" t="s">
        <v>60</v>
      </c>
      <c r="E5367" s="450">
        <v>24.8</v>
      </c>
      <c r="F5367" s="455">
        <v>0</v>
      </c>
      <c r="G5367" s="453">
        <f>VLOOKUP(B5367,'SINAPI-%MO'!B:E,4,0)</f>
        <v>0.36009999999999998</v>
      </c>
      <c r="H5367" s="456">
        <f t="shared" si="83"/>
        <v>15.86</v>
      </c>
    </row>
    <row r="5368" spans="1:8" x14ac:dyDescent="0.25">
      <c r="A5368" s="447"/>
      <c r="B5368" s="449">
        <v>96812</v>
      </c>
      <c r="C5368" s="439" t="s">
        <v>3045</v>
      </c>
      <c r="D5368" s="449" t="s">
        <v>60</v>
      </c>
      <c r="E5368" s="450">
        <v>25.7</v>
      </c>
      <c r="F5368" s="455">
        <v>0</v>
      </c>
      <c r="G5368" s="453">
        <f>VLOOKUP(B5368,'SINAPI-%MO'!B:E,4,0)</f>
        <v>0.37159999999999999</v>
      </c>
      <c r="H5368" s="456">
        <f t="shared" si="83"/>
        <v>16.14</v>
      </c>
    </row>
    <row r="5369" spans="1:8" x14ac:dyDescent="0.25">
      <c r="A5369" s="447"/>
      <c r="B5369" s="449">
        <v>96813</v>
      </c>
      <c r="C5369" s="439" t="s">
        <v>3046</v>
      </c>
      <c r="D5369" s="449" t="s">
        <v>60</v>
      </c>
      <c r="E5369" s="450">
        <v>29.5</v>
      </c>
      <c r="F5369" s="455">
        <v>0</v>
      </c>
      <c r="G5369" s="453">
        <f>VLOOKUP(B5369,'SINAPI-%MO'!B:E,4,0)</f>
        <v>0.35859999999999997</v>
      </c>
      <c r="H5369" s="456">
        <f t="shared" si="83"/>
        <v>18.920000000000002</v>
      </c>
    </row>
    <row r="5370" spans="1:8" x14ac:dyDescent="0.25">
      <c r="A5370" s="447"/>
      <c r="B5370" s="449">
        <v>96817</v>
      </c>
      <c r="C5370" s="439" t="s">
        <v>3050</v>
      </c>
      <c r="D5370" s="449" t="s">
        <v>60</v>
      </c>
      <c r="E5370" s="450">
        <v>46.8</v>
      </c>
      <c r="F5370" s="455">
        <v>0</v>
      </c>
      <c r="G5370" s="453">
        <f>VLOOKUP(B5370,'SINAPI-%MO'!B:E,4,0)</f>
        <v>0.27050000000000002</v>
      </c>
      <c r="H5370" s="456">
        <f t="shared" si="83"/>
        <v>34.14</v>
      </c>
    </row>
    <row r="5371" spans="1:8" x14ac:dyDescent="0.25">
      <c r="A5371" s="447"/>
      <c r="B5371" s="449">
        <v>96816</v>
      </c>
      <c r="C5371" s="439" t="s">
        <v>3049</v>
      </c>
      <c r="D5371" s="449" t="s">
        <v>60</v>
      </c>
      <c r="E5371" s="450">
        <v>33.74</v>
      </c>
      <c r="F5371" s="455">
        <v>0</v>
      </c>
      <c r="G5371" s="453">
        <f>VLOOKUP(B5371,'SINAPI-%MO'!B:E,4,0)</f>
        <v>0.33639999999999998</v>
      </c>
      <c r="H5371" s="456">
        <f t="shared" si="83"/>
        <v>22.38</v>
      </c>
    </row>
    <row r="5372" spans="1:8" x14ac:dyDescent="0.25">
      <c r="A5372" s="447"/>
      <c r="B5372" s="449">
        <v>96821</v>
      </c>
      <c r="C5372" s="439" t="s">
        <v>3054</v>
      </c>
      <c r="D5372" s="449" t="s">
        <v>60</v>
      </c>
      <c r="E5372" s="450">
        <v>52.33</v>
      </c>
      <c r="F5372" s="455">
        <v>0</v>
      </c>
      <c r="G5372" s="453">
        <f>VLOOKUP(B5372,'SINAPI-%MO'!B:E,4,0)</f>
        <v>0.26240000000000002</v>
      </c>
      <c r="H5372" s="456">
        <f t="shared" si="83"/>
        <v>38.590000000000003</v>
      </c>
    </row>
    <row r="5373" spans="1:8" x14ac:dyDescent="0.25">
      <c r="A5373" s="447"/>
      <c r="B5373" s="449">
        <v>96824</v>
      </c>
      <c r="C5373" s="439" t="s">
        <v>3057</v>
      </c>
      <c r="D5373" s="449" t="s">
        <v>60</v>
      </c>
      <c r="E5373" s="450">
        <v>23.57</v>
      </c>
      <c r="F5373" s="455">
        <v>0</v>
      </c>
      <c r="G5373" s="453">
        <f>VLOOKUP(B5373,'SINAPI-%MO'!B:E,4,0)</f>
        <v>0.33600000000000002</v>
      </c>
      <c r="H5373" s="456">
        <f t="shared" si="83"/>
        <v>15.65</v>
      </c>
    </row>
    <row r="5374" spans="1:8" x14ac:dyDescent="0.25">
      <c r="A5374" s="447"/>
      <c r="B5374" s="449">
        <v>96827</v>
      </c>
      <c r="C5374" s="439" t="s">
        <v>3059</v>
      </c>
      <c r="D5374" s="449" t="s">
        <v>60</v>
      </c>
      <c r="E5374" s="450">
        <v>25.88</v>
      </c>
      <c r="F5374" s="455">
        <v>0</v>
      </c>
      <c r="G5374" s="453">
        <f>VLOOKUP(B5374,'SINAPI-%MO'!B:E,4,0)</f>
        <v>0.3226</v>
      </c>
      <c r="H5374" s="456">
        <f t="shared" si="83"/>
        <v>17.53</v>
      </c>
    </row>
    <row r="5375" spans="1:8" x14ac:dyDescent="0.25">
      <c r="A5375" s="447"/>
      <c r="B5375" s="449">
        <v>96828</v>
      </c>
      <c r="C5375" s="439" t="s">
        <v>3060</v>
      </c>
      <c r="D5375" s="449" t="s">
        <v>60</v>
      </c>
      <c r="E5375" s="450">
        <v>32.56</v>
      </c>
      <c r="F5375" s="455">
        <v>0</v>
      </c>
      <c r="G5375" s="453">
        <f>VLOOKUP(B5375,'SINAPI-%MO'!B:E,4,0)</f>
        <v>0.28839999999999999</v>
      </c>
      <c r="H5375" s="456">
        <f t="shared" si="83"/>
        <v>23.16</v>
      </c>
    </row>
    <row r="5376" spans="1:8" x14ac:dyDescent="0.25">
      <c r="A5376" s="447"/>
      <c r="B5376" s="449">
        <v>96832</v>
      </c>
      <c r="C5376" s="439" t="s">
        <v>3063</v>
      </c>
      <c r="D5376" s="449" t="s">
        <v>60</v>
      </c>
      <c r="E5376" s="450">
        <v>42.26</v>
      </c>
      <c r="F5376" s="455">
        <v>0</v>
      </c>
      <c r="G5376" s="453">
        <f>VLOOKUP(B5376,'SINAPI-%MO'!B:E,4,0)</f>
        <v>0.23499999999999999</v>
      </c>
      <c r="H5376" s="456">
        <f t="shared" si="83"/>
        <v>32.32</v>
      </c>
    </row>
    <row r="5377" spans="1:8" x14ac:dyDescent="0.25">
      <c r="A5377" s="447"/>
      <c r="B5377" s="449">
        <v>104525</v>
      </c>
      <c r="C5377" s="439" t="s">
        <v>11714</v>
      </c>
      <c r="D5377" s="449" t="s">
        <v>60</v>
      </c>
      <c r="E5377" s="450">
        <v>0</v>
      </c>
      <c r="F5377" s="455"/>
      <c r="G5377" s="453" t="e">
        <f>VLOOKUP(B5377,'SINAPI-%MO'!B:E,4,0)</f>
        <v>#N/A</v>
      </c>
      <c r="H5377" s="456" t="str">
        <f t="shared" si="83"/>
        <v/>
      </c>
    </row>
    <row r="5378" spans="1:8" x14ac:dyDescent="0.25">
      <c r="A5378" s="447"/>
      <c r="B5378" s="449">
        <v>104563</v>
      </c>
      <c r="C5378" s="439" t="s">
        <v>11715</v>
      </c>
      <c r="D5378" s="449" t="s">
        <v>60</v>
      </c>
      <c r="E5378" s="450">
        <v>0</v>
      </c>
      <c r="F5378" s="455"/>
      <c r="G5378" s="453" t="e">
        <f>VLOOKUP(B5378,'SINAPI-%MO'!B:E,4,0)</f>
        <v>#N/A</v>
      </c>
      <c r="H5378" s="456" t="str">
        <f t="shared" si="83"/>
        <v/>
      </c>
    </row>
    <row r="5379" spans="1:8" x14ac:dyDescent="0.25">
      <c r="A5379" s="447"/>
      <c r="B5379" s="449">
        <v>104531</v>
      </c>
      <c r="C5379" s="439" t="s">
        <v>11716</v>
      </c>
      <c r="D5379" s="449" t="s">
        <v>60</v>
      </c>
      <c r="E5379" s="450">
        <v>0</v>
      </c>
      <c r="F5379" s="455"/>
      <c r="G5379" s="453" t="e">
        <f>VLOOKUP(B5379,'SINAPI-%MO'!B:E,4,0)</f>
        <v>#N/A</v>
      </c>
      <c r="H5379" s="456" t="str">
        <f t="shared" si="83"/>
        <v/>
      </c>
    </row>
    <row r="5380" spans="1:8" x14ac:dyDescent="0.25">
      <c r="A5380" s="447"/>
      <c r="B5380" s="449">
        <v>104527</v>
      </c>
      <c r="C5380" s="439" t="s">
        <v>11717</v>
      </c>
      <c r="D5380" s="449" t="s">
        <v>60</v>
      </c>
      <c r="E5380" s="450">
        <v>0</v>
      </c>
      <c r="F5380" s="455"/>
      <c r="G5380" s="453" t="e">
        <f>VLOOKUP(B5380,'SINAPI-%MO'!B:E,4,0)</f>
        <v>#N/A</v>
      </c>
      <c r="H5380" s="456" t="str">
        <f t="shared" si="83"/>
        <v/>
      </c>
    </row>
    <row r="5381" spans="1:8" x14ac:dyDescent="0.25">
      <c r="A5381" s="447"/>
      <c r="B5381" s="449">
        <v>104529</v>
      </c>
      <c r="C5381" s="439" t="s">
        <v>11718</v>
      </c>
      <c r="D5381" s="449" t="s">
        <v>60</v>
      </c>
      <c r="E5381" s="450">
        <v>0</v>
      </c>
      <c r="F5381" s="455"/>
      <c r="G5381" s="453" t="e">
        <f>VLOOKUP(B5381,'SINAPI-%MO'!B:E,4,0)</f>
        <v>#N/A</v>
      </c>
      <c r="H5381" s="456" t="str">
        <f t="shared" si="83"/>
        <v/>
      </c>
    </row>
    <row r="5382" spans="1:8" x14ac:dyDescent="0.25">
      <c r="A5382" s="447"/>
      <c r="B5382" s="449">
        <v>104564</v>
      </c>
      <c r="C5382" s="439" t="s">
        <v>11719</v>
      </c>
      <c r="D5382" s="449" t="s">
        <v>60</v>
      </c>
      <c r="E5382" s="450">
        <v>0</v>
      </c>
      <c r="F5382" s="455"/>
      <c r="G5382" s="453" t="e">
        <f>VLOOKUP(B5382,'SINAPI-%MO'!B:E,4,0)</f>
        <v>#N/A</v>
      </c>
      <c r="H5382" s="456" t="str">
        <f t="shared" si="83"/>
        <v/>
      </c>
    </row>
    <row r="5383" spans="1:8" x14ac:dyDescent="0.25">
      <c r="A5383" s="447"/>
      <c r="B5383" s="449">
        <v>104533</v>
      </c>
      <c r="C5383" s="439" t="s">
        <v>11720</v>
      </c>
      <c r="D5383" s="449" t="s">
        <v>60</v>
      </c>
      <c r="E5383" s="450">
        <v>0</v>
      </c>
      <c r="F5383" s="455"/>
      <c r="G5383" s="453" t="e">
        <f>VLOOKUP(B5383,'SINAPI-%MO'!B:E,4,0)</f>
        <v>#N/A</v>
      </c>
      <c r="H5383" s="456" t="str">
        <f t="shared" si="83"/>
        <v/>
      </c>
    </row>
    <row r="5384" spans="1:8" x14ac:dyDescent="0.25">
      <c r="A5384" s="447"/>
      <c r="B5384" s="449">
        <v>104535</v>
      </c>
      <c r="C5384" s="439" t="s">
        <v>11721</v>
      </c>
      <c r="D5384" s="449" t="s">
        <v>60</v>
      </c>
      <c r="E5384" s="450">
        <v>0</v>
      </c>
      <c r="F5384" s="455"/>
      <c r="G5384" s="453" t="e">
        <f>VLOOKUP(B5384,'SINAPI-%MO'!B:E,4,0)</f>
        <v>#N/A</v>
      </c>
      <c r="H5384" s="456" t="str">
        <f t="shared" si="83"/>
        <v/>
      </c>
    </row>
    <row r="5385" spans="1:8" x14ac:dyDescent="0.25">
      <c r="A5385" s="447"/>
      <c r="B5385" s="449">
        <v>96810</v>
      </c>
      <c r="C5385" s="439" t="s">
        <v>3043</v>
      </c>
      <c r="D5385" s="449" t="s">
        <v>60</v>
      </c>
      <c r="E5385" s="450">
        <v>26.75</v>
      </c>
      <c r="F5385" s="455">
        <v>0</v>
      </c>
      <c r="G5385" s="453">
        <f>VLOOKUP(B5385,'SINAPI-%MO'!B:E,4,0)</f>
        <v>0.37230000000000002</v>
      </c>
      <c r="H5385" s="456">
        <f t="shared" si="83"/>
        <v>16.79</v>
      </c>
    </row>
    <row r="5386" spans="1:8" x14ac:dyDescent="0.25">
      <c r="A5386" s="447"/>
      <c r="B5386" s="449">
        <v>104524</v>
      </c>
      <c r="C5386" s="439" t="s">
        <v>11722</v>
      </c>
      <c r="D5386" s="449" t="s">
        <v>60</v>
      </c>
      <c r="E5386" s="450">
        <v>0</v>
      </c>
      <c r="F5386" s="455"/>
      <c r="G5386" s="453" t="e">
        <f>VLOOKUP(B5386,'SINAPI-%MO'!B:E,4,0)</f>
        <v>#N/A</v>
      </c>
      <c r="H5386" s="456" t="str">
        <f t="shared" si="83"/>
        <v/>
      </c>
    </row>
    <row r="5387" spans="1:8" x14ac:dyDescent="0.25">
      <c r="A5387" s="447"/>
      <c r="B5387" s="449">
        <v>104530</v>
      </c>
      <c r="C5387" s="439" t="s">
        <v>11723</v>
      </c>
      <c r="D5387" s="449" t="s">
        <v>60</v>
      </c>
      <c r="E5387" s="450">
        <v>0</v>
      </c>
      <c r="F5387" s="455"/>
      <c r="G5387" s="453" t="e">
        <f>VLOOKUP(B5387,'SINAPI-%MO'!B:E,4,0)</f>
        <v>#N/A</v>
      </c>
      <c r="H5387" s="456" t="str">
        <f t="shared" si="83"/>
        <v/>
      </c>
    </row>
    <row r="5388" spans="1:8" x14ac:dyDescent="0.25">
      <c r="A5388" s="447"/>
      <c r="B5388" s="449">
        <v>104526</v>
      </c>
      <c r="C5388" s="439" t="s">
        <v>11724</v>
      </c>
      <c r="D5388" s="449" t="s">
        <v>60</v>
      </c>
      <c r="E5388" s="450">
        <v>0</v>
      </c>
      <c r="F5388" s="455"/>
      <c r="G5388" s="453" t="e">
        <f>VLOOKUP(B5388,'SINAPI-%MO'!B:E,4,0)</f>
        <v>#N/A</v>
      </c>
      <c r="H5388" s="456" t="str">
        <f t="shared" ref="H5388:H5451" si="84">IF(E5388&gt;0,TRUNC(E5388*(1-G5388),2),"")</f>
        <v/>
      </c>
    </row>
    <row r="5389" spans="1:8" x14ac:dyDescent="0.25">
      <c r="A5389" s="447"/>
      <c r="B5389" s="449">
        <v>104528</v>
      </c>
      <c r="C5389" s="439" t="s">
        <v>11725</v>
      </c>
      <c r="D5389" s="449" t="s">
        <v>60</v>
      </c>
      <c r="E5389" s="450">
        <v>0</v>
      </c>
      <c r="F5389" s="455"/>
      <c r="G5389" s="453" t="e">
        <f>VLOOKUP(B5389,'SINAPI-%MO'!B:E,4,0)</f>
        <v>#N/A</v>
      </c>
      <c r="H5389" s="456" t="str">
        <f t="shared" si="84"/>
        <v/>
      </c>
    </row>
    <row r="5390" spans="1:8" x14ac:dyDescent="0.25">
      <c r="A5390" s="447"/>
      <c r="B5390" s="449">
        <v>104532</v>
      </c>
      <c r="C5390" s="439" t="s">
        <v>11726</v>
      </c>
      <c r="D5390" s="449" t="s">
        <v>60</v>
      </c>
      <c r="E5390" s="450">
        <v>0</v>
      </c>
      <c r="F5390" s="455"/>
      <c r="G5390" s="453" t="e">
        <f>VLOOKUP(B5390,'SINAPI-%MO'!B:E,4,0)</f>
        <v>#N/A</v>
      </c>
      <c r="H5390" s="456" t="str">
        <f t="shared" si="84"/>
        <v/>
      </c>
    </row>
    <row r="5391" spans="1:8" x14ac:dyDescent="0.25">
      <c r="A5391" s="447"/>
      <c r="B5391" s="449">
        <v>104534</v>
      </c>
      <c r="C5391" s="439" t="s">
        <v>11727</v>
      </c>
      <c r="D5391" s="449" t="s">
        <v>60</v>
      </c>
      <c r="E5391" s="450">
        <v>0</v>
      </c>
      <c r="F5391" s="455"/>
      <c r="G5391" s="453" t="e">
        <f>VLOOKUP(B5391,'SINAPI-%MO'!B:E,4,0)</f>
        <v>#N/A</v>
      </c>
      <c r="H5391" s="456" t="str">
        <f t="shared" si="84"/>
        <v/>
      </c>
    </row>
    <row r="5392" spans="1:8" x14ac:dyDescent="0.25">
      <c r="A5392" s="447"/>
      <c r="B5392" s="449">
        <v>96873</v>
      </c>
      <c r="C5392" s="439" t="s">
        <v>3098</v>
      </c>
      <c r="D5392" s="449" t="s">
        <v>60</v>
      </c>
      <c r="E5392" s="450">
        <v>90.31</v>
      </c>
      <c r="F5392" s="455">
        <v>0</v>
      </c>
      <c r="G5392" s="453">
        <f>VLOOKUP(B5392,'SINAPI-%MO'!B:E,4,0)</f>
        <v>0.23119999999999999</v>
      </c>
      <c r="H5392" s="456">
        <f t="shared" si="84"/>
        <v>69.430000000000007</v>
      </c>
    </row>
    <row r="5393" spans="1:8" x14ac:dyDescent="0.25">
      <c r="A5393" s="447"/>
      <c r="B5393" s="449">
        <v>96872</v>
      </c>
      <c r="C5393" s="439" t="s">
        <v>3097</v>
      </c>
      <c r="D5393" s="449" t="s">
        <v>60</v>
      </c>
      <c r="E5393" s="450">
        <v>65.77</v>
      </c>
      <c r="F5393" s="455">
        <v>0</v>
      </c>
      <c r="G5393" s="453">
        <f>VLOOKUP(B5393,'SINAPI-%MO'!B:E,4,0)</f>
        <v>0.28220000000000001</v>
      </c>
      <c r="H5393" s="456">
        <f t="shared" si="84"/>
        <v>47.2</v>
      </c>
    </row>
    <row r="5394" spans="1:8" x14ac:dyDescent="0.25">
      <c r="A5394" s="447"/>
      <c r="B5394" s="449">
        <v>96876</v>
      </c>
      <c r="C5394" s="439" t="s">
        <v>3101</v>
      </c>
      <c r="D5394" s="449" t="s">
        <v>60</v>
      </c>
      <c r="E5394" s="450">
        <v>265.77999999999997</v>
      </c>
      <c r="F5394" s="455">
        <v>0</v>
      </c>
      <c r="G5394" s="453">
        <f>VLOOKUP(B5394,'SINAPI-%MO'!B:E,4,0)</f>
        <v>8.3299999999999999E-2</v>
      </c>
      <c r="H5394" s="456">
        <f t="shared" si="84"/>
        <v>243.64</v>
      </c>
    </row>
    <row r="5395" spans="1:8" x14ac:dyDescent="0.25">
      <c r="A5395" s="447"/>
      <c r="B5395" s="449">
        <v>96878</v>
      </c>
      <c r="C5395" s="439" t="s">
        <v>3102</v>
      </c>
      <c r="D5395" s="449" t="s">
        <v>60</v>
      </c>
      <c r="E5395" s="450">
        <v>300.24</v>
      </c>
      <c r="F5395" s="455">
        <v>0</v>
      </c>
      <c r="G5395" s="453">
        <f>VLOOKUP(B5395,'SINAPI-%MO'!B:E,4,0)</f>
        <v>8.0100000000000005E-2</v>
      </c>
      <c r="H5395" s="456">
        <f t="shared" si="84"/>
        <v>276.19</v>
      </c>
    </row>
    <row r="5396" spans="1:8" x14ac:dyDescent="0.25">
      <c r="A5396" s="447"/>
      <c r="B5396" s="449">
        <v>96875</v>
      </c>
      <c r="C5396" s="439" t="s">
        <v>3100</v>
      </c>
      <c r="D5396" s="449" t="s">
        <v>60</v>
      </c>
      <c r="E5396" s="450">
        <v>108.78</v>
      </c>
      <c r="F5396" s="455">
        <v>0</v>
      </c>
      <c r="G5396" s="453">
        <f>VLOOKUP(B5396,'SINAPI-%MO'!B:E,4,0)</f>
        <v>0.22270000000000001</v>
      </c>
      <c r="H5396" s="456">
        <f t="shared" si="84"/>
        <v>84.55</v>
      </c>
    </row>
    <row r="5397" spans="1:8" x14ac:dyDescent="0.25">
      <c r="A5397" s="447"/>
      <c r="B5397" s="449">
        <v>96874</v>
      </c>
      <c r="C5397" s="439" t="s">
        <v>3099</v>
      </c>
      <c r="D5397" s="449" t="s">
        <v>60</v>
      </c>
      <c r="E5397" s="450">
        <v>80.47</v>
      </c>
      <c r="F5397" s="455">
        <v>0</v>
      </c>
      <c r="G5397" s="453">
        <f>VLOOKUP(B5397,'SINAPI-%MO'!B:E,4,0)</f>
        <v>0.2722</v>
      </c>
      <c r="H5397" s="456">
        <f t="shared" si="84"/>
        <v>58.56</v>
      </c>
    </row>
    <row r="5398" spans="1:8" x14ac:dyDescent="0.25">
      <c r="A5398" s="447"/>
      <c r="B5398" s="449">
        <v>96879</v>
      </c>
      <c r="C5398" s="439" t="s">
        <v>3103</v>
      </c>
      <c r="D5398" s="449" t="s">
        <v>60</v>
      </c>
      <c r="E5398" s="450">
        <v>289.82</v>
      </c>
      <c r="F5398" s="455">
        <v>0</v>
      </c>
      <c r="G5398" s="453">
        <f>VLOOKUP(B5398,'SINAPI-%MO'!B:E,4,0)</f>
        <v>8.4400000000000003E-2</v>
      </c>
      <c r="H5398" s="456">
        <f t="shared" si="84"/>
        <v>265.35000000000002</v>
      </c>
    </row>
    <row r="5399" spans="1:8" x14ac:dyDescent="0.25">
      <c r="A5399" s="447"/>
      <c r="B5399" s="449">
        <v>96881</v>
      </c>
      <c r="C5399" s="439" t="s">
        <v>3104</v>
      </c>
      <c r="D5399" s="449" t="s">
        <v>60</v>
      </c>
      <c r="E5399" s="450">
        <v>346.9</v>
      </c>
      <c r="F5399" s="455">
        <v>0</v>
      </c>
      <c r="G5399" s="453">
        <f>VLOOKUP(B5399,'SINAPI-%MO'!B:E,4,0)</f>
        <v>7.8899999999999998E-2</v>
      </c>
      <c r="H5399" s="456">
        <f t="shared" si="84"/>
        <v>319.52</v>
      </c>
    </row>
    <row r="5400" spans="1:8" x14ac:dyDescent="0.25">
      <c r="A5400" s="447"/>
      <c r="B5400" s="449">
        <v>96837</v>
      </c>
      <c r="C5400" s="439" t="s">
        <v>3067</v>
      </c>
      <c r="D5400" s="449" t="s">
        <v>60</v>
      </c>
      <c r="E5400" s="450">
        <v>27.62</v>
      </c>
      <c r="F5400" s="455">
        <v>0</v>
      </c>
      <c r="G5400" s="453">
        <f>VLOOKUP(B5400,'SINAPI-%MO'!B:E,4,0)</f>
        <v>0.36209999999999998</v>
      </c>
      <c r="H5400" s="456">
        <f t="shared" si="84"/>
        <v>17.61</v>
      </c>
    </row>
    <row r="5401" spans="1:8" x14ac:dyDescent="0.25">
      <c r="A5401" s="447"/>
      <c r="B5401" s="449">
        <v>96840</v>
      </c>
      <c r="C5401" s="439" t="s">
        <v>3070</v>
      </c>
      <c r="D5401" s="449" t="s">
        <v>60</v>
      </c>
      <c r="E5401" s="450">
        <v>33.49</v>
      </c>
      <c r="F5401" s="455">
        <v>0</v>
      </c>
      <c r="G5401" s="453">
        <f>VLOOKUP(B5401,'SINAPI-%MO'!B:E,4,0)</f>
        <v>0.35410000000000003</v>
      </c>
      <c r="H5401" s="456">
        <f t="shared" si="84"/>
        <v>21.63</v>
      </c>
    </row>
    <row r="5402" spans="1:8" x14ac:dyDescent="0.25">
      <c r="A5402" s="447"/>
      <c r="B5402" s="449">
        <v>96845</v>
      </c>
      <c r="C5402" s="439" t="s">
        <v>3075</v>
      </c>
      <c r="D5402" s="449" t="s">
        <v>60</v>
      </c>
      <c r="E5402" s="450">
        <v>55.87</v>
      </c>
      <c r="F5402" s="455">
        <v>0</v>
      </c>
      <c r="G5402" s="453">
        <f>VLOOKUP(B5402,'SINAPI-%MO'!B:E,4,0)</f>
        <v>0.25380000000000003</v>
      </c>
      <c r="H5402" s="456">
        <f t="shared" si="84"/>
        <v>41.69</v>
      </c>
    </row>
    <row r="5403" spans="1:8" x14ac:dyDescent="0.25">
      <c r="A5403" s="447"/>
      <c r="B5403" s="449">
        <v>96848</v>
      </c>
      <c r="C5403" s="439" t="s">
        <v>3078</v>
      </c>
      <c r="D5403" s="449" t="s">
        <v>60</v>
      </c>
      <c r="E5403" s="450">
        <v>75.12</v>
      </c>
      <c r="F5403" s="455">
        <v>0</v>
      </c>
      <c r="G5403" s="453">
        <f>VLOOKUP(B5403,'SINAPI-%MO'!B:E,4,0)</f>
        <v>0.2319</v>
      </c>
      <c r="H5403" s="456">
        <f t="shared" si="84"/>
        <v>57.69</v>
      </c>
    </row>
    <row r="5404" spans="1:8" x14ac:dyDescent="0.25">
      <c r="A5404" s="447"/>
      <c r="B5404" s="449">
        <v>96849</v>
      </c>
      <c r="C5404" s="439" t="s">
        <v>3079</v>
      </c>
      <c r="D5404" s="449" t="s">
        <v>60</v>
      </c>
      <c r="E5404" s="450">
        <v>22.71</v>
      </c>
      <c r="F5404" s="455">
        <v>0</v>
      </c>
      <c r="G5404" s="453">
        <f>VLOOKUP(B5404,'SINAPI-%MO'!B:E,4,0)</f>
        <v>0.30740000000000001</v>
      </c>
      <c r="H5404" s="456">
        <f t="shared" si="84"/>
        <v>15.72</v>
      </c>
    </row>
    <row r="5405" spans="1:8" x14ac:dyDescent="0.25">
      <c r="A5405" s="447"/>
      <c r="B5405" s="449">
        <v>96852</v>
      </c>
      <c r="C5405" s="439" t="s">
        <v>3081</v>
      </c>
      <c r="D5405" s="449" t="s">
        <v>60</v>
      </c>
      <c r="E5405" s="450">
        <v>29.34</v>
      </c>
      <c r="F5405" s="455">
        <v>0</v>
      </c>
      <c r="G5405" s="453">
        <f>VLOOKUP(B5405,'SINAPI-%MO'!B:E,4,0)</f>
        <v>0.28189999999999998</v>
      </c>
      <c r="H5405" s="456">
        <f t="shared" si="84"/>
        <v>21.06</v>
      </c>
    </row>
    <row r="5406" spans="1:8" x14ac:dyDescent="0.25">
      <c r="A5406" s="447"/>
      <c r="B5406" s="449">
        <v>96855</v>
      </c>
      <c r="C5406" s="439" t="s">
        <v>3084</v>
      </c>
      <c r="D5406" s="449" t="s">
        <v>60</v>
      </c>
      <c r="E5406" s="450">
        <v>48.19</v>
      </c>
      <c r="F5406" s="455">
        <v>0</v>
      </c>
      <c r="G5406" s="453">
        <f>VLOOKUP(B5406,'SINAPI-%MO'!B:E,4,0)</f>
        <v>0.2054</v>
      </c>
      <c r="H5406" s="456">
        <f t="shared" si="84"/>
        <v>38.29</v>
      </c>
    </row>
    <row r="5407" spans="1:8" x14ac:dyDescent="0.25">
      <c r="A5407" s="447"/>
      <c r="B5407" s="449">
        <v>96838</v>
      </c>
      <c r="C5407" s="439" t="s">
        <v>3068</v>
      </c>
      <c r="D5407" s="449" t="s">
        <v>60</v>
      </c>
      <c r="E5407" s="450">
        <v>32.29</v>
      </c>
      <c r="F5407" s="455">
        <v>0</v>
      </c>
      <c r="G5407" s="453">
        <f>VLOOKUP(B5407,'SINAPI-%MO'!B:E,4,0)</f>
        <v>0.41499999999999998</v>
      </c>
      <c r="H5407" s="456">
        <f t="shared" si="84"/>
        <v>18.88</v>
      </c>
    </row>
    <row r="5408" spans="1:8" x14ac:dyDescent="0.25">
      <c r="A5408" s="447"/>
      <c r="B5408" s="449">
        <v>96841</v>
      </c>
      <c r="C5408" s="439" t="s">
        <v>3071</v>
      </c>
      <c r="D5408" s="449" t="s">
        <v>60</v>
      </c>
      <c r="E5408" s="450">
        <v>36.229999999999997</v>
      </c>
      <c r="F5408" s="455">
        <v>0</v>
      </c>
      <c r="G5408" s="453">
        <f>VLOOKUP(B5408,'SINAPI-%MO'!B:E,4,0)</f>
        <v>0.39529999999999998</v>
      </c>
      <c r="H5408" s="456">
        <f t="shared" si="84"/>
        <v>21.9</v>
      </c>
    </row>
    <row r="5409" spans="1:8" x14ac:dyDescent="0.25">
      <c r="A5409" s="447"/>
      <c r="B5409" s="449">
        <v>96842</v>
      </c>
      <c r="C5409" s="439" t="s">
        <v>3072</v>
      </c>
      <c r="D5409" s="449" t="s">
        <v>60</v>
      </c>
      <c r="E5409" s="450">
        <v>41.86</v>
      </c>
      <c r="F5409" s="455">
        <v>0</v>
      </c>
      <c r="G5409" s="453">
        <f>VLOOKUP(B5409,'SINAPI-%MO'!B:E,4,0)</f>
        <v>0.37909999999999999</v>
      </c>
      <c r="H5409" s="456">
        <f t="shared" si="84"/>
        <v>25.99</v>
      </c>
    </row>
    <row r="5410" spans="1:8" x14ac:dyDescent="0.25">
      <c r="A5410" s="447"/>
      <c r="B5410" s="449">
        <v>96846</v>
      </c>
      <c r="C5410" s="439" t="s">
        <v>3076</v>
      </c>
      <c r="D5410" s="449" t="s">
        <v>60</v>
      </c>
      <c r="E5410" s="450">
        <v>49.84</v>
      </c>
      <c r="F5410" s="455">
        <v>0</v>
      </c>
      <c r="G5410" s="453">
        <f>VLOOKUP(B5410,'SINAPI-%MO'!B:E,4,0)</f>
        <v>0.3417</v>
      </c>
      <c r="H5410" s="456">
        <f t="shared" si="84"/>
        <v>32.799999999999997</v>
      </c>
    </row>
    <row r="5411" spans="1:8" x14ac:dyDescent="0.25">
      <c r="A5411" s="447"/>
      <c r="B5411" s="449">
        <v>96850</v>
      </c>
      <c r="C5411" s="439" t="s">
        <v>3080</v>
      </c>
      <c r="D5411" s="449" t="s">
        <v>60</v>
      </c>
      <c r="E5411" s="450">
        <v>30.53</v>
      </c>
      <c r="F5411" s="455">
        <v>0</v>
      </c>
      <c r="G5411" s="453">
        <f>VLOOKUP(B5411,'SINAPI-%MO'!B:E,4,0)</f>
        <v>0.3891</v>
      </c>
      <c r="H5411" s="456">
        <f t="shared" si="84"/>
        <v>18.649999999999999</v>
      </c>
    </row>
    <row r="5412" spans="1:8" x14ac:dyDescent="0.25">
      <c r="A5412" s="447"/>
      <c r="B5412" s="449">
        <v>96853</v>
      </c>
      <c r="C5412" s="439" t="s">
        <v>3082</v>
      </c>
      <c r="D5412" s="449" t="s">
        <v>60</v>
      </c>
      <c r="E5412" s="450">
        <v>32.979999999999997</v>
      </c>
      <c r="F5412" s="455">
        <v>0</v>
      </c>
      <c r="G5412" s="453">
        <f>VLOOKUP(B5412,'SINAPI-%MO'!B:E,4,0)</f>
        <v>0.37990000000000002</v>
      </c>
      <c r="H5412" s="456">
        <f t="shared" si="84"/>
        <v>20.45</v>
      </c>
    </row>
    <row r="5413" spans="1:8" x14ac:dyDescent="0.25">
      <c r="A5413" s="447"/>
      <c r="B5413" s="449">
        <v>96854</v>
      </c>
      <c r="C5413" s="439" t="s">
        <v>3083</v>
      </c>
      <c r="D5413" s="449" t="s">
        <v>60</v>
      </c>
      <c r="E5413" s="450">
        <v>41.56</v>
      </c>
      <c r="F5413" s="455">
        <v>0</v>
      </c>
      <c r="G5413" s="453">
        <f>VLOOKUP(B5413,'SINAPI-%MO'!B:E,4,0)</f>
        <v>0.33879999999999999</v>
      </c>
      <c r="H5413" s="456">
        <f t="shared" si="84"/>
        <v>27.47</v>
      </c>
    </row>
    <row r="5414" spans="1:8" x14ac:dyDescent="0.25">
      <c r="A5414" s="447"/>
      <c r="B5414" s="449">
        <v>104571</v>
      </c>
      <c r="C5414" s="439" t="s">
        <v>11728</v>
      </c>
      <c r="D5414" s="449" t="s">
        <v>60</v>
      </c>
      <c r="E5414" s="450">
        <v>0</v>
      </c>
      <c r="F5414" s="455"/>
      <c r="G5414" s="453" t="e">
        <f>VLOOKUP(B5414,'SINAPI-%MO'!B:E,4,0)</f>
        <v>#N/A</v>
      </c>
      <c r="H5414" s="456" t="str">
        <f t="shared" si="84"/>
        <v/>
      </c>
    </row>
    <row r="5415" spans="1:8" x14ac:dyDescent="0.25">
      <c r="A5415" s="447"/>
      <c r="B5415" s="449">
        <v>96856</v>
      </c>
      <c r="C5415" s="439" t="s">
        <v>3085</v>
      </c>
      <c r="D5415" s="449" t="s">
        <v>60</v>
      </c>
      <c r="E5415" s="450">
        <v>49.64</v>
      </c>
      <c r="F5415" s="455">
        <v>0</v>
      </c>
      <c r="G5415" s="453">
        <f>VLOOKUP(B5415,'SINAPI-%MO'!B:E,4,0)</f>
        <v>0.26869999999999999</v>
      </c>
      <c r="H5415" s="456">
        <f t="shared" si="84"/>
        <v>36.299999999999997</v>
      </c>
    </row>
    <row r="5416" spans="1:8" x14ac:dyDescent="0.25">
      <c r="A5416" s="447"/>
      <c r="B5416" s="449">
        <v>104566</v>
      </c>
      <c r="C5416" s="439" t="s">
        <v>11729</v>
      </c>
      <c r="D5416" s="449" t="s">
        <v>60</v>
      </c>
      <c r="E5416" s="450">
        <v>0</v>
      </c>
      <c r="F5416" s="455"/>
      <c r="G5416" s="453" t="e">
        <f>VLOOKUP(B5416,'SINAPI-%MO'!B:E,4,0)</f>
        <v>#N/A</v>
      </c>
      <c r="H5416" s="456" t="str">
        <f t="shared" si="84"/>
        <v/>
      </c>
    </row>
    <row r="5417" spans="1:8" x14ac:dyDescent="0.25">
      <c r="A5417" s="447"/>
      <c r="B5417" s="449">
        <v>104536</v>
      </c>
      <c r="C5417" s="439" t="s">
        <v>11730</v>
      </c>
      <c r="D5417" s="449" t="s">
        <v>60</v>
      </c>
      <c r="E5417" s="450">
        <v>0</v>
      </c>
      <c r="F5417" s="455"/>
      <c r="G5417" s="453" t="e">
        <f>VLOOKUP(B5417,'SINAPI-%MO'!B:E,4,0)</f>
        <v>#N/A</v>
      </c>
      <c r="H5417" s="456" t="str">
        <f t="shared" si="84"/>
        <v/>
      </c>
    </row>
    <row r="5418" spans="1:8" x14ac:dyDescent="0.25">
      <c r="A5418" s="447"/>
      <c r="B5418" s="449">
        <v>104537</v>
      </c>
      <c r="C5418" s="439" t="s">
        <v>11731</v>
      </c>
      <c r="D5418" s="449" t="s">
        <v>60</v>
      </c>
      <c r="E5418" s="450">
        <v>0</v>
      </c>
      <c r="F5418" s="455"/>
      <c r="G5418" s="453" t="e">
        <f>VLOOKUP(B5418,'SINAPI-%MO'!B:E,4,0)</f>
        <v>#N/A</v>
      </c>
      <c r="H5418" s="456" t="str">
        <f t="shared" si="84"/>
        <v/>
      </c>
    </row>
    <row r="5419" spans="1:8" x14ac:dyDescent="0.25">
      <c r="A5419" s="447"/>
      <c r="B5419" s="449">
        <v>104572</v>
      </c>
      <c r="C5419" s="439" t="s">
        <v>11732</v>
      </c>
      <c r="D5419" s="449" t="s">
        <v>60</v>
      </c>
      <c r="E5419" s="450">
        <v>0</v>
      </c>
      <c r="F5419" s="455"/>
      <c r="G5419" s="453" t="e">
        <f>VLOOKUP(B5419,'SINAPI-%MO'!B:E,4,0)</f>
        <v>#N/A</v>
      </c>
      <c r="H5419" s="456" t="str">
        <f t="shared" si="84"/>
        <v/>
      </c>
    </row>
    <row r="5420" spans="1:8" x14ac:dyDescent="0.25">
      <c r="A5420" s="447"/>
      <c r="B5420" s="449">
        <v>104568</v>
      </c>
      <c r="C5420" s="439" t="s">
        <v>11733</v>
      </c>
      <c r="D5420" s="449" t="s">
        <v>60</v>
      </c>
      <c r="E5420" s="450">
        <v>0</v>
      </c>
      <c r="F5420" s="455"/>
      <c r="G5420" s="453" t="e">
        <f>VLOOKUP(B5420,'SINAPI-%MO'!B:E,4,0)</f>
        <v>#N/A</v>
      </c>
      <c r="H5420" s="456" t="str">
        <f t="shared" si="84"/>
        <v/>
      </c>
    </row>
    <row r="5421" spans="1:8" x14ac:dyDescent="0.25">
      <c r="A5421" s="447"/>
      <c r="B5421" s="449">
        <v>104538</v>
      </c>
      <c r="C5421" s="439" t="s">
        <v>11734</v>
      </c>
      <c r="D5421" s="449" t="s">
        <v>60</v>
      </c>
      <c r="E5421" s="450">
        <v>0</v>
      </c>
      <c r="F5421" s="455"/>
      <c r="G5421" s="453" t="e">
        <f>VLOOKUP(B5421,'SINAPI-%MO'!B:E,4,0)</f>
        <v>#N/A</v>
      </c>
      <c r="H5421" s="456" t="str">
        <f t="shared" si="84"/>
        <v/>
      </c>
    </row>
    <row r="5422" spans="1:8" x14ac:dyDescent="0.25">
      <c r="A5422" s="447"/>
      <c r="B5422" s="449">
        <v>104570</v>
      </c>
      <c r="C5422" s="439" t="s">
        <v>11735</v>
      </c>
      <c r="D5422" s="449" t="s">
        <v>60</v>
      </c>
      <c r="E5422" s="450">
        <v>0</v>
      </c>
      <c r="F5422" s="455"/>
      <c r="G5422" s="453" t="e">
        <f>VLOOKUP(B5422,'SINAPI-%MO'!B:E,4,0)</f>
        <v>#N/A</v>
      </c>
      <c r="H5422" s="456" t="str">
        <f t="shared" si="84"/>
        <v/>
      </c>
    </row>
    <row r="5423" spans="1:8" x14ac:dyDescent="0.25">
      <c r="A5423" s="447"/>
      <c r="B5423" s="449">
        <v>104565</v>
      </c>
      <c r="C5423" s="439" t="s">
        <v>11736</v>
      </c>
      <c r="D5423" s="449" t="s">
        <v>60</v>
      </c>
      <c r="E5423" s="450">
        <v>0</v>
      </c>
      <c r="F5423" s="455"/>
      <c r="G5423" s="453" t="e">
        <f>VLOOKUP(B5423,'SINAPI-%MO'!B:E,4,0)</f>
        <v>#N/A</v>
      </c>
      <c r="H5423" s="456" t="str">
        <f t="shared" si="84"/>
        <v/>
      </c>
    </row>
    <row r="5424" spans="1:8" x14ac:dyDescent="0.25">
      <c r="A5424" s="447"/>
      <c r="B5424" s="449">
        <v>104567</v>
      </c>
      <c r="C5424" s="439" t="s">
        <v>11737</v>
      </c>
      <c r="D5424" s="449" t="s">
        <v>60</v>
      </c>
      <c r="E5424" s="450">
        <v>0</v>
      </c>
      <c r="F5424" s="455"/>
      <c r="G5424" s="453" t="e">
        <f>VLOOKUP(B5424,'SINAPI-%MO'!B:E,4,0)</f>
        <v>#N/A</v>
      </c>
      <c r="H5424" s="456" t="str">
        <f t="shared" si="84"/>
        <v/>
      </c>
    </row>
    <row r="5425" spans="1:8" x14ac:dyDescent="0.25">
      <c r="A5425" s="447"/>
      <c r="B5425" s="449">
        <v>104569</v>
      </c>
      <c r="C5425" s="439" t="s">
        <v>11738</v>
      </c>
      <c r="D5425" s="449" t="s">
        <v>60</v>
      </c>
      <c r="E5425" s="450">
        <v>0</v>
      </c>
      <c r="F5425" s="455"/>
      <c r="G5425" s="453" t="e">
        <f>VLOOKUP(B5425,'SINAPI-%MO'!B:E,4,0)</f>
        <v>#N/A</v>
      </c>
      <c r="H5425" s="456" t="str">
        <f t="shared" si="84"/>
        <v/>
      </c>
    </row>
    <row r="5426" spans="1:8" x14ac:dyDescent="0.25">
      <c r="A5426" s="447"/>
      <c r="B5426" s="449">
        <v>96843</v>
      </c>
      <c r="C5426" s="439" t="s">
        <v>3073</v>
      </c>
      <c r="D5426" s="449" t="s">
        <v>60</v>
      </c>
      <c r="E5426" s="450">
        <v>38.15</v>
      </c>
      <c r="F5426" s="455">
        <v>0</v>
      </c>
      <c r="G5426" s="453">
        <f>VLOOKUP(B5426,'SINAPI-%MO'!B:E,4,0)</f>
        <v>0.37540000000000001</v>
      </c>
      <c r="H5426" s="456">
        <f t="shared" si="84"/>
        <v>23.82</v>
      </c>
    </row>
    <row r="5427" spans="1:8" x14ac:dyDescent="0.25">
      <c r="A5427" s="447"/>
      <c r="B5427" s="449">
        <v>96847</v>
      </c>
      <c r="C5427" s="439" t="s">
        <v>3077</v>
      </c>
      <c r="D5427" s="449" t="s">
        <v>60</v>
      </c>
      <c r="E5427" s="450">
        <v>49</v>
      </c>
      <c r="F5427" s="455">
        <v>0</v>
      </c>
      <c r="G5427" s="453">
        <f>VLOOKUP(B5427,'SINAPI-%MO'!B:E,4,0)</f>
        <v>0.34760000000000002</v>
      </c>
      <c r="H5427" s="456">
        <f t="shared" si="84"/>
        <v>31.96</v>
      </c>
    </row>
    <row r="5428" spans="1:8" x14ac:dyDescent="0.25">
      <c r="A5428" s="447"/>
      <c r="B5428" s="449">
        <v>96844</v>
      </c>
      <c r="C5428" s="439" t="s">
        <v>3074</v>
      </c>
      <c r="D5428" s="449" t="s">
        <v>60</v>
      </c>
      <c r="E5428" s="450">
        <v>44.34</v>
      </c>
      <c r="F5428" s="455">
        <v>0</v>
      </c>
      <c r="G5428" s="453">
        <f>VLOOKUP(B5428,'SINAPI-%MO'!B:E,4,0)</f>
        <v>0.3579</v>
      </c>
      <c r="H5428" s="456">
        <f t="shared" si="84"/>
        <v>28.47</v>
      </c>
    </row>
    <row r="5429" spans="1:8" x14ac:dyDescent="0.25">
      <c r="A5429" s="447"/>
      <c r="B5429" s="449">
        <v>96839</v>
      </c>
      <c r="C5429" s="439" t="s">
        <v>3069</v>
      </c>
      <c r="D5429" s="449" t="s">
        <v>60</v>
      </c>
      <c r="E5429" s="450">
        <v>33.700000000000003</v>
      </c>
      <c r="F5429" s="455">
        <v>0</v>
      </c>
      <c r="G5429" s="453">
        <f>VLOOKUP(B5429,'SINAPI-%MO'!B:E,4,0)</f>
        <v>0.39760000000000001</v>
      </c>
      <c r="H5429" s="456">
        <f t="shared" si="84"/>
        <v>20.3</v>
      </c>
    </row>
    <row r="5430" spans="1:8" x14ac:dyDescent="0.25">
      <c r="A5430" s="447"/>
      <c r="B5430" s="449">
        <v>104574</v>
      </c>
      <c r="C5430" s="439" t="s">
        <v>11739</v>
      </c>
      <c r="D5430" s="449" t="s">
        <v>60</v>
      </c>
      <c r="E5430" s="450">
        <v>0</v>
      </c>
      <c r="F5430" s="455"/>
      <c r="G5430" s="453" t="e">
        <f>VLOOKUP(B5430,'SINAPI-%MO'!B:E,4,0)</f>
        <v>#N/A</v>
      </c>
      <c r="H5430" s="456" t="str">
        <f t="shared" si="84"/>
        <v/>
      </c>
    </row>
    <row r="5431" spans="1:8" x14ac:dyDescent="0.25">
      <c r="A5431" s="447"/>
      <c r="B5431" s="449">
        <v>104575</v>
      </c>
      <c r="C5431" s="439" t="s">
        <v>11740</v>
      </c>
      <c r="D5431" s="449" t="s">
        <v>60</v>
      </c>
      <c r="E5431" s="450">
        <v>0</v>
      </c>
      <c r="F5431" s="455"/>
      <c r="G5431" s="453" t="e">
        <f>VLOOKUP(B5431,'SINAPI-%MO'!B:E,4,0)</f>
        <v>#N/A</v>
      </c>
      <c r="H5431" s="456" t="str">
        <f t="shared" si="84"/>
        <v/>
      </c>
    </row>
    <row r="5432" spans="1:8" x14ac:dyDescent="0.25">
      <c r="A5432" s="447"/>
      <c r="B5432" s="449">
        <v>104573</v>
      </c>
      <c r="C5432" s="439" t="s">
        <v>11741</v>
      </c>
      <c r="D5432" s="449" t="s">
        <v>60</v>
      </c>
      <c r="E5432" s="450">
        <v>0</v>
      </c>
      <c r="F5432" s="455"/>
      <c r="G5432" s="453" t="e">
        <f>VLOOKUP(B5432,'SINAPI-%MO'!B:E,4,0)</f>
        <v>#N/A</v>
      </c>
      <c r="H5432" s="456" t="str">
        <f t="shared" si="84"/>
        <v/>
      </c>
    </row>
    <row r="5433" spans="1:8" x14ac:dyDescent="0.25">
      <c r="A5433" s="447"/>
      <c r="B5433" s="449">
        <v>96805</v>
      </c>
      <c r="C5433" s="439" t="s">
        <v>3038</v>
      </c>
      <c r="D5433" s="449" t="s">
        <v>60</v>
      </c>
      <c r="E5433" s="450">
        <v>338.6</v>
      </c>
      <c r="F5433" s="455">
        <v>0</v>
      </c>
      <c r="G5433" s="453">
        <f>VLOOKUP(B5433,'SINAPI-%MO'!B:E,4,0)</f>
        <v>7.9500000000000001E-2</v>
      </c>
      <c r="H5433" s="456">
        <f t="shared" si="84"/>
        <v>311.68</v>
      </c>
    </row>
    <row r="5434" spans="1:8" x14ac:dyDescent="0.25">
      <c r="A5434" s="447"/>
      <c r="B5434" s="449">
        <v>96802</v>
      </c>
      <c r="C5434" s="439" t="s">
        <v>3035</v>
      </c>
      <c r="D5434" s="449" t="s">
        <v>60</v>
      </c>
      <c r="E5434" s="450">
        <v>677.69</v>
      </c>
      <c r="F5434" s="455">
        <v>0</v>
      </c>
      <c r="G5434" s="453">
        <f>VLOOKUP(B5434,'SINAPI-%MO'!B:E,4,0)</f>
        <v>2.9700000000000001E-2</v>
      </c>
      <c r="H5434" s="456">
        <f t="shared" si="84"/>
        <v>657.56</v>
      </c>
    </row>
    <row r="5435" spans="1:8" x14ac:dyDescent="0.25">
      <c r="A5435" s="447"/>
      <c r="B5435" s="449">
        <v>96806</v>
      </c>
      <c r="C5435" s="439" t="s">
        <v>3039</v>
      </c>
      <c r="D5435" s="449" t="s">
        <v>60</v>
      </c>
      <c r="E5435" s="450">
        <v>121.1</v>
      </c>
      <c r="F5435" s="455">
        <v>0</v>
      </c>
      <c r="G5435" s="453">
        <f>VLOOKUP(B5435,'SINAPI-%MO'!B:E,4,0)</f>
        <v>0.19370000000000001</v>
      </c>
      <c r="H5435" s="456">
        <f t="shared" si="84"/>
        <v>97.64</v>
      </c>
    </row>
    <row r="5436" spans="1:8" x14ac:dyDescent="0.25">
      <c r="A5436" s="447"/>
      <c r="B5436" s="449">
        <v>96803</v>
      </c>
      <c r="C5436" s="439" t="s">
        <v>3036</v>
      </c>
      <c r="D5436" s="449" t="s">
        <v>60</v>
      </c>
      <c r="E5436" s="450">
        <v>114.28</v>
      </c>
      <c r="F5436" s="455">
        <v>0</v>
      </c>
      <c r="G5436" s="453">
        <f>VLOOKUP(B5436,'SINAPI-%MO'!B:E,4,0)</f>
        <v>0.14560000000000001</v>
      </c>
      <c r="H5436" s="456">
        <f t="shared" si="84"/>
        <v>97.64</v>
      </c>
    </row>
    <row r="5437" spans="1:8" x14ac:dyDescent="0.25">
      <c r="A5437" s="447"/>
      <c r="B5437" s="449">
        <v>96807</v>
      </c>
      <c r="C5437" s="439" t="s">
        <v>3040</v>
      </c>
      <c r="D5437" s="449" t="s">
        <v>60</v>
      </c>
      <c r="E5437" s="450">
        <v>188.45</v>
      </c>
      <c r="F5437" s="455">
        <v>0</v>
      </c>
      <c r="G5437" s="453">
        <f>VLOOKUP(B5437,'SINAPI-%MO'!B:E,4,0)</f>
        <v>0.24510000000000001</v>
      </c>
      <c r="H5437" s="456">
        <f t="shared" si="84"/>
        <v>142.26</v>
      </c>
    </row>
    <row r="5438" spans="1:8" x14ac:dyDescent="0.25">
      <c r="A5438" s="447"/>
      <c r="B5438" s="449">
        <v>96804</v>
      </c>
      <c r="C5438" s="439" t="s">
        <v>3037</v>
      </c>
      <c r="D5438" s="449" t="s">
        <v>60</v>
      </c>
      <c r="E5438" s="450">
        <v>175.13</v>
      </c>
      <c r="F5438" s="455">
        <v>0</v>
      </c>
      <c r="G5438" s="453">
        <f>VLOOKUP(B5438,'SINAPI-%MO'!B:E,4,0)</f>
        <v>0.22470000000000001</v>
      </c>
      <c r="H5438" s="456">
        <f t="shared" si="84"/>
        <v>135.77000000000001</v>
      </c>
    </row>
    <row r="5439" spans="1:8" x14ac:dyDescent="0.25">
      <c r="A5439" s="447"/>
      <c r="B5439" s="449">
        <v>96829</v>
      </c>
      <c r="C5439" s="439" t="s">
        <v>3061</v>
      </c>
      <c r="D5439" s="449" t="s">
        <v>60</v>
      </c>
      <c r="E5439" s="450">
        <v>26.82</v>
      </c>
      <c r="F5439" s="455">
        <v>0</v>
      </c>
      <c r="G5439" s="453">
        <f>VLOOKUP(B5439,'SINAPI-%MO'!B:E,4,0)</f>
        <v>0.18940000000000001</v>
      </c>
      <c r="H5439" s="456">
        <f t="shared" si="84"/>
        <v>21.74</v>
      </c>
    </row>
    <row r="5440" spans="1:8" x14ac:dyDescent="0.25">
      <c r="A5440" s="447"/>
      <c r="B5440" s="449">
        <v>96833</v>
      </c>
      <c r="C5440" s="439" t="s">
        <v>3064</v>
      </c>
      <c r="D5440" s="449" t="s">
        <v>60</v>
      </c>
      <c r="E5440" s="450">
        <v>34.82</v>
      </c>
      <c r="F5440" s="455">
        <v>0</v>
      </c>
      <c r="G5440" s="453">
        <f>VLOOKUP(B5440,'SINAPI-%MO'!B:E,4,0)</f>
        <v>0.16139999999999999</v>
      </c>
      <c r="H5440" s="456">
        <f t="shared" si="84"/>
        <v>29.2</v>
      </c>
    </row>
    <row r="5441" spans="1:8" x14ac:dyDescent="0.25">
      <c r="A5441" s="447"/>
      <c r="B5441" s="449">
        <v>96836</v>
      </c>
      <c r="C5441" s="439" t="s">
        <v>3066</v>
      </c>
      <c r="D5441" s="449" t="s">
        <v>60</v>
      </c>
      <c r="E5441" s="450">
        <v>50.32</v>
      </c>
      <c r="F5441" s="455">
        <v>0</v>
      </c>
      <c r="G5441" s="453">
        <f>VLOOKUP(B5441,'SINAPI-%MO'!B:E,4,0)</f>
        <v>0.14610000000000001</v>
      </c>
      <c r="H5441" s="456">
        <f t="shared" si="84"/>
        <v>42.96</v>
      </c>
    </row>
    <row r="5442" spans="1:8" x14ac:dyDescent="0.25">
      <c r="A5442" s="447"/>
      <c r="B5442" s="449">
        <v>104576</v>
      </c>
      <c r="C5442" s="439" t="s">
        <v>3309</v>
      </c>
      <c r="D5442" s="449" t="s">
        <v>60</v>
      </c>
      <c r="E5442" s="450">
        <v>21.47</v>
      </c>
      <c r="F5442" s="455">
        <v>0</v>
      </c>
      <c r="G5442" s="453">
        <f>VLOOKUP(B5442,'SINAPI-%MO'!B:E,4,0)</f>
        <v>0.33950000000000002</v>
      </c>
      <c r="H5442" s="456">
        <f t="shared" si="84"/>
        <v>14.18</v>
      </c>
    </row>
    <row r="5443" spans="1:8" x14ac:dyDescent="0.25">
      <c r="A5443" s="447"/>
      <c r="B5443" s="449">
        <v>104577</v>
      </c>
      <c r="C5443" s="439" t="s">
        <v>3310</v>
      </c>
      <c r="D5443" s="449" t="s">
        <v>60</v>
      </c>
      <c r="E5443" s="450">
        <v>30.09</v>
      </c>
      <c r="F5443" s="455">
        <v>0</v>
      </c>
      <c r="G5443" s="453">
        <f>VLOOKUP(B5443,'SINAPI-%MO'!B:E,4,0)</f>
        <v>0.26790000000000003</v>
      </c>
      <c r="H5443" s="456">
        <f t="shared" si="84"/>
        <v>22.02</v>
      </c>
    </row>
    <row r="5444" spans="1:8" x14ac:dyDescent="0.25">
      <c r="A5444" s="447"/>
      <c r="B5444" s="449">
        <v>104578</v>
      </c>
      <c r="C5444" s="439" t="s">
        <v>3311</v>
      </c>
      <c r="D5444" s="449" t="s">
        <v>60</v>
      </c>
      <c r="E5444" s="450">
        <v>32.229999999999997</v>
      </c>
      <c r="F5444" s="455">
        <v>0</v>
      </c>
      <c r="G5444" s="453">
        <f>VLOOKUP(B5444,'SINAPI-%MO'!B:E,4,0)</f>
        <v>0.26929999999999998</v>
      </c>
      <c r="H5444" s="456">
        <f t="shared" si="84"/>
        <v>23.55</v>
      </c>
    </row>
    <row r="5445" spans="1:8" x14ac:dyDescent="0.25">
      <c r="A5445" s="447"/>
      <c r="B5445" s="449">
        <v>104580</v>
      </c>
      <c r="C5445" s="439" t="s">
        <v>11742</v>
      </c>
      <c r="D5445" s="449" t="s">
        <v>60</v>
      </c>
      <c r="E5445" s="450">
        <v>28.55</v>
      </c>
      <c r="F5445" s="455">
        <v>0</v>
      </c>
      <c r="G5445" s="453">
        <f>VLOOKUP(B5445,'SINAPI-%MO'!B:E,4,0)</f>
        <v>0.23849999999999999</v>
      </c>
      <c r="H5445" s="456">
        <f t="shared" si="84"/>
        <v>21.74</v>
      </c>
    </row>
    <row r="5446" spans="1:8" x14ac:dyDescent="0.25">
      <c r="A5446" s="447"/>
      <c r="B5446" s="449">
        <v>104579</v>
      </c>
      <c r="C5446" s="439" t="s">
        <v>3312</v>
      </c>
      <c r="D5446" s="449" t="s">
        <v>60</v>
      </c>
      <c r="E5446" s="450">
        <v>42.92</v>
      </c>
      <c r="F5446" s="455">
        <v>0</v>
      </c>
      <c r="G5446" s="453">
        <f>VLOOKUP(B5446,'SINAPI-%MO'!B:E,4,0)</f>
        <v>0.24529999999999999</v>
      </c>
      <c r="H5446" s="456">
        <f t="shared" si="84"/>
        <v>32.39</v>
      </c>
    </row>
    <row r="5447" spans="1:8" x14ac:dyDescent="0.25">
      <c r="A5447" s="447"/>
      <c r="B5447" s="449">
        <v>96823</v>
      </c>
      <c r="C5447" s="439" t="s">
        <v>3056</v>
      </c>
      <c r="D5447" s="449" t="s">
        <v>60</v>
      </c>
      <c r="E5447" s="450">
        <v>15.42</v>
      </c>
      <c r="F5447" s="455">
        <v>0</v>
      </c>
      <c r="G5447" s="453">
        <f>VLOOKUP(B5447,'SINAPI-%MO'!B:E,4,0)</f>
        <v>0.3009</v>
      </c>
      <c r="H5447" s="456">
        <f t="shared" si="84"/>
        <v>10.78</v>
      </c>
    </row>
    <row r="5448" spans="1:8" x14ac:dyDescent="0.25">
      <c r="A5448" s="447"/>
      <c r="B5448" s="449">
        <v>96826</v>
      </c>
      <c r="C5448" s="439" t="s">
        <v>3058</v>
      </c>
      <c r="D5448" s="449" t="s">
        <v>60</v>
      </c>
      <c r="E5448" s="450">
        <v>17.809999999999999</v>
      </c>
      <c r="F5448" s="455">
        <v>0</v>
      </c>
      <c r="G5448" s="453">
        <f>VLOOKUP(B5448,'SINAPI-%MO'!B:E,4,0)</f>
        <v>0.30940000000000001</v>
      </c>
      <c r="H5448" s="456">
        <f t="shared" si="84"/>
        <v>12.29</v>
      </c>
    </row>
    <row r="5449" spans="1:8" x14ac:dyDescent="0.25">
      <c r="A5449" s="447"/>
      <c r="B5449" s="449">
        <v>96830</v>
      </c>
      <c r="C5449" s="439" t="s">
        <v>3062</v>
      </c>
      <c r="D5449" s="449" t="s">
        <v>60</v>
      </c>
      <c r="E5449" s="450">
        <v>29.54</v>
      </c>
      <c r="F5449" s="455">
        <v>0</v>
      </c>
      <c r="G5449" s="453">
        <f>VLOOKUP(B5449,'SINAPI-%MO'!B:E,4,0)</f>
        <v>0.22309999999999999</v>
      </c>
      <c r="H5449" s="456">
        <f t="shared" si="84"/>
        <v>22.94</v>
      </c>
    </row>
    <row r="5450" spans="1:8" x14ac:dyDescent="0.25">
      <c r="A5450" s="447"/>
      <c r="B5450" s="449">
        <v>96834</v>
      </c>
      <c r="C5450" s="439" t="s">
        <v>3065</v>
      </c>
      <c r="D5450" s="449" t="s">
        <v>60</v>
      </c>
      <c r="E5450" s="450">
        <v>40.6</v>
      </c>
      <c r="F5450" s="455">
        <v>0</v>
      </c>
      <c r="G5450" s="453">
        <f>VLOOKUP(B5450,'SINAPI-%MO'!B:E,4,0)</f>
        <v>0.19980000000000001</v>
      </c>
      <c r="H5450" s="456">
        <f t="shared" si="84"/>
        <v>32.479999999999997</v>
      </c>
    </row>
    <row r="5451" spans="1:8" x14ac:dyDescent="0.25">
      <c r="A5451" s="447"/>
      <c r="B5451" s="449">
        <v>104581</v>
      </c>
      <c r="C5451" s="439" t="s">
        <v>12909</v>
      </c>
      <c r="D5451" s="449" t="s">
        <v>60</v>
      </c>
      <c r="E5451" s="450">
        <v>19.600000000000001</v>
      </c>
      <c r="F5451" s="455">
        <v>0</v>
      </c>
      <c r="G5451" s="453">
        <f>VLOOKUP(B5451,'SINAPI-%MO'!B:E,4,0)</f>
        <v>0.34029999999999999</v>
      </c>
      <c r="H5451" s="456">
        <f t="shared" si="84"/>
        <v>12.93</v>
      </c>
    </row>
    <row r="5452" spans="1:8" x14ac:dyDescent="0.25">
      <c r="A5452" s="447"/>
      <c r="B5452" s="449">
        <v>104582</v>
      </c>
      <c r="C5452" s="439" t="s">
        <v>12910</v>
      </c>
      <c r="D5452" s="449" t="s">
        <v>60</v>
      </c>
      <c r="E5452" s="450">
        <v>25.43</v>
      </c>
      <c r="F5452" s="455">
        <v>0</v>
      </c>
      <c r="G5452" s="453">
        <f>VLOOKUP(B5452,'SINAPI-%MO'!B:E,4,0)</f>
        <v>0.31069999999999998</v>
      </c>
      <c r="H5452" s="456">
        <f t="shared" ref="H5452:H5515" si="85">IF(E5452&gt;0,TRUNC(E5452*(1-G5452),2),"")</f>
        <v>17.52</v>
      </c>
    </row>
    <row r="5453" spans="1:8" x14ac:dyDescent="0.25">
      <c r="A5453" s="447"/>
      <c r="B5453" s="449">
        <v>104583</v>
      </c>
      <c r="C5453" s="439" t="s">
        <v>12911</v>
      </c>
      <c r="D5453" s="449" t="s">
        <v>60</v>
      </c>
      <c r="E5453" s="450">
        <v>43.09</v>
      </c>
      <c r="F5453" s="455">
        <v>0</v>
      </c>
      <c r="G5453" s="453">
        <f>VLOOKUP(B5453,'SINAPI-%MO'!B:E,4,0)</f>
        <v>0.21909999999999999</v>
      </c>
      <c r="H5453" s="456">
        <f t="shared" si="85"/>
        <v>33.64</v>
      </c>
    </row>
    <row r="5454" spans="1:8" x14ac:dyDescent="0.25">
      <c r="A5454" s="447"/>
      <c r="B5454" s="449">
        <v>104584</v>
      </c>
      <c r="C5454" s="439" t="s">
        <v>12912</v>
      </c>
      <c r="D5454" s="449" t="s">
        <v>60</v>
      </c>
      <c r="E5454" s="450">
        <v>51.49</v>
      </c>
      <c r="F5454" s="455">
        <v>0</v>
      </c>
      <c r="G5454" s="453">
        <f>VLOOKUP(B5454,'SINAPI-%MO'!B:E,4,0)</f>
        <v>0.22550000000000001</v>
      </c>
      <c r="H5454" s="456">
        <f t="shared" si="85"/>
        <v>39.869999999999997</v>
      </c>
    </row>
    <row r="5455" spans="1:8" x14ac:dyDescent="0.25">
      <c r="A5455" s="447"/>
      <c r="B5455" s="449">
        <v>104585</v>
      </c>
      <c r="C5455" s="439" t="s">
        <v>11743</v>
      </c>
      <c r="D5455" s="449" t="s">
        <v>60</v>
      </c>
      <c r="E5455" s="450">
        <v>0</v>
      </c>
      <c r="F5455" s="455"/>
      <c r="G5455" s="453" t="e">
        <f>VLOOKUP(B5455,'SINAPI-%MO'!B:E,4,0)</f>
        <v>#N/A</v>
      </c>
      <c r="H5455" s="456" t="str">
        <f t="shared" si="85"/>
        <v/>
      </c>
    </row>
    <row r="5456" spans="1:8" x14ac:dyDescent="0.25">
      <c r="A5456" s="447"/>
      <c r="B5456" s="449">
        <v>104587</v>
      </c>
      <c r="C5456" s="439" t="s">
        <v>11744</v>
      </c>
      <c r="D5456" s="449" t="s">
        <v>60</v>
      </c>
      <c r="E5456" s="450">
        <v>0</v>
      </c>
      <c r="F5456" s="455"/>
      <c r="G5456" s="453" t="e">
        <f>VLOOKUP(B5456,'SINAPI-%MO'!B:E,4,0)</f>
        <v>#N/A</v>
      </c>
      <c r="H5456" s="456" t="str">
        <f t="shared" si="85"/>
        <v/>
      </c>
    </row>
    <row r="5457" spans="1:8" x14ac:dyDescent="0.25">
      <c r="A5457" s="447"/>
      <c r="B5457" s="449">
        <v>104586</v>
      </c>
      <c r="C5457" s="439" t="s">
        <v>11745</v>
      </c>
      <c r="D5457" s="449" t="s">
        <v>60</v>
      </c>
      <c r="E5457" s="450">
        <v>0</v>
      </c>
      <c r="F5457" s="455"/>
      <c r="G5457" s="453" t="e">
        <f>VLOOKUP(B5457,'SINAPI-%MO'!B:E,4,0)</f>
        <v>#N/A</v>
      </c>
      <c r="H5457" s="456" t="str">
        <f t="shared" si="85"/>
        <v/>
      </c>
    </row>
    <row r="5458" spans="1:8" x14ac:dyDescent="0.25">
      <c r="A5458" s="447"/>
      <c r="B5458" s="449">
        <v>96798</v>
      </c>
      <c r="C5458" s="439" t="s">
        <v>2450</v>
      </c>
      <c r="D5458" s="449" t="s">
        <v>73</v>
      </c>
      <c r="E5458" s="450">
        <v>10.85</v>
      </c>
      <c r="F5458" s="455">
        <v>0</v>
      </c>
      <c r="G5458" s="453">
        <f>VLOOKUP(B5458,'SINAPI-%MO'!B:E,4,0)</f>
        <v>0.2802</v>
      </c>
      <c r="H5458" s="456">
        <f t="shared" si="85"/>
        <v>7.8</v>
      </c>
    </row>
    <row r="5459" spans="1:8" x14ac:dyDescent="0.25">
      <c r="A5459" s="447"/>
      <c r="B5459" s="449">
        <v>96799</v>
      </c>
      <c r="C5459" s="439" t="s">
        <v>2451</v>
      </c>
      <c r="D5459" s="449" t="s">
        <v>73</v>
      </c>
      <c r="E5459" s="450">
        <v>13.93</v>
      </c>
      <c r="F5459" s="455">
        <v>0</v>
      </c>
      <c r="G5459" s="453">
        <f>VLOOKUP(B5459,'SINAPI-%MO'!B:E,4,0)</f>
        <v>0.27489999999999998</v>
      </c>
      <c r="H5459" s="456">
        <f t="shared" si="85"/>
        <v>10.1</v>
      </c>
    </row>
    <row r="5460" spans="1:8" x14ac:dyDescent="0.25">
      <c r="A5460" s="447"/>
      <c r="B5460" s="449">
        <v>96800</v>
      </c>
      <c r="C5460" s="439" t="s">
        <v>2452</v>
      </c>
      <c r="D5460" s="449" t="s">
        <v>73</v>
      </c>
      <c r="E5460" s="450">
        <v>19.2</v>
      </c>
      <c r="F5460" s="455">
        <v>0</v>
      </c>
      <c r="G5460" s="453">
        <f>VLOOKUP(B5460,'SINAPI-%MO'!B:E,4,0)</f>
        <v>0.25159999999999999</v>
      </c>
      <c r="H5460" s="456">
        <f t="shared" si="85"/>
        <v>14.36</v>
      </c>
    </row>
    <row r="5461" spans="1:8" x14ac:dyDescent="0.25">
      <c r="A5461" s="447"/>
      <c r="B5461" s="449">
        <v>96801</v>
      </c>
      <c r="C5461" s="439" t="s">
        <v>2453</v>
      </c>
      <c r="D5461" s="449" t="s">
        <v>73</v>
      </c>
      <c r="E5461" s="450">
        <v>29.72</v>
      </c>
      <c r="F5461" s="455">
        <v>0</v>
      </c>
      <c r="G5461" s="453">
        <f>VLOOKUP(B5461,'SINAPI-%MO'!B:E,4,0)</f>
        <v>0.20899999999999999</v>
      </c>
      <c r="H5461" s="456">
        <f t="shared" si="85"/>
        <v>23.5</v>
      </c>
    </row>
    <row r="5462" spans="1:8" x14ac:dyDescent="0.25">
      <c r="A5462" s="447"/>
      <c r="B5462" s="449">
        <v>104539</v>
      </c>
      <c r="C5462" s="439" t="s">
        <v>11746</v>
      </c>
      <c r="D5462" s="449" t="s">
        <v>60</v>
      </c>
      <c r="E5462" s="450">
        <v>0</v>
      </c>
      <c r="F5462" s="455"/>
      <c r="G5462" s="453" t="e">
        <f>VLOOKUP(B5462,'SINAPI-%MO'!B:E,4,0)</f>
        <v>#N/A</v>
      </c>
      <c r="H5462" s="456" t="str">
        <f t="shared" si="85"/>
        <v/>
      </c>
    </row>
    <row r="5463" spans="1:8" x14ac:dyDescent="0.25">
      <c r="A5463" s="447"/>
      <c r="B5463" s="449">
        <v>104541</v>
      </c>
      <c r="C5463" s="439" t="s">
        <v>11747</v>
      </c>
      <c r="D5463" s="449" t="s">
        <v>60</v>
      </c>
      <c r="E5463" s="450">
        <v>0</v>
      </c>
      <c r="F5463" s="455"/>
      <c r="G5463" s="453" t="e">
        <f>VLOOKUP(B5463,'SINAPI-%MO'!B:E,4,0)</f>
        <v>#N/A</v>
      </c>
      <c r="H5463" s="456" t="str">
        <f t="shared" si="85"/>
        <v/>
      </c>
    </row>
    <row r="5464" spans="1:8" x14ac:dyDescent="0.25">
      <c r="A5464" s="447"/>
      <c r="B5464" s="449">
        <v>104540</v>
      </c>
      <c r="C5464" s="439" t="s">
        <v>11748</v>
      </c>
      <c r="D5464" s="449" t="s">
        <v>60</v>
      </c>
      <c r="E5464" s="450">
        <v>0</v>
      </c>
      <c r="F5464" s="455"/>
      <c r="G5464" s="453" t="e">
        <f>VLOOKUP(B5464,'SINAPI-%MO'!B:E,4,0)</f>
        <v>#N/A</v>
      </c>
      <c r="H5464" s="456" t="str">
        <f t="shared" si="85"/>
        <v/>
      </c>
    </row>
    <row r="5465" spans="1:8" x14ac:dyDescent="0.25">
      <c r="A5465" s="447"/>
      <c r="B5465" s="449">
        <v>104543</v>
      </c>
      <c r="C5465" s="439" t="s">
        <v>11749</v>
      </c>
      <c r="D5465" s="449" t="s">
        <v>60</v>
      </c>
      <c r="E5465" s="450">
        <v>0</v>
      </c>
      <c r="F5465" s="455"/>
      <c r="G5465" s="453" t="e">
        <f>VLOOKUP(B5465,'SINAPI-%MO'!B:E,4,0)</f>
        <v>#N/A</v>
      </c>
      <c r="H5465" s="456" t="str">
        <f t="shared" si="85"/>
        <v/>
      </c>
    </row>
    <row r="5466" spans="1:8" x14ac:dyDescent="0.25">
      <c r="A5466" s="447"/>
      <c r="B5466" s="449">
        <v>104544</v>
      </c>
      <c r="C5466" s="439" t="s">
        <v>11750</v>
      </c>
      <c r="D5466" s="449" t="s">
        <v>60</v>
      </c>
      <c r="E5466" s="450">
        <v>0</v>
      </c>
      <c r="F5466" s="455"/>
      <c r="G5466" s="453" t="e">
        <f>VLOOKUP(B5466,'SINAPI-%MO'!B:E,4,0)</f>
        <v>#N/A</v>
      </c>
      <c r="H5466" s="456" t="str">
        <f t="shared" si="85"/>
        <v/>
      </c>
    </row>
    <row r="5467" spans="1:8" x14ac:dyDescent="0.25">
      <c r="A5467" s="447"/>
      <c r="B5467" s="449">
        <v>104545</v>
      </c>
      <c r="C5467" s="439" t="s">
        <v>11751</v>
      </c>
      <c r="D5467" s="449" t="s">
        <v>60</v>
      </c>
      <c r="E5467" s="450">
        <v>0</v>
      </c>
      <c r="F5467" s="455"/>
      <c r="G5467" s="453" t="e">
        <f>VLOOKUP(B5467,'SINAPI-%MO'!B:E,4,0)</f>
        <v>#N/A</v>
      </c>
      <c r="H5467" s="456" t="str">
        <f t="shared" si="85"/>
        <v/>
      </c>
    </row>
    <row r="5468" spans="1:8" x14ac:dyDescent="0.25">
      <c r="A5468" s="447"/>
      <c r="B5468" s="449">
        <v>104542</v>
      </c>
      <c r="C5468" s="439" t="s">
        <v>11752</v>
      </c>
      <c r="D5468" s="449" t="s">
        <v>60</v>
      </c>
      <c r="E5468" s="450">
        <v>0</v>
      </c>
      <c r="F5468" s="455"/>
      <c r="G5468" s="453" t="e">
        <f>VLOOKUP(B5468,'SINAPI-%MO'!B:E,4,0)</f>
        <v>#N/A</v>
      </c>
      <c r="H5468" s="456" t="str">
        <f t="shared" si="85"/>
        <v/>
      </c>
    </row>
    <row r="5469" spans="1:8" x14ac:dyDescent="0.25">
      <c r="A5469" s="447"/>
      <c r="B5469" s="449">
        <v>104592</v>
      </c>
      <c r="C5469" s="439" t="s">
        <v>11753</v>
      </c>
      <c r="D5469" s="449" t="s">
        <v>60</v>
      </c>
      <c r="E5469" s="450">
        <v>0</v>
      </c>
      <c r="F5469" s="455"/>
      <c r="G5469" s="453" t="e">
        <f>VLOOKUP(B5469,'SINAPI-%MO'!B:E,4,0)</f>
        <v>#N/A</v>
      </c>
      <c r="H5469" s="456" t="str">
        <f t="shared" si="85"/>
        <v/>
      </c>
    </row>
    <row r="5470" spans="1:8" x14ac:dyDescent="0.25">
      <c r="A5470" s="447"/>
      <c r="B5470" s="449">
        <v>104548</v>
      </c>
      <c r="C5470" s="439" t="s">
        <v>11754</v>
      </c>
      <c r="D5470" s="449" t="s">
        <v>60</v>
      </c>
      <c r="E5470" s="450">
        <v>0</v>
      </c>
      <c r="F5470" s="455"/>
      <c r="G5470" s="453" t="e">
        <f>VLOOKUP(B5470,'SINAPI-%MO'!B:E,4,0)</f>
        <v>#N/A</v>
      </c>
      <c r="H5470" s="456" t="str">
        <f t="shared" si="85"/>
        <v/>
      </c>
    </row>
    <row r="5471" spans="1:8" x14ac:dyDescent="0.25">
      <c r="A5471" s="447"/>
      <c r="B5471" s="449">
        <v>104546</v>
      </c>
      <c r="C5471" s="439" t="s">
        <v>11755</v>
      </c>
      <c r="D5471" s="449" t="s">
        <v>60</v>
      </c>
      <c r="E5471" s="450">
        <v>0</v>
      </c>
      <c r="F5471" s="455"/>
      <c r="G5471" s="453" t="e">
        <f>VLOOKUP(B5471,'SINAPI-%MO'!B:E,4,0)</f>
        <v>#N/A</v>
      </c>
      <c r="H5471" s="456" t="str">
        <f t="shared" si="85"/>
        <v/>
      </c>
    </row>
    <row r="5472" spans="1:8" x14ac:dyDescent="0.25">
      <c r="A5472" s="447"/>
      <c r="B5472" s="449">
        <v>104549</v>
      </c>
      <c r="C5472" s="439" t="s">
        <v>11756</v>
      </c>
      <c r="D5472" s="449" t="s">
        <v>60</v>
      </c>
      <c r="E5472" s="450">
        <v>0</v>
      </c>
      <c r="F5472" s="455"/>
      <c r="G5472" s="453" t="e">
        <f>VLOOKUP(B5472,'SINAPI-%MO'!B:E,4,0)</f>
        <v>#N/A</v>
      </c>
      <c r="H5472" s="456" t="str">
        <f t="shared" si="85"/>
        <v/>
      </c>
    </row>
    <row r="5473" spans="1:8" x14ac:dyDescent="0.25">
      <c r="A5473" s="447"/>
      <c r="B5473" s="449">
        <v>104550</v>
      </c>
      <c r="C5473" s="439" t="s">
        <v>11757</v>
      </c>
      <c r="D5473" s="449" t="s">
        <v>60</v>
      </c>
      <c r="E5473" s="450">
        <v>0</v>
      </c>
      <c r="F5473" s="455"/>
      <c r="G5473" s="453" t="e">
        <f>VLOOKUP(B5473,'SINAPI-%MO'!B:E,4,0)</f>
        <v>#N/A</v>
      </c>
      <c r="H5473" s="456" t="str">
        <f t="shared" si="85"/>
        <v/>
      </c>
    </row>
    <row r="5474" spans="1:8" x14ac:dyDescent="0.25">
      <c r="A5474" s="447"/>
      <c r="B5474" s="449">
        <v>104552</v>
      </c>
      <c r="C5474" s="439" t="s">
        <v>11758</v>
      </c>
      <c r="D5474" s="449" t="s">
        <v>60</v>
      </c>
      <c r="E5474" s="450">
        <v>0</v>
      </c>
      <c r="F5474" s="455"/>
      <c r="G5474" s="453" t="e">
        <f>VLOOKUP(B5474,'SINAPI-%MO'!B:E,4,0)</f>
        <v>#N/A</v>
      </c>
      <c r="H5474" s="456" t="str">
        <f t="shared" si="85"/>
        <v/>
      </c>
    </row>
    <row r="5475" spans="1:8" x14ac:dyDescent="0.25">
      <c r="A5475" s="447"/>
      <c r="B5475" s="449">
        <v>104551</v>
      </c>
      <c r="C5475" s="439" t="s">
        <v>11759</v>
      </c>
      <c r="D5475" s="449" t="s">
        <v>60</v>
      </c>
      <c r="E5475" s="450">
        <v>0</v>
      </c>
      <c r="F5475" s="455"/>
      <c r="G5475" s="453" t="e">
        <f>VLOOKUP(B5475,'SINAPI-%MO'!B:E,4,0)</f>
        <v>#N/A</v>
      </c>
      <c r="H5475" s="456" t="str">
        <f t="shared" si="85"/>
        <v/>
      </c>
    </row>
    <row r="5476" spans="1:8" x14ac:dyDescent="0.25">
      <c r="A5476" s="447"/>
      <c r="B5476" s="449">
        <v>104553</v>
      </c>
      <c r="C5476" s="439" t="s">
        <v>11760</v>
      </c>
      <c r="D5476" s="449" t="s">
        <v>60</v>
      </c>
      <c r="E5476" s="450">
        <v>0</v>
      </c>
      <c r="F5476" s="455"/>
      <c r="G5476" s="453" t="e">
        <f>VLOOKUP(B5476,'SINAPI-%MO'!B:E,4,0)</f>
        <v>#N/A</v>
      </c>
      <c r="H5476" s="456" t="str">
        <f t="shared" si="85"/>
        <v/>
      </c>
    </row>
    <row r="5477" spans="1:8" x14ac:dyDescent="0.25">
      <c r="A5477" s="447"/>
      <c r="B5477" s="449">
        <v>104554</v>
      </c>
      <c r="C5477" s="439" t="s">
        <v>11761</v>
      </c>
      <c r="D5477" s="449" t="s">
        <v>60</v>
      </c>
      <c r="E5477" s="450">
        <v>0</v>
      </c>
      <c r="F5477" s="455"/>
      <c r="G5477" s="453" t="e">
        <f>VLOOKUP(B5477,'SINAPI-%MO'!B:E,4,0)</f>
        <v>#N/A</v>
      </c>
      <c r="H5477" s="456" t="str">
        <f t="shared" si="85"/>
        <v/>
      </c>
    </row>
    <row r="5478" spans="1:8" x14ac:dyDescent="0.25">
      <c r="A5478" s="447"/>
      <c r="B5478" s="449">
        <v>104555</v>
      </c>
      <c r="C5478" s="439" t="s">
        <v>11762</v>
      </c>
      <c r="D5478" s="449" t="s">
        <v>60</v>
      </c>
      <c r="E5478" s="450">
        <v>0</v>
      </c>
      <c r="F5478" s="455"/>
      <c r="G5478" s="453" t="e">
        <f>VLOOKUP(B5478,'SINAPI-%MO'!B:E,4,0)</f>
        <v>#N/A</v>
      </c>
      <c r="H5478" s="456" t="str">
        <f t="shared" si="85"/>
        <v/>
      </c>
    </row>
    <row r="5479" spans="1:8" x14ac:dyDescent="0.25">
      <c r="A5479" s="447"/>
      <c r="B5479" s="449">
        <v>104556</v>
      </c>
      <c r="C5479" s="439" t="s">
        <v>11763</v>
      </c>
      <c r="D5479" s="449" t="s">
        <v>60</v>
      </c>
      <c r="E5479" s="450">
        <v>0</v>
      </c>
      <c r="F5479" s="455"/>
      <c r="G5479" s="453" t="e">
        <f>VLOOKUP(B5479,'SINAPI-%MO'!B:E,4,0)</f>
        <v>#N/A</v>
      </c>
      <c r="H5479" s="456" t="str">
        <f t="shared" si="85"/>
        <v/>
      </c>
    </row>
    <row r="5480" spans="1:8" x14ac:dyDescent="0.25">
      <c r="A5480" s="447"/>
      <c r="B5480" s="449">
        <v>104558</v>
      </c>
      <c r="C5480" s="439" t="s">
        <v>11764</v>
      </c>
      <c r="D5480" s="449" t="s">
        <v>60</v>
      </c>
      <c r="E5480" s="450">
        <v>0</v>
      </c>
      <c r="F5480" s="455"/>
      <c r="G5480" s="453" t="e">
        <f>VLOOKUP(B5480,'SINAPI-%MO'!B:E,4,0)</f>
        <v>#N/A</v>
      </c>
      <c r="H5480" s="456" t="str">
        <f t="shared" si="85"/>
        <v/>
      </c>
    </row>
    <row r="5481" spans="1:8" x14ac:dyDescent="0.25">
      <c r="A5481" s="447"/>
      <c r="B5481" s="449">
        <v>104559</v>
      </c>
      <c r="C5481" s="439" t="s">
        <v>11765</v>
      </c>
      <c r="D5481" s="449" t="s">
        <v>60</v>
      </c>
      <c r="E5481" s="450">
        <v>0</v>
      </c>
      <c r="F5481" s="455"/>
      <c r="G5481" s="453" t="e">
        <f>VLOOKUP(B5481,'SINAPI-%MO'!B:E,4,0)</f>
        <v>#N/A</v>
      </c>
      <c r="H5481" s="456" t="str">
        <f t="shared" si="85"/>
        <v/>
      </c>
    </row>
    <row r="5482" spans="1:8" x14ac:dyDescent="0.25">
      <c r="A5482" s="447"/>
      <c r="B5482" s="449">
        <v>104560</v>
      </c>
      <c r="C5482" s="439" t="s">
        <v>11766</v>
      </c>
      <c r="D5482" s="449" t="s">
        <v>60</v>
      </c>
      <c r="E5482" s="450">
        <v>0</v>
      </c>
      <c r="F5482" s="455"/>
      <c r="G5482" s="453" t="e">
        <f>VLOOKUP(B5482,'SINAPI-%MO'!B:E,4,0)</f>
        <v>#N/A</v>
      </c>
      <c r="H5482" s="456" t="str">
        <f t="shared" si="85"/>
        <v/>
      </c>
    </row>
    <row r="5483" spans="1:8" x14ac:dyDescent="0.25">
      <c r="A5483" s="447"/>
      <c r="B5483" s="449">
        <v>104557</v>
      </c>
      <c r="C5483" s="439" t="s">
        <v>11767</v>
      </c>
      <c r="D5483" s="449" t="s">
        <v>60</v>
      </c>
      <c r="E5483" s="450">
        <v>0</v>
      </c>
      <c r="F5483" s="455"/>
      <c r="G5483" s="453" t="e">
        <f>VLOOKUP(B5483,'SINAPI-%MO'!B:E,4,0)</f>
        <v>#N/A</v>
      </c>
      <c r="H5483" s="456" t="str">
        <f t="shared" si="85"/>
        <v/>
      </c>
    </row>
    <row r="5484" spans="1:8" x14ac:dyDescent="0.25">
      <c r="A5484" s="447"/>
      <c r="B5484" s="449">
        <v>104561</v>
      </c>
      <c r="C5484" s="439" t="s">
        <v>11768</v>
      </c>
      <c r="D5484" s="449" t="s">
        <v>60</v>
      </c>
      <c r="E5484" s="450">
        <v>0</v>
      </c>
      <c r="F5484" s="455"/>
      <c r="G5484" s="453" t="e">
        <f>VLOOKUP(B5484,'SINAPI-%MO'!B:E,4,0)</f>
        <v>#N/A</v>
      </c>
      <c r="H5484" s="456" t="str">
        <f t="shared" si="85"/>
        <v/>
      </c>
    </row>
    <row r="5485" spans="1:8" x14ac:dyDescent="0.25">
      <c r="A5485" s="447"/>
      <c r="B5485" s="449">
        <v>104562</v>
      </c>
      <c r="C5485" s="439" t="s">
        <v>11769</v>
      </c>
      <c r="D5485" s="449" t="s">
        <v>60</v>
      </c>
      <c r="E5485" s="450">
        <v>0</v>
      </c>
      <c r="F5485" s="455"/>
      <c r="G5485" s="453" t="e">
        <f>VLOOKUP(B5485,'SINAPI-%MO'!B:E,4,0)</f>
        <v>#N/A</v>
      </c>
      <c r="H5485" s="456" t="str">
        <f t="shared" si="85"/>
        <v/>
      </c>
    </row>
    <row r="5486" spans="1:8" x14ac:dyDescent="0.25">
      <c r="A5486" s="447"/>
      <c r="B5486" s="449">
        <v>96860</v>
      </c>
      <c r="C5486" s="439" t="s">
        <v>3086</v>
      </c>
      <c r="D5486" s="449" t="s">
        <v>60</v>
      </c>
      <c r="E5486" s="450">
        <v>40.18</v>
      </c>
      <c r="F5486" s="455">
        <v>0</v>
      </c>
      <c r="G5486" s="453">
        <f>VLOOKUP(B5486,'SINAPI-%MO'!B:E,4,0)</f>
        <v>0.33200000000000002</v>
      </c>
      <c r="H5486" s="456">
        <f t="shared" si="85"/>
        <v>26.84</v>
      </c>
    </row>
    <row r="5487" spans="1:8" x14ac:dyDescent="0.25">
      <c r="A5487" s="447"/>
      <c r="B5487" s="449">
        <v>96862</v>
      </c>
      <c r="C5487" s="439" t="s">
        <v>3088</v>
      </c>
      <c r="D5487" s="449" t="s">
        <v>60</v>
      </c>
      <c r="E5487" s="450">
        <v>49.79</v>
      </c>
      <c r="F5487" s="455">
        <v>0</v>
      </c>
      <c r="G5487" s="453">
        <f>VLOOKUP(B5487,'SINAPI-%MO'!B:E,4,0)</f>
        <v>0.3175</v>
      </c>
      <c r="H5487" s="456">
        <f t="shared" si="85"/>
        <v>33.979999999999997</v>
      </c>
    </row>
    <row r="5488" spans="1:8" x14ac:dyDescent="0.25">
      <c r="A5488" s="447"/>
      <c r="B5488" s="449">
        <v>96864</v>
      </c>
      <c r="C5488" s="439" t="s">
        <v>3090</v>
      </c>
      <c r="D5488" s="449" t="s">
        <v>60</v>
      </c>
      <c r="E5488" s="450">
        <v>72.760000000000005</v>
      </c>
      <c r="F5488" s="455">
        <v>0</v>
      </c>
      <c r="G5488" s="453">
        <f>VLOOKUP(B5488,'SINAPI-%MO'!B:E,4,0)</f>
        <v>0.25979999999999998</v>
      </c>
      <c r="H5488" s="456">
        <f t="shared" si="85"/>
        <v>53.85</v>
      </c>
    </row>
    <row r="5489" spans="1:8" x14ac:dyDescent="0.25">
      <c r="A5489" s="447"/>
      <c r="B5489" s="449">
        <v>96866</v>
      </c>
      <c r="C5489" s="439" t="s">
        <v>3092</v>
      </c>
      <c r="D5489" s="449" t="s">
        <v>60</v>
      </c>
      <c r="E5489" s="450">
        <v>95.61</v>
      </c>
      <c r="F5489" s="455">
        <v>0</v>
      </c>
      <c r="G5489" s="453">
        <f>VLOOKUP(B5489,'SINAPI-%MO'!B:E,4,0)</f>
        <v>0.24310000000000001</v>
      </c>
      <c r="H5489" s="456">
        <f t="shared" si="85"/>
        <v>72.36</v>
      </c>
    </row>
    <row r="5490" spans="1:8" x14ac:dyDescent="0.25">
      <c r="A5490" s="447"/>
      <c r="B5490" s="449">
        <v>96868</v>
      </c>
      <c r="C5490" s="439" t="s">
        <v>3093</v>
      </c>
      <c r="D5490" s="449" t="s">
        <v>60</v>
      </c>
      <c r="E5490" s="450">
        <v>25.83</v>
      </c>
      <c r="F5490" s="455">
        <v>0</v>
      </c>
      <c r="G5490" s="453">
        <f>VLOOKUP(B5490,'SINAPI-%MO'!B:E,4,0)</f>
        <v>0.3604</v>
      </c>
      <c r="H5490" s="456">
        <f t="shared" si="85"/>
        <v>16.52</v>
      </c>
    </row>
    <row r="5491" spans="1:8" x14ac:dyDescent="0.25">
      <c r="A5491" s="447"/>
      <c r="B5491" s="449">
        <v>96869</v>
      </c>
      <c r="C5491" s="439" t="s">
        <v>3094</v>
      </c>
      <c r="D5491" s="449" t="s">
        <v>60</v>
      </c>
      <c r="E5491" s="450">
        <v>41.83</v>
      </c>
      <c r="F5491" s="455">
        <v>0</v>
      </c>
      <c r="G5491" s="453">
        <f>VLOOKUP(B5491,'SINAPI-%MO'!B:E,4,0)</f>
        <v>0.26390000000000002</v>
      </c>
      <c r="H5491" s="456">
        <f t="shared" si="85"/>
        <v>30.79</v>
      </c>
    </row>
    <row r="5492" spans="1:8" x14ac:dyDescent="0.25">
      <c r="A5492" s="447"/>
      <c r="B5492" s="449">
        <v>96870</v>
      </c>
      <c r="C5492" s="439" t="s">
        <v>3095</v>
      </c>
      <c r="D5492" s="449" t="s">
        <v>60</v>
      </c>
      <c r="E5492" s="450">
        <v>65.180000000000007</v>
      </c>
      <c r="F5492" s="455">
        <v>0</v>
      </c>
      <c r="G5492" s="453">
        <f>VLOOKUP(B5492,'SINAPI-%MO'!B:E,4,0)</f>
        <v>0.2024</v>
      </c>
      <c r="H5492" s="456">
        <f t="shared" si="85"/>
        <v>51.98</v>
      </c>
    </row>
    <row r="5493" spans="1:8" x14ac:dyDescent="0.25">
      <c r="A5493" s="447"/>
      <c r="B5493" s="449">
        <v>96871</v>
      </c>
      <c r="C5493" s="439" t="s">
        <v>3096</v>
      </c>
      <c r="D5493" s="449" t="s">
        <v>60</v>
      </c>
      <c r="E5493" s="450">
        <v>73.709999999999994</v>
      </c>
      <c r="F5493" s="455">
        <v>0</v>
      </c>
      <c r="G5493" s="453">
        <f>VLOOKUP(B5493,'SINAPI-%MO'!B:E,4,0)</f>
        <v>0.22009999999999999</v>
      </c>
      <c r="H5493" s="456">
        <f t="shared" si="85"/>
        <v>57.48</v>
      </c>
    </row>
    <row r="5494" spans="1:8" x14ac:dyDescent="0.25">
      <c r="A5494" s="447"/>
      <c r="B5494" s="449">
        <v>96861</v>
      </c>
      <c r="C5494" s="439" t="s">
        <v>3087</v>
      </c>
      <c r="D5494" s="449" t="s">
        <v>60</v>
      </c>
      <c r="E5494" s="450">
        <v>51.11</v>
      </c>
      <c r="F5494" s="455">
        <v>0</v>
      </c>
      <c r="G5494" s="453">
        <f>VLOOKUP(B5494,'SINAPI-%MO'!B:E,4,0)</f>
        <v>0.31990000000000002</v>
      </c>
      <c r="H5494" s="456">
        <f t="shared" si="85"/>
        <v>34.75</v>
      </c>
    </row>
    <row r="5495" spans="1:8" x14ac:dyDescent="0.25">
      <c r="A5495" s="447"/>
      <c r="B5495" s="449">
        <v>96863</v>
      </c>
      <c r="C5495" s="439" t="s">
        <v>3089</v>
      </c>
      <c r="D5495" s="449" t="s">
        <v>60</v>
      </c>
      <c r="E5495" s="450">
        <v>51.51</v>
      </c>
      <c r="F5495" s="455">
        <v>0</v>
      </c>
      <c r="G5495" s="453">
        <f>VLOOKUP(B5495,'SINAPI-%MO'!B:E,4,0)</f>
        <v>0.34939999999999999</v>
      </c>
      <c r="H5495" s="456">
        <f t="shared" si="85"/>
        <v>33.51</v>
      </c>
    </row>
    <row r="5496" spans="1:8" x14ac:dyDescent="0.25">
      <c r="A5496" s="447"/>
      <c r="B5496" s="449">
        <v>96865</v>
      </c>
      <c r="C5496" s="439" t="s">
        <v>3091</v>
      </c>
      <c r="D5496" s="449" t="s">
        <v>60</v>
      </c>
      <c r="E5496" s="450">
        <v>60.65</v>
      </c>
      <c r="F5496" s="455">
        <v>0</v>
      </c>
      <c r="G5496" s="453">
        <f>VLOOKUP(B5496,'SINAPI-%MO'!B:E,4,0)</f>
        <v>0.35370000000000001</v>
      </c>
      <c r="H5496" s="456">
        <f t="shared" si="85"/>
        <v>39.19</v>
      </c>
    </row>
    <row r="5497" spans="1:8" x14ac:dyDescent="0.25">
      <c r="A5497" s="447"/>
      <c r="B5497" s="449">
        <v>96814</v>
      </c>
      <c r="C5497" s="439" t="s">
        <v>3047</v>
      </c>
      <c r="D5497" s="449" t="s">
        <v>60</v>
      </c>
      <c r="E5497" s="450">
        <v>21.47</v>
      </c>
      <c r="F5497" s="455">
        <v>0</v>
      </c>
      <c r="G5497" s="453">
        <f>VLOOKUP(B5497,'SINAPI-%MO'!B:E,4,0)</f>
        <v>0.33950000000000002</v>
      </c>
      <c r="H5497" s="456">
        <f t="shared" si="85"/>
        <v>14.18</v>
      </c>
    </row>
    <row r="5498" spans="1:8" x14ac:dyDescent="0.25">
      <c r="A5498" s="447"/>
      <c r="B5498" s="449">
        <v>96818</v>
      </c>
      <c r="C5498" s="439" t="s">
        <v>3051</v>
      </c>
      <c r="D5498" s="449" t="s">
        <v>60</v>
      </c>
      <c r="E5498" s="450">
        <v>30.09</v>
      </c>
      <c r="F5498" s="455">
        <v>0</v>
      </c>
      <c r="G5498" s="453">
        <f>VLOOKUP(B5498,'SINAPI-%MO'!B:E,4,0)</f>
        <v>0.26790000000000003</v>
      </c>
      <c r="H5498" s="456">
        <f t="shared" si="85"/>
        <v>22.02</v>
      </c>
    </row>
    <row r="5499" spans="1:8" x14ac:dyDescent="0.25">
      <c r="A5499" s="447"/>
      <c r="B5499" s="449">
        <v>96819</v>
      </c>
      <c r="C5499" s="439" t="s">
        <v>3052</v>
      </c>
      <c r="D5499" s="449" t="s">
        <v>60</v>
      </c>
      <c r="E5499" s="450">
        <v>32.229999999999997</v>
      </c>
      <c r="F5499" s="455">
        <v>0</v>
      </c>
      <c r="G5499" s="453">
        <f>VLOOKUP(B5499,'SINAPI-%MO'!B:E,4,0)</f>
        <v>0.26929999999999998</v>
      </c>
      <c r="H5499" s="456">
        <f t="shared" si="85"/>
        <v>23.55</v>
      </c>
    </row>
    <row r="5500" spans="1:8" x14ac:dyDescent="0.25">
      <c r="A5500" s="447"/>
      <c r="B5500" s="449">
        <v>96822</v>
      </c>
      <c r="C5500" s="439" t="s">
        <v>3055</v>
      </c>
      <c r="D5500" s="449" t="s">
        <v>60</v>
      </c>
      <c r="E5500" s="450">
        <v>42.92</v>
      </c>
      <c r="F5500" s="455">
        <v>0</v>
      </c>
      <c r="G5500" s="453">
        <f>VLOOKUP(B5500,'SINAPI-%MO'!B:E,4,0)</f>
        <v>0.24529999999999999</v>
      </c>
      <c r="H5500" s="456">
        <f t="shared" si="85"/>
        <v>32.39</v>
      </c>
    </row>
    <row r="5501" spans="1:8" x14ac:dyDescent="0.25">
      <c r="A5501" s="447"/>
      <c r="B5501" s="449">
        <v>96808</v>
      </c>
      <c r="C5501" s="439" t="s">
        <v>3041</v>
      </c>
      <c r="D5501" s="449" t="s">
        <v>60</v>
      </c>
      <c r="E5501" s="450">
        <v>21.89</v>
      </c>
      <c r="F5501" s="455">
        <v>0</v>
      </c>
      <c r="G5501" s="453">
        <f>VLOOKUP(B5501,'SINAPI-%MO'!B:E,4,0)</f>
        <v>0.40789999999999998</v>
      </c>
      <c r="H5501" s="456">
        <f t="shared" si="85"/>
        <v>12.96</v>
      </c>
    </row>
    <row r="5502" spans="1:8" x14ac:dyDescent="0.25">
      <c r="A5502" s="447"/>
      <c r="B5502" s="449">
        <v>96811</v>
      </c>
      <c r="C5502" s="439" t="s">
        <v>3044</v>
      </c>
      <c r="D5502" s="449" t="s">
        <v>60</v>
      </c>
      <c r="E5502" s="450">
        <v>28.15</v>
      </c>
      <c r="F5502" s="455">
        <v>0</v>
      </c>
      <c r="G5502" s="453">
        <f>VLOOKUP(B5502,'SINAPI-%MO'!B:E,4,0)</f>
        <v>0.37580000000000002</v>
      </c>
      <c r="H5502" s="456">
        <f t="shared" si="85"/>
        <v>17.57</v>
      </c>
    </row>
    <row r="5503" spans="1:8" x14ac:dyDescent="0.25">
      <c r="A5503" s="447"/>
      <c r="B5503" s="449">
        <v>96815</v>
      </c>
      <c r="C5503" s="439" t="s">
        <v>3048</v>
      </c>
      <c r="D5503" s="449" t="s">
        <v>60</v>
      </c>
      <c r="E5503" s="450">
        <v>46.36</v>
      </c>
      <c r="F5503" s="455">
        <v>0</v>
      </c>
      <c r="G5503" s="453">
        <f>VLOOKUP(B5503,'SINAPI-%MO'!B:E,4,0)</f>
        <v>0.27310000000000001</v>
      </c>
      <c r="H5503" s="456">
        <f t="shared" si="85"/>
        <v>33.69</v>
      </c>
    </row>
    <row r="5504" spans="1:8" x14ac:dyDescent="0.25">
      <c r="A5504" s="447"/>
      <c r="B5504" s="449">
        <v>96820</v>
      </c>
      <c r="C5504" s="439" t="s">
        <v>3053</v>
      </c>
      <c r="D5504" s="449" t="s">
        <v>60</v>
      </c>
      <c r="E5504" s="450">
        <v>55.49</v>
      </c>
      <c r="F5504" s="455">
        <v>0</v>
      </c>
      <c r="G5504" s="453">
        <f>VLOOKUP(B5504,'SINAPI-%MO'!B:E,4,0)</f>
        <v>0.2802</v>
      </c>
      <c r="H5504" s="456">
        <f t="shared" si="85"/>
        <v>39.94</v>
      </c>
    </row>
    <row r="5505" spans="1:8" x14ac:dyDescent="0.25">
      <c r="A5505" s="447"/>
      <c r="B5505" s="449">
        <v>96702</v>
      </c>
      <c r="C5505" s="439" t="s">
        <v>12913</v>
      </c>
      <c r="D5505" s="449" t="s">
        <v>60</v>
      </c>
      <c r="E5505" s="450">
        <v>11.63</v>
      </c>
      <c r="F5505" s="455">
        <v>0</v>
      </c>
      <c r="G5505" s="453">
        <f>VLOOKUP(B5505,'SINAPI-%MO'!B:E,4,0)</f>
        <v>0.57179999999999997</v>
      </c>
      <c r="H5505" s="456">
        <f t="shared" si="85"/>
        <v>4.97</v>
      </c>
    </row>
    <row r="5506" spans="1:8" x14ac:dyDescent="0.25">
      <c r="A5506" s="447"/>
      <c r="B5506" s="449">
        <v>96662</v>
      </c>
      <c r="C5506" s="439" t="s">
        <v>12914</v>
      </c>
      <c r="D5506" s="449" t="s">
        <v>60</v>
      </c>
      <c r="E5506" s="450">
        <v>9.35</v>
      </c>
      <c r="F5506" s="455">
        <v>0</v>
      </c>
      <c r="G5506" s="453">
        <f>VLOOKUP(B5506,'SINAPI-%MO'!B:E,4,0)</f>
        <v>0.47060000000000002</v>
      </c>
      <c r="H5506" s="456">
        <f t="shared" si="85"/>
        <v>4.9400000000000004</v>
      </c>
    </row>
    <row r="5507" spans="1:8" x14ac:dyDescent="0.25">
      <c r="A5507" s="447"/>
      <c r="B5507" s="449">
        <v>96704</v>
      </c>
      <c r="C5507" s="439" t="s">
        <v>12915</v>
      </c>
      <c r="D5507" s="449" t="s">
        <v>60</v>
      </c>
      <c r="E5507" s="450">
        <v>20.239999999999998</v>
      </c>
      <c r="F5507" s="455">
        <v>0</v>
      </c>
      <c r="G5507" s="453">
        <f>VLOOKUP(B5507,'SINAPI-%MO'!B:E,4,0)</f>
        <v>0.36509999999999998</v>
      </c>
      <c r="H5507" s="456">
        <f t="shared" si="85"/>
        <v>12.85</v>
      </c>
    </row>
    <row r="5508" spans="1:8" x14ac:dyDescent="0.25">
      <c r="A5508" s="447"/>
      <c r="B5508" s="449">
        <v>96664</v>
      </c>
      <c r="C5508" s="439" t="s">
        <v>12916</v>
      </c>
      <c r="D5508" s="449" t="s">
        <v>60</v>
      </c>
      <c r="E5508" s="450">
        <v>17.34</v>
      </c>
      <c r="F5508" s="455">
        <v>0</v>
      </c>
      <c r="G5508" s="453">
        <f>VLOOKUP(B5508,'SINAPI-%MO'!B:E,4,0)</f>
        <v>0.26069999999999999</v>
      </c>
      <c r="H5508" s="456">
        <f t="shared" si="85"/>
        <v>12.81</v>
      </c>
    </row>
    <row r="5509" spans="1:8" x14ac:dyDescent="0.25">
      <c r="A5509" s="447"/>
      <c r="B5509" s="449">
        <v>104191</v>
      </c>
      <c r="C5509" s="439" t="s">
        <v>3276</v>
      </c>
      <c r="D5509" s="449" t="s">
        <v>60</v>
      </c>
      <c r="E5509" s="450">
        <v>10.5</v>
      </c>
      <c r="F5509" s="455">
        <v>0</v>
      </c>
      <c r="G5509" s="453">
        <f>VLOOKUP(B5509,'SINAPI-%MO'!B:E,4,0)</f>
        <v>0.60860000000000003</v>
      </c>
      <c r="H5509" s="456">
        <f t="shared" si="85"/>
        <v>4.0999999999999996</v>
      </c>
    </row>
    <row r="5510" spans="1:8" x14ac:dyDescent="0.25">
      <c r="A5510" s="447"/>
      <c r="B5510" s="449">
        <v>96700</v>
      </c>
      <c r="C5510" s="439" t="s">
        <v>12917</v>
      </c>
      <c r="D5510" s="449" t="s">
        <v>60</v>
      </c>
      <c r="E5510" s="450">
        <v>16.8</v>
      </c>
      <c r="F5510" s="455">
        <v>0</v>
      </c>
      <c r="G5510" s="453">
        <f>VLOOKUP(B5510,'SINAPI-%MO'!B:E,4,0)</f>
        <v>0.35649999999999998</v>
      </c>
      <c r="H5510" s="456">
        <f t="shared" si="85"/>
        <v>10.81</v>
      </c>
    </row>
    <row r="5511" spans="1:8" x14ac:dyDescent="0.25">
      <c r="A5511" s="447"/>
      <c r="B5511" s="449">
        <v>96658</v>
      </c>
      <c r="C5511" s="439" t="s">
        <v>12918</v>
      </c>
      <c r="D5511" s="449" t="s">
        <v>60</v>
      </c>
      <c r="E5511" s="450">
        <v>15.07</v>
      </c>
      <c r="F5511" s="455">
        <v>0</v>
      </c>
      <c r="G5511" s="453">
        <f>VLOOKUP(B5511,'SINAPI-%MO'!B:E,4,0)</f>
        <v>0.28399999999999997</v>
      </c>
      <c r="H5511" s="456">
        <f t="shared" si="85"/>
        <v>10.79</v>
      </c>
    </row>
    <row r="5512" spans="1:8" x14ac:dyDescent="0.25">
      <c r="A5512" s="447"/>
      <c r="B5512" s="449">
        <v>96641</v>
      </c>
      <c r="C5512" s="439" t="s">
        <v>12919</v>
      </c>
      <c r="D5512" s="449" t="s">
        <v>60</v>
      </c>
      <c r="E5512" s="450">
        <v>17.2</v>
      </c>
      <c r="F5512" s="455">
        <v>0</v>
      </c>
      <c r="G5512" s="453">
        <f>VLOOKUP(B5512,'SINAPI-%MO'!B:E,4,0)</f>
        <v>0.3715</v>
      </c>
      <c r="H5512" s="456">
        <f t="shared" si="85"/>
        <v>10.81</v>
      </c>
    </row>
    <row r="5513" spans="1:8" x14ac:dyDescent="0.25">
      <c r="A5513" s="447"/>
      <c r="B5513" s="449">
        <v>96661</v>
      </c>
      <c r="C5513" s="439" t="s">
        <v>12920</v>
      </c>
      <c r="D5513" s="449" t="s">
        <v>60</v>
      </c>
      <c r="E5513" s="450">
        <v>31.62</v>
      </c>
      <c r="F5513" s="455">
        <v>0</v>
      </c>
      <c r="G5513" s="453">
        <f>VLOOKUP(B5513,'SINAPI-%MO'!B:E,4,0)</f>
        <v>0.13919999999999999</v>
      </c>
      <c r="H5513" s="456">
        <f t="shared" si="85"/>
        <v>27.21</v>
      </c>
    </row>
    <row r="5514" spans="1:8" x14ac:dyDescent="0.25">
      <c r="A5514" s="447"/>
      <c r="B5514" s="449">
        <v>96699</v>
      </c>
      <c r="C5514" s="439" t="s">
        <v>12921</v>
      </c>
      <c r="D5514" s="449" t="s">
        <v>60</v>
      </c>
      <c r="E5514" s="450">
        <v>25.26</v>
      </c>
      <c r="F5514" s="455">
        <v>0</v>
      </c>
      <c r="G5514" s="453">
        <f>VLOOKUP(B5514,'SINAPI-%MO'!B:E,4,0)</f>
        <v>0.23710000000000001</v>
      </c>
      <c r="H5514" s="456">
        <f t="shared" si="85"/>
        <v>19.27</v>
      </c>
    </row>
    <row r="5515" spans="1:8" x14ac:dyDescent="0.25">
      <c r="A5515" s="447"/>
      <c r="B5515" s="449">
        <v>96657</v>
      </c>
      <c r="C5515" s="439" t="s">
        <v>12922</v>
      </c>
      <c r="D5515" s="449" t="s">
        <v>60</v>
      </c>
      <c r="E5515" s="450">
        <v>23.53</v>
      </c>
      <c r="F5515" s="455">
        <v>0</v>
      </c>
      <c r="G5515" s="453">
        <f>VLOOKUP(B5515,'SINAPI-%MO'!B:E,4,0)</f>
        <v>0.18190000000000001</v>
      </c>
      <c r="H5515" s="456">
        <f t="shared" si="85"/>
        <v>19.239999999999998</v>
      </c>
    </row>
    <row r="5516" spans="1:8" x14ac:dyDescent="0.25">
      <c r="A5516" s="447"/>
      <c r="B5516" s="449">
        <v>96640</v>
      </c>
      <c r="C5516" s="439" t="s">
        <v>12923</v>
      </c>
      <c r="D5516" s="449" t="s">
        <v>60</v>
      </c>
      <c r="E5516" s="450">
        <v>25.66</v>
      </c>
      <c r="F5516" s="455">
        <v>0</v>
      </c>
      <c r="G5516" s="453">
        <f>VLOOKUP(B5516,'SINAPI-%MO'!B:E,4,0)</f>
        <v>0.249</v>
      </c>
      <c r="H5516" s="456">
        <f t="shared" ref="H5516:H5579" si="86">IF(E5516&gt;0,TRUNC(E5516*(1-G5516),2),"")</f>
        <v>19.27</v>
      </c>
    </row>
    <row r="5517" spans="1:8" x14ac:dyDescent="0.25">
      <c r="A5517" s="447"/>
      <c r="B5517" s="449">
        <v>96660</v>
      </c>
      <c r="C5517" s="439" t="s">
        <v>12924</v>
      </c>
      <c r="D5517" s="449" t="s">
        <v>60</v>
      </c>
      <c r="E5517" s="450">
        <v>31.92</v>
      </c>
      <c r="F5517" s="455">
        <v>0</v>
      </c>
      <c r="G5517" s="453">
        <f>VLOOKUP(B5517,'SINAPI-%MO'!B:E,4,0)</f>
        <v>0.13780000000000001</v>
      </c>
      <c r="H5517" s="456">
        <f t="shared" si="86"/>
        <v>27.52</v>
      </c>
    </row>
    <row r="5518" spans="1:8" x14ac:dyDescent="0.25">
      <c r="A5518" s="447"/>
      <c r="B5518" s="449">
        <v>104196</v>
      </c>
      <c r="C5518" s="439" t="s">
        <v>3279</v>
      </c>
      <c r="D5518" s="449" t="s">
        <v>60</v>
      </c>
      <c r="E5518" s="450">
        <v>15.93</v>
      </c>
      <c r="F5518" s="455">
        <v>0</v>
      </c>
      <c r="G5518" s="453">
        <f>VLOOKUP(B5518,'SINAPI-%MO'!B:E,4,0)</f>
        <v>0.35589999999999999</v>
      </c>
      <c r="H5518" s="456">
        <f t="shared" si="86"/>
        <v>10.26</v>
      </c>
    </row>
    <row r="5519" spans="1:8" x14ac:dyDescent="0.25">
      <c r="A5519" s="447"/>
      <c r="B5519" s="449">
        <v>104197</v>
      </c>
      <c r="C5519" s="439" t="s">
        <v>3280</v>
      </c>
      <c r="D5519" s="449" t="s">
        <v>60</v>
      </c>
      <c r="E5519" s="450">
        <v>30.06</v>
      </c>
      <c r="F5519" s="455">
        <v>0</v>
      </c>
      <c r="G5519" s="453">
        <f>VLOOKUP(B5519,'SINAPI-%MO'!B:E,4,0)</f>
        <v>0.44940000000000002</v>
      </c>
      <c r="H5519" s="456">
        <f t="shared" si="86"/>
        <v>16.55</v>
      </c>
    </row>
    <row r="5520" spans="1:8" x14ac:dyDescent="0.25">
      <c r="A5520" s="447"/>
      <c r="B5520" s="449">
        <v>104198</v>
      </c>
      <c r="C5520" s="439" t="s">
        <v>3281</v>
      </c>
      <c r="D5520" s="449" t="s">
        <v>60</v>
      </c>
      <c r="E5520" s="450">
        <v>7.84</v>
      </c>
      <c r="F5520" s="455">
        <v>0</v>
      </c>
      <c r="G5520" s="453">
        <f>VLOOKUP(B5520,'SINAPI-%MO'!B:E,4,0)</f>
        <v>0.72319999999999995</v>
      </c>
      <c r="H5520" s="456">
        <f t="shared" si="86"/>
        <v>2.17</v>
      </c>
    </row>
    <row r="5521" spans="1:8" x14ac:dyDescent="0.25">
      <c r="A5521" s="447"/>
      <c r="B5521" s="449">
        <v>96685</v>
      </c>
      <c r="C5521" s="439" t="s">
        <v>12925</v>
      </c>
      <c r="D5521" s="449" t="s">
        <v>60</v>
      </c>
      <c r="E5521" s="450">
        <v>11.99</v>
      </c>
      <c r="F5521" s="455">
        <v>0</v>
      </c>
      <c r="G5521" s="453">
        <f>VLOOKUP(B5521,'SINAPI-%MO'!B:E,4,0)</f>
        <v>0.74980000000000002</v>
      </c>
      <c r="H5521" s="456">
        <f t="shared" si="86"/>
        <v>2.99</v>
      </c>
    </row>
    <row r="5522" spans="1:8" x14ac:dyDescent="0.25">
      <c r="A5522" s="447"/>
      <c r="B5522" s="449">
        <v>96651</v>
      </c>
      <c r="C5522" s="439" t="s">
        <v>12926</v>
      </c>
      <c r="D5522" s="449" t="s">
        <v>60</v>
      </c>
      <c r="E5522" s="450">
        <v>9.41</v>
      </c>
      <c r="F5522" s="455">
        <v>0</v>
      </c>
      <c r="G5522" s="453">
        <f>VLOOKUP(B5522,'SINAPI-%MO'!B:E,4,0)</f>
        <v>0.68440000000000001</v>
      </c>
      <c r="H5522" s="456">
        <f t="shared" si="86"/>
        <v>2.96</v>
      </c>
    </row>
    <row r="5523" spans="1:8" x14ac:dyDescent="0.25">
      <c r="A5523" s="447"/>
      <c r="B5523" s="449">
        <v>96638</v>
      </c>
      <c r="C5523" s="439" t="s">
        <v>12927</v>
      </c>
      <c r="D5523" s="449" t="s">
        <v>60</v>
      </c>
      <c r="E5523" s="450">
        <v>16.559999999999999</v>
      </c>
      <c r="F5523" s="455">
        <v>0</v>
      </c>
      <c r="G5523" s="453">
        <f>VLOOKUP(B5523,'SINAPI-%MO'!B:E,4,0)</f>
        <v>0.81579999999999997</v>
      </c>
      <c r="H5523" s="456">
        <f t="shared" si="86"/>
        <v>3.05</v>
      </c>
    </row>
    <row r="5524" spans="1:8" x14ac:dyDescent="0.25">
      <c r="A5524" s="447"/>
      <c r="B5524" s="449">
        <v>96687</v>
      </c>
      <c r="C5524" s="439" t="s">
        <v>12928</v>
      </c>
      <c r="D5524" s="449" t="s">
        <v>60</v>
      </c>
      <c r="E5524" s="450">
        <v>18.2</v>
      </c>
      <c r="F5524" s="455">
        <v>0</v>
      </c>
      <c r="G5524" s="453">
        <f>VLOOKUP(B5524,'SINAPI-%MO'!B:E,4,0)</f>
        <v>0.60219999999999996</v>
      </c>
      <c r="H5524" s="456">
        <f t="shared" si="86"/>
        <v>7.23</v>
      </c>
    </row>
    <row r="5525" spans="1:8" x14ac:dyDescent="0.25">
      <c r="A5525" s="447"/>
      <c r="B5525" s="449">
        <v>96653</v>
      </c>
      <c r="C5525" s="439" t="s">
        <v>3005</v>
      </c>
      <c r="D5525" s="449" t="s">
        <v>60</v>
      </c>
      <c r="E5525" s="450">
        <v>13.97</v>
      </c>
      <c r="F5525" s="455">
        <v>0</v>
      </c>
      <c r="G5525" s="453">
        <f>VLOOKUP(B5525,'SINAPI-%MO'!B:E,4,0)</f>
        <v>0.48459999999999998</v>
      </c>
      <c r="H5525" s="456">
        <f t="shared" si="86"/>
        <v>7.2</v>
      </c>
    </row>
    <row r="5526" spans="1:8" x14ac:dyDescent="0.25">
      <c r="A5526" s="447"/>
      <c r="B5526" s="449">
        <v>96689</v>
      </c>
      <c r="C5526" s="439" t="s">
        <v>12929</v>
      </c>
      <c r="D5526" s="449" t="s">
        <v>60</v>
      </c>
      <c r="E5526" s="450">
        <v>27.35</v>
      </c>
      <c r="F5526" s="455">
        <v>0</v>
      </c>
      <c r="G5526" s="453">
        <f>VLOOKUP(B5526,'SINAPI-%MO'!B:E,4,0)</f>
        <v>0.48299999999999998</v>
      </c>
      <c r="H5526" s="456">
        <f t="shared" si="86"/>
        <v>14.13</v>
      </c>
    </row>
    <row r="5527" spans="1:8" x14ac:dyDescent="0.25">
      <c r="A5527" s="447"/>
      <c r="B5527" s="449">
        <v>96655</v>
      </c>
      <c r="C5527" s="439" t="s">
        <v>3007</v>
      </c>
      <c r="D5527" s="449" t="s">
        <v>60</v>
      </c>
      <c r="E5527" s="450">
        <v>21.22</v>
      </c>
      <c r="F5527" s="455">
        <v>0</v>
      </c>
      <c r="G5527" s="453">
        <f>VLOOKUP(B5527,'SINAPI-%MO'!B:E,4,0)</f>
        <v>0.33689999999999998</v>
      </c>
      <c r="H5527" s="456">
        <f t="shared" si="86"/>
        <v>14.07</v>
      </c>
    </row>
    <row r="5528" spans="1:8" x14ac:dyDescent="0.25">
      <c r="A5528" s="447"/>
      <c r="B5528" s="449">
        <v>96691</v>
      </c>
      <c r="C5528" s="439" t="s">
        <v>12930</v>
      </c>
      <c r="D5528" s="449" t="s">
        <v>60</v>
      </c>
      <c r="E5528" s="450">
        <v>39.020000000000003</v>
      </c>
      <c r="F5528" s="455">
        <v>0</v>
      </c>
      <c r="G5528" s="453">
        <f>VLOOKUP(B5528,'SINAPI-%MO'!B:E,4,0)</f>
        <v>0.41110000000000002</v>
      </c>
      <c r="H5528" s="456">
        <f t="shared" si="86"/>
        <v>22.97</v>
      </c>
    </row>
    <row r="5529" spans="1:8" x14ac:dyDescent="0.25">
      <c r="A5529" s="447"/>
      <c r="B5529" s="449">
        <v>96693</v>
      </c>
      <c r="C5529" s="439" t="s">
        <v>12931</v>
      </c>
      <c r="D5529" s="449" t="s">
        <v>60</v>
      </c>
      <c r="E5529" s="450">
        <v>58.29</v>
      </c>
      <c r="F5529" s="455">
        <v>0</v>
      </c>
      <c r="G5529" s="453">
        <f>VLOOKUP(B5529,'SINAPI-%MO'!B:E,4,0)</f>
        <v>0.33800000000000002</v>
      </c>
      <c r="H5529" s="456">
        <f t="shared" si="86"/>
        <v>38.58</v>
      </c>
    </row>
    <row r="5530" spans="1:8" x14ac:dyDescent="0.25">
      <c r="A5530" s="447"/>
      <c r="B5530" s="449">
        <v>96695</v>
      </c>
      <c r="C5530" s="439" t="s">
        <v>12932</v>
      </c>
      <c r="D5530" s="449" t="s">
        <v>60</v>
      </c>
      <c r="E5530" s="450">
        <v>100.1</v>
      </c>
      <c r="F5530" s="455">
        <v>0</v>
      </c>
      <c r="G5530" s="453">
        <f>VLOOKUP(B5530,'SINAPI-%MO'!B:E,4,0)</f>
        <v>0.2306</v>
      </c>
      <c r="H5530" s="456">
        <f t="shared" si="86"/>
        <v>77.010000000000005</v>
      </c>
    </row>
    <row r="5531" spans="1:8" x14ac:dyDescent="0.25">
      <c r="A5531" s="447"/>
      <c r="B5531" s="449">
        <v>104193</v>
      </c>
      <c r="C5531" s="439" t="s">
        <v>3278</v>
      </c>
      <c r="D5531" s="449" t="s">
        <v>60</v>
      </c>
      <c r="E5531" s="450">
        <v>165.69</v>
      </c>
      <c r="F5531" s="455">
        <v>0</v>
      </c>
      <c r="G5531" s="453">
        <f>VLOOKUP(B5531,'SINAPI-%MO'!B:E,4,0)</f>
        <v>0.1648</v>
      </c>
      <c r="H5531" s="456">
        <f t="shared" si="86"/>
        <v>138.38</v>
      </c>
    </row>
    <row r="5532" spans="1:8" x14ac:dyDescent="0.25">
      <c r="A5532" s="447"/>
      <c r="B5532" s="449">
        <v>96697</v>
      </c>
      <c r="C5532" s="439" t="s">
        <v>12933</v>
      </c>
      <c r="D5532" s="449" t="s">
        <v>60</v>
      </c>
      <c r="E5532" s="450">
        <v>334.18</v>
      </c>
      <c r="F5532" s="455">
        <v>0</v>
      </c>
      <c r="G5532" s="453">
        <f>VLOOKUP(B5532,'SINAPI-%MO'!B:E,4,0)</f>
        <v>9.8599999999999993E-2</v>
      </c>
      <c r="H5532" s="456">
        <f t="shared" si="86"/>
        <v>301.22000000000003</v>
      </c>
    </row>
    <row r="5533" spans="1:8" x14ac:dyDescent="0.25">
      <c r="A5533" s="447"/>
      <c r="B5533" s="449">
        <v>104199</v>
      </c>
      <c r="C5533" s="439" t="s">
        <v>3282</v>
      </c>
      <c r="D5533" s="449" t="s">
        <v>60</v>
      </c>
      <c r="E5533" s="450">
        <v>7.6</v>
      </c>
      <c r="F5533" s="455">
        <v>0</v>
      </c>
      <c r="G5533" s="453">
        <f>VLOOKUP(B5533,'SINAPI-%MO'!B:E,4,0)</f>
        <v>0.74609999999999999</v>
      </c>
      <c r="H5533" s="456">
        <f t="shared" si="86"/>
        <v>1.92</v>
      </c>
    </row>
    <row r="5534" spans="1:8" x14ac:dyDescent="0.25">
      <c r="A5534" s="447"/>
      <c r="B5534" s="449">
        <v>96684</v>
      </c>
      <c r="C5534" s="439" t="s">
        <v>12934</v>
      </c>
      <c r="D5534" s="449" t="s">
        <v>60</v>
      </c>
      <c r="E5534" s="450">
        <v>11.6</v>
      </c>
      <c r="F5534" s="455">
        <v>0</v>
      </c>
      <c r="G5534" s="453">
        <f>VLOOKUP(B5534,'SINAPI-%MO'!B:E,4,0)</f>
        <v>0.77500000000000002</v>
      </c>
      <c r="H5534" s="456">
        <f t="shared" si="86"/>
        <v>2.61</v>
      </c>
    </row>
    <row r="5535" spans="1:8" x14ac:dyDescent="0.25">
      <c r="A5535" s="447"/>
      <c r="B5535" s="449">
        <v>96650</v>
      </c>
      <c r="C5535" s="439" t="s">
        <v>12935</v>
      </c>
      <c r="D5535" s="449" t="s">
        <v>60</v>
      </c>
      <c r="E5535" s="450">
        <v>9.02</v>
      </c>
      <c r="F5535" s="455">
        <v>0</v>
      </c>
      <c r="G5535" s="453">
        <f>VLOOKUP(B5535,'SINAPI-%MO'!B:E,4,0)</f>
        <v>0.71399999999999997</v>
      </c>
      <c r="H5535" s="456">
        <f t="shared" si="86"/>
        <v>2.57</v>
      </c>
    </row>
    <row r="5536" spans="1:8" x14ac:dyDescent="0.25">
      <c r="A5536" s="447"/>
      <c r="B5536" s="449">
        <v>96637</v>
      </c>
      <c r="C5536" s="439" t="s">
        <v>12936</v>
      </c>
      <c r="D5536" s="449" t="s">
        <v>60</v>
      </c>
      <c r="E5536" s="450">
        <v>16.170000000000002</v>
      </c>
      <c r="F5536" s="455">
        <v>0</v>
      </c>
      <c r="G5536" s="453">
        <f>VLOOKUP(B5536,'SINAPI-%MO'!B:E,4,0)</f>
        <v>0.83550000000000002</v>
      </c>
      <c r="H5536" s="456">
        <f t="shared" si="86"/>
        <v>2.65</v>
      </c>
    </row>
    <row r="5537" spans="1:8" x14ac:dyDescent="0.25">
      <c r="A5537" s="447"/>
      <c r="B5537" s="449">
        <v>96686</v>
      </c>
      <c r="C5537" s="439" t="s">
        <v>12937</v>
      </c>
      <c r="D5537" s="449" t="s">
        <v>60</v>
      </c>
      <c r="E5537" s="450">
        <v>14.91</v>
      </c>
      <c r="F5537" s="455">
        <v>0</v>
      </c>
      <c r="G5537" s="453">
        <f>VLOOKUP(B5537,'SINAPI-%MO'!B:E,4,0)</f>
        <v>0.73509999999999998</v>
      </c>
      <c r="H5537" s="456">
        <f t="shared" si="86"/>
        <v>3.94</v>
      </c>
    </row>
    <row r="5538" spans="1:8" x14ac:dyDescent="0.25">
      <c r="A5538" s="447"/>
      <c r="B5538" s="449">
        <v>96652</v>
      </c>
      <c r="C5538" s="439" t="s">
        <v>3004</v>
      </c>
      <c r="D5538" s="449" t="s">
        <v>60</v>
      </c>
      <c r="E5538" s="450">
        <v>10.68</v>
      </c>
      <c r="F5538" s="455">
        <v>0</v>
      </c>
      <c r="G5538" s="453">
        <f>VLOOKUP(B5538,'SINAPI-%MO'!B:E,4,0)</f>
        <v>0.63390000000000002</v>
      </c>
      <c r="H5538" s="456">
        <f t="shared" si="86"/>
        <v>3.9</v>
      </c>
    </row>
    <row r="5539" spans="1:8" x14ac:dyDescent="0.25">
      <c r="A5539" s="447"/>
      <c r="B5539" s="449">
        <v>96688</v>
      </c>
      <c r="C5539" s="439" t="s">
        <v>12938</v>
      </c>
      <c r="D5539" s="449" t="s">
        <v>60</v>
      </c>
      <c r="E5539" s="450">
        <v>22</v>
      </c>
      <c r="F5539" s="455">
        <v>0</v>
      </c>
      <c r="G5539" s="453">
        <f>VLOOKUP(B5539,'SINAPI-%MO'!B:E,4,0)</f>
        <v>0.60050000000000003</v>
      </c>
      <c r="H5539" s="456">
        <f t="shared" si="86"/>
        <v>8.7799999999999994</v>
      </c>
    </row>
    <row r="5540" spans="1:8" x14ac:dyDescent="0.25">
      <c r="A5540" s="447"/>
      <c r="B5540" s="449">
        <v>96654</v>
      </c>
      <c r="C5540" s="439" t="s">
        <v>3006</v>
      </c>
      <c r="D5540" s="449" t="s">
        <v>60</v>
      </c>
      <c r="E5540" s="450">
        <v>15.87</v>
      </c>
      <c r="F5540" s="455">
        <v>0</v>
      </c>
      <c r="G5540" s="453">
        <f>VLOOKUP(B5540,'SINAPI-%MO'!B:E,4,0)</f>
        <v>0.45050000000000001</v>
      </c>
      <c r="H5540" s="456">
        <f t="shared" si="86"/>
        <v>8.7200000000000006</v>
      </c>
    </row>
    <row r="5541" spans="1:8" x14ac:dyDescent="0.25">
      <c r="A5541" s="447"/>
      <c r="B5541" s="449">
        <v>96690</v>
      </c>
      <c r="C5541" s="439" t="s">
        <v>12939</v>
      </c>
      <c r="D5541" s="449" t="s">
        <v>60</v>
      </c>
      <c r="E5541" s="450">
        <v>30.55</v>
      </c>
      <c r="F5541" s="455">
        <v>0</v>
      </c>
      <c r="G5541" s="453">
        <f>VLOOKUP(B5541,'SINAPI-%MO'!B:E,4,0)</f>
        <v>0.52500000000000002</v>
      </c>
      <c r="H5541" s="456">
        <f t="shared" si="86"/>
        <v>14.51</v>
      </c>
    </row>
    <row r="5542" spans="1:8" x14ac:dyDescent="0.25">
      <c r="A5542" s="447"/>
      <c r="B5542" s="449">
        <v>96692</v>
      </c>
      <c r="C5542" s="439" t="s">
        <v>12940</v>
      </c>
      <c r="D5542" s="449" t="s">
        <v>60</v>
      </c>
      <c r="E5542" s="450">
        <v>43.17</v>
      </c>
      <c r="F5542" s="455">
        <v>0</v>
      </c>
      <c r="G5542" s="453">
        <f>VLOOKUP(B5542,'SINAPI-%MO'!B:E,4,0)</f>
        <v>0.45629999999999998</v>
      </c>
      <c r="H5542" s="456">
        <f t="shared" si="86"/>
        <v>23.47</v>
      </c>
    </row>
    <row r="5543" spans="1:8" x14ac:dyDescent="0.25">
      <c r="A5543" s="447"/>
      <c r="B5543" s="449">
        <v>96694</v>
      </c>
      <c r="C5543" s="439" t="s">
        <v>12941</v>
      </c>
      <c r="D5543" s="449" t="s">
        <v>60</v>
      </c>
      <c r="E5543" s="450">
        <v>90.88</v>
      </c>
      <c r="F5543" s="455">
        <v>0</v>
      </c>
      <c r="G5543" s="453">
        <f>VLOOKUP(B5543,'SINAPI-%MO'!B:E,4,0)</f>
        <v>0.254</v>
      </c>
      <c r="H5543" s="456">
        <f t="shared" si="86"/>
        <v>67.790000000000006</v>
      </c>
    </row>
    <row r="5544" spans="1:8" x14ac:dyDescent="0.25">
      <c r="A5544" s="447"/>
      <c r="B5544" s="449">
        <v>96696</v>
      </c>
      <c r="C5544" s="439" t="s">
        <v>12942</v>
      </c>
      <c r="D5544" s="449" t="s">
        <v>60</v>
      </c>
      <c r="E5544" s="450">
        <v>113.42</v>
      </c>
      <c r="F5544" s="455">
        <v>0</v>
      </c>
      <c r="G5544" s="453">
        <f>VLOOKUP(B5544,'SINAPI-%MO'!B:E,4,0)</f>
        <v>0.2407</v>
      </c>
      <c r="H5544" s="456">
        <f t="shared" si="86"/>
        <v>86.11</v>
      </c>
    </row>
    <row r="5545" spans="1:8" x14ac:dyDescent="0.25">
      <c r="A5545" s="447"/>
      <c r="B5545" s="449">
        <v>96709</v>
      </c>
      <c r="C5545" s="439" t="s">
        <v>12943</v>
      </c>
      <c r="D5545" s="449" t="s">
        <v>60</v>
      </c>
      <c r="E5545" s="450">
        <v>110.32</v>
      </c>
      <c r="F5545" s="455">
        <v>0</v>
      </c>
      <c r="G5545" s="453">
        <f>VLOOKUP(B5545,'SINAPI-%MO'!B:E,4,0)</f>
        <v>0.1991</v>
      </c>
      <c r="H5545" s="456">
        <f t="shared" si="86"/>
        <v>88.35</v>
      </c>
    </row>
    <row r="5546" spans="1:8" x14ac:dyDescent="0.25">
      <c r="A5546" s="447"/>
      <c r="B5546" s="449">
        <v>104200</v>
      </c>
      <c r="C5546" s="439" t="s">
        <v>3283</v>
      </c>
      <c r="D5546" s="449" t="s">
        <v>60</v>
      </c>
      <c r="E5546" s="450">
        <v>6.17</v>
      </c>
      <c r="F5546" s="455">
        <v>0</v>
      </c>
      <c r="G5546" s="453">
        <f>VLOOKUP(B5546,'SINAPI-%MO'!B:E,4,0)</f>
        <v>0.61099999999999999</v>
      </c>
      <c r="H5546" s="456">
        <f t="shared" si="86"/>
        <v>2.4</v>
      </c>
    </row>
    <row r="5547" spans="1:8" x14ac:dyDescent="0.25">
      <c r="A5547" s="447"/>
      <c r="B5547" s="449">
        <v>96698</v>
      </c>
      <c r="C5547" s="439" t="s">
        <v>12944</v>
      </c>
      <c r="D5547" s="449" t="s">
        <v>60</v>
      </c>
      <c r="E5547" s="450">
        <v>8.2100000000000009</v>
      </c>
      <c r="F5547" s="455">
        <v>0</v>
      </c>
      <c r="G5547" s="453">
        <f>VLOOKUP(B5547,'SINAPI-%MO'!B:E,4,0)</f>
        <v>0.72960000000000003</v>
      </c>
      <c r="H5547" s="456">
        <f t="shared" si="86"/>
        <v>2.21</v>
      </c>
    </row>
    <row r="5548" spans="1:8" x14ac:dyDescent="0.25">
      <c r="A5548" s="447"/>
      <c r="B5548" s="449">
        <v>96656</v>
      </c>
      <c r="C5548" s="439" t="s">
        <v>12945</v>
      </c>
      <c r="D5548" s="449" t="s">
        <v>60</v>
      </c>
      <c r="E5548" s="450">
        <v>6.48</v>
      </c>
      <c r="F5548" s="455">
        <v>0</v>
      </c>
      <c r="G5548" s="453">
        <f>VLOOKUP(B5548,'SINAPI-%MO'!B:E,4,0)</f>
        <v>0.66049999999999998</v>
      </c>
      <c r="H5548" s="456">
        <f t="shared" si="86"/>
        <v>2.19</v>
      </c>
    </row>
    <row r="5549" spans="1:8" x14ac:dyDescent="0.25">
      <c r="A5549" s="447"/>
      <c r="B5549" s="449">
        <v>96639</v>
      </c>
      <c r="C5549" s="439" t="s">
        <v>12946</v>
      </c>
      <c r="D5549" s="449" t="s">
        <v>60</v>
      </c>
      <c r="E5549" s="450">
        <v>11.25</v>
      </c>
      <c r="F5549" s="455">
        <v>0</v>
      </c>
      <c r="G5549" s="453">
        <f>VLOOKUP(B5549,'SINAPI-%MO'!B:E,4,0)</f>
        <v>0.8</v>
      </c>
      <c r="H5549" s="456">
        <f t="shared" si="86"/>
        <v>2.25</v>
      </c>
    </row>
    <row r="5550" spans="1:8" x14ac:dyDescent="0.25">
      <c r="A5550" s="447"/>
      <c r="B5550" s="449">
        <v>96701</v>
      </c>
      <c r="C5550" s="439" t="s">
        <v>12947</v>
      </c>
      <c r="D5550" s="449" t="s">
        <v>60</v>
      </c>
      <c r="E5550" s="450">
        <v>11.24</v>
      </c>
      <c r="F5550" s="455">
        <v>0</v>
      </c>
      <c r="G5550" s="453">
        <f>VLOOKUP(B5550,'SINAPI-%MO'!B:E,4,0)</f>
        <v>0.64949999999999997</v>
      </c>
      <c r="H5550" s="456">
        <f t="shared" si="86"/>
        <v>3.93</v>
      </c>
    </row>
    <row r="5551" spans="1:8" x14ac:dyDescent="0.25">
      <c r="A5551" s="447"/>
      <c r="B5551" s="449">
        <v>96659</v>
      </c>
      <c r="C5551" s="439" t="s">
        <v>12948</v>
      </c>
      <c r="D5551" s="449" t="s">
        <v>60</v>
      </c>
      <c r="E5551" s="450">
        <v>8.42</v>
      </c>
      <c r="F5551" s="455">
        <v>0</v>
      </c>
      <c r="G5551" s="453">
        <f>VLOOKUP(B5551,'SINAPI-%MO'!B:E,4,0)</f>
        <v>0.53559999999999997</v>
      </c>
      <c r="H5551" s="456">
        <f t="shared" si="86"/>
        <v>3.91</v>
      </c>
    </row>
    <row r="5552" spans="1:8" x14ac:dyDescent="0.25">
      <c r="A5552" s="447"/>
      <c r="B5552" s="449">
        <v>96703</v>
      </c>
      <c r="C5552" s="439" t="s">
        <v>12949</v>
      </c>
      <c r="D5552" s="449" t="s">
        <v>60</v>
      </c>
      <c r="E5552" s="450">
        <v>19.89</v>
      </c>
      <c r="F5552" s="455">
        <v>0</v>
      </c>
      <c r="G5552" s="453">
        <f>VLOOKUP(B5552,'SINAPI-%MO'!B:E,4,0)</f>
        <v>0.44240000000000002</v>
      </c>
      <c r="H5552" s="456">
        <f t="shared" si="86"/>
        <v>11.09</v>
      </c>
    </row>
    <row r="5553" spans="1:8" x14ac:dyDescent="0.25">
      <c r="A5553" s="447"/>
      <c r="B5553" s="449">
        <v>96663</v>
      </c>
      <c r="C5553" s="439" t="s">
        <v>12950</v>
      </c>
      <c r="D5553" s="449" t="s">
        <v>60</v>
      </c>
      <c r="E5553" s="450">
        <v>15.81</v>
      </c>
      <c r="F5553" s="455">
        <v>0</v>
      </c>
      <c r="G5553" s="453">
        <f>VLOOKUP(B5553,'SINAPI-%MO'!B:E,4,0)</f>
        <v>0.30109999999999998</v>
      </c>
      <c r="H5553" s="456">
        <f t="shared" si="86"/>
        <v>11.04</v>
      </c>
    </row>
    <row r="5554" spans="1:8" x14ac:dyDescent="0.25">
      <c r="A5554" s="447"/>
      <c r="B5554" s="449">
        <v>96705</v>
      </c>
      <c r="C5554" s="439" t="s">
        <v>12951</v>
      </c>
      <c r="D5554" s="449" t="s">
        <v>60</v>
      </c>
      <c r="E5554" s="450">
        <v>24.14</v>
      </c>
      <c r="F5554" s="455">
        <v>0</v>
      </c>
      <c r="G5554" s="453">
        <f>VLOOKUP(B5554,'SINAPI-%MO'!B:E,4,0)</f>
        <v>0.44240000000000002</v>
      </c>
      <c r="H5554" s="456">
        <f t="shared" si="86"/>
        <v>13.46</v>
      </c>
    </row>
    <row r="5555" spans="1:8" x14ac:dyDescent="0.25">
      <c r="A5555" s="447"/>
      <c r="B5555" s="449">
        <v>96706</v>
      </c>
      <c r="C5555" s="439" t="s">
        <v>12952</v>
      </c>
      <c r="D5555" s="449" t="s">
        <v>60</v>
      </c>
      <c r="E5555" s="450">
        <v>35.68</v>
      </c>
      <c r="F5555" s="455">
        <v>0</v>
      </c>
      <c r="G5555" s="453">
        <f>VLOOKUP(B5555,'SINAPI-%MO'!B:E,4,0)</f>
        <v>0.36799999999999999</v>
      </c>
      <c r="H5555" s="456">
        <f t="shared" si="86"/>
        <v>22.54</v>
      </c>
    </row>
    <row r="5556" spans="1:8" x14ac:dyDescent="0.25">
      <c r="A5556" s="447"/>
      <c r="B5556" s="449">
        <v>96707</v>
      </c>
      <c r="C5556" s="439" t="s">
        <v>12953</v>
      </c>
      <c r="D5556" s="449" t="s">
        <v>60</v>
      </c>
      <c r="E5556" s="450">
        <v>57.16</v>
      </c>
      <c r="F5556" s="455">
        <v>0</v>
      </c>
      <c r="G5556" s="453">
        <f>VLOOKUP(B5556,'SINAPI-%MO'!B:E,4,0)</f>
        <v>0.26910000000000001</v>
      </c>
      <c r="H5556" s="456">
        <f t="shared" si="86"/>
        <v>41.77</v>
      </c>
    </row>
    <row r="5557" spans="1:8" x14ac:dyDescent="0.25">
      <c r="A5557" s="447"/>
      <c r="B5557" s="449">
        <v>96708</v>
      </c>
      <c r="C5557" s="439" t="s">
        <v>12954</v>
      </c>
      <c r="D5557" s="449" t="s">
        <v>60</v>
      </c>
      <c r="E5557" s="450">
        <v>86.48</v>
      </c>
      <c r="F5557" s="455">
        <v>0</v>
      </c>
      <c r="G5557" s="453">
        <f>VLOOKUP(B5557,'SINAPI-%MO'!B:E,4,0)</f>
        <v>0.21049999999999999</v>
      </c>
      <c r="H5557" s="456">
        <f t="shared" si="86"/>
        <v>68.27</v>
      </c>
    </row>
    <row r="5558" spans="1:8" x14ac:dyDescent="0.25">
      <c r="A5558" s="447"/>
      <c r="B5558" s="449">
        <v>96675</v>
      </c>
      <c r="C5558" s="439" t="s">
        <v>12955</v>
      </c>
      <c r="D5558" s="449" t="s">
        <v>73</v>
      </c>
      <c r="E5558" s="450">
        <v>154.97</v>
      </c>
      <c r="F5558" s="455">
        <v>0</v>
      </c>
      <c r="G5558" s="453">
        <f>VLOOKUP(B5558,'SINAPI-%MO'!B:E,4,0)</f>
        <v>0.11799999999999999</v>
      </c>
      <c r="H5558" s="456">
        <f t="shared" si="86"/>
        <v>136.68</v>
      </c>
    </row>
    <row r="5559" spans="1:8" x14ac:dyDescent="0.25">
      <c r="A5559" s="447"/>
      <c r="B5559" s="449">
        <v>96683</v>
      </c>
      <c r="C5559" s="439" t="s">
        <v>12956</v>
      </c>
      <c r="D5559" s="449" t="s">
        <v>73</v>
      </c>
      <c r="E5559" s="450">
        <v>300.94</v>
      </c>
      <c r="F5559" s="455">
        <v>0</v>
      </c>
      <c r="G5559" s="453">
        <f>VLOOKUP(B5559,'SINAPI-%MO'!B:E,4,0)</f>
        <v>8.3000000000000004E-2</v>
      </c>
      <c r="H5559" s="456">
        <f t="shared" si="86"/>
        <v>275.95999999999998</v>
      </c>
    </row>
    <row r="5560" spans="1:8" x14ac:dyDescent="0.25">
      <c r="A5560" s="447"/>
      <c r="B5560" s="449">
        <v>104194</v>
      </c>
      <c r="C5560" s="439" t="s">
        <v>2491</v>
      </c>
      <c r="D5560" s="449" t="s">
        <v>73</v>
      </c>
      <c r="E5560" s="450">
        <v>22.13</v>
      </c>
      <c r="F5560" s="455">
        <v>0</v>
      </c>
      <c r="G5560" s="453">
        <f>VLOOKUP(B5560,'SINAPI-%MO'!B:E,4,0)</f>
        <v>0.53</v>
      </c>
      <c r="H5560" s="456">
        <f t="shared" si="86"/>
        <v>10.4</v>
      </c>
    </row>
    <row r="5561" spans="1:8" x14ac:dyDescent="0.25">
      <c r="A5561" s="447"/>
      <c r="B5561" s="449">
        <v>104195</v>
      </c>
      <c r="C5561" s="439" t="s">
        <v>2492</v>
      </c>
      <c r="D5561" s="449" t="s">
        <v>73</v>
      </c>
      <c r="E5561" s="450">
        <v>23.49</v>
      </c>
      <c r="F5561" s="455">
        <v>0</v>
      </c>
      <c r="G5561" s="453">
        <f>VLOOKUP(B5561,'SINAPI-%MO'!B:E,4,0)</f>
        <v>0.51380000000000003</v>
      </c>
      <c r="H5561" s="456">
        <f t="shared" si="86"/>
        <v>11.42</v>
      </c>
    </row>
    <row r="5562" spans="1:8" x14ac:dyDescent="0.25">
      <c r="A5562" s="447"/>
      <c r="B5562" s="449">
        <v>96668</v>
      </c>
      <c r="C5562" s="439" t="s">
        <v>12957</v>
      </c>
      <c r="D5562" s="449" t="s">
        <v>73</v>
      </c>
      <c r="E5562" s="450">
        <v>17.77</v>
      </c>
      <c r="F5562" s="455">
        <v>0</v>
      </c>
      <c r="G5562" s="453">
        <f>VLOOKUP(B5562,'SINAPI-%MO'!B:E,4,0)</f>
        <v>0.21329999999999999</v>
      </c>
      <c r="H5562" s="456">
        <f t="shared" si="86"/>
        <v>13.97</v>
      </c>
    </row>
    <row r="5563" spans="1:8" x14ac:dyDescent="0.25">
      <c r="A5563" s="447"/>
      <c r="B5563" s="449">
        <v>96644</v>
      </c>
      <c r="C5563" s="439" t="s">
        <v>12958</v>
      </c>
      <c r="D5563" s="449" t="s">
        <v>73</v>
      </c>
      <c r="E5563" s="450">
        <v>22.9</v>
      </c>
      <c r="F5563" s="455">
        <v>0</v>
      </c>
      <c r="G5563" s="453">
        <f>VLOOKUP(B5563,'SINAPI-%MO'!B:E,4,0)</f>
        <v>0.38729999999999998</v>
      </c>
      <c r="H5563" s="456">
        <f t="shared" si="86"/>
        <v>14.03</v>
      </c>
    </row>
    <row r="5564" spans="1:8" x14ac:dyDescent="0.25">
      <c r="A5564" s="447"/>
      <c r="B5564" s="449">
        <v>96635</v>
      </c>
      <c r="C5564" s="439" t="s">
        <v>12959</v>
      </c>
      <c r="D5564" s="449" t="s">
        <v>73</v>
      </c>
      <c r="E5564" s="450">
        <v>42.17</v>
      </c>
      <c r="F5564" s="455">
        <v>0</v>
      </c>
      <c r="G5564" s="453">
        <f>VLOOKUP(B5564,'SINAPI-%MO'!B:E,4,0)</f>
        <v>0.66259999999999997</v>
      </c>
      <c r="H5564" s="456">
        <f t="shared" si="86"/>
        <v>14.22</v>
      </c>
    </row>
    <row r="5565" spans="1:8" x14ac:dyDescent="0.25">
      <c r="A5565" s="447"/>
      <c r="B5565" s="449">
        <v>96636</v>
      </c>
      <c r="C5565" s="439" t="s">
        <v>12960</v>
      </c>
      <c r="D5565" s="449" t="s">
        <v>73</v>
      </c>
      <c r="E5565" s="450">
        <v>44.68</v>
      </c>
      <c r="F5565" s="455">
        <v>0</v>
      </c>
      <c r="G5565" s="453">
        <f>VLOOKUP(B5565,'SINAPI-%MO'!B:E,4,0)</f>
        <v>0.64370000000000005</v>
      </c>
      <c r="H5565" s="456">
        <f t="shared" si="86"/>
        <v>15.91</v>
      </c>
    </row>
    <row r="5566" spans="1:8" x14ac:dyDescent="0.25">
      <c r="A5566" s="447"/>
      <c r="B5566" s="449">
        <v>96676</v>
      </c>
      <c r="C5566" s="439" t="s">
        <v>12961</v>
      </c>
      <c r="D5566" s="449" t="s">
        <v>73</v>
      </c>
      <c r="E5566" s="450">
        <v>22.5</v>
      </c>
      <c r="F5566" s="455">
        <v>0</v>
      </c>
      <c r="G5566" s="453">
        <f>VLOOKUP(B5566,'SINAPI-%MO'!B:E,4,0)</f>
        <v>0.30270000000000002</v>
      </c>
      <c r="H5566" s="456">
        <f t="shared" si="86"/>
        <v>15.68</v>
      </c>
    </row>
    <row r="5567" spans="1:8" x14ac:dyDescent="0.25">
      <c r="A5567" s="447"/>
      <c r="B5567" s="449">
        <v>96647</v>
      </c>
      <c r="C5567" s="439" t="s">
        <v>12962</v>
      </c>
      <c r="D5567" s="449" t="s">
        <v>73</v>
      </c>
      <c r="E5567" s="450">
        <v>24.85</v>
      </c>
      <c r="F5567" s="455">
        <v>0</v>
      </c>
      <c r="G5567" s="453">
        <f>VLOOKUP(B5567,'SINAPI-%MO'!B:E,4,0)</f>
        <v>0.36780000000000002</v>
      </c>
      <c r="H5567" s="456">
        <f t="shared" si="86"/>
        <v>15.71</v>
      </c>
    </row>
    <row r="5568" spans="1:8" x14ac:dyDescent="0.25">
      <c r="A5568" s="447"/>
      <c r="B5568" s="449">
        <v>96669</v>
      </c>
      <c r="C5568" s="439" t="s">
        <v>12963</v>
      </c>
      <c r="D5568" s="449" t="s">
        <v>73</v>
      </c>
      <c r="E5568" s="450">
        <v>17.579999999999998</v>
      </c>
      <c r="F5568" s="455">
        <v>0</v>
      </c>
      <c r="G5568" s="453">
        <f>VLOOKUP(B5568,'SINAPI-%MO'!B:E,4,0)</f>
        <v>0.3458</v>
      </c>
      <c r="H5568" s="456">
        <f t="shared" si="86"/>
        <v>11.5</v>
      </c>
    </row>
    <row r="5569" spans="1:8" x14ac:dyDescent="0.25">
      <c r="A5569" s="447"/>
      <c r="B5569" s="449">
        <v>96645</v>
      </c>
      <c r="C5569" s="439" t="s">
        <v>12964</v>
      </c>
      <c r="D5569" s="449" t="s">
        <v>73</v>
      </c>
      <c r="E5569" s="450">
        <v>20.309999999999999</v>
      </c>
      <c r="F5569" s="455">
        <v>0</v>
      </c>
      <c r="G5569" s="453">
        <f>VLOOKUP(B5569,'SINAPI-%MO'!B:E,4,0)</f>
        <v>0.43230000000000002</v>
      </c>
      <c r="H5569" s="456">
        <f t="shared" si="86"/>
        <v>11.52</v>
      </c>
    </row>
    <row r="5570" spans="1:8" x14ac:dyDescent="0.25">
      <c r="A5570" s="447"/>
      <c r="B5570" s="449">
        <v>96677</v>
      </c>
      <c r="C5570" s="439" t="s">
        <v>12965</v>
      </c>
      <c r="D5570" s="449" t="s">
        <v>73</v>
      </c>
      <c r="E5570" s="450">
        <v>29.3</v>
      </c>
      <c r="F5570" s="455">
        <v>0</v>
      </c>
      <c r="G5570" s="453">
        <f>VLOOKUP(B5570,'SINAPI-%MO'!B:E,4,0)</f>
        <v>0.28360000000000002</v>
      </c>
      <c r="H5570" s="456">
        <f t="shared" si="86"/>
        <v>20.99</v>
      </c>
    </row>
    <row r="5571" spans="1:8" x14ac:dyDescent="0.25">
      <c r="A5571" s="447"/>
      <c r="B5571" s="449">
        <v>96648</v>
      </c>
      <c r="C5571" s="439" t="s">
        <v>12966</v>
      </c>
      <c r="D5571" s="449" t="s">
        <v>73</v>
      </c>
      <c r="E5571" s="450">
        <v>30.62</v>
      </c>
      <c r="F5571" s="455">
        <v>0</v>
      </c>
      <c r="G5571" s="453">
        <f>VLOOKUP(B5571,'SINAPI-%MO'!B:E,4,0)</f>
        <v>0.31380000000000002</v>
      </c>
      <c r="H5571" s="456">
        <f t="shared" si="86"/>
        <v>21.01</v>
      </c>
    </row>
    <row r="5572" spans="1:8" x14ac:dyDescent="0.25">
      <c r="A5572" s="447"/>
      <c r="B5572" s="449">
        <v>96670</v>
      </c>
      <c r="C5572" s="439" t="s">
        <v>12967</v>
      </c>
      <c r="D5572" s="449" t="s">
        <v>73</v>
      </c>
      <c r="E5572" s="450">
        <v>22.84</v>
      </c>
      <c r="F5572" s="455">
        <v>0</v>
      </c>
      <c r="G5572" s="453">
        <f>VLOOKUP(B5572,'SINAPI-%MO'!B:E,4,0)</f>
        <v>0.32140000000000002</v>
      </c>
      <c r="H5572" s="456">
        <f t="shared" si="86"/>
        <v>15.49</v>
      </c>
    </row>
    <row r="5573" spans="1:8" x14ac:dyDescent="0.25">
      <c r="A5573" s="447"/>
      <c r="B5573" s="449">
        <v>96646</v>
      </c>
      <c r="C5573" s="439" t="s">
        <v>12968</v>
      </c>
      <c r="D5573" s="449" t="s">
        <v>73</v>
      </c>
      <c r="E5573" s="450">
        <v>24.81</v>
      </c>
      <c r="F5573" s="455">
        <v>0</v>
      </c>
      <c r="G5573" s="453">
        <f>VLOOKUP(B5573,'SINAPI-%MO'!B:E,4,0)</f>
        <v>0.37440000000000001</v>
      </c>
      <c r="H5573" s="456">
        <f t="shared" si="86"/>
        <v>15.52</v>
      </c>
    </row>
    <row r="5574" spans="1:8" x14ac:dyDescent="0.25">
      <c r="A5574" s="447"/>
      <c r="B5574" s="449">
        <v>96678</v>
      </c>
      <c r="C5574" s="439" t="s">
        <v>12969</v>
      </c>
      <c r="D5574" s="449" t="s">
        <v>73</v>
      </c>
      <c r="E5574" s="450">
        <v>40.299999999999997</v>
      </c>
      <c r="F5574" s="455">
        <v>0</v>
      </c>
      <c r="G5574" s="453">
        <f>VLOOKUP(B5574,'SINAPI-%MO'!B:E,4,0)</f>
        <v>0.24859999999999999</v>
      </c>
      <c r="H5574" s="456">
        <f t="shared" si="86"/>
        <v>30.28</v>
      </c>
    </row>
    <row r="5575" spans="1:8" x14ac:dyDescent="0.25">
      <c r="A5575" s="447"/>
      <c r="B5575" s="449">
        <v>96649</v>
      </c>
      <c r="C5575" s="439" t="s">
        <v>12970</v>
      </c>
      <c r="D5575" s="449" t="s">
        <v>73</v>
      </c>
      <c r="E5575" s="450">
        <v>40.43</v>
      </c>
      <c r="F5575" s="455">
        <v>0</v>
      </c>
      <c r="G5575" s="453">
        <f>VLOOKUP(B5575,'SINAPI-%MO'!B:E,4,0)</f>
        <v>0.25109999999999999</v>
      </c>
      <c r="H5575" s="456">
        <f t="shared" si="86"/>
        <v>30.27</v>
      </c>
    </row>
    <row r="5576" spans="1:8" x14ac:dyDescent="0.25">
      <c r="A5576" s="447"/>
      <c r="B5576" s="449">
        <v>96671</v>
      </c>
      <c r="C5576" s="439" t="s">
        <v>12971</v>
      </c>
      <c r="D5576" s="449" t="s">
        <v>73</v>
      </c>
      <c r="E5576" s="450">
        <v>34.49</v>
      </c>
      <c r="F5576" s="455">
        <v>0</v>
      </c>
      <c r="G5576" s="453">
        <f>VLOOKUP(B5576,'SINAPI-%MO'!B:E,4,0)</f>
        <v>0.25800000000000001</v>
      </c>
      <c r="H5576" s="456">
        <f t="shared" si="86"/>
        <v>25.59</v>
      </c>
    </row>
    <row r="5577" spans="1:8" x14ac:dyDescent="0.25">
      <c r="A5577" s="447"/>
      <c r="B5577" s="449">
        <v>96679</v>
      </c>
      <c r="C5577" s="439" t="s">
        <v>12972</v>
      </c>
      <c r="D5577" s="449" t="s">
        <v>73</v>
      </c>
      <c r="E5577" s="450">
        <v>59.95</v>
      </c>
      <c r="F5577" s="455">
        <v>0</v>
      </c>
      <c r="G5577" s="453">
        <f>VLOOKUP(B5577,'SINAPI-%MO'!B:E,4,0)</f>
        <v>0.20250000000000001</v>
      </c>
      <c r="H5577" s="456">
        <f t="shared" si="86"/>
        <v>47.81</v>
      </c>
    </row>
    <row r="5578" spans="1:8" x14ac:dyDescent="0.25">
      <c r="A5578" s="447"/>
      <c r="B5578" s="449">
        <v>96672</v>
      </c>
      <c r="C5578" s="439" t="s">
        <v>12973</v>
      </c>
      <c r="D5578" s="449" t="s">
        <v>73</v>
      </c>
      <c r="E5578" s="450">
        <v>52.46</v>
      </c>
      <c r="F5578" s="455">
        <v>0</v>
      </c>
      <c r="G5578" s="453">
        <f>VLOOKUP(B5578,'SINAPI-%MO'!B:E,4,0)</f>
        <v>0.20849999999999999</v>
      </c>
      <c r="H5578" s="456">
        <f t="shared" si="86"/>
        <v>41.52</v>
      </c>
    </row>
    <row r="5579" spans="1:8" x14ac:dyDescent="0.25">
      <c r="A5579" s="447"/>
      <c r="B5579" s="449">
        <v>96680</v>
      </c>
      <c r="C5579" s="439" t="s">
        <v>12974</v>
      </c>
      <c r="D5579" s="449" t="s">
        <v>73</v>
      </c>
      <c r="E5579" s="450">
        <v>98.99</v>
      </c>
      <c r="F5579" s="455">
        <v>0</v>
      </c>
      <c r="G5579" s="453">
        <f>VLOOKUP(B5579,'SINAPI-%MO'!B:E,4,0)</f>
        <v>0.15079999999999999</v>
      </c>
      <c r="H5579" s="456">
        <f t="shared" si="86"/>
        <v>84.06</v>
      </c>
    </row>
    <row r="5580" spans="1:8" x14ac:dyDescent="0.25">
      <c r="A5580" s="447"/>
      <c r="B5580" s="449">
        <v>96673</v>
      </c>
      <c r="C5580" s="439" t="s">
        <v>12975</v>
      </c>
      <c r="D5580" s="449" t="s">
        <v>73</v>
      </c>
      <c r="E5580" s="450">
        <v>66.099999999999994</v>
      </c>
      <c r="F5580" s="455">
        <v>0</v>
      </c>
      <c r="G5580" s="453">
        <f>VLOOKUP(B5580,'SINAPI-%MO'!B:E,4,0)</f>
        <v>0.1938</v>
      </c>
      <c r="H5580" s="456">
        <f t="shared" ref="H5580:H5643" si="87">IF(E5580&gt;0,TRUNC(E5580*(1-G5580),2),"")</f>
        <v>53.28</v>
      </c>
    </row>
    <row r="5581" spans="1:8" x14ac:dyDescent="0.25">
      <c r="A5581" s="447"/>
      <c r="B5581" s="449">
        <v>96681</v>
      </c>
      <c r="C5581" s="439" t="s">
        <v>12976</v>
      </c>
      <c r="D5581" s="449" t="s">
        <v>73</v>
      </c>
      <c r="E5581" s="450">
        <v>133.1</v>
      </c>
      <c r="F5581" s="455">
        <v>0</v>
      </c>
      <c r="G5581" s="453">
        <f>VLOOKUP(B5581,'SINAPI-%MO'!B:E,4,0)</f>
        <v>0.13139999999999999</v>
      </c>
      <c r="H5581" s="456">
        <f t="shared" si="87"/>
        <v>115.61</v>
      </c>
    </row>
    <row r="5582" spans="1:8" x14ac:dyDescent="0.25">
      <c r="A5582" s="447"/>
      <c r="B5582" s="449">
        <v>96674</v>
      </c>
      <c r="C5582" s="439" t="s">
        <v>12977</v>
      </c>
      <c r="D5582" s="449" t="s">
        <v>73</v>
      </c>
      <c r="E5582" s="450">
        <v>106.67</v>
      </c>
      <c r="F5582" s="455">
        <v>0</v>
      </c>
      <c r="G5582" s="453">
        <f>VLOOKUP(B5582,'SINAPI-%MO'!B:E,4,0)</f>
        <v>0.1421</v>
      </c>
      <c r="H5582" s="456">
        <f t="shared" si="87"/>
        <v>91.51</v>
      </c>
    </row>
    <row r="5583" spans="1:8" x14ac:dyDescent="0.25">
      <c r="A5583" s="447"/>
      <c r="B5583" s="449">
        <v>96682</v>
      </c>
      <c r="C5583" s="439" t="s">
        <v>12978</v>
      </c>
      <c r="D5583" s="449" t="s">
        <v>73</v>
      </c>
      <c r="E5583" s="450">
        <v>219.34</v>
      </c>
      <c r="F5583" s="455">
        <v>0</v>
      </c>
      <c r="G5583" s="453">
        <f>VLOOKUP(B5583,'SINAPI-%MO'!B:E,4,0)</f>
        <v>9.4399999999999998E-2</v>
      </c>
      <c r="H5583" s="456">
        <f t="shared" si="87"/>
        <v>198.63</v>
      </c>
    </row>
    <row r="5584" spans="1:8" x14ac:dyDescent="0.25">
      <c r="A5584" s="447"/>
      <c r="B5584" s="449">
        <v>96643</v>
      </c>
      <c r="C5584" s="439" t="s">
        <v>12979</v>
      </c>
      <c r="D5584" s="449" t="s">
        <v>60</v>
      </c>
      <c r="E5584" s="450">
        <v>45.05</v>
      </c>
      <c r="F5584" s="455">
        <v>0</v>
      </c>
      <c r="G5584" s="453">
        <f>VLOOKUP(B5584,'SINAPI-%MO'!B:E,4,0)</f>
        <v>0.28410000000000002</v>
      </c>
      <c r="H5584" s="456">
        <f t="shared" si="87"/>
        <v>32.25</v>
      </c>
    </row>
    <row r="5585" spans="1:8" x14ac:dyDescent="0.25">
      <c r="A5585" s="447"/>
      <c r="B5585" s="449">
        <v>104201</v>
      </c>
      <c r="C5585" s="439" t="s">
        <v>3284</v>
      </c>
      <c r="D5585" s="449" t="s">
        <v>60</v>
      </c>
      <c r="E5585" s="450">
        <v>19.68</v>
      </c>
      <c r="F5585" s="455">
        <v>0</v>
      </c>
      <c r="G5585" s="453">
        <f>VLOOKUP(B5585,'SINAPI-%MO'!B:E,4,0)</f>
        <v>0.3841</v>
      </c>
      <c r="H5585" s="456">
        <f t="shared" si="87"/>
        <v>12.12</v>
      </c>
    </row>
    <row r="5586" spans="1:8" x14ac:dyDescent="0.25">
      <c r="A5586" s="447"/>
      <c r="B5586" s="449">
        <v>104192</v>
      </c>
      <c r="C5586" s="439" t="s">
        <v>3277</v>
      </c>
      <c r="D5586" s="449" t="s">
        <v>60</v>
      </c>
      <c r="E5586" s="450">
        <v>29.05</v>
      </c>
      <c r="F5586" s="455">
        <v>0</v>
      </c>
      <c r="G5586" s="453">
        <f>VLOOKUP(B5586,'SINAPI-%MO'!B:E,4,0)</f>
        <v>0.44059999999999999</v>
      </c>
      <c r="H5586" s="456">
        <f t="shared" si="87"/>
        <v>16.25</v>
      </c>
    </row>
    <row r="5587" spans="1:8" x14ac:dyDescent="0.25">
      <c r="A5587" s="447"/>
      <c r="B5587" s="449">
        <v>104202</v>
      </c>
      <c r="C5587" s="439" t="s">
        <v>3285</v>
      </c>
      <c r="D5587" s="449" t="s">
        <v>60</v>
      </c>
      <c r="E5587" s="450">
        <v>11.23</v>
      </c>
      <c r="F5587" s="455">
        <v>0</v>
      </c>
      <c r="G5587" s="453">
        <f>VLOOKUP(B5587,'SINAPI-%MO'!B:E,4,0)</f>
        <v>0.67320000000000002</v>
      </c>
      <c r="H5587" s="456">
        <f t="shared" si="87"/>
        <v>3.66</v>
      </c>
    </row>
    <row r="5588" spans="1:8" x14ac:dyDescent="0.25">
      <c r="A5588" s="447"/>
      <c r="B5588" s="449">
        <v>96717</v>
      </c>
      <c r="C5588" s="439" t="s">
        <v>12980</v>
      </c>
      <c r="D5588" s="449" t="s">
        <v>60</v>
      </c>
      <c r="E5588" s="450">
        <v>304.54000000000002</v>
      </c>
      <c r="F5588" s="455">
        <v>0</v>
      </c>
      <c r="G5588" s="453">
        <f>VLOOKUP(B5588,'SINAPI-%MO'!B:E,4,0)</f>
        <v>0.14430000000000001</v>
      </c>
      <c r="H5588" s="456">
        <f t="shared" si="87"/>
        <v>260.58999999999997</v>
      </c>
    </row>
    <row r="5589" spans="1:8" x14ac:dyDescent="0.25">
      <c r="A5589" s="447"/>
      <c r="B5589" s="449">
        <v>96710</v>
      </c>
      <c r="C5589" s="439" t="s">
        <v>12981</v>
      </c>
      <c r="D5589" s="449" t="s">
        <v>60</v>
      </c>
      <c r="E5589" s="450">
        <v>15.2</v>
      </c>
      <c r="F5589" s="455">
        <v>0</v>
      </c>
      <c r="G5589" s="453">
        <f>VLOOKUP(B5589,'SINAPI-%MO'!B:E,4,0)</f>
        <v>0.78879999999999995</v>
      </c>
      <c r="H5589" s="456">
        <f t="shared" si="87"/>
        <v>3.21</v>
      </c>
    </row>
    <row r="5590" spans="1:8" x14ac:dyDescent="0.25">
      <c r="A5590" s="447"/>
      <c r="B5590" s="449">
        <v>96665</v>
      </c>
      <c r="C5590" s="439" t="s">
        <v>12982</v>
      </c>
      <c r="D5590" s="449" t="s">
        <v>60</v>
      </c>
      <c r="E5590" s="450">
        <v>11.76</v>
      </c>
      <c r="F5590" s="455">
        <v>0</v>
      </c>
      <c r="G5590" s="453">
        <f>VLOOKUP(B5590,'SINAPI-%MO'!B:E,4,0)</f>
        <v>0.72960000000000003</v>
      </c>
      <c r="H5590" s="456">
        <f t="shared" si="87"/>
        <v>3.17</v>
      </c>
    </row>
    <row r="5591" spans="1:8" x14ac:dyDescent="0.25">
      <c r="A5591" s="447"/>
      <c r="B5591" s="449">
        <v>96642</v>
      </c>
      <c r="C5591" s="439" t="s">
        <v>12983</v>
      </c>
      <c r="D5591" s="449" t="s">
        <v>60</v>
      </c>
      <c r="E5591" s="450">
        <v>21.3</v>
      </c>
      <c r="F5591" s="455">
        <v>0</v>
      </c>
      <c r="G5591" s="453">
        <f>VLOOKUP(B5591,'SINAPI-%MO'!B:E,4,0)</f>
        <v>0.84599999999999997</v>
      </c>
      <c r="H5591" s="456">
        <f t="shared" si="87"/>
        <v>3.28</v>
      </c>
    </row>
    <row r="5592" spans="1:8" x14ac:dyDescent="0.25">
      <c r="A5592" s="447"/>
      <c r="B5592" s="449">
        <v>96711</v>
      </c>
      <c r="C5592" s="439" t="s">
        <v>12984</v>
      </c>
      <c r="D5592" s="449" t="s">
        <v>60</v>
      </c>
      <c r="E5592" s="450">
        <v>22.46</v>
      </c>
      <c r="F5592" s="455">
        <v>0</v>
      </c>
      <c r="G5592" s="453">
        <f>VLOOKUP(B5592,'SINAPI-%MO'!B:E,4,0)</f>
        <v>0.65090000000000003</v>
      </c>
      <c r="H5592" s="456">
        <f t="shared" si="87"/>
        <v>7.84</v>
      </c>
    </row>
    <row r="5593" spans="1:8" x14ac:dyDescent="0.25">
      <c r="A5593" s="447"/>
      <c r="B5593" s="449">
        <v>96666</v>
      </c>
      <c r="C5593" s="439" t="s">
        <v>12985</v>
      </c>
      <c r="D5593" s="449" t="s">
        <v>60</v>
      </c>
      <c r="E5593" s="450">
        <v>16.809999999999999</v>
      </c>
      <c r="F5593" s="455">
        <v>0</v>
      </c>
      <c r="G5593" s="453">
        <f>VLOOKUP(B5593,'SINAPI-%MO'!B:E,4,0)</f>
        <v>0.53720000000000001</v>
      </c>
      <c r="H5593" s="456">
        <f t="shared" si="87"/>
        <v>7.77</v>
      </c>
    </row>
    <row r="5594" spans="1:8" x14ac:dyDescent="0.25">
      <c r="A5594" s="447"/>
      <c r="B5594" s="449">
        <v>96712</v>
      </c>
      <c r="C5594" s="439" t="s">
        <v>12986</v>
      </c>
      <c r="D5594" s="449" t="s">
        <v>60</v>
      </c>
      <c r="E5594" s="450">
        <v>31.81</v>
      </c>
      <c r="F5594" s="455">
        <v>0</v>
      </c>
      <c r="G5594" s="453">
        <f>VLOOKUP(B5594,'SINAPI-%MO'!B:E,4,0)</f>
        <v>0.55389999999999995</v>
      </c>
      <c r="H5594" s="456">
        <f t="shared" si="87"/>
        <v>14.19</v>
      </c>
    </row>
    <row r="5595" spans="1:8" x14ac:dyDescent="0.25">
      <c r="A5595" s="447"/>
      <c r="B5595" s="449">
        <v>96667</v>
      </c>
      <c r="C5595" s="439" t="s">
        <v>12987</v>
      </c>
      <c r="D5595" s="449" t="s">
        <v>60</v>
      </c>
      <c r="E5595" s="450">
        <v>23.66</v>
      </c>
      <c r="F5595" s="455">
        <v>0</v>
      </c>
      <c r="G5595" s="453">
        <f>VLOOKUP(B5595,'SINAPI-%MO'!B:E,4,0)</f>
        <v>0.40360000000000001</v>
      </c>
      <c r="H5595" s="456">
        <f t="shared" si="87"/>
        <v>14.11</v>
      </c>
    </row>
    <row r="5596" spans="1:8" x14ac:dyDescent="0.25">
      <c r="A5596" s="447"/>
      <c r="B5596" s="449">
        <v>96713</v>
      </c>
      <c r="C5596" s="439" t="s">
        <v>12988</v>
      </c>
      <c r="D5596" s="449" t="s">
        <v>60</v>
      </c>
      <c r="E5596" s="450">
        <v>48.58</v>
      </c>
      <c r="F5596" s="455">
        <v>0</v>
      </c>
      <c r="G5596" s="453">
        <f>VLOOKUP(B5596,'SINAPI-%MO'!B:E,4,0)</f>
        <v>0.44009999999999999</v>
      </c>
      <c r="H5596" s="456">
        <f t="shared" si="87"/>
        <v>27.19</v>
      </c>
    </row>
    <row r="5597" spans="1:8" x14ac:dyDescent="0.25">
      <c r="A5597" s="447"/>
      <c r="B5597" s="449">
        <v>96714</v>
      </c>
      <c r="C5597" s="439" t="s">
        <v>12989</v>
      </c>
      <c r="D5597" s="449" t="s">
        <v>60</v>
      </c>
      <c r="E5597" s="450">
        <v>68.97</v>
      </c>
      <c r="F5597" s="455">
        <v>0</v>
      </c>
      <c r="G5597" s="453">
        <f>VLOOKUP(B5597,'SINAPI-%MO'!B:E,4,0)</f>
        <v>0.38090000000000002</v>
      </c>
      <c r="H5597" s="456">
        <f t="shared" si="87"/>
        <v>42.69</v>
      </c>
    </row>
    <row r="5598" spans="1:8" x14ac:dyDescent="0.25">
      <c r="A5598" s="447"/>
      <c r="B5598" s="449">
        <v>96715</v>
      </c>
      <c r="C5598" s="439" t="s">
        <v>12990</v>
      </c>
      <c r="D5598" s="449" t="s">
        <v>60</v>
      </c>
      <c r="E5598" s="450">
        <v>122.23</v>
      </c>
      <c r="F5598" s="455">
        <v>0</v>
      </c>
      <c r="G5598" s="453">
        <f>VLOOKUP(B5598,'SINAPI-%MO'!B:E,4,0)</f>
        <v>0.25169999999999998</v>
      </c>
      <c r="H5598" s="456">
        <f t="shared" si="87"/>
        <v>91.46</v>
      </c>
    </row>
    <row r="5599" spans="1:8" x14ac:dyDescent="0.25">
      <c r="A5599" s="447"/>
      <c r="B5599" s="449">
        <v>96716</v>
      </c>
      <c r="C5599" s="439" t="s">
        <v>12991</v>
      </c>
      <c r="D5599" s="449" t="s">
        <v>60</v>
      </c>
      <c r="E5599" s="450">
        <v>159.06</v>
      </c>
      <c r="F5599" s="455">
        <v>0</v>
      </c>
      <c r="G5599" s="453">
        <f>VLOOKUP(B5599,'SINAPI-%MO'!B:E,4,0)</f>
        <v>0.22889999999999999</v>
      </c>
      <c r="H5599" s="456">
        <f t="shared" si="87"/>
        <v>122.65</v>
      </c>
    </row>
    <row r="5600" spans="1:8" x14ac:dyDescent="0.25">
      <c r="A5600" s="447"/>
      <c r="B5600" s="449">
        <v>104328</v>
      </c>
      <c r="C5600" s="439" t="s">
        <v>3467</v>
      </c>
      <c r="D5600" s="449" t="s">
        <v>60</v>
      </c>
      <c r="E5600" s="450">
        <v>80.62</v>
      </c>
      <c r="F5600" s="455">
        <v>0</v>
      </c>
      <c r="G5600" s="453">
        <f>VLOOKUP(B5600,'SINAPI-%MO'!B:E,4,0)</f>
        <v>0.27250000000000002</v>
      </c>
      <c r="H5600" s="456">
        <f t="shared" si="87"/>
        <v>58.65</v>
      </c>
    </row>
    <row r="5601" spans="1:8" x14ac:dyDescent="0.25">
      <c r="A5601" s="447"/>
      <c r="B5601" s="449">
        <v>104329</v>
      </c>
      <c r="C5601" s="439" t="s">
        <v>3468</v>
      </c>
      <c r="D5601" s="449" t="s">
        <v>60</v>
      </c>
      <c r="E5601" s="450">
        <v>91.3</v>
      </c>
      <c r="F5601" s="455">
        <v>0</v>
      </c>
      <c r="G5601" s="453">
        <f>VLOOKUP(B5601,'SINAPI-%MO'!B:E,4,0)</f>
        <v>0.24060000000000001</v>
      </c>
      <c r="H5601" s="456">
        <f t="shared" si="87"/>
        <v>69.33</v>
      </c>
    </row>
    <row r="5602" spans="1:8" x14ac:dyDescent="0.25">
      <c r="A5602" s="447"/>
      <c r="B5602" s="449">
        <v>89707</v>
      </c>
      <c r="C5602" s="439" t="s">
        <v>3461</v>
      </c>
      <c r="D5602" s="449" t="s">
        <v>60</v>
      </c>
      <c r="E5602" s="450">
        <v>55.14</v>
      </c>
      <c r="F5602" s="455">
        <v>0</v>
      </c>
      <c r="G5602" s="453">
        <f>VLOOKUP(B5602,'SINAPI-%MO'!B:E,4,0)</f>
        <v>0.37540000000000001</v>
      </c>
      <c r="H5602" s="456">
        <f t="shared" si="87"/>
        <v>34.44</v>
      </c>
    </row>
    <row r="5603" spans="1:8" x14ac:dyDescent="0.25">
      <c r="A5603" s="447"/>
      <c r="B5603" s="449">
        <v>89708</v>
      </c>
      <c r="C5603" s="439" t="s">
        <v>3462</v>
      </c>
      <c r="D5603" s="449" t="s">
        <v>60</v>
      </c>
      <c r="E5603" s="450">
        <v>119.94</v>
      </c>
      <c r="F5603" s="455">
        <v>0</v>
      </c>
      <c r="G5603" s="453">
        <f>VLOOKUP(B5603,'SINAPI-%MO'!B:E,4,0)</f>
        <v>0.20680000000000001</v>
      </c>
      <c r="H5603" s="456">
        <f t="shared" si="87"/>
        <v>95.13</v>
      </c>
    </row>
    <row r="5604" spans="1:8" x14ac:dyDescent="0.25">
      <c r="A5604" s="447"/>
      <c r="B5604" s="449">
        <v>104330</v>
      </c>
      <c r="C5604" s="439" t="s">
        <v>11770</v>
      </c>
      <c r="D5604" s="449" t="s">
        <v>60</v>
      </c>
      <c r="E5604" s="450">
        <v>0</v>
      </c>
      <c r="F5604" s="455"/>
      <c r="G5604" s="453" t="e">
        <f>VLOOKUP(B5604,'SINAPI-%MO'!B:E,4,0)</f>
        <v>#N/A</v>
      </c>
      <c r="H5604" s="456" t="str">
        <f t="shared" si="87"/>
        <v/>
      </c>
    </row>
    <row r="5605" spans="1:8" x14ac:dyDescent="0.25">
      <c r="A5605" s="447"/>
      <c r="B5605" s="449">
        <v>104326</v>
      </c>
      <c r="C5605" s="439" t="s">
        <v>3465</v>
      </c>
      <c r="D5605" s="449" t="s">
        <v>60</v>
      </c>
      <c r="E5605" s="450">
        <v>22.56</v>
      </c>
      <c r="F5605" s="455">
        <v>0</v>
      </c>
      <c r="G5605" s="453">
        <f>VLOOKUP(B5605,'SINAPI-%MO'!B:E,4,0)</f>
        <v>0.37990000000000002</v>
      </c>
      <c r="H5605" s="456">
        <f t="shared" si="87"/>
        <v>13.98</v>
      </c>
    </row>
    <row r="5606" spans="1:8" x14ac:dyDescent="0.25">
      <c r="A5606" s="447"/>
      <c r="B5606" s="449">
        <v>89710</v>
      </c>
      <c r="C5606" s="439" t="s">
        <v>3464</v>
      </c>
      <c r="D5606" s="449" t="s">
        <v>60</v>
      </c>
      <c r="E5606" s="450">
        <v>20.71</v>
      </c>
      <c r="F5606" s="455">
        <v>0</v>
      </c>
      <c r="G5606" s="453">
        <f>VLOOKUP(B5606,'SINAPI-%MO'!B:E,4,0)</f>
        <v>0.4138</v>
      </c>
      <c r="H5606" s="456">
        <f t="shared" si="87"/>
        <v>12.14</v>
      </c>
    </row>
    <row r="5607" spans="1:8" x14ac:dyDescent="0.25">
      <c r="A5607" s="447"/>
      <c r="B5607" s="449">
        <v>104327</v>
      </c>
      <c r="C5607" s="439" t="s">
        <v>3466</v>
      </c>
      <c r="D5607" s="449" t="s">
        <v>60</v>
      </c>
      <c r="E5607" s="450">
        <v>21.46</v>
      </c>
      <c r="F5607" s="455">
        <v>0</v>
      </c>
      <c r="G5607" s="453">
        <f>VLOOKUP(B5607,'SINAPI-%MO'!B:E,4,0)</f>
        <v>0.39929999999999999</v>
      </c>
      <c r="H5607" s="456">
        <f t="shared" si="87"/>
        <v>12.89</v>
      </c>
    </row>
    <row r="5608" spans="1:8" x14ac:dyDescent="0.25">
      <c r="A5608" s="447"/>
      <c r="B5608" s="449">
        <v>89709</v>
      </c>
      <c r="C5608" s="439" t="s">
        <v>3463</v>
      </c>
      <c r="D5608" s="449" t="s">
        <v>60</v>
      </c>
      <c r="E5608" s="450">
        <v>23.7</v>
      </c>
      <c r="F5608" s="455">
        <v>0</v>
      </c>
      <c r="G5608" s="453">
        <f>VLOOKUP(B5608,'SINAPI-%MO'!B:E,4,0)</f>
        <v>0.36159999999999998</v>
      </c>
      <c r="H5608" s="456">
        <f t="shared" si="87"/>
        <v>15.13</v>
      </c>
    </row>
    <row r="5609" spans="1:8" x14ac:dyDescent="0.25">
      <c r="A5609" s="447"/>
      <c r="B5609" s="449">
        <v>104341</v>
      </c>
      <c r="C5609" s="439" t="s">
        <v>3294</v>
      </c>
      <c r="D5609" s="449" t="s">
        <v>60</v>
      </c>
      <c r="E5609" s="450">
        <v>11.98</v>
      </c>
      <c r="F5609" s="455">
        <v>0</v>
      </c>
      <c r="G5609" s="453">
        <f>VLOOKUP(B5609,'SINAPI-%MO'!B:E,4,0)</f>
        <v>0.38229999999999997</v>
      </c>
      <c r="H5609" s="456">
        <f t="shared" si="87"/>
        <v>7.4</v>
      </c>
    </row>
    <row r="5610" spans="1:8" x14ac:dyDescent="0.25">
      <c r="A5610" s="447"/>
      <c r="B5610" s="449">
        <v>104357</v>
      </c>
      <c r="C5610" s="439" t="s">
        <v>3308</v>
      </c>
      <c r="D5610" s="449" t="s">
        <v>60</v>
      </c>
      <c r="E5610" s="450">
        <v>21.38</v>
      </c>
      <c r="F5610" s="455">
        <v>0</v>
      </c>
      <c r="G5610" s="453">
        <f>VLOOKUP(B5610,'SINAPI-%MO'!B:E,4,0)</f>
        <v>0.22450000000000001</v>
      </c>
      <c r="H5610" s="456">
        <f t="shared" si="87"/>
        <v>16.579999999999998</v>
      </c>
    </row>
    <row r="5611" spans="1:8" x14ac:dyDescent="0.25">
      <c r="A5611" s="447"/>
      <c r="B5611" s="449">
        <v>89811</v>
      </c>
      <c r="C5611" s="439" t="s">
        <v>2750</v>
      </c>
      <c r="D5611" s="449" t="s">
        <v>60</v>
      </c>
      <c r="E5611" s="450">
        <v>49.22</v>
      </c>
      <c r="F5611" s="455">
        <v>0</v>
      </c>
      <c r="G5611" s="453">
        <f>VLOOKUP(B5611,'SINAPI-%MO'!B:E,4,0)</f>
        <v>0.22900000000000001</v>
      </c>
      <c r="H5611" s="456">
        <f t="shared" si="87"/>
        <v>37.94</v>
      </c>
    </row>
    <row r="5612" spans="1:8" x14ac:dyDescent="0.25">
      <c r="A5612" s="447"/>
      <c r="B5612" s="449">
        <v>89748</v>
      </c>
      <c r="C5612" s="439" t="s">
        <v>2713</v>
      </c>
      <c r="D5612" s="449" t="s">
        <v>60</v>
      </c>
      <c r="E5612" s="450">
        <v>47.95</v>
      </c>
      <c r="F5612" s="455">
        <v>0</v>
      </c>
      <c r="G5612" s="453">
        <f>VLOOKUP(B5612,'SINAPI-%MO'!B:E,4,0)</f>
        <v>0.20860000000000001</v>
      </c>
      <c r="H5612" s="456">
        <f t="shared" si="87"/>
        <v>37.94</v>
      </c>
    </row>
    <row r="5613" spans="1:8" x14ac:dyDescent="0.25">
      <c r="A5613" s="447"/>
      <c r="B5613" s="449">
        <v>89852</v>
      </c>
      <c r="C5613" s="439" t="s">
        <v>2767</v>
      </c>
      <c r="D5613" s="449" t="s">
        <v>60</v>
      </c>
      <c r="E5613" s="450">
        <v>52.34</v>
      </c>
      <c r="F5613" s="455">
        <v>0</v>
      </c>
      <c r="G5613" s="453">
        <f>VLOOKUP(B5613,'SINAPI-%MO'!B:E,4,0)</f>
        <v>0.27489999999999998</v>
      </c>
      <c r="H5613" s="456">
        <f t="shared" si="87"/>
        <v>37.950000000000003</v>
      </c>
    </row>
    <row r="5614" spans="1:8" x14ac:dyDescent="0.25">
      <c r="A5614" s="447"/>
      <c r="B5614" s="449">
        <v>89728</v>
      </c>
      <c r="C5614" s="439" t="s">
        <v>2701</v>
      </c>
      <c r="D5614" s="449" t="s">
        <v>60</v>
      </c>
      <c r="E5614" s="450">
        <v>14.85</v>
      </c>
      <c r="F5614" s="455">
        <v>0</v>
      </c>
      <c r="G5614" s="453">
        <f>VLOOKUP(B5614,'SINAPI-%MO'!B:E,4,0)</f>
        <v>0.44379999999999997</v>
      </c>
      <c r="H5614" s="456">
        <f t="shared" si="87"/>
        <v>8.25</v>
      </c>
    </row>
    <row r="5615" spans="1:8" x14ac:dyDescent="0.25">
      <c r="A5615" s="447"/>
      <c r="B5615" s="449">
        <v>89803</v>
      </c>
      <c r="C5615" s="439" t="s">
        <v>2742</v>
      </c>
      <c r="D5615" s="449" t="s">
        <v>60</v>
      </c>
      <c r="E5615" s="450">
        <v>20.68</v>
      </c>
      <c r="F5615" s="455">
        <v>0</v>
      </c>
      <c r="G5615" s="453">
        <f>VLOOKUP(B5615,'SINAPI-%MO'!B:E,4,0)</f>
        <v>8.5599999999999996E-2</v>
      </c>
      <c r="H5615" s="456">
        <f t="shared" si="87"/>
        <v>18.899999999999999</v>
      </c>
    </row>
    <row r="5616" spans="1:8" x14ac:dyDescent="0.25">
      <c r="A5616" s="447"/>
      <c r="B5616" s="449">
        <v>89733</v>
      </c>
      <c r="C5616" s="439" t="s">
        <v>2705</v>
      </c>
      <c r="D5616" s="449" t="s">
        <v>60</v>
      </c>
      <c r="E5616" s="450">
        <v>26.06</v>
      </c>
      <c r="F5616" s="455">
        <v>0</v>
      </c>
      <c r="G5616" s="453">
        <f>VLOOKUP(B5616,'SINAPI-%MO'!B:E,4,0)</f>
        <v>0.27439999999999998</v>
      </c>
      <c r="H5616" s="456">
        <f t="shared" si="87"/>
        <v>18.899999999999999</v>
      </c>
    </row>
    <row r="5617" spans="1:8" x14ac:dyDescent="0.25">
      <c r="A5617" s="447"/>
      <c r="B5617" s="449">
        <v>89807</v>
      </c>
      <c r="C5617" s="439" t="s">
        <v>2746</v>
      </c>
      <c r="D5617" s="449" t="s">
        <v>60</v>
      </c>
      <c r="E5617" s="450">
        <v>42.83</v>
      </c>
      <c r="F5617" s="455">
        <v>0</v>
      </c>
      <c r="G5617" s="453">
        <f>VLOOKUP(B5617,'SINAPI-%MO'!B:E,4,0)</f>
        <v>0.152</v>
      </c>
      <c r="H5617" s="456">
        <f t="shared" si="87"/>
        <v>36.31</v>
      </c>
    </row>
    <row r="5618" spans="1:8" x14ac:dyDescent="0.25">
      <c r="A5618" s="447"/>
      <c r="B5618" s="449">
        <v>89742</v>
      </c>
      <c r="C5618" s="439" t="s">
        <v>2709</v>
      </c>
      <c r="D5618" s="449" t="s">
        <v>60</v>
      </c>
      <c r="E5618" s="450">
        <v>44.89</v>
      </c>
      <c r="F5618" s="455">
        <v>0</v>
      </c>
      <c r="G5618" s="453">
        <f>VLOOKUP(B5618,'SINAPI-%MO'!B:E,4,0)</f>
        <v>0.19089999999999999</v>
      </c>
      <c r="H5618" s="456">
        <f t="shared" si="87"/>
        <v>36.32</v>
      </c>
    </row>
    <row r="5619" spans="1:8" x14ac:dyDescent="0.25">
      <c r="A5619" s="447"/>
      <c r="B5619" s="449">
        <v>89812</v>
      </c>
      <c r="C5619" s="439" t="s">
        <v>2751</v>
      </c>
      <c r="D5619" s="449" t="s">
        <v>60</v>
      </c>
      <c r="E5619" s="450">
        <v>91.01</v>
      </c>
      <c r="F5619" s="455">
        <v>0</v>
      </c>
      <c r="G5619" s="453">
        <f>VLOOKUP(B5619,'SINAPI-%MO'!B:E,4,0)</f>
        <v>0.12379999999999999</v>
      </c>
      <c r="H5619" s="456">
        <f t="shared" si="87"/>
        <v>79.739999999999995</v>
      </c>
    </row>
    <row r="5620" spans="1:8" x14ac:dyDescent="0.25">
      <c r="A5620" s="447"/>
      <c r="B5620" s="449">
        <v>89750</v>
      </c>
      <c r="C5620" s="439" t="s">
        <v>2714</v>
      </c>
      <c r="D5620" s="449" t="s">
        <v>60</v>
      </c>
      <c r="E5620" s="450">
        <v>89.74</v>
      </c>
      <c r="F5620" s="455">
        <v>0</v>
      </c>
      <c r="G5620" s="453">
        <f>VLOOKUP(B5620,'SINAPI-%MO'!B:E,4,0)</f>
        <v>0.1114</v>
      </c>
      <c r="H5620" s="456">
        <f t="shared" si="87"/>
        <v>79.739999999999995</v>
      </c>
    </row>
    <row r="5621" spans="1:8" x14ac:dyDescent="0.25">
      <c r="A5621" s="447"/>
      <c r="B5621" s="449">
        <v>89853</v>
      </c>
      <c r="C5621" s="439" t="s">
        <v>2768</v>
      </c>
      <c r="D5621" s="449" t="s">
        <v>60</v>
      </c>
      <c r="E5621" s="450">
        <v>94.13</v>
      </c>
      <c r="F5621" s="455">
        <v>0</v>
      </c>
      <c r="G5621" s="453">
        <f>VLOOKUP(B5621,'SINAPI-%MO'!B:E,4,0)</f>
        <v>0.15290000000000001</v>
      </c>
      <c r="H5621" s="456">
        <f t="shared" si="87"/>
        <v>79.73</v>
      </c>
    </row>
    <row r="5622" spans="1:8" x14ac:dyDescent="0.25">
      <c r="A5622" s="447"/>
      <c r="B5622" s="449">
        <v>89730</v>
      </c>
      <c r="C5622" s="439" t="s">
        <v>2702</v>
      </c>
      <c r="D5622" s="449" t="s">
        <v>60</v>
      </c>
      <c r="E5622" s="450">
        <v>17.12</v>
      </c>
      <c r="F5622" s="455">
        <v>0</v>
      </c>
      <c r="G5622" s="453">
        <f>VLOOKUP(B5622,'SINAPI-%MO'!B:E,4,0)</f>
        <v>0.38490000000000002</v>
      </c>
      <c r="H5622" s="456">
        <f t="shared" si="87"/>
        <v>10.53</v>
      </c>
    </row>
    <row r="5623" spans="1:8" x14ac:dyDescent="0.25">
      <c r="A5623" s="447"/>
      <c r="B5623" s="449">
        <v>89804</v>
      </c>
      <c r="C5623" s="439" t="s">
        <v>2743</v>
      </c>
      <c r="D5623" s="449" t="s">
        <v>60</v>
      </c>
      <c r="E5623" s="450">
        <v>23.29</v>
      </c>
      <c r="F5623" s="455">
        <v>0</v>
      </c>
      <c r="G5623" s="453">
        <f>VLOOKUP(B5623,'SINAPI-%MO'!B:E,4,0)</f>
        <v>7.5999999999999998E-2</v>
      </c>
      <c r="H5623" s="456">
        <f t="shared" si="87"/>
        <v>21.51</v>
      </c>
    </row>
    <row r="5624" spans="1:8" x14ac:dyDescent="0.25">
      <c r="A5624" s="447"/>
      <c r="B5624" s="449">
        <v>89735</v>
      </c>
      <c r="C5624" s="439" t="s">
        <v>2706</v>
      </c>
      <c r="D5624" s="449" t="s">
        <v>60</v>
      </c>
      <c r="E5624" s="450">
        <v>28.67</v>
      </c>
      <c r="F5624" s="455">
        <v>0</v>
      </c>
      <c r="G5624" s="453">
        <f>VLOOKUP(B5624,'SINAPI-%MO'!B:E,4,0)</f>
        <v>0.24940000000000001</v>
      </c>
      <c r="H5624" s="456">
        <f t="shared" si="87"/>
        <v>21.51</v>
      </c>
    </row>
    <row r="5625" spans="1:8" x14ac:dyDescent="0.25">
      <c r="A5625" s="447"/>
      <c r="B5625" s="449">
        <v>89808</v>
      </c>
      <c r="C5625" s="439" t="s">
        <v>2747</v>
      </c>
      <c r="D5625" s="449" t="s">
        <v>60</v>
      </c>
      <c r="E5625" s="450">
        <v>67.38</v>
      </c>
      <c r="F5625" s="455">
        <v>0</v>
      </c>
      <c r="G5625" s="453">
        <f>VLOOKUP(B5625,'SINAPI-%MO'!B:E,4,0)</f>
        <v>9.6600000000000005E-2</v>
      </c>
      <c r="H5625" s="456">
        <f t="shared" si="87"/>
        <v>60.87</v>
      </c>
    </row>
    <row r="5626" spans="1:8" x14ac:dyDescent="0.25">
      <c r="A5626" s="447"/>
      <c r="B5626" s="449">
        <v>89743</v>
      </c>
      <c r="C5626" s="439" t="s">
        <v>2710</v>
      </c>
      <c r="D5626" s="449" t="s">
        <v>60</v>
      </c>
      <c r="E5626" s="450">
        <v>69.44</v>
      </c>
      <c r="F5626" s="455">
        <v>0</v>
      </c>
      <c r="G5626" s="453">
        <f>VLOOKUP(B5626,'SINAPI-%MO'!B:E,4,0)</f>
        <v>0.1234</v>
      </c>
      <c r="H5626" s="456">
        <f t="shared" si="87"/>
        <v>60.87</v>
      </c>
    </row>
    <row r="5627" spans="1:8" x14ac:dyDescent="0.25">
      <c r="A5627" s="447"/>
      <c r="B5627" s="449">
        <v>89810</v>
      </c>
      <c r="C5627" s="439" t="s">
        <v>2749</v>
      </c>
      <c r="D5627" s="449" t="s">
        <v>60</v>
      </c>
      <c r="E5627" s="450">
        <v>32.28</v>
      </c>
      <c r="F5627" s="455">
        <v>0</v>
      </c>
      <c r="G5627" s="453">
        <f>VLOOKUP(B5627,'SINAPI-%MO'!B:E,4,0)</f>
        <v>0.34910000000000002</v>
      </c>
      <c r="H5627" s="456">
        <f t="shared" si="87"/>
        <v>21.01</v>
      </c>
    </row>
    <row r="5628" spans="1:8" x14ac:dyDescent="0.25">
      <c r="A5628" s="447"/>
      <c r="B5628" s="449">
        <v>89746</v>
      </c>
      <c r="C5628" s="439" t="s">
        <v>2712</v>
      </c>
      <c r="D5628" s="449" t="s">
        <v>60</v>
      </c>
      <c r="E5628" s="450">
        <v>31.01</v>
      </c>
      <c r="F5628" s="455">
        <v>0</v>
      </c>
      <c r="G5628" s="453">
        <f>VLOOKUP(B5628,'SINAPI-%MO'!B:E,4,0)</f>
        <v>0.32250000000000001</v>
      </c>
      <c r="H5628" s="456">
        <f t="shared" si="87"/>
        <v>21</v>
      </c>
    </row>
    <row r="5629" spans="1:8" x14ac:dyDescent="0.25">
      <c r="A5629" s="447"/>
      <c r="B5629" s="449">
        <v>89851</v>
      </c>
      <c r="C5629" s="439" t="s">
        <v>2766</v>
      </c>
      <c r="D5629" s="449" t="s">
        <v>60</v>
      </c>
      <c r="E5629" s="450">
        <v>35.4</v>
      </c>
      <c r="F5629" s="455">
        <v>0</v>
      </c>
      <c r="G5629" s="453">
        <f>VLOOKUP(B5629,'SINAPI-%MO'!B:E,4,0)</f>
        <v>0.40649999999999997</v>
      </c>
      <c r="H5629" s="456">
        <f t="shared" si="87"/>
        <v>21</v>
      </c>
    </row>
    <row r="5630" spans="1:8" x14ac:dyDescent="0.25">
      <c r="A5630" s="447"/>
      <c r="B5630" s="449">
        <v>89855</v>
      </c>
      <c r="C5630" s="439" t="s">
        <v>2770</v>
      </c>
      <c r="D5630" s="449" t="s">
        <v>60</v>
      </c>
      <c r="E5630" s="450">
        <v>124.32</v>
      </c>
      <c r="F5630" s="455">
        <v>0</v>
      </c>
      <c r="G5630" s="453">
        <f>VLOOKUP(B5630,'SINAPI-%MO'!B:E,4,0)</f>
        <v>0.15049999999999999</v>
      </c>
      <c r="H5630" s="456">
        <f t="shared" si="87"/>
        <v>105.6</v>
      </c>
    </row>
    <row r="5631" spans="1:8" x14ac:dyDescent="0.25">
      <c r="A5631" s="447"/>
      <c r="B5631" s="449">
        <v>89726</v>
      </c>
      <c r="C5631" s="439" t="s">
        <v>2700</v>
      </c>
      <c r="D5631" s="449" t="s">
        <v>60</v>
      </c>
      <c r="E5631" s="450">
        <v>11.65</v>
      </c>
      <c r="F5631" s="455">
        <v>0</v>
      </c>
      <c r="G5631" s="453">
        <f>VLOOKUP(B5631,'SINAPI-%MO'!B:E,4,0)</f>
        <v>0.56569999999999998</v>
      </c>
      <c r="H5631" s="456">
        <f t="shared" si="87"/>
        <v>5.05</v>
      </c>
    </row>
    <row r="5632" spans="1:8" x14ac:dyDescent="0.25">
      <c r="A5632" s="447"/>
      <c r="B5632" s="449">
        <v>89802</v>
      </c>
      <c r="C5632" s="439" t="s">
        <v>2741</v>
      </c>
      <c r="D5632" s="449" t="s">
        <v>60</v>
      </c>
      <c r="E5632" s="450">
        <v>11.47</v>
      </c>
      <c r="F5632" s="455">
        <v>0</v>
      </c>
      <c r="G5632" s="453">
        <f>VLOOKUP(B5632,'SINAPI-%MO'!B:E,4,0)</f>
        <v>0.15429999999999999</v>
      </c>
      <c r="H5632" s="456">
        <f t="shared" si="87"/>
        <v>9.6999999999999993</v>
      </c>
    </row>
    <row r="5633" spans="1:8" x14ac:dyDescent="0.25">
      <c r="A5633" s="447"/>
      <c r="B5633" s="449">
        <v>89732</v>
      </c>
      <c r="C5633" s="439" t="s">
        <v>2704</v>
      </c>
      <c r="D5633" s="449" t="s">
        <v>60</v>
      </c>
      <c r="E5633" s="450">
        <v>16.850000000000001</v>
      </c>
      <c r="F5633" s="455">
        <v>0</v>
      </c>
      <c r="G5633" s="453">
        <f>VLOOKUP(B5633,'SINAPI-%MO'!B:E,4,0)</f>
        <v>0.42430000000000001</v>
      </c>
      <c r="H5633" s="456">
        <f t="shared" si="87"/>
        <v>9.6999999999999993</v>
      </c>
    </row>
    <row r="5634" spans="1:8" x14ac:dyDescent="0.25">
      <c r="A5634" s="447"/>
      <c r="B5634" s="449">
        <v>89806</v>
      </c>
      <c r="C5634" s="439" t="s">
        <v>2745</v>
      </c>
      <c r="D5634" s="449" t="s">
        <v>60</v>
      </c>
      <c r="E5634" s="450">
        <v>23.63</v>
      </c>
      <c r="F5634" s="455">
        <v>0</v>
      </c>
      <c r="G5634" s="453">
        <f>VLOOKUP(B5634,'SINAPI-%MO'!B:E,4,0)</f>
        <v>0.27550000000000002</v>
      </c>
      <c r="H5634" s="456">
        <f t="shared" si="87"/>
        <v>17.11</v>
      </c>
    </row>
    <row r="5635" spans="1:8" x14ac:dyDescent="0.25">
      <c r="A5635" s="447"/>
      <c r="B5635" s="449">
        <v>89739</v>
      </c>
      <c r="C5635" s="439" t="s">
        <v>2708</v>
      </c>
      <c r="D5635" s="449" t="s">
        <v>60</v>
      </c>
      <c r="E5635" s="450">
        <v>25.69</v>
      </c>
      <c r="F5635" s="455">
        <v>0</v>
      </c>
      <c r="G5635" s="453">
        <f>VLOOKUP(B5635,'SINAPI-%MO'!B:E,4,0)</f>
        <v>0.33360000000000001</v>
      </c>
      <c r="H5635" s="456">
        <f t="shared" si="87"/>
        <v>17.11</v>
      </c>
    </row>
    <row r="5636" spans="1:8" x14ac:dyDescent="0.25">
      <c r="A5636" s="447"/>
      <c r="B5636" s="449">
        <v>89809</v>
      </c>
      <c r="C5636" s="439" t="s">
        <v>2748</v>
      </c>
      <c r="D5636" s="449" t="s">
        <v>60</v>
      </c>
      <c r="E5636" s="450">
        <v>31.28</v>
      </c>
      <c r="F5636" s="455">
        <v>0</v>
      </c>
      <c r="G5636" s="453">
        <f>VLOOKUP(B5636,'SINAPI-%MO'!B:E,4,0)</f>
        <v>0.36030000000000001</v>
      </c>
      <c r="H5636" s="456">
        <f t="shared" si="87"/>
        <v>20</v>
      </c>
    </row>
    <row r="5637" spans="1:8" x14ac:dyDescent="0.25">
      <c r="A5637" s="447"/>
      <c r="B5637" s="449">
        <v>89744</v>
      </c>
      <c r="C5637" s="439" t="s">
        <v>2711</v>
      </c>
      <c r="D5637" s="449" t="s">
        <v>60</v>
      </c>
      <c r="E5637" s="450">
        <v>30.01</v>
      </c>
      <c r="F5637" s="455">
        <v>0</v>
      </c>
      <c r="G5637" s="453">
        <f>VLOOKUP(B5637,'SINAPI-%MO'!B:E,4,0)</f>
        <v>0.3332</v>
      </c>
      <c r="H5637" s="456">
        <f t="shared" si="87"/>
        <v>20.010000000000002</v>
      </c>
    </row>
    <row r="5638" spans="1:8" x14ac:dyDescent="0.25">
      <c r="A5638" s="447"/>
      <c r="B5638" s="449">
        <v>89850</v>
      </c>
      <c r="C5638" s="439" t="s">
        <v>2765</v>
      </c>
      <c r="D5638" s="449" t="s">
        <v>60</v>
      </c>
      <c r="E5638" s="450">
        <v>34.4</v>
      </c>
      <c r="F5638" s="455">
        <v>0</v>
      </c>
      <c r="G5638" s="453">
        <f>VLOOKUP(B5638,'SINAPI-%MO'!B:E,4,0)</f>
        <v>0.41830000000000001</v>
      </c>
      <c r="H5638" s="456">
        <f t="shared" si="87"/>
        <v>20.010000000000002</v>
      </c>
    </row>
    <row r="5639" spans="1:8" x14ac:dyDescent="0.25">
      <c r="A5639" s="447"/>
      <c r="B5639" s="449">
        <v>89854</v>
      </c>
      <c r="C5639" s="439" t="s">
        <v>2769</v>
      </c>
      <c r="D5639" s="449" t="s">
        <v>60</v>
      </c>
      <c r="E5639" s="450">
        <v>118.1</v>
      </c>
      <c r="F5639" s="455">
        <v>0</v>
      </c>
      <c r="G5639" s="453">
        <f>VLOOKUP(B5639,'SINAPI-%MO'!B:E,4,0)</f>
        <v>0.15840000000000001</v>
      </c>
      <c r="H5639" s="456">
        <f t="shared" si="87"/>
        <v>99.39</v>
      </c>
    </row>
    <row r="5640" spans="1:8" x14ac:dyDescent="0.25">
      <c r="A5640" s="447"/>
      <c r="B5640" s="449">
        <v>89724</v>
      </c>
      <c r="C5640" s="439" t="s">
        <v>2699</v>
      </c>
      <c r="D5640" s="449" t="s">
        <v>60</v>
      </c>
      <c r="E5640" s="450">
        <v>11.37</v>
      </c>
      <c r="F5640" s="455">
        <v>0</v>
      </c>
      <c r="G5640" s="453">
        <f>VLOOKUP(B5640,'SINAPI-%MO'!B:E,4,0)</f>
        <v>0.5796</v>
      </c>
      <c r="H5640" s="456">
        <f t="shared" si="87"/>
        <v>4.7699999999999996</v>
      </c>
    </row>
    <row r="5641" spans="1:8" x14ac:dyDescent="0.25">
      <c r="A5641" s="447"/>
      <c r="B5641" s="449">
        <v>89801</v>
      </c>
      <c r="C5641" s="439" t="s">
        <v>2740</v>
      </c>
      <c r="D5641" s="449" t="s">
        <v>60</v>
      </c>
      <c r="E5641" s="450">
        <v>10.6</v>
      </c>
      <c r="F5641" s="455">
        <v>0</v>
      </c>
      <c r="G5641" s="453">
        <f>VLOOKUP(B5641,'SINAPI-%MO'!B:E,4,0)</f>
        <v>0.16700000000000001</v>
      </c>
      <c r="H5641" s="456">
        <f t="shared" si="87"/>
        <v>8.82</v>
      </c>
    </row>
    <row r="5642" spans="1:8" x14ac:dyDescent="0.25">
      <c r="A5642" s="447"/>
      <c r="B5642" s="449">
        <v>89731</v>
      </c>
      <c r="C5642" s="439" t="s">
        <v>2703</v>
      </c>
      <c r="D5642" s="449" t="s">
        <v>60</v>
      </c>
      <c r="E5642" s="450">
        <v>15.98</v>
      </c>
      <c r="F5642" s="455">
        <v>0</v>
      </c>
      <c r="G5642" s="453">
        <f>VLOOKUP(B5642,'SINAPI-%MO'!B:E,4,0)</f>
        <v>0.44740000000000002</v>
      </c>
      <c r="H5642" s="456">
        <f t="shared" si="87"/>
        <v>8.83</v>
      </c>
    </row>
    <row r="5643" spans="1:8" x14ac:dyDescent="0.25">
      <c r="A5643" s="447"/>
      <c r="B5643" s="449">
        <v>89805</v>
      </c>
      <c r="C5643" s="439" t="s">
        <v>2744</v>
      </c>
      <c r="D5643" s="449" t="s">
        <v>60</v>
      </c>
      <c r="E5643" s="450">
        <v>22.47</v>
      </c>
      <c r="F5643" s="455">
        <v>0</v>
      </c>
      <c r="G5643" s="453">
        <f>VLOOKUP(B5643,'SINAPI-%MO'!B:E,4,0)</f>
        <v>0.28970000000000001</v>
      </c>
      <c r="H5643" s="456">
        <f t="shared" si="87"/>
        <v>15.96</v>
      </c>
    </row>
    <row r="5644" spans="1:8" x14ac:dyDescent="0.25">
      <c r="A5644" s="447"/>
      <c r="B5644" s="449">
        <v>89737</v>
      </c>
      <c r="C5644" s="439" t="s">
        <v>2707</v>
      </c>
      <c r="D5644" s="449" t="s">
        <v>60</v>
      </c>
      <c r="E5644" s="450">
        <v>24.53</v>
      </c>
      <c r="F5644" s="455">
        <v>0</v>
      </c>
      <c r="G5644" s="453">
        <f>VLOOKUP(B5644,'SINAPI-%MO'!B:E,4,0)</f>
        <v>0.34939999999999999</v>
      </c>
      <c r="H5644" s="456">
        <f t="shared" ref="H5644:H5707" si="88">IF(E5644&gt;0,TRUNC(E5644*(1-G5644),2),"")</f>
        <v>15.95</v>
      </c>
    </row>
    <row r="5645" spans="1:8" x14ac:dyDescent="0.25">
      <c r="A5645" s="447"/>
      <c r="B5645" s="449">
        <v>104355</v>
      </c>
      <c r="C5645" s="439" t="s">
        <v>3306</v>
      </c>
      <c r="D5645" s="449" t="s">
        <v>60</v>
      </c>
      <c r="E5645" s="450">
        <v>53.33</v>
      </c>
      <c r="F5645" s="455">
        <v>0</v>
      </c>
      <c r="G5645" s="453">
        <f>VLOOKUP(B5645,'SINAPI-%MO'!B:E,4,0)</f>
        <v>0.24210000000000001</v>
      </c>
      <c r="H5645" s="456">
        <f t="shared" si="88"/>
        <v>40.409999999999997</v>
      </c>
    </row>
    <row r="5646" spans="1:8" x14ac:dyDescent="0.25">
      <c r="A5646" s="447"/>
      <c r="B5646" s="449">
        <v>104347</v>
      </c>
      <c r="C5646" s="439" t="s">
        <v>3299</v>
      </c>
      <c r="D5646" s="449" t="s">
        <v>60</v>
      </c>
      <c r="E5646" s="450">
        <v>53.12</v>
      </c>
      <c r="F5646" s="455">
        <v>0</v>
      </c>
      <c r="G5646" s="453">
        <f>VLOOKUP(B5646,'SINAPI-%MO'!B:E,4,0)</f>
        <v>0.23910000000000001</v>
      </c>
      <c r="H5646" s="456">
        <f t="shared" si="88"/>
        <v>40.409999999999997</v>
      </c>
    </row>
    <row r="5647" spans="1:8" x14ac:dyDescent="0.25">
      <c r="A5647" s="447"/>
      <c r="B5647" s="449">
        <v>104353</v>
      </c>
      <c r="C5647" s="439" t="s">
        <v>3304</v>
      </c>
      <c r="D5647" s="449" t="s">
        <v>60</v>
      </c>
      <c r="E5647" s="450">
        <v>46.27</v>
      </c>
      <c r="F5647" s="455">
        <v>0</v>
      </c>
      <c r="G5647" s="453">
        <f>VLOOKUP(B5647,'SINAPI-%MO'!B:E,4,0)</f>
        <v>0.2336</v>
      </c>
      <c r="H5647" s="456">
        <f t="shared" si="88"/>
        <v>35.46</v>
      </c>
    </row>
    <row r="5648" spans="1:8" x14ac:dyDescent="0.25">
      <c r="A5648" s="447"/>
      <c r="B5648" s="449">
        <v>104345</v>
      </c>
      <c r="C5648" s="439" t="s">
        <v>3297</v>
      </c>
      <c r="D5648" s="449" t="s">
        <v>60</v>
      </c>
      <c r="E5648" s="450">
        <v>47.53</v>
      </c>
      <c r="F5648" s="455">
        <v>0</v>
      </c>
      <c r="G5648" s="453">
        <f>VLOOKUP(B5648,'SINAPI-%MO'!B:E,4,0)</f>
        <v>0.25390000000000001</v>
      </c>
      <c r="H5648" s="456">
        <f t="shared" si="88"/>
        <v>35.46</v>
      </c>
    </row>
    <row r="5649" spans="1:8" x14ac:dyDescent="0.25">
      <c r="A5649" s="447"/>
      <c r="B5649" s="449">
        <v>104350</v>
      </c>
      <c r="C5649" s="439" t="s">
        <v>3301</v>
      </c>
      <c r="D5649" s="449" t="s">
        <v>60</v>
      </c>
      <c r="E5649" s="450">
        <v>33.119999999999997</v>
      </c>
      <c r="F5649" s="455">
        <v>0</v>
      </c>
      <c r="G5649" s="453">
        <f>VLOOKUP(B5649,'SINAPI-%MO'!B:E,4,0)</f>
        <v>0.19900000000000001</v>
      </c>
      <c r="H5649" s="456">
        <f t="shared" si="88"/>
        <v>26.52</v>
      </c>
    </row>
    <row r="5650" spans="1:8" x14ac:dyDescent="0.25">
      <c r="A5650" s="447"/>
      <c r="B5650" s="449">
        <v>104343</v>
      </c>
      <c r="C5650" s="439" t="s">
        <v>3295</v>
      </c>
      <c r="D5650" s="449" t="s">
        <v>60</v>
      </c>
      <c r="E5650" s="450">
        <v>37.340000000000003</v>
      </c>
      <c r="F5650" s="455">
        <v>0</v>
      </c>
      <c r="G5650" s="453">
        <f>VLOOKUP(B5650,'SINAPI-%MO'!B:E,4,0)</f>
        <v>0.28949999999999998</v>
      </c>
      <c r="H5650" s="456">
        <f t="shared" si="88"/>
        <v>26.53</v>
      </c>
    </row>
    <row r="5651" spans="1:8" x14ac:dyDescent="0.25">
      <c r="A5651" s="447"/>
      <c r="B5651" s="449">
        <v>89834</v>
      </c>
      <c r="C5651" s="439" t="s">
        <v>2764</v>
      </c>
      <c r="D5651" s="449" t="s">
        <v>60</v>
      </c>
      <c r="E5651" s="450">
        <v>58.86</v>
      </c>
      <c r="F5651" s="455">
        <v>0</v>
      </c>
      <c r="G5651" s="453">
        <f>VLOOKUP(B5651,'SINAPI-%MO'!B:E,4,0)</f>
        <v>0.25540000000000002</v>
      </c>
      <c r="H5651" s="456">
        <f t="shared" si="88"/>
        <v>43.82</v>
      </c>
    </row>
    <row r="5652" spans="1:8" x14ac:dyDescent="0.25">
      <c r="A5652" s="447"/>
      <c r="B5652" s="449">
        <v>89797</v>
      </c>
      <c r="C5652" s="439" t="s">
        <v>2739</v>
      </c>
      <c r="D5652" s="449" t="s">
        <v>60</v>
      </c>
      <c r="E5652" s="450">
        <v>57.15</v>
      </c>
      <c r="F5652" s="455">
        <v>0</v>
      </c>
      <c r="G5652" s="453">
        <f>VLOOKUP(B5652,'SINAPI-%MO'!B:E,4,0)</f>
        <v>0.2331</v>
      </c>
      <c r="H5652" s="456">
        <f t="shared" si="88"/>
        <v>43.82</v>
      </c>
    </row>
    <row r="5653" spans="1:8" x14ac:dyDescent="0.25">
      <c r="A5653" s="447"/>
      <c r="B5653" s="449">
        <v>89861</v>
      </c>
      <c r="C5653" s="439" t="s">
        <v>2774</v>
      </c>
      <c r="D5653" s="449" t="s">
        <v>60</v>
      </c>
      <c r="E5653" s="450">
        <v>63.03</v>
      </c>
      <c r="F5653" s="455">
        <v>0</v>
      </c>
      <c r="G5653" s="453">
        <f>VLOOKUP(B5653,'SINAPI-%MO'!B:E,4,0)</f>
        <v>0.30459999999999998</v>
      </c>
      <c r="H5653" s="456">
        <f t="shared" si="88"/>
        <v>43.83</v>
      </c>
    </row>
    <row r="5654" spans="1:8" x14ac:dyDescent="0.25">
      <c r="A5654" s="447"/>
      <c r="B5654" s="449">
        <v>89783</v>
      </c>
      <c r="C5654" s="439" t="s">
        <v>2733</v>
      </c>
      <c r="D5654" s="449" t="s">
        <v>60</v>
      </c>
      <c r="E5654" s="450">
        <v>16.690000000000001</v>
      </c>
      <c r="F5654" s="455">
        <v>0</v>
      </c>
      <c r="G5654" s="453">
        <f>VLOOKUP(B5654,'SINAPI-%MO'!B:E,4,0)</f>
        <v>0.52610000000000001</v>
      </c>
      <c r="H5654" s="456">
        <f t="shared" si="88"/>
        <v>7.9</v>
      </c>
    </row>
    <row r="5655" spans="1:8" x14ac:dyDescent="0.25">
      <c r="A5655" s="447"/>
      <c r="B5655" s="449">
        <v>89827</v>
      </c>
      <c r="C5655" s="439" t="s">
        <v>2759</v>
      </c>
      <c r="D5655" s="449" t="s">
        <v>60</v>
      </c>
      <c r="E5655" s="450">
        <v>21.89</v>
      </c>
      <c r="F5655" s="455">
        <v>0</v>
      </c>
      <c r="G5655" s="453">
        <f>VLOOKUP(B5655,'SINAPI-%MO'!B:E,4,0)</f>
        <v>0.10780000000000001</v>
      </c>
      <c r="H5655" s="456">
        <f t="shared" si="88"/>
        <v>19.53</v>
      </c>
    </row>
    <row r="5656" spans="1:8" x14ac:dyDescent="0.25">
      <c r="A5656" s="447"/>
      <c r="B5656" s="449">
        <v>89785</v>
      </c>
      <c r="C5656" s="439" t="s">
        <v>2735</v>
      </c>
      <c r="D5656" s="449" t="s">
        <v>60</v>
      </c>
      <c r="E5656" s="450">
        <v>29.08</v>
      </c>
      <c r="F5656" s="455">
        <v>0</v>
      </c>
      <c r="G5656" s="453">
        <f>VLOOKUP(B5656,'SINAPI-%MO'!B:E,4,0)</f>
        <v>0.32840000000000003</v>
      </c>
      <c r="H5656" s="456">
        <f t="shared" si="88"/>
        <v>19.53</v>
      </c>
    </row>
    <row r="5657" spans="1:8" x14ac:dyDescent="0.25">
      <c r="A5657" s="447"/>
      <c r="B5657" s="449">
        <v>89830</v>
      </c>
      <c r="C5657" s="439" t="s">
        <v>2761</v>
      </c>
      <c r="D5657" s="449" t="s">
        <v>60</v>
      </c>
      <c r="E5657" s="450">
        <v>42.49</v>
      </c>
      <c r="F5657" s="455">
        <v>0</v>
      </c>
      <c r="G5657" s="453">
        <f>VLOOKUP(B5657,'SINAPI-%MO'!B:E,4,0)</f>
        <v>0.20449999999999999</v>
      </c>
      <c r="H5657" s="456">
        <f t="shared" si="88"/>
        <v>33.799999999999997</v>
      </c>
    </row>
    <row r="5658" spans="1:8" x14ac:dyDescent="0.25">
      <c r="A5658" s="447"/>
      <c r="B5658" s="449">
        <v>89795</v>
      </c>
      <c r="C5658" s="439" t="s">
        <v>2737</v>
      </c>
      <c r="D5658" s="449" t="s">
        <v>60</v>
      </c>
      <c r="E5658" s="450">
        <v>45.23</v>
      </c>
      <c r="F5658" s="455">
        <v>0</v>
      </c>
      <c r="G5658" s="453">
        <f>VLOOKUP(B5658,'SINAPI-%MO'!B:E,4,0)</f>
        <v>0.25269999999999998</v>
      </c>
      <c r="H5658" s="456">
        <f t="shared" si="88"/>
        <v>33.799999999999997</v>
      </c>
    </row>
    <row r="5659" spans="1:8" x14ac:dyDescent="0.25">
      <c r="A5659" s="447"/>
      <c r="B5659" s="449">
        <v>89823</v>
      </c>
      <c r="C5659" s="439" t="s">
        <v>2757</v>
      </c>
      <c r="D5659" s="449" t="s">
        <v>60</v>
      </c>
      <c r="E5659" s="450">
        <v>39.64</v>
      </c>
      <c r="F5659" s="455">
        <v>0</v>
      </c>
      <c r="G5659" s="453">
        <f>VLOOKUP(B5659,'SINAPI-%MO'!B:E,4,0)</f>
        <v>0.1895</v>
      </c>
      <c r="H5659" s="456">
        <f t="shared" si="88"/>
        <v>32.119999999999997</v>
      </c>
    </row>
    <row r="5660" spans="1:8" x14ac:dyDescent="0.25">
      <c r="A5660" s="447"/>
      <c r="B5660" s="449">
        <v>89779</v>
      </c>
      <c r="C5660" s="439" t="s">
        <v>2730</v>
      </c>
      <c r="D5660" s="449" t="s">
        <v>60</v>
      </c>
      <c r="E5660" s="450">
        <v>38.79</v>
      </c>
      <c r="F5660" s="455">
        <v>0</v>
      </c>
      <c r="G5660" s="453">
        <f>VLOOKUP(B5660,'SINAPI-%MO'!B:E,4,0)</f>
        <v>0.17169999999999999</v>
      </c>
      <c r="H5660" s="456">
        <f t="shared" si="88"/>
        <v>32.119999999999997</v>
      </c>
    </row>
    <row r="5661" spans="1:8" x14ac:dyDescent="0.25">
      <c r="A5661" s="447"/>
      <c r="B5661" s="449">
        <v>89857</v>
      </c>
      <c r="C5661" s="439" t="s">
        <v>2772</v>
      </c>
      <c r="D5661" s="449" t="s">
        <v>60</v>
      </c>
      <c r="E5661" s="450">
        <v>41.72</v>
      </c>
      <c r="F5661" s="455">
        <v>0</v>
      </c>
      <c r="G5661" s="453">
        <f>VLOOKUP(B5661,'SINAPI-%MO'!B:E,4,0)</f>
        <v>0.22989999999999999</v>
      </c>
      <c r="H5661" s="456">
        <f t="shared" si="88"/>
        <v>32.119999999999997</v>
      </c>
    </row>
    <row r="5662" spans="1:8" x14ac:dyDescent="0.25">
      <c r="A5662" s="447"/>
      <c r="B5662" s="449">
        <v>89814</v>
      </c>
      <c r="C5662" s="439" t="s">
        <v>2753</v>
      </c>
      <c r="D5662" s="449" t="s">
        <v>60</v>
      </c>
      <c r="E5662" s="450">
        <v>19.79</v>
      </c>
      <c r="F5662" s="455">
        <v>0</v>
      </c>
      <c r="G5662" s="453">
        <f>VLOOKUP(B5662,'SINAPI-%MO'!B:E,4,0)</f>
        <v>5.96E-2</v>
      </c>
      <c r="H5662" s="456">
        <f t="shared" si="88"/>
        <v>18.61</v>
      </c>
    </row>
    <row r="5663" spans="1:8" x14ac:dyDescent="0.25">
      <c r="A5663" s="447"/>
      <c r="B5663" s="449">
        <v>89754</v>
      </c>
      <c r="C5663" s="439" t="s">
        <v>2717</v>
      </c>
      <c r="D5663" s="449" t="s">
        <v>60</v>
      </c>
      <c r="E5663" s="450">
        <v>23.37</v>
      </c>
      <c r="F5663" s="455">
        <v>0</v>
      </c>
      <c r="G5663" s="453">
        <f>VLOOKUP(B5663,'SINAPI-%MO'!B:E,4,0)</f>
        <v>0.20369999999999999</v>
      </c>
      <c r="H5663" s="456">
        <f t="shared" si="88"/>
        <v>18.600000000000001</v>
      </c>
    </row>
    <row r="5664" spans="1:8" x14ac:dyDescent="0.25">
      <c r="A5664" s="447"/>
      <c r="B5664" s="449">
        <v>89819</v>
      </c>
      <c r="C5664" s="439" t="s">
        <v>2755</v>
      </c>
      <c r="D5664" s="449" t="s">
        <v>60</v>
      </c>
      <c r="E5664" s="450">
        <v>26.92</v>
      </c>
      <c r="F5664" s="455">
        <v>0</v>
      </c>
      <c r="G5664" s="453">
        <f>VLOOKUP(B5664,'SINAPI-%MO'!B:E,4,0)</f>
        <v>0.16120000000000001</v>
      </c>
      <c r="H5664" s="456">
        <f t="shared" si="88"/>
        <v>22.58</v>
      </c>
    </row>
    <row r="5665" spans="1:8" x14ac:dyDescent="0.25">
      <c r="A5665" s="447"/>
      <c r="B5665" s="449">
        <v>89776</v>
      </c>
      <c r="C5665" s="439" t="s">
        <v>2728</v>
      </c>
      <c r="D5665" s="449" t="s">
        <v>60</v>
      </c>
      <c r="E5665" s="450">
        <v>28.3</v>
      </c>
      <c r="F5665" s="455">
        <v>0</v>
      </c>
      <c r="G5665" s="453">
        <f>VLOOKUP(B5665,'SINAPI-%MO'!B:E,4,0)</f>
        <v>0.2021</v>
      </c>
      <c r="H5665" s="456">
        <f t="shared" si="88"/>
        <v>22.58</v>
      </c>
    </row>
    <row r="5666" spans="1:8" x14ac:dyDescent="0.25">
      <c r="A5666" s="447"/>
      <c r="B5666" s="449">
        <v>89821</v>
      </c>
      <c r="C5666" s="439" t="s">
        <v>2756</v>
      </c>
      <c r="D5666" s="449" t="s">
        <v>60</v>
      </c>
      <c r="E5666" s="450">
        <v>21.21</v>
      </c>
      <c r="F5666" s="455">
        <v>0</v>
      </c>
      <c r="G5666" s="453">
        <f>VLOOKUP(B5666,'SINAPI-%MO'!B:E,4,0)</f>
        <v>0.35410000000000003</v>
      </c>
      <c r="H5666" s="456">
        <f t="shared" si="88"/>
        <v>13.69</v>
      </c>
    </row>
    <row r="5667" spans="1:8" x14ac:dyDescent="0.25">
      <c r="A5667" s="447"/>
      <c r="B5667" s="449">
        <v>89778</v>
      </c>
      <c r="C5667" s="439" t="s">
        <v>2729</v>
      </c>
      <c r="D5667" s="449" t="s">
        <v>60</v>
      </c>
      <c r="E5667" s="450">
        <v>20.36</v>
      </c>
      <c r="F5667" s="455">
        <v>0</v>
      </c>
      <c r="G5667" s="453">
        <f>VLOOKUP(B5667,'SINAPI-%MO'!B:E,4,0)</f>
        <v>0.3271</v>
      </c>
      <c r="H5667" s="456">
        <f t="shared" si="88"/>
        <v>13.7</v>
      </c>
    </row>
    <row r="5668" spans="1:8" x14ac:dyDescent="0.25">
      <c r="A5668" s="447"/>
      <c r="B5668" s="449">
        <v>89856</v>
      </c>
      <c r="C5668" s="439" t="s">
        <v>2771</v>
      </c>
      <c r="D5668" s="449" t="s">
        <v>60</v>
      </c>
      <c r="E5668" s="450">
        <v>23.29</v>
      </c>
      <c r="F5668" s="455">
        <v>0</v>
      </c>
      <c r="G5668" s="453">
        <f>VLOOKUP(B5668,'SINAPI-%MO'!B:E,4,0)</f>
        <v>0.4118</v>
      </c>
      <c r="H5668" s="456">
        <f t="shared" si="88"/>
        <v>13.69</v>
      </c>
    </row>
    <row r="5669" spans="1:8" x14ac:dyDescent="0.25">
      <c r="A5669" s="447"/>
      <c r="B5669" s="449">
        <v>89752</v>
      </c>
      <c r="C5669" s="439" t="s">
        <v>2715</v>
      </c>
      <c r="D5669" s="449" t="s">
        <v>60</v>
      </c>
      <c r="E5669" s="450">
        <v>8.56</v>
      </c>
      <c r="F5669" s="455">
        <v>0</v>
      </c>
      <c r="G5669" s="453">
        <f>VLOOKUP(B5669,'SINAPI-%MO'!B:E,4,0)</f>
        <v>0.51290000000000002</v>
      </c>
      <c r="H5669" s="456">
        <f t="shared" si="88"/>
        <v>4.16</v>
      </c>
    </row>
    <row r="5670" spans="1:8" x14ac:dyDescent="0.25">
      <c r="A5670" s="447"/>
      <c r="B5670" s="449">
        <v>89813</v>
      </c>
      <c r="C5670" s="439" t="s">
        <v>2752</v>
      </c>
      <c r="D5670" s="449" t="s">
        <v>60</v>
      </c>
      <c r="E5670" s="450">
        <v>6.79</v>
      </c>
      <c r="F5670" s="455">
        <v>0</v>
      </c>
      <c r="G5670" s="453">
        <f>VLOOKUP(B5670,'SINAPI-%MO'!B:E,4,0)</f>
        <v>0.17380000000000001</v>
      </c>
      <c r="H5670" s="456">
        <f t="shared" si="88"/>
        <v>5.6</v>
      </c>
    </row>
    <row r="5671" spans="1:8" x14ac:dyDescent="0.25">
      <c r="A5671" s="447"/>
      <c r="B5671" s="449">
        <v>89753</v>
      </c>
      <c r="C5671" s="439" t="s">
        <v>2716</v>
      </c>
      <c r="D5671" s="449" t="s">
        <v>60</v>
      </c>
      <c r="E5671" s="450">
        <v>10.44</v>
      </c>
      <c r="F5671" s="455">
        <v>0</v>
      </c>
      <c r="G5671" s="453">
        <f>VLOOKUP(B5671,'SINAPI-%MO'!B:E,4,0)</f>
        <v>0.45590000000000003</v>
      </c>
      <c r="H5671" s="456">
        <f t="shared" si="88"/>
        <v>5.68</v>
      </c>
    </row>
    <row r="5672" spans="1:8" x14ac:dyDescent="0.25">
      <c r="A5672" s="447"/>
      <c r="B5672" s="449">
        <v>89817</v>
      </c>
      <c r="C5672" s="439" t="s">
        <v>2754</v>
      </c>
      <c r="D5672" s="449" t="s">
        <v>60</v>
      </c>
      <c r="E5672" s="450">
        <v>16.29</v>
      </c>
      <c r="F5672" s="455">
        <v>0</v>
      </c>
      <c r="G5672" s="453">
        <f>VLOOKUP(B5672,'SINAPI-%MO'!B:E,4,0)</f>
        <v>0.26640000000000003</v>
      </c>
      <c r="H5672" s="456">
        <f t="shared" si="88"/>
        <v>11.95</v>
      </c>
    </row>
    <row r="5673" spans="1:8" x14ac:dyDescent="0.25">
      <c r="A5673" s="447"/>
      <c r="B5673" s="449">
        <v>89774</v>
      </c>
      <c r="C5673" s="439" t="s">
        <v>2727</v>
      </c>
      <c r="D5673" s="449" t="s">
        <v>60</v>
      </c>
      <c r="E5673" s="450">
        <v>17.7</v>
      </c>
      <c r="F5673" s="455">
        <v>0</v>
      </c>
      <c r="G5673" s="453">
        <f>VLOOKUP(B5673,'SINAPI-%MO'!B:E,4,0)</f>
        <v>0.32319999999999999</v>
      </c>
      <c r="H5673" s="456">
        <f t="shared" si="88"/>
        <v>11.97</v>
      </c>
    </row>
    <row r="5674" spans="1:8" x14ac:dyDescent="0.25">
      <c r="A5674" s="447"/>
      <c r="B5674" s="449">
        <v>95693</v>
      </c>
      <c r="C5674" s="439" t="s">
        <v>3001</v>
      </c>
      <c r="D5674" s="449" t="s">
        <v>60</v>
      </c>
      <c r="E5674" s="450">
        <v>59</v>
      </c>
      <c r="F5674" s="455">
        <v>0</v>
      </c>
      <c r="G5674" s="453">
        <f>VLOOKUP(B5674,'SINAPI-%MO'!B:E,4,0)</f>
        <v>0.2114</v>
      </c>
      <c r="H5674" s="456">
        <f t="shared" si="88"/>
        <v>46.52</v>
      </c>
    </row>
    <row r="5675" spans="1:8" x14ac:dyDescent="0.25">
      <c r="A5675" s="447"/>
      <c r="B5675" s="449">
        <v>89833</v>
      </c>
      <c r="C5675" s="439" t="s">
        <v>2763</v>
      </c>
      <c r="D5675" s="449" t="s">
        <v>60</v>
      </c>
      <c r="E5675" s="450">
        <v>49.27</v>
      </c>
      <c r="F5675" s="455">
        <v>0</v>
      </c>
      <c r="G5675" s="453">
        <f>VLOOKUP(B5675,'SINAPI-%MO'!B:E,4,0)</f>
        <v>0.30509999999999998</v>
      </c>
      <c r="H5675" s="456">
        <f t="shared" si="88"/>
        <v>34.229999999999997</v>
      </c>
    </row>
    <row r="5676" spans="1:8" x14ac:dyDescent="0.25">
      <c r="A5676" s="447"/>
      <c r="B5676" s="449">
        <v>89796</v>
      </c>
      <c r="C5676" s="439" t="s">
        <v>2738</v>
      </c>
      <c r="D5676" s="449" t="s">
        <v>60</v>
      </c>
      <c r="E5676" s="450">
        <v>47.56</v>
      </c>
      <c r="F5676" s="455">
        <v>0</v>
      </c>
      <c r="G5676" s="453">
        <f>VLOOKUP(B5676,'SINAPI-%MO'!B:E,4,0)</f>
        <v>0.28010000000000002</v>
      </c>
      <c r="H5676" s="456">
        <f t="shared" si="88"/>
        <v>34.229999999999997</v>
      </c>
    </row>
    <row r="5677" spans="1:8" x14ac:dyDescent="0.25">
      <c r="A5677" s="447"/>
      <c r="B5677" s="449">
        <v>89860</v>
      </c>
      <c r="C5677" s="439" t="s">
        <v>2773</v>
      </c>
      <c r="D5677" s="449" t="s">
        <v>60</v>
      </c>
      <c r="E5677" s="450">
        <v>53.44</v>
      </c>
      <c r="F5677" s="455">
        <v>0</v>
      </c>
      <c r="G5677" s="453">
        <f>VLOOKUP(B5677,'SINAPI-%MO'!B:E,4,0)</f>
        <v>0.35930000000000001</v>
      </c>
      <c r="H5677" s="456">
        <f t="shared" si="88"/>
        <v>34.229999999999997</v>
      </c>
    </row>
    <row r="5678" spans="1:8" x14ac:dyDescent="0.25">
      <c r="A5678" s="447"/>
      <c r="B5678" s="449">
        <v>89782</v>
      </c>
      <c r="C5678" s="439" t="s">
        <v>2732</v>
      </c>
      <c r="D5678" s="449" t="s">
        <v>60</v>
      </c>
      <c r="E5678" s="450">
        <v>16.57</v>
      </c>
      <c r="F5678" s="455">
        <v>0</v>
      </c>
      <c r="G5678" s="453">
        <f>VLOOKUP(B5678,'SINAPI-%MO'!B:E,4,0)</f>
        <v>0.52990000000000004</v>
      </c>
      <c r="H5678" s="456">
        <f t="shared" si="88"/>
        <v>7.78</v>
      </c>
    </row>
    <row r="5679" spans="1:8" x14ac:dyDescent="0.25">
      <c r="A5679" s="447"/>
      <c r="B5679" s="449">
        <v>89825</v>
      </c>
      <c r="C5679" s="439" t="s">
        <v>2758</v>
      </c>
      <c r="D5679" s="449" t="s">
        <v>60</v>
      </c>
      <c r="E5679" s="450">
        <v>19.09</v>
      </c>
      <c r="F5679" s="455">
        <v>0</v>
      </c>
      <c r="G5679" s="453">
        <f>VLOOKUP(B5679,'SINAPI-%MO'!B:E,4,0)</f>
        <v>0.1236</v>
      </c>
      <c r="H5679" s="456">
        <f t="shared" si="88"/>
        <v>16.73</v>
      </c>
    </row>
    <row r="5680" spans="1:8" x14ac:dyDescent="0.25">
      <c r="A5680" s="447"/>
      <c r="B5680" s="449">
        <v>89784</v>
      </c>
      <c r="C5680" s="439" t="s">
        <v>2734</v>
      </c>
      <c r="D5680" s="449" t="s">
        <v>60</v>
      </c>
      <c r="E5680" s="450">
        <v>26.28</v>
      </c>
      <c r="F5680" s="455">
        <v>0</v>
      </c>
      <c r="G5680" s="453">
        <f>VLOOKUP(B5680,'SINAPI-%MO'!B:E,4,0)</f>
        <v>0.3634</v>
      </c>
      <c r="H5680" s="456">
        <f t="shared" si="88"/>
        <v>16.72</v>
      </c>
    </row>
    <row r="5681" spans="1:8" x14ac:dyDescent="0.25">
      <c r="A5681" s="447"/>
      <c r="B5681" s="449">
        <v>89829</v>
      </c>
      <c r="C5681" s="439" t="s">
        <v>2760</v>
      </c>
      <c r="D5681" s="449" t="s">
        <v>60</v>
      </c>
      <c r="E5681" s="450">
        <v>40.01</v>
      </c>
      <c r="F5681" s="455">
        <v>0</v>
      </c>
      <c r="G5681" s="453">
        <f>VLOOKUP(B5681,'SINAPI-%MO'!B:E,4,0)</f>
        <v>0.2172</v>
      </c>
      <c r="H5681" s="456">
        <f t="shared" si="88"/>
        <v>31.31</v>
      </c>
    </row>
    <row r="5682" spans="1:8" x14ac:dyDescent="0.25">
      <c r="A5682" s="447"/>
      <c r="B5682" s="449">
        <v>89786</v>
      </c>
      <c r="C5682" s="439" t="s">
        <v>2736</v>
      </c>
      <c r="D5682" s="449" t="s">
        <v>60</v>
      </c>
      <c r="E5682" s="450">
        <v>42.75</v>
      </c>
      <c r="F5682" s="455">
        <v>0</v>
      </c>
      <c r="G5682" s="453">
        <f>VLOOKUP(B5682,'SINAPI-%MO'!B:E,4,0)</f>
        <v>0.26740000000000003</v>
      </c>
      <c r="H5682" s="456">
        <f t="shared" si="88"/>
        <v>31.31</v>
      </c>
    </row>
    <row r="5683" spans="1:8" x14ac:dyDescent="0.25">
      <c r="A5683" s="447"/>
      <c r="B5683" s="449">
        <v>104352</v>
      </c>
      <c r="C5683" s="439" t="s">
        <v>3303</v>
      </c>
      <c r="D5683" s="449" t="s">
        <v>60</v>
      </c>
      <c r="E5683" s="450">
        <v>43.79</v>
      </c>
      <c r="F5683" s="455">
        <v>0</v>
      </c>
      <c r="G5683" s="453">
        <f>VLOOKUP(B5683,'SINAPI-%MO'!B:E,4,0)</f>
        <v>0.24690000000000001</v>
      </c>
      <c r="H5683" s="456">
        <f t="shared" si="88"/>
        <v>32.97</v>
      </c>
    </row>
    <row r="5684" spans="1:8" x14ac:dyDescent="0.25">
      <c r="A5684" s="447"/>
      <c r="B5684" s="449">
        <v>104344</v>
      </c>
      <c r="C5684" s="439" t="s">
        <v>3296</v>
      </c>
      <c r="D5684" s="449" t="s">
        <v>60</v>
      </c>
      <c r="E5684" s="450">
        <v>45.05</v>
      </c>
      <c r="F5684" s="455">
        <v>0</v>
      </c>
      <c r="G5684" s="453">
        <f>VLOOKUP(B5684,'SINAPI-%MO'!B:E,4,0)</f>
        <v>0.26790000000000003</v>
      </c>
      <c r="H5684" s="456">
        <f t="shared" si="88"/>
        <v>32.979999999999997</v>
      </c>
    </row>
    <row r="5685" spans="1:8" x14ac:dyDescent="0.25">
      <c r="A5685" s="447"/>
      <c r="B5685" s="449">
        <v>104354</v>
      </c>
      <c r="C5685" s="439" t="s">
        <v>3305</v>
      </c>
      <c r="D5685" s="449" t="s">
        <v>60</v>
      </c>
      <c r="E5685" s="450">
        <v>50.14</v>
      </c>
      <c r="F5685" s="455">
        <v>0</v>
      </c>
      <c r="G5685" s="453">
        <f>VLOOKUP(B5685,'SINAPI-%MO'!B:E,4,0)</f>
        <v>0.25750000000000001</v>
      </c>
      <c r="H5685" s="456">
        <f t="shared" si="88"/>
        <v>37.22</v>
      </c>
    </row>
    <row r="5686" spans="1:8" x14ac:dyDescent="0.25">
      <c r="A5686" s="447"/>
      <c r="B5686" s="449">
        <v>104346</v>
      </c>
      <c r="C5686" s="439" t="s">
        <v>3298</v>
      </c>
      <c r="D5686" s="449" t="s">
        <v>60</v>
      </c>
      <c r="E5686" s="450">
        <v>49.93</v>
      </c>
      <c r="F5686" s="455">
        <v>0</v>
      </c>
      <c r="G5686" s="453">
        <f>VLOOKUP(B5686,'SINAPI-%MO'!B:E,4,0)</f>
        <v>0.25440000000000002</v>
      </c>
      <c r="H5686" s="456">
        <f t="shared" si="88"/>
        <v>37.22</v>
      </c>
    </row>
    <row r="5687" spans="1:8" x14ac:dyDescent="0.25">
      <c r="A5687" s="447"/>
      <c r="B5687" s="449">
        <v>104356</v>
      </c>
      <c r="C5687" s="439" t="s">
        <v>3307</v>
      </c>
      <c r="D5687" s="449" t="s">
        <v>60</v>
      </c>
      <c r="E5687" s="450">
        <v>35.82</v>
      </c>
      <c r="F5687" s="455">
        <v>0</v>
      </c>
      <c r="G5687" s="453">
        <f>VLOOKUP(B5687,'SINAPI-%MO'!B:E,4,0)</f>
        <v>0.1047</v>
      </c>
      <c r="H5687" s="456">
        <f t="shared" si="88"/>
        <v>32.06</v>
      </c>
    </row>
    <row r="5688" spans="1:8" x14ac:dyDescent="0.25">
      <c r="A5688" s="447"/>
      <c r="B5688" s="449">
        <v>104348</v>
      </c>
      <c r="C5688" s="439" t="s">
        <v>3300</v>
      </c>
      <c r="D5688" s="449" t="s">
        <v>60</v>
      </c>
      <c r="E5688" s="450">
        <v>13.15</v>
      </c>
      <c r="F5688" s="455">
        <v>0</v>
      </c>
      <c r="G5688" s="453">
        <f>VLOOKUP(B5688,'SINAPI-%MO'!B:E,4,0)</f>
        <v>4.41E-2</v>
      </c>
      <c r="H5688" s="456">
        <f t="shared" si="88"/>
        <v>12.57</v>
      </c>
    </row>
    <row r="5689" spans="1:8" x14ac:dyDescent="0.25">
      <c r="A5689" s="447"/>
      <c r="B5689" s="449">
        <v>104351</v>
      </c>
      <c r="C5689" s="439" t="s">
        <v>3302</v>
      </c>
      <c r="D5689" s="449" t="s">
        <v>60</v>
      </c>
      <c r="E5689" s="450">
        <v>27.06</v>
      </c>
      <c r="F5689" s="455">
        <v>0</v>
      </c>
      <c r="G5689" s="453">
        <f>VLOOKUP(B5689,'SINAPI-%MO'!B:E,4,0)</f>
        <v>7.9799999999999996E-2</v>
      </c>
      <c r="H5689" s="456">
        <f t="shared" si="88"/>
        <v>24.9</v>
      </c>
    </row>
    <row r="5690" spans="1:8" x14ac:dyDescent="0.25">
      <c r="A5690" s="447"/>
      <c r="B5690" s="449">
        <v>89800</v>
      </c>
      <c r="C5690" s="439" t="s">
        <v>2408</v>
      </c>
      <c r="D5690" s="449" t="s">
        <v>73</v>
      </c>
      <c r="E5690" s="450">
        <v>32.47</v>
      </c>
      <c r="F5690" s="455">
        <v>0</v>
      </c>
      <c r="G5690" s="453">
        <f>VLOOKUP(B5690,'SINAPI-%MO'!B:E,4,0)</f>
        <v>0.42070000000000002</v>
      </c>
      <c r="H5690" s="456">
        <f t="shared" si="88"/>
        <v>18.8</v>
      </c>
    </row>
    <row r="5691" spans="1:8" x14ac:dyDescent="0.25">
      <c r="A5691" s="447"/>
      <c r="B5691" s="449">
        <v>89714</v>
      </c>
      <c r="C5691" s="439" t="s">
        <v>2403</v>
      </c>
      <c r="D5691" s="449" t="s">
        <v>73</v>
      </c>
      <c r="E5691" s="450">
        <v>41.91</v>
      </c>
      <c r="F5691" s="455">
        <v>0</v>
      </c>
      <c r="G5691" s="453">
        <f>VLOOKUP(B5691,'SINAPI-%MO'!B:E,4,0)</f>
        <v>0.55069999999999997</v>
      </c>
      <c r="H5691" s="456">
        <f t="shared" si="88"/>
        <v>18.829999999999998</v>
      </c>
    </row>
    <row r="5692" spans="1:8" x14ac:dyDescent="0.25">
      <c r="A5692" s="447"/>
      <c r="B5692" s="449">
        <v>89848</v>
      </c>
      <c r="C5692" s="439" t="s">
        <v>2409</v>
      </c>
      <c r="D5692" s="449" t="s">
        <v>73</v>
      </c>
      <c r="E5692" s="450">
        <v>31.24</v>
      </c>
      <c r="F5692" s="455">
        <v>0</v>
      </c>
      <c r="G5692" s="453">
        <f>VLOOKUP(B5692,'SINAPI-%MO'!B:E,4,0)</f>
        <v>0.3982</v>
      </c>
      <c r="H5692" s="456">
        <f t="shared" si="88"/>
        <v>18.8</v>
      </c>
    </row>
    <row r="5693" spans="1:8" x14ac:dyDescent="0.25">
      <c r="A5693" s="447"/>
      <c r="B5693" s="449">
        <v>89849</v>
      </c>
      <c r="C5693" s="439" t="s">
        <v>2410</v>
      </c>
      <c r="D5693" s="449" t="s">
        <v>73</v>
      </c>
      <c r="E5693" s="450">
        <v>65.290000000000006</v>
      </c>
      <c r="F5693" s="455">
        <v>0</v>
      </c>
      <c r="G5693" s="453">
        <f>VLOOKUP(B5693,'SINAPI-%MO'!B:E,4,0)</f>
        <v>0.2475</v>
      </c>
      <c r="H5693" s="456">
        <f t="shared" si="88"/>
        <v>49.13</v>
      </c>
    </row>
    <row r="5694" spans="1:8" x14ac:dyDescent="0.25">
      <c r="A5694" s="447"/>
      <c r="B5694" s="449">
        <v>89711</v>
      </c>
      <c r="C5694" s="439" t="s">
        <v>2400</v>
      </c>
      <c r="D5694" s="449" t="s">
        <v>73</v>
      </c>
      <c r="E5694" s="450">
        <v>23.44</v>
      </c>
      <c r="F5694" s="455">
        <v>0</v>
      </c>
      <c r="G5694" s="453">
        <f>VLOOKUP(B5694,'SINAPI-%MO'!B:E,4,0)</f>
        <v>0.64890000000000003</v>
      </c>
      <c r="H5694" s="456">
        <f t="shared" si="88"/>
        <v>8.2200000000000006</v>
      </c>
    </row>
    <row r="5695" spans="1:8" x14ac:dyDescent="0.25">
      <c r="A5695" s="447"/>
      <c r="B5695" s="449">
        <v>89798</v>
      </c>
      <c r="C5695" s="439" t="s">
        <v>2406</v>
      </c>
      <c r="D5695" s="449" t="s">
        <v>73</v>
      </c>
      <c r="E5695" s="450">
        <v>15.73</v>
      </c>
      <c r="F5695" s="455">
        <v>0</v>
      </c>
      <c r="G5695" s="453">
        <f>VLOOKUP(B5695,'SINAPI-%MO'!B:E,4,0)</f>
        <v>0.13600000000000001</v>
      </c>
      <c r="H5695" s="456">
        <f t="shared" si="88"/>
        <v>13.59</v>
      </c>
    </row>
    <row r="5696" spans="1:8" x14ac:dyDescent="0.25">
      <c r="A5696" s="447"/>
      <c r="B5696" s="449">
        <v>89712</v>
      </c>
      <c r="C5696" s="439" t="s">
        <v>2401</v>
      </c>
      <c r="D5696" s="449" t="s">
        <v>73</v>
      </c>
      <c r="E5696" s="450">
        <v>30.09</v>
      </c>
      <c r="F5696" s="455">
        <v>0</v>
      </c>
      <c r="G5696" s="453">
        <f>VLOOKUP(B5696,'SINAPI-%MO'!B:E,4,0)</f>
        <v>0.54869999999999997</v>
      </c>
      <c r="H5696" s="456">
        <f t="shared" si="88"/>
        <v>13.57</v>
      </c>
    </row>
    <row r="5697" spans="1:8" x14ac:dyDescent="0.25">
      <c r="A5697" s="447"/>
      <c r="B5697" s="449">
        <v>89799</v>
      </c>
      <c r="C5697" s="439" t="s">
        <v>2407</v>
      </c>
      <c r="D5697" s="449" t="s">
        <v>73</v>
      </c>
      <c r="E5697" s="450">
        <v>25.69</v>
      </c>
      <c r="F5697" s="455">
        <v>0</v>
      </c>
      <c r="G5697" s="453">
        <f>VLOOKUP(B5697,'SINAPI-%MO'!B:E,4,0)</f>
        <v>0.3075</v>
      </c>
      <c r="H5697" s="456">
        <f t="shared" si="88"/>
        <v>17.79</v>
      </c>
    </row>
    <row r="5698" spans="1:8" x14ac:dyDescent="0.25">
      <c r="A5698" s="447"/>
      <c r="B5698" s="449">
        <v>89713</v>
      </c>
      <c r="C5698" s="439" t="s">
        <v>2402</v>
      </c>
      <c r="D5698" s="449" t="s">
        <v>73</v>
      </c>
      <c r="E5698" s="450">
        <v>37.619999999999997</v>
      </c>
      <c r="F5698" s="455">
        <v>0</v>
      </c>
      <c r="G5698" s="453">
        <f>VLOOKUP(B5698,'SINAPI-%MO'!B:E,4,0)</f>
        <v>0.52629999999999999</v>
      </c>
      <c r="H5698" s="456">
        <f t="shared" si="88"/>
        <v>17.82</v>
      </c>
    </row>
    <row r="5699" spans="1:8" x14ac:dyDescent="0.25">
      <c r="A5699" s="447"/>
      <c r="B5699" s="449">
        <v>89376</v>
      </c>
      <c r="C5699" s="439" t="s">
        <v>12992</v>
      </c>
      <c r="D5699" s="449" t="s">
        <v>60</v>
      </c>
      <c r="E5699" s="450">
        <v>6.19</v>
      </c>
      <c r="F5699" s="455">
        <v>0</v>
      </c>
      <c r="G5699" s="453">
        <f>VLOOKUP(B5699,'SINAPI-%MO'!B:E,4,0)</f>
        <v>0.67369999999999997</v>
      </c>
      <c r="H5699" s="456">
        <f t="shared" si="88"/>
        <v>2.0099999999999998</v>
      </c>
    </row>
    <row r="5700" spans="1:8" x14ac:dyDescent="0.25">
      <c r="A5700" s="447"/>
      <c r="B5700" s="449">
        <v>89429</v>
      </c>
      <c r="C5700" s="439" t="s">
        <v>12993</v>
      </c>
      <c r="D5700" s="449" t="s">
        <v>60</v>
      </c>
      <c r="E5700" s="450">
        <v>6.67</v>
      </c>
      <c r="F5700" s="455">
        <v>0</v>
      </c>
      <c r="G5700" s="453">
        <f>VLOOKUP(B5700,'SINAPI-%MO'!B:E,4,0)</f>
        <v>0.6552</v>
      </c>
      <c r="H5700" s="456">
        <f t="shared" si="88"/>
        <v>2.29</v>
      </c>
    </row>
    <row r="5701" spans="1:8" x14ac:dyDescent="0.25">
      <c r="A5701" s="447"/>
      <c r="B5701" s="449">
        <v>89383</v>
      </c>
      <c r="C5701" s="439" t="s">
        <v>12994</v>
      </c>
      <c r="D5701" s="449" t="s">
        <v>60</v>
      </c>
      <c r="E5701" s="450">
        <v>7.2</v>
      </c>
      <c r="F5701" s="455">
        <v>0</v>
      </c>
      <c r="G5701" s="453">
        <f>VLOOKUP(B5701,'SINAPI-%MO'!B:E,4,0)</f>
        <v>0.68059999999999998</v>
      </c>
      <c r="H5701" s="456">
        <f t="shared" si="88"/>
        <v>2.29</v>
      </c>
    </row>
    <row r="5702" spans="1:8" x14ac:dyDescent="0.25">
      <c r="A5702" s="447"/>
      <c r="B5702" s="449">
        <v>89553</v>
      </c>
      <c r="C5702" s="439" t="s">
        <v>12995</v>
      </c>
      <c r="D5702" s="449" t="s">
        <v>60</v>
      </c>
      <c r="E5702" s="450">
        <v>6.52</v>
      </c>
      <c r="F5702" s="455">
        <v>0</v>
      </c>
      <c r="G5702" s="453">
        <f>VLOOKUP(B5702,'SINAPI-%MO'!B:E,4,0)</f>
        <v>0.41720000000000002</v>
      </c>
      <c r="H5702" s="456">
        <f t="shared" si="88"/>
        <v>3.79</v>
      </c>
    </row>
    <row r="5703" spans="1:8" x14ac:dyDescent="0.25">
      <c r="A5703" s="447"/>
      <c r="B5703" s="449">
        <v>89436</v>
      </c>
      <c r="C5703" s="439" t="s">
        <v>12996</v>
      </c>
      <c r="D5703" s="449" t="s">
        <v>60</v>
      </c>
      <c r="E5703" s="450">
        <v>9.01</v>
      </c>
      <c r="F5703" s="455">
        <v>0</v>
      </c>
      <c r="G5703" s="453">
        <f>VLOOKUP(B5703,'SINAPI-%MO'!B:E,4,0)</f>
        <v>0.57269999999999999</v>
      </c>
      <c r="H5703" s="456">
        <f t="shared" si="88"/>
        <v>3.84</v>
      </c>
    </row>
    <row r="5704" spans="1:8" x14ac:dyDescent="0.25">
      <c r="A5704" s="447"/>
      <c r="B5704" s="449">
        <v>89391</v>
      </c>
      <c r="C5704" s="439" t="s">
        <v>12997</v>
      </c>
      <c r="D5704" s="449" t="s">
        <v>60</v>
      </c>
      <c r="E5704" s="450">
        <v>9.6199999999999992</v>
      </c>
      <c r="F5704" s="455">
        <v>0</v>
      </c>
      <c r="G5704" s="453">
        <f>VLOOKUP(B5704,'SINAPI-%MO'!B:E,4,0)</f>
        <v>0.5988</v>
      </c>
      <c r="H5704" s="456">
        <f t="shared" si="88"/>
        <v>3.85</v>
      </c>
    </row>
    <row r="5705" spans="1:8" x14ac:dyDescent="0.25">
      <c r="A5705" s="447"/>
      <c r="B5705" s="449">
        <v>103994</v>
      </c>
      <c r="C5705" s="439" t="s">
        <v>3232</v>
      </c>
      <c r="D5705" s="449" t="s">
        <v>60</v>
      </c>
      <c r="E5705" s="450">
        <v>16.03</v>
      </c>
      <c r="F5705" s="455">
        <v>0</v>
      </c>
      <c r="G5705" s="453">
        <f>VLOOKUP(B5705,'SINAPI-%MO'!B:E,4,0)</f>
        <v>0.37369999999999998</v>
      </c>
      <c r="H5705" s="456">
        <f t="shared" si="88"/>
        <v>10.029999999999999</v>
      </c>
    </row>
    <row r="5706" spans="1:8" x14ac:dyDescent="0.25">
      <c r="A5706" s="447"/>
      <c r="B5706" s="449">
        <v>89570</v>
      </c>
      <c r="C5706" s="439" t="s">
        <v>12998</v>
      </c>
      <c r="D5706" s="449" t="s">
        <v>60</v>
      </c>
      <c r="E5706" s="450">
        <v>13.14</v>
      </c>
      <c r="F5706" s="455">
        <v>0</v>
      </c>
      <c r="G5706" s="453">
        <f>VLOOKUP(B5706,'SINAPI-%MO'!B:E,4,0)</f>
        <v>0.25950000000000001</v>
      </c>
      <c r="H5706" s="456">
        <f t="shared" si="88"/>
        <v>9.73</v>
      </c>
    </row>
    <row r="5707" spans="1:8" x14ac:dyDescent="0.25">
      <c r="A5707" s="447"/>
      <c r="B5707" s="449">
        <v>103992</v>
      </c>
      <c r="C5707" s="439" t="s">
        <v>3230</v>
      </c>
      <c r="D5707" s="449" t="s">
        <v>60</v>
      </c>
      <c r="E5707" s="450">
        <v>12.81</v>
      </c>
      <c r="F5707" s="455">
        <v>0</v>
      </c>
      <c r="G5707" s="453">
        <f>VLOOKUP(B5707,'SINAPI-%MO'!B:E,4,0)</f>
        <v>0.4778</v>
      </c>
      <c r="H5707" s="456">
        <f t="shared" si="88"/>
        <v>6.68</v>
      </c>
    </row>
    <row r="5708" spans="1:8" x14ac:dyDescent="0.25">
      <c r="A5708" s="447"/>
      <c r="B5708" s="449">
        <v>89572</v>
      </c>
      <c r="C5708" s="439" t="s">
        <v>12999</v>
      </c>
      <c r="D5708" s="449" t="s">
        <v>60</v>
      </c>
      <c r="E5708" s="450">
        <v>9.93</v>
      </c>
      <c r="F5708" s="455">
        <v>0</v>
      </c>
      <c r="G5708" s="453">
        <f>VLOOKUP(B5708,'SINAPI-%MO'!B:E,4,0)</f>
        <v>0.33129999999999998</v>
      </c>
      <c r="H5708" s="456">
        <f t="shared" ref="H5708:H5771" si="89">IF(E5708&gt;0,TRUNC(E5708*(1-G5708),2),"")</f>
        <v>6.64</v>
      </c>
    </row>
    <row r="5709" spans="1:8" x14ac:dyDescent="0.25">
      <c r="A5709" s="447"/>
      <c r="B5709" s="449">
        <v>104001</v>
      </c>
      <c r="C5709" s="439" t="s">
        <v>3238</v>
      </c>
      <c r="D5709" s="449" t="s">
        <v>60</v>
      </c>
      <c r="E5709" s="450">
        <v>15.43</v>
      </c>
      <c r="F5709" s="455">
        <v>0</v>
      </c>
      <c r="G5709" s="453">
        <f>VLOOKUP(B5709,'SINAPI-%MO'!B:E,4,0)</f>
        <v>0.4511</v>
      </c>
      <c r="H5709" s="456">
        <f t="shared" si="89"/>
        <v>8.4600000000000009</v>
      </c>
    </row>
    <row r="5710" spans="1:8" x14ac:dyDescent="0.25">
      <c r="A5710" s="447"/>
      <c r="B5710" s="449">
        <v>89596</v>
      </c>
      <c r="C5710" s="439" t="s">
        <v>13000</v>
      </c>
      <c r="D5710" s="449" t="s">
        <v>60</v>
      </c>
      <c r="E5710" s="450">
        <v>11.96</v>
      </c>
      <c r="F5710" s="455">
        <v>0</v>
      </c>
      <c r="G5710" s="453">
        <f>VLOOKUP(B5710,'SINAPI-%MO'!B:E,4,0)</f>
        <v>0.31859999999999999</v>
      </c>
      <c r="H5710" s="456">
        <f t="shared" si="89"/>
        <v>8.14</v>
      </c>
    </row>
    <row r="5711" spans="1:8" x14ac:dyDescent="0.25">
      <c r="A5711" s="447"/>
      <c r="B5711" s="449">
        <v>104002</v>
      </c>
      <c r="C5711" s="439" t="s">
        <v>3239</v>
      </c>
      <c r="D5711" s="449" t="s">
        <v>60</v>
      </c>
      <c r="E5711" s="450">
        <v>19.84</v>
      </c>
      <c r="F5711" s="455">
        <v>0</v>
      </c>
      <c r="G5711" s="453">
        <f>VLOOKUP(B5711,'SINAPI-%MO'!B:E,4,0)</f>
        <v>0.3412</v>
      </c>
      <c r="H5711" s="456">
        <f t="shared" si="89"/>
        <v>13.07</v>
      </c>
    </row>
    <row r="5712" spans="1:8" x14ac:dyDescent="0.25">
      <c r="A5712" s="447"/>
      <c r="B5712" s="449">
        <v>89595</v>
      </c>
      <c r="C5712" s="439" t="s">
        <v>13001</v>
      </c>
      <c r="D5712" s="449" t="s">
        <v>60</v>
      </c>
      <c r="E5712" s="450">
        <v>16.7</v>
      </c>
      <c r="F5712" s="455">
        <v>0</v>
      </c>
      <c r="G5712" s="453">
        <f>VLOOKUP(B5712,'SINAPI-%MO'!B:E,4,0)</f>
        <v>0.221</v>
      </c>
      <c r="H5712" s="456">
        <f t="shared" si="89"/>
        <v>13</v>
      </c>
    </row>
    <row r="5713" spans="1:8" x14ac:dyDescent="0.25">
      <c r="A5713" s="447"/>
      <c r="B5713" s="449">
        <v>89610</v>
      </c>
      <c r="C5713" s="439" t="s">
        <v>13002</v>
      </c>
      <c r="D5713" s="449" t="s">
        <v>60</v>
      </c>
      <c r="E5713" s="450">
        <v>22.59</v>
      </c>
      <c r="F5713" s="455">
        <v>0</v>
      </c>
      <c r="G5713" s="453">
        <f>VLOOKUP(B5713,'SINAPI-%MO'!B:E,4,0)</f>
        <v>0.21199999999999999</v>
      </c>
      <c r="H5713" s="456">
        <f t="shared" si="89"/>
        <v>17.8</v>
      </c>
    </row>
    <row r="5714" spans="1:8" x14ac:dyDescent="0.25">
      <c r="A5714" s="447"/>
      <c r="B5714" s="449">
        <v>89613</v>
      </c>
      <c r="C5714" s="439" t="s">
        <v>2646</v>
      </c>
      <c r="D5714" s="449" t="s">
        <v>60</v>
      </c>
      <c r="E5714" s="450">
        <v>35.450000000000003</v>
      </c>
      <c r="F5714" s="455">
        <v>0</v>
      </c>
      <c r="G5714" s="453">
        <f>VLOOKUP(B5714,'SINAPI-%MO'!B:E,4,0)</f>
        <v>0.16250000000000001</v>
      </c>
      <c r="H5714" s="456">
        <f t="shared" si="89"/>
        <v>29.68</v>
      </c>
    </row>
    <row r="5715" spans="1:8" x14ac:dyDescent="0.25">
      <c r="A5715" s="447"/>
      <c r="B5715" s="449">
        <v>89616</v>
      </c>
      <c r="C5715" s="439" t="s">
        <v>13003</v>
      </c>
      <c r="D5715" s="449" t="s">
        <v>60</v>
      </c>
      <c r="E5715" s="450">
        <v>47.49</v>
      </c>
      <c r="F5715" s="455">
        <v>0</v>
      </c>
      <c r="G5715" s="453">
        <f>VLOOKUP(B5715,'SINAPI-%MO'!B:E,4,0)</f>
        <v>0.1419</v>
      </c>
      <c r="H5715" s="456">
        <f t="shared" si="89"/>
        <v>40.75</v>
      </c>
    </row>
    <row r="5716" spans="1:8" x14ac:dyDescent="0.25">
      <c r="A5716" s="447"/>
      <c r="B5716" s="449">
        <v>103952</v>
      </c>
      <c r="C5716" s="439" t="s">
        <v>3201</v>
      </c>
      <c r="D5716" s="449" t="s">
        <v>60</v>
      </c>
      <c r="E5716" s="450">
        <v>6.31</v>
      </c>
      <c r="F5716" s="455">
        <v>0</v>
      </c>
      <c r="G5716" s="453">
        <f>VLOOKUP(B5716,'SINAPI-%MO'!B:E,4,0)</f>
        <v>0.69259999999999999</v>
      </c>
      <c r="H5716" s="456">
        <f t="shared" si="89"/>
        <v>1.93</v>
      </c>
    </row>
    <row r="5717" spans="1:8" x14ac:dyDescent="0.25">
      <c r="A5717" s="447"/>
      <c r="B5717" s="449">
        <v>103947</v>
      </c>
      <c r="C5717" s="439" t="s">
        <v>3196</v>
      </c>
      <c r="D5717" s="449" t="s">
        <v>60</v>
      </c>
      <c r="E5717" s="450">
        <v>6.84</v>
      </c>
      <c r="F5717" s="455">
        <v>0</v>
      </c>
      <c r="G5717" s="453">
        <f>VLOOKUP(B5717,'SINAPI-%MO'!B:E,4,0)</f>
        <v>0.71640000000000004</v>
      </c>
      <c r="H5717" s="456">
        <f t="shared" si="89"/>
        <v>1.93</v>
      </c>
    </row>
    <row r="5718" spans="1:8" x14ac:dyDescent="0.25">
      <c r="A5718" s="447"/>
      <c r="B5718" s="449">
        <v>103957</v>
      </c>
      <c r="C5718" s="439" t="s">
        <v>3206</v>
      </c>
      <c r="D5718" s="449" t="s">
        <v>60</v>
      </c>
      <c r="E5718" s="450">
        <v>5.49</v>
      </c>
      <c r="F5718" s="455">
        <v>0</v>
      </c>
      <c r="G5718" s="453">
        <f>VLOOKUP(B5718,'SINAPI-%MO'!B:E,4,0)</f>
        <v>0.49540000000000001</v>
      </c>
      <c r="H5718" s="456">
        <f t="shared" si="89"/>
        <v>2.77</v>
      </c>
    </row>
    <row r="5719" spans="1:8" x14ac:dyDescent="0.25">
      <c r="A5719" s="447"/>
      <c r="B5719" s="449">
        <v>103953</v>
      </c>
      <c r="C5719" s="439" t="s">
        <v>3202</v>
      </c>
      <c r="D5719" s="449" t="s">
        <v>60</v>
      </c>
      <c r="E5719" s="450">
        <v>7.98</v>
      </c>
      <c r="F5719" s="455">
        <v>0</v>
      </c>
      <c r="G5719" s="453">
        <f>VLOOKUP(B5719,'SINAPI-%MO'!B:E,4,0)</f>
        <v>0.64659999999999995</v>
      </c>
      <c r="H5719" s="456">
        <f t="shared" si="89"/>
        <v>2.82</v>
      </c>
    </row>
    <row r="5720" spans="1:8" x14ac:dyDescent="0.25">
      <c r="A5720" s="447"/>
      <c r="B5720" s="449">
        <v>103948</v>
      </c>
      <c r="C5720" s="439" t="s">
        <v>3197</v>
      </c>
      <c r="D5720" s="449" t="s">
        <v>60</v>
      </c>
      <c r="E5720" s="450">
        <v>8.59</v>
      </c>
      <c r="F5720" s="455">
        <v>0</v>
      </c>
      <c r="G5720" s="453">
        <f>VLOOKUP(B5720,'SINAPI-%MO'!B:E,4,0)</f>
        <v>0.67049999999999998</v>
      </c>
      <c r="H5720" s="456">
        <f t="shared" si="89"/>
        <v>2.83</v>
      </c>
    </row>
    <row r="5721" spans="1:8" x14ac:dyDescent="0.25">
      <c r="A5721" s="447"/>
      <c r="B5721" s="449">
        <v>103958</v>
      </c>
      <c r="C5721" s="439" t="s">
        <v>3207</v>
      </c>
      <c r="D5721" s="449" t="s">
        <v>60</v>
      </c>
      <c r="E5721" s="450">
        <v>11.4</v>
      </c>
      <c r="F5721" s="455">
        <v>0</v>
      </c>
      <c r="G5721" s="453">
        <f>VLOOKUP(B5721,'SINAPI-%MO'!B:E,4,0)</f>
        <v>0.35089999999999999</v>
      </c>
      <c r="H5721" s="456">
        <f t="shared" si="89"/>
        <v>7.39</v>
      </c>
    </row>
    <row r="5722" spans="1:8" x14ac:dyDescent="0.25">
      <c r="A5722" s="447"/>
      <c r="B5722" s="449">
        <v>104009</v>
      </c>
      <c r="C5722" s="439" t="s">
        <v>3245</v>
      </c>
      <c r="D5722" s="449" t="s">
        <v>60</v>
      </c>
      <c r="E5722" s="450">
        <v>14.75</v>
      </c>
      <c r="F5722" s="455">
        <v>0</v>
      </c>
      <c r="G5722" s="453">
        <f>VLOOKUP(B5722,'SINAPI-%MO'!B:E,4,0)</f>
        <v>0.49359999999999998</v>
      </c>
      <c r="H5722" s="456">
        <f t="shared" si="89"/>
        <v>7.46</v>
      </c>
    </row>
    <row r="5723" spans="1:8" x14ac:dyDescent="0.25">
      <c r="A5723" s="447"/>
      <c r="B5723" s="449">
        <v>103959</v>
      </c>
      <c r="C5723" s="439" t="s">
        <v>3208</v>
      </c>
      <c r="D5723" s="449" t="s">
        <v>60</v>
      </c>
      <c r="E5723" s="450">
        <v>17.239999999999998</v>
      </c>
      <c r="F5723" s="455">
        <v>0</v>
      </c>
      <c r="G5723" s="453">
        <f>VLOOKUP(B5723,'SINAPI-%MO'!B:E,4,0)</f>
        <v>0.27779999999999999</v>
      </c>
      <c r="H5723" s="456">
        <f t="shared" si="89"/>
        <v>12.45</v>
      </c>
    </row>
    <row r="5724" spans="1:8" x14ac:dyDescent="0.25">
      <c r="A5724" s="447"/>
      <c r="B5724" s="449">
        <v>103962</v>
      </c>
      <c r="C5724" s="439" t="s">
        <v>3209</v>
      </c>
      <c r="D5724" s="449" t="s">
        <v>60</v>
      </c>
      <c r="E5724" s="450">
        <v>7.33</v>
      </c>
      <c r="F5724" s="455">
        <v>0</v>
      </c>
      <c r="G5724" s="453">
        <f>VLOOKUP(B5724,'SINAPI-%MO'!B:E,4,0)</f>
        <v>0.33560000000000001</v>
      </c>
      <c r="H5724" s="456">
        <f t="shared" si="89"/>
        <v>4.87</v>
      </c>
    </row>
    <row r="5725" spans="1:8" x14ac:dyDescent="0.25">
      <c r="A5725" s="447"/>
      <c r="B5725" s="449">
        <v>103954</v>
      </c>
      <c r="C5725" s="439" t="s">
        <v>3203</v>
      </c>
      <c r="D5725" s="449" t="s">
        <v>60</v>
      </c>
      <c r="E5725" s="450">
        <v>9.73</v>
      </c>
      <c r="F5725" s="455">
        <v>0</v>
      </c>
      <c r="G5725" s="453">
        <f>VLOOKUP(B5725,'SINAPI-%MO'!B:E,4,0)</f>
        <v>0.49540000000000001</v>
      </c>
      <c r="H5725" s="456">
        <f t="shared" si="89"/>
        <v>4.9000000000000004</v>
      </c>
    </row>
    <row r="5726" spans="1:8" x14ac:dyDescent="0.25">
      <c r="A5726" s="447"/>
      <c r="B5726" s="449">
        <v>103949</v>
      </c>
      <c r="C5726" s="439" t="s">
        <v>3198</v>
      </c>
      <c r="D5726" s="449" t="s">
        <v>60</v>
      </c>
      <c r="E5726" s="450">
        <v>10.32</v>
      </c>
      <c r="F5726" s="455">
        <v>0</v>
      </c>
      <c r="G5726" s="453">
        <f>VLOOKUP(B5726,'SINAPI-%MO'!B:E,4,0)</f>
        <v>0.52329999999999999</v>
      </c>
      <c r="H5726" s="456">
        <f t="shared" si="89"/>
        <v>4.91</v>
      </c>
    </row>
    <row r="5727" spans="1:8" x14ac:dyDescent="0.25">
      <c r="A5727" s="447"/>
      <c r="B5727" s="449">
        <v>103964</v>
      </c>
      <c r="C5727" s="439" t="s">
        <v>3210</v>
      </c>
      <c r="D5727" s="449" t="s">
        <v>60</v>
      </c>
      <c r="E5727" s="450">
        <v>9.34</v>
      </c>
      <c r="F5727" s="455">
        <v>0</v>
      </c>
      <c r="G5727" s="453">
        <f>VLOOKUP(B5727,'SINAPI-%MO'!B:E,4,0)</f>
        <v>0.32329999999999998</v>
      </c>
      <c r="H5727" s="456">
        <f t="shared" si="89"/>
        <v>6.32</v>
      </c>
    </row>
    <row r="5728" spans="1:8" x14ac:dyDescent="0.25">
      <c r="A5728" s="447"/>
      <c r="B5728" s="449">
        <v>104014</v>
      </c>
      <c r="C5728" s="439" t="s">
        <v>3248</v>
      </c>
      <c r="D5728" s="449" t="s">
        <v>60</v>
      </c>
      <c r="E5728" s="450">
        <v>12.04</v>
      </c>
      <c r="F5728" s="455">
        <v>0</v>
      </c>
      <c r="G5728" s="453">
        <f>VLOOKUP(B5728,'SINAPI-%MO'!B:E,4,0)</f>
        <v>0.47089999999999999</v>
      </c>
      <c r="H5728" s="456">
        <f t="shared" si="89"/>
        <v>6.37</v>
      </c>
    </row>
    <row r="5729" spans="1:8" x14ac:dyDescent="0.25">
      <c r="A5729" s="447"/>
      <c r="B5729" s="449">
        <v>103966</v>
      </c>
      <c r="C5729" s="439" t="s">
        <v>3211</v>
      </c>
      <c r="D5729" s="449" t="s">
        <v>60</v>
      </c>
      <c r="E5729" s="450">
        <v>11.05</v>
      </c>
      <c r="F5729" s="455">
        <v>0</v>
      </c>
      <c r="G5729" s="453">
        <f>VLOOKUP(B5729,'SINAPI-%MO'!B:E,4,0)</f>
        <v>0.30859999999999999</v>
      </c>
      <c r="H5729" s="456">
        <f t="shared" si="89"/>
        <v>7.63</v>
      </c>
    </row>
    <row r="5730" spans="1:8" x14ac:dyDescent="0.25">
      <c r="A5730" s="447"/>
      <c r="B5730" s="449">
        <v>103999</v>
      </c>
      <c r="C5730" s="439" t="s">
        <v>3236</v>
      </c>
      <c r="D5730" s="449" t="s">
        <v>60</v>
      </c>
      <c r="E5730" s="450">
        <v>14.01</v>
      </c>
      <c r="F5730" s="455">
        <v>0</v>
      </c>
      <c r="G5730" s="453">
        <f>VLOOKUP(B5730,'SINAPI-%MO'!B:E,4,0)</f>
        <v>0.4511</v>
      </c>
      <c r="H5730" s="456">
        <f t="shared" si="89"/>
        <v>7.69</v>
      </c>
    </row>
    <row r="5731" spans="1:8" x14ac:dyDescent="0.25">
      <c r="A5731" s="447"/>
      <c r="B5731" s="449">
        <v>103967</v>
      </c>
      <c r="C5731" s="439" t="s">
        <v>13004</v>
      </c>
      <c r="D5731" s="449" t="s">
        <v>60</v>
      </c>
      <c r="E5731" s="450">
        <v>13.37</v>
      </c>
      <c r="F5731" s="455">
        <v>0</v>
      </c>
      <c r="G5731" s="453">
        <f>VLOOKUP(B5731,'SINAPI-%MO'!B:E,4,0)</f>
        <v>0.27600000000000002</v>
      </c>
      <c r="H5731" s="456">
        <f t="shared" si="89"/>
        <v>9.67</v>
      </c>
    </row>
    <row r="5732" spans="1:8" x14ac:dyDescent="0.25">
      <c r="A5732" s="447"/>
      <c r="B5732" s="449">
        <v>104003</v>
      </c>
      <c r="C5732" s="439" t="s">
        <v>13005</v>
      </c>
      <c r="D5732" s="449" t="s">
        <v>60</v>
      </c>
      <c r="E5732" s="450">
        <v>16.510000000000002</v>
      </c>
      <c r="F5732" s="455">
        <v>0</v>
      </c>
      <c r="G5732" s="453">
        <f>VLOOKUP(B5732,'SINAPI-%MO'!B:E,4,0)</f>
        <v>0.41010000000000002</v>
      </c>
      <c r="H5732" s="456">
        <f t="shared" si="89"/>
        <v>9.73</v>
      </c>
    </row>
    <row r="5733" spans="1:8" x14ac:dyDescent="0.25">
      <c r="A5733" s="447"/>
      <c r="B5733" s="449">
        <v>103968</v>
      </c>
      <c r="C5733" s="439" t="s">
        <v>3212</v>
      </c>
      <c r="D5733" s="449" t="s">
        <v>60</v>
      </c>
      <c r="E5733" s="450">
        <v>19.32</v>
      </c>
      <c r="F5733" s="455">
        <v>0</v>
      </c>
      <c r="G5733" s="453">
        <f>VLOOKUP(B5733,'SINAPI-%MO'!B:E,4,0)</f>
        <v>0.19719999999999999</v>
      </c>
      <c r="H5733" s="456">
        <f t="shared" si="89"/>
        <v>15.51</v>
      </c>
    </row>
    <row r="5734" spans="1:8" x14ac:dyDescent="0.25">
      <c r="A5734" s="447"/>
      <c r="B5734" s="449">
        <v>103969</v>
      </c>
      <c r="C5734" s="439" t="s">
        <v>3213</v>
      </c>
      <c r="D5734" s="449" t="s">
        <v>60</v>
      </c>
      <c r="E5734" s="450">
        <v>22.86</v>
      </c>
      <c r="F5734" s="455">
        <v>0</v>
      </c>
      <c r="G5734" s="453">
        <f>VLOOKUP(B5734,'SINAPI-%MO'!B:E,4,0)</f>
        <v>0.1789</v>
      </c>
      <c r="H5734" s="456">
        <f t="shared" si="89"/>
        <v>18.77</v>
      </c>
    </row>
    <row r="5735" spans="1:8" x14ac:dyDescent="0.25">
      <c r="A5735" s="447"/>
      <c r="B5735" s="449">
        <v>103971</v>
      </c>
      <c r="C5735" s="439" t="s">
        <v>3214</v>
      </c>
      <c r="D5735" s="449" t="s">
        <v>60</v>
      </c>
      <c r="E5735" s="450">
        <v>29.13</v>
      </c>
      <c r="F5735" s="455">
        <v>0</v>
      </c>
      <c r="G5735" s="453">
        <f>VLOOKUP(B5735,'SINAPI-%MO'!B:E,4,0)</f>
        <v>0.16439999999999999</v>
      </c>
      <c r="H5735" s="456">
        <f t="shared" si="89"/>
        <v>24.34</v>
      </c>
    </row>
    <row r="5736" spans="1:8" x14ac:dyDescent="0.25">
      <c r="A5736" s="447"/>
      <c r="B5736" s="449">
        <v>103972</v>
      </c>
      <c r="C5736" s="439" t="s">
        <v>3215</v>
      </c>
      <c r="D5736" s="449" t="s">
        <v>60</v>
      </c>
      <c r="E5736" s="450">
        <v>33.79</v>
      </c>
      <c r="F5736" s="455">
        <v>0</v>
      </c>
      <c r="G5736" s="453">
        <f>VLOOKUP(B5736,'SINAPI-%MO'!B:E,4,0)</f>
        <v>0.15890000000000001</v>
      </c>
      <c r="H5736" s="456">
        <f t="shared" si="89"/>
        <v>28.42</v>
      </c>
    </row>
    <row r="5737" spans="1:8" x14ac:dyDescent="0.25">
      <c r="A5737" s="447"/>
      <c r="B5737" s="449">
        <v>103993</v>
      </c>
      <c r="C5737" s="439" t="s">
        <v>3231</v>
      </c>
      <c r="D5737" s="449" t="s">
        <v>60</v>
      </c>
      <c r="E5737" s="450">
        <v>10.84</v>
      </c>
      <c r="F5737" s="455">
        <v>0</v>
      </c>
      <c r="G5737" s="453">
        <f>VLOOKUP(B5737,'SINAPI-%MO'!B:E,4,0)</f>
        <v>0.56459999999999999</v>
      </c>
      <c r="H5737" s="456">
        <f t="shared" si="89"/>
        <v>4.71</v>
      </c>
    </row>
    <row r="5738" spans="1:8" x14ac:dyDescent="0.25">
      <c r="A5738" s="447"/>
      <c r="B5738" s="449">
        <v>89407</v>
      </c>
      <c r="C5738" s="439" t="s">
        <v>2534</v>
      </c>
      <c r="D5738" s="449" t="s">
        <v>60</v>
      </c>
      <c r="E5738" s="450">
        <v>9.77</v>
      </c>
      <c r="F5738" s="455">
        <v>0</v>
      </c>
      <c r="G5738" s="453">
        <f>VLOOKUP(B5738,'SINAPI-%MO'!B:E,4,0)</f>
        <v>0.62229999999999996</v>
      </c>
      <c r="H5738" s="456">
        <f t="shared" si="89"/>
        <v>3.69</v>
      </c>
    </row>
    <row r="5739" spans="1:8" x14ac:dyDescent="0.25">
      <c r="A5739" s="447"/>
      <c r="B5739" s="449">
        <v>89361</v>
      </c>
      <c r="C5739" s="439" t="s">
        <v>2505</v>
      </c>
      <c r="D5739" s="449" t="s">
        <v>60</v>
      </c>
      <c r="E5739" s="450">
        <v>10.5</v>
      </c>
      <c r="F5739" s="455">
        <v>0</v>
      </c>
      <c r="G5739" s="453">
        <f>VLOOKUP(B5739,'SINAPI-%MO'!B:E,4,0)</f>
        <v>0.64759999999999995</v>
      </c>
      <c r="H5739" s="456">
        <f t="shared" si="89"/>
        <v>3.7</v>
      </c>
    </row>
    <row r="5740" spans="1:8" x14ac:dyDescent="0.25">
      <c r="A5740" s="447"/>
      <c r="B5740" s="449">
        <v>89490</v>
      </c>
      <c r="C5740" s="439" t="s">
        <v>2562</v>
      </c>
      <c r="D5740" s="449" t="s">
        <v>60</v>
      </c>
      <c r="E5740" s="450">
        <v>8.0399999999999991</v>
      </c>
      <c r="F5740" s="455">
        <v>0</v>
      </c>
      <c r="G5740" s="453">
        <f>VLOOKUP(B5740,'SINAPI-%MO'!B:E,4,0)</f>
        <v>0.45519999999999999</v>
      </c>
      <c r="H5740" s="456">
        <f t="shared" si="89"/>
        <v>4.38</v>
      </c>
    </row>
    <row r="5741" spans="1:8" x14ac:dyDescent="0.25">
      <c r="A5741" s="447"/>
      <c r="B5741" s="449">
        <v>89411</v>
      </c>
      <c r="C5741" s="439" t="s">
        <v>2538</v>
      </c>
      <c r="D5741" s="449" t="s">
        <v>60</v>
      </c>
      <c r="E5741" s="450">
        <v>11.47</v>
      </c>
      <c r="F5741" s="455">
        <v>0</v>
      </c>
      <c r="G5741" s="453">
        <f>VLOOKUP(B5741,'SINAPI-%MO'!B:E,4,0)</f>
        <v>0.61460000000000004</v>
      </c>
      <c r="H5741" s="456">
        <f t="shared" si="89"/>
        <v>4.42</v>
      </c>
    </row>
    <row r="5742" spans="1:8" x14ac:dyDescent="0.25">
      <c r="A5742" s="447"/>
      <c r="B5742" s="449">
        <v>89365</v>
      </c>
      <c r="C5742" s="439" t="s">
        <v>2509</v>
      </c>
      <c r="D5742" s="449" t="s">
        <v>60</v>
      </c>
      <c r="E5742" s="450">
        <v>12.31</v>
      </c>
      <c r="F5742" s="455">
        <v>0</v>
      </c>
      <c r="G5742" s="453">
        <f>VLOOKUP(B5742,'SINAPI-%MO'!B:E,4,0)</f>
        <v>0.6401</v>
      </c>
      <c r="H5742" s="456">
        <f t="shared" si="89"/>
        <v>4.43</v>
      </c>
    </row>
    <row r="5743" spans="1:8" x14ac:dyDescent="0.25">
      <c r="A5743" s="447"/>
      <c r="B5743" s="449">
        <v>89496</v>
      </c>
      <c r="C5743" s="439" t="s">
        <v>2566</v>
      </c>
      <c r="D5743" s="449" t="s">
        <v>60</v>
      </c>
      <c r="E5743" s="450">
        <v>11.78</v>
      </c>
      <c r="F5743" s="455">
        <v>0</v>
      </c>
      <c r="G5743" s="453">
        <f>VLOOKUP(B5743,'SINAPI-%MO'!B:E,4,0)</f>
        <v>0.37780000000000002</v>
      </c>
      <c r="H5743" s="456">
        <f t="shared" si="89"/>
        <v>7.32</v>
      </c>
    </row>
    <row r="5744" spans="1:8" x14ac:dyDescent="0.25">
      <c r="A5744" s="447"/>
      <c r="B5744" s="449">
        <v>89416</v>
      </c>
      <c r="C5744" s="439" t="s">
        <v>2542</v>
      </c>
      <c r="D5744" s="449" t="s">
        <v>60</v>
      </c>
      <c r="E5744" s="450">
        <v>15.79</v>
      </c>
      <c r="F5744" s="455">
        <v>0</v>
      </c>
      <c r="G5744" s="453">
        <f>VLOOKUP(B5744,'SINAPI-%MO'!B:E,4,0)</f>
        <v>0.53259999999999996</v>
      </c>
      <c r="H5744" s="456">
        <f t="shared" si="89"/>
        <v>7.38</v>
      </c>
    </row>
    <row r="5745" spans="1:8" x14ac:dyDescent="0.25">
      <c r="A5745" s="447"/>
      <c r="B5745" s="449">
        <v>89370</v>
      </c>
      <c r="C5745" s="439" t="s">
        <v>2513</v>
      </c>
      <c r="D5745" s="449" t="s">
        <v>60</v>
      </c>
      <c r="E5745" s="450">
        <v>16.79</v>
      </c>
      <c r="F5745" s="455">
        <v>0</v>
      </c>
      <c r="G5745" s="453">
        <f>VLOOKUP(B5745,'SINAPI-%MO'!B:E,4,0)</f>
        <v>0.55989999999999995</v>
      </c>
      <c r="H5745" s="456">
        <f t="shared" si="89"/>
        <v>7.38</v>
      </c>
    </row>
    <row r="5746" spans="1:8" x14ac:dyDescent="0.25">
      <c r="A5746" s="447"/>
      <c r="B5746" s="449">
        <v>89500</v>
      </c>
      <c r="C5746" s="439" t="s">
        <v>2570</v>
      </c>
      <c r="D5746" s="449" t="s">
        <v>60</v>
      </c>
      <c r="E5746" s="450">
        <v>14.43</v>
      </c>
      <c r="F5746" s="455">
        <v>0</v>
      </c>
      <c r="G5746" s="453">
        <f>VLOOKUP(B5746,'SINAPI-%MO'!B:E,4,0)</f>
        <v>0.37630000000000002</v>
      </c>
      <c r="H5746" s="456">
        <f t="shared" si="89"/>
        <v>8.99</v>
      </c>
    </row>
    <row r="5747" spans="1:8" x14ac:dyDescent="0.25">
      <c r="A5747" s="447"/>
      <c r="B5747" s="449">
        <v>103983</v>
      </c>
      <c r="C5747" s="439" t="s">
        <v>3222</v>
      </c>
      <c r="D5747" s="449" t="s">
        <v>60</v>
      </c>
      <c r="E5747" s="450">
        <v>19.02</v>
      </c>
      <c r="F5747" s="455">
        <v>0</v>
      </c>
      <c r="G5747" s="453">
        <f>VLOOKUP(B5747,'SINAPI-%MO'!B:E,4,0)</f>
        <v>0.52370000000000005</v>
      </c>
      <c r="H5747" s="456">
        <f t="shared" si="89"/>
        <v>9.0500000000000007</v>
      </c>
    </row>
    <row r="5748" spans="1:8" x14ac:dyDescent="0.25">
      <c r="A5748" s="447"/>
      <c r="B5748" s="449">
        <v>89504</v>
      </c>
      <c r="C5748" s="439" t="s">
        <v>2574</v>
      </c>
      <c r="D5748" s="449" t="s">
        <v>60</v>
      </c>
      <c r="E5748" s="450">
        <v>21.49</v>
      </c>
      <c r="F5748" s="455">
        <v>0</v>
      </c>
      <c r="G5748" s="453">
        <f>VLOOKUP(B5748,'SINAPI-%MO'!B:E,4,0)</f>
        <v>0.30669999999999997</v>
      </c>
      <c r="H5748" s="456">
        <f t="shared" si="89"/>
        <v>14.89</v>
      </c>
    </row>
    <row r="5749" spans="1:8" x14ac:dyDescent="0.25">
      <c r="A5749" s="447"/>
      <c r="B5749" s="449">
        <v>103987</v>
      </c>
      <c r="C5749" s="439" t="s">
        <v>3226</v>
      </c>
      <c r="D5749" s="449" t="s">
        <v>60</v>
      </c>
      <c r="E5749" s="450">
        <v>26.87</v>
      </c>
      <c r="F5749" s="455">
        <v>0</v>
      </c>
      <c r="G5749" s="453">
        <f>VLOOKUP(B5749,'SINAPI-%MO'!B:E,4,0)</f>
        <v>0.44290000000000002</v>
      </c>
      <c r="H5749" s="456">
        <f t="shared" si="89"/>
        <v>14.96</v>
      </c>
    </row>
    <row r="5750" spans="1:8" x14ac:dyDescent="0.25">
      <c r="A5750" s="447"/>
      <c r="B5750" s="449">
        <v>89510</v>
      </c>
      <c r="C5750" s="439" t="s">
        <v>2578</v>
      </c>
      <c r="D5750" s="449" t="s">
        <v>60</v>
      </c>
      <c r="E5750" s="450">
        <v>30.85</v>
      </c>
      <c r="F5750" s="455">
        <v>0</v>
      </c>
      <c r="G5750" s="453">
        <f>VLOOKUP(B5750,'SINAPI-%MO'!B:E,4,0)</f>
        <v>0.25319999999999998</v>
      </c>
      <c r="H5750" s="456">
        <f t="shared" si="89"/>
        <v>23.03</v>
      </c>
    </row>
    <row r="5751" spans="1:8" x14ac:dyDescent="0.25">
      <c r="A5751" s="447"/>
      <c r="B5751" s="449">
        <v>89519</v>
      </c>
      <c r="C5751" s="439" t="s">
        <v>2585</v>
      </c>
      <c r="D5751" s="449" t="s">
        <v>60</v>
      </c>
      <c r="E5751" s="450">
        <v>54.57</v>
      </c>
      <c r="F5751" s="455">
        <v>0</v>
      </c>
      <c r="G5751" s="453">
        <f>VLOOKUP(B5751,'SINAPI-%MO'!B:E,4,0)</f>
        <v>0.1757</v>
      </c>
      <c r="H5751" s="456">
        <f t="shared" si="89"/>
        <v>44.98</v>
      </c>
    </row>
    <row r="5752" spans="1:8" x14ac:dyDescent="0.25">
      <c r="A5752" s="447"/>
      <c r="B5752" s="449">
        <v>89527</v>
      </c>
      <c r="C5752" s="439" t="s">
        <v>2593</v>
      </c>
      <c r="D5752" s="449" t="s">
        <v>60</v>
      </c>
      <c r="E5752" s="450">
        <v>65.88</v>
      </c>
      <c r="F5752" s="455">
        <v>0</v>
      </c>
      <c r="G5752" s="453">
        <f>VLOOKUP(B5752,'SINAPI-%MO'!B:E,4,0)</f>
        <v>0.16320000000000001</v>
      </c>
      <c r="H5752" s="456">
        <f t="shared" si="89"/>
        <v>55.12</v>
      </c>
    </row>
    <row r="5753" spans="1:8" x14ac:dyDescent="0.25">
      <c r="A5753" s="447"/>
      <c r="B5753" s="449">
        <v>89406</v>
      </c>
      <c r="C5753" s="439" t="s">
        <v>2533</v>
      </c>
      <c r="D5753" s="449" t="s">
        <v>60</v>
      </c>
      <c r="E5753" s="450">
        <v>9.68</v>
      </c>
      <c r="F5753" s="455">
        <v>0</v>
      </c>
      <c r="G5753" s="453">
        <f>VLOOKUP(B5753,'SINAPI-%MO'!B:E,4,0)</f>
        <v>0.62809999999999999</v>
      </c>
      <c r="H5753" s="456">
        <f t="shared" si="89"/>
        <v>3.59</v>
      </c>
    </row>
    <row r="5754" spans="1:8" x14ac:dyDescent="0.25">
      <c r="A5754" s="447"/>
      <c r="B5754" s="449">
        <v>89360</v>
      </c>
      <c r="C5754" s="439" t="s">
        <v>2504</v>
      </c>
      <c r="D5754" s="449" t="s">
        <v>60</v>
      </c>
      <c r="E5754" s="450">
        <v>10.41</v>
      </c>
      <c r="F5754" s="455">
        <v>0</v>
      </c>
      <c r="G5754" s="453">
        <f>VLOOKUP(B5754,'SINAPI-%MO'!B:E,4,0)</f>
        <v>0.6532</v>
      </c>
      <c r="H5754" s="456">
        <f t="shared" si="89"/>
        <v>3.61</v>
      </c>
    </row>
    <row r="5755" spans="1:8" x14ac:dyDescent="0.25">
      <c r="A5755" s="447"/>
      <c r="B5755" s="449">
        <v>89489</v>
      </c>
      <c r="C5755" s="439" t="s">
        <v>2561</v>
      </c>
      <c r="D5755" s="449" t="s">
        <v>60</v>
      </c>
      <c r="E5755" s="450">
        <v>8.6999999999999993</v>
      </c>
      <c r="F5755" s="455">
        <v>0</v>
      </c>
      <c r="G5755" s="453">
        <f>VLOOKUP(B5755,'SINAPI-%MO'!B:E,4,0)</f>
        <v>0.42070000000000002</v>
      </c>
      <c r="H5755" s="456">
        <f t="shared" si="89"/>
        <v>5.03</v>
      </c>
    </row>
    <row r="5756" spans="1:8" x14ac:dyDescent="0.25">
      <c r="A5756" s="447"/>
      <c r="B5756" s="449">
        <v>89410</v>
      </c>
      <c r="C5756" s="439" t="s">
        <v>2537</v>
      </c>
      <c r="D5756" s="449" t="s">
        <v>60</v>
      </c>
      <c r="E5756" s="450">
        <v>12.13</v>
      </c>
      <c r="F5756" s="455">
        <v>0</v>
      </c>
      <c r="G5756" s="453">
        <f>VLOOKUP(B5756,'SINAPI-%MO'!B:E,4,0)</f>
        <v>0.58120000000000005</v>
      </c>
      <c r="H5756" s="456">
        <f t="shared" si="89"/>
        <v>5.08</v>
      </c>
    </row>
    <row r="5757" spans="1:8" x14ac:dyDescent="0.25">
      <c r="A5757" s="447"/>
      <c r="B5757" s="449">
        <v>89364</v>
      </c>
      <c r="C5757" s="439" t="s">
        <v>2508</v>
      </c>
      <c r="D5757" s="449" t="s">
        <v>60</v>
      </c>
      <c r="E5757" s="450">
        <v>12.97</v>
      </c>
      <c r="F5757" s="455">
        <v>0</v>
      </c>
      <c r="G5757" s="453">
        <f>VLOOKUP(B5757,'SINAPI-%MO'!B:E,4,0)</f>
        <v>0.60760000000000003</v>
      </c>
      <c r="H5757" s="456">
        <f t="shared" si="89"/>
        <v>5.08</v>
      </c>
    </row>
    <row r="5758" spans="1:8" x14ac:dyDescent="0.25">
      <c r="A5758" s="447"/>
      <c r="B5758" s="449">
        <v>89494</v>
      </c>
      <c r="C5758" s="439" t="s">
        <v>2565</v>
      </c>
      <c r="D5758" s="449" t="s">
        <v>60</v>
      </c>
      <c r="E5758" s="450">
        <v>14.22</v>
      </c>
      <c r="F5758" s="455">
        <v>0</v>
      </c>
      <c r="G5758" s="453">
        <f>VLOOKUP(B5758,'SINAPI-%MO'!B:E,4,0)</f>
        <v>0.31290000000000001</v>
      </c>
      <c r="H5758" s="456">
        <f t="shared" si="89"/>
        <v>9.77</v>
      </c>
    </row>
    <row r="5759" spans="1:8" x14ac:dyDescent="0.25">
      <c r="A5759" s="447"/>
      <c r="B5759" s="449">
        <v>89415</v>
      </c>
      <c r="C5759" s="439" t="s">
        <v>2541</v>
      </c>
      <c r="D5759" s="449" t="s">
        <v>60</v>
      </c>
      <c r="E5759" s="450">
        <v>18.23</v>
      </c>
      <c r="F5759" s="455">
        <v>0</v>
      </c>
      <c r="G5759" s="453">
        <f>VLOOKUP(B5759,'SINAPI-%MO'!B:E,4,0)</f>
        <v>0.46129999999999999</v>
      </c>
      <c r="H5759" s="456">
        <f t="shared" si="89"/>
        <v>9.82</v>
      </c>
    </row>
    <row r="5760" spans="1:8" x14ac:dyDescent="0.25">
      <c r="A5760" s="447"/>
      <c r="B5760" s="449">
        <v>89369</v>
      </c>
      <c r="C5760" s="439" t="s">
        <v>2512</v>
      </c>
      <c r="D5760" s="449" t="s">
        <v>60</v>
      </c>
      <c r="E5760" s="450">
        <v>19.23</v>
      </c>
      <c r="F5760" s="455">
        <v>0</v>
      </c>
      <c r="G5760" s="453">
        <f>VLOOKUP(B5760,'SINAPI-%MO'!B:E,4,0)</f>
        <v>0.48880000000000001</v>
      </c>
      <c r="H5760" s="456">
        <f t="shared" si="89"/>
        <v>9.83</v>
      </c>
    </row>
    <row r="5761" spans="1:8" x14ac:dyDescent="0.25">
      <c r="A5761" s="447"/>
      <c r="B5761" s="449">
        <v>89499</v>
      </c>
      <c r="C5761" s="439" t="s">
        <v>2569</v>
      </c>
      <c r="D5761" s="449" t="s">
        <v>60</v>
      </c>
      <c r="E5761" s="450">
        <v>22.53</v>
      </c>
      <c r="F5761" s="455">
        <v>0</v>
      </c>
      <c r="G5761" s="453">
        <f>VLOOKUP(B5761,'SINAPI-%MO'!B:E,4,0)</f>
        <v>0.24099999999999999</v>
      </c>
      <c r="H5761" s="456">
        <f t="shared" si="89"/>
        <v>17.100000000000001</v>
      </c>
    </row>
    <row r="5762" spans="1:8" x14ac:dyDescent="0.25">
      <c r="A5762" s="447"/>
      <c r="B5762" s="449">
        <v>103982</v>
      </c>
      <c r="C5762" s="439" t="s">
        <v>3221</v>
      </c>
      <c r="D5762" s="449" t="s">
        <v>60</v>
      </c>
      <c r="E5762" s="450">
        <v>27.12</v>
      </c>
      <c r="F5762" s="455">
        <v>0</v>
      </c>
      <c r="G5762" s="453">
        <f>VLOOKUP(B5762,'SINAPI-%MO'!B:E,4,0)</f>
        <v>0.36730000000000002</v>
      </c>
      <c r="H5762" s="456">
        <f t="shared" si="89"/>
        <v>17.149999999999999</v>
      </c>
    </row>
    <row r="5763" spans="1:8" x14ac:dyDescent="0.25">
      <c r="A5763" s="447"/>
      <c r="B5763" s="449">
        <v>89503</v>
      </c>
      <c r="C5763" s="439" t="s">
        <v>2573</v>
      </c>
      <c r="D5763" s="449" t="s">
        <v>60</v>
      </c>
      <c r="E5763" s="450">
        <v>26.12</v>
      </c>
      <c r="F5763" s="455">
        <v>0</v>
      </c>
      <c r="G5763" s="453">
        <f>VLOOKUP(B5763,'SINAPI-%MO'!B:E,4,0)</f>
        <v>0.25230000000000002</v>
      </c>
      <c r="H5763" s="456">
        <f t="shared" si="89"/>
        <v>19.52</v>
      </c>
    </row>
    <row r="5764" spans="1:8" x14ac:dyDescent="0.25">
      <c r="A5764" s="447"/>
      <c r="B5764" s="449">
        <v>103986</v>
      </c>
      <c r="C5764" s="439" t="s">
        <v>3225</v>
      </c>
      <c r="D5764" s="449" t="s">
        <v>60</v>
      </c>
      <c r="E5764" s="450">
        <v>31.5</v>
      </c>
      <c r="F5764" s="455">
        <v>0</v>
      </c>
      <c r="G5764" s="453">
        <f>VLOOKUP(B5764,'SINAPI-%MO'!B:E,4,0)</f>
        <v>0.37780000000000002</v>
      </c>
      <c r="H5764" s="456">
        <f t="shared" si="89"/>
        <v>19.59</v>
      </c>
    </row>
    <row r="5765" spans="1:8" x14ac:dyDescent="0.25">
      <c r="A5765" s="447"/>
      <c r="B5765" s="449">
        <v>89507</v>
      </c>
      <c r="C5765" s="439" t="s">
        <v>2577</v>
      </c>
      <c r="D5765" s="449" t="s">
        <v>60</v>
      </c>
      <c r="E5765" s="450">
        <v>54.34</v>
      </c>
      <c r="F5765" s="455">
        <v>0</v>
      </c>
      <c r="G5765" s="453">
        <f>VLOOKUP(B5765,'SINAPI-%MO'!B:E,4,0)</f>
        <v>0.14369999999999999</v>
      </c>
      <c r="H5765" s="456">
        <f t="shared" si="89"/>
        <v>46.53</v>
      </c>
    </row>
    <row r="5766" spans="1:8" x14ac:dyDescent="0.25">
      <c r="A5766" s="447"/>
      <c r="B5766" s="449">
        <v>89517</v>
      </c>
      <c r="C5766" s="439" t="s">
        <v>2583</v>
      </c>
      <c r="D5766" s="449" t="s">
        <v>60</v>
      </c>
      <c r="E5766" s="450">
        <v>80.849999999999994</v>
      </c>
      <c r="F5766" s="455">
        <v>0</v>
      </c>
      <c r="G5766" s="453">
        <f>VLOOKUP(B5766,'SINAPI-%MO'!B:E,4,0)</f>
        <v>0.1186</v>
      </c>
      <c r="H5766" s="456">
        <f t="shared" si="89"/>
        <v>71.260000000000005</v>
      </c>
    </row>
    <row r="5767" spans="1:8" x14ac:dyDescent="0.25">
      <c r="A5767" s="447"/>
      <c r="B5767" s="449">
        <v>89525</v>
      </c>
      <c r="C5767" s="439" t="s">
        <v>2591</v>
      </c>
      <c r="D5767" s="449" t="s">
        <v>60</v>
      </c>
      <c r="E5767" s="450">
        <v>101.83</v>
      </c>
      <c r="F5767" s="455">
        <v>0</v>
      </c>
      <c r="G5767" s="453">
        <f>VLOOKUP(B5767,'SINAPI-%MO'!B:E,4,0)</f>
        <v>0.1056</v>
      </c>
      <c r="H5767" s="456">
        <f t="shared" si="89"/>
        <v>91.07</v>
      </c>
    </row>
    <row r="5768" spans="1:8" x14ac:dyDescent="0.25">
      <c r="A5768" s="447"/>
      <c r="B5768" s="449">
        <v>89423</v>
      </c>
      <c r="C5768" s="439" t="s">
        <v>13006</v>
      </c>
      <c r="D5768" s="449" t="s">
        <v>60</v>
      </c>
      <c r="E5768" s="450">
        <v>11.11</v>
      </c>
      <c r="F5768" s="455">
        <v>0</v>
      </c>
      <c r="G5768" s="453">
        <f>VLOOKUP(B5768,'SINAPI-%MO'!B:E,4,0)</f>
        <v>0.36449999999999999</v>
      </c>
      <c r="H5768" s="456">
        <f t="shared" si="89"/>
        <v>7.06</v>
      </c>
    </row>
    <row r="5769" spans="1:8" x14ac:dyDescent="0.25">
      <c r="A5769" s="447"/>
      <c r="B5769" s="449">
        <v>89377</v>
      </c>
      <c r="C5769" s="439" t="s">
        <v>2519</v>
      </c>
      <c r="D5769" s="449" t="s">
        <v>60</v>
      </c>
      <c r="E5769" s="450">
        <v>11.6</v>
      </c>
      <c r="F5769" s="455">
        <v>0</v>
      </c>
      <c r="G5769" s="453">
        <f>VLOOKUP(B5769,'SINAPI-%MO'!B:E,4,0)</f>
        <v>0.39050000000000001</v>
      </c>
      <c r="H5769" s="456">
        <f t="shared" si="89"/>
        <v>7.07</v>
      </c>
    </row>
    <row r="5770" spans="1:8" x14ac:dyDescent="0.25">
      <c r="A5770" s="447"/>
      <c r="B5770" s="449">
        <v>89540</v>
      </c>
      <c r="C5770" s="439" t="s">
        <v>13007</v>
      </c>
      <c r="D5770" s="449" t="s">
        <v>60</v>
      </c>
      <c r="E5770" s="450">
        <v>12.02</v>
      </c>
      <c r="F5770" s="455">
        <v>0</v>
      </c>
      <c r="G5770" s="453">
        <f>VLOOKUP(B5770,'SINAPI-%MO'!B:E,4,0)</f>
        <v>0.20300000000000001</v>
      </c>
      <c r="H5770" s="456">
        <f t="shared" si="89"/>
        <v>9.57</v>
      </c>
    </row>
    <row r="5771" spans="1:8" x14ac:dyDescent="0.25">
      <c r="A5771" s="447"/>
      <c r="B5771" s="449">
        <v>89430</v>
      </c>
      <c r="C5771" s="439" t="s">
        <v>13008</v>
      </c>
      <c r="D5771" s="449" t="s">
        <v>60</v>
      </c>
      <c r="E5771" s="450">
        <v>14.31</v>
      </c>
      <c r="F5771" s="455">
        <v>0</v>
      </c>
      <c r="G5771" s="453">
        <f>VLOOKUP(B5771,'SINAPI-%MO'!B:E,4,0)</f>
        <v>0.32769999999999999</v>
      </c>
      <c r="H5771" s="456">
        <f t="shared" si="89"/>
        <v>9.6199999999999992</v>
      </c>
    </row>
    <row r="5772" spans="1:8" x14ac:dyDescent="0.25">
      <c r="A5772" s="447"/>
      <c r="B5772" s="449">
        <v>89384</v>
      </c>
      <c r="C5772" s="439" t="s">
        <v>13009</v>
      </c>
      <c r="D5772" s="449" t="s">
        <v>60</v>
      </c>
      <c r="E5772" s="450">
        <v>14.88</v>
      </c>
      <c r="F5772" s="455">
        <v>0</v>
      </c>
      <c r="G5772" s="453">
        <f>VLOOKUP(B5772,'SINAPI-%MO'!B:E,4,0)</f>
        <v>0.3528</v>
      </c>
      <c r="H5772" s="456">
        <f t="shared" ref="H5772:H5835" si="90">IF(E5772&gt;0,TRUNC(E5772*(1-G5772),2),"")</f>
        <v>9.6300000000000008</v>
      </c>
    </row>
    <row r="5773" spans="1:8" x14ac:dyDescent="0.25">
      <c r="A5773" s="447"/>
      <c r="B5773" s="449">
        <v>89555</v>
      </c>
      <c r="C5773" s="439" t="s">
        <v>13010</v>
      </c>
      <c r="D5773" s="449" t="s">
        <v>60</v>
      </c>
      <c r="E5773" s="450">
        <v>25.08</v>
      </c>
      <c r="F5773" s="455">
        <v>0</v>
      </c>
      <c r="G5773" s="453">
        <f>VLOOKUP(B5773,'SINAPI-%MO'!B:E,4,0)</f>
        <v>0.1188</v>
      </c>
      <c r="H5773" s="456">
        <f t="shared" si="90"/>
        <v>22.1</v>
      </c>
    </row>
    <row r="5774" spans="1:8" x14ac:dyDescent="0.25">
      <c r="A5774" s="447"/>
      <c r="B5774" s="449">
        <v>89437</v>
      </c>
      <c r="C5774" s="439" t="s">
        <v>13011</v>
      </c>
      <c r="D5774" s="449" t="s">
        <v>60</v>
      </c>
      <c r="E5774" s="450">
        <v>27.76</v>
      </c>
      <c r="F5774" s="455">
        <v>0</v>
      </c>
      <c r="G5774" s="453">
        <f>VLOOKUP(B5774,'SINAPI-%MO'!B:E,4,0)</f>
        <v>0.2021</v>
      </c>
      <c r="H5774" s="456">
        <f t="shared" si="90"/>
        <v>22.14</v>
      </c>
    </row>
    <row r="5775" spans="1:8" x14ac:dyDescent="0.25">
      <c r="A5775" s="447"/>
      <c r="B5775" s="449">
        <v>89392</v>
      </c>
      <c r="C5775" s="439" t="s">
        <v>13012</v>
      </c>
      <c r="D5775" s="449" t="s">
        <v>60</v>
      </c>
      <c r="E5775" s="450">
        <v>28.43</v>
      </c>
      <c r="F5775" s="455">
        <v>0</v>
      </c>
      <c r="G5775" s="453">
        <f>VLOOKUP(B5775,'SINAPI-%MO'!B:E,4,0)</f>
        <v>0.2205</v>
      </c>
      <c r="H5775" s="456">
        <f t="shared" si="90"/>
        <v>22.16</v>
      </c>
    </row>
    <row r="5776" spans="1:8" x14ac:dyDescent="0.25">
      <c r="A5776" s="447"/>
      <c r="B5776" s="449">
        <v>89405</v>
      </c>
      <c r="C5776" s="439" t="s">
        <v>2532</v>
      </c>
      <c r="D5776" s="449" t="s">
        <v>60</v>
      </c>
      <c r="E5776" s="450">
        <v>8.48</v>
      </c>
      <c r="F5776" s="455">
        <v>0</v>
      </c>
      <c r="G5776" s="453">
        <f>VLOOKUP(B5776,'SINAPI-%MO'!B:E,4,0)</f>
        <v>0.71699999999999997</v>
      </c>
      <c r="H5776" s="456">
        <f t="shared" si="90"/>
        <v>2.39</v>
      </c>
    </row>
    <row r="5777" spans="1:8" x14ac:dyDescent="0.25">
      <c r="A5777" s="447"/>
      <c r="B5777" s="449">
        <v>89359</v>
      </c>
      <c r="C5777" s="439" t="s">
        <v>2503</v>
      </c>
      <c r="D5777" s="449" t="s">
        <v>60</v>
      </c>
      <c r="E5777" s="450">
        <v>9.2100000000000009</v>
      </c>
      <c r="F5777" s="455">
        <v>0</v>
      </c>
      <c r="G5777" s="453">
        <f>VLOOKUP(B5777,'SINAPI-%MO'!B:E,4,0)</f>
        <v>0.73829999999999996</v>
      </c>
      <c r="H5777" s="456">
        <f t="shared" si="90"/>
        <v>2.41</v>
      </c>
    </row>
    <row r="5778" spans="1:8" x14ac:dyDescent="0.25">
      <c r="A5778" s="447"/>
      <c r="B5778" s="449">
        <v>89485</v>
      </c>
      <c r="C5778" s="439" t="s">
        <v>2560</v>
      </c>
      <c r="D5778" s="449" t="s">
        <v>60</v>
      </c>
      <c r="E5778" s="450">
        <v>6.87</v>
      </c>
      <c r="F5778" s="455">
        <v>0</v>
      </c>
      <c r="G5778" s="453">
        <f>VLOOKUP(B5778,'SINAPI-%MO'!B:E,4,0)</f>
        <v>0.53280000000000005</v>
      </c>
      <c r="H5778" s="456">
        <f t="shared" si="90"/>
        <v>3.2</v>
      </c>
    </row>
    <row r="5779" spans="1:8" x14ac:dyDescent="0.25">
      <c r="A5779" s="447"/>
      <c r="B5779" s="449">
        <v>89409</v>
      </c>
      <c r="C5779" s="439" t="s">
        <v>2536</v>
      </c>
      <c r="D5779" s="449" t="s">
        <v>60</v>
      </c>
      <c r="E5779" s="450">
        <v>10.3</v>
      </c>
      <c r="F5779" s="455">
        <v>0</v>
      </c>
      <c r="G5779" s="453">
        <f>VLOOKUP(B5779,'SINAPI-%MO'!B:E,4,0)</f>
        <v>0.6845</v>
      </c>
      <c r="H5779" s="456">
        <f t="shared" si="90"/>
        <v>3.24</v>
      </c>
    </row>
    <row r="5780" spans="1:8" x14ac:dyDescent="0.25">
      <c r="A5780" s="447"/>
      <c r="B5780" s="449">
        <v>89363</v>
      </c>
      <c r="C5780" s="439" t="s">
        <v>2507</v>
      </c>
      <c r="D5780" s="449" t="s">
        <v>60</v>
      </c>
      <c r="E5780" s="450">
        <v>11.14</v>
      </c>
      <c r="F5780" s="455">
        <v>0</v>
      </c>
      <c r="G5780" s="453">
        <f>VLOOKUP(B5780,'SINAPI-%MO'!B:E,4,0)</f>
        <v>0.70740000000000003</v>
      </c>
      <c r="H5780" s="456">
        <f t="shared" si="90"/>
        <v>3.25</v>
      </c>
    </row>
    <row r="5781" spans="1:8" x14ac:dyDescent="0.25">
      <c r="A5781" s="447"/>
      <c r="B5781" s="449">
        <v>89493</v>
      </c>
      <c r="C5781" s="439" t="s">
        <v>2564</v>
      </c>
      <c r="D5781" s="449" t="s">
        <v>60</v>
      </c>
      <c r="E5781" s="450">
        <v>11.38</v>
      </c>
      <c r="F5781" s="455">
        <v>0</v>
      </c>
      <c r="G5781" s="453">
        <f>VLOOKUP(B5781,'SINAPI-%MO'!B:E,4,0)</f>
        <v>0.39100000000000001</v>
      </c>
      <c r="H5781" s="456">
        <f t="shared" si="90"/>
        <v>6.93</v>
      </c>
    </row>
    <row r="5782" spans="1:8" x14ac:dyDescent="0.25">
      <c r="A5782" s="447"/>
      <c r="B5782" s="449">
        <v>89414</v>
      </c>
      <c r="C5782" s="439" t="s">
        <v>2540</v>
      </c>
      <c r="D5782" s="449" t="s">
        <v>60</v>
      </c>
      <c r="E5782" s="450">
        <v>15.39</v>
      </c>
      <c r="F5782" s="455">
        <v>0</v>
      </c>
      <c r="G5782" s="453">
        <f>VLOOKUP(B5782,'SINAPI-%MO'!B:E,4,0)</f>
        <v>0.54649999999999999</v>
      </c>
      <c r="H5782" s="456">
        <f t="shared" si="90"/>
        <v>6.97</v>
      </c>
    </row>
    <row r="5783" spans="1:8" x14ac:dyDescent="0.25">
      <c r="A5783" s="447"/>
      <c r="B5783" s="449">
        <v>89368</v>
      </c>
      <c r="C5783" s="439" t="s">
        <v>2511</v>
      </c>
      <c r="D5783" s="449" t="s">
        <v>60</v>
      </c>
      <c r="E5783" s="450">
        <v>16.39</v>
      </c>
      <c r="F5783" s="455">
        <v>0</v>
      </c>
      <c r="G5783" s="453">
        <f>VLOOKUP(B5783,'SINAPI-%MO'!B:E,4,0)</f>
        <v>0.57350000000000001</v>
      </c>
      <c r="H5783" s="456">
        <f t="shared" si="90"/>
        <v>6.99</v>
      </c>
    </row>
    <row r="5784" spans="1:8" x14ac:dyDescent="0.25">
      <c r="A5784" s="447"/>
      <c r="B5784" s="449">
        <v>89498</v>
      </c>
      <c r="C5784" s="439" t="s">
        <v>2568</v>
      </c>
      <c r="D5784" s="449" t="s">
        <v>60</v>
      </c>
      <c r="E5784" s="450">
        <v>15.09</v>
      </c>
      <c r="F5784" s="455">
        <v>0</v>
      </c>
      <c r="G5784" s="453">
        <f>VLOOKUP(B5784,'SINAPI-%MO'!B:E,4,0)</f>
        <v>0.35980000000000001</v>
      </c>
      <c r="H5784" s="456">
        <f t="shared" si="90"/>
        <v>9.66</v>
      </c>
    </row>
    <row r="5785" spans="1:8" x14ac:dyDescent="0.25">
      <c r="A5785" s="447"/>
      <c r="B5785" s="449">
        <v>103981</v>
      </c>
      <c r="C5785" s="439" t="s">
        <v>3220</v>
      </c>
      <c r="D5785" s="449" t="s">
        <v>60</v>
      </c>
      <c r="E5785" s="450">
        <v>19.68</v>
      </c>
      <c r="F5785" s="455">
        <v>0</v>
      </c>
      <c r="G5785" s="453">
        <f>VLOOKUP(B5785,'SINAPI-%MO'!B:E,4,0)</f>
        <v>0.50609999999999999</v>
      </c>
      <c r="H5785" s="456">
        <f t="shared" si="90"/>
        <v>9.7100000000000009</v>
      </c>
    </row>
    <row r="5786" spans="1:8" x14ac:dyDescent="0.25">
      <c r="A5786" s="447"/>
      <c r="B5786" s="449">
        <v>89502</v>
      </c>
      <c r="C5786" s="439" t="s">
        <v>2572</v>
      </c>
      <c r="D5786" s="449" t="s">
        <v>60</v>
      </c>
      <c r="E5786" s="450">
        <v>19.29</v>
      </c>
      <c r="F5786" s="455">
        <v>0</v>
      </c>
      <c r="G5786" s="453">
        <f>VLOOKUP(B5786,'SINAPI-%MO'!B:E,4,0)</f>
        <v>0.34160000000000001</v>
      </c>
      <c r="H5786" s="456">
        <f t="shared" si="90"/>
        <v>12.7</v>
      </c>
    </row>
    <row r="5787" spans="1:8" x14ac:dyDescent="0.25">
      <c r="A5787" s="447"/>
      <c r="B5787" s="449">
        <v>103985</v>
      </c>
      <c r="C5787" s="439" t="s">
        <v>3224</v>
      </c>
      <c r="D5787" s="449" t="s">
        <v>60</v>
      </c>
      <c r="E5787" s="450">
        <v>24.67</v>
      </c>
      <c r="F5787" s="455">
        <v>0</v>
      </c>
      <c r="G5787" s="453">
        <f>VLOOKUP(B5787,'SINAPI-%MO'!B:E,4,0)</f>
        <v>0.4824</v>
      </c>
      <c r="H5787" s="456">
        <f t="shared" si="90"/>
        <v>12.76</v>
      </c>
    </row>
    <row r="5788" spans="1:8" x14ac:dyDescent="0.25">
      <c r="A5788" s="447"/>
      <c r="B5788" s="449">
        <v>89506</v>
      </c>
      <c r="C5788" s="439" t="s">
        <v>2576</v>
      </c>
      <c r="D5788" s="449" t="s">
        <v>60</v>
      </c>
      <c r="E5788" s="450">
        <v>45.87</v>
      </c>
      <c r="F5788" s="455">
        <v>0</v>
      </c>
      <c r="G5788" s="453">
        <f>VLOOKUP(B5788,'SINAPI-%MO'!B:E,4,0)</f>
        <v>0.17030000000000001</v>
      </c>
      <c r="H5788" s="456">
        <f t="shared" si="90"/>
        <v>38.049999999999997</v>
      </c>
    </row>
    <row r="5789" spans="1:8" x14ac:dyDescent="0.25">
      <c r="A5789" s="447"/>
      <c r="B5789" s="449">
        <v>89515</v>
      </c>
      <c r="C5789" s="439" t="s">
        <v>2581</v>
      </c>
      <c r="D5789" s="449" t="s">
        <v>60</v>
      </c>
      <c r="E5789" s="450">
        <v>96.65</v>
      </c>
      <c r="F5789" s="455">
        <v>0</v>
      </c>
      <c r="G5789" s="453">
        <f>VLOOKUP(B5789,'SINAPI-%MO'!B:E,4,0)</f>
        <v>9.9199999999999997E-2</v>
      </c>
      <c r="H5789" s="456">
        <f t="shared" si="90"/>
        <v>87.06</v>
      </c>
    </row>
    <row r="5790" spans="1:8" x14ac:dyDescent="0.25">
      <c r="A5790" s="447"/>
      <c r="B5790" s="449">
        <v>89523</v>
      </c>
      <c r="C5790" s="439" t="s">
        <v>2589</v>
      </c>
      <c r="D5790" s="449" t="s">
        <v>60</v>
      </c>
      <c r="E5790" s="450">
        <v>118.31</v>
      </c>
      <c r="F5790" s="455">
        <v>0</v>
      </c>
      <c r="G5790" s="453">
        <f>VLOOKUP(B5790,'SINAPI-%MO'!B:E,4,0)</f>
        <v>9.0899999999999995E-2</v>
      </c>
      <c r="H5790" s="456">
        <f t="shared" si="90"/>
        <v>107.55</v>
      </c>
    </row>
    <row r="5791" spans="1:8" x14ac:dyDescent="0.25">
      <c r="A5791" s="447"/>
      <c r="B5791" s="449">
        <v>90373</v>
      </c>
      <c r="C5791" s="439" t="s">
        <v>13013</v>
      </c>
      <c r="D5791" s="449" t="s">
        <v>60</v>
      </c>
      <c r="E5791" s="450">
        <v>14.6</v>
      </c>
      <c r="F5791" s="455">
        <v>0</v>
      </c>
      <c r="G5791" s="453">
        <f>VLOOKUP(B5791,'SINAPI-%MO'!B:E,4,0)</f>
        <v>0.46639999999999998</v>
      </c>
      <c r="H5791" s="456">
        <f t="shared" si="90"/>
        <v>7.79</v>
      </c>
    </row>
    <row r="5792" spans="1:8" x14ac:dyDescent="0.25">
      <c r="A5792" s="447"/>
      <c r="B5792" s="449">
        <v>89366</v>
      </c>
      <c r="C5792" s="439" t="s">
        <v>13014</v>
      </c>
      <c r="D5792" s="449" t="s">
        <v>60</v>
      </c>
      <c r="E5792" s="450">
        <v>18.46</v>
      </c>
      <c r="F5792" s="455">
        <v>0</v>
      </c>
      <c r="G5792" s="453">
        <f>VLOOKUP(B5792,'SINAPI-%MO'!B:E,4,0)</f>
        <v>0.39760000000000001</v>
      </c>
      <c r="H5792" s="456">
        <f t="shared" si="90"/>
        <v>11.12</v>
      </c>
    </row>
    <row r="5793" spans="1:8" x14ac:dyDescent="0.25">
      <c r="A5793" s="447"/>
      <c r="B5793" s="449">
        <v>89404</v>
      </c>
      <c r="C5793" s="439" t="s">
        <v>2531</v>
      </c>
      <c r="D5793" s="449" t="s">
        <v>60</v>
      </c>
      <c r="E5793" s="450">
        <v>7.82</v>
      </c>
      <c r="F5793" s="455">
        <v>0</v>
      </c>
      <c r="G5793" s="453">
        <f>VLOOKUP(B5793,'SINAPI-%MO'!B:E,4,0)</f>
        <v>0.77749999999999997</v>
      </c>
      <c r="H5793" s="456">
        <f t="shared" si="90"/>
        <v>1.73</v>
      </c>
    </row>
    <row r="5794" spans="1:8" x14ac:dyDescent="0.25">
      <c r="A5794" s="447"/>
      <c r="B5794" s="449">
        <v>89358</v>
      </c>
      <c r="C5794" s="439" t="s">
        <v>2502</v>
      </c>
      <c r="D5794" s="449" t="s">
        <v>60</v>
      </c>
      <c r="E5794" s="450">
        <v>8.5500000000000007</v>
      </c>
      <c r="F5794" s="455">
        <v>0</v>
      </c>
      <c r="G5794" s="453">
        <f>VLOOKUP(B5794,'SINAPI-%MO'!B:E,4,0)</f>
        <v>0.79530000000000001</v>
      </c>
      <c r="H5794" s="456">
        <f t="shared" si="90"/>
        <v>1.75</v>
      </c>
    </row>
    <row r="5795" spans="1:8" x14ac:dyDescent="0.25">
      <c r="A5795" s="447"/>
      <c r="B5795" s="449">
        <v>89481</v>
      </c>
      <c r="C5795" s="439" t="s">
        <v>2559</v>
      </c>
      <c r="D5795" s="449" t="s">
        <v>60</v>
      </c>
      <c r="E5795" s="450">
        <v>5.92</v>
      </c>
      <c r="F5795" s="455">
        <v>0</v>
      </c>
      <c r="G5795" s="453">
        <f>VLOOKUP(B5795,'SINAPI-%MO'!B:E,4,0)</f>
        <v>0.61819999999999997</v>
      </c>
      <c r="H5795" s="456">
        <f t="shared" si="90"/>
        <v>2.2599999999999998</v>
      </c>
    </row>
    <row r="5796" spans="1:8" x14ac:dyDescent="0.25">
      <c r="A5796" s="447"/>
      <c r="B5796" s="449">
        <v>89408</v>
      </c>
      <c r="C5796" s="439" t="s">
        <v>2535</v>
      </c>
      <c r="D5796" s="449" t="s">
        <v>60</v>
      </c>
      <c r="E5796" s="450">
        <v>9.35</v>
      </c>
      <c r="F5796" s="455">
        <v>0</v>
      </c>
      <c r="G5796" s="453">
        <f>VLOOKUP(B5796,'SINAPI-%MO'!B:E,4,0)</f>
        <v>0.754</v>
      </c>
      <c r="H5796" s="456">
        <f t="shared" si="90"/>
        <v>2.2999999999999998</v>
      </c>
    </row>
    <row r="5797" spans="1:8" x14ac:dyDescent="0.25">
      <c r="A5797" s="447"/>
      <c r="B5797" s="449">
        <v>89362</v>
      </c>
      <c r="C5797" s="439" t="s">
        <v>2506</v>
      </c>
      <c r="D5797" s="449" t="s">
        <v>60</v>
      </c>
      <c r="E5797" s="450">
        <v>10.19</v>
      </c>
      <c r="F5797" s="455">
        <v>0</v>
      </c>
      <c r="G5797" s="453">
        <f>VLOOKUP(B5797,'SINAPI-%MO'!B:E,4,0)</f>
        <v>0.77329999999999999</v>
      </c>
      <c r="H5797" s="456">
        <f t="shared" si="90"/>
        <v>2.31</v>
      </c>
    </row>
    <row r="5798" spans="1:8" x14ac:dyDescent="0.25">
      <c r="A5798" s="447"/>
      <c r="B5798" s="449">
        <v>89412</v>
      </c>
      <c r="C5798" s="439" t="s">
        <v>13015</v>
      </c>
      <c r="D5798" s="449" t="s">
        <v>60</v>
      </c>
      <c r="E5798" s="450">
        <v>10.76</v>
      </c>
      <c r="F5798" s="455">
        <v>0</v>
      </c>
      <c r="G5798" s="453">
        <f>VLOOKUP(B5798,'SINAPI-%MO'!B:E,4,0)</f>
        <v>0.61060000000000003</v>
      </c>
      <c r="H5798" s="456">
        <f t="shared" si="90"/>
        <v>4.18</v>
      </c>
    </row>
    <row r="5799" spans="1:8" x14ac:dyDescent="0.25">
      <c r="A5799" s="447"/>
      <c r="B5799" s="449">
        <v>89492</v>
      </c>
      <c r="C5799" s="439" t="s">
        <v>2563</v>
      </c>
      <c r="D5799" s="449" t="s">
        <v>60</v>
      </c>
      <c r="E5799" s="450">
        <v>9.27</v>
      </c>
      <c r="F5799" s="455">
        <v>0</v>
      </c>
      <c r="G5799" s="453">
        <f>VLOOKUP(B5799,'SINAPI-%MO'!B:E,4,0)</f>
        <v>0.48</v>
      </c>
      <c r="H5799" s="456">
        <f t="shared" si="90"/>
        <v>4.82</v>
      </c>
    </row>
    <row r="5800" spans="1:8" x14ac:dyDescent="0.25">
      <c r="A5800" s="447"/>
      <c r="B5800" s="449">
        <v>89413</v>
      </c>
      <c r="C5800" s="439" t="s">
        <v>2539</v>
      </c>
      <c r="D5800" s="449" t="s">
        <v>60</v>
      </c>
      <c r="E5800" s="450">
        <v>13.28</v>
      </c>
      <c r="F5800" s="455">
        <v>0</v>
      </c>
      <c r="G5800" s="453">
        <f>VLOOKUP(B5800,'SINAPI-%MO'!B:E,4,0)</f>
        <v>0.63329999999999997</v>
      </c>
      <c r="H5800" s="456">
        <f t="shared" si="90"/>
        <v>4.8600000000000003</v>
      </c>
    </row>
    <row r="5801" spans="1:8" x14ac:dyDescent="0.25">
      <c r="A5801" s="447"/>
      <c r="B5801" s="449">
        <v>89367</v>
      </c>
      <c r="C5801" s="439" t="s">
        <v>2510</v>
      </c>
      <c r="D5801" s="449" t="s">
        <v>60</v>
      </c>
      <c r="E5801" s="450">
        <v>14.28</v>
      </c>
      <c r="F5801" s="455">
        <v>0</v>
      </c>
      <c r="G5801" s="453">
        <f>VLOOKUP(B5801,'SINAPI-%MO'!B:E,4,0)</f>
        <v>0.6583</v>
      </c>
      <c r="H5801" s="456">
        <f t="shared" si="90"/>
        <v>4.87</v>
      </c>
    </row>
    <row r="5802" spans="1:8" x14ac:dyDescent="0.25">
      <c r="A5802" s="447"/>
      <c r="B5802" s="449">
        <v>89497</v>
      </c>
      <c r="C5802" s="439" t="s">
        <v>2567</v>
      </c>
      <c r="D5802" s="449" t="s">
        <v>60</v>
      </c>
      <c r="E5802" s="450">
        <v>15.02</v>
      </c>
      <c r="F5802" s="455">
        <v>0</v>
      </c>
      <c r="G5802" s="453">
        <f>VLOOKUP(B5802,'SINAPI-%MO'!B:E,4,0)</f>
        <v>0.36149999999999999</v>
      </c>
      <c r="H5802" s="456">
        <f t="shared" si="90"/>
        <v>9.59</v>
      </c>
    </row>
    <row r="5803" spans="1:8" x14ac:dyDescent="0.25">
      <c r="A5803" s="447"/>
      <c r="B5803" s="449">
        <v>103980</v>
      </c>
      <c r="C5803" s="439" t="s">
        <v>3219</v>
      </c>
      <c r="D5803" s="449" t="s">
        <v>60</v>
      </c>
      <c r="E5803" s="450">
        <v>19.61</v>
      </c>
      <c r="F5803" s="455">
        <v>0</v>
      </c>
      <c r="G5803" s="453">
        <f>VLOOKUP(B5803,'SINAPI-%MO'!B:E,4,0)</f>
        <v>0.50790000000000002</v>
      </c>
      <c r="H5803" s="456">
        <f t="shared" si="90"/>
        <v>9.65</v>
      </c>
    </row>
    <row r="5804" spans="1:8" x14ac:dyDescent="0.25">
      <c r="A5804" s="447"/>
      <c r="B5804" s="449">
        <v>89501</v>
      </c>
      <c r="C5804" s="439" t="s">
        <v>2571</v>
      </c>
      <c r="D5804" s="449" t="s">
        <v>60</v>
      </c>
      <c r="E5804" s="450">
        <v>16.23</v>
      </c>
      <c r="F5804" s="455">
        <v>0</v>
      </c>
      <c r="G5804" s="453">
        <f>VLOOKUP(B5804,'SINAPI-%MO'!B:E,4,0)</f>
        <v>0.40600000000000003</v>
      </c>
      <c r="H5804" s="456">
        <f t="shared" si="90"/>
        <v>9.64</v>
      </c>
    </row>
    <row r="5805" spans="1:8" x14ac:dyDescent="0.25">
      <c r="A5805" s="447"/>
      <c r="B5805" s="449">
        <v>103984</v>
      </c>
      <c r="C5805" s="439" t="s">
        <v>3223</v>
      </c>
      <c r="D5805" s="449" t="s">
        <v>60</v>
      </c>
      <c r="E5805" s="450">
        <v>21.61</v>
      </c>
      <c r="F5805" s="455">
        <v>0</v>
      </c>
      <c r="G5805" s="453">
        <f>VLOOKUP(B5805,'SINAPI-%MO'!B:E,4,0)</f>
        <v>0.55069999999999997</v>
      </c>
      <c r="H5805" s="456">
        <f t="shared" si="90"/>
        <v>9.6999999999999993</v>
      </c>
    </row>
    <row r="5806" spans="1:8" x14ac:dyDescent="0.25">
      <c r="A5806" s="447"/>
      <c r="B5806" s="449">
        <v>89505</v>
      </c>
      <c r="C5806" s="439" t="s">
        <v>2575</v>
      </c>
      <c r="D5806" s="449" t="s">
        <v>60</v>
      </c>
      <c r="E5806" s="450">
        <v>48.02</v>
      </c>
      <c r="F5806" s="455">
        <v>0</v>
      </c>
      <c r="G5806" s="453">
        <f>VLOOKUP(B5806,'SINAPI-%MO'!B:E,4,0)</f>
        <v>0.16259999999999999</v>
      </c>
      <c r="H5806" s="456">
        <f t="shared" si="90"/>
        <v>40.21</v>
      </c>
    </row>
    <row r="5807" spans="1:8" x14ac:dyDescent="0.25">
      <c r="A5807" s="447"/>
      <c r="B5807" s="449">
        <v>89513</v>
      </c>
      <c r="C5807" s="439" t="s">
        <v>2579</v>
      </c>
      <c r="D5807" s="449" t="s">
        <v>60</v>
      </c>
      <c r="E5807" s="450">
        <v>121.4</v>
      </c>
      <c r="F5807" s="455">
        <v>0</v>
      </c>
      <c r="G5807" s="453">
        <f>VLOOKUP(B5807,'SINAPI-%MO'!B:E,4,0)</f>
        <v>7.9000000000000001E-2</v>
      </c>
      <c r="H5807" s="456">
        <f t="shared" si="90"/>
        <v>111.8</v>
      </c>
    </row>
    <row r="5808" spans="1:8" x14ac:dyDescent="0.25">
      <c r="A5808" s="447"/>
      <c r="B5808" s="449">
        <v>89521</v>
      </c>
      <c r="C5808" s="439" t="s">
        <v>2587</v>
      </c>
      <c r="D5808" s="449" t="s">
        <v>60</v>
      </c>
      <c r="E5808" s="450">
        <v>144.81</v>
      </c>
      <c r="F5808" s="455">
        <v>0</v>
      </c>
      <c r="G5808" s="453">
        <f>VLOOKUP(B5808,'SINAPI-%MO'!B:E,4,0)</f>
        <v>7.4200000000000002E-2</v>
      </c>
      <c r="H5808" s="456">
        <f t="shared" si="90"/>
        <v>134.06</v>
      </c>
    </row>
    <row r="5809" spans="1:8" x14ac:dyDescent="0.25">
      <c r="A5809" s="447"/>
      <c r="B5809" s="449">
        <v>103955</v>
      </c>
      <c r="C5809" s="439" t="s">
        <v>3204</v>
      </c>
      <c r="D5809" s="449" t="s">
        <v>60</v>
      </c>
      <c r="E5809" s="450">
        <v>11.14</v>
      </c>
      <c r="F5809" s="455">
        <v>0</v>
      </c>
      <c r="G5809" s="453">
        <f>VLOOKUP(B5809,'SINAPI-%MO'!B:E,4,0)</f>
        <v>0.58979999999999999</v>
      </c>
      <c r="H5809" s="456">
        <f t="shared" si="90"/>
        <v>4.5599999999999996</v>
      </c>
    </row>
    <row r="5810" spans="1:8" x14ac:dyDescent="0.25">
      <c r="A5810" s="447"/>
      <c r="B5810" s="449">
        <v>103950</v>
      </c>
      <c r="C5810" s="439" t="s">
        <v>3199</v>
      </c>
      <c r="D5810" s="449" t="s">
        <v>60</v>
      </c>
      <c r="E5810" s="450">
        <v>11.91</v>
      </c>
      <c r="F5810" s="455">
        <v>0</v>
      </c>
      <c r="G5810" s="453">
        <f>VLOOKUP(B5810,'SINAPI-%MO'!B:E,4,0)</f>
        <v>0.61629999999999996</v>
      </c>
      <c r="H5810" s="456">
        <f t="shared" si="90"/>
        <v>4.5599999999999996</v>
      </c>
    </row>
    <row r="5811" spans="1:8" x14ac:dyDescent="0.25">
      <c r="A5811" s="447"/>
      <c r="B5811" s="449">
        <v>103974</v>
      </c>
      <c r="C5811" s="439" t="s">
        <v>3216</v>
      </c>
      <c r="D5811" s="449" t="s">
        <v>60</v>
      </c>
      <c r="E5811" s="450">
        <v>12.01</v>
      </c>
      <c r="F5811" s="455">
        <v>0</v>
      </c>
      <c r="G5811" s="453">
        <f>VLOOKUP(B5811,'SINAPI-%MO'!B:E,4,0)</f>
        <v>0.3372</v>
      </c>
      <c r="H5811" s="456">
        <f t="shared" si="90"/>
        <v>7.96</v>
      </c>
    </row>
    <row r="5812" spans="1:8" x14ac:dyDescent="0.25">
      <c r="A5812" s="447"/>
      <c r="B5812" s="449">
        <v>103956</v>
      </c>
      <c r="C5812" s="439" t="s">
        <v>3205</v>
      </c>
      <c r="D5812" s="449" t="s">
        <v>60</v>
      </c>
      <c r="E5812" s="450">
        <v>15.74</v>
      </c>
      <c r="F5812" s="455">
        <v>0</v>
      </c>
      <c r="G5812" s="453">
        <f>VLOOKUP(B5812,'SINAPI-%MO'!B:E,4,0)</f>
        <v>0.49109999999999998</v>
      </c>
      <c r="H5812" s="456">
        <f t="shared" si="90"/>
        <v>8.01</v>
      </c>
    </row>
    <row r="5813" spans="1:8" x14ac:dyDescent="0.25">
      <c r="A5813" s="447"/>
      <c r="B5813" s="449">
        <v>103951</v>
      </c>
      <c r="C5813" s="439" t="s">
        <v>3200</v>
      </c>
      <c r="D5813" s="449" t="s">
        <v>60</v>
      </c>
      <c r="E5813" s="450">
        <v>16.670000000000002</v>
      </c>
      <c r="F5813" s="455">
        <v>0</v>
      </c>
      <c r="G5813" s="453">
        <f>VLOOKUP(B5813,'SINAPI-%MO'!B:E,4,0)</f>
        <v>0.51890000000000003</v>
      </c>
      <c r="H5813" s="456">
        <f t="shared" si="90"/>
        <v>8.01</v>
      </c>
    </row>
    <row r="5814" spans="1:8" x14ac:dyDescent="0.25">
      <c r="A5814" s="447"/>
      <c r="B5814" s="449">
        <v>89374</v>
      </c>
      <c r="C5814" s="439" t="s">
        <v>2517</v>
      </c>
      <c r="D5814" s="449" t="s">
        <v>60</v>
      </c>
      <c r="E5814" s="450">
        <v>11.53</v>
      </c>
      <c r="F5814" s="455">
        <v>0</v>
      </c>
      <c r="G5814" s="453">
        <f>VLOOKUP(B5814,'SINAPI-%MO'!B:E,4,0)</f>
        <v>0.36170000000000002</v>
      </c>
      <c r="H5814" s="456">
        <f t="shared" si="90"/>
        <v>7.35</v>
      </c>
    </row>
    <row r="5815" spans="1:8" x14ac:dyDescent="0.25">
      <c r="A5815" s="447"/>
      <c r="B5815" s="449">
        <v>89427</v>
      </c>
      <c r="C5815" s="439" t="s">
        <v>13016</v>
      </c>
      <c r="D5815" s="449" t="s">
        <v>60</v>
      </c>
      <c r="E5815" s="450">
        <v>13.64</v>
      </c>
      <c r="F5815" s="455">
        <v>0</v>
      </c>
      <c r="G5815" s="453">
        <f>VLOOKUP(B5815,'SINAPI-%MO'!B:E,4,0)</f>
        <v>0.32040000000000002</v>
      </c>
      <c r="H5815" s="456">
        <f t="shared" si="90"/>
        <v>9.26</v>
      </c>
    </row>
    <row r="5816" spans="1:8" x14ac:dyDescent="0.25">
      <c r="A5816" s="447"/>
      <c r="B5816" s="449">
        <v>89381</v>
      </c>
      <c r="C5816" s="439" t="s">
        <v>13017</v>
      </c>
      <c r="D5816" s="449" t="s">
        <v>60</v>
      </c>
      <c r="E5816" s="450">
        <v>14.17</v>
      </c>
      <c r="F5816" s="455">
        <v>0</v>
      </c>
      <c r="G5816" s="453">
        <f>VLOOKUP(B5816,'SINAPI-%MO'!B:E,4,0)</f>
        <v>0.3458</v>
      </c>
      <c r="H5816" s="456">
        <f t="shared" si="90"/>
        <v>9.27</v>
      </c>
    </row>
    <row r="5817" spans="1:8" x14ac:dyDescent="0.25">
      <c r="A5817" s="447"/>
      <c r="B5817" s="449">
        <v>95237</v>
      </c>
      <c r="C5817" s="439" t="s">
        <v>13018</v>
      </c>
      <c r="D5817" s="449" t="s">
        <v>60</v>
      </c>
      <c r="E5817" s="450">
        <v>28.15</v>
      </c>
      <c r="F5817" s="455">
        <v>0</v>
      </c>
      <c r="G5817" s="453">
        <f>VLOOKUP(B5817,'SINAPI-%MO'!B:E,4,0)</f>
        <v>0.18329999999999999</v>
      </c>
      <c r="H5817" s="456">
        <f t="shared" si="90"/>
        <v>22.99</v>
      </c>
    </row>
    <row r="5818" spans="1:8" x14ac:dyDescent="0.25">
      <c r="A5818" s="447"/>
      <c r="B5818" s="449">
        <v>89979</v>
      </c>
      <c r="C5818" s="439" t="s">
        <v>13019</v>
      </c>
      <c r="D5818" s="449" t="s">
        <v>60</v>
      </c>
      <c r="E5818" s="450">
        <v>28.76</v>
      </c>
      <c r="F5818" s="455">
        <v>0</v>
      </c>
      <c r="G5818" s="453">
        <f>VLOOKUP(B5818,'SINAPI-%MO'!B:E,4,0)</f>
        <v>0.20030000000000001</v>
      </c>
      <c r="H5818" s="456">
        <f t="shared" si="90"/>
        <v>22.99</v>
      </c>
    </row>
    <row r="5819" spans="1:8" x14ac:dyDescent="0.25">
      <c r="A5819" s="447"/>
      <c r="B5819" s="449">
        <v>103991</v>
      </c>
      <c r="C5819" s="439" t="s">
        <v>3229</v>
      </c>
      <c r="D5819" s="449" t="s">
        <v>60</v>
      </c>
      <c r="E5819" s="450">
        <v>20.94</v>
      </c>
      <c r="F5819" s="455">
        <v>0</v>
      </c>
      <c r="G5819" s="453">
        <f>VLOOKUP(B5819,'SINAPI-%MO'!B:E,4,0)</f>
        <v>0.2923</v>
      </c>
      <c r="H5819" s="456">
        <f t="shared" si="90"/>
        <v>14.81</v>
      </c>
    </row>
    <row r="5820" spans="1:8" x14ac:dyDescent="0.25">
      <c r="A5820" s="447"/>
      <c r="B5820" s="449">
        <v>89564</v>
      </c>
      <c r="C5820" s="439" t="s">
        <v>13020</v>
      </c>
      <c r="D5820" s="449" t="s">
        <v>60</v>
      </c>
      <c r="E5820" s="450">
        <v>18.059999999999999</v>
      </c>
      <c r="F5820" s="455">
        <v>0</v>
      </c>
      <c r="G5820" s="453">
        <f>VLOOKUP(B5820,'SINAPI-%MO'!B:E,4,0)</f>
        <v>0.1822</v>
      </c>
      <c r="H5820" s="456">
        <f t="shared" si="90"/>
        <v>14.76</v>
      </c>
    </row>
    <row r="5821" spans="1:8" x14ac:dyDescent="0.25">
      <c r="A5821" s="447"/>
      <c r="B5821" s="449">
        <v>104000</v>
      </c>
      <c r="C5821" s="439" t="s">
        <v>3237</v>
      </c>
      <c r="D5821" s="449" t="s">
        <v>60</v>
      </c>
      <c r="E5821" s="450">
        <v>32.39</v>
      </c>
      <c r="F5821" s="455">
        <v>0</v>
      </c>
      <c r="G5821" s="453">
        <f>VLOOKUP(B5821,'SINAPI-%MO'!B:E,4,0)</f>
        <v>0.21490000000000001</v>
      </c>
      <c r="H5821" s="456">
        <f t="shared" si="90"/>
        <v>25.42</v>
      </c>
    </row>
    <row r="5822" spans="1:8" x14ac:dyDescent="0.25">
      <c r="A5822" s="447"/>
      <c r="B5822" s="449">
        <v>89593</v>
      </c>
      <c r="C5822" s="439" t="s">
        <v>13021</v>
      </c>
      <c r="D5822" s="449" t="s">
        <v>60</v>
      </c>
      <c r="E5822" s="450">
        <v>28.92</v>
      </c>
      <c r="F5822" s="455">
        <v>0</v>
      </c>
      <c r="G5822" s="453">
        <f>VLOOKUP(B5822,'SINAPI-%MO'!B:E,4,0)</f>
        <v>0.13170000000000001</v>
      </c>
      <c r="H5822" s="456">
        <f t="shared" si="90"/>
        <v>25.11</v>
      </c>
    </row>
    <row r="5823" spans="1:8" x14ac:dyDescent="0.25">
      <c r="A5823" s="447"/>
      <c r="B5823" s="449">
        <v>89418</v>
      </c>
      <c r="C5823" s="439" t="s">
        <v>2544</v>
      </c>
      <c r="D5823" s="449" t="s">
        <v>60</v>
      </c>
      <c r="E5823" s="450">
        <v>18.079999999999998</v>
      </c>
      <c r="F5823" s="455">
        <v>0</v>
      </c>
      <c r="G5823" s="453">
        <f>VLOOKUP(B5823,'SINAPI-%MO'!B:E,4,0)</f>
        <v>0.224</v>
      </c>
      <c r="H5823" s="456">
        <f t="shared" si="90"/>
        <v>14.03</v>
      </c>
    </row>
    <row r="5824" spans="1:8" x14ac:dyDescent="0.25">
      <c r="A5824" s="447"/>
      <c r="B5824" s="449">
        <v>89372</v>
      </c>
      <c r="C5824" s="439" t="s">
        <v>2515</v>
      </c>
      <c r="D5824" s="449" t="s">
        <v>60</v>
      </c>
      <c r="E5824" s="450">
        <v>18.57</v>
      </c>
      <c r="F5824" s="455">
        <v>0</v>
      </c>
      <c r="G5824" s="453">
        <f>VLOOKUP(B5824,'SINAPI-%MO'!B:E,4,0)</f>
        <v>0.24390000000000001</v>
      </c>
      <c r="H5824" s="456">
        <f t="shared" si="90"/>
        <v>14.04</v>
      </c>
    </row>
    <row r="5825" spans="1:8" x14ac:dyDescent="0.25">
      <c r="A5825" s="447"/>
      <c r="B5825" s="449">
        <v>89530</v>
      </c>
      <c r="C5825" s="439" t="s">
        <v>2596</v>
      </c>
      <c r="D5825" s="449" t="s">
        <v>60</v>
      </c>
      <c r="E5825" s="450">
        <v>18.97</v>
      </c>
      <c r="F5825" s="455">
        <v>0</v>
      </c>
      <c r="G5825" s="453">
        <f>VLOOKUP(B5825,'SINAPI-%MO'!B:E,4,0)</f>
        <v>0.12859999999999999</v>
      </c>
      <c r="H5825" s="456">
        <f t="shared" si="90"/>
        <v>16.53</v>
      </c>
    </row>
    <row r="5826" spans="1:8" x14ac:dyDescent="0.25">
      <c r="A5826" s="447"/>
      <c r="B5826" s="449">
        <v>89425</v>
      </c>
      <c r="C5826" s="439" t="s">
        <v>2548</v>
      </c>
      <c r="D5826" s="449" t="s">
        <v>60</v>
      </c>
      <c r="E5826" s="450">
        <v>21.26</v>
      </c>
      <c r="F5826" s="455">
        <v>0</v>
      </c>
      <c r="G5826" s="453">
        <f>VLOOKUP(B5826,'SINAPI-%MO'!B:E,4,0)</f>
        <v>0.22059999999999999</v>
      </c>
      <c r="H5826" s="456">
        <f t="shared" si="90"/>
        <v>16.57</v>
      </c>
    </row>
    <row r="5827" spans="1:8" x14ac:dyDescent="0.25">
      <c r="A5827" s="447"/>
      <c r="B5827" s="449">
        <v>89379</v>
      </c>
      <c r="C5827" s="439" t="s">
        <v>2521</v>
      </c>
      <c r="D5827" s="449" t="s">
        <v>60</v>
      </c>
      <c r="E5827" s="450">
        <v>21.83</v>
      </c>
      <c r="F5827" s="455">
        <v>0</v>
      </c>
      <c r="G5827" s="453">
        <f>VLOOKUP(B5827,'SINAPI-%MO'!B:E,4,0)</f>
        <v>0.24049999999999999</v>
      </c>
      <c r="H5827" s="456">
        <f t="shared" si="90"/>
        <v>16.57</v>
      </c>
    </row>
    <row r="5828" spans="1:8" x14ac:dyDescent="0.25">
      <c r="A5828" s="447"/>
      <c r="B5828" s="449">
        <v>89542</v>
      </c>
      <c r="C5828" s="439" t="s">
        <v>2602</v>
      </c>
      <c r="D5828" s="449" t="s">
        <v>60</v>
      </c>
      <c r="E5828" s="450">
        <v>31.73</v>
      </c>
      <c r="F5828" s="455">
        <v>0</v>
      </c>
      <c r="G5828" s="453">
        <f>VLOOKUP(B5828,'SINAPI-%MO'!B:E,4,0)</f>
        <v>9.3899999999999997E-2</v>
      </c>
      <c r="H5828" s="456">
        <f t="shared" si="90"/>
        <v>28.75</v>
      </c>
    </row>
    <row r="5829" spans="1:8" x14ac:dyDescent="0.25">
      <c r="A5829" s="447"/>
      <c r="B5829" s="449">
        <v>89432</v>
      </c>
      <c r="C5829" s="439" t="s">
        <v>13022</v>
      </c>
      <c r="D5829" s="449" t="s">
        <v>60</v>
      </c>
      <c r="E5829" s="450">
        <v>34.409999999999997</v>
      </c>
      <c r="F5829" s="455">
        <v>0</v>
      </c>
      <c r="G5829" s="453">
        <f>VLOOKUP(B5829,'SINAPI-%MO'!B:E,4,0)</f>
        <v>0.16300000000000001</v>
      </c>
      <c r="H5829" s="456">
        <f t="shared" si="90"/>
        <v>28.8</v>
      </c>
    </row>
    <row r="5830" spans="1:8" x14ac:dyDescent="0.25">
      <c r="A5830" s="447"/>
      <c r="B5830" s="449">
        <v>89387</v>
      </c>
      <c r="C5830" s="439" t="s">
        <v>13023</v>
      </c>
      <c r="D5830" s="449" t="s">
        <v>60</v>
      </c>
      <c r="E5830" s="450">
        <v>35.08</v>
      </c>
      <c r="F5830" s="455">
        <v>0</v>
      </c>
      <c r="G5830" s="453">
        <f>VLOOKUP(B5830,'SINAPI-%MO'!B:E,4,0)</f>
        <v>0.1787</v>
      </c>
      <c r="H5830" s="456">
        <f t="shared" si="90"/>
        <v>28.81</v>
      </c>
    </row>
    <row r="5831" spans="1:8" x14ac:dyDescent="0.25">
      <c r="A5831" s="447"/>
      <c r="B5831" s="449">
        <v>89560</v>
      </c>
      <c r="C5831" s="439" t="s">
        <v>13024</v>
      </c>
      <c r="D5831" s="449" t="s">
        <v>60</v>
      </c>
      <c r="E5831" s="450">
        <v>40.72</v>
      </c>
      <c r="F5831" s="455">
        <v>0</v>
      </c>
      <c r="G5831" s="453">
        <f>VLOOKUP(B5831,'SINAPI-%MO'!B:E,4,0)</f>
        <v>8.8400000000000006E-2</v>
      </c>
      <c r="H5831" s="456">
        <f t="shared" si="90"/>
        <v>37.119999999999997</v>
      </c>
    </row>
    <row r="5832" spans="1:8" x14ac:dyDescent="0.25">
      <c r="A5832" s="447"/>
      <c r="B5832" s="449">
        <v>104159</v>
      </c>
      <c r="C5832" s="439" t="s">
        <v>3262</v>
      </c>
      <c r="D5832" s="449" t="s">
        <v>60</v>
      </c>
      <c r="E5832" s="450">
        <v>43.82</v>
      </c>
      <c r="F5832" s="455">
        <v>0</v>
      </c>
      <c r="G5832" s="453">
        <f>VLOOKUP(B5832,'SINAPI-%MO'!B:E,4,0)</f>
        <v>0.1515</v>
      </c>
      <c r="H5832" s="456">
        <f t="shared" si="90"/>
        <v>37.18</v>
      </c>
    </row>
    <row r="5833" spans="1:8" x14ac:dyDescent="0.25">
      <c r="A5833" s="447"/>
      <c r="B5833" s="449">
        <v>89577</v>
      </c>
      <c r="C5833" s="439" t="s">
        <v>2628</v>
      </c>
      <c r="D5833" s="449" t="s">
        <v>60</v>
      </c>
      <c r="E5833" s="450">
        <v>42.97</v>
      </c>
      <c r="F5833" s="455">
        <v>0</v>
      </c>
      <c r="G5833" s="453">
        <f>VLOOKUP(B5833,'SINAPI-%MO'!B:E,4,0)</f>
        <v>0.1022</v>
      </c>
      <c r="H5833" s="456">
        <f t="shared" si="90"/>
        <v>38.57</v>
      </c>
    </row>
    <row r="5834" spans="1:8" x14ac:dyDescent="0.25">
      <c r="A5834" s="447"/>
      <c r="B5834" s="449">
        <v>103996</v>
      </c>
      <c r="C5834" s="439" t="s">
        <v>3234</v>
      </c>
      <c r="D5834" s="449" t="s">
        <v>60</v>
      </c>
      <c r="E5834" s="450">
        <v>46.59</v>
      </c>
      <c r="F5834" s="455">
        <v>0</v>
      </c>
      <c r="G5834" s="453">
        <f>VLOOKUP(B5834,'SINAPI-%MO'!B:E,4,0)</f>
        <v>0.1704</v>
      </c>
      <c r="H5834" s="456">
        <f t="shared" si="90"/>
        <v>38.65</v>
      </c>
    </row>
    <row r="5835" spans="1:8" x14ac:dyDescent="0.25">
      <c r="A5835" s="447"/>
      <c r="B5835" s="449">
        <v>89598</v>
      </c>
      <c r="C5835" s="439" t="s">
        <v>13025</v>
      </c>
      <c r="D5835" s="449" t="s">
        <v>60</v>
      </c>
      <c r="E5835" s="450">
        <v>58.05</v>
      </c>
      <c r="F5835" s="455">
        <v>0</v>
      </c>
      <c r="G5835" s="453">
        <f>VLOOKUP(B5835,'SINAPI-%MO'!B:E,4,0)</f>
        <v>8.9200000000000002E-2</v>
      </c>
      <c r="H5835" s="456">
        <f t="shared" si="90"/>
        <v>52.87</v>
      </c>
    </row>
    <row r="5836" spans="1:8" x14ac:dyDescent="0.25">
      <c r="A5836" s="447"/>
      <c r="B5836" s="449">
        <v>89419</v>
      </c>
      <c r="C5836" s="439" t="s">
        <v>2545</v>
      </c>
      <c r="D5836" s="449" t="s">
        <v>60</v>
      </c>
      <c r="E5836" s="450">
        <v>7.3</v>
      </c>
      <c r="F5836" s="455">
        <v>0</v>
      </c>
      <c r="G5836" s="453">
        <f>VLOOKUP(B5836,'SINAPI-%MO'!B:E,4,0)</f>
        <v>0.59860000000000002</v>
      </c>
      <c r="H5836" s="456">
        <f t="shared" ref="H5836:H5899" si="91">IF(E5836&gt;0,TRUNC(E5836*(1-G5836),2),"")</f>
        <v>2.93</v>
      </c>
    </row>
    <row r="5837" spans="1:8" x14ac:dyDescent="0.25">
      <c r="A5837" s="447"/>
      <c r="B5837" s="449">
        <v>89373</v>
      </c>
      <c r="C5837" s="439" t="s">
        <v>2516</v>
      </c>
      <c r="D5837" s="449" t="s">
        <v>60</v>
      </c>
      <c r="E5837" s="450">
        <v>7.83</v>
      </c>
      <c r="F5837" s="455">
        <v>0</v>
      </c>
      <c r="G5837" s="453">
        <f>VLOOKUP(B5837,'SINAPI-%MO'!B:E,4,0)</f>
        <v>0.62580000000000002</v>
      </c>
      <c r="H5837" s="456">
        <f t="shared" si="91"/>
        <v>2.92</v>
      </c>
    </row>
    <row r="5838" spans="1:8" x14ac:dyDescent="0.25">
      <c r="A5838" s="447"/>
      <c r="B5838" s="449">
        <v>89532</v>
      </c>
      <c r="C5838" s="439" t="s">
        <v>2598</v>
      </c>
      <c r="D5838" s="449" t="s">
        <v>60</v>
      </c>
      <c r="E5838" s="450">
        <v>8.1300000000000008</v>
      </c>
      <c r="F5838" s="455">
        <v>0</v>
      </c>
      <c r="G5838" s="453">
        <f>VLOOKUP(B5838,'SINAPI-%MO'!B:E,4,0)</f>
        <v>0.33460000000000001</v>
      </c>
      <c r="H5838" s="456">
        <f t="shared" si="91"/>
        <v>5.4</v>
      </c>
    </row>
    <row r="5839" spans="1:8" x14ac:dyDescent="0.25">
      <c r="A5839" s="447"/>
      <c r="B5839" s="449">
        <v>89426</v>
      </c>
      <c r="C5839" s="439" t="s">
        <v>2549</v>
      </c>
      <c r="D5839" s="449" t="s">
        <v>60</v>
      </c>
      <c r="E5839" s="450">
        <v>10.62</v>
      </c>
      <c r="F5839" s="455">
        <v>0</v>
      </c>
      <c r="G5839" s="453">
        <f>VLOOKUP(B5839,'SINAPI-%MO'!B:E,4,0)</f>
        <v>0.4859</v>
      </c>
      <c r="H5839" s="456">
        <f t="shared" si="91"/>
        <v>5.45</v>
      </c>
    </row>
    <row r="5840" spans="1:8" x14ac:dyDescent="0.25">
      <c r="A5840" s="447"/>
      <c r="B5840" s="449">
        <v>89380</v>
      </c>
      <c r="C5840" s="439" t="s">
        <v>2522</v>
      </c>
      <c r="D5840" s="449" t="s">
        <v>60</v>
      </c>
      <c r="E5840" s="450">
        <v>11.23</v>
      </c>
      <c r="F5840" s="455">
        <v>0</v>
      </c>
      <c r="G5840" s="453">
        <f>VLOOKUP(B5840,'SINAPI-%MO'!B:E,4,0)</f>
        <v>0.51290000000000002</v>
      </c>
      <c r="H5840" s="456">
        <f t="shared" si="91"/>
        <v>5.47</v>
      </c>
    </row>
    <row r="5841" spans="1:8" x14ac:dyDescent="0.25">
      <c r="A5841" s="447"/>
      <c r="B5841" s="449">
        <v>89562</v>
      </c>
      <c r="C5841" s="439" t="s">
        <v>2617</v>
      </c>
      <c r="D5841" s="449" t="s">
        <v>60</v>
      </c>
      <c r="E5841" s="450">
        <v>11.89</v>
      </c>
      <c r="F5841" s="455">
        <v>0</v>
      </c>
      <c r="G5841" s="453">
        <f>VLOOKUP(B5841,'SINAPI-%MO'!B:E,4,0)</f>
        <v>0.2767</v>
      </c>
      <c r="H5841" s="456">
        <f t="shared" si="91"/>
        <v>8.6</v>
      </c>
    </row>
    <row r="5842" spans="1:8" x14ac:dyDescent="0.25">
      <c r="A5842" s="447"/>
      <c r="B5842" s="449">
        <v>89433</v>
      </c>
      <c r="C5842" s="439" t="s">
        <v>2552</v>
      </c>
      <c r="D5842" s="449" t="s">
        <v>60</v>
      </c>
      <c r="E5842" s="450">
        <v>14.77</v>
      </c>
      <c r="F5842" s="455">
        <v>0</v>
      </c>
      <c r="G5842" s="453">
        <f>VLOOKUP(B5842,'SINAPI-%MO'!B:E,4,0)</f>
        <v>0.41439999999999999</v>
      </c>
      <c r="H5842" s="456">
        <f t="shared" si="91"/>
        <v>8.64</v>
      </c>
    </row>
    <row r="5843" spans="1:8" x14ac:dyDescent="0.25">
      <c r="A5843" s="447"/>
      <c r="B5843" s="449">
        <v>89579</v>
      </c>
      <c r="C5843" s="439" t="s">
        <v>13026</v>
      </c>
      <c r="D5843" s="449" t="s">
        <v>60</v>
      </c>
      <c r="E5843" s="450">
        <v>13.48</v>
      </c>
      <c r="F5843" s="455">
        <v>0</v>
      </c>
      <c r="G5843" s="453">
        <f>VLOOKUP(B5843,'SINAPI-%MO'!B:E,4,0)</f>
        <v>0.253</v>
      </c>
      <c r="H5843" s="456">
        <f t="shared" si="91"/>
        <v>10.06</v>
      </c>
    </row>
    <row r="5844" spans="1:8" x14ac:dyDescent="0.25">
      <c r="A5844" s="447"/>
      <c r="B5844" s="449">
        <v>103998</v>
      </c>
      <c r="C5844" s="439" t="s">
        <v>13027</v>
      </c>
      <c r="D5844" s="449" t="s">
        <v>60</v>
      </c>
      <c r="E5844" s="450">
        <v>16.440000000000001</v>
      </c>
      <c r="F5844" s="455">
        <v>0</v>
      </c>
      <c r="G5844" s="453">
        <f>VLOOKUP(B5844,'SINAPI-%MO'!B:E,4,0)</f>
        <v>0.38440000000000002</v>
      </c>
      <c r="H5844" s="456">
        <f t="shared" si="91"/>
        <v>10.119999999999999</v>
      </c>
    </row>
    <row r="5845" spans="1:8" x14ac:dyDescent="0.25">
      <c r="A5845" s="447"/>
      <c r="B5845" s="449">
        <v>89605</v>
      </c>
      <c r="C5845" s="439" t="s">
        <v>2642</v>
      </c>
      <c r="D5845" s="449" t="s">
        <v>60</v>
      </c>
      <c r="E5845" s="450">
        <v>23.89</v>
      </c>
      <c r="F5845" s="455">
        <v>0</v>
      </c>
      <c r="G5845" s="453">
        <f>VLOOKUP(B5845,'SINAPI-%MO'!B:E,4,0)</f>
        <v>0.20050000000000001</v>
      </c>
      <c r="H5845" s="456">
        <f t="shared" si="91"/>
        <v>19.100000000000001</v>
      </c>
    </row>
    <row r="5846" spans="1:8" x14ac:dyDescent="0.25">
      <c r="A5846" s="447"/>
      <c r="B5846" s="449">
        <v>89981</v>
      </c>
      <c r="C5846" s="439" t="s">
        <v>13028</v>
      </c>
      <c r="D5846" s="449" t="s">
        <v>60</v>
      </c>
      <c r="E5846" s="450">
        <v>25.66</v>
      </c>
      <c r="F5846" s="455">
        <v>0</v>
      </c>
      <c r="G5846" s="453">
        <f>VLOOKUP(B5846,'SINAPI-%MO'!B:E,4,0)</f>
        <v>0.106</v>
      </c>
      <c r="H5846" s="456">
        <f t="shared" si="91"/>
        <v>22.94</v>
      </c>
    </row>
    <row r="5847" spans="1:8" x14ac:dyDescent="0.25">
      <c r="A5847" s="447"/>
      <c r="B5847" s="449">
        <v>89385</v>
      </c>
      <c r="C5847" s="439" t="s">
        <v>13029</v>
      </c>
      <c r="D5847" s="449" t="s">
        <v>60</v>
      </c>
      <c r="E5847" s="450">
        <v>7.97</v>
      </c>
      <c r="F5847" s="455">
        <v>0</v>
      </c>
      <c r="G5847" s="453">
        <f>VLOOKUP(B5847,'SINAPI-%MO'!B:E,4,0)</f>
        <v>0.61480000000000001</v>
      </c>
      <c r="H5847" s="456">
        <f t="shared" si="91"/>
        <v>3.07</v>
      </c>
    </row>
    <row r="5848" spans="1:8" x14ac:dyDescent="0.25">
      <c r="A5848" s="447"/>
      <c r="B5848" s="449">
        <v>89551</v>
      </c>
      <c r="C5848" s="439" t="s">
        <v>13030</v>
      </c>
      <c r="D5848" s="449" t="s">
        <v>60</v>
      </c>
      <c r="E5848" s="450">
        <v>9.85</v>
      </c>
      <c r="F5848" s="455">
        <v>0</v>
      </c>
      <c r="G5848" s="453">
        <f>VLOOKUP(B5848,'SINAPI-%MO'!B:E,4,0)</f>
        <v>0.27610000000000001</v>
      </c>
      <c r="H5848" s="456">
        <f t="shared" si="91"/>
        <v>7.13</v>
      </c>
    </row>
    <row r="5849" spans="1:8" x14ac:dyDescent="0.25">
      <c r="A5849" s="447"/>
      <c r="B5849" s="449">
        <v>89434</v>
      </c>
      <c r="C5849" s="439" t="s">
        <v>13031</v>
      </c>
      <c r="D5849" s="449" t="s">
        <v>60</v>
      </c>
      <c r="E5849" s="450">
        <v>12.34</v>
      </c>
      <c r="F5849" s="455">
        <v>0</v>
      </c>
      <c r="G5849" s="453">
        <f>VLOOKUP(B5849,'SINAPI-%MO'!B:E,4,0)</f>
        <v>0.41820000000000002</v>
      </c>
      <c r="H5849" s="456">
        <f t="shared" si="91"/>
        <v>7.17</v>
      </c>
    </row>
    <row r="5850" spans="1:8" x14ac:dyDescent="0.25">
      <c r="A5850" s="447"/>
      <c r="B5850" s="449">
        <v>89389</v>
      </c>
      <c r="C5850" s="439" t="s">
        <v>13032</v>
      </c>
      <c r="D5850" s="449" t="s">
        <v>60</v>
      </c>
      <c r="E5850" s="450">
        <v>12.95</v>
      </c>
      <c r="F5850" s="455">
        <v>0</v>
      </c>
      <c r="G5850" s="453">
        <f>VLOOKUP(B5850,'SINAPI-%MO'!B:E,4,0)</f>
        <v>0.44479999999999997</v>
      </c>
      <c r="H5850" s="456">
        <f t="shared" si="91"/>
        <v>7.18</v>
      </c>
    </row>
    <row r="5851" spans="1:8" x14ac:dyDescent="0.25">
      <c r="A5851" s="447"/>
      <c r="B5851" s="449">
        <v>89417</v>
      </c>
      <c r="C5851" s="439" t="s">
        <v>2543</v>
      </c>
      <c r="D5851" s="449" t="s">
        <v>60</v>
      </c>
      <c r="E5851" s="450">
        <v>6.01</v>
      </c>
      <c r="F5851" s="455">
        <v>0</v>
      </c>
      <c r="G5851" s="453">
        <f>VLOOKUP(B5851,'SINAPI-%MO'!B:E,4,0)</f>
        <v>0.67390000000000005</v>
      </c>
      <c r="H5851" s="456">
        <f t="shared" si="91"/>
        <v>1.95</v>
      </c>
    </row>
    <row r="5852" spans="1:8" x14ac:dyDescent="0.25">
      <c r="A5852" s="447"/>
      <c r="B5852" s="449">
        <v>89371</v>
      </c>
      <c r="C5852" s="439" t="s">
        <v>2514</v>
      </c>
      <c r="D5852" s="449" t="s">
        <v>60</v>
      </c>
      <c r="E5852" s="450">
        <v>6.5</v>
      </c>
      <c r="F5852" s="455">
        <v>0</v>
      </c>
      <c r="G5852" s="453">
        <f>VLOOKUP(B5852,'SINAPI-%MO'!B:E,4,0)</f>
        <v>0.69689999999999996</v>
      </c>
      <c r="H5852" s="456">
        <f t="shared" si="91"/>
        <v>1.97</v>
      </c>
    </row>
    <row r="5853" spans="1:8" x14ac:dyDescent="0.25">
      <c r="A5853" s="447"/>
      <c r="B5853" s="449">
        <v>89528</v>
      </c>
      <c r="C5853" s="439" t="s">
        <v>2594</v>
      </c>
      <c r="D5853" s="449" t="s">
        <v>60</v>
      </c>
      <c r="E5853" s="450">
        <v>4.82</v>
      </c>
      <c r="F5853" s="455">
        <v>0</v>
      </c>
      <c r="G5853" s="453">
        <f>VLOOKUP(B5853,'SINAPI-%MO'!B:E,4,0)</f>
        <v>0.50619999999999998</v>
      </c>
      <c r="H5853" s="456">
        <f t="shared" si="91"/>
        <v>2.38</v>
      </c>
    </row>
    <row r="5854" spans="1:8" x14ac:dyDescent="0.25">
      <c r="A5854" s="447"/>
      <c r="B5854" s="449">
        <v>89424</v>
      </c>
      <c r="C5854" s="439" t="s">
        <v>2547</v>
      </c>
      <c r="D5854" s="449" t="s">
        <v>60</v>
      </c>
      <c r="E5854" s="450">
        <v>7.11</v>
      </c>
      <c r="F5854" s="455">
        <v>0</v>
      </c>
      <c r="G5854" s="453">
        <f>VLOOKUP(B5854,'SINAPI-%MO'!B:E,4,0)</f>
        <v>0.65959999999999996</v>
      </c>
      <c r="H5854" s="456">
        <f t="shared" si="91"/>
        <v>2.42</v>
      </c>
    </row>
    <row r="5855" spans="1:8" x14ac:dyDescent="0.25">
      <c r="A5855" s="447"/>
      <c r="B5855" s="449">
        <v>89378</v>
      </c>
      <c r="C5855" s="439" t="s">
        <v>2520</v>
      </c>
      <c r="D5855" s="449" t="s">
        <v>60</v>
      </c>
      <c r="E5855" s="450">
        <v>7.68</v>
      </c>
      <c r="F5855" s="455">
        <v>0</v>
      </c>
      <c r="G5855" s="453">
        <f>VLOOKUP(B5855,'SINAPI-%MO'!B:E,4,0)</f>
        <v>0.68359999999999999</v>
      </c>
      <c r="H5855" s="456">
        <f t="shared" si="91"/>
        <v>2.42</v>
      </c>
    </row>
    <row r="5856" spans="1:8" x14ac:dyDescent="0.25">
      <c r="A5856" s="447"/>
      <c r="B5856" s="449">
        <v>89541</v>
      </c>
      <c r="C5856" s="439" t="s">
        <v>2601</v>
      </c>
      <c r="D5856" s="449" t="s">
        <v>60</v>
      </c>
      <c r="E5856" s="450">
        <v>7.27</v>
      </c>
      <c r="F5856" s="455">
        <v>0</v>
      </c>
      <c r="G5856" s="453">
        <f>VLOOKUP(B5856,'SINAPI-%MO'!B:E,4,0)</f>
        <v>0.40989999999999999</v>
      </c>
      <c r="H5856" s="456">
        <f t="shared" si="91"/>
        <v>4.29</v>
      </c>
    </row>
    <row r="5857" spans="1:8" x14ac:dyDescent="0.25">
      <c r="A5857" s="447"/>
      <c r="B5857" s="449">
        <v>89431</v>
      </c>
      <c r="C5857" s="439" t="s">
        <v>2551</v>
      </c>
      <c r="D5857" s="449" t="s">
        <v>60</v>
      </c>
      <c r="E5857" s="450">
        <v>9.9499999999999993</v>
      </c>
      <c r="F5857" s="455">
        <v>0</v>
      </c>
      <c r="G5857" s="453">
        <f>VLOOKUP(B5857,'SINAPI-%MO'!B:E,4,0)</f>
        <v>0.56379999999999997</v>
      </c>
      <c r="H5857" s="456">
        <f t="shared" si="91"/>
        <v>4.34</v>
      </c>
    </row>
    <row r="5858" spans="1:8" x14ac:dyDescent="0.25">
      <c r="A5858" s="447"/>
      <c r="B5858" s="449">
        <v>89386</v>
      </c>
      <c r="C5858" s="439" t="s">
        <v>2524</v>
      </c>
      <c r="D5858" s="449" t="s">
        <v>60</v>
      </c>
      <c r="E5858" s="450">
        <v>10.62</v>
      </c>
      <c r="F5858" s="455">
        <v>0</v>
      </c>
      <c r="G5858" s="453">
        <f>VLOOKUP(B5858,'SINAPI-%MO'!B:E,4,0)</f>
        <v>0.59040000000000004</v>
      </c>
      <c r="H5858" s="456">
        <f t="shared" si="91"/>
        <v>4.34</v>
      </c>
    </row>
    <row r="5859" spans="1:8" x14ac:dyDescent="0.25">
      <c r="A5859" s="447"/>
      <c r="B5859" s="449">
        <v>89558</v>
      </c>
      <c r="C5859" s="439" t="s">
        <v>2614</v>
      </c>
      <c r="D5859" s="449" t="s">
        <v>60</v>
      </c>
      <c r="E5859" s="450">
        <v>11.17</v>
      </c>
      <c r="F5859" s="455">
        <v>0</v>
      </c>
      <c r="G5859" s="453">
        <f>VLOOKUP(B5859,'SINAPI-%MO'!B:E,4,0)</f>
        <v>0.32229999999999998</v>
      </c>
      <c r="H5859" s="456">
        <f t="shared" si="91"/>
        <v>7.56</v>
      </c>
    </row>
    <row r="5860" spans="1:8" x14ac:dyDescent="0.25">
      <c r="A5860" s="447"/>
      <c r="B5860" s="449">
        <v>103988</v>
      </c>
      <c r="C5860" s="439" t="s">
        <v>3227</v>
      </c>
      <c r="D5860" s="449" t="s">
        <v>60</v>
      </c>
      <c r="E5860" s="450">
        <v>14.27</v>
      </c>
      <c r="F5860" s="455">
        <v>0</v>
      </c>
      <c r="G5860" s="453">
        <f>VLOOKUP(B5860,'SINAPI-%MO'!B:E,4,0)</f>
        <v>0.46529999999999999</v>
      </c>
      <c r="H5860" s="456">
        <f t="shared" si="91"/>
        <v>7.63</v>
      </c>
    </row>
    <row r="5861" spans="1:8" x14ac:dyDescent="0.25">
      <c r="A5861" s="447"/>
      <c r="B5861" s="449">
        <v>89575</v>
      </c>
      <c r="C5861" s="439" t="s">
        <v>2627</v>
      </c>
      <c r="D5861" s="449" t="s">
        <v>60</v>
      </c>
      <c r="E5861" s="450">
        <v>13.26</v>
      </c>
      <c r="F5861" s="455">
        <v>0</v>
      </c>
      <c r="G5861" s="453">
        <f>VLOOKUP(B5861,'SINAPI-%MO'!B:E,4,0)</f>
        <v>0.33110000000000001</v>
      </c>
      <c r="H5861" s="456">
        <f t="shared" si="91"/>
        <v>8.86</v>
      </c>
    </row>
    <row r="5862" spans="1:8" x14ac:dyDescent="0.25">
      <c r="A5862" s="447"/>
      <c r="B5862" s="449">
        <v>103995</v>
      </c>
      <c r="C5862" s="439" t="s">
        <v>3233</v>
      </c>
      <c r="D5862" s="449" t="s">
        <v>60</v>
      </c>
      <c r="E5862" s="450">
        <v>16.88</v>
      </c>
      <c r="F5862" s="455">
        <v>0</v>
      </c>
      <c r="G5862" s="453">
        <f>VLOOKUP(B5862,'SINAPI-%MO'!B:E,4,0)</f>
        <v>0.47039999999999998</v>
      </c>
      <c r="H5862" s="456">
        <f t="shared" si="91"/>
        <v>8.93</v>
      </c>
    </row>
    <row r="5863" spans="1:8" x14ac:dyDescent="0.25">
      <c r="A5863" s="447"/>
      <c r="B5863" s="449">
        <v>89597</v>
      </c>
      <c r="C5863" s="439" t="s">
        <v>2639</v>
      </c>
      <c r="D5863" s="449" t="s">
        <v>60</v>
      </c>
      <c r="E5863" s="450">
        <v>26.24</v>
      </c>
      <c r="F5863" s="455">
        <v>0</v>
      </c>
      <c r="G5863" s="453">
        <f>VLOOKUP(B5863,'SINAPI-%MO'!B:E,4,0)</f>
        <v>0.19739999999999999</v>
      </c>
      <c r="H5863" s="456">
        <f t="shared" si="91"/>
        <v>21.06</v>
      </c>
    </row>
    <row r="5864" spans="1:8" x14ac:dyDescent="0.25">
      <c r="A5864" s="447"/>
      <c r="B5864" s="449">
        <v>89611</v>
      </c>
      <c r="C5864" s="439" t="s">
        <v>2644</v>
      </c>
      <c r="D5864" s="449" t="s">
        <v>60</v>
      </c>
      <c r="E5864" s="450">
        <v>37.299999999999997</v>
      </c>
      <c r="F5864" s="455">
        <v>0</v>
      </c>
      <c r="G5864" s="453">
        <f>VLOOKUP(B5864,'SINAPI-%MO'!B:E,4,0)</f>
        <v>0.17</v>
      </c>
      <c r="H5864" s="456">
        <f t="shared" si="91"/>
        <v>30.95</v>
      </c>
    </row>
    <row r="5865" spans="1:8" x14ac:dyDescent="0.25">
      <c r="A5865" s="447"/>
      <c r="B5865" s="449">
        <v>89614</v>
      </c>
      <c r="C5865" s="439" t="s">
        <v>2647</v>
      </c>
      <c r="D5865" s="449" t="s">
        <v>60</v>
      </c>
      <c r="E5865" s="450">
        <v>69.72</v>
      </c>
      <c r="F5865" s="455">
        <v>0</v>
      </c>
      <c r="G5865" s="453">
        <f>VLOOKUP(B5865,'SINAPI-%MO'!B:E,4,0)</f>
        <v>0.1026</v>
      </c>
      <c r="H5865" s="456">
        <f t="shared" si="91"/>
        <v>62.56</v>
      </c>
    </row>
    <row r="5866" spans="1:8" x14ac:dyDescent="0.25">
      <c r="A5866" s="447"/>
      <c r="B5866" s="449">
        <v>103975</v>
      </c>
      <c r="C5866" s="439" t="s">
        <v>3217</v>
      </c>
      <c r="D5866" s="449" t="s">
        <v>60</v>
      </c>
      <c r="E5866" s="450">
        <v>20.309999999999999</v>
      </c>
      <c r="F5866" s="455">
        <v>0</v>
      </c>
      <c r="G5866" s="453">
        <f>VLOOKUP(B5866,'SINAPI-%MO'!B:E,4,0)</f>
        <v>0.31119999999999998</v>
      </c>
      <c r="H5866" s="456">
        <f t="shared" si="91"/>
        <v>13.98</v>
      </c>
    </row>
    <row r="5867" spans="1:8" x14ac:dyDescent="0.25">
      <c r="A5867" s="447"/>
      <c r="B5867" s="449">
        <v>104007</v>
      </c>
      <c r="C5867" s="439" t="s">
        <v>3243</v>
      </c>
      <c r="D5867" s="449" t="s">
        <v>60</v>
      </c>
      <c r="E5867" s="450">
        <v>24.69</v>
      </c>
      <c r="F5867" s="455">
        <v>0</v>
      </c>
      <c r="G5867" s="453">
        <f>VLOOKUP(B5867,'SINAPI-%MO'!B:E,4,0)</f>
        <v>0.43009999999999998</v>
      </c>
      <c r="H5867" s="456">
        <f t="shared" si="91"/>
        <v>14.07</v>
      </c>
    </row>
    <row r="5868" spans="1:8" x14ac:dyDescent="0.25">
      <c r="A5868" s="447"/>
      <c r="B5868" s="449">
        <v>103976</v>
      </c>
      <c r="C5868" s="439" t="s">
        <v>3218</v>
      </c>
      <c r="D5868" s="449" t="s">
        <v>60</v>
      </c>
      <c r="E5868" s="450">
        <v>29.57</v>
      </c>
      <c r="F5868" s="455">
        <v>0</v>
      </c>
      <c r="G5868" s="453">
        <f>VLOOKUP(B5868,'SINAPI-%MO'!B:E,4,0)</f>
        <v>0.24990000000000001</v>
      </c>
      <c r="H5868" s="456">
        <f t="shared" si="91"/>
        <v>22.18</v>
      </c>
    </row>
    <row r="5869" spans="1:8" x14ac:dyDescent="0.25">
      <c r="A5869" s="447"/>
      <c r="B5869" s="449">
        <v>104008</v>
      </c>
      <c r="C5869" s="439" t="s">
        <v>3244</v>
      </c>
      <c r="D5869" s="449" t="s">
        <v>60</v>
      </c>
      <c r="E5869" s="450">
        <v>35.82</v>
      </c>
      <c r="F5869" s="455">
        <v>0</v>
      </c>
      <c r="G5869" s="453">
        <f>VLOOKUP(B5869,'SINAPI-%MO'!B:E,4,0)</f>
        <v>0.37830000000000003</v>
      </c>
      <c r="H5869" s="456">
        <f t="shared" si="91"/>
        <v>22.26</v>
      </c>
    </row>
    <row r="5870" spans="1:8" x14ac:dyDescent="0.25">
      <c r="A5870" s="447"/>
      <c r="B5870" s="449">
        <v>89630</v>
      </c>
      <c r="C5870" s="439" t="s">
        <v>2659</v>
      </c>
      <c r="D5870" s="449" t="s">
        <v>60</v>
      </c>
      <c r="E5870" s="450">
        <v>70.94</v>
      </c>
      <c r="F5870" s="455">
        <v>0</v>
      </c>
      <c r="G5870" s="453">
        <f>VLOOKUP(B5870,'SINAPI-%MO'!B:E,4,0)</f>
        <v>0.15179999999999999</v>
      </c>
      <c r="H5870" s="456">
        <f t="shared" si="91"/>
        <v>60.17</v>
      </c>
    </row>
    <row r="5871" spans="1:8" x14ac:dyDescent="0.25">
      <c r="A5871" s="447"/>
      <c r="B5871" s="449">
        <v>89632</v>
      </c>
      <c r="C5871" s="439" t="s">
        <v>2661</v>
      </c>
      <c r="D5871" s="449" t="s">
        <v>60</v>
      </c>
      <c r="E5871" s="450">
        <v>143.28</v>
      </c>
      <c r="F5871" s="455">
        <v>0</v>
      </c>
      <c r="G5871" s="453">
        <f>VLOOKUP(B5871,'SINAPI-%MO'!B:E,4,0)</f>
        <v>8.6300000000000002E-2</v>
      </c>
      <c r="H5871" s="456">
        <f t="shared" si="91"/>
        <v>130.91</v>
      </c>
    </row>
    <row r="5872" spans="1:8" x14ac:dyDescent="0.25">
      <c r="A5872" s="447"/>
      <c r="B5872" s="449">
        <v>89438</v>
      </c>
      <c r="C5872" s="439" t="s">
        <v>2554</v>
      </c>
      <c r="D5872" s="449" t="s">
        <v>60</v>
      </c>
      <c r="E5872" s="450">
        <v>10.93</v>
      </c>
      <c r="F5872" s="455">
        <v>0</v>
      </c>
      <c r="G5872" s="453">
        <f>VLOOKUP(B5872,'SINAPI-%MO'!B:E,4,0)</f>
        <v>0.74199999999999999</v>
      </c>
      <c r="H5872" s="456">
        <f t="shared" si="91"/>
        <v>2.81</v>
      </c>
    </row>
    <row r="5873" spans="1:8" x14ac:dyDescent="0.25">
      <c r="A5873" s="447"/>
      <c r="B5873" s="449">
        <v>89393</v>
      </c>
      <c r="C5873" s="439" t="s">
        <v>2526</v>
      </c>
      <c r="D5873" s="449" t="s">
        <v>60</v>
      </c>
      <c r="E5873" s="450">
        <v>11.9</v>
      </c>
      <c r="F5873" s="455">
        <v>0</v>
      </c>
      <c r="G5873" s="453">
        <f>VLOOKUP(B5873,'SINAPI-%MO'!B:E,4,0)</f>
        <v>0.76219999999999999</v>
      </c>
      <c r="H5873" s="456">
        <f t="shared" si="91"/>
        <v>2.82</v>
      </c>
    </row>
    <row r="5874" spans="1:8" x14ac:dyDescent="0.25">
      <c r="A5874" s="447"/>
      <c r="B5874" s="449">
        <v>89617</v>
      </c>
      <c r="C5874" s="439" t="s">
        <v>2649</v>
      </c>
      <c r="D5874" s="449" t="s">
        <v>60</v>
      </c>
      <c r="E5874" s="450">
        <v>8.41</v>
      </c>
      <c r="F5874" s="455">
        <v>0</v>
      </c>
      <c r="G5874" s="453">
        <f>VLOOKUP(B5874,'SINAPI-%MO'!B:E,4,0)</f>
        <v>0.58030000000000004</v>
      </c>
      <c r="H5874" s="456">
        <f t="shared" si="91"/>
        <v>3.52</v>
      </c>
    </row>
    <row r="5875" spans="1:8" x14ac:dyDescent="0.25">
      <c r="A5875" s="447"/>
      <c r="B5875" s="449">
        <v>89440</v>
      </c>
      <c r="C5875" s="439" t="s">
        <v>2555</v>
      </c>
      <c r="D5875" s="449" t="s">
        <v>60</v>
      </c>
      <c r="E5875" s="450">
        <v>12.99</v>
      </c>
      <c r="F5875" s="455">
        <v>0</v>
      </c>
      <c r="G5875" s="453">
        <f>VLOOKUP(B5875,'SINAPI-%MO'!B:E,4,0)</f>
        <v>0.72360000000000002</v>
      </c>
      <c r="H5875" s="456">
        <f t="shared" si="91"/>
        <v>3.59</v>
      </c>
    </row>
    <row r="5876" spans="1:8" x14ac:dyDescent="0.25">
      <c r="A5876" s="447"/>
      <c r="B5876" s="449">
        <v>89395</v>
      </c>
      <c r="C5876" s="439" t="s">
        <v>2527</v>
      </c>
      <c r="D5876" s="449" t="s">
        <v>60</v>
      </c>
      <c r="E5876" s="450">
        <v>14.12</v>
      </c>
      <c r="F5876" s="455">
        <v>0</v>
      </c>
      <c r="G5876" s="453">
        <f>VLOOKUP(B5876,'SINAPI-%MO'!B:E,4,0)</f>
        <v>0.74429999999999996</v>
      </c>
      <c r="H5876" s="456">
        <f t="shared" si="91"/>
        <v>3.61</v>
      </c>
    </row>
    <row r="5877" spans="1:8" x14ac:dyDescent="0.25">
      <c r="A5877" s="447"/>
      <c r="B5877" s="449">
        <v>89620</v>
      </c>
      <c r="C5877" s="439" t="s">
        <v>2650</v>
      </c>
      <c r="D5877" s="449" t="s">
        <v>60</v>
      </c>
      <c r="E5877" s="450">
        <v>13.39</v>
      </c>
      <c r="F5877" s="455">
        <v>0</v>
      </c>
      <c r="G5877" s="453">
        <f>VLOOKUP(B5877,'SINAPI-%MO'!B:E,4,0)</f>
        <v>0.4466</v>
      </c>
      <c r="H5877" s="456">
        <f t="shared" si="91"/>
        <v>7.41</v>
      </c>
    </row>
    <row r="5878" spans="1:8" x14ac:dyDescent="0.25">
      <c r="A5878" s="447"/>
      <c r="B5878" s="449">
        <v>89443</v>
      </c>
      <c r="C5878" s="439" t="s">
        <v>2557</v>
      </c>
      <c r="D5878" s="449" t="s">
        <v>60</v>
      </c>
      <c r="E5878" s="450">
        <v>18.7</v>
      </c>
      <c r="F5878" s="455">
        <v>0</v>
      </c>
      <c r="G5878" s="453">
        <f>VLOOKUP(B5878,'SINAPI-%MO'!B:E,4,0)</f>
        <v>0.6</v>
      </c>
      <c r="H5878" s="456">
        <f t="shared" si="91"/>
        <v>7.48</v>
      </c>
    </row>
    <row r="5879" spans="1:8" x14ac:dyDescent="0.25">
      <c r="A5879" s="447"/>
      <c r="B5879" s="449">
        <v>89398</v>
      </c>
      <c r="C5879" s="439" t="s">
        <v>2529</v>
      </c>
      <c r="D5879" s="449" t="s">
        <v>60</v>
      </c>
      <c r="E5879" s="450">
        <v>20.04</v>
      </c>
      <c r="F5879" s="455">
        <v>0</v>
      </c>
      <c r="G5879" s="453">
        <f>VLOOKUP(B5879,'SINAPI-%MO'!B:E,4,0)</f>
        <v>0.62570000000000003</v>
      </c>
      <c r="H5879" s="456">
        <f t="shared" si="91"/>
        <v>7.5</v>
      </c>
    </row>
    <row r="5880" spans="1:8" x14ac:dyDescent="0.25">
      <c r="A5880" s="447"/>
      <c r="B5880" s="449">
        <v>89623</v>
      </c>
      <c r="C5880" s="439" t="s">
        <v>2652</v>
      </c>
      <c r="D5880" s="449" t="s">
        <v>60</v>
      </c>
      <c r="E5880" s="450">
        <v>22.1</v>
      </c>
      <c r="F5880" s="455">
        <v>0</v>
      </c>
      <c r="G5880" s="453">
        <f>VLOOKUP(B5880,'SINAPI-%MO'!B:E,4,0)</f>
        <v>0.32850000000000001</v>
      </c>
      <c r="H5880" s="456">
        <f t="shared" si="91"/>
        <v>14.84</v>
      </c>
    </row>
    <row r="5881" spans="1:8" x14ac:dyDescent="0.25">
      <c r="A5881" s="447"/>
      <c r="B5881" s="449">
        <v>104011</v>
      </c>
      <c r="C5881" s="439" t="s">
        <v>3246</v>
      </c>
      <c r="D5881" s="449" t="s">
        <v>60</v>
      </c>
      <c r="E5881" s="450">
        <v>28.21</v>
      </c>
      <c r="F5881" s="455">
        <v>0</v>
      </c>
      <c r="G5881" s="453">
        <f>VLOOKUP(B5881,'SINAPI-%MO'!B:E,4,0)</f>
        <v>0.47110000000000002</v>
      </c>
      <c r="H5881" s="456">
        <f t="shared" si="91"/>
        <v>14.92</v>
      </c>
    </row>
    <row r="5882" spans="1:8" x14ac:dyDescent="0.25">
      <c r="A5882" s="447"/>
      <c r="B5882" s="449">
        <v>89625</v>
      </c>
      <c r="C5882" s="439" t="s">
        <v>2654</v>
      </c>
      <c r="D5882" s="449" t="s">
        <v>60</v>
      </c>
      <c r="E5882" s="450">
        <v>25.88</v>
      </c>
      <c r="F5882" s="455">
        <v>0</v>
      </c>
      <c r="G5882" s="453">
        <f>VLOOKUP(B5882,'SINAPI-%MO'!B:E,4,0)</f>
        <v>0.33929999999999999</v>
      </c>
      <c r="H5882" s="456">
        <f t="shared" si="91"/>
        <v>17.09</v>
      </c>
    </row>
    <row r="5883" spans="1:8" x14ac:dyDescent="0.25">
      <c r="A5883" s="447"/>
      <c r="B5883" s="449">
        <v>104004</v>
      </c>
      <c r="C5883" s="439" t="s">
        <v>3240</v>
      </c>
      <c r="D5883" s="449" t="s">
        <v>60</v>
      </c>
      <c r="E5883" s="450">
        <v>33.08</v>
      </c>
      <c r="F5883" s="455">
        <v>0</v>
      </c>
      <c r="G5883" s="453">
        <f>VLOOKUP(B5883,'SINAPI-%MO'!B:E,4,0)</f>
        <v>0.48</v>
      </c>
      <c r="H5883" s="456">
        <f t="shared" si="91"/>
        <v>17.2</v>
      </c>
    </row>
    <row r="5884" spans="1:8" x14ac:dyDescent="0.25">
      <c r="A5884" s="447"/>
      <c r="B5884" s="449">
        <v>89628</v>
      </c>
      <c r="C5884" s="439" t="s">
        <v>2657</v>
      </c>
      <c r="D5884" s="449" t="s">
        <v>60</v>
      </c>
      <c r="E5884" s="450">
        <v>55.39</v>
      </c>
      <c r="F5884" s="455">
        <v>0</v>
      </c>
      <c r="G5884" s="453">
        <f>VLOOKUP(B5884,'SINAPI-%MO'!B:E,4,0)</f>
        <v>0.18740000000000001</v>
      </c>
      <c r="H5884" s="456">
        <f t="shared" si="91"/>
        <v>45</v>
      </c>
    </row>
    <row r="5885" spans="1:8" x14ac:dyDescent="0.25">
      <c r="A5885" s="447"/>
      <c r="B5885" s="449">
        <v>89629</v>
      </c>
      <c r="C5885" s="439" t="s">
        <v>2658</v>
      </c>
      <c r="D5885" s="449" t="s">
        <v>60</v>
      </c>
      <c r="E5885" s="450">
        <v>93.73</v>
      </c>
      <c r="F5885" s="455">
        <v>0</v>
      </c>
      <c r="G5885" s="453">
        <f>VLOOKUP(B5885,'SINAPI-%MO'!B:E,4,0)</f>
        <v>0.1361</v>
      </c>
      <c r="H5885" s="456">
        <f t="shared" si="91"/>
        <v>80.97</v>
      </c>
    </row>
    <row r="5886" spans="1:8" x14ac:dyDescent="0.25">
      <c r="A5886" s="447"/>
      <c r="B5886" s="449">
        <v>89631</v>
      </c>
      <c r="C5886" s="439" t="s">
        <v>2660</v>
      </c>
      <c r="D5886" s="449" t="s">
        <v>60</v>
      </c>
      <c r="E5886" s="450">
        <v>123.32</v>
      </c>
      <c r="F5886" s="455">
        <v>0</v>
      </c>
      <c r="G5886" s="453">
        <f>VLOOKUP(B5886,'SINAPI-%MO'!B:E,4,0)</f>
        <v>0.1164</v>
      </c>
      <c r="H5886" s="456">
        <f t="shared" si="91"/>
        <v>108.96</v>
      </c>
    </row>
    <row r="5887" spans="1:8" x14ac:dyDescent="0.25">
      <c r="A5887" s="447"/>
      <c r="B5887" s="449">
        <v>89401</v>
      </c>
      <c r="C5887" s="439" t="s">
        <v>5675</v>
      </c>
      <c r="D5887" s="449" t="s">
        <v>73</v>
      </c>
      <c r="E5887" s="450">
        <v>11.89</v>
      </c>
      <c r="F5887" s="455">
        <v>0</v>
      </c>
      <c r="G5887" s="453">
        <f>VLOOKUP(B5887,'SINAPI-%MO'!B:E,4,0)</f>
        <v>0.59630000000000005</v>
      </c>
      <c r="H5887" s="456">
        <f t="shared" si="91"/>
        <v>4.79</v>
      </c>
    </row>
    <row r="5888" spans="1:8" x14ac:dyDescent="0.25">
      <c r="A5888" s="447"/>
      <c r="B5888" s="449">
        <v>89355</v>
      </c>
      <c r="C5888" s="439" t="s">
        <v>5672</v>
      </c>
      <c r="D5888" s="449" t="s">
        <v>73</v>
      </c>
      <c r="E5888" s="450">
        <v>21.92</v>
      </c>
      <c r="F5888" s="455">
        <v>0</v>
      </c>
      <c r="G5888" s="453">
        <f>VLOOKUP(B5888,'SINAPI-%MO'!B:E,4,0)</f>
        <v>0.77649999999999997</v>
      </c>
      <c r="H5888" s="456">
        <f t="shared" si="91"/>
        <v>4.8899999999999997</v>
      </c>
    </row>
    <row r="5889" spans="1:8" x14ac:dyDescent="0.25">
      <c r="A5889" s="447"/>
      <c r="B5889" s="449">
        <v>89446</v>
      </c>
      <c r="C5889" s="439" t="s">
        <v>5678</v>
      </c>
      <c r="D5889" s="449" t="s">
        <v>73</v>
      </c>
      <c r="E5889" s="450">
        <v>6.35</v>
      </c>
      <c r="F5889" s="455">
        <v>0</v>
      </c>
      <c r="G5889" s="453">
        <f>VLOOKUP(B5889,'SINAPI-%MO'!B:E,4,0)</f>
        <v>0.1575</v>
      </c>
      <c r="H5889" s="456">
        <f t="shared" si="91"/>
        <v>5.34</v>
      </c>
    </row>
    <row r="5890" spans="1:8" x14ac:dyDescent="0.25">
      <c r="A5890" s="447"/>
      <c r="B5890" s="449">
        <v>89402</v>
      </c>
      <c r="C5890" s="439" t="s">
        <v>5676</v>
      </c>
      <c r="D5890" s="449" t="s">
        <v>73</v>
      </c>
      <c r="E5890" s="450">
        <v>13.66</v>
      </c>
      <c r="F5890" s="455">
        <v>0</v>
      </c>
      <c r="G5890" s="453">
        <f>VLOOKUP(B5890,'SINAPI-%MO'!B:E,4,0)</f>
        <v>0.60250000000000004</v>
      </c>
      <c r="H5890" s="456">
        <f t="shared" si="91"/>
        <v>5.42</v>
      </c>
    </row>
    <row r="5891" spans="1:8" x14ac:dyDescent="0.25">
      <c r="A5891" s="447"/>
      <c r="B5891" s="449">
        <v>89356</v>
      </c>
      <c r="C5891" s="439" t="s">
        <v>5673</v>
      </c>
      <c r="D5891" s="449" t="s">
        <v>73</v>
      </c>
      <c r="E5891" s="450">
        <v>25.26</v>
      </c>
      <c r="F5891" s="455">
        <v>0</v>
      </c>
      <c r="G5891" s="453">
        <f>VLOOKUP(B5891,'SINAPI-%MO'!B:E,4,0)</f>
        <v>0.78069999999999995</v>
      </c>
      <c r="H5891" s="456">
        <f t="shared" si="91"/>
        <v>5.53</v>
      </c>
    </row>
    <row r="5892" spans="1:8" x14ac:dyDescent="0.25">
      <c r="A5892" s="447"/>
      <c r="B5892" s="449">
        <v>89447</v>
      </c>
      <c r="C5892" s="439" t="s">
        <v>5679</v>
      </c>
      <c r="D5892" s="449" t="s">
        <v>73</v>
      </c>
      <c r="E5892" s="450">
        <v>12.78</v>
      </c>
      <c r="F5892" s="455">
        <v>0</v>
      </c>
      <c r="G5892" s="453">
        <f>VLOOKUP(B5892,'SINAPI-%MO'!B:E,4,0)</f>
        <v>9.5500000000000002E-2</v>
      </c>
      <c r="H5892" s="456">
        <f t="shared" si="91"/>
        <v>11.55</v>
      </c>
    </row>
    <row r="5893" spans="1:8" x14ac:dyDescent="0.25">
      <c r="A5893" s="447"/>
      <c r="B5893" s="449">
        <v>89403</v>
      </c>
      <c r="C5893" s="439" t="s">
        <v>5677</v>
      </c>
      <c r="D5893" s="449" t="s">
        <v>73</v>
      </c>
      <c r="E5893" s="450">
        <v>21.45</v>
      </c>
      <c r="F5893" s="455">
        <v>0</v>
      </c>
      <c r="G5893" s="453">
        <f>VLOOKUP(B5893,'SINAPI-%MO'!B:E,4,0)</f>
        <v>0.45729999999999998</v>
      </c>
      <c r="H5893" s="456">
        <f t="shared" si="91"/>
        <v>11.64</v>
      </c>
    </row>
    <row r="5894" spans="1:8" x14ac:dyDescent="0.25">
      <c r="A5894" s="447"/>
      <c r="B5894" s="449">
        <v>89357</v>
      </c>
      <c r="C5894" s="439" t="s">
        <v>5674</v>
      </c>
      <c r="D5894" s="449" t="s">
        <v>73</v>
      </c>
      <c r="E5894" s="450">
        <v>35.28</v>
      </c>
      <c r="F5894" s="455">
        <v>0</v>
      </c>
      <c r="G5894" s="453">
        <f>VLOOKUP(B5894,'SINAPI-%MO'!B:E,4,0)</f>
        <v>0.66639999999999999</v>
      </c>
      <c r="H5894" s="456">
        <f t="shared" si="91"/>
        <v>11.76</v>
      </c>
    </row>
    <row r="5895" spans="1:8" x14ac:dyDescent="0.25">
      <c r="A5895" s="447"/>
      <c r="B5895" s="449">
        <v>89448</v>
      </c>
      <c r="C5895" s="439" t="s">
        <v>5680</v>
      </c>
      <c r="D5895" s="449" t="s">
        <v>73</v>
      </c>
      <c r="E5895" s="450">
        <v>19.600000000000001</v>
      </c>
      <c r="F5895" s="455">
        <v>0</v>
      </c>
      <c r="G5895" s="453">
        <f>VLOOKUP(B5895,'SINAPI-%MO'!B:E,4,0)</f>
        <v>7.4499999999999997E-2</v>
      </c>
      <c r="H5895" s="456">
        <f t="shared" si="91"/>
        <v>18.13</v>
      </c>
    </row>
    <row r="5896" spans="1:8" x14ac:dyDescent="0.25">
      <c r="A5896" s="447"/>
      <c r="B5896" s="449">
        <v>103978</v>
      </c>
      <c r="C5896" s="439" t="s">
        <v>5693</v>
      </c>
      <c r="D5896" s="449" t="s">
        <v>73</v>
      </c>
      <c r="E5896" s="450">
        <v>29.81</v>
      </c>
      <c r="F5896" s="455">
        <v>0</v>
      </c>
      <c r="G5896" s="453">
        <f>VLOOKUP(B5896,'SINAPI-%MO'!B:E,4,0)</f>
        <v>0.3901</v>
      </c>
      <c r="H5896" s="456">
        <f t="shared" si="91"/>
        <v>18.18</v>
      </c>
    </row>
    <row r="5897" spans="1:8" x14ac:dyDescent="0.25">
      <c r="A5897" s="447"/>
      <c r="B5897" s="449">
        <v>89449</v>
      </c>
      <c r="C5897" s="439" t="s">
        <v>5681</v>
      </c>
      <c r="D5897" s="449" t="s">
        <v>73</v>
      </c>
      <c r="E5897" s="450">
        <v>21.66</v>
      </c>
      <c r="F5897" s="455">
        <v>0</v>
      </c>
      <c r="G5897" s="453">
        <f>VLOOKUP(B5897,'SINAPI-%MO'!B:E,4,0)</f>
        <v>8.1299999999999997E-2</v>
      </c>
      <c r="H5897" s="456">
        <f t="shared" si="91"/>
        <v>19.89</v>
      </c>
    </row>
    <row r="5898" spans="1:8" x14ac:dyDescent="0.25">
      <c r="A5898" s="447"/>
      <c r="B5898" s="449">
        <v>103979</v>
      </c>
      <c r="C5898" s="439" t="s">
        <v>5694</v>
      </c>
      <c r="D5898" s="449" t="s">
        <v>73</v>
      </c>
      <c r="E5898" s="450">
        <v>33.840000000000003</v>
      </c>
      <c r="F5898" s="455">
        <v>0</v>
      </c>
      <c r="G5898" s="453">
        <f>VLOOKUP(B5898,'SINAPI-%MO'!B:E,4,0)</f>
        <v>0.41049999999999998</v>
      </c>
      <c r="H5898" s="456">
        <f t="shared" si="91"/>
        <v>19.940000000000001</v>
      </c>
    </row>
    <row r="5899" spans="1:8" x14ac:dyDescent="0.25">
      <c r="A5899" s="447"/>
      <c r="B5899" s="449">
        <v>89450</v>
      </c>
      <c r="C5899" s="439" t="s">
        <v>5682</v>
      </c>
      <c r="D5899" s="449" t="s">
        <v>73</v>
      </c>
      <c r="E5899" s="450">
        <v>34.81</v>
      </c>
      <c r="F5899" s="455">
        <v>0</v>
      </c>
      <c r="G5899" s="453">
        <f>VLOOKUP(B5899,'SINAPI-%MO'!B:E,4,0)</f>
        <v>5.9499999999999997E-2</v>
      </c>
      <c r="H5899" s="456">
        <f t="shared" si="91"/>
        <v>32.729999999999997</v>
      </c>
    </row>
    <row r="5900" spans="1:8" x14ac:dyDescent="0.25">
      <c r="A5900" s="447"/>
      <c r="B5900" s="449">
        <v>89451</v>
      </c>
      <c r="C5900" s="439" t="s">
        <v>5683</v>
      </c>
      <c r="D5900" s="449" t="s">
        <v>73</v>
      </c>
      <c r="E5900" s="450">
        <v>56.79</v>
      </c>
      <c r="F5900" s="455">
        <v>0</v>
      </c>
      <c r="G5900" s="453">
        <f>VLOOKUP(B5900,'SINAPI-%MO'!B:E,4,0)</f>
        <v>4.4900000000000002E-2</v>
      </c>
      <c r="H5900" s="456">
        <f t="shared" ref="H5900:H5963" si="92">IF(E5900&gt;0,TRUNC(E5900*(1-G5900),2),"")</f>
        <v>54.24</v>
      </c>
    </row>
    <row r="5901" spans="1:8" x14ac:dyDescent="0.25">
      <c r="A5901" s="447"/>
      <c r="B5901" s="449">
        <v>89452</v>
      </c>
      <c r="C5901" s="439" t="s">
        <v>5684</v>
      </c>
      <c r="D5901" s="449" t="s">
        <v>73</v>
      </c>
      <c r="E5901" s="450">
        <v>78.33</v>
      </c>
      <c r="F5901" s="455">
        <v>0</v>
      </c>
      <c r="G5901" s="453">
        <f>VLOOKUP(B5901,'SINAPI-%MO'!B:E,4,0)</f>
        <v>3.6600000000000001E-2</v>
      </c>
      <c r="H5901" s="456">
        <f t="shared" si="92"/>
        <v>75.459999999999994</v>
      </c>
    </row>
    <row r="5902" spans="1:8" x14ac:dyDescent="0.25">
      <c r="A5902" s="447"/>
      <c r="B5902" s="449">
        <v>89394</v>
      </c>
      <c r="C5902" s="439" t="s">
        <v>13033</v>
      </c>
      <c r="D5902" s="449" t="s">
        <v>60</v>
      </c>
      <c r="E5902" s="450">
        <v>21.13</v>
      </c>
      <c r="F5902" s="455">
        <v>0</v>
      </c>
      <c r="G5902" s="453">
        <f>VLOOKUP(B5902,'SINAPI-%MO'!B:E,4,0)</f>
        <v>0.3952</v>
      </c>
      <c r="H5902" s="456">
        <f t="shared" si="92"/>
        <v>12.77</v>
      </c>
    </row>
    <row r="5903" spans="1:8" x14ac:dyDescent="0.25">
      <c r="A5903" s="447"/>
      <c r="B5903" s="449">
        <v>89396</v>
      </c>
      <c r="C5903" s="439" t="s">
        <v>13034</v>
      </c>
      <c r="D5903" s="449" t="s">
        <v>60</v>
      </c>
      <c r="E5903" s="450">
        <v>23.18</v>
      </c>
      <c r="F5903" s="455">
        <v>0</v>
      </c>
      <c r="G5903" s="453">
        <f>VLOOKUP(B5903,'SINAPI-%MO'!B:E,4,0)</f>
        <v>0.39129999999999998</v>
      </c>
      <c r="H5903" s="456">
        <f t="shared" si="92"/>
        <v>14.1</v>
      </c>
    </row>
    <row r="5904" spans="1:8" x14ac:dyDescent="0.25">
      <c r="A5904" s="447"/>
      <c r="B5904" s="449">
        <v>90374</v>
      </c>
      <c r="C5904" s="439" t="s">
        <v>13035</v>
      </c>
      <c r="D5904" s="449" t="s">
        <v>60</v>
      </c>
      <c r="E5904" s="450">
        <v>25.14</v>
      </c>
      <c r="F5904" s="455">
        <v>0</v>
      </c>
      <c r="G5904" s="453">
        <f>VLOOKUP(B5904,'SINAPI-%MO'!B:E,4,0)</f>
        <v>0.38940000000000002</v>
      </c>
      <c r="H5904" s="456">
        <f t="shared" si="92"/>
        <v>15.35</v>
      </c>
    </row>
    <row r="5905" spans="1:8" x14ac:dyDescent="0.25">
      <c r="A5905" s="447"/>
      <c r="B5905" s="449">
        <v>89444</v>
      </c>
      <c r="C5905" s="439" t="s">
        <v>13036</v>
      </c>
      <c r="D5905" s="449" t="s">
        <v>60</v>
      </c>
      <c r="E5905" s="450">
        <v>27.58</v>
      </c>
      <c r="F5905" s="455">
        <v>0</v>
      </c>
      <c r="G5905" s="453">
        <f>VLOOKUP(B5905,'SINAPI-%MO'!B:E,4,0)</f>
        <v>0.3503</v>
      </c>
      <c r="H5905" s="456">
        <f t="shared" si="92"/>
        <v>17.91</v>
      </c>
    </row>
    <row r="5906" spans="1:8" x14ac:dyDescent="0.25">
      <c r="A5906" s="447"/>
      <c r="B5906" s="449">
        <v>89399</v>
      </c>
      <c r="C5906" s="439" t="s">
        <v>13037</v>
      </c>
      <c r="D5906" s="449" t="s">
        <v>60</v>
      </c>
      <c r="E5906" s="450">
        <v>28.23</v>
      </c>
      <c r="F5906" s="455">
        <v>0</v>
      </c>
      <c r="G5906" s="453">
        <f>VLOOKUP(B5906,'SINAPI-%MO'!B:E,4,0)</f>
        <v>0.3649</v>
      </c>
      <c r="H5906" s="456">
        <f t="shared" si="92"/>
        <v>17.920000000000002</v>
      </c>
    </row>
    <row r="5907" spans="1:8" x14ac:dyDescent="0.25">
      <c r="A5907" s="447"/>
      <c r="B5907" s="449">
        <v>89442</v>
      </c>
      <c r="C5907" s="439" t="s">
        <v>2556</v>
      </c>
      <c r="D5907" s="449" t="s">
        <v>60</v>
      </c>
      <c r="E5907" s="450">
        <v>15.28</v>
      </c>
      <c r="F5907" s="455">
        <v>0</v>
      </c>
      <c r="G5907" s="453">
        <f>VLOOKUP(B5907,'SINAPI-%MO'!B:E,4,0)</f>
        <v>0.57330000000000003</v>
      </c>
      <c r="H5907" s="456">
        <f t="shared" si="92"/>
        <v>6.51</v>
      </c>
    </row>
    <row r="5908" spans="1:8" x14ac:dyDescent="0.25">
      <c r="A5908" s="447"/>
      <c r="B5908" s="449">
        <v>89397</v>
      </c>
      <c r="C5908" s="439" t="s">
        <v>2528</v>
      </c>
      <c r="D5908" s="449" t="s">
        <v>60</v>
      </c>
      <c r="E5908" s="450">
        <v>16.32</v>
      </c>
      <c r="F5908" s="455">
        <v>0</v>
      </c>
      <c r="G5908" s="453">
        <f>VLOOKUP(B5908,'SINAPI-%MO'!B:E,4,0)</f>
        <v>0.59989999999999999</v>
      </c>
      <c r="H5908" s="456">
        <f t="shared" si="92"/>
        <v>6.52</v>
      </c>
    </row>
    <row r="5909" spans="1:8" x14ac:dyDescent="0.25">
      <c r="A5909" s="447"/>
      <c r="B5909" s="449">
        <v>89622</v>
      </c>
      <c r="C5909" s="439" t="s">
        <v>2651</v>
      </c>
      <c r="D5909" s="449" t="s">
        <v>60</v>
      </c>
      <c r="E5909" s="450">
        <v>16.059999999999999</v>
      </c>
      <c r="F5909" s="455">
        <v>0</v>
      </c>
      <c r="G5909" s="453">
        <f>VLOOKUP(B5909,'SINAPI-%MO'!B:E,4,0)</f>
        <v>0.33810000000000001</v>
      </c>
      <c r="H5909" s="456">
        <f t="shared" si="92"/>
        <v>10.63</v>
      </c>
    </row>
    <row r="5910" spans="1:8" x14ac:dyDescent="0.25">
      <c r="A5910" s="447"/>
      <c r="B5910" s="449">
        <v>89445</v>
      </c>
      <c r="C5910" s="439" t="s">
        <v>2558</v>
      </c>
      <c r="D5910" s="449" t="s">
        <v>60</v>
      </c>
      <c r="E5910" s="450">
        <v>21.02</v>
      </c>
      <c r="F5910" s="455">
        <v>0</v>
      </c>
      <c r="G5910" s="453">
        <f>VLOOKUP(B5910,'SINAPI-%MO'!B:E,4,0)</f>
        <v>0.49099999999999999</v>
      </c>
      <c r="H5910" s="456">
        <f t="shared" si="92"/>
        <v>10.69</v>
      </c>
    </row>
    <row r="5911" spans="1:8" x14ac:dyDescent="0.25">
      <c r="A5911" s="447"/>
      <c r="B5911" s="449">
        <v>89400</v>
      </c>
      <c r="C5911" s="439" t="s">
        <v>2530</v>
      </c>
      <c r="D5911" s="449" t="s">
        <v>60</v>
      </c>
      <c r="E5911" s="450">
        <v>22.23</v>
      </c>
      <c r="F5911" s="455">
        <v>0</v>
      </c>
      <c r="G5911" s="453">
        <f>VLOOKUP(B5911,'SINAPI-%MO'!B:E,4,0)</f>
        <v>0.51819999999999999</v>
      </c>
      <c r="H5911" s="456">
        <f t="shared" si="92"/>
        <v>10.71</v>
      </c>
    </row>
    <row r="5912" spans="1:8" x14ac:dyDescent="0.25">
      <c r="A5912" s="447"/>
      <c r="B5912" s="449">
        <v>89624</v>
      </c>
      <c r="C5912" s="439" t="s">
        <v>2653</v>
      </c>
      <c r="D5912" s="449" t="s">
        <v>60</v>
      </c>
      <c r="E5912" s="450">
        <v>20.420000000000002</v>
      </c>
      <c r="F5912" s="455">
        <v>0</v>
      </c>
      <c r="G5912" s="453">
        <f>VLOOKUP(B5912,'SINAPI-%MO'!B:E,4,0)</f>
        <v>0.32419999999999999</v>
      </c>
      <c r="H5912" s="456">
        <f t="shared" si="92"/>
        <v>13.79</v>
      </c>
    </row>
    <row r="5913" spans="1:8" x14ac:dyDescent="0.25">
      <c r="A5913" s="447"/>
      <c r="B5913" s="449">
        <v>104012</v>
      </c>
      <c r="C5913" s="439" t="s">
        <v>3247</v>
      </c>
      <c r="D5913" s="449" t="s">
        <v>60</v>
      </c>
      <c r="E5913" s="450">
        <v>26.14</v>
      </c>
      <c r="F5913" s="455">
        <v>0</v>
      </c>
      <c r="G5913" s="453">
        <f>VLOOKUP(B5913,'SINAPI-%MO'!B:E,4,0)</f>
        <v>0.46860000000000002</v>
      </c>
      <c r="H5913" s="456">
        <f t="shared" si="92"/>
        <v>13.89</v>
      </c>
    </row>
    <row r="5914" spans="1:8" x14ac:dyDescent="0.25">
      <c r="A5914" s="447"/>
      <c r="B5914" s="449">
        <v>89627</v>
      </c>
      <c r="C5914" s="439" t="s">
        <v>2656</v>
      </c>
      <c r="D5914" s="449" t="s">
        <v>60</v>
      </c>
      <c r="E5914" s="450">
        <v>22.98</v>
      </c>
      <c r="F5914" s="455">
        <v>0</v>
      </c>
      <c r="G5914" s="453">
        <f>VLOOKUP(B5914,'SINAPI-%MO'!B:E,4,0)</f>
        <v>0.29720000000000002</v>
      </c>
      <c r="H5914" s="456">
        <f t="shared" si="92"/>
        <v>16.149999999999999</v>
      </c>
    </row>
    <row r="5915" spans="1:8" x14ac:dyDescent="0.25">
      <c r="A5915" s="447"/>
      <c r="B5915" s="449">
        <v>104006</v>
      </c>
      <c r="C5915" s="439" t="s">
        <v>3242</v>
      </c>
      <c r="D5915" s="449" t="s">
        <v>60</v>
      </c>
      <c r="E5915" s="450">
        <v>28.23</v>
      </c>
      <c r="F5915" s="455">
        <v>0</v>
      </c>
      <c r="G5915" s="453">
        <f>VLOOKUP(B5915,'SINAPI-%MO'!B:E,4,0)</f>
        <v>0.42470000000000002</v>
      </c>
      <c r="H5915" s="456">
        <f t="shared" si="92"/>
        <v>16.239999999999998</v>
      </c>
    </row>
    <row r="5916" spans="1:8" x14ac:dyDescent="0.25">
      <c r="A5916" s="447"/>
      <c r="B5916" s="449">
        <v>89626</v>
      </c>
      <c r="C5916" s="439" t="s">
        <v>2655</v>
      </c>
      <c r="D5916" s="449" t="s">
        <v>60</v>
      </c>
      <c r="E5916" s="450">
        <v>34.619999999999997</v>
      </c>
      <c r="F5916" s="455">
        <v>0</v>
      </c>
      <c r="G5916" s="453">
        <f>VLOOKUP(B5916,'SINAPI-%MO'!B:E,4,0)</f>
        <v>0.2319</v>
      </c>
      <c r="H5916" s="456">
        <f t="shared" si="92"/>
        <v>26.59</v>
      </c>
    </row>
    <row r="5917" spans="1:8" x14ac:dyDescent="0.25">
      <c r="A5917" s="447"/>
      <c r="B5917" s="449">
        <v>104005</v>
      </c>
      <c r="C5917" s="439" t="s">
        <v>3241</v>
      </c>
      <c r="D5917" s="449" t="s">
        <v>60</v>
      </c>
      <c r="E5917" s="450">
        <v>41.27</v>
      </c>
      <c r="F5917" s="455">
        <v>0</v>
      </c>
      <c r="G5917" s="453">
        <f>VLOOKUP(B5917,'SINAPI-%MO'!B:E,4,0)</f>
        <v>0.3533</v>
      </c>
      <c r="H5917" s="456">
        <f t="shared" si="92"/>
        <v>26.68</v>
      </c>
    </row>
    <row r="5918" spans="1:8" x14ac:dyDescent="0.25">
      <c r="A5918" s="447"/>
      <c r="B5918" s="449">
        <v>89439</v>
      </c>
      <c r="C5918" s="439" t="s">
        <v>13038</v>
      </c>
      <c r="D5918" s="449" t="s">
        <v>60</v>
      </c>
      <c r="E5918" s="450">
        <v>12.75</v>
      </c>
      <c r="F5918" s="455">
        <v>0</v>
      </c>
      <c r="G5918" s="453">
        <f>VLOOKUP(B5918,'SINAPI-%MO'!B:E,4,0)</f>
        <v>0.6361</v>
      </c>
      <c r="H5918" s="456">
        <f t="shared" si="92"/>
        <v>4.63</v>
      </c>
    </row>
    <row r="5919" spans="1:8" x14ac:dyDescent="0.25">
      <c r="A5919" s="447"/>
      <c r="B5919" s="449">
        <v>89421</v>
      </c>
      <c r="C5919" s="439" t="s">
        <v>2546</v>
      </c>
      <c r="D5919" s="449" t="s">
        <v>60</v>
      </c>
      <c r="E5919" s="450">
        <v>13.2</v>
      </c>
      <c r="F5919" s="455">
        <v>0</v>
      </c>
      <c r="G5919" s="453">
        <f>VLOOKUP(B5919,'SINAPI-%MO'!B:E,4,0)</f>
        <v>0.30680000000000002</v>
      </c>
      <c r="H5919" s="456">
        <f t="shared" si="92"/>
        <v>9.15</v>
      </c>
    </row>
    <row r="5920" spans="1:8" x14ac:dyDescent="0.25">
      <c r="A5920" s="447"/>
      <c r="B5920" s="449">
        <v>89375</v>
      </c>
      <c r="C5920" s="439" t="s">
        <v>2518</v>
      </c>
      <c r="D5920" s="449" t="s">
        <v>60</v>
      </c>
      <c r="E5920" s="450">
        <v>13.69</v>
      </c>
      <c r="F5920" s="455">
        <v>0</v>
      </c>
      <c r="G5920" s="453">
        <f>VLOOKUP(B5920,'SINAPI-%MO'!B:E,4,0)</f>
        <v>0.33090000000000003</v>
      </c>
      <c r="H5920" s="456">
        <f t="shared" si="92"/>
        <v>9.15</v>
      </c>
    </row>
    <row r="5921" spans="1:8" x14ac:dyDescent="0.25">
      <c r="A5921" s="447"/>
      <c r="B5921" s="449">
        <v>89536</v>
      </c>
      <c r="C5921" s="439" t="s">
        <v>2600</v>
      </c>
      <c r="D5921" s="449" t="s">
        <v>60</v>
      </c>
      <c r="E5921" s="450">
        <v>13.62</v>
      </c>
      <c r="F5921" s="455">
        <v>0</v>
      </c>
      <c r="G5921" s="453">
        <f>VLOOKUP(B5921,'SINAPI-%MO'!B:E,4,0)</f>
        <v>0.17910000000000001</v>
      </c>
      <c r="H5921" s="456">
        <f t="shared" si="92"/>
        <v>11.18</v>
      </c>
    </row>
    <row r="5922" spans="1:8" x14ac:dyDescent="0.25">
      <c r="A5922" s="447"/>
      <c r="B5922" s="449">
        <v>89428</v>
      </c>
      <c r="C5922" s="439" t="s">
        <v>2550</v>
      </c>
      <c r="D5922" s="449" t="s">
        <v>60</v>
      </c>
      <c r="E5922" s="450">
        <v>15.91</v>
      </c>
      <c r="F5922" s="455">
        <v>0</v>
      </c>
      <c r="G5922" s="453">
        <f>VLOOKUP(B5922,'SINAPI-%MO'!B:E,4,0)</f>
        <v>0.29480000000000001</v>
      </c>
      <c r="H5922" s="456">
        <f t="shared" si="92"/>
        <v>11.21</v>
      </c>
    </row>
    <row r="5923" spans="1:8" x14ac:dyDescent="0.25">
      <c r="A5923" s="447"/>
      <c r="B5923" s="449">
        <v>89382</v>
      </c>
      <c r="C5923" s="439" t="s">
        <v>2523</v>
      </c>
      <c r="D5923" s="449" t="s">
        <v>60</v>
      </c>
      <c r="E5923" s="450">
        <v>16.48</v>
      </c>
      <c r="F5923" s="455">
        <v>0</v>
      </c>
      <c r="G5923" s="453">
        <f>VLOOKUP(B5923,'SINAPI-%MO'!B:E,4,0)</f>
        <v>0.31859999999999999</v>
      </c>
      <c r="H5923" s="456">
        <f t="shared" si="92"/>
        <v>11.22</v>
      </c>
    </row>
    <row r="5924" spans="1:8" x14ac:dyDescent="0.25">
      <c r="A5924" s="447"/>
      <c r="B5924" s="449">
        <v>89552</v>
      </c>
      <c r="C5924" s="439" t="s">
        <v>2610</v>
      </c>
      <c r="D5924" s="449" t="s">
        <v>60</v>
      </c>
      <c r="E5924" s="450">
        <v>21.34</v>
      </c>
      <c r="F5924" s="455">
        <v>0</v>
      </c>
      <c r="G5924" s="453">
        <f>VLOOKUP(B5924,'SINAPI-%MO'!B:E,4,0)</f>
        <v>0.1396</v>
      </c>
      <c r="H5924" s="456">
        <f t="shared" si="92"/>
        <v>18.36</v>
      </c>
    </row>
    <row r="5925" spans="1:8" x14ac:dyDescent="0.25">
      <c r="A5925" s="447"/>
      <c r="B5925" s="449">
        <v>89435</v>
      </c>
      <c r="C5925" s="439" t="s">
        <v>2553</v>
      </c>
      <c r="D5925" s="449" t="s">
        <v>60</v>
      </c>
      <c r="E5925" s="450">
        <v>24.02</v>
      </c>
      <c r="F5925" s="455">
        <v>0</v>
      </c>
      <c r="G5925" s="453">
        <f>VLOOKUP(B5925,'SINAPI-%MO'!B:E,4,0)</f>
        <v>0.2336</v>
      </c>
      <c r="H5925" s="456">
        <f t="shared" si="92"/>
        <v>18.399999999999999</v>
      </c>
    </row>
    <row r="5926" spans="1:8" x14ac:dyDescent="0.25">
      <c r="A5926" s="447"/>
      <c r="B5926" s="449">
        <v>89390</v>
      </c>
      <c r="C5926" s="439" t="s">
        <v>2525</v>
      </c>
      <c r="D5926" s="449" t="s">
        <v>60</v>
      </c>
      <c r="E5926" s="450">
        <v>24.69</v>
      </c>
      <c r="F5926" s="455">
        <v>0</v>
      </c>
      <c r="G5926" s="453">
        <f>VLOOKUP(B5926,'SINAPI-%MO'!B:E,4,0)</f>
        <v>0.25390000000000001</v>
      </c>
      <c r="H5926" s="456">
        <f t="shared" si="92"/>
        <v>18.420000000000002</v>
      </c>
    </row>
    <row r="5927" spans="1:8" x14ac:dyDescent="0.25">
      <c r="A5927" s="447"/>
      <c r="B5927" s="449">
        <v>89568</v>
      </c>
      <c r="C5927" s="439" t="s">
        <v>2622</v>
      </c>
      <c r="D5927" s="449" t="s">
        <v>60</v>
      </c>
      <c r="E5927" s="450">
        <v>37.72</v>
      </c>
      <c r="F5927" s="455">
        <v>0</v>
      </c>
      <c r="G5927" s="453">
        <f>VLOOKUP(B5927,'SINAPI-%MO'!B:E,4,0)</f>
        <v>9.5399999999999999E-2</v>
      </c>
      <c r="H5927" s="456">
        <f t="shared" si="92"/>
        <v>34.119999999999997</v>
      </c>
    </row>
    <row r="5928" spans="1:8" x14ac:dyDescent="0.25">
      <c r="A5928" s="447"/>
      <c r="B5928" s="449">
        <v>103990</v>
      </c>
      <c r="C5928" s="439" t="s">
        <v>3228</v>
      </c>
      <c r="D5928" s="449" t="s">
        <v>60</v>
      </c>
      <c r="E5928" s="450">
        <v>40.82</v>
      </c>
      <c r="F5928" s="455">
        <v>0</v>
      </c>
      <c r="G5928" s="453">
        <f>VLOOKUP(B5928,'SINAPI-%MO'!B:E,4,0)</f>
        <v>0.16270000000000001</v>
      </c>
      <c r="H5928" s="456">
        <f t="shared" si="92"/>
        <v>34.17</v>
      </c>
    </row>
    <row r="5929" spans="1:8" x14ac:dyDescent="0.25">
      <c r="A5929" s="447"/>
      <c r="B5929" s="449">
        <v>89594</v>
      </c>
      <c r="C5929" s="439" t="s">
        <v>2638</v>
      </c>
      <c r="D5929" s="449" t="s">
        <v>60</v>
      </c>
      <c r="E5929" s="450">
        <v>41.83</v>
      </c>
      <c r="F5929" s="455">
        <v>0</v>
      </c>
      <c r="G5929" s="453">
        <f>VLOOKUP(B5929,'SINAPI-%MO'!B:E,4,0)</f>
        <v>0.10489999999999999</v>
      </c>
      <c r="H5929" s="456">
        <f t="shared" si="92"/>
        <v>37.44</v>
      </c>
    </row>
    <row r="5930" spans="1:8" x14ac:dyDescent="0.25">
      <c r="A5930" s="447"/>
      <c r="B5930" s="449">
        <v>103997</v>
      </c>
      <c r="C5930" s="439" t="s">
        <v>3235</v>
      </c>
      <c r="D5930" s="449" t="s">
        <v>60</v>
      </c>
      <c r="E5930" s="450">
        <v>45.45</v>
      </c>
      <c r="F5930" s="455">
        <v>0</v>
      </c>
      <c r="G5930" s="453">
        <f>VLOOKUP(B5930,'SINAPI-%MO'!B:E,4,0)</f>
        <v>0.17469999999999999</v>
      </c>
      <c r="H5930" s="456">
        <f t="shared" si="92"/>
        <v>37.5</v>
      </c>
    </row>
    <row r="5931" spans="1:8" x14ac:dyDescent="0.25">
      <c r="A5931" s="447"/>
      <c r="B5931" s="449">
        <v>89609</v>
      </c>
      <c r="C5931" s="439" t="s">
        <v>2643</v>
      </c>
      <c r="D5931" s="449" t="s">
        <v>60</v>
      </c>
      <c r="E5931" s="450">
        <v>98.13</v>
      </c>
      <c r="F5931" s="455">
        <v>0</v>
      </c>
      <c r="G5931" s="453">
        <f>VLOOKUP(B5931,'SINAPI-%MO'!B:E,4,0)</f>
        <v>5.28E-2</v>
      </c>
      <c r="H5931" s="456">
        <f t="shared" si="92"/>
        <v>92.94</v>
      </c>
    </row>
    <row r="5932" spans="1:8" x14ac:dyDescent="0.25">
      <c r="A5932" s="447"/>
      <c r="B5932" s="449">
        <v>89612</v>
      </c>
      <c r="C5932" s="439" t="s">
        <v>2645</v>
      </c>
      <c r="D5932" s="449" t="s">
        <v>60</v>
      </c>
      <c r="E5932" s="450">
        <v>193.12</v>
      </c>
      <c r="F5932" s="455">
        <v>0</v>
      </c>
      <c r="G5932" s="453">
        <f>VLOOKUP(B5932,'SINAPI-%MO'!B:E,4,0)</f>
        <v>3.2800000000000003E-2</v>
      </c>
      <c r="H5932" s="456">
        <f t="shared" si="92"/>
        <v>186.78</v>
      </c>
    </row>
    <row r="5933" spans="1:8" x14ac:dyDescent="0.25">
      <c r="A5933" s="447"/>
      <c r="B5933" s="449">
        <v>89615</v>
      </c>
      <c r="C5933" s="439" t="s">
        <v>2648</v>
      </c>
      <c r="D5933" s="449" t="s">
        <v>60</v>
      </c>
      <c r="E5933" s="450">
        <v>228.17</v>
      </c>
      <c r="F5933" s="455">
        <v>0</v>
      </c>
      <c r="G5933" s="453">
        <f>VLOOKUP(B5933,'SINAPI-%MO'!B:E,4,0)</f>
        <v>3.1300000000000001E-2</v>
      </c>
      <c r="H5933" s="456">
        <f t="shared" si="92"/>
        <v>221.02</v>
      </c>
    </row>
    <row r="5934" spans="1:8" x14ac:dyDescent="0.25">
      <c r="A5934" s="447"/>
      <c r="B5934" s="449">
        <v>89747</v>
      </c>
      <c r="C5934" s="439" t="s">
        <v>13039</v>
      </c>
      <c r="D5934" s="449" t="s">
        <v>60</v>
      </c>
      <c r="E5934" s="450">
        <v>37.03</v>
      </c>
      <c r="F5934" s="455">
        <v>0</v>
      </c>
      <c r="G5934" s="453">
        <f>VLOOKUP(B5934,'SINAPI-%MO'!B:E,4,0)</f>
        <v>0.1164</v>
      </c>
      <c r="H5934" s="456">
        <f t="shared" si="92"/>
        <v>32.71</v>
      </c>
    </row>
    <row r="5935" spans="1:8" x14ac:dyDescent="0.25">
      <c r="A5935" s="447"/>
      <c r="B5935" s="449">
        <v>89656</v>
      </c>
      <c r="C5935" s="439" t="s">
        <v>13040</v>
      </c>
      <c r="D5935" s="449" t="s">
        <v>60</v>
      </c>
      <c r="E5935" s="450">
        <v>27.97</v>
      </c>
      <c r="F5935" s="455">
        <v>0</v>
      </c>
      <c r="G5935" s="453">
        <f>VLOOKUP(B5935,'SINAPI-%MO'!B:E,4,0)</f>
        <v>0.13619999999999999</v>
      </c>
      <c r="H5935" s="456">
        <f t="shared" si="92"/>
        <v>24.16</v>
      </c>
    </row>
    <row r="5936" spans="1:8" x14ac:dyDescent="0.25">
      <c r="A5936" s="447"/>
      <c r="B5936" s="449">
        <v>89663</v>
      </c>
      <c r="C5936" s="439" t="s">
        <v>13041</v>
      </c>
      <c r="D5936" s="449" t="s">
        <v>60</v>
      </c>
      <c r="E5936" s="450">
        <v>37.54</v>
      </c>
      <c r="F5936" s="455">
        <v>0</v>
      </c>
      <c r="G5936" s="453">
        <f>VLOOKUP(B5936,'SINAPI-%MO'!B:E,4,0)</f>
        <v>0.12839999999999999</v>
      </c>
      <c r="H5936" s="456">
        <f t="shared" si="92"/>
        <v>32.71</v>
      </c>
    </row>
    <row r="5937" spans="1:8" x14ac:dyDescent="0.25">
      <c r="A5937" s="447"/>
      <c r="B5937" s="449">
        <v>89759</v>
      </c>
      <c r="C5937" s="439" t="s">
        <v>2718</v>
      </c>
      <c r="D5937" s="449" t="s">
        <v>60</v>
      </c>
      <c r="E5937" s="450">
        <v>13.93</v>
      </c>
      <c r="F5937" s="455">
        <v>0</v>
      </c>
      <c r="G5937" s="453">
        <f>VLOOKUP(B5937,'SINAPI-%MO'!B:E,4,0)</f>
        <v>0.3367</v>
      </c>
      <c r="H5937" s="456">
        <f t="shared" si="92"/>
        <v>9.23</v>
      </c>
    </row>
    <row r="5938" spans="1:8" x14ac:dyDescent="0.25">
      <c r="A5938" s="447"/>
      <c r="B5938" s="449">
        <v>89832</v>
      </c>
      <c r="C5938" s="439" t="s">
        <v>2762</v>
      </c>
      <c r="D5938" s="449" t="s">
        <v>60</v>
      </c>
      <c r="E5938" s="450">
        <v>51.88</v>
      </c>
      <c r="F5938" s="455">
        <v>0</v>
      </c>
      <c r="G5938" s="453">
        <f>VLOOKUP(B5938,'SINAPI-%MO'!B:E,4,0)</f>
        <v>0.1081</v>
      </c>
      <c r="H5938" s="456">
        <f t="shared" si="92"/>
        <v>46.27</v>
      </c>
    </row>
    <row r="5939" spans="1:8" x14ac:dyDescent="0.25">
      <c r="A5939" s="447"/>
      <c r="B5939" s="449">
        <v>89666</v>
      </c>
      <c r="C5939" s="439" t="s">
        <v>13042</v>
      </c>
      <c r="D5939" s="449" t="s">
        <v>60</v>
      </c>
      <c r="E5939" s="450">
        <v>8.68</v>
      </c>
      <c r="F5939" s="455">
        <v>0</v>
      </c>
      <c r="G5939" s="453">
        <f>VLOOKUP(B5939,'SINAPI-%MO'!B:E,4,0)</f>
        <v>0.49769999999999998</v>
      </c>
      <c r="H5939" s="456">
        <f t="shared" si="92"/>
        <v>4.3499999999999996</v>
      </c>
    </row>
    <row r="5940" spans="1:8" x14ac:dyDescent="0.25">
      <c r="A5940" s="447"/>
      <c r="B5940" s="449">
        <v>89678</v>
      </c>
      <c r="C5940" s="439" t="s">
        <v>13043</v>
      </c>
      <c r="D5940" s="449" t="s">
        <v>60</v>
      </c>
      <c r="E5940" s="450">
        <v>14.49</v>
      </c>
      <c r="F5940" s="455">
        <v>0</v>
      </c>
      <c r="G5940" s="453">
        <f>VLOOKUP(B5940,'SINAPI-%MO'!B:E,4,0)</f>
        <v>0.36230000000000001</v>
      </c>
      <c r="H5940" s="456">
        <f t="shared" si="92"/>
        <v>9.24</v>
      </c>
    </row>
    <row r="5941" spans="1:8" x14ac:dyDescent="0.25">
      <c r="A5941" s="447"/>
      <c r="B5941" s="449">
        <v>89764</v>
      </c>
      <c r="C5941" s="439" t="s">
        <v>2722</v>
      </c>
      <c r="D5941" s="449" t="s">
        <v>60</v>
      </c>
      <c r="E5941" s="450">
        <v>46.44</v>
      </c>
      <c r="F5941" s="455">
        <v>0</v>
      </c>
      <c r="G5941" s="453">
        <f>VLOOKUP(B5941,'SINAPI-%MO'!B:E,4,0)</f>
        <v>0.1193</v>
      </c>
      <c r="H5941" s="456">
        <f t="shared" si="92"/>
        <v>40.89</v>
      </c>
    </row>
    <row r="5942" spans="1:8" x14ac:dyDescent="0.25">
      <c r="A5942" s="447"/>
      <c r="B5942" s="449">
        <v>89689</v>
      </c>
      <c r="C5942" s="439" t="s">
        <v>13044</v>
      </c>
      <c r="D5942" s="449" t="s">
        <v>60</v>
      </c>
      <c r="E5942" s="450">
        <v>47.09</v>
      </c>
      <c r="F5942" s="455">
        <v>0</v>
      </c>
      <c r="G5942" s="453">
        <f>VLOOKUP(B5942,'SINAPI-%MO'!B:E,4,0)</f>
        <v>0.13150000000000001</v>
      </c>
      <c r="H5942" s="456">
        <f t="shared" si="92"/>
        <v>40.89</v>
      </c>
    </row>
    <row r="5943" spans="1:8" x14ac:dyDescent="0.25">
      <c r="A5943" s="447"/>
      <c r="B5943" s="449">
        <v>89655</v>
      </c>
      <c r="C5943" s="439" t="s">
        <v>13045</v>
      </c>
      <c r="D5943" s="449" t="s">
        <v>60</v>
      </c>
      <c r="E5943" s="450">
        <v>30.07</v>
      </c>
      <c r="F5943" s="455">
        <v>0</v>
      </c>
      <c r="G5943" s="453">
        <f>VLOOKUP(B5943,'SINAPI-%MO'!B:E,4,0)</f>
        <v>0.12670000000000001</v>
      </c>
      <c r="H5943" s="456">
        <f t="shared" si="92"/>
        <v>26.26</v>
      </c>
    </row>
    <row r="5944" spans="1:8" x14ac:dyDescent="0.25">
      <c r="A5944" s="447"/>
      <c r="B5944" s="449">
        <v>89662</v>
      </c>
      <c r="C5944" s="439" t="s">
        <v>13046</v>
      </c>
      <c r="D5944" s="449" t="s">
        <v>60</v>
      </c>
      <c r="E5944" s="450">
        <v>39.03</v>
      </c>
      <c r="F5944" s="455">
        <v>0</v>
      </c>
      <c r="G5944" s="453">
        <f>VLOOKUP(B5944,'SINAPI-%MO'!B:E,4,0)</f>
        <v>0.11070000000000001</v>
      </c>
      <c r="H5944" s="456">
        <f t="shared" si="92"/>
        <v>34.700000000000003</v>
      </c>
    </row>
    <row r="5945" spans="1:8" x14ac:dyDescent="0.25">
      <c r="A5945" s="447"/>
      <c r="B5945" s="449">
        <v>89758</v>
      </c>
      <c r="C5945" s="439" t="s">
        <v>13047</v>
      </c>
      <c r="D5945" s="449" t="s">
        <v>60</v>
      </c>
      <c r="E5945" s="450">
        <v>46.23</v>
      </c>
      <c r="F5945" s="455">
        <v>0</v>
      </c>
      <c r="G5945" s="453">
        <f>VLOOKUP(B5945,'SINAPI-%MO'!B:E,4,0)</f>
        <v>0.106</v>
      </c>
      <c r="H5945" s="456">
        <f t="shared" si="92"/>
        <v>41.32</v>
      </c>
    </row>
    <row r="5946" spans="1:8" x14ac:dyDescent="0.25">
      <c r="A5946" s="447"/>
      <c r="B5946" s="449">
        <v>89676</v>
      </c>
      <c r="C5946" s="439" t="s">
        <v>13048</v>
      </c>
      <c r="D5946" s="449" t="s">
        <v>60</v>
      </c>
      <c r="E5946" s="450">
        <v>46.23</v>
      </c>
      <c r="F5946" s="455">
        <v>0</v>
      </c>
      <c r="G5946" s="453">
        <f>VLOOKUP(B5946,'SINAPI-%MO'!B:E,4,0)</f>
        <v>0.1183</v>
      </c>
      <c r="H5946" s="456">
        <f t="shared" si="92"/>
        <v>40.76</v>
      </c>
    </row>
    <row r="5947" spans="1:8" x14ac:dyDescent="0.25">
      <c r="A5947" s="447"/>
      <c r="B5947" s="449">
        <v>89818</v>
      </c>
      <c r="C5947" s="439" t="s">
        <v>13049</v>
      </c>
      <c r="D5947" s="449" t="s">
        <v>60</v>
      </c>
      <c r="E5947" s="450">
        <v>67.650000000000006</v>
      </c>
      <c r="F5947" s="455">
        <v>0</v>
      </c>
      <c r="G5947" s="453">
        <f>VLOOKUP(B5947,'SINAPI-%MO'!B:E,4,0)</f>
        <v>4.5999999999999999E-2</v>
      </c>
      <c r="H5947" s="456">
        <f t="shared" si="92"/>
        <v>64.53</v>
      </c>
    </row>
    <row r="5948" spans="1:8" x14ac:dyDescent="0.25">
      <c r="A5948" s="447"/>
      <c r="B5948" s="449">
        <v>89763</v>
      </c>
      <c r="C5948" s="439" t="s">
        <v>13050</v>
      </c>
      <c r="D5948" s="449" t="s">
        <v>60</v>
      </c>
      <c r="E5948" s="450">
        <v>70.34</v>
      </c>
      <c r="F5948" s="455">
        <v>0</v>
      </c>
      <c r="G5948" s="453">
        <f>VLOOKUP(B5948,'SINAPI-%MO'!B:E,4,0)</f>
        <v>8.2500000000000004E-2</v>
      </c>
      <c r="H5948" s="456">
        <f t="shared" si="92"/>
        <v>64.53</v>
      </c>
    </row>
    <row r="5949" spans="1:8" x14ac:dyDescent="0.25">
      <c r="A5949" s="447"/>
      <c r="B5949" s="449">
        <v>89686</v>
      </c>
      <c r="C5949" s="439" t="s">
        <v>13051</v>
      </c>
      <c r="D5949" s="449" t="s">
        <v>60</v>
      </c>
      <c r="E5949" s="450">
        <v>71.03</v>
      </c>
      <c r="F5949" s="455">
        <v>0</v>
      </c>
      <c r="G5949" s="453">
        <f>VLOOKUP(B5949,'SINAPI-%MO'!B:E,4,0)</f>
        <v>9.1399999999999995E-2</v>
      </c>
      <c r="H5949" s="456">
        <f t="shared" si="92"/>
        <v>64.53</v>
      </c>
    </row>
    <row r="5950" spans="1:8" x14ac:dyDescent="0.25">
      <c r="A5950" s="447"/>
      <c r="B5950" s="449">
        <v>104029</v>
      </c>
      <c r="C5950" s="439" t="s">
        <v>3260</v>
      </c>
      <c r="D5950" s="449" t="s">
        <v>60</v>
      </c>
      <c r="E5950" s="450">
        <v>84.75</v>
      </c>
      <c r="F5950" s="455">
        <v>0</v>
      </c>
      <c r="G5950" s="453">
        <f>VLOOKUP(B5950,'SINAPI-%MO'!B:E,4,0)</f>
        <v>7.6100000000000001E-2</v>
      </c>
      <c r="H5950" s="456">
        <f t="shared" si="92"/>
        <v>78.3</v>
      </c>
    </row>
    <row r="5951" spans="1:8" x14ac:dyDescent="0.25">
      <c r="A5951" s="447"/>
      <c r="B5951" s="449">
        <v>89831</v>
      </c>
      <c r="C5951" s="439" t="s">
        <v>13052</v>
      </c>
      <c r="D5951" s="449" t="s">
        <v>60</v>
      </c>
      <c r="E5951" s="450">
        <v>81.81</v>
      </c>
      <c r="F5951" s="455">
        <v>0</v>
      </c>
      <c r="G5951" s="453">
        <f>VLOOKUP(B5951,'SINAPI-%MO'!B:E,4,0)</f>
        <v>4.2900000000000001E-2</v>
      </c>
      <c r="H5951" s="456">
        <f t="shared" si="92"/>
        <v>78.3</v>
      </c>
    </row>
    <row r="5952" spans="1:8" x14ac:dyDescent="0.25">
      <c r="A5952" s="447"/>
      <c r="B5952" s="449">
        <v>89668</v>
      </c>
      <c r="C5952" s="439" t="s">
        <v>2676</v>
      </c>
      <c r="D5952" s="449" t="s">
        <v>60</v>
      </c>
      <c r="E5952" s="450">
        <v>36.64</v>
      </c>
      <c r="F5952" s="455">
        <v>0</v>
      </c>
      <c r="G5952" s="453">
        <f>VLOOKUP(B5952,'SINAPI-%MO'!B:E,4,0)</f>
        <v>0.1275</v>
      </c>
      <c r="H5952" s="456">
        <f t="shared" si="92"/>
        <v>31.96</v>
      </c>
    </row>
    <row r="5953" spans="1:8" x14ac:dyDescent="0.25">
      <c r="A5953" s="447"/>
      <c r="B5953" s="449">
        <v>89639</v>
      </c>
      <c r="C5953" s="439" t="s">
        <v>2664</v>
      </c>
      <c r="D5953" s="449" t="s">
        <v>60</v>
      </c>
      <c r="E5953" s="450">
        <v>14.52</v>
      </c>
      <c r="F5953" s="455">
        <v>0</v>
      </c>
      <c r="G5953" s="453">
        <f>VLOOKUP(B5953,'SINAPI-%MO'!B:E,4,0)</f>
        <v>0.39389999999999997</v>
      </c>
      <c r="H5953" s="456">
        <f t="shared" si="92"/>
        <v>8.8000000000000007</v>
      </c>
    </row>
    <row r="5954" spans="1:8" x14ac:dyDescent="0.25">
      <c r="A5954" s="447"/>
      <c r="B5954" s="449">
        <v>89721</v>
      </c>
      <c r="C5954" s="439" t="s">
        <v>2698</v>
      </c>
      <c r="D5954" s="449" t="s">
        <v>60</v>
      </c>
      <c r="E5954" s="450">
        <v>19.149999999999999</v>
      </c>
      <c r="F5954" s="455">
        <v>0</v>
      </c>
      <c r="G5954" s="453">
        <f>VLOOKUP(B5954,'SINAPI-%MO'!B:E,4,0)</f>
        <v>0.33789999999999998</v>
      </c>
      <c r="H5954" s="456">
        <f t="shared" si="92"/>
        <v>12.67</v>
      </c>
    </row>
    <row r="5955" spans="1:8" x14ac:dyDescent="0.25">
      <c r="A5955" s="447"/>
      <c r="B5955" s="449">
        <v>89643</v>
      </c>
      <c r="C5955" s="439" t="s">
        <v>2668</v>
      </c>
      <c r="D5955" s="449" t="s">
        <v>60</v>
      </c>
      <c r="E5955" s="450">
        <v>19.920000000000002</v>
      </c>
      <c r="F5955" s="455">
        <v>0</v>
      </c>
      <c r="G5955" s="453">
        <f>VLOOKUP(B5955,'SINAPI-%MO'!B:E,4,0)</f>
        <v>0.36349999999999999</v>
      </c>
      <c r="H5955" s="456">
        <f t="shared" si="92"/>
        <v>12.67</v>
      </c>
    </row>
    <row r="5956" spans="1:8" x14ac:dyDescent="0.25">
      <c r="A5956" s="447"/>
      <c r="B5956" s="449">
        <v>89727</v>
      </c>
      <c r="C5956" s="439" t="s">
        <v>13053</v>
      </c>
      <c r="D5956" s="449" t="s">
        <v>60</v>
      </c>
      <c r="E5956" s="450">
        <v>29.57</v>
      </c>
      <c r="F5956" s="455">
        <v>0</v>
      </c>
      <c r="G5956" s="453">
        <f>VLOOKUP(B5956,'SINAPI-%MO'!B:E,4,0)</f>
        <v>0.25800000000000001</v>
      </c>
      <c r="H5956" s="456">
        <f t="shared" si="92"/>
        <v>21.94</v>
      </c>
    </row>
    <row r="5957" spans="1:8" x14ac:dyDescent="0.25">
      <c r="A5957" s="447"/>
      <c r="B5957" s="449">
        <v>89648</v>
      </c>
      <c r="C5957" s="439" t="s">
        <v>13054</v>
      </c>
      <c r="D5957" s="449" t="s">
        <v>60</v>
      </c>
      <c r="E5957" s="450">
        <v>30.48</v>
      </c>
      <c r="F5957" s="455">
        <v>0</v>
      </c>
      <c r="G5957" s="453">
        <f>VLOOKUP(B5957,'SINAPI-%MO'!B:E,4,0)</f>
        <v>0.2802</v>
      </c>
      <c r="H5957" s="456">
        <f t="shared" si="92"/>
        <v>21.93</v>
      </c>
    </row>
    <row r="5958" spans="1:8" x14ac:dyDescent="0.25">
      <c r="A5958" s="447"/>
      <c r="B5958" s="449">
        <v>89749</v>
      </c>
      <c r="C5958" s="439" t="s">
        <v>13055</v>
      </c>
      <c r="D5958" s="449" t="s">
        <v>60</v>
      </c>
      <c r="E5958" s="450">
        <v>20.57</v>
      </c>
      <c r="F5958" s="455">
        <v>0</v>
      </c>
      <c r="G5958" s="453">
        <f>VLOOKUP(B5958,'SINAPI-%MO'!B:E,4,0)</f>
        <v>0.20949999999999999</v>
      </c>
      <c r="H5958" s="456">
        <f t="shared" si="92"/>
        <v>16.260000000000002</v>
      </c>
    </row>
    <row r="5959" spans="1:8" x14ac:dyDescent="0.25">
      <c r="A5959" s="447"/>
      <c r="B5959" s="449">
        <v>89657</v>
      </c>
      <c r="C5959" s="439" t="s">
        <v>13056</v>
      </c>
      <c r="D5959" s="449" t="s">
        <v>60</v>
      </c>
      <c r="E5959" s="450">
        <v>17.079999999999998</v>
      </c>
      <c r="F5959" s="455">
        <v>0</v>
      </c>
      <c r="G5959" s="453">
        <f>VLOOKUP(B5959,'SINAPI-%MO'!B:E,4,0)</f>
        <v>0.22309999999999999</v>
      </c>
      <c r="H5959" s="456">
        <f t="shared" si="92"/>
        <v>13.26</v>
      </c>
    </row>
    <row r="5960" spans="1:8" x14ac:dyDescent="0.25">
      <c r="A5960" s="447"/>
      <c r="B5960" s="449">
        <v>89664</v>
      </c>
      <c r="C5960" s="439" t="s">
        <v>13057</v>
      </c>
      <c r="D5960" s="449" t="s">
        <v>60</v>
      </c>
      <c r="E5960" s="450">
        <v>21.08</v>
      </c>
      <c r="F5960" s="455">
        <v>0</v>
      </c>
      <c r="G5960" s="453">
        <f>VLOOKUP(B5960,'SINAPI-%MO'!B:E,4,0)</f>
        <v>0.22869999999999999</v>
      </c>
      <c r="H5960" s="456">
        <f t="shared" si="92"/>
        <v>16.25</v>
      </c>
    </row>
    <row r="5961" spans="1:8" x14ac:dyDescent="0.25">
      <c r="A5961" s="447"/>
      <c r="B5961" s="449">
        <v>89638</v>
      </c>
      <c r="C5961" s="439" t="s">
        <v>2663</v>
      </c>
      <c r="D5961" s="449" t="s">
        <v>60</v>
      </c>
      <c r="E5961" s="450">
        <v>13.7</v>
      </c>
      <c r="F5961" s="455">
        <v>0</v>
      </c>
      <c r="G5961" s="453">
        <f>VLOOKUP(B5961,'SINAPI-%MO'!B:E,4,0)</f>
        <v>0.41749999999999998</v>
      </c>
      <c r="H5961" s="456">
        <f t="shared" si="92"/>
        <v>7.98</v>
      </c>
    </row>
    <row r="5962" spans="1:8" x14ac:dyDescent="0.25">
      <c r="A5962" s="447"/>
      <c r="B5962" s="449">
        <v>89720</v>
      </c>
      <c r="C5962" s="439" t="s">
        <v>13058</v>
      </c>
      <c r="D5962" s="449" t="s">
        <v>60</v>
      </c>
      <c r="E5962" s="450">
        <v>17.52</v>
      </c>
      <c r="F5962" s="455">
        <v>0</v>
      </c>
      <c r="G5962" s="453">
        <f>VLOOKUP(B5962,'SINAPI-%MO'!B:E,4,0)</f>
        <v>0.36930000000000002</v>
      </c>
      <c r="H5962" s="456">
        <f t="shared" si="92"/>
        <v>11.04</v>
      </c>
    </row>
    <row r="5963" spans="1:8" x14ac:dyDescent="0.25">
      <c r="A5963" s="447"/>
      <c r="B5963" s="449">
        <v>89642</v>
      </c>
      <c r="C5963" s="439" t="s">
        <v>2667</v>
      </c>
      <c r="D5963" s="449" t="s">
        <v>60</v>
      </c>
      <c r="E5963" s="450">
        <v>18.29</v>
      </c>
      <c r="F5963" s="455">
        <v>0</v>
      </c>
      <c r="G5963" s="453">
        <f>VLOOKUP(B5963,'SINAPI-%MO'!B:E,4,0)</f>
        <v>0.39579999999999999</v>
      </c>
      <c r="H5963" s="456">
        <f t="shared" si="92"/>
        <v>11.05</v>
      </c>
    </row>
    <row r="5964" spans="1:8" x14ac:dyDescent="0.25">
      <c r="A5964" s="447"/>
      <c r="B5964" s="449">
        <v>89725</v>
      </c>
      <c r="C5964" s="439" t="s">
        <v>13059</v>
      </c>
      <c r="D5964" s="449" t="s">
        <v>60</v>
      </c>
      <c r="E5964" s="450">
        <v>23.18</v>
      </c>
      <c r="F5964" s="455">
        <v>0</v>
      </c>
      <c r="G5964" s="453">
        <f>VLOOKUP(B5964,'SINAPI-%MO'!B:E,4,0)</f>
        <v>0.32919999999999999</v>
      </c>
      <c r="H5964" s="456">
        <f t="shared" ref="H5964:H6027" si="93">IF(E5964&gt;0,TRUNC(E5964*(1-G5964),2),"")</f>
        <v>15.54</v>
      </c>
    </row>
    <row r="5965" spans="1:8" x14ac:dyDescent="0.25">
      <c r="A5965" s="447"/>
      <c r="B5965" s="449">
        <v>89647</v>
      </c>
      <c r="C5965" s="439" t="s">
        <v>13060</v>
      </c>
      <c r="D5965" s="449" t="s">
        <v>60</v>
      </c>
      <c r="E5965" s="450">
        <v>24.09</v>
      </c>
      <c r="F5965" s="455">
        <v>0</v>
      </c>
      <c r="G5965" s="453">
        <f>VLOOKUP(B5965,'SINAPI-%MO'!B:E,4,0)</f>
        <v>0.35449999999999998</v>
      </c>
      <c r="H5965" s="456">
        <f t="shared" si="93"/>
        <v>15.55</v>
      </c>
    </row>
    <row r="5966" spans="1:8" x14ac:dyDescent="0.25">
      <c r="A5966" s="447"/>
      <c r="B5966" s="449">
        <v>89780</v>
      </c>
      <c r="C5966" s="439" t="s">
        <v>2731</v>
      </c>
      <c r="D5966" s="449" t="s">
        <v>60</v>
      </c>
      <c r="E5966" s="450">
        <v>29.82</v>
      </c>
      <c r="F5966" s="455">
        <v>0</v>
      </c>
      <c r="G5966" s="453">
        <f>VLOOKUP(B5966,'SINAPI-%MO'!B:E,4,0)</f>
        <v>0.16159999999999999</v>
      </c>
      <c r="H5966" s="456">
        <f t="shared" si="93"/>
        <v>25</v>
      </c>
    </row>
    <row r="5967" spans="1:8" x14ac:dyDescent="0.25">
      <c r="A5967" s="447"/>
      <c r="B5967" s="449">
        <v>89734</v>
      </c>
      <c r="C5967" s="439" t="s">
        <v>13061</v>
      </c>
      <c r="D5967" s="449" t="s">
        <v>60</v>
      </c>
      <c r="E5967" s="450">
        <v>33.99</v>
      </c>
      <c r="F5967" s="455">
        <v>0</v>
      </c>
      <c r="G5967" s="453">
        <f>VLOOKUP(B5967,'SINAPI-%MO'!B:E,4,0)</f>
        <v>0.26450000000000001</v>
      </c>
      <c r="H5967" s="456">
        <f t="shared" si="93"/>
        <v>24.99</v>
      </c>
    </row>
    <row r="5968" spans="1:8" x14ac:dyDescent="0.25">
      <c r="A5968" s="447"/>
      <c r="B5968" s="449">
        <v>89650</v>
      </c>
      <c r="C5968" s="439" t="s">
        <v>13062</v>
      </c>
      <c r="D5968" s="449" t="s">
        <v>60</v>
      </c>
      <c r="E5968" s="450">
        <v>35.049999999999997</v>
      </c>
      <c r="F5968" s="455">
        <v>0</v>
      </c>
      <c r="G5968" s="453">
        <f>VLOOKUP(B5968,'SINAPI-%MO'!B:E,4,0)</f>
        <v>0.28670000000000001</v>
      </c>
      <c r="H5968" s="456">
        <f t="shared" si="93"/>
        <v>25</v>
      </c>
    </row>
    <row r="5969" spans="1:8" x14ac:dyDescent="0.25">
      <c r="A5969" s="447"/>
      <c r="B5969" s="449">
        <v>89787</v>
      </c>
      <c r="C5969" s="439" t="s">
        <v>13063</v>
      </c>
      <c r="D5969" s="449" t="s">
        <v>60</v>
      </c>
      <c r="E5969" s="450">
        <v>44.92</v>
      </c>
      <c r="F5969" s="455">
        <v>0</v>
      </c>
      <c r="G5969" s="453">
        <f>VLOOKUP(B5969,'SINAPI-%MO'!B:E,4,0)</f>
        <v>0.12620000000000001</v>
      </c>
      <c r="H5969" s="456">
        <f t="shared" si="93"/>
        <v>39.25</v>
      </c>
    </row>
    <row r="5970" spans="1:8" x14ac:dyDescent="0.25">
      <c r="A5970" s="447"/>
      <c r="B5970" s="449">
        <v>104024</v>
      </c>
      <c r="C5970" s="439" t="s">
        <v>3256</v>
      </c>
      <c r="D5970" s="449" t="s">
        <v>60</v>
      </c>
      <c r="E5970" s="450">
        <v>49.6</v>
      </c>
      <c r="F5970" s="455">
        <v>0</v>
      </c>
      <c r="G5970" s="453">
        <f>VLOOKUP(B5970,'SINAPI-%MO'!B:E,4,0)</f>
        <v>0.2087</v>
      </c>
      <c r="H5970" s="456">
        <f t="shared" si="93"/>
        <v>39.24</v>
      </c>
    </row>
    <row r="5971" spans="1:8" x14ac:dyDescent="0.25">
      <c r="A5971" s="447"/>
      <c r="B5971" s="449">
        <v>89789</v>
      </c>
      <c r="C5971" s="439" t="s">
        <v>13064</v>
      </c>
      <c r="D5971" s="449" t="s">
        <v>60</v>
      </c>
      <c r="E5971" s="450">
        <v>84.41</v>
      </c>
      <c r="F5971" s="455">
        <v>0</v>
      </c>
      <c r="G5971" s="453">
        <f>VLOOKUP(B5971,'SINAPI-%MO'!B:E,4,0)</f>
        <v>8.3900000000000002E-2</v>
      </c>
      <c r="H5971" s="456">
        <f t="shared" si="93"/>
        <v>77.319999999999993</v>
      </c>
    </row>
    <row r="5972" spans="1:8" x14ac:dyDescent="0.25">
      <c r="A5972" s="447"/>
      <c r="B5972" s="449">
        <v>89791</v>
      </c>
      <c r="C5972" s="439" t="s">
        <v>13065</v>
      </c>
      <c r="D5972" s="449" t="s">
        <v>60</v>
      </c>
      <c r="E5972" s="450">
        <v>193.34</v>
      </c>
      <c r="F5972" s="455">
        <v>0</v>
      </c>
      <c r="G5972" s="453">
        <f>VLOOKUP(B5972,'SINAPI-%MO'!B:E,4,0)</f>
        <v>4.8300000000000003E-2</v>
      </c>
      <c r="H5972" s="456">
        <f t="shared" si="93"/>
        <v>184</v>
      </c>
    </row>
    <row r="5973" spans="1:8" x14ac:dyDescent="0.25">
      <c r="A5973" s="447"/>
      <c r="B5973" s="449">
        <v>89793</v>
      </c>
      <c r="C5973" s="439" t="s">
        <v>13066</v>
      </c>
      <c r="D5973" s="449" t="s">
        <v>60</v>
      </c>
      <c r="E5973" s="450">
        <v>279.70999999999998</v>
      </c>
      <c r="F5973" s="455">
        <v>0</v>
      </c>
      <c r="G5973" s="453">
        <f>VLOOKUP(B5973,'SINAPI-%MO'!B:E,4,0)</f>
        <v>4.02E-2</v>
      </c>
      <c r="H5973" s="456">
        <f t="shared" si="93"/>
        <v>268.45999999999998</v>
      </c>
    </row>
    <row r="5974" spans="1:8" x14ac:dyDescent="0.25">
      <c r="A5974" s="447"/>
      <c r="B5974" s="449">
        <v>89637</v>
      </c>
      <c r="C5974" s="439" t="s">
        <v>2662</v>
      </c>
      <c r="D5974" s="449" t="s">
        <v>60</v>
      </c>
      <c r="E5974" s="450">
        <v>12.53</v>
      </c>
      <c r="F5974" s="455">
        <v>0</v>
      </c>
      <c r="G5974" s="453">
        <f>VLOOKUP(B5974,'SINAPI-%MO'!B:E,4,0)</f>
        <v>0.45650000000000002</v>
      </c>
      <c r="H5974" s="456">
        <f t="shared" si="93"/>
        <v>6.81</v>
      </c>
    </row>
    <row r="5975" spans="1:8" x14ac:dyDescent="0.25">
      <c r="A5975" s="447"/>
      <c r="B5975" s="449">
        <v>89719</v>
      </c>
      <c r="C5975" s="439" t="s">
        <v>13067</v>
      </c>
      <c r="D5975" s="449" t="s">
        <v>60</v>
      </c>
      <c r="E5975" s="450">
        <v>15.46</v>
      </c>
      <c r="F5975" s="455">
        <v>0</v>
      </c>
      <c r="G5975" s="453">
        <f>VLOOKUP(B5975,'SINAPI-%MO'!B:E,4,0)</f>
        <v>0.41849999999999998</v>
      </c>
      <c r="H5975" s="456">
        <f t="shared" si="93"/>
        <v>8.98</v>
      </c>
    </row>
    <row r="5976" spans="1:8" x14ac:dyDescent="0.25">
      <c r="A5976" s="447"/>
      <c r="B5976" s="449">
        <v>89641</v>
      </c>
      <c r="C5976" s="439" t="s">
        <v>2666</v>
      </c>
      <c r="D5976" s="449" t="s">
        <v>60</v>
      </c>
      <c r="E5976" s="450">
        <v>16.23</v>
      </c>
      <c r="F5976" s="455">
        <v>0</v>
      </c>
      <c r="G5976" s="453">
        <f>VLOOKUP(B5976,'SINAPI-%MO'!B:E,4,0)</f>
        <v>0.4461</v>
      </c>
      <c r="H5976" s="456">
        <f t="shared" si="93"/>
        <v>8.98</v>
      </c>
    </row>
    <row r="5977" spans="1:8" x14ac:dyDescent="0.25">
      <c r="A5977" s="447"/>
      <c r="B5977" s="449">
        <v>89723</v>
      </c>
      <c r="C5977" s="439" t="s">
        <v>13068</v>
      </c>
      <c r="D5977" s="449" t="s">
        <v>60</v>
      </c>
      <c r="E5977" s="450">
        <v>24.03</v>
      </c>
      <c r="F5977" s="455">
        <v>0</v>
      </c>
      <c r="G5977" s="453">
        <f>VLOOKUP(B5977,'SINAPI-%MO'!B:E,4,0)</f>
        <v>0.3175</v>
      </c>
      <c r="H5977" s="456">
        <f t="shared" si="93"/>
        <v>16.399999999999999</v>
      </c>
    </row>
    <row r="5978" spans="1:8" x14ac:dyDescent="0.25">
      <c r="A5978" s="447"/>
      <c r="B5978" s="449">
        <v>89646</v>
      </c>
      <c r="C5978" s="439" t="s">
        <v>2671</v>
      </c>
      <c r="D5978" s="449" t="s">
        <v>60</v>
      </c>
      <c r="E5978" s="450">
        <v>24.94</v>
      </c>
      <c r="F5978" s="455">
        <v>0</v>
      </c>
      <c r="G5978" s="453">
        <f>VLOOKUP(B5978,'SINAPI-%MO'!B:E,4,0)</f>
        <v>0.34239999999999998</v>
      </c>
      <c r="H5978" s="456">
        <f t="shared" si="93"/>
        <v>16.399999999999999</v>
      </c>
    </row>
    <row r="5979" spans="1:8" x14ac:dyDescent="0.25">
      <c r="A5979" s="447"/>
      <c r="B5979" s="449">
        <v>89777</v>
      </c>
      <c r="C5979" s="439" t="s">
        <v>13069</v>
      </c>
      <c r="D5979" s="449" t="s">
        <v>60</v>
      </c>
      <c r="E5979" s="450">
        <v>31.91</v>
      </c>
      <c r="F5979" s="455">
        <v>0</v>
      </c>
      <c r="G5979" s="453">
        <f>VLOOKUP(B5979,'SINAPI-%MO'!B:E,4,0)</f>
        <v>0.151</v>
      </c>
      <c r="H5979" s="456">
        <f t="shared" si="93"/>
        <v>27.09</v>
      </c>
    </row>
    <row r="5980" spans="1:8" x14ac:dyDescent="0.25">
      <c r="A5980" s="447"/>
      <c r="B5980" s="449">
        <v>89729</v>
      </c>
      <c r="C5980" s="439" t="s">
        <v>13070</v>
      </c>
      <c r="D5980" s="449" t="s">
        <v>60</v>
      </c>
      <c r="E5980" s="450">
        <v>36.08</v>
      </c>
      <c r="F5980" s="455">
        <v>0</v>
      </c>
      <c r="G5980" s="453">
        <f>VLOOKUP(B5980,'SINAPI-%MO'!B:E,4,0)</f>
        <v>0.2492</v>
      </c>
      <c r="H5980" s="456">
        <f t="shared" si="93"/>
        <v>27.08</v>
      </c>
    </row>
    <row r="5981" spans="1:8" x14ac:dyDescent="0.25">
      <c r="A5981" s="447"/>
      <c r="B5981" s="449">
        <v>89649</v>
      </c>
      <c r="C5981" s="439" t="s">
        <v>13071</v>
      </c>
      <c r="D5981" s="449" t="s">
        <v>60</v>
      </c>
      <c r="E5981" s="450">
        <v>37.14</v>
      </c>
      <c r="F5981" s="455">
        <v>0</v>
      </c>
      <c r="G5981" s="453">
        <f>VLOOKUP(B5981,'SINAPI-%MO'!B:E,4,0)</f>
        <v>0.27060000000000001</v>
      </c>
      <c r="H5981" s="456">
        <f t="shared" si="93"/>
        <v>27.08</v>
      </c>
    </row>
    <row r="5982" spans="1:8" x14ac:dyDescent="0.25">
      <c r="A5982" s="447"/>
      <c r="B5982" s="449">
        <v>89781</v>
      </c>
      <c r="C5982" s="439" t="s">
        <v>13072</v>
      </c>
      <c r="D5982" s="449" t="s">
        <v>60</v>
      </c>
      <c r="E5982" s="450">
        <v>45.44</v>
      </c>
      <c r="F5982" s="455">
        <v>0</v>
      </c>
      <c r="G5982" s="453">
        <f>VLOOKUP(B5982,'SINAPI-%MO'!B:E,4,0)</f>
        <v>0.12479999999999999</v>
      </c>
      <c r="H5982" s="456">
        <f t="shared" si="93"/>
        <v>39.76</v>
      </c>
    </row>
    <row r="5983" spans="1:8" x14ac:dyDescent="0.25">
      <c r="A5983" s="447"/>
      <c r="B5983" s="449">
        <v>104023</v>
      </c>
      <c r="C5983" s="439" t="s">
        <v>3255</v>
      </c>
      <c r="D5983" s="449" t="s">
        <v>60</v>
      </c>
      <c r="E5983" s="450">
        <v>50.12</v>
      </c>
      <c r="F5983" s="455">
        <v>0</v>
      </c>
      <c r="G5983" s="453">
        <f>VLOOKUP(B5983,'SINAPI-%MO'!B:E,4,0)</f>
        <v>0.20649999999999999</v>
      </c>
      <c r="H5983" s="456">
        <f t="shared" si="93"/>
        <v>39.770000000000003</v>
      </c>
    </row>
    <row r="5984" spans="1:8" x14ac:dyDescent="0.25">
      <c r="A5984" s="447"/>
      <c r="B5984" s="449">
        <v>89788</v>
      </c>
      <c r="C5984" s="439" t="s">
        <v>13073</v>
      </c>
      <c r="D5984" s="449" t="s">
        <v>60</v>
      </c>
      <c r="E5984" s="450">
        <v>99.71</v>
      </c>
      <c r="F5984" s="455">
        <v>0</v>
      </c>
      <c r="G5984" s="453">
        <f>VLOOKUP(B5984,'SINAPI-%MO'!B:E,4,0)</f>
        <v>7.0999999999999994E-2</v>
      </c>
      <c r="H5984" s="456">
        <f t="shared" si="93"/>
        <v>92.63</v>
      </c>
    </row>
    <row r="5985" spans="1:8" x14ac:dyDescent="0.25">
      <c r="A5985" s="447"/>
      <c r="B5985" s="449">
        <v>89790</v>
      </c>
      <c r="C5985" s="439" t="s">
        <v>13074</v>
      </c>
      <c r="D5985" s="449" t="s">
        <v>60</v>
      </c>
      <c r="E5985" s="450">
        <v>200.26</v>
      </c>
      <c r="F5985" s="455">
        <v>0</v>
      </c>
      <c r="G5985" s="453">
        <f>VLOOKUP(B5985,'SINAPI-%MO'!B:E,4,0)</f>
        <v>4.6600000000000003E-2</v>
      </c>
      <c r="H5985" s="456">
        <f t="shared" si="93"/>
        <v>190.92</v>
      </c>
    </row>
    <row r="5986" spans="1:8" x14ac:dyDescent="0.25">
      <c r="A5986" s="447"/>
      <c r="B5986" s="449">
        <v>89792</v>
      </c>
      <c r="C5986" s="439" t="s">
        <v>13075</v>
      </c>
      <c r="D5986" s="449" t="s">
        <v>60</v>
      </c>
      <c r="E5986" s="450">
        <v>236.64</v>
      </c>
      <c r="F5986" s="455">
        <v>0</v>
      </c>
      <c r="G5986" s="453">
        <f>VLOOKUP(B5986,'SINAPI-%MO'!B:E,4,0)</f>
        <v>4.7500000000000001E-2</v>
      </c>
      <c r="H5986" s="456">
        <f t="shared" si="93"/>
        <v>225.39</v>
      </c>
    </row>
    <row r="5987" spans="1:8" x14ac:dyDescent="0.25">
      <c r="A5987" s="447"/>
      <c r="B5987" s="449">
        <v>89640</v>
      </c>
      <c r="C5987" s="439" t="s">
        <v>2665</v>
      </c>
      <c r="D5987" s="449" t="s">
        <v>60</v>
      </c>
      <c r="E5987" s="450">
        <v>23.39</v>
      </c>
      <c r="F5987" s="455">
        <v>0</v>
      </c>
      <c r="G5987" s="453">
        <f>VLOOKUP(B5987,'SINAPI-%MO'!B:E,4,0)</f>
        <v>0.2445</v>
      </c>
      <c r="H5987" s="456">
        <f t="shared" si="93"/>
        <v>17.670000000000002</v>
      </c>
    </row>
    <row r="5988" spans="1:8" x14ac:dyDescent="0.25">
      <c r="A5988" s="447"/>
      <c r="B5988" s="449">
        <v>89644</v>
      </c>
      <c r="C5988" s="439" t="s">
        <v>2669</v>
      </c>
      <c r="D5988" s="449" t="s">
        <v>60</v>
      </c>
      <c r="E5988" s="450">
        <v>28.63</v>
      </c>
      <c r="F5988" s="455">
        <v>0</v>
      </c>
      <c r="G5988" s="453">
        <f>VLOOKUP(B5988,'SINAPI-%MO'!B:E,4,0)</f>
        <v>0.2263</v>
      </c>
      <c r="H5988" s="456">
        <f t="shared" si="93"/>
        <v>22.15</v>
      </c>
    </row>
    <row r="5989" spans="1:8" x14ac:dyDescent="0.25">
      <c r="A5989" s="447"/>
      <c r="B5989" s="449">
        <v>89645</v>
      </c>
      <c r="C5989" s="439" t="s">
        <v>2670</v>
      </c>
      <c r="D5989" s="449" t="s">
        <v>60</v>
      </c>
      <c r="E5989" s="450">
        <v>40.369999999999997</v>
      </c>
      <c r="F5989" s="455">
        <v>0</v>
      </c>
      <c r="G5989" s="453">
        <f>VLOOKUP(B5989,'SINAPI-%MO'!B:E,4,0)</f>
        <v>0.1739</v>
      </c>
      <c r="H5989" s="456">
        <f t="shared" si="93"/>
        <v>33.340000000000003</v>
      </c>
    </row>
    <row r="5990" spans="1:8" x14ac:dyDescent="0.25">
      <c r="A5990" s="447"/>
      <c r="B5990" s="449">
        <v>89652</v>
      </c>
      <c r="C5990" s="439" t="s">
        <v>13076</v>
      </c>
      <c r="D5990" s="449" t="s">
        <v>60</v>
      </c>
      <c r="E5990" s="450">
        <v>15</v>
      </c>
      <c r="F5990" s="455">
        <v>0</v>
      </c>
      <c r="G5990" s="453">
        <f>VLOOKUP(B5990,'SINAPI-%MO'!B:E,4,0)</f>
        <v>0.254</v>
      </c>
      <c r="H5990" s="456">
        <f t="shared" si="93"/>
        <v>11.19</v>
      </c>
    </row>
    <row r="5991" spans="1:8" x14ac:dyDescent="0.25">
      <c r="A5991" s="447"/>
      <c r="B5991" s="449">
        <v>89738</v>
      </c>
      <c r="C5991" s="439" t="s">
        <v>13077</v>
      </c>
      <c r="D5991" s="449" t="s">
        <v>60</v>
      </c>
      <c r="E5991" s="450">
        <v>20.66</v>
      </c>
      <c r="F5991" s="455">
        <v>0</v>
      </c>
      <c r="G5991" s="453">
        <f>VLOOKUP(B5991,'SINAPI-%MO'!B:E,4,0)</f>
        <v>0.20860000000000001</v>
      </c>
      <c r="H5991" s="456">
        <f t="shared" si="93"/>
        <v>16.350000000000001</v>
      </c>
    </row>
    <row r="5992" spans="1:8" x14ac:dyDescent="0.25">
      <c r="A5992" s="447"/>
      <c r="B5992" s="449">
        <v>89659</v>
      </c>
      <c r="C5992" s="439" t="s">
        <v>13078</v>
      </c>
      <c r="D5992" s="449" t="s">
        <v>60</v>
      </c>
      <c r="E5992" s="450">
        <v>21.17</v>
      </c>
      <c r="F5992" s="455">
        <v>0</v>
      </c>
      <c r="G5992" s="453">
        <f>VLOOKUP(B5992,'SINAPI-%MO'!B:E,4,0)</f>
        <v>0.22770000000000001</v>
      </c>
      <c r="H5992" s="456">
        <f t="shared" si="93"/>
        <v>16.34</v>
      </c>
    </row>
    <row r="5993" spans="1:8" x14ac:dyDescent="0.25">
      <c r="A5993" s="447"/>
      <c r="B5993" s="449">
        <v>89756</v>
      </c>
      <c r="C5993" s="439" t="s">
        <v>13079</v>
      </c>
      <c r="D5993" s="449" t="s">
        <v>60</v>
      </c>
      <c r="E5993" s="450">
        <v>28.75</v>
      </c>
      <c r="F5993" s="455">
        <v>0</v>
      </c>
      <c r="G5993" s="453">
        <f>VLOOKUP(B5993,'SINAPI-%MO'!B:E,4,0)</f>
        <v>0.1767</v>
      </c>
      <c r="H5993" s="456">
        <f t="shared" si="93"/>
        <v>23.66</v>
      </c>
    </row>
    <row r="5994" spans="1:8" x14ac:dyDescent="0.25">
      <c r="A5994" s="447"/>
      <c r="B5994" s="449">
        <v>89672</v>
      </c>
      <c r="C5994" s="439" t="s">
        <v>13080</v>
      </c>
      <c r="D5994" s="449" t="s">
        <v>60</v>
      </c>
      <c r="E5994" s="450">
        <v>29.36</v>
      </c>
      <c r="F5994" s="455">
        <v>0</v>
      </c>
      <c r="G5994" s="453">
        <f>VLOOKUP(B5994,'SINAPI-%MO'!B:E,4,0)</f>
        <v>0.1938</v>
      </c>
      <c r="H5994" s="456">
        <f t="shared" si="93"/>
        <v>23.67</v>
      </c>
    </row>
    <row r="5995" spans="1:8" x14ac:dyDescent="0.25">
      <c r="A5995" s="447"/>
      <c r="B5995" s="449">
        <v>89815</v>
      </c>
      <c r="C5995" s="439" t="s">
        <v>13081</v>
      </c>
      <c r="D5995" s="449" t="s">
        <v>60</v>
      </c>
      <c r="E5995" s="450">
        <v>35.770000000000003</v>
      </c>
      <c r="F5995" s="455">
        <v>0</v>
      </c>
      <c r="G5995" s="453">
        <f>VLOOKUP(B5995,'SINAPI-%MO'!B:E,4,0)</f>
        <v>9.0300000000000005E-2</v>
      </c>
      <c r="H5995" s="456">
        <f t="shared" si="93"/>
        <v>32.53</v>
      </c>
    </row>
    <row r="5996" spans="1:8" x14ac:dyDescent="0.25">
      <c r="A5996" s="447"/>
      <c r="B5996" s="449">
        <v>89761</v>
      </c>
      <c r="C5996" s="439" t="s">
        <v>2720</v>
      </c>
      <c r="D5996" s="449" t="s">
        <v>60</v>
      </c>
      <c r="E5996" s="450">
        <v>38.53</v>
      </c>
      <c r="F5996" s="455">
        <v>0</v>
      </c>
      <c r="G5996" s="453">
        <f>VLOOKUP(B5996,'SINAPI-%MO'!B:E,4,0)</f>
        <v>0.1555</v>
      </c>
      <c r="H5996" s="456">
        <f t="shared" si="93"/>
        <v>32.53</v>
      </c>
    </row>
    <row r="5997" spans="1:8" x14ac:dyDescent="0.25">
      <c r="A5997" s="447"/>
      <c r="B5997" s="449">
        <v>89682</v>
      </c>
      <c r="C5997" s="439" t="s">
        <v>13082</v>
      </c>
      <c r="D5997" s="449" t="s">
        <v>60</v>
      </c>
      <c r="E5997" s="450">
        <v>39.24</v>
      </c>
      <c r="F5997" s="455">
        <v>0</v>
      </c>
      <c r="G5997" s="453">
        <f>VLOOKUP(B5997,'SINAPI-%MO'!B:E,4,0)</f>
        <v>0.17069999999999999</v>
      </c>
      <c r="H5997" s="456">
        <f t="shared" si="93"/>
        <v>32.54</v>
      </c>
    </row>
    <row r="5998" spans="1:8" x14ac:dyDescent="0.25">
      <c r="A5998" s="447"/>
      <c r="B5998" s="449">
        <v>89824</v>
      </c>
      <c r="C5998" s="439" t="s">
        <v>13083</v>
      </c>
      <c r="D5998" s="449" t="s">
        <v>60</v>
      </c>
      <c r="E5998" s="450">
        <v>48.75</v>
      </c>
      <c r="F5998" s="455">
        <v>0</v>
      </c>
      <c r="G5998" s="453">
        <f>VLOOKUP(B5998,'SINAPI-%MO'!B:E,4,0)</f>
        <v>7.7299999999999994E-2</v>
      </c>
      <c r="H5998" s="456">
        <f t="shared" si="93"/>
        <v>44.98</v>
      </c>
    </row>
    <row r="5999" spans="1:8" x14ac:dyDescent="0.25">
      <c r="A5999" s="447"/>
      <c r="B5999" s="449">
        <v>104026</v>
      </c>
      <c r="C5999" s="439" t="s">
        <v>3258</v>
      </c>
      <c r="D5999" s="449" t="s">
        <v>60</v>
      </c>
      <c r="E5999" s="450">
        <v>51.88</v>
      </c>
      <c r="F5999" s="455">
        <v>0</v>
      </c>
      <c r="G5999" s="453">
        <f>VLOOKUP(B5999,'SINAPI-%MO'!B:E,4,0)</f>
        <v>0.13300000000000001</v>
      </c>
      <c r="H5999" s="456">
        <f t="shared" si="93"/>
        <v>44.97</v>
      </c>
    </row>
    <row r="6000" spans="1:8" x14ac:dyDescent="0.25">
      <c r="A6000" s="447"/>
      <c r="B6000" s="449">
        <v>89740</v>
      </c>
      <c r="C6000" s="439" t="s">
        <v>13084</v>
      </c>
      <c r="D6000" s="449" t="s">
        <v>60</v>
      </c>
      <c r="E6000" s="450">
        <v>10.98</v>
      </c>
      <c r="F6000" s="455">
        <v>0</v>
      </c>
      <c r="G6000" s="453">
        <f>VLOOKUP(B6000,'SINAPI-%MO'!B:E,4,0)</f>
        <v>0.4098</v>
      </c>
      <c r="H6000" s="456">
        <f t="shared" si="93"/>
        <v>6.48</v>
      </c>
    </row>
    <row r="6001" spans="1:8" x14ac:dyDescent="0.25">
      <c r="A6001" s="447"/>
      <c r="B6001" s="449">
        <v>89836</v>
      </c>
      <c r="C6001" s="439" t="s">
        <v>13085</v>
      </c>
      <c r="D6001" s="449" t="s">
        <v>60</v>
      </c>
      <c r="E6001" s="450">
        <v>253.92</v>
      </c>
      <c r="F6001" s="455">
        <v>0</v>
      </c>
      <c r="G6001" s="453">
        <f>VLOOKUP(B6001,'SINAPI-%MO'!B:E,4,0)</f>
        <v>1.7899999999999999E-2</v>
      </c>
      <c r="H6001" s="456">
        <f t="shared" si="93"/>
        <v>249.37</v>
      </c>
    </row>
    <row r="6002" spans="1:8" x14ac:dyDescent="0.25">
      <c r="A6002" s="447"/>
      <c r="B6002" s="449">
        <v>89653</v>
      </c>
      <c r="C6002" s="439" t="s">
        <v>2673</v>
      </c>
      <c r="D6002" s="449" t="s">
        <v>60</v>
      </c>
      <c r="E6002" s="450">
        <v>21.6</v>
      </c>
      <c r="F6002" s="455">
        <v>0</v>
      </c>
      <c r="G6002" s="453">
        <f>VLOOKUP(B6002,'SINAPI-%MO'!B:E,4,0)</f>
        <v>0.1764</v>
      </c>
      <c r="H6002" s="456">
        <f t="shared" si="93"/>
        <v>17.78</v>
      </c>
    </row>
    <row r="6003" spans="1:8" x14ac:dyDescent="0.25">
      <c r="A6003" s="447"/>
      <c r="B6003" s="449">
        <v>89660</v>
      </c>
      <c r="C6003" s="439" t="s">
        <v>2674</v>
      </c>
      <c r="D6003" s="449" t="s">
        <v>60</v>
      </c>
      <c r="E6003" s="450">
        <v>11.52</v>
      </c>
      <c r="F6003" s="455">
        <v>0</v>
      </c>
      <c r="G6003" s="453">
        <f>VLOOKUP(B6003,'SINAPI-%MO'!B:E,4,0)</f>
        <v>0.4375</v>
      </c>
      <c r="H6003" s="456">
        <f t="shared" si="93"/>
        <v>6.48</v>
      </c>
    </row>
    <row r="6004" spans="1:8" x14ac:dyDescent="0.25">
      <c r="A6004" s="447"/>
      <c r="B6004" s="449">
        <v>104028</v>
      </c>
      <c r="C6004" s="439" t="s">
        <v>3259</v>
      </c>
      <c r="D6004" s="449" t="s">
        <v>60</v>
      </c>
      <c r="E6004" s="450">
        <v>164.28</v>
      </c>
      <c r="F6004" s="455">
        <v>0</v>
      </c>
      <c r="G6004" s="453">
        <f>VLOOKUP(B6004,'SINAPI-%MO'!B:E,4,0)</f>
        <v>3.9300000000000002E-2</v>
      </c>
      <c r="H6004" s="456">
        <f t="shared" si="93"/>
        <v>157.82</v>
      </c>
    </row>
    <row r="6005" spans="1:8" x14ac:dyDescent="0.25">
      <c r="A6005" s="447"/>
      <c r="B6005" s="449">
        <v>89826</v>
      </c>
      <c r="C6005" s="439" t="s">
        <v>13086</v>
      </c>
      <c r="D6005" s="449" t="s">
        <v>60</v>
      </c>
      <c r="E6005" s="450">
        <v>161.34</v>
      </c>
      <c r="F6005" s="455">
        <v>0</v>
      </c>
      <c r="G6005" s="453">
        <f>VLOOKUP(B6005,'SINAPI-%MO'!B:E,4,0)</f>
        <v>2.18E-2</v>
      </c>
      <c r="H6005" s="456">
        <f t="shared" si="93"/>
        <v>157.82</v>
      </c>
    </row>
    <row r="6006" spans="1:8" x14ac:dyDescent="0.25">
      <c r="A6006" s="447"/>
      <c r="B6006" s="449">
        <v>89651</v>
      </c>
      <c r="C6006" s="439" t="s">
        <v>2672</v>
      </c>
      <c r="D6006" s="449" t="s">
        <v>60</v>
      </c>
      <c r="E6006" s="450">
        <v>8.49</v>
      </c>
      <c r="F6006" s="455">
        <v>0</v>
      </c>
      <c r="G6006" s="453">
        <f>VLOOKUP(B6006,'SINAPI-%MO'!B:E,4,0)</f>
        <v>0.44879999999999998</v>
      </c>
      <c r="H6006" s="456">
        <f t="shared" si="93"/>
        <v>4.67</v>
      </c>
    </row>
    <row r="6007" spans="1:8" x14ac:dyDescent="0.25">
      <c r="A6007" s="447"/>
      <c r="B6007" s="449">
        <v>89736</v>
      </c>
      <c r="C6007" s="439" t="s">
        <v>13087</v>
      </c>
      <c r="D6007" s="449" t="s">
        <v>60</v>
      </c>
      <c r="E6007" s="450">
        <v>10.83</v>
      </c>
      <c r="F6007" s="455">
        <v>0</v>
      </c>
      <c r="G6007" s="453">
        <f>VLOOKUP(B6007,'SINAPI-%MO'!B:E,4,0)</f>
        <v>0.39800000000000002</v>
      </c>
      <c r="H6007" s="456">
        <f t="shared" si="93"/>
        <v>6.51</v>
      </c>
    </row>
    <row r="6008" spans="1:8" x14ac:dyDescent="0.25">
      <c r="A6008" s="447"/>
      <c r="B6008" s="449">
        <v>89658</v>
      </c>
      <c r="C6008" s="439" t="s">
        <v>13088</v>
      </c>
      <c r="D6008" s="449" t="s">
        <v>60</v>
      </c>
      <c r="E6008" s="450">
        <v>11.34</v>
      </c>
      <c r="F6008" s="455">
        <v>0</v>
      </c>
      <c r="G6008" s="453">
        <f>VLOOKUP(B6008,'SINAPI-%MO'!B:E,4,0)</f>
        <v>0.42499999999999999</v>
      </c>
      <c r="H6008" s="456">
        <f t="shared" si="93"/>
        <v>6.52</v>
      </c>
    </row>
    <row r="6009" spans="1:8" x14ac:dyDescent="0.25">
      <c r="A6009" s="447"/>
      <c r="B6009" s="449">
        <v>89755</v>
      </c>
      <c r="C6009" s="439" t="s">
        <v>13089</v>
      </c>
      <c r="D6009" s="449" t="s">
        <v>60</v>
      </c>
      <c r="E6009" s="450">
        <v>16.52</v>
      </c>
      <c r="F6009" s="455">
        <v>0</v>
      </c>
      <c r="G6009" s="453">
        <f>VLOOKUP(B6009,'SINAPI-%MO'!B:E,4,0)</f>
        <v>0.3075</v>
      </c>
      <c r="H6009" s="456">
        <f t="shared" si="93"/>
        <v>11.44</v>
      </c>
    </row>
    <row r="6010" spans="1:8" x14ac:dyDescent="0.25">
      <c r="A6010" s="447"/>
      <c r="B6010" s="449">
        <v>89670</v>
      </c>
      <c r="C6010" s="439" t="s">
        <v>13090</v>
      </c>
      <c r="D6010" s="449" t="s">
        <v>60</v>
      </c>
      <c r="E6010" s="450">
        <v>17.13</v>
      </c>
      <c r="F6010" s="455">
        <v>0</v>
      </c>
      <c r="G6010" s="453">
        <f>VLOOKUP(B6010,'SINAPI-%MO'!B:E,4,0)</f>
        <v>0.3322</v>
      </c>
      <c r="H6010" s="456">
        <f t="shared" si="93"/>
        <v>11.43</v>
      </c>
    </row>
    <row r="6011" spans="1:8" x14ac:dyDescent="0.25">
      <c r="A6011" s="447"/>
      <c r="B6011" s="449">
        <v>89794</v>
      </c>
      <c r="C6011" s="439" t="s">
        <v>13091</v>
      </c>
      <c r="D6011" s="449" t="s">
        <v>60</v>
      </c>
      <c r="E6011" s="450">
        <v>24.23</v>
      </c>
      <c r="F6011" s="455">
        <v>0</v>
      </c>
      <c r="G6011" s="453">
        <f>VLOOKUP(B6011,'SINAPI-%MO'!B:E,4,0)</f>
        <v>0.1333</v>
      </c>
      <c r="H6011" s="456">
        <f t="shared" si="93"/>
        <v>21</v>
      </c>
    </row>
    <row r="6012" spans="1:8" x14ac:dyDescent="0.25">
      <c r="A6012" s="447"/>
      <c r="B6012" s="449">
        <v>89760</v>
      </c>
      <c r="C6012" s="439" t="s">
        <v>2719</v>
      </c>
      <c r="D6012" s="449" t="s">
        <v>60</v>
      </c>
      <c r="E6012" s="450">
        <v>26.99</v>
      </c>
      <c r="F6012" s="455">
        <v>0</v>
      </c>
      <c r="G6012" s="453">
        <f>VLOOKUP(B6012,'SINAPI-%MO'!B:E,4,0)</f>
        <v>0.22189999999999999</v>
      </c>
      <c r="H6012" s="456">
        <f t="shared" si="93"/>
        <v>21</v>
      </c>
    </row>
    <row r="6013" spans="1:8" x14ac:dyDescent="0.25">
      <c r="A6013" s="447"/>
      <c r="B6013" s="449">
        <v>89680</v>
      </c>
      <c r="C6013" s="439" t="s">
        <v>13092</v>
      </c>
      <c r="D6013" s="449" t="s">
        <v>60</v>
      </c>
      <c r="E6013" s="450">
        <v>27.7</v>
      </c>
      <c r="F6013" s="455">
        <v>0</v>
      </c>
      <c r="G6013" s="453">
        <f>VLOOKUP(B6013,'SINAPI-%MO'!B:E,4,0)</f>
        <v>0.2419</v>
      </c>
      <c r="H6013" s="456">
        <f t="shared" si="93"/>
        <v>20.99</v>
      </c>
    </row>
    <row r="6014" spans="1:8" x14ac:dyDescent="0.25">
      <c r="A6014" s="447"/>
      <c r="B6014" s="449">
        <v>89822</v>
      </c>
      <c r="C6014" s="439" t="s">
        <v>13093</v>
      </c>
      <c r="D6014" s="449" t="s">
        <v>60</v>
      </c>
      <c r="E6014" s="450">
        <v>31.78</v>
      </c>
      <c r="F6014" s="455">
        <v>0</v>
      </c>
      <c r="G6014" s="453">
        <f>VLOOKUP(B6014,'SINAPI-%MO'!B:E,4,0)</f>
        <v>0.1186</v>
      </c>
      <c r="H6014" s="456">
        <f t="shared" si="93"/>
        <v>28.01</v>
      </c>
    </row>
    <row r="6015" spans="1:8" x14ac:dyDescent="0.25">
      <c r="A6015" s="447"/>
      <c r="B6015" s="449">
        <v>104025</v>
      </c>
      <c r="C6015" s="439" t="s">
        <v>3257</v>
      </c>
      <c r="D6015" s="449" t="s">
        <v>60</v>
      </c>
      <c r="E6015" s="450">
        <v>34.909999999999997</v>
      </c>
      <c r="F6015" s="455">
        <v>0</v>
      </c>
      <c r="G6015" s="453">
        <f>VLOOKUP(B6015,'SINAPI-%MO'!B:E,4,0)</f>
        <v>0.19769999999999999</v>
      </c>
      <c r="H6015" s="456">
        <f t="shared" si="93"/>
        <v>28</v>
      </c>
    </row>
    <row r="6016" spans="1:8" x14ac:dyDescent="0.25">
      <c r="A6016" s="447"/>
      <c r="B6016" s="449">
        <v>89835</v>
      </c>
      <c r="C6016" s="439" t="s">
        <v>13094</v>
      </c>
      <c r="D6016" s="449" t="s">
        <v>60</v>
      </c>
      <c r="E6016" s="450">
        <v>55.19</v>
      </c>
      <c r="F6016" s="455">
        <v>0</v>
      </c>
      <c r="G6016" s="453">
        <f>VLOOKUP(B6016,'SINAPI-%MO'!B:E,4,0)</f>
        <v>8.5000000000000006E-2</v>
      </c>
      <c r="H6016" s="456">
        <f t="shared" si="93"/>
        <v>50.49</v>
      </c>
    </row>
    <row r="6017" spans="1:8" x14ac:dyDescent="0.25">
      <c r="A6017" s="447"/>
      <c r="B6017" s="449">
        <v>89838</v>
      </c>
      <c r="C6017" s="439" t="s">
        <v>13095</v>
      </c>
      <c r="D6017" s="449" t="s">
        <v>60</v>
      </c>
      <c r="E6017" s="450">
        <v>194.38</v>
      </c>
      <c r="F6017" s="455">
        <v>0</v>
      </c>
      <c r="G6017" s="453">
        <f>VLOOKUP(B6017,'SINAPI-%MO'!B:E,4,0)</f>
        <v>3.2099999999999997E-2</v>
      </c>
      <c r="H6017" s="456">
        <f t="shared" si="93"/>
        <v>188.14</v>
      </c>
    </row>
    <row r="6018" spans="1:8" x14ac:dyDescent="0.25">
      <c r="A6018" s="447"/>
      <c r="B6018" s="449">
        <v>89840</v>
      </c>
      <c r="C6018" s="439" t="s">
        <v>13096</v>
      </c>
      <c r="D6018" s="449" t="s">
        <v>60</v>
      </c>
      <c r="E6018" s="450">
        <v>228.98</v>
      </c>
      <c r="F6018" s="455">
        <v>0</v>
      </c>
      <c r="G6018" s="453">
        <f>VLOOKUP(B6018,'SINAPI-%MO'!B:E,4,0)</f>
        <v>3.2800000000000003E-2</v>
      </c>
      <c r="H6018" s="456">
        <f t="shared" si="93"/>
        <v>221.46</v>
      </c>
    </row>
    <row r="6019" spans="1:8" x14ac:dyDescent="0.25">
      <c r="A6019" s="447"/>
      <c r="B6019" s="449">
        <v>104015</v>
      </c>
      <c r="C6019" s="439" t="s">
        <v>3249</v>
      </c>
      <c r="D6019" s="449" t="s">
        <v>60</v>
      </c>
      <c r="E6019" s="450">
        <v>19.48</v>
      </c>
      <c r="F6019" s="455">
        <v>0</v>
      </c>
      <c r="G6019" s="453">
        <f>VLOOKUP(B6019,'SINAPI-%MO'!B:E,4,0)</f>
        <v>0.443</v>
      </c>
      <c r="H6019" s="456">
        <f t="shared" si="93"/>
        <v>10.85</v>
      </c>
    </row>
    <row r="6020" spans="1:8" x14ac:dyDescent="0.25">
      <c r="A6020" s="447"/>
      <c r="B6020" s="449">
        <v>104018</v>
      </c>
      <c r="C6020" s="439" t="s">
        <v>3252</v>
      </c>
      <c r="D6020" s="449" t="s">
        <v>60</v>
      </c>
      <c r="E6020" s="450">
        <v>25.29</v>
      </c>
      <c r="F6020" s="455">
        <v>0</v>
      </c>
      <c r="G6020" s="453">
        <f>VLOOKUP(B6020,'SINAPI-%MO'!B:E,4,0)</f>
        <v>0.37169999999999997</v>
      </c>
      <c r="H6020" s="456">
        <f t="shared" si="93"/>
        <v>15.88</v>
      </c>
    </row>
    <row r="6021" spans="1:8" x14ac:dyDescent="0.25">
      <c r="A6021" s="447"/>
      <c r="B6021" s="449">
        <v>104016</v>
      </c>
      <c r="C6021" s="439" t="s">
        <v>3250</v>
      </c>
      <c r="D6021" s="449" t="s">
        <v>60</v>
      </c>
      <c r="E6021" s="450">
        <v>26.41</v>
      </c>
      <c r="F6021" s="455">
        <v>0</v>
      </c>
      <c r="G6021" s="453">
        <f>VLOOKUP(B6021,'SINAPI-%MO'!B:E,4,0)</f>
        <v>0.39829999999999999</v>
      </c>
      <c r="H6021" s="456">
        <f t="shared" si="93"/>
        <v>15.89</v>
      </c>
    </row>
    <row r="6022" spans="1:8" x14ac:dyDescent="0.25">
      <c r="A6022" s="447"/>
      <c r="B6022" s="449">
        <v>104019</v>
      </c>
      <c r="C6022" s="439" t="s">
        <v>3253</v>
      </c>
      <c r="D6022" s="449" t="s">
        <v>60</v>
      </c>
      <c r="E6022" s="450">
        <v>54.25</v>
      </c>
      <c r="F6022" s="455">
        <v>0</v>
      </c>
      <c r="G6022" s="453">
        <f>VLOOKUP(B6022,'SINAPI-%MO'!B:E,4,0)</f>
        <v>0.2044</v>
      </c>
      <c r="H6022" s="456">
        <f t="shared" si="93"/>
        <v>43.16</v>
      </c>
    </row>
    <row r="6023" spans="1:8" x14ac:dyDescent="0.25">
      <c r="A6023" s="447"/>
      <c r="B6023" s="449">
        <v>104017</v>
      </c>
      <c r="C6023" s="439" t="s">
        <v>3251</v>
      </c>
      <c r="D6023" s="449" t="s">
        <v>60</v>
      </c>
      <c r="E6023" s="450">
        <v>55.55</v>
      </c>
      <c r="F6023" s="455">
        <v>0</v>
      </c>
      <c r="G6023" s="453">
        <f>VLOOKUP(B6023,'SINAPI-%MO'!B:E,4,0)</f>
        <v>0.223</v>
      </c>
      <c r="H6023" s="456">
        <f t="shared" si="93"/>
        <v>43.16</v>
      </c>
    </row>
    <row r="6024" spans="1:8" x14ac:dyDescent="0.25">
      <c r="A6024" s="447"/>
      <c r="B6024" s="449">
        <v>104020</v>
      </c>
      <c r="C6024" s="439" t="s">
        <v>3254</v>
      </c>
      <c r="D6024" s="449" t="s">
        <v>60</v>
      </c>
      <c r="E6024" s="450">
        <v>69.92</v>
      </c>
      <c r="F6024" s="455">
        <v>0</v>
      </c>
      <c r="G6024" s="453">
        <f>VLOOKUP(B6024,'SINAPI-%MO'!B:E,4,0)</f>
        <v>0.1004</v>
      </c>
      <c r="H6024" s="456">
        <f t="shared" si="93"/>
        <v>62.9</v>
      </c>
    </row>
    <row r="6025" spans="1:8" x14ac:dyDescent="0.25">
      <c r="A6025" s="447"/>
      <c r="B6025" s="449">
        <v>104030</v>
      </c>
      <c r="C6025" s="439" t="s">
        <v>3261</v>
      </c>
      <c r="D6025" s="449" t="s">
        <v>60</v>
      </c>
      <c r="E6025" s="450">
        <v>75.81</v>
      </c>
      <c r="F6025" s="455">
        <v>0</v>
      </c>
      <c r="G6025" s="453">
        <f>VLOOKUP(B6025,'SINAPI-%MO'!B:E,4,0)</f>
        <v>0.17030000000000001</v>
      </c>
      <c r="H6025" s="456">
        <f t="shared" si="93"/>
        <v>62.89</v>
      </c>
    </row>
    <row r="6026" spans="1:8" x14ac:dyDescent="0.25">
      <c r="A6026" s="447"/>
      <c r="B6026" s="449">
        <v>89694</v>
      </c>
      <c r="C6026" s="439" t="s">
        <v>13097</v>
      </c>
      <c r="D6026" s="449" t="s">
        <v>60</v>
      </c>
      <c r="E6026" s="450">
        <v>24.45</v>
      </c>
      <c r="F6026" s="455">
        <v>0</v>
      </c>
      <c r="G6026" s="453">
        <f>VLOOKUP(B6026,'SINAPI-%MO'!B:E,4,0)</f>
        <v>0.31169999999999998</v>
      </c>
      <c r="H6026" s="456">
        <f t="shared" si="93"/>
        <v>16.82</v>
      </c>
    </row>
    <row r="6027" spans="1:8" x14ac:dyDescent="0.25">
      <c r="A6027" s="447"/>
      <c r="B6027" s="449">
        <v>89700</v>
      </c>
      <c r="C6027" s="439" t="s">
        <v>13098</v>
      </c>
      <c r="D6027" s="449" t="s">
        <v>60</v>
      </c>
      <c r="E6027" s="450">
        <v>27.99</v>
      </c>
      <c r="F6027" s="455">
        <v>0</v>
      </c>
      <c r="G6027" s="453">
        <f>VLOOKUP(B6027,'SINAPI-%MO'!B:E,4,0)</f>
        <v>0.30830000000000002</v>
      </c>
      <c r="H6027" s="456">
        <f t="shared" si="93"/>
        <v>19.36</v>
      </c>
    </row>
    <row r="6028" spans="1:8" x14ac:dyDescent="0.25">
      <c r="A6028" s="447"/>
      <c r="B6028" s="449">
        <v>89703</v>
      </c>
      <c r="C6028" s="439" t="s">
        <v>2696</v>
      </c>
      <c r="D6028" s="449" t="s">
        <v>60</v>
      </c>
      <c r="E6028" s="450">
        <v>59.58</v>
      </c>
      <c r="F6028" s="455">
        <v>0</v>
      </c>
      <c r="G6028" s="453">
        <f>VLOOKUP(B6028,'SINAPI-%MO'!B:E,4,0)</f>
        <v>0.15709999999999999</v>
      </c>
      <c r="H6028" s="456">
        <f t="shared" ref="H6028:H6091" si="94">IF(E6028&gt;0,TRUNC(E6028*(1-G6028),2),"")</f>
        <v>50.21</v>
      </c>
    </row>
    <row r="6029" spans="1:8" x14ac:dyDescent="0.25">
      <c r="A6029" s="447"/>
      <c r="B6029" s="449">
        <v>89691</v>
      </c>
      <c r="C6029" s="439" t="s">
        <v>2688</v>
      </c>
      <c r="D6029" s="449" t="s">
        <v>60</v>
      </c>
      <c r="E6029" s="450">
        <v>16.09</v>
      </c>
      <c r="F6029" s="455">
        <v>0</v>
      </c>
      <c r="G6029" s="453">
        <f>VLOOKUP(B6029,'SINAPI-%MO'!B:E,4,0)</f>
        <v>0.47360000000000002</v>
      </c>
      <c r="H6029" s="456">
        <f t="shared" si="94"/>
        <v>8.4600000000000009</v>
      </c>
    </row>
    <row r="6030" spans="1:8" x14ac:dyDescent="0.25">
      <c r="A6030" s="447"/>
      <c r="B6030" s="449">
        <v>89765</v>
      </c>
      <c r="C6030" s="439" t="s">
        <v>2723</v>
      </c>
      <c r="D6030" s="449" t="s">
        <v>60</v>
      </c>
      <c r="E6030" s="450">
        <v>20.059999999999999</v>
      </c>
      <c r="F6030" s="455">
        <v>0</v>
      </c>
      <c r="G6030" s="453">
        <f>VLOOKUP(B6030,'SINAPI-%MO'!B:E,4,0)</f>
        <v>0.43020000000000003</v>
      </c>
      <c r="H6030" s="456">
        <f t="shared" si="94"/>
        <v>11.43</v>
      </c>
    </row>
    <row r="6031" spans="1:8" x14ac:dyDescent="0.25">
      <c r="A6031" s="447"/>
      <c r="B6031" s="449">
        <v>89697</v>
      </c>
      <c r="C6031" s="439" t="s">
        <v>2692</v>
      </c>
      <c r="D6031" s="449" t="s">
        <v>60</v>
      </c>
      <c r="E6031" s="450">
        <v>21.08</v>
      </c>
      <c r="F6031" s="455">
        <v>0</v>
      </c>
      <c r="G6031" s="453">
        <f>VLOOKUP(B6031,'SINAPI-%MO'!B:E,4,0)</f>
        <v>0.45779999999999998</v>
      </c>
      <c r="H6031" s="456">
        <f t="shared" si="94"/>
        <v>11.42</v>
      </c>
    </row>
    <row r="6032" spans="1:8" x14ac:dyDescent="0.25">
      <c r="A6032" s="447"/>
      <c r="B6032" s="449">
        <v>89844</v>
      </c>
      <c r="C6032" s="439" t="s">
        <v>13099</v>
      </c>
      <c r="D6032" s="449" t="s">
        <v>60</v>
      </c>
      <c r="E6032" s="450">
        <v>79.41</v>
      </c>
      <c r="F6032" s="455">
        <v>0</v>
      </c>
      <c r="G6032" s="453">
        <f>VLOOKUP(B6032,'SINAPI-%MO'!B:E,4,0)</f>
        <v>9.5200000000000007E-2</v>
      </c>
      <c r="H6032" s="456">
        <f t="shared" si="94"/>
        <v>71.849999999999994</v>
      </c>
    </row>
    <row r="6033" spans="1:8" x14ac:dyDescent="0.25">
      <c r="A6033" s="447"/>
      <c r="B6033" s="449">
        <v>104022</v>
      </c>
      <c r="C6033" s="439" t="s">
        <v>13100</v>
      </c>
      <c r="D6033" s="449" t="s">
        <v>60</v>
      </c>
      <c r="E6033" s="450">
        <v>85.66</v>
      </c>
      <c r="F6033" s="455">
        <v>0</v>
      </c>
      <c r="G6033" s="453">
        <f>VLOOKUP(B6033,'SINAPI-%MO'!B:E,4,0)</f>
        <v>0.16120000000000001</v>
      </c>
      <c r="H6033" s="456">
        <f t="shared" si="94"/>
        <v>71.849999999999994</v>
      </c>
    </row>
    <row r="6034" spans="1:8" x14ac:dyDescent="0.25">
      <c r="A6034" s="447"/>
      <c r="B6034" s="449">
        <v>89633</v>
      </c>
      <c r="C6034" s="439" t="s">
        <v>2397</v>
      </c>
      <c r="D6034" s="449" t="s">
        <v>73</v>
      </c>
      <c r="E6034" s="450">
        <v>30.24</v>
      </c>
      <c r="F6034" s="455">
        <v>0</v>
      </c>
      <c r="G6034" s="453">
        <f>VLOOKUP(B6034,'SINAPI-%MO'!B:E,4,0)</f>
        <v>0.47320000000000001</v>
      </c>
      <c r="H6034" s="456">
        <f t="shared" si="94"/>
        <v>15.93</v>
      </c>
    </row>
    <row r="6035" spans="1:8" x14ac:dyDescent="0.25">
      <c r="A6035" s="447"/>
      <c r="B6035" s="449">
        <v>89716</v>
      </c>
      <c r="C6035" s="439" t="s">
        <v>2404</v>
      </c>
      <c r="D6035" s="449" t="s">
        <v>73</v>
      </c>
      <c r="E6035" s="450">
        <v>33</v>
      </c>
      <c r="F6035" s="455">
        <v>0</v>
      </c>
      <c r="G6035" s="453">
        <f>VLOOKUP(B6035,'SINAPI-%MO'!B:E,4,0)</f>
        <v>0.22850000000000001</v>
      </c>
      <c r="H6035" s="456">
        <f t="shared" si="94"/>
        <v>25.45</v>
      </c>
    </row>
    <row r="6036" spans="1:8" x14ac:dyDescent="0.25">
      <c r="A6036" s="447"/>
      <c r="B6036" s="449">
        <v>89634</v>
      </c>
      <c r="C6036" s="439" t="s">
        <v>2398</v>
      </c>
      <c r="D6036" s="449" t="s">
        <v>73</v>
      </c>
      <c r="E6036" s="450">
        <v>43.56</v>
      </c>
      <c r="F6036" s="455">
        <v>0</v>
      </c>
      <c r="G6036" s="453">
        <f>VLOOKUP(B6036,'SINAPI-%MO'!B:E,4,0)</f>
        <v>0.41549999999999998</v>
      </c>
      <c r="H6036" s="456">
        <f t="shared" si="94"/>
        <v>25.46</v>
      </c>
    </row>
    <row r="6037" spans="1:8" x14ac:dyDescent="0.25">
      <c r="A6037" s="447"/>
      <c r="B6037" s="449">
        <v>89717</v>
      </c>
      <c r="C6037" s="439" t="s">
        <v>2405</v>
      </c>
      <c r="D6037" s="449" t="s">
        <v>73</v>
      </c>
      <c r="E6037" s="450">
        <v>52.75</v>
      </c>
      <c r="F6037" s="455">
        <v>0</v>
      </c>
      <c r="G6037" s="453">
        <f>VLOOKUP(B6037,'SINAPI-%MO'!B:E,4,0)</f>
        <v>0.16869999999999999</v>
      </c>
      <c r="H6037" s="456">
        <f t="shared" si="94"/>
        <v>43.85</v>
      </c>
    </row>
    <row r="6038" spans="1:8" x14ac:dyDescent="0.25">
      <c r="A6038" s="447"/>
      <c r="B6038" s="449">
        <v>89635</v>
      </c>
      <c r="C6038" s="439" t="s">
        <v>2399</v>
      </c>
      <c r="D6038" s="449" t="s">
        <v>73</v>
      </c>
      <c r="E6038" s="450">
        <v>65.2</v>
      </c>
      <c r="F6038" s="455">
        <v>0</v>
      </c>
      <c r="G6038" s="453">
        <f>VLOOKUP(B6038,'SINAPI-%MO'!B:E,4,0)</f>
        <v>0.32750000000000001</v>
      </c>
      <c r="H6038" s="456">
        <f t="shared" si="94"/>
        <v>43.84</v>
      </c>
    </row>
    <row r="6039" spans="1:8" x14ac:dyDescent="0.25">
      <c r="A6039" s="447"/>
      <c r="B6039" s="449">
        <v>89770</v>
      </c>
      <c r="C6039" s="439" t="s">
        <v>13101</v>
      </c>
      <c r="D6039" s="449" t="s">
        <v>73</v>
      </c>
      <c r="E6039" s="450">
        <v>58.54</v>
      </c>
      <c r="F6039" s="455">
        <v>0</v>
      </c>
      <c r="G6039" s="453">
        <f>VLOOKUP(B6039,'SINAPI-%MO'!B:E,4,0)</f>
        <v>2.1700000000000001E-2</v>
      </c>
      <c r="H6039" s="456">
        <f t="shared" si="94"/>
        <v>57.26</v>
      </c>
    </row>
    <row r="6040" spans="1:8" x14ac:dyDescent="0.25">
      <c r="A6040" s="447"/>
      <c r="B6040" s="449">
        <v>89718</v>
      </c>
      <c r="C6040" s="439" t="s">
        <v>13102</v>
      </c>
      <c r="D6040" s="449" t="s">
        <v>73</v>
      </c>
      <c r="E6040" s="450">
        <v>67.760000000000005</v>
      </c>
      <c r="F6040" s="455">
        <v>0</v>
      </c>
      <c r="G6040" s="453">
        <f>VLOOKUP(B6040,'SINAPI-%MO'!B:E,4,0)</f>
        <v>0.15479999999999999</v>
      </c>
      <c r="H6040" s="456">
        <f t="shared" si="94"/>
        <v>57.27</v>
      </c>
    </row>
    <row r="6041" spans="1:8" x14ac:dyDescent="0.25">
      <c r="A6041" s="447"/>
      <c r="B6041" s="449">
        <v>89636</v>
      </c>
      <c r="C6041" s="439" t="s">
        <v>13103</v>
      </c>
      <c r="D6041" s="449" t="s">
        <v>73</v>
      </c>
      <c r="E6041" s="450">
        <v>82.41</v>
      </c>
      <c r="F6041" s="455">
        <v>0</v>
      </c>
      <c r="G6041" s="453">
        <f>VLOOKUP(B6041,'SINAPI-%MO'!B:E,4,0)</f>
        <v>0.30509999999999998</v>
      </c>
      <c r="H6041" s="456">
        <f t="shared" si="94"/>
        <v>57.26</v>
      </c>
    </row>
    <row r="6042" spans="1:8" x14ac:dyDescent="0.25">
      <c r="A6042" s="447"/>
      <c r="B6042" s="449">
        <v>89771</v>
      </c>
      <c r="C6042" s="439" t="s">
        <v>13104</v>
      </c>
      <c r="D6042" s="449" t="s">
        <v>73</v>
      </c>
      <c r="E6042" s="450">
        <v>78.19</v>
      </c>
      <c r="F6042" s="455">
        <v>0</v>
      </c>
      <c r="G6042" s="453">
        <f>VLOOKUP(B6042,'SINAPI-%MO'!B:E,4,0)</f>
        <v>1.9400000000000001E-2</v>
      </c>
      <c r="H6042" s="456">
        <f t="shared" si="94"/>
        <v>76.67</v>
      </c>
    </row>
    <row r="6043" spans="1:8" x14ac:dyDescent="0.25">
      <c r="A6043" s="447"/>
      <c r="B6043" s="449">
        <v>104021</v>
      </c>
      <c r="C6043" s="439" t="s">
        <v>2489</v>
      </c>
      <c r="D6043" s="449" t="s">
        <v>73</v>
      </c>
      <c r="E6043" s="450">
        <v>88.75</v>
      </c>
      <c r="F6043" s="455">
        <v>0</v>
      </c>
      <c r="G6043" s="453">
        <f>VLOOKUP(B6043,'SINAPI-%MO'!B:E,4,0)</f>
        <v>0.1361</v>
      </c>
      <c r="H6043" s="456">
        <f t="shared" si="94"/>
        <v>76.67</v>
      </c>
    </row>
    <row r="6044" spans="1:8" x14ac:dyDescent="0.25">
      <c r="A6044" s="447"/>
      <c r="B6044" s="449">
        <v>89772</v>
      </c>
      <c r="C6044" s="439" t="s">
        <v>13105</v>
      </c>
      <c r="D6044" s="449" t="s">
        <v>73</v>
      </c>
      <c r="E6044" s="450">
        <v>114.11</v>
      </c>
      <c r="F6044" s="455">
        <v>0</v>
      </c>
      <c r="G6044" s="453">
        <f>VLOOKUP(B6044,'SINAPI-%MO'!B:E,4,0)</f>
        <v>1.66E-2</v>
      </c>
      <c r="H6044" s="456">
        <f t="shared" si="94"/>
        <v>112.21</v>
      </c>
    </row>
    <row r="6045" spans="1:8" x14ac:dyDescent="0.25">
      <c r="A6045" s="447"/>
      <c r="B6045" s="449">
        <v>89773</v>
      </c>
      <c r="C6045" s="439" t="s">
        <v>13106</v>
      </c>
      <c r="D6045" s="449" t="s">
        <v>73</v>
      </c>
      <c r="E6045" s="450">
        <v>183.96</v>
      </c>
      <c r="F6045" s="455">
        <v>0</v>
      </c>
      <c r="G6045" s="453">
        <f>VLOOKUP(B6045,'SINAPI-%MO'!B:E,4,0)</f>
        <v>1.35E-2</v>
      </c>
      <c r="H6045" s="456">
        <f t="shared" si="94"/>
        <v>181.47</v>
      </c>
    </row>
    <row r="6046" spans="1:8" x14ac:dyDescent="0.25">
      <c r="A6046" s="447"/>
      <c r="B6046" s="449">
        <v>89775</v>
      </c>
      <c r="C6046" s="439" t="s">
        <v>13107</v>
      </c>
      <c r="D6046" s="449" t="s">
        <v>73</v>
      </c>
      <c r="E6046" s="450">
        <v>287.81</v>
      </c>
      <c r="F6046" s="455">
        <v>0</v>
      </c>
      <c r="G6046" s="453">
        <f>VLOOKUP(B6046,'SINAPI-%MO'!B:E,4,0)</f>
        <v>1.04E-2</v>
      </c>
      <c r="H6046" s="456">
        <f t="shared" si="94"/>
        <v>284.81</v>
      </c>
    </row>
    <row r="6047" spans="1:8" x14ac:dyDescent="0.25">
      <c r="A6047" s="447"/>
      <c r="B6047" s="449">
        <v>89767</v>
      </c>
      <c r="C6047" s="439" t="s">
        <v>2724</v>
      </c>
      <c r="D6047" s="449" t="s">
        <v>60</v>
      </c>
      <c r="E6047" s="450">
        <v>25.53</v>
      </c>
      <c r="F6047" s="455">
        <v>0</v>
      </c>
      <c r="G6047" s="453">
        <f>VLOOKUP(B6047,'SINAPI-%MO'!B:E,4,0)</f>
        <v>0.33800000000000002</v>
      </c>
      <c r="H6047" s="456">
        <f t="shared" si="94"/>
        <v>16.899999999999999</v>
      </c>
    </row>
    <row r="6048" spans="1:8" x14ac:dyDescent="0.25">
      <c r="A6048" s="447"/>
      <c r="B6048" s="449">
        <v>89695</v>
      </c>
      <c r="C6048" s="439" t="s">
        <v>13108</v>
      </c>
      <c r="D6048" s="449" t="s">
        <v>60</v>
      </c>
      <c r="E6048" s="450">
        <v>20.59</v>
      </c>
      <c r="F6048" s="455">
        <v>0</v>
      </c>
      <c r="G6048" s="453">
        <f>VLOOKUP(B6048,'SINAPI-%MO'!B:E,4,0)</f>
        <v>0.37009999999999998</v>
      </c>
      <c r="H6048" s="456">
        <f t="shared" si="94"/>
        <v>12.96</v>
      </c>
    </row>
    <row r="6049" spans="1:8" x14ac:dyDescent="0.25">
      <c r="A6049" s="447"/>
      <c r="B6049" s="449">
        <v>89702</v>
      </c>
      <c r="C6049" s="439" t="s">
        <v>13109</v>
      </c>
      <c r="D6049" s="449" t="s">
        <v>60</v>
      </c>
      <c r="E6049" s="450">
        <v>26.55</v>
      </c>
      <c r="F6049" s="455">
        <v>0</v>
      </c>
      <c r="G6049" s="453">
        <f>VLOOKUP(B6049,'SINAPI-%MO'!B:E,4,0)</f>
        <v>0.36349999999999999</v>
      </c>
      <c r="H6049" s="456">
        <f t="shared" si="94"/>
        <v>16.89</v>
      </c>
    </row>
    <row r="6050" spans="1:8" x14ac:dyDescent="0.25">
      <c r="A6050" s="447"/>
      <c r="B6050" s="449">
        <v>89768</v>
      </c>
      <c r="C6050" s="439" t="s">
        <v>2725</v>
      </c>
      <c r="D6050" s="449" t="s">
        <v>60</v>
      </c>
      <c r="E6050" s="450">
        <v>29.62</v>
      </c>
      <c r="F6050" s="455">
        <v>0</v>
      </c>
      <c r="G6050" s="453">
        <f>VLOOKUP(B6050,'SINAPI-%MO'!B:E,4,0)</f>
        <v>0.34370000000000001</v>
      </c>
      <c r="H6050" s="456">
        <f t="shared" si="94"/>
        <v>19.43</v>
      </c>
    </row>
    <row r="6051" spans="1:8" x14ac:dyDescent="0.25">
      <c r="A6051" s="447"/>
      <c r="B6051" s="449">
        <v>89842</v>
      </c>
      <c r="C6051" s="439" t="s">
        <v>13110</v>
      </c>
      <c r="D6051" s="449" t="s">
        <v>60</v>
      </c>
      <c r="E6051" s="450">
        <v>62.97</v>
      </c>
      <c r="F6051" s="455">
        <v>0</v>
      </c>
      <c r="G6051" s="453">
        <f>VLOOKUP(B6051,'SINAPI-%MO'!B:E,4,0)</f>
        <v>0.1027</v>
      </c>
      <c r="H6051" s="456">
        <f t="shared" si="94"/>
        <v>56.5</v>
      </c>
    </row>
    <row r="6052" spans="1:8" x14ac:dyDescent="0.25">
      <c r="A6052" s="447"/>
      <c r="B6052" s="449">
        <v>89845</v>
      </c>
      <c r="C6052" s="439" t="s">
        <v>13111</v>
      </c>
      <c r="D6052" s="449" t="s">
        <v>60</v>
      </c>
      <c r="E6052" s="450">
        <v>125.12</v>
      </c>
      <c r="F6052" s="455">
        <v>0</v>
      </c>
      <c r="G6052" s="453">
        <f>VLOOKUP(B6052,'SINAPI-%MO'!B:E,4,0)</f>
        <v>7.5600000000000001E-2</v>
      </c>
      <c r="H6052" s="456">
        <f t="shared" si="94"/>
        <v>115.66</v>
      </c>
    </row>
    <row r="6053" spans="1:8" x14ac:dyDescent="0.25">
      <c r="A6053" s="447"/>
      <c r="B6053" s="449">
        <v>89846</v>
      </c>
      <c r="C6053" s="439" t="s">
        <v>13112</v>
      </c>
      <c r="D6053" s="449" t="s">
        <v>60</v>
      </c>
      <c r="E6053" s="450">
        <v>269.51</v>
      </c>
      <c r="F6053" s="455">
        <v>0</v>
      </c>
      <c r="G6053" s="453">
        <f>VLOOKUP(B6053,'SINAPI-%MO'!B:E,4,0)</f>
        <v>4.6199999999999998E-2</v>
      </c>
      <c r="H6053" s="456">
        <f t="shared" si="94"/>
        <v>257.05</v>
      </c>
    </row>
    <row r="6054" spans="1:8" x14ac:dyDescent="0.25">
      <c r="A6054" s="447"/>
      <c r="B6054" s="449">
        <v>89847</v>
      </c>
      <c r="C6054" s="439" t="s">
        <v>13113</v>
      </c>
      <c r="D6054" s="449" t="s">
        <v>60</v>
      </c>
      <c r="E6054" s="450">
        <v>321.7</v>
      </c>
      <c r="F6054" s="455">
        <v>0</v>
      </c>
      <c r="G6054" s="453">
        <f>VLOOKUP(B6054,'SINAPI-%MO'!B:E,4,0)</f>
        <v>4.65E-2</v>
      </c>
      <c r="H6054" s="456">
        <f t="shared" si="94"/>
        <v>306.74</v>
      </c>
    </row>
    <row r="6055" spans="1:8" x14ac:dyDescent="0.25">
      <c r="A6055" s="447"/>
      <c r="B6055" s="449">
        <v>89705</v>
      </c>
      <c r="C6055" s="439" t="s">
        <v>13114</v>
      </c>
      <c r="D6055" s="449" t="s">
        <v>60</v>
      </c>
      <c r="E6055" s="450">
        <v>30.83</v>
      </c>
      <c r="F6055" s="455">
        <v>0</v>
      </c>
      <c r="G6055" s="453">
        <f>VLOOKUP(B6055,'SINAPI-%MO'!B:E,4,0)</f>
        <v>0.36940000000000001</v>
      </c>
      <c r="H6055" s="456">
        <f t="shared" si="94"/>
        <v>19.440000000000001</v>
      </c>
    </row>
    <row r="6056" spans="1:8" x14ac:dyDescent="0.25">
      <c r="A6056" s="447"/>
      <c r="B6056" s="449">
        <v>89769</v>
      </c>
      <c r="C6056" s="439" t="s">
        <v>2726</v>
      </c>
      <c r="D6056" s="449" t="s">
        <v>60</v>
      </c>
      <c r="E6056" s="450">
        <v>68.489999999999995</v>
      </c>
      <c r="F6056" s="455">
        <v>0</v>
      </c>
      <c r="G6056" s="453">
        <f>VLOOKUP(B6056,'SINAPI-%MO'!B:E,4,0)</f>
        <v>0.17510000000000001</v>
      </c>
      <c r="H6056" s="456">
        <f t="shared" si="94"/>
        <v>56.49</v>
      </c>
    </row>
    <row r="6057" spans="1:8" x14ac:dyDescent="0.25">
      <c r="A6057" s="447"/>
      <c r="B6057" s="449">
        <v>89706</v>
      </c>
      <c r="C6057" s="439" t="s">
        <v>13115</v>
      </c>
      <c r="D6057" s="449" t="s">
        <v>60</v>
      </c>
      <c r="E6057" s="450">
        <v>69.900000000000006</v>
      </c>
      <c r="F6057" s="455">
        <v>0</v>
      </c>
      <c r="G6057" s="453">
        <f>VLOOKUP(B6057,'SINAPI-%MO'!B:E,4,0)</f>
        <v>0.19170000000000001</v>
      </c>
      <c r="H6057" s="456">
        <f t="shared" si="94"/>
        <v>56.5</v>
      </c>
    </row>
    <row r="6058" spans="1:8" x14ac:dyDescent="0.25">
      <c r="A6058" s="447"/>
      <c r="B6058" s="449">
        <v>89741</v>
      </c>
      <c r="C6058" s="439" t="s">
        <v>13116</v>
      </c>
      <c r="D6058" s="449" t="s">
        <v>60</v>
      </c>
      <c r="E6058" s="450">
        <v>28.73</v>
      </c>
      <c r="F6058" s="455">
        <v>0</v>
      </c>
      <c r="G6058" s="453">
        <f>VLOOKUP(B6058,'SINAPI-%MO'!B:E,4,0)</f>
        <v>0.15</v>
      </c>
      <c r="H6058" s="456">
        <f t="shared" si="94"/>
        <v>24.42</v>
      </c>
    </row>
    <row r="6059" spans="1:8" x14ac:dyDescent="0.25">
      <c r="A6059" s="447"/>
      <c r="B6059" s="449">
        <v>89757</v>
      </c>
      <c r="C6059" s="439" t="s">
        <v>13117</v>
      </c>
      <c r="D6059" s="449" t="s">
        <v>60</v>
      </c>
      <c r="E6059" s="450">
        <v>37.590000000000003</v>
      </c>
      <c r="F6059" s="455">
        <v>0</v>
      </c>
      <c r="G6059" s="453">
        <f>VLOOKUP(B6059,'SINAPI-%MO'!B:E,4,0)</f>
        <v>0.1351</v>
      </c>
      <c r="H6059" s="456">
        <f t="shared" si="94"/>
        <v>32.51</v>
      </c>
    </row>
    <row r="6060" spans="1:8" x14ac:dyDescent="0.25">
      <c r="A6060" s="447"/>
      <c r="B6060" s="449">
        <v>104027</v>
      </c>
      <c r="C6060" s="439" t="s">
        <v>13118</v>
      </c>
      <c r="D6060" s="449" t="s">
        <v>60</v>
      </c>
      <c r="E6060" s="450">
        <v>79.53</v>
      </c>
      <c r="F6060" s="455">
        <v>0</v>
      </c>
      <c r="G6060" s="453">
        <f>VLOOKUP(B6060,'SINAPI-%MO'!B:E,4,0)</f>
        <v>8.6800000000000002E-2</v>
      </c>
      <c r="H6060" s="456">
        <f t="shared" si="94"/>
        <v>72.62</v>
      </c>
    </row>
    <row r="6061" spans="1:8" x14ac:dyDescent="0.25">
      <c r="A6061" s="447"/>
      <c r="B6061" s="449">
        <v>89837</v>
      </c>
      <c r="C6061" s="439" t="s">
        <v>13119</v>
      </c>
      <c r="D6061" s="449" t="s">
        <v>60</v>
      </c>
      <c r="E6061" s="450">
        <v>169.85</v>
      </c>
      <c r="F6061" s="455">
        <v>0</v>
      </c>
      <c r="G6061" s="453">
        <f>VLOOKUP(B6061,'SINAPI-%MO'!B:E,4,0)</f>
        <v>2.76E-2</v>
      </c>
      <c r="H6061" s="456">
        <f t="shared" si="94"/>
        <v>165.16</v>
      </c>
    </row>
    <row r="6062" spans="1:8" x14ac:dyDescent="0.25">
      <c r="A6062" s="447"/>
      <c r="B6062" s="449">
        <v>89839</v>
      </c>
      <c r="C6062" s="439" t="s">
        <v>13120</v>
      </c>
      <c r="D6062" s="449" t="s">
        <v>60</v>
      </c>
      <c r="E6062" s="450">
        <v>220.62</v>
      </c>
      <c r="F6062" s="455">
        <v>0</v>
      </c>
      <c r="G6062" s="453">
        <f>VLOOKUP(B6062,'SINAPI-%MO'!B:E,4,0)</f>
        <v>2.8199999999999999E-2</v>
      </c>
      <c r="H6062" s="456">
        <f t="shared" si="94"/>
        <v>214.39</v>
      </c>
    </row>
    <row r="6063" spans="1:8" x14ac:dyDescent="0.25">
      <c r="A6063" s="447"/>
      <c r="B6063" s="449">
        <v>89841</v>
      </c>
      <c r="C6063" s="439" t="s">
        <v>13121</v>
      </c>
      <c r="D6063" s="449" t="s">
        <v>60</v>
      </c>
      <c r="E6063" s="450">
        <v>335.46</v>
      </c>
      <c r="F6063" s="455">
        <v>0</v>
      </c>
      <c r="G6063" s="453">
        <f>VLOOKUP(B6063,'SINAPI-%MO'!B:E,4,0)</f>
        <v>2.24E-2</v>
      </c>
      <c r="H6063" s="456">
        <f t="shared" si="94"/>
        <v>327.94</v>
      </c>
    </row>
    <row r="6064" spans="1:8" x14ac:dyDescent="0.25">
      <c r="A6064" s="447"/>
      <c r="B6064" s="449">
        <v>89654</v>
      </c>
      <c r="C6064" s="439" t="s">
        <v>13122</v>
      </c>
      <c r="D6064" s="449" t="s">
        <v>60</v>
      </c>
      <c r="E6064" s="450">
        <v>25.13</v>
      </c>
      <c r="F6064" s="455">
        <v>0</v>
      </c>
      <c r="G6064" s="453">
        <f>VLOOKUP(B6064,'SINAPI-%MO'!B:E,4,0)</f>
        <v>0.15160000000000001</v>
      </c>
      <c r="H6064" s="456">
        <f t="shared" si="94"/>
        <v>21.32</v>
      </c>
    </row>
    <row r="6065" spans="1:8" x14ac:dyDescent="0.25">
      <c r="A6065" s="447"/>
      <c r="B6065" s="449">
        <v>89661</v>
      </c>
      <c r="C6065" s="439" t="s">
        <v>13123</v>
      </c>
      <c r="D6065" s="449" t="s">
        <v>60</v>
      </c>
      <c r="E6065" s="450">
        <v>29.24</v>
      </c>
      <c r="F6065" s="455">
        <v>0</v>
      </c>
      <c r="G6065" s="453">
        <f>VLOOKUP(B6065,'SINAPI-%MO'!B:E,4,0)</f>
        <v>0.1648</v>
      </c>
      <c r="H6065" s="456">
        <f t="shared" si="94"/>
        <v>24.42</v>
      </c>
    </row>
    <row r="6066" spans="1:8" x14ac:dyDescent="0.25">
      <c r="A6066" s="447"/>
      <c r="B6066" s="449">
        <v>89674</v>
      </c>
      <c r="C6066" s="439" t="s">
        <v>13124</v>
      </c>
      <c r="D6066" s="449" t="s">
        <v>60</v>
      </c>
      <c r="E6066" s="450">
        <v>38.200000000000003</v>
      </c>
      <c r="F6066" s="455">
        <v>0</v>
      </c>
      <c r="G6066" s="453">
        <f>VLOOKUP(B6066,'SINAPI-%MO'!B:E,4,0)</f>
        <v>0.14899999999999999</v>
      </c>
      <c r="H6066" s="456">
        <f t="shared" si="94"/>
        <v>32.5</v>
      </c>
    </row>
    <row r="6067" spans="1:8" x14ac:dyDescent="0.25">
      <c r="A6067" s="447"/>
      <c r="B6067" s="449">
        <v>89816</v>
      </c>
      <c r="C6067" s="439" t="s">
        <v>13125</v>
      </c>
      <c r="D6067" s="449" t="s">
        <v>60</v>
      </c>
      <c r="E6067" s="450">
        <v>52.29</v>
      </c>
      <c r="F6067" s="455">
        <v>0</v>
      </c>
      <c r="G6067" s="453">
        <f>VLOOKUP(B6067,'SINAPI-%MO'!B:E,4,0)</f>
        <v>6.1800000000000001E-2</v>
      </c>
      <c r="H6067" s="456">
        <f t="shared" si="94"/>
        <v>49.05</v>
      </c>
    </row>
    <row r="6068" spans="1:8" x14ac:dyDescent="0.25">
      <c r="A6068" s="447"/>
      <c r="B6068" s="449">
        <v>89762</v>
      </c>
      <c r="C6068" s="439" t="s">
        <v>2721</v>
      </c>
      <c r="D6068" s="449" t="s">
        <v>60</v>
      </c>
      <c r="E6068" s="450">
        <v>55.05</v>
      </c>
      <c r="F6068" s="455">
        <v>0</v>
      </c>
      <c r="G6068" s="453">
        <f>VLOOKUP(B6068,'SINAPI-%MO'!B:E,4,0)</f>
        <v>0.10879999999999999</v>
      </c>
      <c r="H6068" s="456">
        <f t="shared" si="94"/>
        <v>49.06</v>
      </c>
    </row>
    <row r="6069" spans="1:8" x14ac:dyDescent="0.25">
      <c r="A6069" s="447"/>
      <c r="B6069" s="449">
        <v>89684</v>
      </c>
      <c r="C6069" s="439" t="s">
        <v>13126</v>
      </c>
      <c r="D6069" s="449" t="s">
        <v>60</v>
      </c>
      <c r="E6069" s="450">
        <v>55.76</v>
      </c>
      <c r="F6069" s="455">
        <v>0</v>
      </c>
      <c r="G6069" s="453">
        <f>VLOOKUP(B6069,'SINAPI-%MO'!B:E,4,0)</f>
        <v>0.1202</v>
      </c>
      <c r="H6069" s="456">
        <f t="shared" si="94"/>
        <v>49.05</v>
      </c>
    </row>
    <row r="6070" spans="1:8" x14ac:dyDescent="0.25">
      <c r="A6070" s="447"/>
      <c r="B6070" s="449">
        <v>89828</v>
      </c>
      <c r="C6070" s="439" t="s">
        <v>13127</v>
      </c>
      <c r="D6070" s="449" t="s">
        <v>60</v>
      </c>
      <c r="E6070" s="450">
        <v>76.400000000000006</v>
      </c>
      <c r="F6070" s="455">
        <v>0</v>
      </c>
      <c r="G6070" s="453">
        <f>VLOOKUP(B6070,'SINAPI-%MO'!B:E,4,0)</f>
        <v>4.9299999999999997E-2</v>
      </c>
      <c r="H6070" s="456">
        <f t="shared" si="94"/>
        <v>72.63</v>
      </c>
    </row>
    <row r="6071" spans="1:8" x14ac:dyDescent="0.25">
      <c r="A6071" s="447"/>
      <c r="B6071" s="449">
        <v>89546</v>
      </c>
      <c r="C6071" s="439" t="s">
        <v>2605</v>
      </c>
      <c r="D6071" s="449" t="s">
        <v>60</v>
      </c>
      <c r="E6071" s="450">
        <v>12.46</v>
      </c>
      <c r="F6071" s="455">
        <v>0</v>
      </c>
      <c r="G6071" s="453">
        <f>VLOOKUP(B6071,'SINAPI-%MO'!B:E,4,0)</f>
        <v>0.14929999999999999</v>
      </c>
      <c r="H6071" s="456">
        <f t="shared" si="94"/>
        <v>10.59</v>
      </c>
    </row>
    <row r="6072" spans="1:8" x14ac:dyDescent="0.25">
      <c r="A6072" s="447"/>
      <c r="B6072" s="449">
        <v>89482</v>
      </c>
      <c r="C6072" s="439" t="s">
        <v>3458</v>
      </c>
      <c r="D6072" s="449" t="s">
        <v>60</v>
      </c>
      <c r="E6072" s="450">
        <v>45.71</v>
      </c>
      <c r="F6072" s="455">
        <v>0</v>
      </c>
      <c r="G6072" s="453">
        <f>VLOOKUP(B6072,'SINAPI-%MO'!B:E,4,0)</f>
        <v>0.247</v>
      </c>
      <c r="H6072" s="456">
        <f t="shared" si="94"/>
        <v>34.409999999999997</v>
      </c>
    </row>
    <row r="6073" spans="1:8" x14ac:dyDescent="0.25">
      <c r="A6073" s="447"/>
      <c r="B6073" s="449">
        <v>89491</v>
      </c>
      <c r="C6073" s="439" t="s">
        <v>3459</v>
      </c>
      <c r="D6073" s="449" t="s">
        <v>60</v>
      </c>
      <c r="E6073" s="450">
        <v>116.4</v>
      </c>
      <c r="F6073" s="455">
        <v>0</v>
      </c>
      <c r="G6073" s="453">
        <f>VLOOKUP(B6073,'SINAPI-%MO'!B:E,4,0)</f>
        <v>0.15029999999999999</v>
      </c>
      <c r="H6073" s="456">
        <f t="shared" si="94"/>
        <v>98.9</v>
      </c>
    </row>
    <row r="6074" spans="1:8" x14ac:dyDescent="0.25">
      <c r="A6074" s="447"/>
      <c r="B6074" s="449">
        <v>104178</v>
      </c>
      <c r="C6074" s="439" t="s">
        <v>3274</v>
      </c>
      <c r="D6074" s="449" t="s">
        <v>60</v>
      </c>
      <c r="E6074" s="450">
        <v>24.28</v>
      </c>
      <c r="F6074" s="455">
        <v>0</v>
      </c>
      <c r="G6074" s="453">
        <f>VLOOKUP(B6074,'SINAPI-%MO'!B:E,4,0)</f>
        <v>0.1384</v>
      </c>
      <c r="H6074" s="456">
        <f t="shared" si="94"/>
        <v>20.91</v>
      </c>
    </row>
    <row r="6075" spans="1:8" x14ac:dyDescent="0.25">
      <c r="A6075" s="447"/>
      <c r="B6075" s="449">
        <v>104179</v>
      </c>
      <c r="C6075" s="439" t="s">
        <v>3275</v>
      </c>
      <c r="D6075" s="449" t="s">
        <v>60</v>
      </c>
      <c r="E6075" s="450">
        <v>94.12</v>
      </c>
      <c r="F6075" s="455">
        <v>0</v>
      </c>
      <c r="G6075" s="453">
        <f>VLOOKUP(B6075,'SINAPI-%MO'!B:E,4,0)</f>
        <v>4.7699999999999999E-2</v>
      </c>
      <c r="H6075" s="456">
        <f t="shared" si="94"/>
        <v>89.63</v>
      </c>
    </row>
    <row r="6076" spans="1:8" x14ac:dyDescent="0.25">
      <c r="A6076" s="447"/>
      <c r="B6076" s="449">
        <v>89587</v>
      </c>
      <c r="C6076" s="439" t="s">
        <v>2634</v>
      </c>
      <c r="D6076" s="449" t="s">
        <v>60</v>
      </c>
      <c r="E6076" s="450">
        <v>54.99</v>
      </c>
      <c r="F6076" s="455">
        <v>0</v>
      </c>
      <c r="G6076" s="453">
        <f>VLOOKUP(B6076,'SINAPI-%MO'!B:E,4,0)</f>
        <v>0.25769999999999998</v>
      </c>
      <c r="H6076" s="456">
        <f t="shared" si="94"/>
        <v>40.81</v>
      </c>
    </row>
    <row r="6077" spans="1:8" x14ac:dyDescent="0.25">
      <c r="A6077" s="447"/>
      <c r="B6077" s="449">
        <v>89535</v>
      </c>
      <c r="C6077" s="439" t="s">
        <v>2599</v>
      </c>
      <c r="D6077" s="449" t="s">
        <v>60</v>
      </c>
      <c r="E6077" s="450">
        <v>47.5</v>
      </c>
      <c r="F6077" s="455">
        <v>0</v>
      </c>
      <c r="G6077" s="453">
        <f>VLOOKUP(B6077,'SINAPI-%MO'!B:E,4,0)</f>
        <v>0.1406</v>
      </c>
      <c r="H6077" s="456">
        <f t="shared" si="94"/>
        <v>40.82</v>
      </c>
    </row>
    <row r="6078" spans="1:8" x14ac:dyDescent="0.25">
      <c r="A6078" s="447"/>
      <c r="B6078" s="449">
        <v>89592</v>
      </c>
      <c r="C6078" s="439" t="s">
        <v>2637</v>
      </c>
      <c r="D6078" s="449" t="s">
        <v>60</v>
      </c>
      <c r="E6078" s="450">
        <v>176.57</v>
      </c>
      <c r="F6078" s="455">
        <v>0</v>
      </c>
      <c r="G6078" s="453">
        <f>VLOOKUP(B6078,'SINAPI-%MO'!B:E,4,0)</f>
        <v>0.1386</v>
      </c>
      <c r="H6078" s="456">
        <f t="shared" si="94"/>
        <v>152.09</v>
      </c>
    </row>
    <row r="6079" spans="1:8" x14ac:dyDescent="0.25">
      <c r="A6079" s="447"/>
      <c r="B6079" s="449">
        <v>104169</v>
      </c>
      <c r="C6079" s="439" t="s">
        <v>3265</v>
      </c>
      <c r="D6079" s="449" t="s">
        <v>60</v>
      </c>
      <c r="E6079" s="450">
        <v>165.6</v>
      </c>
      <c r="F6079" s="455">
        <v>0</v>
      </c>
      <c r="G6079" s="453">
        <f>VLOOKUP(B6079,'SINAPI-%MO'!B:E,4,0)</f>
        <v>8.1500000000000003E-2</v>
      </c>
      <c r="H6079" s="456">
        <f t="shared" si="94"/>
        <v>152.1</v>
      </c>
    </row>
    <row r="6080" spans="1:8" x14ac:dyDescent="0.25">
      <c r="A6080" s="447"/>
      <c r="B6080" s="449">
        <v>89583</v>
      </c>
      <c r="C6080" s="439" t="s">
        <v>2631</v>
      </c>
      <c r="D6080" s="449" t="s">
        <v>60</v>
      </c>
      <c r="E6080" s="450">
        <v>47.82</v>
      </c>
      <c r="F6080" s="455">
        <v>0</v>
      </c>
      <c r="G6080" s="453">
        <f>VLOOKUP(B6080,'SINAPI-%MO'!B:E,4,0)</f>
        <v>0.18840000000000001</v>
      </c>
      <c r="H6080" s="456">
        <f t="shared" si="94"/>
        <v>38.81</v>
      </c>
    </row>
    <row r="6081" spans="1:8" x14ac:dyDescent="0.25">
      <c r="A6081" s="447"/>
      <c r="B6081" s="449">
        <v>89526</v>
      </c>
      <c r="C6081" s="439" t="s">
        <v>2592</v>
      </c>
      <c r="D6081" s="449" t="s">
        <v>60</v>
      </c>
      <c r="E6081" s="450">
        <v>43.69</v>
      </c>
      <c r="F6081" s="455">
        <v>0</v>
      </c>
      <c r="G6081" s="453">
        <f>VLOOKUP(B6081,'SINAPI-%MO'!B:E,4,0)</f>
        <v>0.11169999999999999</v>
      </c>
      <c r="H6081" s="456">
        <f t="shared" si="94"/>
        <v>38.799999999999997</v>
      </c>
    </row>
    <row r="6082" spans="1:8" x14ac:dyDescent="0.25">
      <c r="A6082" s="447"/>
      <c r="B6082" s="449">
        <v>95695</v>
      </c>
      <c r="C6082" s="439" t="s">
        <v>3003</v>
      </c>
      <c r="D6082" s="449" t="s">
        <v>60</v>
      </c>
      <c r="E6082" s="450">
        <v>67.69</v>
      </c>
      <c r="F6082" s="455">
        <v>0</v>
      </c>
      <c r="G6082" s="453">
        <f>VLOOKUP(B6082,'SINAPI-%MO'!B:E,4,0)</f>
        <v>0.20930000000000001</v>
      </c>
      <c r="H6082" s="456">
        <f t="shared" si="94"/>
        <v>53.52</v>
      </c>
    </row>
    <row r="6083" spans="1:8" x14ac:dyDescent="0.25">
      <c r="A6083" s="447"/>
      <c r="B6083" s="449">
        <v>95694</v>
      </c>
      <c r="C6083" s="439" t="s">
        <v>3002</v>
      </c>
      <c r="D6083" s="449" t="s">
        <v>60</v>
      </c>
      <c r="E6083" s="450">
        <v>60.2</v>
      </c>
      <c r="F6083" s="455">
        <v>0</v>
      </c>
      <c r="G6083" s="453">
        <f>VLOOKUP(B6083,'SINAPI-%MO'!B:E,4,0)</f>
        <v>0.111</v>
      </c>
      <c r="H6083" s="456">
        <f t="shared" si="94"/>
        <v>53.51</v>
      </c>
    </row>
    <row r="6084" spans="1:8" x14ac:dyDescent="0.25">
      <c r="A6084" s="447"/>
      <c r="B6084" s="449">
        <v>89585</v>
      </c>
      <c r="C6084" s="439" t="s">
        <v>2633</v>
      </c>
      <c r="D6084" s="449" t="s">
        <v>60</v>
      </c>
      <c r="E6084" s="450">
        <v>49.73</v>
      </c>
      <c r="F6084" s="455">
        <v>0</v>
      </c>
      <c r="G6084" s="453">
        <f>VLOOKUP(B6084,'SINAPI-%MO'!B:E,4,0)</f>
        <v>0.28489999999999999</v>
      </c>
      <c r="H6084" s="456">
        <f t="shared" si="94"/>
        <v>35.56</v>
      </c>
    </row>
    <row r="6085" spans="1:8" x14ac:dyDescent="0.25">
      <c r="A6085" s="447"/>
      <c r="B6085" s="449">
        <v>89531</v>
      </c>
      <c r="C6085" s="439" t="s">
        <v>2597</v>
      </c>
      <c r="D6085" s="449" t="s">
        <v>60</v>
      </c>
      <c r="E6085" s="450">
        <v>42.24</v>
      </c>
      <c r="F6085" s="455">
        <v>0</v>
      </c>
      <c r="G6085" s="453">
        <f>VLOOKUP(B6085,'SINAPI-%MO'!B:E,4,0)</f>
        <v>0.15809999999999999</v>
      </c>
      <c r="H6085" s="456">
        <f t="shared" si="94"/>
        <v>35.56</v>
      </c>
    </row>
    <row r="6086" spans="1:8" x14ac:dyDescent="0.25">
      <c r="A6086" s="447"/>
      <c r="B6086" s="449">
        <v>89591</v>
      </c>
      <c r="C6086" s="439" t="s">
        <v>2636</v>
      </c>
      <c r="D6086" s="449" t="s">
        <v>60</v>
      </c>
      <c r="E6086" s="450">
        <v>143.63</v>
      </c>
      <c r="F6086" s="455">
        <v>0</v>
      </c>
      <c r="G6086" s="453">
        <f>VLOOKUP(B6086,'SINAPI-%MO'!B:E,4,0)</f>
        <v>0.1704</v>
      </c>
      <c r="H6086" s="456">
        <f t="shared" si="94"/>
        <v>119.15</v>
      </c>
    </row>
    <row r="6087" spans="1:8" x14ac:dyDescent="0.25">
      <c r="A6087" s="447"/>
      <c r="B6087" s="449">
        <v>104168</v>
      </c>
      <c r="C6087" s="439" t="s">
        <v>3264</v>
      </c>
      <c r="D6087" s="449" t="s">
        <v>60</v>
      </c>
      <c r="E6087" s="450">
        <v>132.66</v>
      </c>
      <c r="F6087" s="455">
        <v>0</v>
      </c>
      <c r="G6087" s="453">
        <f>VLOOKUP(B6087,'SINAPI-%MO'!B:E,4,0)</f>
        <v>0.1018</v>
      </c>
      <c r="H6087" s="456">
        <f t="shared" si="94"/>
        <v>119.15</v>
      </c>
    </row>
    <row r="6088" spans="1:8" x14ac:dyDescent="0.25">
      <c r="A6088" s="447"/>
      <c r="B6088" s="449">
        <v>89516</v>
      </c>
      <c r="C6088" s="439" t="s">
        <v>2582</v>
      </c>
      <c r="D6088" s="449" t="s">
        <v>60</v>
      </c>
      <c r="E6088" s="450">
        <v>9.56</v>
      </c>
      <c r="F6088" s="455">
        <v>0</v>
      </c>
      <c r="G6088" s="453">
        <f>VLOOKUP(B6088,'SINAPI-%MO'!B:E,4,0)</f>
        <v>0.25729999999999997</v>
      </c>
      <c r="H6088" s="456">
        <f t="shared" si="94"/>
        <v>7.1</v>
      </c>
    </row>
    <row r="6089" spans="1:8" x14ac:dyDescent="0.25">
      <c r="A6089" s="447"/>
      <c r="B6089" s="449">
        <v>89520</v>
      </c>
      <c r="C6089" s="439" t="s">
        <v>2586</v>
      </c>
      <c r="D6089" s="449" t="s">
        <v>60</v>
      </c>
      <c r="E6089" s="450">
        <v>17.420000000000002</v>
      </c>
      <c r="F6089" s="455">
        <v>0</v>
      </c>
      <c r="G6089" s="453">
        <f>VLOOKUP(B6089,'SINAPI-%MO'!B:E,4,0)</f>
        <v>0.18079999999999999</v>
      </c>
      <c r="H6089" s="456">
        <f t="shared" si="94"/>
        <v>14.27</v>
      </c>
    </row>
    <row r="6090" spans="1:8" x14ac:dyDescent="0.25">
      <c r="A6090" s="447"/>
      <c r="B6090" s="449">
        <v>89582</v>
      </c>
      <c r="C6090" s="439" t="s">
        <v>2630</v>
      </c>
      <c r="D6090" s="449" t="s">
        <v>60</v>
      </c>
      <c r="E6090" s="450">
        <v>37.76</v>
      </c>
      <c r="F6090" s="455">
        <v>0</v>
      </c>
      <c r="G6090" s="453">
        <f>VLOOKUP(B6090,'SINAPI-%MO'!B:E,4,0)</f>
        <v>0.23860000000000001</v>
      </c>
      <c r="H6090" s="456">
        <f t="shared" si="94"/>
        <v>28.75</v>
      </c>
    </row>
    <row r="6091" spans="1:8" x14ac:dyDescent="0.25">
      <c r="A6091" s="447"/>
      <c r="B6091" s="449">
        <v>89524</v>
      </c>
      <c r="C6091" s="439" t="s">
        <v>2590</v>
      </c>
      <c r="D6091" s="449" t="s">
        <v>60</v>
      </c>
      <c r="E6091" s="450">
        <v>33.630000000000003</v>
      </c>
      <c r="F6091" s="455">
        <v>0</v>
      </c>
      <c r="G6091" s="453">
        <f>VLOOKUP(B6091,'SINAPI-%MO'!B:E,4,0)</f>
        <v>0.14510000000000001</v>
      </c>
      <c r="H6091" s="456">
        <f t="shared" si="94"/>
        <v>28.75</v>
      </c>
    </row>
    <row r="6092" spans="1:8" x14ac:dyDescent="0.25">
      <c r="A6092" s="447"/>
      <c r="B6092" s="449">
        <v>89584</v>
      </c>
      <c r="C6092" s="439" t="s">
        <v>2632</v>
      </c>
      <c r="D6092" s="449" t="s">
        <v>60</v>
      </c>
      <c r="E6092" s="450">
        <v>48.5</v>
      </c>
      <c r="F6092" s="455">
        <v>0</v>
      </c>
      <c r="G6092" s="453">
        <f>VLOOKUP(B6092,'SINAPI-%MO'!B:E,4,0)</f>
        <v>0.29220000000000002</v>
      </c>
      <c r="H6092" s="456">
        <f t="shared" ref="H6092:H6155" si="95">IF(E6092&gt;0,TRUNC(E6092*(1-G6092),2),"")</f>
        <v>34.32</v>
      </c>
    </row>
    <row r="6093" spans="1:8" x14ac:dyDescent="0.25">
      <c r="A6093" s="447"/>
      <c r="B6093" s="449">
        <v>89529</v>
      </c>
      <c r="C6093" s="439" t="s">
        <v>2595</v>
      </c>
      <c r="D6093" s="449" t="s">
        <v>60</v>
      </c>
      <c r="E6093" s="450">
        <v>41.01</v>
      </c>
      <c r="F6093" s="455">
        <v>0</v>
      </c>
      <c r="G6093" s="453">
        <f>VLOOKUP(B6093,'SINAPI-%MO'!B:E,4,0)</f>
        <v>0.16289999999999999</v>
      </c>
      <c r="H6093" s="456">
        <f t="shared" si="95"/>
        <v>34.32</v>
      </c>
    </row>
    <row r="6094" spans="1:8" x14ac:dyDescent="0.25">
      <c r="A6094" s="447"/>
      <c r="B6094" s="449">
        <v>89590</v>
      </c>
      <c r="C6094" s="439" t="s">
        <v>2635</v>
      </c>
      <c r="D6094" s="449" t="s">
        <v>60</v>
      </c>
      <c r="E6094" s="450">
        <v>147.38</v>
      </c>
      <c r="F6094" s="455">
        <v>0</v>
      </c>
      <c r="G6094" s="453">
        <f>VLOOKUP(B6094,'SINAPI-%MO'!B:E,4,0)</f>
        <v>0.16600000000000001</v>
      </c>
      <c r="H6094" s="456">
        <f t="shared" si="95"/>
        <v>122.91</v>
      </c>
    </row>
    <row r="6095" spans="1:8" x14ac:dyDescent="0.25">
      <c r="A6095" s="447"/>
      <c r="B6095" s="449">
        <v>104167</v>
      </c>
      <c r="C6095" s="439" t="s">
        <v>3263</v>
      </c>
      <c r="D6095" s="449" t="s">
        <v>60</v>
      </c>
      <c r="E6095" s="450">
        <v>136.41</v>
      </c>
      <c r="F6095" s="455">
        <v>0</v>
      </c>
      <c r="G6095" s="453">
        <f>VLOOKUP(B6095,'SINAPI-%MO'!B:E,4,0)</f>
        <v>9.9000000000000005E-2</v>
      </c>
      <c r="H6095" s="456">
        <f t="shared" si="95"/>
        <v>122.9</v>
      </c>
    </row>
    <row r="6096" spans="1:8" x14ac:dyDescent="0.25">
      <c r="A6096" s="447"/>
      <c r="B6096" s="449">
        <v>89514</v>
      </c>
      <c r="C6096" s="439" t="s">
        <v>2580</v>
      </c>
      <c r="D6096" s="449" t="s">
        <v>60</v>
      </c>
      <c r="E6096" s="450">
        <v>9.4600000000000009</v>
      </c>
      <c r="F6096" s="455">
        <v>0</v>
      </c>
      <c r="G6096" s="453">
        <f>VLOOKUP(B6096,'SINAPI-%MO'!B:E,4,0)</f>
        <v>0.26</v>
      </c>
      <c r="H6096" s="456">
        <f t="shared" si="95"/>
        <v>7</v>
      </c>
    </row>
    <row r="6097" spans="1:8" x14ac:dyDescent="0.25">
      <c r="A6097" s="447"/>
      <c r="B6097" s="449">
        <v>89518</v>
      </c>
      <c r="C6097" s="439" t="s">
        <v>2584</v>
      </c>
      <c r="D6097" s="449" t="s">
        <v>60</v>
      </c>
      <c r="E6097" s="450">
        <v>16.559999999999999</v>
      </c>
      <c r="F6097" s="455">
        <v>0</v>
      </c>
      <c r="G6097" s="453">
        <f>VLOOKUP(B6097,'SINAPI-%MO'!B:E,4,0)</f>
        <v>0.19020000000000001</v>
      </c>
      <c r="H6097" s="456">
        <f t="shared" si="95"/>
        <v>13.41</v>
      </c>
    </row>
    <row r="6098" spans="1:8" x14ac:dyDescent="0.25">
      <c r="A6098" s="447"/>
      <c r="B6098" s="449">
        <v>89581</v>
      </c>
      <c r="C6098" s="439" t="s">
        <v>2629</v>
      </c>
      <c r="D6098" s="449" t="s">
        <v>60</v>
      </c>
      <c r="E6098" s="450">
        <v>37.22</v>
      </c>
      <c r="F6098" s="455">
        <v>0</v>
      </c>
      <c r="G6098" s="453">
        <f>VLOOKUP(B6098,'SINAPI-%MO'!B:E,4,0)</f>
        <v>0.24210000000000001</v>
      </c>
      <c r="H6098" s="456">
        <f t="shared" si="95"/>
        <v>28.2</v>
      </c>
    </row>
    <row r="6099" spans="1:8" x14ac:dyDescent="0.25">
      <c r="A6099" s="447"/>
      <c r="B6099" s="449">
        <v>89522</v>
      </c>
      <c r="C6099" s="439" t="s">
        <v>2588</v>
      </c>
      <c r="D6099" s="449" t="s">
        <v>60</v>
      </c>
      <c r="E6099" s="450">
        <v>33.090000000000003</v>
      </c>
      <c r="F6099" s="455">
        <v>0</v>
      </c>
      <c r="G6099" s="453">
        <f>VLOOKUP(B6099,'SINAPI-%MO'!B:E,4,0)</f>
        <v>0.14749999999999999</v>
      </c>
      <c r="H6099" s="456">
        <f t="shared" si="95"/>
        <v>28.2</v>
      </c>
    </row>
    <row r="6100" spans="1:8" x14ac:dyDescent="0.25">
      <c r="A6100" s="447"/>
      <c r="B6100" s="449">
        <v>89574</v>
      </c>
      <c r="C6100" s="439" t="s">
        <v>2626</v>
      </c>
      <c r="D6100" s="449" t="s">
        <v>60</v>
      </c>
      <c r="E6100" s="450">
        <v>175.76</v>
      </c>
      <c r="F6100" s="455">
        <v>0</v>
      </c>
      <c r="G6100" s="453">
        <f>VLOOKUP(B6100,'SINAPI-%MO'!B:E,4,0)</f>
        <v>7.5999999999999998E-2</v>
      </c>
      <c r="H6100" s="456">
        <f t="shared" si="95"/>
        <v>162.4</v>
      </c>
    </row>
    <row r="6101" spans="1:8" x14ac:dyDescent="0.25">
      <c r="A6101" s="447"/>
      <c r="B6101" s="449">
        <v>89690</v>
      </c>
      <c r="C6101" s="439" t="s">
        <v>2687</v>
      </c>
      <c r="D6101" s="449" t="s">
        <v>60</v>
      </c>
      <c r="E6101" s="450">
        <v>100.33</v>
      </c>
      <c r="F6101" s="455">
        <v>0</v>
      </c>
      <c r="G6101" s="453">
        <f>VLOOKUP(B6101,'SINAPI-%MO'!B:E,4,0)</f>
        <v>0.18820000000000001</v>
      </c>
      <c r="H6101" s="456">
        <f t="shared" si="95"/>
        <v>81.44</v>
      </c>
    </row>
    <row r="6102" spans="1:8" x14ac:dyDescent="0.25">
      <c r="A6102" s="447"/>
      <c r="B6102" s="449">
        <v>89567</v>
      </c>
      <c r="C6102" s="439" t="s">
        <v>2621</v>
      </c>
      <c r="D6102" s="449" t="s">
        <v>60</v>
      </c>
      <c r="E6102" s="450">
        <v>90.36</v>
      </c>
      <c r="F6102" s="455">
        <v>0</v>
      </c>
      <c r="G6102" s="453">
        <f>VLOOKUP(B6102,'SINAPI-%MO'!B:E,4,0)</f>
        <v>9.8599999999999993E-2</v>
      </c>
      <c r="H6102" s="456">
        <f t="shared" si="95"/>
        <v>81.45</v>
      </c>
    </row>
    <row r="6103" spans="1:8" x14ac:dyDescent="0.25">
      <c r="A6103" s="447"/>
      <c r="B6103" s="449">
        <v>89692</v>
      </c>
      <c r="C6103" s="439" t="s">
        <v>2689</v>
      </c>
      <c r="D6103" s="449" t="s">
        <v>60</v>
      </c>
      <c r="E6103" s="450">
        <v>114.6</v>
      </c>
      <c r="F6103" s="455">
        <v>0</v>
      </c>
      <c r="G6103" s="453">
        <f>VLOOKUP(B6103,'SINAPI-%MO'!B:E,4,0)</f>
        <v>0.14480000000000001</v>
      </c>
      <c r="H6103" s="456">
        <f t="shared" si="95"/>
        <v>98</v>
      </c>
    </row>
    <row r="6104" spans="1:8" x14ac:dyDescent="0.25">
      <c r="A6104" s="447"/>
      <c r="B6104" s="449">
        <v>89569</v>
      </c>
      <c r="C6104" s="439" t="s">
        <v>2623</v>
      </c>
      <c r="D6104" s="449" t="s">
        <v>60</v>
      </c>
      <c r="E6104" s="450">
        <v>106.12</v>
      </c>
      <c r="F6104" s="455">
        <v>0</v>
      </c>
      <c r="G6104" s="453">
        <f>VLOOKUP(B6104,'SINAPI-%MO'!B:E,4,0)</f>
        <v>7.6399999999999996E-2</v>
      </c>
      <c r="H6104" s="456">
        <f t="shared" si="95"/>
        <v>98.01</v>
      </c>
    </row>
    <row r="6105" spans="1:8" x14ac:dyDescent="0.25">
      <c r="A6105" s="447"/>
      <c r="B6105" s="449">
        <v>89699</v>
      </c>
      <c r="C6105" s="439" t="s">
        <v>2694</v>
      </c>
      <c r="D6105" s="449" t="s">
        <v>60</v>
      </c>
      <c r="E6105" s="450">
        <v>224.2</v>
      </c>
      <c r="F6105" s="455">
        <v>0</v>
      </c>
      <c r="G6105" s="453">
        <f>VLOOKUP(B6105,'SINAPI-%MO'!B:E,4,0)</f>
        <v>0.12509999999999999</v>
      </c>
      <c r="H6105" s="456">
        <f t="shared" si="95"/>
        <v>196.15</v>
      </c>
    </row>
    <row r="6106" spans="1:8" x14ac:dyDescent="0.25">
      <c r="A6106" s="447"/>
      <c r="B6106" s="449">
        <v>104174</v>
      </c>
      <c r="C6106" s="439" t="s">
        <v>3270</v>
      </c>
      <c r="D6106" s="449" t="s">
        <v>60</v>
      </c>
      <c r="E6106" s="450">
        <v>212.65</v>
      </c>
      <c r="F6106" s="455">
        <v>0</v>
      </c>
      <c r="G6106" s="453">
        <f>VLOOKUP(B6106,'SINAPI-%MO'!B:E,4,0)</f>
        <v>7.7600000000000002E-2</v>
      </c>
      <c r="H6106" s="456">
        <f t="shared" si="95"/>
        <v>196.14</v>
      </c>
    </row>
    <row r="6107" spans="1:8" x14ac:dyDescent="0.25">
      <c r="A6107" s="447"/>
      <c r="B6107" s="449">
        <v>89698</v>
      </c>
      <c r="C6107" s="439" t="s">
        <v>2693</v>
      </c>
      <c r="D6107" s="449" t="s">
        <v>60</v>
      </c>
      <c r="E6107" s="450">
        <v>297.26</v>
      </c>
      <c r="F6107" s="455">
        <v>0</v>
      </c>
      <c r="G6107" s="453">
        <f>VLOOKUP(B6107,'SINAPI-%MO'!B:E,4,0)</f>
        <v>0.10979999999999999</v>
      </c>
      <c r="H6107" s="456">
        <f t="shared" si="95"/>
        <v>264.62</v>
      </c>
    </row>
    <row r="6108" spans="1:8" x14ac:dyDescent="0.25">
      <c r="A6108" s="447"/>
      <c r="B6108" s="449">
        <v>104176</v>
      </c>
      <c r="C6108" s="439" t="s">
        <v>3272</v>
      </c>
      <c r="D6108" s="449" t="s">
        <v>60</v>
      </c>
      <c r="E6108" s="450">
        <v>282.63</v>
      </c>
      <c r="F6108" s="455">
        <v>0</v>
      </c>
      <c r="G6108" s="453">
        <f>VLOOKUP(B6108,'SINAPI-%MO'!B:E,4,0)</f>
        <v>6.3700000000000007E-2</v>
      </c>
      <c r="H6108" s="456">
        <f t="shared" si="95"/>
        <v>264.62</v>
      </c>
    </row>
    <row r="6109" spans="1:8" x14ac:dyDescent="0.25">
      <c r="A6109" s="447"/>
      <c r="B6109" s="449">
        <v>89561</v>
      </c>
      <c r="C6109" s="439" t="s">
        <v>2616</v>
      </c>
      <c r="D6109" s="449" t="s">
        <v>60</v>
      </c>
      <c r="E6109" s="450">
        <v>16.97</v>
      </c>
      <c r="F6109" s="455">
        <v>0</v>
      </c>
      <c r="G6109" s="453">
        <f>VLOOKUP(B6109,'SINAPI-%MO'!B:E,4,0)</f>
        <v>0.1933</v>
      </c>
      <c r="H6109" s="456">
        <f t="shared" si="95"/>
        <v>13.68</v>
      </c>
    </row>
    <row r="6110" spans="1:8" x14ac:dyDescent="0.25">
      <c r="A6110" s="447"/>
      <c r="B6110" s="449">
        <v>89563</v>
      </c>
      <c r="C6110" s="439" t="s">
        <v>2618</v>
      </c>
      <c r="D6110" s="449" t="s">
        <v>60</v>
      </c>
      <c r="E6110" s="450">
        <v>38.65</v>
      </c>
      <c r="F6110" s="455">
        <v>0</v>
      </c>
      <c r="G6110" s="453">
        <f>VLOOKUP(B6110,'SINAPI-%MO'!B:E,4,0)</f>
        <v>0.1084</v>
      </c>
      <c r="H6110" s="456">
        <f t="shared" si="95"/>
        <v>34.46</v>
      </c>
    </row>
    <row r="6111" spans="1:8" x14ac:dyDescent="0.25">
      <c r="A6111" s="447"/>
      <c r="B6111" s="449">
        <v>89685</v>
      </c>
      <c r="C6111" s="439" t="s">
        <v>2685</v>
      </c>
      <c r="D6111" s="449" t="s">
        <v>60</v>
      </c>
      <c r="E6111" s="450">
        <v>68.3</v>
      </c>
      <c r="F6111" s="455">
        <v>0</v>
      </c>
      <c r="G6111" s="453">
        <f>VLOOKUP(B6111,'SINAPI-%MO'!B:E,4,0)</f>
        <v>0.17599999999999999</v>
      </c>
      <c r="H6111" s="456">
        <f t="shared" si="95"/>
        <v>56.27</v>
      </c>
    </row>
    <row r="6112" spans="1:8" x14ac:dyDescent="0.25">
      <c r="A6112" s="447"/>
      <c r="B6112" s="449">
        <v>89565</v>
      </c>
      <c r="C6112" s="439" t="s">
        <v>2619</v>
      </c>
      <c r="D6112" s="449" t="s">
        <v>60</v>
      </c>
      <c r="E6112" s="450">
        <v>62.79</v>
      </c>
      <c r="F6112" s="455">
        <v>0</v>
      </c>
      <c r="G6112" s="453">
        <f>VLOOKUP(B6112,'SINAPI-%MO'!B:E,4,0)</f>
        <v>0.1037</v>
      </c>
      <c r="H6112" s="456">
        <f t="shared" si="95"/>
        <v>56.27</v>
      </c>
    </row>
    <row r="6113" spans="1:8" x14ac:dyDescent="0.25">
      <c r="A6113" s="447"/>
      <c r="B6113" s="449">
        <v>89671</v>
      </c>
      <c r="C6113" s="439" t="s">
        <v>2678</v>
      </c>
      <c r="D6113" s="449" t="s">
        <v>60</v>
      </c>
      <c r="E6113" s="450">
        <v>49.86</v>
      </c>
      <c r="F6113" s="455">
        <v>0</v>
      </c>
      <c r="G6113" s="453">
        <f>VLOOKUP(B6113,'SINAPI-%MO'!B:E,4,0)</f>
        <v>0.1893</v>
      </c>
      <c r="H6113" s="456">
        <f t="shared" si="95"/>
        <v>40.42</v>
      </c>
    </row>
    <row r="6114" spans="1:8" x14ac:dyDescent="0.25">
      <c r="A6114" s="447"/>
      <c r="B6114" s="449">
        <v>89556</v>
      </c>
      <c r="C6114" s="439" t="s">
        <v>2612</v>
      </c>
      <c r="D6114" s="449" t="s">
        <v>60</v>
      </c>
      <c r="E6114" s="450">
        <v>44.87</v>
      </c>
      <c r="F6114" s="455">
        <v>0</v>
      </c>
      <c r="G6114" s="453">
        <f>VLOOKUP(B6114,'SINAPI-%MO'!B:E,4,0)</f>
        <v>9.9199999999999997E-2</v>
      </c>
      <c r="H6114" s="456">
        <f t="shared" si="95"/>
        <v>40.409999999999997</v>
      </c>
    </row>
    <row r="6115" spans="1:8" x14ac:dyDescent="0.25">
      <c r="A6115" s="447"/>
      <c r="B6115" s="449">
        <v>89679</v>
      </c>
      <c r="C6115" s="439" t="s">
        <v>2682</v>
      </c>
      <c r="D6115" s="449" t="s">
        <v>60</v>
      </c>
      <c r="E6115" s="450">
        <v>136.55000000000001</v>
      </c>
      <c r="F6115" s="455">
        <v>0</v>
      </c>
      <c r="G6115" s="453">
        <f>VLOOKUP(B6115,'SINAPI-%MO'!B:E,4,0)</f>
        <v>0.11940000000000001</v>
      </c>
      <c r="H6115" s="456">
        <f t="shared" si="95"/>
        <v>120.24</v>
      </c>
    </row>
    <row r="6116" spans="1:8" x14ac:dyDescent="0.25">
      <c r="A6116" s="447"/>
      <c r="B6116" s="449">
        <v>104171</v>
      </c>
      <c r="C6116" s="439" t="s">
        <v>3267</v>
      </c>
      <c r="D6116" s="449" t="s">
        <v>60</v>
      </c>
      <c r="E6116" s="450">
        <v>109.56</v>
      </c>
      <c r="F6116" s="455">
        <v>0</v>
      </c>
      <c r="G6116" s="453">
        <f>VLOOKUP(B6116,'SINAPI-%MO'!B:E,4,0)</f>
        <v>8.2100000000000006E-2</v>
      </c>
      <c r="H6116" s="456">
        <f t="shared" si="95"/>
        <v>100.56</v>
      </c>
    </row>
    <row r="6117" spans="1:8" x14ac:dyDescent="0.25">
      <c r="A6117" s="447"/>
      <c r="B6117" s="449">
        <v>89600</v>
      </c>
      <c r="C6117" s="439" t="s">
        <v>2641</v>
      </c>
      <c r="D6117" s="449" t="s">
        <v>60</v>
      </c>
      <c r="E6117" s="450">
        <v>28.16</v>
      </c>
      <c r="F6117" s="455">
        <v>0</v>
      </c>
      <c r="G6117" s="453">
        <f>VLOOKUP(B6117,'SINAPI-%MO'!B:E,4,0)</f>
        <v>0.21310000000000001</v>
      </c>
      <c r="H6117" s="456">
        <f t="shared" si="95"/>
        <v>22.15</v>
      </c>
    </row>
    <row r="6118" spans="1:8" x14ac:dyDescent="0.25">
      <c r="A6118" s="447"/>
      <c r="B6118" s="449">
        <v>89548</v>
      </c>
      <c r="C6118" s="439" t="s">
        <v>2607</v>
      </c>
      <c r="D6118" s="449" t="s">
        <v>60</v>
      </c>
      <c r="E6118" s="450">
        <v>25.41</v>
      </c>
      <c r="F6118" s="455">
        <v>0</v>
      </c>
      <c r="G6118" s="453">
        <f>VLOOKUP(B6118,'SINAPI-%MO'!B:E,4,0)</f>
        <v>0.12790000000000001</v>
      </c>
      <c r="H6118" s="456">
        <f t="shared" si="95"/>
        <v>22.16</v>
      </c>
    </row>
    <row r="6119" spans="1:8" x14ac:dyDescent="0.25">
      <c r="A6119" s="447"/>
      <c r="B6119" s="449">
        <v>89669</v>
      </c>
      <c r="C6119" s="439" t="s">
        <v>2677</v>
      </c>
      <c r="D6119" s="449" t="s">
        <v>60</v>
      </c>
      <c r="E6119" s="450">
        <v>37.19</v>
      </c>
      <c r="F6119" s="455">
        <v>0</v>
      </c>
      <c r="G6119" s="453">
        <f>VLOOKUP(B6119,'SINAPI-%MO'!B:E,4,0)</f>
        <v>0.25380000000000003</v>
      </c>
      <c r="H6119" s="456">
        <f t="shared" si="95"/>
        <v>27.75</v>
      </c>
    </row>
    <row r="6120" spans="1:8" x14ac:dyDescent="0.25">
      <c r="A6120" s="447"/>
      <c r="B6120" s="449">
        <v>89554</v>
      </c>
      <c r="C6120" s="439" t="s">
        <v>2611</v>
      </c>
      <c r="D6120" s="449" t="s">
        <v>60</v>
      </c>
      <c r="E6120" s="450">
        <v>32.159999999999997</v>
      </c>
      <c r="F6120" s="455">
        <v>0</v>
      </c>
      <c r="G6120" s="453">
        <f>VLOOKUP(B6120,'SINAPI-%MO'!B:E,4,0)</f>
        <v>0.1384</v>
      </c>
      <c r="H6120" s="456">
        <f t="shared" si="95"/>
        <v>27.7</v>
      </c>
    </row>
    <row r="6121" spans="1:8" x14ac:dyDescent="0.25">
      <c r="A6121" s="447"/>
      <c r="B6121" s="449">
        <v>89677</v>
      </c>
      <c r="C6121" s="439" t="s">
        <v>2681</v>
      </c>
      <c r="D6121" s="449" t="s">
        <v>60</v>
      </c>
      <c r="E6121" s="450">
        <v>85.98</v>
      </c>
      <c r="F6121" s="455">
        <v>0</v>
      </c>
      <c r="G6121" s="453">
        <f>VLOOKUP(B6121,'SINAPI-%MO'!B:E,4,0)</f>
        <v>0.18970000000000001</v>
      </c>
      <c r="H6121" s="456">
        <f t="shared" si="95"/>
        <v>69.66</v>
      </c>
    </row>
    <row r="6122" spans="1:8" x14ac:dyDescent="0.25">
      <c r="A6122" s="447"/>
      <c r="B6122" s="449">
        <v>104170</v>
      </c>
      <c r="C6122" s="439" t="s">
        <v>3266</v>
      </c>
      <c r="D6122" s="449" t="s">
        <v>60</v>
      </c>
      <c r="E6122" s="450">
        <v>78.47</v>
      </c>
      <c r="F6122" s="455">
        <v>0</v>
      </c>
      <c r="G6122" s="453">
        <f>VLOOKUP(B6122,'SINAPI-%MO'!B:E,4,0)</f>
        <v>0.11459999999999999</v>
      </c>
      <c r="H6122" s="456">
        <f t="shared" si="95"/>
        <v>69.47</v>
      </c>
    </row>
    <row r="6123" spans="1:8" x14ac:dyDescent="0.25">
      <c r="A6123" s="447"/>
      <c r="B6123" s="449">
        <v>89544</v>
      </c>
      <c r="C6123" s="439" t="s">
        <v>2603</v>
      </c>
      <c r="D6123" s="449" t="s">
        <v>60</v>
      </c>
      <c r="E6123" s="450">
        <v>9.81</v>
      </c>
      <c r="F6123" s="455">
        <v>0</v>
      </c>
      <c r="G6123" s="453">
        <f>VLOOKUP(B6123,'SINAPI-%MO'!B:E,4,0)</f>
        <v>0.16619999999999999</v>
      </c>
      <c r="H6123" s="456">
        <f t="shared" si="95"/>
        <v>8.17</v>
      </c>
    </row>
    <row r="6124" spans="1:8" x14ac:dyDescent="0.25">
      <c r="A6124" s="447"/>
      <c r="B6124" s="449">
        <v>89545</v>
      </c>
      <c r="C6124" s="439" t="s">
        <v>2604</v>
      </c>
      <c r="D6124" s="449" t="s">
        <v>60</v>
      </c>
      <c r="E6124" s="450">
        <v>19</v>
      </c>
      <c r="F6124" s="455">
        <v>0</v>
      </c>
      <c r="G6124" s="453">
        <f>VLOOKUP(B6124,'SINAPI-%MO'!B:E,4,0)</f>
        <v>0.1105</v>
      </c>
      <c r="H6124" s="456">
        <f t="shared" si="95"/>
        <v>16.899999999999999</v>
      </c>
    </row>
    <row r="6125" spans="1:8" x14ac:dyDescent="0.25">
      <c r="A6125" s="447"/>
      <c r="B6125" s="449">
        <v>89599</v>
      </c>
      <c r="C6125" s="439" t="s">
        <v>2640</v>
      </c>
      <c r="D6125" s="449" t="s">
        <v>60</v>
      </c>
      <c r="E6125" s="450">
        <v>28.1</v>
      </c>
      <c r="F6125" s="455">
        <v>0</v>
      </c>
      <c r="G6125" s="453">
        <f>VLOOKUP(B6125,'SINAPI-%MO'!B:E,4,0)</f>
        <v>0.2135</v>
      </c>
      <c r="H6125" s="456">
        <f t="shared" si="95"/>
        <v>22.1</v>
      </c>
    </row>
    <row r="6126" spans="1:8" x14ac:dyDescent="0.25">
      <c r="A6126" s="447"/>
      <c r="B6126" s="449">
        <v>89547</v>
      </c>
      <c r="C6126" s="439" t="s">
        <v>2606</v>
      </c>
      <c r="D6126" s="449" t="s">
        <v>60</v>
      </c>
      <c r="E6126" s="450">
        <v>25.34</v>
      </c>
      <c r="F6126" s="455">
        <v>0</v>
      </c>
      <c r="G6126" s="453">
        <f>VLOOKUP(B6126,'SINAPI-%MO'!B:E,4,0)</f>
        <v>0.1283</v>
      </c>
      <c r="H6126" s="456">
        <f t="shared" si="95"/>
        <v>22.08</v>
      </c>
    </row>
    <row r="6127" spans="1:8" x14ac:dyDescent="0.25">
      <c r="A6127" s="447"/>
      <c r="B6127" s="449">
        <v>89495</v>
      </c>
      <c r="C6127" s="439" t="s">
        <v>3460</v>
      </c>
      <c r="D6127" s="449" t="s">
        <v>60</v>
      </c>
      <c r="E6127" s="450">
        <v>20.88</v>
      </c>
      <c r="F6127" s="455">
        <v>0</v>
      </c>
      <c r="G6127" s="453">
        <f>VLOOKUP(B6127,'SINAPI-%MO'!B:E,4,0)</f>
        <v>0.27779999999999999</v>
      </c>
      <c r="H6127" s="456">
        <f t="shared" si="95"/>
        <v>15.07</v>
      </c>
    </row>
    <row r="6128" spans="1:8" x14ac:dyDescent="0.25">
      <c r="A6128" s="447"/>
      <c r="B6128" s="449">
        <v>89673</v>
      </c>
      <c r="C6128" s="439" t="s">
        <v>2679</v>
      </c>
      <c r="D6128" s="449" t="s">
        <v>60</v>
      </c>
      <c r="E6128" s="450">
        <v>39.36</v>
      </c>
      <c r="F6128" s="455">
        <v>0</v>
      </c>
      <c r="G6128" s="453">
        <f>VLOOKUP(B6128,'SINAPI-%MO'!B:E,4,0)</f>
        <v>0.19639999999999999</v>
      </c>
      <c r="H6128" s="456">
        <f t="shared" si="95"/>
        <v>31.62</v>
      </c>
    </row>
    <row r="6129" spans="1:8" x14ac:dyDescent="0.25">
      <c r="A6129" s="447"/>
      <c r="B6129" s="449">
        <v>89557</v>
      </c>
      <c r="C6129" s="439" t="s">
        <v>2613</v>
      </c>
      <c r="D6129" s="449" t="s">
        <v>60</v>
      </c>
      <c r="E6129" s="450">
        <v>35.479999999999997</v>
      </c>
      <c r="F6129" s="455">
        <v>0</v>
      </c>
      <c r="G6129" s="453">
        <f>VLOOKUP(B6129,'SINAPI-%MO'!B:E,4,0)</f>
        <v>0.1085</v>
      </c>
      <c r="H6129" s="456">
        <f t="shared" si="95"/>
        <v>31.63</v>
      </c>
    </row>
    <row r="6130" spans="1:8" x14ac:dyDescent="0.25">
      <c r="A6130" s="447"/>
      <c r="B6130" s="449">
        <v>89681</v>
      </c>
      <c r="C6130" s="439" t="s">
        <v>2683</v>
      </c>
      <c r="D6130" s="449" t="s">
        <v>60</v>
      </c>
      <c r="E6130" s="450">
        <v>99.86</v>
      </c>
      <c r="F6130" s="455">
        <v>0</v>
      </c>
      <c r="G6130" s="453">
        <f>VLOOKUP(B6130,'SINAPI-%MO'!B:E,4,0)</f>
        <v>0.12889999999999999</v>
      </c>
      <c r="H6130" s="456">
        <f t="shared" si="95"/>
        <v>86.98</v>
      </c>
    </row>
    <row r="6131" spans="1:8" x14ac:dyDescent="0.25">
      <c r="A6131" s="447"/>
      <c r="B6131" s="449">
        <v>104173</v>
      </c>
      <c r="C6131" s="439" t="s">
        <v>3269</v>
      </c>
      <c r="D6131" s="449" t="s">
        <v>60</v>
      </c>
      <c r="E6131" s="450">
        <v>94.87</v>
      </c>
      <c r="F6131" s="455">
        <v>0</v>
      </c>
      <c r="G6131" s="453">
        <f>VLOOKUP(B6131,'SINAPI-%MO'!B:E,4,0)</f>
        <v>8.3099999999999993E-2</v>
      </c>
      <c r="H6131" s="456">
        <f t="shared" si="95"/>
        <v>86.98</v>
      </c>
    </row>
    <row r="6132" spans="1:8" x14ac:dyDescent="0.25">
      <c r="A6132" s="447"/>
      <c r="B6132" s="449">
        <v>89549</v>
      </c>
      <c r="C6132" s="439" t="s">
        <v>2608</v>
      </c>
      <c r="D6132" s="449" t="s">
        <v>60</v>
      </c>
      <c r="E6132" s="450">
        <v>20.98</v>
      </c>
      <c r="F6132" s="455">
        <v>0</v>
      </c>
      <c r="G6132" s="453">
        <f>VLOOKUP(B6132,'SINAPI-%MO'!B:E,4,0)</f>
        <v>0.1273</v>
      </c>
      <c r="H6132" s="456">
        <f t="shared" si="95"/>
        <v>18.3</v>
      </c>
    </row>
    <row r="6133" spans="1:8" x14ac:dyDescent="0.25">
      <c r="A6133" s="447"/>
      <c r="B6133" s="449">
        <v>89578</v>
      </c>
      <c r="C6133" s="439" t="s">
        <v>2395</v>
      </c>
      <c r="D6133" s="449" t="s">
        <v>73</v>
      </c>
      <c r="E6133" s="450">
        <v>38.729999999999997</v>
      </c>
      <c r="F6133" s="455">
        <v>0</v>
      </c>
      <c r="G6133" s="453">
        <f>VLOOKUP(B6133,'SINAPI-%MO'!B:E,4,0)</f>
        <v>0.1012</v>
      </c>
      <c r="H6133" s="456">
        <f t="shared" si="95"/>
        <v>34.81</v>
      </c>
    </row>
    <row r="6134" spans="1:8" x14ac:dyDescent="0.25">
      <c r="A6134" s="447"/>
      <c r="B6134" s="449">
        <v>89512</v>
      </c>
      <c r="C6134" s="439" t="s">
        <v>2393</v>
      </c>
      <c r="D6134" s="449" t="s">
        <v>73</v>
      </c>
      <c r="E6134" s="450">
        <v>55.65</v>
      </c>
      <c r="F6134" s="455">
        <v>0</v>
      </c>
      <c r="G6134" s="453">
        <f>VLOOKUP(B6134,'SINAPI-%MO'!B:E,4,0)</f>
        <v>0.37540000000000001</v>
      </c>
      <c r="H6134" s="456">
        <f t="shared" si="95"/>
        <v>34.75</v>
      </c>
    </row>
    <row r="6135" spans="1:8" x14ac:dyDescent="0.25">
      <c r="A6135" s="447"/>
      <c r="B6135" s="449">
        <v>89580</v>
      </c>
      <c r="C6135" s="439" t="s">
        <v>2396</v>
      </c>
      <c r="D6135" s="449" t="s">
        <v>73</v>
      </c>
      <c r="E6135" s="450">
        <v>80.290000000000006</v>
      </c>
      <c r="F6135" s="455">
        <v>0</v>
      </c>
      <c r="G6135" s="453">
        <f>VLOOKUP(B6135,'SINAPI-%MO'!B:E,4,0)</f>
        <v>8.4599999999999995E-2</v>
      </c>
      <c r="H6135" s="456">
        <f t="shared" si="95"/>
        <v>73.489999999999995</v>
      </c>
    </row>
    <row r="6136" spans="1:8" x14ac:dyDescent="0.25">
      <c r="A6136" s="447"/>
      <c r="B6136" s="449">
        <v>104166</v>
      </c>
      <c r="C6136" s="439" t="s">
        <v>2490</v>
      </c>
      <c r="D6136" s="449" t="s">
        <v>73</v>
      </c>
      <c r="E6136" s="450">
        <v>86.53</v>
      </c>
      <c r="F6136" s="455">
        <v>0</v>
      </c>
      <c r="G6136" s="453">
        <f>VLOOKUP(B6136,'SINAPI-%MO'!B:E,4,0)</f>
        <v>0.152</v>
      </c>
      <c r="H6136" s="456">
        <f t="shared" si="95"/>
        <v>73.37</v>
      </c>
    </row>
    <row r="6137" spans="1:8" x14ac:dyDescent="0.25">
      <c r="A6137" s="447"/>
      <c r="B6137" s="449">
        <v>89508</v>
      </c>
      <c r="C6137" s="439" t="s">
        <v>2390</v>
      </c>
      <c r="D6137" s="449" t="s">
        <v>73</v>
      </c>
      <c r="E6137" s="450">
        <v>18.96</v>
      </c>
      <c r="F6137" s="455">
        <v>0</v>
      </c>
      <c r="G6137" s="453">
        <f>VLOOKUP(B6137,'SINAPI-%MO'!B:E,4,0)</f>
        <v>0.40560000000000002</v>
      </c>
      <c r="H6137" s="456">
        <f t="shared" si="95"/>
        <v>11.26</v>
      </c>
    </row>
    <row r="6138" spans="1:8" x14ac:dyDescent="0.25">
      <c r="A6138" s="447"/>
      <c r="B6138" s="449">
        <v>89509</v>
      </c>
      <c r="C6138" s="439" t="s">
        <v>2391</v>
      </c>
      <c r="D6138" s="449" t="s">
        <v>73</v>
      </c>
      <c r="E6138" s="450">
        <v>25.73</v>
      </c>
      <c r="F6138" s="455">
        <v>0</v>
      </c>
      <c r="G6138" s="453">
        <f>VLOOKUP(B6138,'SINAPI-%MO'!B:E,4,0)</f>
        <v>0.38279999999999997</v>
      </c>
      <c r="H6138" s="456">
        <f t="shared" si="95"/>
        <v>15.88</v>
      </c>
    </row>
    <row r="6139" spans="1:8" x14ac:dyDescent="0.25">
      <c r="A6139" s="447"/>
      <c r="B6139" s="449">
        <v>89576</v>
      </c>
      <c r="C6139" s="439" t="s">
        <v>2394</v>
      </c>
      <c r="D6139" s="449" t="s">
        <v>73</v>
      </c>
      <c r="E6139" s="450">
        <v>31.3</v>
      </c>
      <c r="F6139" s="455">
        <v>0</v>
      </c>
      <c r="G6139" s="453">
        <f>VLOOKUP(B6139,'SINAPI-%MO'!B:E,4,0)</f>
        <v>7.9600000000000004E-2</v>
      </c>
      <c r="H6139" s="456">
        <f t="shared" si="95"/>
        <v>28.8</v>
      </c>
    </row>
    <row r="6140" spans="1:8" x14ac:dyDescent="0.25">
      <c r="A6140" s="447"/>
      <c r="B6140" s="449">
        <v>89511</v>
      </c>
      <c r="C6140" s="439" t="s">
        <v>2392</v>
      </c>
      <c r="D6140" s="449" t="s">
        <v>73</v>
      </c>
      <c r="E6140" s="450">
        <v>44.05</v>
      </c>
      <c r="F6140" s="455">
        <v>0</v>
      </c>
      <c r="G6140" s="453">
        <f>VLOOKUP(B6140,'SINAPI-%MO'!B:E,4,0)</f>
        <v>0.34639999999999999</v>
      </c>
      <c r="H6140" s="456">
        <f t="shared" si="95"/>
        <v>28.79</v>
      </c>
    </row>
    <row r="6141" spans="1:8" x14ac:dyDescent="0.25">
      <c r="A6141" s="447"/>
      <c r="B6141" s="449">
        <v>89675</v>
      </c>
      <c r="C6141" s="439" t="s">
        <v>2680</v>
      </c>
      <c r="D6141" s="449" t="s">
        <v>60</v>
      </c>
      <c r="E6141" s="450">
        <v>81</v>
      </c>
      <c r="F6141" s="455">
        <v>0</v>
      </c>
      <c r="G6141" s="453">
        <f>VLOOKUP(B6141,'SINAPI-%MO'!B:E,4,0)</f>
        <v>0.11650000000000001</v>
      </c>
      <c r="H6141" s="456">
        <f t="shared" si="95"/>
        <v>71.56</v>
      </c>
    </row>
    <row r="6142" spans="1:8" x14ac:dyDescent="0.25">
      <c r="A6142" s="447"/>
      <c r="B6142" s="449">
        <v>89559</v>
      </c>
      <c r="C6142" s="439" t="s">
        <v>2615</v>
      </c>
      <c r="D6142" s="449" t="s">
        <v>60</v>
      </c>
      <c r="E6142" s="450">
        <v>76.010000000000005</v>
      </c>
      <c r="F6142" s="455">
        <v>0</v>
      </c>
      <c r="G6142" s="453">
        <f>VLOOKUP(B6142,'SINAPI-%MO'!B:E,4,0)</f>
        <v>5.8500000000000003E-2</v>
      </c>
      <c r="H6142" s="456">
        <f t="shared" si="95"/>
        <v>71.56</v>
      </c>
    </row>
    <row r="6143" spans="1:8" x14ac:dyDescent="0.25">
      <c r="A6143" s="447"/>
      <c r="B6143" s="449">
        <v>104172</v>
      </c>
      <c r="C6143" s="439" t="s">
        <v>3268</v>
      </c>
      <c r="D6143" s="449" t="s">
        <v>60</v>
      </c>
      <c r="E6143" s="450">
        <v>313.98</v>
      </c>
      <c r="F6143" s="455">
        <v>0</v>
      </c>
      <c r="G6143" s="453">
        <f>VLOOKUP(B6143,'SINAPI-%MO'!B:E,4,0)</f>
        <v>2.86E-2</v>
      </c>
      <c r="H6143" s="456">
        <f t="shared" si="95"/>
        <v>305</v>
      </c>
    </row>
    <row r="6144" spans="1:8" x14ac:dyDescent="0.25">
      <c r="A6144" s="447"/>
      <c r="B6144" s="449">
        <v>89683</v>
      </c>
      <c r="C6144" s="439" t="s">
        <v>2684</v>
      </c>
      <c r="D6144" s="449" t="s">
        <v>60</v>
      </c>
      <c r="E6144" s="450">
        <v>321.3</v>
      </c>
      <c r="F6144" s="455">
        <v>0</v>
      </c>
      <c r="G6144" s="453">
        <f>VLOOKUP(B6144,'SINAPI-%MO'!B:E,4,0)</f>
        <v>5.0799999999999998E-2</v>
      </c>
      <c r="H6144" s="456">
        <f t="shared" si="95"/>
        <v>304.97000000000003</v>
      </c>
    </row>
    <row r="6145" spans="1:8" x14ac:dyDescent="0.25">
      <c r="A6145" s="447"/>
      <c r="B6145" s="449">
        <v>89667</v>
      </c>
      <c r="C6145" s="439" t="s">
        <v>2675</v>
      </c>
      <c r="D6145" s="449" t="s">
        <v>60</v>
      </c>
      <c r="E6145" s="450">
        <v>49.22</v>
      </c>
      <c r="F6145" s="455">
        <v>0</v>
      </c>
      <c r="G6145" s="453">
        <f>VLOOKUP(B6145,'SINAPI-%MO'!B:E,4,0)</f>
        <v>0.12189999999999999</v>
      </c>
      <c r="H6145" s="456">
        <f t="shared" si="95"/>
        <v>43.22</v>
      </c>
    </row>
    <row r="6146" spans="1:8" x14ac:dyDescent="0.25">
      <c r="A6146" s="447"/>
      <c r="B6146" s="449">
        <v>89550</v>
      </c>
      <c r="C6146" s="439" t="s">
        <v>2609</v>
      </c>
      <c r="D6146" s="449" t="s">
        <v>60</v>
      </c>
      <c r="E6146" s="450">
        <v>46.47</v>
      </c>
      <c r="F6146" s="455">
        <v>0</v>
      </c>
      <c r="G6146" s="453">
        <f>VLOOKUP(B6146,'SINAPI-%MO'!B:E,4,0)</f>
        <v>6.9900000000000004E-2</v>
      </c>
      <c r="H6146" s="456">
        <f t="shared" si="95"/>
        <v>43.22</v>
      </c>
    </row>
    <row r="6147" spans="1:8" x14ac:dyDescent="0.25">
      <c r="A6147" s="447"/>
      <c r="B6147" s="449">
        <v>89693</v>
      </c>
      <c r="C6147" s="439" t="s">
        <v>2690</v>
      </c>
      <c r="D6147" s="449" t="s">
        <v>60</v>
      </c>
      <c r="E6147" s="450">
        <v>87.9</v>
      </c>
      <c r="F6147" s="455">
        <v>0</v>
      </c>
      <c r="G6147" s="453">
        <f>VLOOKUP(B6147,'SINAPI-%MO'!B:E,4,0)</f>
        <v>0.21479999999999999</v>
      </c>
      <c r="H6147" s="456">
        <f t="shared" si="95"/>
        <v>69.010000000000005</v>
      </c>
    </row>
    <row r="6148" spans="1:8" x14ac:dyDescent="0.25">
      <c r="A6148" s="447"/>
      <c r="B6148" s="449">
        <v>89571</v>
      </c>
      <c r="C6148" s="439" t="s">
        <v>2624</v>
      </c>
      <c r="D6148" s="449" t="s">
        <v>60</v>
      </c>
      <c r="E6148" s="450">
        <v>77.930000000000007</v>
      </c>
      <c r="F6148" s="455">
        <v>0</v>
      </c>
      <c r="G6148" s="453">
        <f>VLOOKUP(B6148,'SINAPI-%MO'!B:E,4,0)</f>
        <v>0.1143</v>
      </c>
      <c r="H6148" s="456">
        <f t="shared" si="95"/>
        <v>69.02</v>
      </c>
    </row>
    <row r="6149" spans="1:8" x14ac:dyDescent="0.25">
      <c r="A6149" s="447"/>
      <c r="B6149" s="449">
        <v>89696</v>
      </c>
      <c r="C6149" s="439" t="s">
        <v>2691</v>
      </c>
      <c r="D6149" s="449" t="s">
        <v>60</v>
      </c>
      <c r="E6149" s="450">
        <v>94.47</v>
      </c>
      <c r="F6149" s="455">
        <v>0</v>
      </c>
      <c r="G6149" s="453">
        <f>VLOOKUP(B6149,'SINAPI-%MO'!B:E,4,0)</f>
        <v>0.17560000000000001</v>
      </c>
      <c r="H6149" s="456">
        <f t="shared" si="95"/>
        <v>77.88</v>
      </c>
    </row>
    <row r="6150" spans="1:8" x14ac:dyDescent="0.25">
      <c r="A6150" s="447"/>
      <c r="B6150" s="449">
        <v>89573</v>
      </c>
      <c r="C6150" s="439" t="s">
        <v>2625</v>
      </c>
      <c r="D6150" s="449" t="s">
        <v>60</v>
      </c>
      <c r="E6150" s="450">
        <v>85.99</v>
      </c>
      <c r="F6150" s="455">
        <v>0</v>
      </c>
      <c r="G6150" s="453">
        <f>VLOOKUP(B6150,'SINAPI-%MO'!B:E,4,0)</f>
        <v>9.4299999999999995E-2</v>
      </c>
      <c r="H6150" s="456">
        <f t="shared" si="95"/>
        <v>77.88</v>
      </c>
    </row>
    <row r="6151" spans="1:8" x14ac:dyDescent="0.25">
      <c r="A6151" s="447"/>
      <c r="B6151" s="449">
        <v>89704</v>
      </c>
      <c r="C6151" s="439" t="s">
        <v>2697</v>
      </c>
      <c r="D6151" s="449" t="s">
        <v>60</v>
      </c>
      <c r="E6151" s="450">
        <v>167.91</v>
      </c>
      <c r="F6151" s="455">
        <v>0</v>
      </c>
      <c r="G6151" s="453">
        <f>VLOOKUP(B6151,'SINAPI-%MO'!B:E,4,0)</f>
        <v>0.1671</v>
      </c>
      <c r="H6151" s="456">
        <f t="shared" si="95"/>
        <v>139.85</v>
      </c>
    </row>
    <row r="6152" spans="1:8" x14ac:dyDescent="0.25">
      <c r="A6152" s="447"/>
      <c r="B6152" s="449">
        <v>104175</v>
      </c>
      <c r="C6152" s="439" t="s">
        <v>3271</v>
      </c>
      <c r="D6152" s="449" t="s">
        <v>60</v>
      </c>
      <c r="E6152" s="450">
        <v>156.36000000000001</v>
      </c>
      <c r="F6152" s="455">
        <v>0</v>
      </c>
      <c r="G6152" s="453">
        <f>VLOOKUP(B6152,'SINAPI-%MO'!B:E,4,0)</f>
        <v>0.1055</v>
      </c>
      <c r="H6152" s="456">
        <f t="shared" si="95"/>
        <v>139.86000000000001</v>
      </c>
    </row>
    <row r="6153" spans="1:8" x14ac:dyDescent="0.25">
      <c r="A6153" s="447"/>
      <c r="B6153" s="449">
        <v>89701</v>
      </c>
      <c r="C6153" s="439" t="s">
        <v>2695</v>
      </c>
      <c r="D6153" s="449" t="s">
        <v>60</v>
      </c>
      <c r="E6153" s="450">
        <v>217.4</v>
      </c>
      <c r="F6153" s="455">
        <v>0</v>
      </c>
      <c r="G6153" s="453">
        <f>VLOOKUP(B6153,'SINAPI-%MO'!B:E,4,0)</f>
        <v>0.15010000000000001</v>
      </c>
      <c r="H6153" s="456">
        <f t="shared" si="95"/>
        <v>184.76</v>
      </c>
    </row>
    <row r="6154" spans="1:8" x14ac:dyDescent="0.25">
      <c r="A6154" s="447"/>
      <c r="B6154" s="449">
        <v>104177</v>
      </c>
      <c r="C6154" s="439" t="s">
        <v>3273</v>
      </c>
      <c r="D6154" s="449" t="s">
        <v>60</v>
      </c>
      <c r="E6154" s="450">
        <v>202.77</v>
      </c>
      <c r="F6154" s="455">
        <v>0</v>
      </c>
      <c r="G6154" s="453">
        <f>VLOOKUP(B6154,'SINAPI-%MO'!B:E,4,0)</f>
        <v>8.8800000000000004E-2</v>
      </c>
      <c r="H6154" s="456">
        <f t="shared" si="95"/>
        <v>184.76</v>
      </c>
    </row>
    <row r="6155" spans="1:8" x14ac:dyDescent="0.25">
      <c r="A6155" s="447"/>
      <c r="B6155" s="449">
        <v>89566</v>
      </c>
      <c r="C6155" s="439" t="s">
        <v>2620</v>
      </c>
      <c r="D6155" s="449" t="s">
        <v>60</v>
      </c>
      <c r="E6155" s="450">
        <v>52.92</v>
      </c>
      <c r="F6155" s="455">
        <v>0</v>
      </c>
      <c r="G6155" s="453">
        <f>VLOOKUP(B6155,'SINAPI-%MO'!B:E,4,0)</f>
        <v>0.123</v>
      </c>
      <c r="H6155" s="456">
        <f t="shared" si="95"/>
        <v>46.41</v>
      </c>
    </row>
    <row r="6156" spans="1:8" x14ac:dyDescent="0.25">
      <c r="A6156" s="447"/>
      <c r="B6156" s="449">
        <v>89687</v>
      </c>
      <c r="C6156" s="439" t="s">
        <v>2686</v>
      </c>
      <c r="D6156" s="449" t="s">
        <v>60</v>
      </c>
      <c r="E6156" s="450">
        <v>58.43</v>
      </c>
      <c r="F6156" s="455">
        <v>0</v>
      </c>
      <c r="G6156" s="453">
        <f>VLOOKUP(B6156,'SINAPI-%MO'!B:E,4,0)</f>
        <v>0.20569999999999999</v>
      </c>
      <c r="H6156" s="456">
        <f t="shared" ref="H6156:H6219" si="96">IF(E6156&gt;0,TRUNC(E6156*(1-G6156),2),"")</f>
        <v>46.41</v>
      </c>
    </row>
    <row r="6157" spans="1:8" x14ac:dyDescent="0.25">
      <c r="A6157" s="447"/>
      <c r="B6157" s="449">
        <v>102450</v>
      </c>
      <c r="C6157" s="439" t="s">
        <v>15278</v>
      </c>
      <c r="D6157" s="449" t="s">
        <v>71</v>
      </c>
      <c r="E6157" s="450">
        <v>0</v>
      </c>
      <c r="F6157" s="455"/>
      <c r="G6157" s="453" t="e">
        <f>VLOOKUP(B6157,'SINAPI-%MO'!B:E,4,0)</f>
        <v>#N/A</v>
      </c>
      <c r="H6157" s="456" t="str">
        <f t="shared" si="96"/>
        <v/>
      </c>
    </row>
    <row r="6158" spans="1:8" x14ac:dyDescent="0.25">
      <c r="A6158" s="447"/>
      <c r="B6158" s="449">
        <v>102250</v>
      </c>
      <c r="C6158" s="439" t="s">
        <v>15279</v>
      </c>
      <c r="D6158" s="449" t="s">
        <v>71</v>
      </c>
      <c r="E6158" s="450">
        <v>0</v>
      </c>
      <c r="F6158" s="455"/>
      <c r="G6158" s="453" t="e">
        <f>VLOOKUP(B6158,'SINAPI-%MO'!B:E,4,0)</f>
        <v>#N/A</v>
      </c>
      <c r="H6158" s="456" t="str">
        <f t="shared" si="96"/>
        <v/>
      </c>
    </row>
    <row r="6159" spans="1:8" x14ac:dyDescent="0.25">
      <c r="A6159" s="447"/>
      <c r="B6159" s="449">
        <v>102240</v>
      </c>
      <c r="C6159" s="439" t="s">
        <v>15280</v>
      </c>
      <c r="D6159" s="449" t="s">
        <v>71</v>
      </c>
      <c r="E6159" s="450">
        <v>0</v>
      </c>
      <c r="F6159" s="455"/>
      <c r="G6159" s="453" t="e">
        <f>VLOOKUP(B6159,'SINAPI-%MO'!B:E,4,0)</f>
        <v>#N/A</v>
      </c>
      <c r="H6159" s="456" t="str">
        <f t="shared" si="96"/>
        <v/>
      </c>
    </row>
    <row r="6160" spans="1:8" x14ac:dyDescent="0.25">
      <c r="A6160" s="447"/>
      <c r="B6160" s="449">
        <v>102449</v>
      </c>
      <c r="C6160" s="439" t="s">
        <v>15281</v>
      </c>
      <c r="D6160" s="449" t="s">
        <v>71</v>
      </c>
      <c r="E6160" s="450">
        <v>0</v>
      </c>
      <c r="F6160" s="455"/>
      <c r="G6160" s="453" t="e">
        <f>VLOOKUP(B6160,'SINAPI-%MO'!B:E,4,0)</f>
        <v>#N/A</v>
      </c>
      <c r="H6160" s="456" t="str">
        <f t="shared" si="96"/>
        <v/>
      </c>
    </row>
    <row r="6161" spans="1:8" x14ac:dyDescent="0.25">
      <c r="A6161" s="447"/>
      <c r="B6161" s="449">
        <v>102249</v>
      </c>
      <c r="C6161" s="439" t="s">
        <v>15282</v>
      </c>
      <c r="D6161" s="449" t="s">
        <v>71</v>
      </c>
      <c r="E6161" s="450">
        <v>0</v>
      </c>
      <c r="F6161" s="455"/>
      <c r="G6161" s="453" t="e">
        <f>VLOOKUP(B6161,'SINAPI-%MO'!B:E,4,0)</f>
        <v>#N/A</v>
      </c>
      <c r="H6161" s="456" t="str">
        <f t="shared" si="96"/>
        <v/>
      </c>
    </row>
    <row r="6162" spans="1:8" x14ac:dyDescent="0.25">
      <c r="A6162" s="447"/>
      <c r="B6162" s="449">
        <v>102238</v>
      </c>
      <c r="C6162" s="439" t="s">
        <v>15283</v>
      </c>
      <c r="D6162" s="449" t="s">
        <v>71</v>
      </c>
      <c r="E6162" s="450">
        <v>0</v>
      </c>
      <c r="F6162" s="455"/>
      <c r="G6162" s="453" t="e">
        <f>VLOOKUP(B6162,'SINAPI-%MO'!B:E,4,0)</f>
        <v>#N/A</v>
      </c>
      <c r="H6162" s="456" t="str">
        <f t="shared" si="96"/>
        <v/>
      </c>
    </row>
    <row r="6163" spans="1:8" x14ac:dyDescent="0.25">
      <c r="A6163" s="447"/>
      <c r="B6163" s="449">
        <v>102448</v>
      </c>
      <c r="C6163" s="439" t="s">
        <v>15284</v>
      </c>
      <c r="D6163" s="449" t="s">
        <v>71</v>
      </c>
      <c r="E6163" s="450">
        <v>0</v>
      </c>
      <c r="F6163" s="455"/>
      <c r="G6163" s="453" t="e">
        <f>VLOOKUP(B6163,'SINAPI-%MO'!B:E,4,0)</f>
        <v>#N/A</v>
      </c>
      <c r="H6163" s="456" t="str">
        <f t="shared" si="96"/>
        <v/>
      </c>
    </row>
    <row r="6164" spans="1:8" x14ac:dyDescent="0.25">
      <c r="A6164" s="447"/>
      <c r="B6164" s="449">
        <v>102248</v>
      </c>
      <c r="C6164" s="439" t="s">
        <v>15285</v>
      </c>
      <c r="D6164" s="449" t="s">
        <v>71</v>
      </c>
      <c r="E6164" s="450">
        <v>0</v>
      </c>
      <c r="F6164" s="455"/>
      <c r="G6164" s="453" t="e">
        <f>VLOOKUP(B6164,'SINAPI-%MO'!B:E,4,0)</f>
        <v>#N/A</v>
      </c>
      <c r="H6164" s="456" t="str">
        <f t="shared" si="96"/>
        <v/>
      </c>
    </row>
    <row r="6165" spans="1:8" x14ac:dyDescent="0.25">
      <c r="A6165" s="447"/>
      <c r="B6165" s="449">
        <v>102253</v>
      </c>
      <c r="C6165" s="439" t="s">
        <v>14584</v>
      </c>
      <c r="D6165" s="449" t="s">
        <v>71</v>
      </c>
      <c r="E6165" s="450">
        <v>930.05</v>
      </c>
      <c r="F6165" s="455">
        <v>0</v>
      </c>
      <c r="G6165" s="453">
        <f>VLOOKUP(B6165,'SINAPI-%MO'!B:E,4,0)</f>
        <v>0.1489</v>
      </c>
      <c r="H6165" s="456">
        <f t="shared" si="96"/>
        <v>791.56</v>
      </c>
    </row>
    <row r="6166" spans="1:8" x14ac:dyDescent="0.25">
      <c r="A6166" s="447"/>
      <c r="B6166" s="449">
        <v>102254</v>
      </c>
      <c r="C6166" s="439" t="s">
        <v>14585</v>
      </c>
      <c r="D6166" s="449" t="s">
        <v>71</v>
      </c>
      <c r="E6166" s="450">
        <v>1125.3599999999999</v>
      </c>
      <c r="F6166" s="455">
        <v>0</v>
      </c>
      <c r="G6166" s="453">
        <f>VLOOKUP(B6166,'SINAPI-%MO'!B:E,4,0)</f>
        <v>0.1231</v>
      </c>
      <c r="H6166" s="456">
        <f t="shared" si="96"/>
        <v>986.82</v>
      </c>
    </row>
    <row r="6167" spans="1:8" x14ac:dyDescent="0.25">
      <c r="A6167" s="447"/>
      <c r="B6167" s="449">
        <v>102257</v>
      </c>
      <c r="C6167" s="439" t="s">
        <v>14586</v>
      </c>
      <c r="D6167" s="449" t="s">
        <v>71</v>
      </c>
      <c r="E6167" s="450">
        <v>390.12</v>
      </c>
      <c r="F6167" s="455">
        <v>0.61009999999999998</v>
      </c>
      <c r="G6167" s="453">
        <f>VLOOKUP(B6167,'SINAPI-%MO'!B:E,4,0)</f>
        <v>0.32200000000000001</v>
      </c>
      <c r="H6167" s="456">
        <f t="shared" si="96"/>
        <v>264.5</v>
      </c>
    </row>
    <row r="6168" spans="1:8" x14ac:dyDescent="0.25">
      <c r="A6168" s="447"/>
      <c r="B6168" s="449">
        <v>102239</v>
      </c>
      <c r="C6168" s="439" t="s">
        <v>15286</v>
      </c>
      <c r="D6168" s="449" t="s">
        <v>71</v>
      </c>
      <c r="E6168" s="450">
        <v>0</v>
      </c>
      <c r="F6168" s="455"/>
      <c r="G6168" s="453" t="e">
        <f>VLOOKUP(B6168,'SINAPI-%MO'!B:E,4,0)</f>
        <v>#N/A</v>
      </c>
      <c r="H6168" s="456" t="str">
        <f t="shared" si="96"/>
        <v/>
      </c>
    </row>
    <row r="6169" spans="1:8" x14ac:dyDescent="0.25">
      <c r="A6169" s="447"/>
      <c r="B6169" s="449">
        <v>102236</v>
      </c>
      <c r="C6169" s="439" t="s">
        <v>15287</v>
      </c>
      <c r="D6169" s="449" t="s">
        <v>71</v>
      </c>
      <c r="E6169" s="450">
        <v>0</v>
      </c>
      <c r="F6169" s="455"/>
      <c r="G6169" s="453" t="e">
        <f>VLOOKUP(B6169,'SINAPI-%MO'!B:E,4,0)</f>
        <v>#N/A</v>
      </c>
      <c r="H6169" s="456" t="str">
        <f t="shared" si="96"/>
        <v/>
      </c>
    </row>
    <row r="6170" spans="1:8" x14ac:dyDescent="0.25">
      <c r="A6170" s="447"/>
      <c r="B6170" s="449">
        <v>102235</v>
      </c>
      <c r="C6170" s="439" t="s">
        <v>14587</v>
      </c>
      <c r="D6170" s="449" t="s">
        <v>71</v>
      </c>
      <c r="E6170" s="450">
        <v>400.29</v>
      </c>
      <c r="F6170" s="455">
        <v>0</v>
      </c>
      <c r="G6170" s="453">
        <f>VLOOKUP(B6170,'SINAPI-%MO'!B:E,4,0)</f>
        <v>0.12690000000000001</v>
      </c>
      <c r="H6170" s="456">
        <f t="shared" si="96"/>
        <v>349.49</v>
      </c>
    </row>
    <row r="6171" spans="1:8" x14ac:dyDescent="0.25">
      <c r="A6171" s="447"/>
      <c r="B6171" s="449">
        <v>106164</v>
      </c>
      <c r="C6171" s="439" t="s">
        <v>15288</v>
      </c>
      <c r="D6171" s="449" t="s">
        <v>71</v>
      </c>
      <c r="E6171" s="450">
        <v>0</v>
      </c>
      <c r="F6171" s="455"/>
      <c r="G6171" s="453" t="e">
        <f>VLOOKUP(B6171,'SINAPI-%MO'!B:E,4,0)</f>
        <v>#N/A</v>
      </c>
      <c r="H6171" s="456" t="str">
        <f t="shared" si="96"/>
        <v/>
      </c>
    </row>
    <row r="6172" spans="1:8" x14ac:dyDescent="0.25">
      <c r="A6172" s="447"/>
      <c r="B6172" s="449">
        <v>102260</v>
      </c>
      <c r="C6172" s="439" t="s">
        <v>15289</v>
      </c>
      <c r="D6172" s="449" t="s">
        <v>71</v>
      </c>
      <c r="E6172" s="450">
        <v>0</v>
      </c>
      <c r="F6172" s="455"/>
      <c r="G6172" s="453" t="e">
        <f>VLOOKUP(B6172,'SINAPI-%MO'!B:E,4,0)</f>
        <v>#N/A</v>
      </c>
      <c r="H6172" s="456" t="str">
        <f t="shared" si="96"/>
        <v/>
      </c>
    </row>
    <row r="6173" spans="1:8" x14ac:dyDescent="0.25">
      <c r="A6173" s="447"/>
      <c r="B6173" s="449">
        <v>102259</v>
      </c>
      <c r="C6173" s="439" t="s">
        <v>15290</v>
      </c>
      <c r="D6173" s="449" t="s">
        <v>71</v>
      </c>
      <c r="E6173" s="450">
        <v>0</v>
      </c>
      <c r="F6173" s="455"/>
      <c r="G6173" s="453" t="e">
        <f>VLOOKUP(B6173,'SINAPI-%MO'!B:E,4,0)</f>
        <v>#N/A</v>
      </c>
      <c r="H6173" s="456" t="str">
        <f t="shared" si="96"/>
        <v/>
      </c>
    </row>
    <row r="6174" spans="1:8" x14ac:dyDescent="0.25">
      <c r="A6174" s="447"/>
      <c r="B6174" s="449">
        <v>102262</v>
      </c>
      <c r="C6174" s="439" t="s">
        <v>15291</v>
      </c>
      <c r="D6174" s="449" t="s">
        <v>60</v>
      </c>
      <c r="E6174" s="450">
        <v>0</v>
      </c>
      <c r="F6174" s="455"/>
      <c r="G6174" s="453" t="e">
        <f>VLOOKUP(B6174,'SINAPI-%MO'!B:E,4,0)</f>
        <v>#N/A</v>
      </c>
      <c r="H6174" s="456" t="str">
        <f t="shared" si="96"/>
        <v/>
      </c>
    </row>
    <row r="6175" spans="1:8" x14ac:dyDescent="0.25">
      <c r="A6175" s="447"/>
      <c r="B6175" s="449">
        <v>102242</v>
      </c>
      <c r="C6175" s="439" t="s">
        <v>15292</v>
      </c>
      <c r="D6175" s="449" t="s">
        <v>71</v>
      </c>
      <c r="E6175" s="450">
        <v>0</v>
      </c>
      <c r="F6175" s="455"/>
      <c r="G6175" s="453" t="e">
        <f>VLOOKUP(B6175,'SINAPI-%MO'!B:E,4,0)</f>
        <v>#N/A</v>
      </c>
      <c r="H6175" s="456" t="str">
        <f t="shared" si="96"/>
        <v/>
      </c>
    </row>
    <row r="6176" spans="1:8" x14ac:dyDescent="0.25">
      <c r="A6176" s="447"/>
      <c r="B6176" s="449">
        <v>106165</v>
      </c>
      <c r="C6176" s="439" t="s">
        <v>15293</v>
      </c>
      <c r="D6176" s="449" t="s">
        <v>60</v>
      </c>
      <c r="E6176" s="450">
        <v>0</v>
      </c>
      <c r="F6176" s="455"/>
      <c r="G6176" s="453" t="e">
        <f>VLOOKUP(B6176,'SINAPI-%MO'!B:E,4,0)</f>
        <v>#N/A</v>
      </c>
      <c r="H6176" s="456" t="str">
        <f t="shared" si="96"/>
        <v/>
      </c>
    </row>
    <row r="6177" spans="1:8" x14ac:dyDescent="0.25">
      <c r="A6177" s="447"/>
      <c r="B6177" s="449">
        <v>102246</v>
      </c>
      <c r="C6177" s="439" t="s">
        <v>15294</v>
      </c>
      <c r="D6177" s="449" t="s">
        <v>71</v>
      </c>
      <c r="E6177" s="450">
        <v>0</v>
      </c>
      <c r="F6177" s="455"/>
      <c r="G6177" s="453" t="e">
        <f>VLOOKUP(B6177,'SINAPI-%MO'!B:E,4,0)</f>
        <v>#N/A</v>
      </c>
      <c r="H6177" s="456" t="str">
        <f t="shared" si="96"/>
        <v/>
      </c>
    </row>
    <row r="6178" spans="1:8" x14ac:dyDescent="0.25">
      <c r="A6178" s="447"/>
      <c r="B6178" s="449">
        <v>102252</v>
      </c>
      <c r="C6178" s="439" t="s">
        <v>15295</v>
      </c>
      <c r="D6178" s="449" t="s">
        <v>71</v>
      </c>
      <c r="E6178" s="450">
        <v>0</v>
      </c>
      <c r="F6178" s="455"/>
      <c r="G6178" s="453" t="e">
        <f>VLOOKUP(B6178,'SINAPI-%MO'!B:E,4,0)</f>
        <v>#N/A</v>
      </c>
      <c r="H6178" s="456" t="str">
        <f t="shared" si="96"/>
        <v/>
      </c>
    </row>
    <row r="6179" spans="1:8" x14ac:dyDescent="0.25">
      <c r="A6179" s="447"/>
      <c r="B6179" s="449">
        <v>101912</v>
      </c>
      <c r="C6179" s="439" t="s">
        <v>14588</v>
      </c>
      <c r="D6179" s="449" t="s">
        <v>60</v>
      </c>
      <c r="E6179" s="450">
        <v>1365.46</v>
      </c>
      <c r="F6179" s="455">
        <v>0</v>
      </c>
      <c r="G6179" s="453">
        <f>VLOOKUP(B6179,'SINAPI-%MO'!B:E,4,0)</f>
        <v>8.8200000000000001E-2</v>
      </c>
      <c r="H6179" s="456">
        <f t="shared" si="96"/>
        <v>1245.02</v>
      </c>
    </row>
    <row r="6180" spans="1:8" x14ac:dyDescent="0.25">
      <c r="A6180" s="447"/>
      <c r="B6180" s="449">
        <v>96765</v>
      </c>
      <c r="C6180" s="439" t="s">
        <v>14589</v>
      </c>
      <c r="D6180" s="449" t="s">
        <v>60</v>
      </c>
      <c r="E6180" s="450">
        <v>1493.91</v>
      </c>
      <c r="F6180" s="455">
        <v>1.6999999999999999E-3</v>
      </c>
      <c r="G6180" s="453">
        <f>VLOOKUP(B6180,'SINAPI-%MO'!B:E,4,0)</f>
        <v>9.1300000000000006E-2</v>
      </c>
      <c r="H6180" s="456">
        <f t="shared" si="96"/>
        <v>1357.51</v>
      </c>
    </row>
    <row r="6181" spans="1:8" x14ac:dyDescent="0.25">
      <c r="A6181" s="447"/>
      <c r="B6181" s="449">
        <v>97430</v>
      </c>
      <c r="C6181" s="439" t="s">
        <v>14590</v>
      </c>
      <c r="D6181" s="449" t="s">
        <v>60</v>
      </c>
      <c r="E6181" s="450">
        <v>42.07</v>
      </c>
      <c r="F6181" s="455">
        <v>0.52270000000000005</v>
      </c>
      <c r="G6181" s="453">
        <f>VLOOKUP(B6181,'SINAPI-%MO'!B:E,4,0)</f>
        <v>0.4763</v>
      </c>
      <c r="H6181" s="456">
        <f t="shared" si="96"/>
        <v>22.03</v>
      </c>
    </row>
    <row r="6182" spans="1:8" x14ac:dyDescent="0.25">
      <c r="A6182" s="447"/>
      <c r="B6182" s="449">
        <v>97431</v>
      </c>
      <c r="C6182" s="439" t="s">
        <v>14591</v>
      </c>
      <c r="D6182" s="449" t="s">
        <v>60</v>
      </c>
      <c r="E6182" s="450">
        <v>44.64</v>
      </c>
      <c r="F6182" s="455">
        <v>0.53449999999999998</v>
      </c>
      <c r="G6182" s="453">
        <f>VLOOKUP(B6182,'SINAPI-%MO'!B:E,4,0)</f>
        <v>0.4642</v>
      </c>
      <c r="H6182" s="456">
        <f t="shared" si="96"/>
        <v>23.91</v>
      </c>
    </row>
    <row r="6183" spans="1:8" x14ac:dyDescent="0.25">
      <c r="A6183" s="447"/>
      <c r="B6183" s="449">
        <v>97432</v>
      </c>
      <c r="C6183" s="439" t="s">
        <v>14592</v>
      </c>
      <c r="D6183" s="449" t="s">
        <v>60</v>
      </c>
      <c r="E6183" s="450">
        <v>48.27</v>
      </c>
      <c r="F6183" s="455">
        <v>0.55479999999999996</v>
      </c>
      <c r="G6183" s="453">
        <f>VLOOKUP(B6183,'SINAPI-%MO'!B:E,4,0)</f>
        <v>0.44350000000000001</v>
      </c>
      <c r="H6183" s="456">
        <f t="shared" si="96"/>
        <v>26.86</v>
      </c>
    </row>
    <row r="6184" spans="1:8" x14ac:dyDescent="0.25">
      <c r="A6184" s="447"/>
      <c r="B6184" s="449">
        <v>101913</v>
      </c>
      <c r="C6184" s="439" t="s">
        <v>14593</v>
      </c>
      <c r="D6184" s="449" t="s">
        <v>60</v>
      </c>
      <c r="E6184" s="450">
        <v>462.2</v>
      </c>
      <c r="F6184" s="455">
        <v>0</v>
      </c>
      <c r="G6184" s="453">
        <f>VLOOKUP(B6184,'SINAPI-%MO'!B:E,4,0)</f>
        <v>0.15989999999999999</v>
      </c>
      <c r="H6184" s="456">
        <f t="shared" si="96"/>
        <v>388.29</v>
      </c>
    </row>
    <row r="6185" spans="1:8" x14ac:dyDescent="0.25">
      <c r="A6185" s="447"/>
      <c r="B6185" s="449">
        <v>101914</v>
      </c>
      <c r="C6185" s="439" t="s">
        <v>14594</v>
      </c>
      <c r="D6185" s="449" t="s">
        <v>60</v>
      </c>
      <c r="E6185" s="450">
        <v>565.02</v>
      </c>
      <c r="F6185" s="455">
        <v>0</v>
      </c>
      <c r="G6185" s="453">
        <f>VLOOKUP(B6185,'SINAPI-%MO'!B:E,4,0)</f>
        <v>0.1308</v>
      </c>
      <c r="H6185" s="456">
        <f t="shared" si="96"/>
        <v>491.11</v>
      </c>
    </row>
    <row r="6186" spans="1:8" x14ac:dyDescent="0.25">
      <c r="A6186" s="447"/>
      <c r="B6186" s="449">
        <v>101915</v>
      </c>
      <c r="C6186" s="439" t="s">
        <v>14595</v>
      </c>
      <c r="D6186" s="449" t="s">
        <v>60</v>
      </c>
      <c r="E6186" s="450">
        <v>374.88</v>
      </c>
      <c r="F6186" s="455">
        <v>0</v>
      </c>
      <c r="G6186" s="453">
        <f>VLOOKUP(B6186,'SINAPI-%MO'!B:E,4,0)</f>
        <v>1.84E-2</v>
      </c>
      <c r="H6186" s="456">
        <f t="shared" si="96"/>
        <v>367.98</v>
      </c>
    </row>
    <row r="6187" spans="1:8" x14ac:dyDescent="0.25">
      <c r="A6187" s="447"/>
      <c r="B6187" s="449">
        <v>97433</v>
      </c>
      <c r="C6187" s="439" t="s">
        <v>14596</v>
      </c>
      <c r="D6187" s="449" t="s">
        <v>60</v>
      </c>
      <c r="E6187" s="450">
        <v>93.37</v>
      </c>
      <c r="F6187" s="455">
        <v>0.67720000000000002</v>
      </c>
      <c r="G6187" s="453">
        <f>VLOOKUP(B6187,'SINAPI-%MO'!B:E,4,0)</f>
        <v>0.32190000000000002</v>
      </c>
      <c r="H6187" s="456">
        <f t="shared" si="96"/>
        <v>63.31</v>
      </c>
    </row>
    <row r="6188" spans="1:8" x14ac:dyDescent="0.25">
      <c r="A6188" s="447"/>
      <c r="B6188" s="449">
        <v>97435</v>
      </c>
      <c r="C6188" s="439" t="s">
        <v>14597</v>
      </c>
      <c r="D6188" s="449" t="s">
        <v>60</v>
      </c>
      <c r="E6188" s="450">
        <v>105.54</v>
      </c>
      <c r="F6188" s="455">
        <v>0.70430000000000004</v>
      </c>
      <c r="G6188" s="453">
        <f>VLOOKUP(B6188,'SINAPI-%MO'!B:E,4,0)</f>
        <v>0.29459999999999997</v>
      </c>
      <c r="H6188" s="456">
        <f t="shared" si="96"/>
        <v>74.44</v>
      </c>
    </row>
    <row r="6189" spans="1:8" x14ac:dyDescent="0.25">
      <c r="A6189" s="447"/>
      <c r="B6189" s="449">
        <v>97437</v>
      </c>
      <c r="C6189" s="439" t="s">
        <v>14598</v>
      </c>
      <c r="D6189" s="449" t="s">
        <v>60</v>
      </c>
      <c r="E6189" s="450">
        <v>117.58</v>
      </c>
      <c r="F6189" s="455">
        <v>0.72550000000000003</v>
      </c>
      <c r="G6189" s="453">
        <f>VLOOKUP(B6189,'SINAPI-%MO'!B:E,4,0)</f>
        <v>0.27310000000000001</v>
      </c>
      <c r="H6189" s="456">
        <f t="shared" si="96"/>
        <v>85.46</v>
      </c>
    </row>
    <row r="6190" spans="1:8" x14ac:dyDescent="0.25">
      <c r="A6190" s="447"/>
      <c r="B6190" s="449">
        <v>97546</v>
      </c>
      <c r="C6190" s="439" t="s">
        <v>14599</v>
      </c>
      <c r="D6190" s="449" t="s">
        <v>60</v>
      </c>
      <c r="E6190" s="450">
        <v>43.79</v>
      </c>
      <c r="F6190" s="455">
        <v>0</v>
      </c>
      <c r="G6190" s="453">
        <f>VLOOKUP(B6190,'SINAPI-%MO'!B:E,4,0)</f>
        <v>0.31719999999999998</v>
      </c>
      <c r="H6190" s="456">
        <f t="shared" si="96"/>
        <v>29.89</v>
      </c>
    </row>
    <row r="6191" spans="1:8" x14ac:dyDescent="0.25">
      <c r="A6191" s="447"/>
      <c r="B6191" s="449">
        <v>97548</v>
      </c>
      <c r="C6191" s="439" t="s">
        <v>14600</v>
      </c>
      <c r="D6191" s="449" t="s">
        <v>60</v>
      </c>
      <c r="E6191" s="450">
        <v>63.67</v>
      </c>
      <c r="F6191" s="455">
        <v>0</v>
      </c>
      <c r="G6191" s="453">
        <f>VLOOKUP(B6191,'SINAPI-%MO'!B:E,4,0)</f>
        <v>0.37430000000000002</v>
      </c>
      <c r="H6191" s="456">
        <f t="shared" si="96"/>
        <v>39.83</v>
      </c>
    </row>
    <row r="6192" spans="1:8" x14ac:dyDescent="0.25">
      <c r="A6192" s="447"/>
      <c r="B6192" s="449">
        <v>97550</v>
      </c>
      <c r="C6192" s="439" t="s">
        <v>14601</v>
      </c>
      <c r="D6192" s="449" t="s">
        <v>60</v>
      </c>
      <c r="E6192" s="450">
        <v>102.97</v>
      </c>
      <c r="F6192" s="455">
        <v>0</v>
      </c>
      <c r="G6192" s="453">
        <f>VLOOKUP(B6192,'SINAPI-%MO'!B:E,4,0)</f>
        <v>0.4501</v>
      </c>
      <c r="H6192" s="456">
        <f t="shared" si="96"/>
        <v>56.62</v>
      </c>
    </row>
    <row r="6193" spans="1:8" x14ac:dyDescent="0.25">
      <c r="A6193" s="447"/>
      <c r="B6193" s="449">
        <v>97479</v>
      </c>
      <c r="C6193" s="439" t="s">
        <v>14602</v>
      </c>
      <c r="D6193" s="449" t="s">
        <v>60</v>
      </c>
      <c r="E6193" s="450">
        <v>74.209999999999994</v>
      </c>
      <c r="F6193" s="455">
        <v>0</v>
      </c>
      <c r="G6193" s="453">
        <f>VLOOKUP(B6193,'SINAPI-%MO'!B:E,4,0)</f>
        <v>0.23699999999999999</v>
      </c>
      <c r="H6193" s="456">
        <f t="shared" si="96"/>
        <v>56.62</v>
      </c>
    </row>
    <row r="6194" spans="1:8" x14ac:dyDescent="0.25">
      <c r="A6194" s="447"/>
      <c r="B6194" s="449">
        <v>97517</v>
      </c>
      <c r="C6194" s="439" t="s">
        <v>14603</v>
      </c>
      <c r="D6194" s="449" t="s">
        <v>60</v>
      </c>
      <c r="E6194" s="450">
        <v>70.680000000000007</v>
      </c>
      <c r="F6194" s="455">
        <v>0</v>
      </c>
      <c r="G6194" s="453">
        <f>VLOOKUP(B6194,'SINAPI-%MO'!B:E,4,0)</f>
        <v>0.19889999999999999</v>
      </c>
      <c r="H6194" s="456">
        <f t="shared" si="96"/>
        <v>56.62</v>
      </c>
    </row>
    <row r="6195" spans="1:8" x14ac:dyDescent="0.25">
      <c r="A6195" s="447"/>
      <c r="B6195" s="449">
        <v>97481</v>
      </c>
      <c r="C6195" s="439" t="s">
        <v>14604</v>
      </c>
      <c r="D6195" s="449" t="s">
        <v>60</v>
      </c>
      <c r="E6195" s="450">
        <v>108.59</v>
      </c>
      <c r="F6195" s="455">
        <v>0</v>
      </c>
      <c r="G6195" s="453">
        <f>VLOOKUP(B6195,'SINAPI-%MO'!B:E,4,0)</f>
        <v>0.2051</v>
      </c>
      <c r="H6195" s="456">
        <f t="shared" si="96"/>
        <v>86.31</v>
      </c>
    </row>
    <row r="6196" spans="1:8" x14ac:dyDescent="0.25">
      <c r="A6196" s="447"/>
      <c r="B6196" s="449">
        <v>97519</v>
      </c>
      <c r="C6196" s="439" t="s">
        <v>14605</v>
      </c>
      <c r="D6196" s="449" t="s">
        <v>60</v>
      </c>
      <c r="E6196" s="450">
        <v>102.35</v>
      </c>
      <c r="F6196" s="455">
        <v>0</v>
      </c>
      <c r="G6196" s="453">
        <f>VLOOKUP(B6196,'SINAPI-%MO'!B:E,4,0)</f>
        <v>0.15659999999999999</v>
      </c>
      <c r="H6196" s="456">
        <f t="shared" si="96"/>
        <v>86.32</v>
      </c>
    </row>
    <row r="6197" spans="1:8" x14ac:dyDescent="0.25">
      <c r="A6197" s="447"/>
      <c r="B6197" s="449">
        <v>97483</v>
      </c>
      <c r="C6197" s="439" t="s">
        <v>14606</v>
      </c>
      <c r="D6197" s="449" t="s">
        <v>60</v>
      </c>
      <c r="E6197" s="450">
        <v>153.27000000000001</v>
      </c>
      <c r="F6197" s="455">
        <v>0</v>
      </c>
      <c r="G6197" s="453">
        <f>VLOOKUP(B6197,'SINAPI-%MO'!B:E,4,0)</f>
        <v>0.1802</v>
      </c>
      <c r="H6197" s="456">
        <f t="shared" si="96"/>
        <v>125.65</v>
      </c>
    </row>
    <row r="6198" spans="1:8" x14ac:dyDescent="0.25">
      <c r="A6198" s="447"/>
      <c r="B6198" s="449">
        <v>97521</v>
      </c>
      <c r="C6198" s="439" t="s">
        <v>14607</v>
      </c>
      <c r="D6198" s="449" t="s">
        <v>60</v>
      </c>
      <c r="E6198" s="450">
        <v>143.94</v>
      </c>
      <c r="F6198" s="455">
        <v>0</v>
      </c>
      <c r="G6198" s="453">
        <f>VLOOKUP(B6198,'SINAPI-%MO'!B:E,4,0)</f>
        <v>0.12709999999999999</v>
      </c>
      <c r="H6198" s="456">
        <f t="shared" si="96"/>
        <v>125.64</v>
      </c>
    </row>
    <row r="6199" spans="1:8" x14ac:dyDescent="0.25">
      <c r="A6199" s="447"/>
      <c r="B6199" s="449">
        <v>97452</v>
      </c>
      <c r="C6199" s="439" t="s">
        <v>14608</v>
      </c>
      <c r="D6199" s="449" t="s">
        <v>60</v>
      </c>
      <c r="E6199" s="450">
        <v>241.19</v>
      </c>
      <c r="F6199" s="455">
        <v>0</v>
      </c>
      <c r="G6199" s="453">
        <f>VLOOKUP(B6199,'SINAPI-%MO'!B:E,4,0)</f>
        <v>0.25990000000000002</v>
      </c>
      <c r="H6199" s="456">
        <f t="shared" si="96"/>
        <v>178.5</v>
      </c>
    </row>
    <row r="6200" spans="1:8" x14ac:dyDescent="0.25">
      <c r="A6200" s="447"/>
      <c r="B6200" s="449">
        <v>97485</v>
      </c>
      <c r="C6200" s="439" t="s">
        <v>14609</v>
      </c>
      <c r="D6200" s="449" t="s">
        <v>60</v>
      </c>
      <c r="E6200" s="450">
        <v>212.8</v>
      </c>
      <c r="F6200" s="455">
        <v>0</v>
      </c>
      <c r="G6200" s="453">
        <f>VLOOKUP(B6200,'SINAPI-%MO'!B:E,4,0)</f>
        <v>0.16120000000000001</v>
      </c>
      <c r="H6200" s="456">
        <f t="shared" si="96"/>
        <v>178.49</v>
      </c>
    </row>
    <row r="6201" spans="1:8" x14ac:dyDescent="0.25">
      <c r="A6201" s="447"/>
      <c r="B6201" s="449">
        <v>97523</v>
      </c>
      <c r="C6201" s="439" t="s">
        <v>14610</v>
      </c>
      <c r="D6201" s="449" t="s">
        <v>60</v>
      </c>
      <c r="E6201" s="450">
        <v>199.6</v>
      </c>
      <c r="F6201" s="455">
        <v>0</v>
      </c>
      <c r="G6201" s="453">
        <f>VLOOKUP(B6201,'SINAPI-%MO'!B:E,4,0)</f>
        <v>0.1057</v>
      </c>
      <c r="H6201" s="456">
        <f t="shared" si="96"/>
        <v>178.5</v>
      </c>
    </row>
    <row r="6202" spans="1:8" x14ac:dyDescent="0.25">
      <c r="A6202" s="447"/>
      <c r="B6202" s="449">
        <v>97454</v>
      </c>
      <c r="C6202" s="439" t="s">
        <v>14611</v>
      </c>
      <c r="D6202" s="449" t="s">
        <v>60</v>
      </c>
      <c r="E6202" s="450">
        <v>420.28</v>
      </c>
      <c r="F6202" s="455">
        <v>0</v>
      </c>
      <c r="G6202" s="453">
        <f>VLOOKUP(B6202,'SINAPI-%MO'!B:E,4,0)</f>
        <v>0.1532</v>
      </c>
      <c r="H6202" s="456">
        <f t="shared" si="96"/>
        <v>355.89</v>
      </c>
    </row>
    <row r="6203" spans="1:8" x14ac:dyDescent="0.25">
      <c r="A6203" s="447"/>
      <c r="B6203" s="449">
        <v>97487</v>
      </c>
      <c r="C6203" s="439" t="s">
        <v>14612</v>
      </c>
      <c r="D6203" s="449" t="s">
        <v>60</v>
      </c>
      <c r="E6203" s="450">
        <v>400.22</v>
      </c>
      <c r="F6203" s="455">
        <v>0</v>
      </c>
      <c r="G6203" s="453">
        <f>VLOOKUP(B6203,'SINAPI-%MO'!B:E,4,0)</f>
        <v>0.1108</v>
      </c>
      <c r="H6203" s="456">
        <f t="shared" si="96"/>
        <v>355.87</v>
      </c>
    </row>
    <row r="6204" spans="1:8" x14ac:dyDescent="0.25">
      <c r="A6204" s="447"/>
      <c r="B6204" s="449">
        <v>97525</v>
      </c>
      <c r="C6204" s="439" t="s">
        <v>14613</v>
      </c>
      <c r="D6204" s="449" t="s">
        <v>60</v>
      </c>
      <c r="E6204" s="450">
        <v>381.23</v>
      </c>
      <c r="F6204" s="455">
        <v>0</v>
      </c>
      <c r="G6204" s="453">
        <f>VLOOKUP(B6204,'SINAPI-%MO'!B:E,4,0)</f>
        <v>6.6500000000000004E-2</v>
      </c>
      <c r="H6204" s="456">
        <f t="shared" si="96"/>
        <v>355.87</v>
      </c>
    </row>
    <row r="6205" spans="1:8" x14ac:dyDescent="0.25">
      <c r="A6205" s="447"/>
      <c r="B6205" s="449">
        <v>97456</v>
      </c>
      <c r="C6205" s="439" t="s">
        <v>14614</v>
      </c>
      <c r="D6205" s="449" t="s">
        <v>60</v>
      </c>
      <c r="E6205" s="450">
        <v>984.18</v>
      </c>
      <c r="F6205" s="455">
        <v>0</v>
      </c>
      <c r="G6205" s="453">
        <f>VLOOKUP(B6205,'SINAPI-%MO'!B:E,4,0)</f>
        <v>6.7100000000000007E-2</v>
      </c>
      <c r="H6205" s="456">
        <f t="shared" si="96"/>
        <v>918.14</v>
      </c>
    </row>
    <row r="6206" spans="1:8" x14ac:dyDescent="0.25">
      <c r="A6206" s="447"/>
      <c r="B6206" s="449">
        <v>97489</v>
      </c>
      <c r="C6206" s="439" t="s">
        <v>14615</v>
      </c>
      <c r="D6206" s="449" t="s">
        <v>60</v>
      </c>
      <c r="E6206" s="450">
        <v>972.46</v>
      </c>
      <c r="F6206" s="455">
        <v>0</v>
      </c>
      <c r="G6206" s="453">
        <f>VLOOKUP(B6206,'SINAPI-%MO'!B:E,4,0)</f>
        <v>5.5899999999999998E-2</v>
      </c>
      <c r="H6206" s="456">
        <f t="shared" si="96"/>
        <v>918.09</v>
      </c>
    </row>
    <row r="6207" spans="1:8" x14ac:dyDescent="0.25">
      <c r="A6207" s="447"/>
      <c r="B6207" s="449">
        <v>97527</v>
      </c>
      <c r="C6207" s="439" t="s">
        <v>14616</v>
      </c>
      <c r="D6207" s="449" t="s">
        <v>60</v>
      </c>
      <c r="E6207" s="450">
        <v>947.68</v>
      </c>
      <c r="F6207" s="455">
        <v>0</v>
      </c>
      <c r="G6207" s="453">
        <f>VLOOKUP(B6207,'SINAPI-%MO'!B:E,4,0)</f>
        <v>3.1199999999999999E-2</v>
      </c>
      <c r="H6207" s="456">
        <f t="shared" si="96"/>
        <v>918.11</v>
      </c>
    </row>
    <row r="6208" spans="1:8" x14ac:dyDescent="0.25">
      <c r="A6208" s="447"/>
      <c r="B6208" s="449">
        <v>97434</v>
      </c>
      <c r="C6208" s="439" t="s">
        <v>14617</v>
      </c>
      <c r="D6208" s="449" t="s">
        <v>60</v>
      </c>
      <c r="E6208" s="450">
        <v>95.03</v>
      </c>
      <c r="F6208" s="455">
        <v>0.68279999999999996</v>
      </c>
      <c r="G6208" s="453">
        <f>VLOOKUP(B6208,'SINAPI-%MO'!B:E,4,0)</f>
        <v>0.31630000000000003</v>
      </c>
      <c r="H6208" s="456">
        <f t="shared" si="96"/>
        <v>64.97</v>
      </c>
    </row>
    <row r="6209" spans="1:8" x14ac:dyDescent="0.25">
      <c r="A6209" s="447"/>
      <c r="B6209" s="449">
        <v>97436</v>
      </c>
      <c r="C6209" s="439" t="s">
        <v>14618</v>
      </c>
      <c r="D6209" s="449" t="s">
        <v>60</v>
      </c>
      <c r="E6209" s="450">
        <v>108.73</v>
      </c>
      <c r="F6209" s="455">
        <v>0.71299999999999997</v>
      </c>
      <c r="G6209" s="453">
        <f>VLOOKUP(B6209,'SINAPI-%MO'!B:E,4,0)</f>
        <v>0.28589999999999999</v>
      </c>
      <c r="H6209" s="456">
        <f t="shared" si="96"/>
        <v>77.64</v>
      </c>
    </row>
    <row r="6210" spans="1:8" x14ac:dyDescent="0.25">
      <c r="A6210" s="447"/>
      <c r="B6210" s="449">
        <v>97438</v>
      </c>
      <c r="C6210" s="439" t="s">
        <v>14619</v>
      </c>
      <c r="D6210" s="449" t="s">
        <v>60</v>
      </c>
      <c r="E6210" s="450">
        <v>120.99</v>
      </c>
      <c r="F6210" s="455">
        <v>0.73319999999999996</v>
      </c>
      <c r="G6210" s="453">
        <f>VLOOKUP(B6210,'SINAPI-%MO'!B:E,4,0)</f>
        <v>0.26540000000000002</v>
      </c>
      <c r="H6210" s="456">
        <f t="shared" si="96"/>
        <v>88.87</v>
      </c>
    </row>
    <row r="6211" spans="1:8" x14ac:dyDescent="0.25">
      <c r="A6211" s="447"/>
      <c r="B6211" s="449">
        <v>97547</v>
      </c>
      <c r="C6211" s="439" t="s">
        <v>14620</v>
      </c>
      <c r="D6211" s="449" t="s">
        <v>60</v>
      </c>
      <c r="E6211" s="450">
        <v>43.79</v>
      </c>
      <c r="F6211" s="455">
        <v>0</v>
      </c>
      <c r="G6211" s="453">
        <f>VLOOKUP(B6211,'SINAPI-%MO'!B:E,4,0)</f>
        <v>0.31719999999999998</v>
      </c>
      <c r="H6211" s="456">
        <f t="shared" si="96"/>
        <v>29.89</v>
      </c>
    </row>
    <row r="6212" spans="1:8" x14ac:dyDescent="0.25">
      <c r="A6212" s="447"/>
      <c r="B6212" s="449">
        <v>97549</v>
      </c>
      <c r="C6212" s="439" t="s">
        <v>14621</v>
      </c>
      <c r="D6212" s="449" t="s">
        <v>60</v>
      </c>
      <c r="E6212" s="450">
        <v>63.67</v>
      </c>
      <c r="F6212" s="455">
        <v>0</v>
      </c>
      <c r="G6212" s="453">
        <f>VLOOKUP(B6212,'SINAPI-%MO'!B:E,4,0)</f>
        <v>0.37430000000000002</v>
      </c>
      <c r="H6212" s="456">
        <f t="shared" si="96"/>
        <v>39.83</v>
      </c>
    </row>
    <row r="6213" spans="1:8" x14ac:dyDescent="0.25">
      <c r="A6213" s="447"/>
      <c r="B6213" s="449">
        <v>97551</v>
      </c>
      <c r="C6213" s="439" t="s">
        <v>14622</v>
      </c>
      <c r="D6213" s="449" t="s">
        <v>60</v>
      </c>
      <c r="E6213" s="450">
        <v>102.97</v>
      </c>
      <c r="F6213" s="455">
        <v>0</v>
      </c>
      <c r="G6213" s="453">
        <f>VLOOKUP(B6213,'SINAPI-%MO'!B:E,4,0)</f>
        <v>0.4501</v>
      </c>
      <c r="H6213" s="456">
        <f t="shared" si="96"/>
        <v>56.62</v>
      </c>
    </row>
    <row r="6214" spans="1:8" x14ac:dyDescent="0.25">
      <c r="A6214" s="447"/>
      <c r="B6214" s="449">
        <v>97480</v>
      </c>
      <c r="C6214" s="439" t="s">
        <v>14623</v>
      </c>
      <c r="D6214" s="449" t="s">
        <v>60</v>
      </c>
      <c r="E6214" s="450">
        <v>74.209999999999994</v>
      </c>
      <c r="F6214" s="455">
        <v>0</v>
      </c>
      <c r="G6214" s="453">
        <f>VLOOKUP(B6214,'SINAPI-%MO'!B:E,4,0)</f>
        <v>0.23699999999999999</v>
      </c>
      <c r="H6214" s="456">
        <f t="shared" si="96"/>
        <v>56.62</v>
      </c>
    </row>
    <row r="6215" spans="1:8" x14ac:dyDescent="0.25">
      <c r="A6215" s="447"/>
      <c r="B6215" s="449">
        <v>97518</v>
      </c>
      <c r="C6215" s="439" t="s">
        <v>14624</v>
      </c>
      <c r="D6215" s="449" t="s">
        <v>60</v>
      </c>
      <c r="E6215" s="450">
        <v>70.680000000000007</v>
      </c>
      <c r="F6215" s="455">
        <v>0</v>
      </c>
      <c r="G6215" s="453">
        <f>VLOOKUP(B6215,'SINAPI-%MO'!B:E,4,0)</f>
        <v>0.19889999999999999</v>
      </c>
      <c r="H6215" s="456">
        <f t="shared" si="96"/>
        <v>56.62</v>
      </c>
    </row>
    <row r="6216" spans="1:8" x14ac:dyDescent="0.25">
      <c r="A6216" s="447"/>
      <c r="B6216" s="449">
        <v>97482</v>
      </c>
      <c r="C6216" s="439" t="s">
        <v>14625</v>
      </c>
      <c r="D6216" s="449" t="s">
        <v>60</v>
      </c>
      <c r="E6216" s="450">
        <v>108.59</v>
      </c>
      <c r="F6216" s="455">
        <v>0</v>
      </c>
      <c r="G6216" s="453">
        <f>VLOOKUP(B6216,'SINAPI-%MO'!B:E,4,0)</f>
        <v>0.2051</v>
      </c>
      <c r="H6216" s="456">
        <f t="shared" si="96"/>
        <v>86.31</v>
      </c>
    </row>
    <row r="6217" spans="1:8" x14ac:dyDescent="0.25">
      <c r="A6217" s="447"/>
      <c r="B6217" s="449">
        <v>97520</v>
      </c>
      <c r="C6217" s="439" t="s">
        <v>14626</v>
      </c>
      <c r="D6217" s="449" t="s">
        <v>60</v>
      </c>
      <c r="E6217" s="450">
        <v>102.35</v>
      </c>
      <c r="F6217" s="455">
        <v>0</v>
      </c>
      <c r="G6217" s="453">
        <f>VLOOKUP(B6217,'SINAPI-%MO'!B:E,4,0)</f>
        <v>0.15659999999999999</v>
      </c>
      <c r="H6217" s="456">
        <f t="shared" si="96"/>
        <v>86.32</v>
      </c>
    </row>
    <row r="6218" spans="1:8" x14ac:dyDescent="0.25">
      <c r="A6218" s="447"/>
      <c r="B6218" s="449">
        <v>97484</v>
      </c>
      <c r="C6218" s="439" t="s">
        <v>14627</v>
      </c>
      <c r="D6218" s="449" t="s">
        <v>60</v>
      </c>
      <c r="E6218" s="450">
        <v>153.27000000000001</v>
      </c>
      <c r="F6218" s="455">
        <v>0</v>
      </c>
      <c r="G6218" s="453">
        <f>VLOOKUP(B6218,'SINAPI-%MO'!B:E,4,0)</f>
        <v>0.1802</v>
      </c>
      <c r="H6218" s="456">
        <f t="shared" si="96"/>
        <v>125.65</v>
      </c>
    </row>
    <row r="6219" spans="1:8" x14ac:dyDescent="0.25">
      <c r="A6219" s="447"/>
      <c r="B6219" s="449">
        <v>97522</v>
      </c>
      <c r="C6219" s="439" t="s">
        <v>14628</v>
      </c>
      <c r="D6219" s="449" t="s">
        <v>60</v>
      </c>
      <c r="E6219" s="450">
        <v>143.94</v>
      </c>
      <c r="F6219" s="455">
        <v>0</v>
      </c>
      <c r="G6219" s="453">
        <f>VLOOKUP(B6219,'SINAPI-%MO'!B:E,4,0)</f>
        <v>0.12709999999999999</v>
      </c>
      <c r="H6219" s="456">
        <f t="shared" si="96"/>
        <v>125.64</v>
      </c>
    </row>
    <row r="6220" spans="1:8" x14ac:dyDescent="0.25">
      <c r="A6220" s="447"/>
      <c r="B6220" s="449">
        <v>97453</v>
      </c>
      <c r="C6220" s="439" t="s">
        <v>14629</v>
      </c>
      <c r="D6220" s="449" t="s">
        <v>60</v>
      </c>
      <c r="E6220" s="450">
        <v>257.51</v>
      </c>
      <c r="F6220" s="455">
        <v>0</v>
      </c>
      <c r="G6220" s="453">
        <f>VLOOKUP(B6220,'SINAPI-%MO'!B:E,4,0)</f>
        <v>0.24340000000000001</v>
      </c>
      <c r="H6220" s="456">
        <f t="shared" ref="H6220:H6283" si="97">IF(E6220&gt;0,TRUNC(E6220*(1-G6220),2),"")</f>
        <v>194.83</v>
      </c>
    </row>
    <row r="6221" spans="1:8" x14ac:dyDescent="0.25">
      <c r="A6221" s="447"/>
      <c r="B6221" s="449">
        <v>97486</v>
      </c>
      <c r="C6221" s="439" t="s">
        <v>14630</v>
      </c>
      <c r="D6221" s="449" t="s">
        <v>60</v>
      </c>
      <c r="E6221" s="450">
        <v>229.12</v>
      </c>
      <c r="F6221" s="455">
        <v>0</v>
      </c>
      <c r="G6221" s="453">
        <f>VLOOKUP(B6221,'SINAPI-%MO'!B:E,4,0)</f>
        <v>0.1497</v>
      </c>
      <c r="H6221" s="456">
        <f t="shared" si="97"/>
        <v>194.82</v>
      </c>
    </row>
    <row r="6222" spans="1:8" x14ac:dyDescent="0.25">
      <c r="A6222" s="447"/>
      <c r="B6222" s="449">
        <v>97524</v>
      </c>
      <c r="C6222" s="439" t="s">
        <v>14631</v>
      </c>
      <c r="D6222" s="449" t="s">
        <v>60</v>
      </c>
      <c r="E6222" s="450">
        <v>215.92</v>
      </c>
      <c r="F6222" s="455">
        <v>0</v>
      </c>
      <c r="G6222" s="453">
        <f>VLOOKUP(B6222,'SINAPI-%MO'!B:E,4,0)</f>
        <v>9.7699999999999995E-2</v>
      </c>
      <c r="H6222" s="456">
        <f t="shared" si="97"/>
        <v>194.82</v>
      </c>
    </row>
    <row r="6223" spans="1:8" x14ac:dyDescent="0.25">
      <c r="A6223" s="447"/>
      <c r="B6223" s="449">
        <v>97455</v>
      </c>
      <c r="C6223" s="439" t="s">
        <v>14632</v>
      </c>
      <c r="D6223" s="449" t="s">
        <v>60</v>
      </c>
      <c r="E6223" s="450">
        <v>446.38</v>
      </c>
      <c r="F6223" s="455">
        <v>0</v>
      </c>
      <c r="G6223" s="453">
        <f>VLOOKUP(B6223,'SINAPI-%MO'!B:E,4,0)</f>
        <v>0.14419999999999999</v>
      </c>
      <c r="H6223" s="456">
        <f t="shared" si="97"/>
        <v>382.01</v>
      </c>
    </row>
    <row r="6224" spans="1:8" x14ac:dyDescent="0.25">
      <c r="A6224" s="447"/>
      <c r="B6224" s="449">
        <v>97488</v>
      </c>
      <c r="C6224" s="439" t="s">
        <v>14633</v>
      </c>
      <c r="D6224" s="449" t="s">
        <v>60</v>
      </c>
      <c r="E6224" s="450">
        <v>426.32</v>
      </c>
      <c r="F6224" s="455">
        <v>0</v>
      </c>
      <c r="G6224" s="453">
        <f>VLOOKUP(B6224,'SINAPI-%MO'!B:E,4,0)</f>
        <v>0.104</v>
      </c>
      <c r="H6224" s="456">
        <f t="shared" si="97"/>
        <v>381.98</v>
      </c>
    </row>
    <row r="6225" spans="1:8" x14ac:dyDescent="0.25">
      <c r="A6225" s="447"/>
      <c r="B6225" s="449">
        <v>97526</v>
      </c>
      <c r="C6225" s="439" t="s">
        <v>14634</v>
      </c>
      <c r="D6225" s="449" t="s">
        <v>60</v>
      </c>
      <c r="E6225" s="450">
        <v>407.33</v>
      </c>
      <c r="F6225" s="455">
        <v>0</v>
      </c>
      <c r="G6225" s="453">
        <f>VLOOKUP(B6225,'SINAPI-%MO'!B:E,4,0)</f>
        <v>6.2199999999999998E-2</v>
      </c>
      <c r="H6225" s="456">
        <f t="shared" si="97"/>
        <v>381.99</v>
      </c>
    </row>
    <row r="6226" spans="1:8" x14ac:dyDescent="0.25">
      <c r="A6226" s="447"/>
      <c r="B6226" s="449">
        <v>97457</v>
      </c>
      <c r="C6226" s="439" t="s">
        <v>14635</v>
      </c>
      <c r="D6226" s="449" t="s">
        <v>60</v>
      </c>
      <c r="E6226" s="450">
        <v>867.12</v>
      </c>
      <c r="F6226" s="455">
        <v>0</v>
      </c>
      <c r="G6226" s="453">
        <f>VLOOKUP(B6226,'SINAPI-%MO'!B:E,4,0)</f>
        <v>7.6200000000000004E-2</v>
      </c>
      <c r="H6226" s="456">
        <f t="shared" si="97"/>
        <v>801.04</v>
      </c>
    </row>
    <row r="6227" spans="1:8" x14ac:dyDescent="0.25">
      <c r="A6227" s="447"/>
      <c r="B6227" s="449">
        <v>97490</v>
      </c>
      <c r="C6227" s="439" t="s">
        <v>14636</v>
      </c>
      <c r="D6227" s="449" t="s">
        <v>60</v>
      </c>
      <c r="E6227" s="450">
        <v>855.4</v>
      </c>
      <c r="F6227" s="455">
        <v>0</v>
      </c>
      <c r="G6227" s="453">
        <f>VLOOKUP(B6227,'SINAPI-%MO'!B:E,4,0)</f>
        <v>6.3500000000000001E-2</v>
      </c>
      <c r="H6227" s="456">
        <f t="shared" si="97"/>
        <v>801.08</v>
      </c>
    </row>
    <row r="6228" spans="1:8" x14ac:dyDescent="0.25">
      <c r="A6228" s="447"/>
      <c r="B6228" s="449">
        <v>97528</v>
      </c>
      <c r="C6228" s="439" t="s">
        <v>14637</v>
      </c>
      <c r="D6228" s="449" t="s">
        <v>60</v>
      </c>
      <c r="E6228" s="450">
        <v>830.62</v>
      </c>
      <c r="F6228" s="455">
        <v>0</v>
      </c>
      <c r="G6228" s="453">
        <f>VLOOKUP(B6228,'SINAPI-%MO'!B:E,4,0)</f>
        <v>3.56E-2</v>
      </c>
      <c r="H6228" s="456">
        <f t="shared" si="97"/>
        <v>801.04</v>
      </c>
    </row>
    <row r="6229" spans="1:8" x14ac:dyDescent="0.25">
      <c r="A6229" s="447"/>
      <c r="B6229" s="449">
        <v>101906</v>
      </c>
      <c r="C6229" s="439" t="s">
        <v>14638</v>
      </c>
      <c r="D6229" s="449" t="s">
        <v>60</v>
      </c>
      <c r="E6229" s="450">
        <v>696.32</v>
      </c>
      <c r="F6229" s="455">
        <v>1.8E-3</v>
      </c>
      <c r="G6229" s="453">
        <f>VLOOKUP(B6229,'SINAPI-%MO'!B:E,4,0)</f>
        <v>3.2099999999999997E-2</v>
      </c>
      <c r="H6229" s="456">
        <f t="shared" si="97"/>
        <v>673.96</v>
      </c>
    </row>
    <row r="6230" spans="1:8" x14ac:dyDescent="0.25">
      <c r="A6230" s="447"/>
      <c r="B6230" s="449">
        <v>101907</v>
      </c>
      <c r="C6230" s="439" t="s">
        <v>14639</v>
      </c>
      <c r="D6230" s="449" t="s">
        <v>60</v>
      </c>
      <c r="E6230" s="450">
        <v>752.38</v>
      </c>
      <c r="F6230" s="455">
        <v>1.6000000000000001E-3</v>
      </c>
      <c r="G6230" s="453">
        <f>VLOOKUP(B6230,'SINAPI-%MO'!B:E,4,0)</f>
        <v>2.9700000000000001E-2</v>
      </c>
      <c r="H6230" s="456">
        <f t="shared" si="97"/>
        <v>730.03</v>
      </c>
    </row>
    <row r="6231" spans="1:8" x14ac:dyDescent="0.25">
      <c r="A6231" s="447"/>
      <c r="B6231" s="449">
        <v>101911</v>
      </c>
      <c r="C6231" s="439" t="s">
        <v>14640</v>
      </c>
      <c r="D6231" s="449" t="s">
        <v>60</v>
      </c>
      <c r="E6231" s="450">
        <v>359.97</v>
      </c>
      <c r="F6231" s="455">
        <v>3.3999999999999998E-3</v>
      </c>
      <c r="G6231" s="453">
        <f>VLOOKUP(B6231,'SINAPI-%MO'!B:E,4,0)</f>
        <v>6.2199999999999998E-2</v>
      </c>
      <c r="H6231" s="456">
        <f t="shared" si="97"/>
        <v>337.57</v>
      </c>
    </row>
    <row r="6232" spans="1:8" x14ac:dyDescent="0.25">
      <c r="A6232" s="447"/>
      <c r="B6232" s="449">
        <v>101908</v>
      </c>
      <c r="C6232" s="439" t="s">
        <v>14641</v>
      </c>
      <c r="D6232" s="449" t="s">
        <v>60</v>
      </c>
      <c r="E6232" s="450">
        <v>229.16</v>
      </c>
      <c r="F6232" s="455">
        <v>5.4000000000000003E-3</v>
      </c>
      <c r="G6232" s="453">
        <f>VLOOKUP(B6232,'SINAPI-%MO'!B:E,4,0)</f>
        <v>9.7699999999999995E-2</v>
      </c>
      <c r="H6232" s="456">
        <f t="shared" si="97"/>
        <v>206.77</v>
      </c>
    </row>
    <row r="6233" spans="1:8" x14ac:dyDescent="0.25">
      <c r="A6233" s="447"/>
      <c r="B6233" s="449">
        <v>101909</v>
      </c>
      <c r="C6233" s="439" t="s">
        <v>14642</v>
      </c>
      <c r="D6233" s="449" t="s">
        <v>60</v>
      </c>
      <c r="E6233" s="450">
        <v>266.54000000000002</v>
      </c>
      <c r="F6233" s="455">
        <v>4.7000000000000002E-3</v>
      </c>
      <c r="G6233" s="453">
        <f>VLOOKUP(B6233,'SINAPI-%MO'!B:E,4,0)</f>
        <v>8.4000000000000005E-2</v>
      </c>
      <c r="H6233" s="456">
        <f t="shared" si="97"/>
        <v>244.15</v>
      </c>
    </row>
    <row r="6234" spans="1:8" x14ac:dyDescent="0.25">
      <c r="A6234" s="447"/>
      <c r="B6234" s="449">
        <v>101910</v>
      </c>
      <c r="C6234" s="439" t="s">
        <v>14643</v>
      </c>
      <c r="D6234" s="449" t="s">
        <v>60</v>
      </c>
      <c r="E6234" s="450">
        <v>313.25</v>
      </c>
      <c r="F6234" s="455">
        <v>4.0000000000000001E-3</v>
      </c>
      <c r="G6234" s="453">
        <f>VLOOKUP(B6234,'SINAPI-%MO'!B:E,4,0)</f>
        <v>7.1400000000000005E-2</v>
      </c>
      <c r="H6234" s="456">
        <f t="shared" si="97"/>
        <v>290.88</v>
      </c>
    </row>
    <row r="6235" spans="1:8" x14ac:dyDescent="0.25">
      <c r="A6235" s="447"/>
      <c r="B6235" s="449">
        <v>101905</v>
      </c>
      <c r="C6235" s="439" t="s">
        <v>14644</v>
      </c>
      <c r="D6235" s="449" t="s">
        <v>60</v>
      </c>
      <c r="E6235" s="450">
        <v>236.17</v>
      </c>
      <c r="F6235" s="455">
        <v>5.3E-3</v>
      </c>
      <c r="G6235" s="453">
        <f>VLOOKUP(B6235,'SINAPI-%MO'!B:E,4,0)</f>
        <v>9.4799999999999995E-2</v>
      </c>
      <c r="H6235" s="456">
        <f t="shared" si="97"/>
        <v>213.78</v>
      </c>
    </row>
    <row r="6236" spans="1:8" x14ac:dyDescent="0.25">
      <c r="A6236" s="447"/>
      <c r="B6236" s="449">
        <v>92698</v>
      </c>
      <c r="C6236" s="439" t="s">
        <v>14645</v>
      </c>
      <c r="D6236" s="449" t="s">
        <v>60</v>
      </c>
      <c r="E6236" s="450">
        <v>21.28</v>
      </c>
      <c r="F6236" s="455">
        <v>0</v>
      </c>
      <c r="G6236" s="453">
        <f>VLOOKUP(B6236,'SINAPI-%MO'!B:E,4,0)</f>
        <v>0.59630000000000005</v>
      </c>
      <c r="H6236" s="456">
        <f t="shared" si="97"/>
        <v>8.59</v>
      </c>
    </row>
    <row r="6237" spans="1:8" x14ac:dyDescent="0.25">
      <c r="A6237" s="447"/>
      <c r="B6237" s="449">
        <v>92700</v>
      </c>
      <c r="C6237" s="439" t="s">
        <v>14646</v>
      </c>
      <c r="D6237" s="449" t="s">
        <v>60</v>
      </c>
      <c r="E6237" s="450">
        <v>34.57</v>
      </c>
      <c r="F6237" s="455">
        <v>0</v>
      </c>
      <c r="G6237" s="453">
        <f>VLOOKUP(B6237,'SINAPI-%MO'!B:E,4,0)</f>
        <v>0.62970000000000004</v>
      </c>
      <c r="H6237" s="456">
        <f t="shared" si="97"/>
        <v>12.8</v>
      </c>
    </row>
    <row r="6238" spans="1:8" x14ac:dyDescent="0.25">
      <c r="A6238" s="447"/>
      <c r="B6238" s="449">
        <v>92702</v>
      </c>
      <c r="C6238" s="439" t="s">
        <v>14647</v>
      </c>
      <c r="D6238" s="449" t="s">
        <v>60</v>
      </c>
      <c r="E6238" s="450">
        <v>54.04</v>
      </c>
      <c r="F6238" s="455">
        <v>0</v>
      </c>
      <c r="G6238" s="453">
        <f>VLOOKUP(B6238,'SINAPI-%MO'!B:E,4,0)</f>
        <v>0.65559999999999996</v>
      </c>
      <c r="H6238" s="456">
        <f t="shared" si="97"/>
        <v>18.61</v>
      </c>
    </row>
    <row r="6239" spans="1:8" x14ac:dyDescent="0.25">
      <c r="A6239" s="447"/>
      <c r="B6239" s="449">
        <v>92669</v>
      </c>
      <c r="C6239" s="439" t="s">
        <v>14648</v>
      </c>
      <c r="D6239" s="449" t="s">
        <v>60</v>
      </c>
      <c r="E6239" s="450">
        <v>40.549999999999997</v>
      </c>
      <c r="F6239" s="455">
        <v>0</v>
      </c>
      <c r="G6239" s="453">
        <f>VLOOKUP(B6239,'SINAPI-%MO'!B:E,4,0)</f>
        <v>0.54110000000000003</v>
      </c>
      <c r="H6239" s="456">
        <f t="shared" si="97"/>
        <v>18.600000000000001</v>
      </c>
    </row>
    <row r="6240" spans="1:8" x14ac:dyDescent="0.25">
      <c r="A6240" s="447"/>
      <c r="B6240" s="449">
        <v>92671</v>
      </c>
      <c r="C6240" s="439" t="s">
        <v>14649</v>
      </c>
      <c r="D6240" s="449" t="s">
        <v>60</v>
      </c>
      <c r="E6240" s="450">
        <v>54.23</v>
      </c>
      <c r="F6240" s="455">
        <v>0</v>
      </c>
      <c r="G6240" s="453">
        <f>VLOOKUP(B6240,'SINAPI-%MO'!B:E,4,0)</f>
        <v>0.44500000000000001</v>
      </c>
      <c r="H6240" s="456">
        <f t="shared" si="97"/>
        <v>30.09</v>
      </c>
    </row>
    <row r="6241" spans="1:8" x14ac:dyDescent="0.25">
      <c r="A6241" s="447"/>
      <c r="B6241" s="449">
        <v>92673</v>
      </c>
      <c r="C6241" s="439" t="s">
        <v>14650</v>
      </c>
      <c r="D6241" s="449" t="s">
        <v>60</v>
      </c>
      <c r="E6241" s="450">
        <v>63.49</v>
      </c>
      <c r="F6241" s="455">
        <v>0</v>
      </c>
      <c r="G6241" s="453">
        <f>VLOOKUP(B6241,'SINAPI-%MO'!B:E,4,0)</f>
        <v>0.41980000000000001</v>
      </c>
      <c r="H6241" s="456">
        <f t="shared" si="97"/>
        <v>36.83</v>
      </c>
    </row>
    <row r="6242" spans="1:8" x14ac:dyDescent="0.25">
      <c r="A6242" s="447"/>
      <c r="B6242" s="449">
        <v>92675</v>
      </c>
      <c r="C6242" s="439" t="s">
        <v>14651</v>
      </c>
      <c r="D6242" s="449" t="s">
        <v>60</v>
      </c>
      <c r="E6242" s="450">
        <v>83.27</v>
      </c>
      <c r="F6242" s="455">
        <v>0</v>
      </c>
      <c r="G6242" s="453">
        <f>VLOOKUP(B6242,'SINAPI-%MO'!B:E,4,0)</f>
        <v>0.3579</v>
      </c>
      <c r="H6242" s="456">
        <f t="shared" si="97"/>
        <v>53.46</v>
      </c>
    </row>
    <row r="6243" spans="1:8" x14ac:dyDescent="0.25">
      <c r="A6243" s="447"/>
      <c r="B6243" s="449">
        <v>92677</v>
      </c>
      <c r="C6243" s="439" t="s">
        <v>14652</v>
      </c>
      <c r="D6243" s="449" t="s">
        <v>60</v>
      </c>
      <c r="E6243" s="450">
        <v>137.44</v>
      </c>
      <c r="F6243" s="455">
        <v>0</v>
      </c>
      <c r="G6243" s="453">
        <f>VLOOKUP(B6243,'SINAPI-%MO'!B:E,4,0)</f>
        <v>0.25109999999999999</v>
      </c>
      <c r="H6243" s="456">
        <f t="shared" si="97"/>
        <v>102.92</v>
      </c>
    </row>
    <row r="6244" spans="1:8" x14ac:dyDescent="0.25">
      <c r="A6244" s="447"/>
      <c r="B6244" s="449">
        <v>92635</v>
      </c>
      <c r="C6244" s="439" t="s">
        <v>14653</v>
      </c>
      <c r="D6244" s="449" t="s">
        <v>60</v>
      </c>
      <c r="E6244" s="450">
        <v>214.24</v>
      </c>
      <c r="F6244" s="455">
        <v>0</v>
      </c>
      <c r="G6244" s="453">
        <f>VLOOKUP(B6244,'SINAPI-%MO'!B:E,4,0)</f>
        <v>0.29870000000000002</v>
      </c>
      <c r="H6244" s="456">
        <f t="shared" si="97"/>
        <v>150.24</v>
      </c>
    </row>
    <row r="6245" spans="1:8" x14ac:dyDescent="0.25">
      <c r="A6245" s="447"/>
      <c r="B6245" s="449">
        <v>92679</v>
      </c>
      <c r="C6245" s="439" t="s">
        <v>14654</v>
      </c>
      <c r="D6245" s="449" t="s">
        <v>60</v>
      </c>
      <c r="E6245" s="450">
        <v>189.47</v>
      </c>
      <c r="F6245" s="455">
        <v>0</v>
      </c>
      <c r="G6245" s="453">
        <f>VLOOKUP(B6245,'SINAPI-%MO'!B:E,4,0)</f>
        <v>0.20710000000000001</v>
      </c>
      <c r="H6245" s="456">
        <f t="shared" si="97"/>
        <v>150.22999999999999</v>
      </c>
    </row>
    <row r="6246" spans="1:8" x14ac:dyDescent="0.25">
      <c r="A6246" s="447"/>
      <c r="B6246" s="449">
        <v>92381</v>
      </c>
      <c r="C6246" s="439" t="s">
        <v>14655</v>
      </c>
      <c r="D6246" s="449" t="s">
        <v>60</v>
      </c>
      <c r="E6246" s="450">
        <v>52.48</v>
      </c>
      <c r="F6246" s="455">
        <v>0</v>
      </c>
      <c r="G6246" s="453">
        <f>VLOOKUP(B6246,'SINAPI-%MO'!B:E,4,0)</f>
        <v>0.64539999999999997</v>
      </c>
      <c r="H6246" s="456">
        <f t="shared" si="97"/>
        <v>18.600000000000001</v>
      </c>
    </row>
    <row r="6247" spans="1:8" x14ac:dyDescent="0.25">
      <c r="A6247" s="447"/>
      <c r="B6247" s="449">
        <v>92383</v>
      </c>
      <c r="C6247" s="439" t="s">
        <v>14656</v>
      </c>
      <c r="D6247" s="449" t="s">
        <v>60</v>
      </c>
      <c r="E6247" s="450">
        <v>67.81</v>
      </c>
      <c r="F6247" s="455">
        <v>0</v>
      </c>
      <c r="G6247" s="453">
        <f>VLOOKUP(B6247,'SINAPI-%MO'!B:E,4,0)</f>
        <v>0.55610000000000004</v>
      </c>
      <c r="H6247" s="456">
        <f t="shared" si="97"/>
        <v>30.1</v>
      </c>
    </row>
    <row r="6248" spans="1:8" x14ac:dyDescent="0.25">
      <c r="A6248" s="447"/>
      <c r="B6248" s="449">
        <v>92385</v>
      </c>
      <c r="C6248" s="439" t="s">
        <v>14657</v>
      </c>
      <c r="D6248" s="449" t="s">
        <v>60</v>
      </c>
      <c r="E6248" s="450">
        <v>78.930000000000007</v>
      </c>
      <c r="F6248" s="455">
        <v>0</v>
      </c>
      <c r="G6248" s="453">
        <f>VLOOKUP(B6248,'SINAPI-%MO'!B:E,4,0)</f>
        <v>0.5333</v>
      </c>
      <c r="H6248" s="456">
        <f t="shared" si="97"/>
        <v>36.83</v>
      </c>
    </row>
    <row r="6249" spans="1:8" x14ac:dyDescent="0.25">
      <c r="A6249" s="447"/>
      <c r="B6249" s="449">
        <v>92350</v>
      </c>
      <c r="C6249" s="439" t="s">
        <v>14658</v>
      </c>
      <c r="D6249" s="449" t="s">
        <v>60</v>
      </c>
      <c r="E6249" s="450">
        <v>105.92</v>
      </c>
      <c r="F6249" s="455">
        <v>0</v>
      </c>
      <c r="G6249" s="453">
        <f>VLOOKUP(B6249,'SINAPI-%MO'!B:E,4,0)</f>
        <v>0.49519999999999997</v>
      </c>
      <c r="H6249" s="456">
        <f t="shared" si="97"/>
        <v>53.46</v>
      </c>
    </row>
    <row r="6250" spans="1:8" x14ac:dyDescent="0.25">
      <c r="A6250" s="447"/>
      <c r="B6250" s="449">
        <v>92387</v>
      </c>
      <c r="C6250" s="439" t="s">
        <v>14659</v>
      </c>
      <c r="D6250" s="449" t="s">
        <v>60</v>
      </c>
      <c r="E6250" s="450">
        <v>101.04</v>
      </c>
      <c r="F6250" s="455">
        <v>0</v>
      </c>
      <c r="G6250" s="453">
        <f>VLOOKUP(B6250,'SINAPI-%MO'!B:E,4,0)</f>
        <v>0.4708</v>
      </c>
      <c r="H6250" s="456">
        <f t="shared" si="97"/>
        <v>53.47</v>
      </c>
    </row>
    <row r="6251" spans="1:8" x14ac:dyDescent="0.25">
      <c r="A6251" s="447"/>
      <c r="B6251" s="449">
        <v>92352</v>
      </c>
      <c r="C6251" s="439" t="s">
        <v>14660</v>
      </c>
      <c r="D6251" s="449" t="s">
        <v>60</v>
      </c>
      <c r="E6251" s="450">
        <v>158.81</v>
      </c>
      <c r="F6251" s="455">
        <v>0</v>
      </c>
      <c r="G6251" s="453">
        <f>VLOOKUP(B6251,'SINAPI-%MO'!B:E,4,0)</f>
        <v>0.35189999999999999</v>
      </c>
      <c r="H6251" s="456">
        <f t="shared" si="97"/>
        <v>102.92</v>
      </c>
    </row>
    <row r="6252" spans="1:8" x14ac:dyDescent="0.25">
      <c r="A6252" s="447"/>
      <c r="B6252" s="449">
        <v>92389</v>
      </c>
      <c r="C6252" s="439" t="s">
        <v>14661</v>
      </c>
      <c r="D6252" s="449" t="s">
        <v>60</v>
      </c>
      <c r="E6252" s="450">
        <v>158.71</v>
      </c>
      <c r="F6252" s="455">
        <v>0</v>
      </c>
      <c r="G6252" s="453">
        <f>VLOOKUP(B6252,'SINAPI-%MO'!B:E,4,0)</f>
        <v>0.35149999999999998</v>
      </c>
      <c r="H6252" s="456">
        <f t="shared" si="97"/>
        <v>102.92</v>
      </c>
    </row>
    <row r="6253" spans="1:8" x14ac:dyDescent="0.25">
      <c r="A6253" s="447"/>
      <c r="B6253" s="449">
        <v>92354</v>
      </c>
      <c r="C6253" s="439" t="s">
        <v>14662</v>
      </c>
      <c r="D6253" s="449" t="s">
        <v>60</v>
      </c>
      <c r="E6253" s="450">
        <v>209.54</v>
      </c>
      <c r="F6253" s="455">
        <v>0</v>
      </c>
      <c r="G6253" s="453">
        <f>VLOOKUP(B6253,'SINAPI-%MO'!B:E,4,0)</f>
        <v>0.28299999999999997</v>
      </c>
      <c r="H6253" s="456">
        <f t="shared" si="97"/>
        <v>150.24</v>
      </c>
    </row>
    <row r="6254" spans="1:8" x14ac:dyDescent="0.25">
      <c r="A6254" s="447"/>
      <c r="B6254" s="449">
        <v>92699</v>
      </c>
      <c r="C6254" s="439" t="s">
        <v>14663</v>
      </c>
      <c r="D6254" s="449" t="s">
        <v>60</v>
      </c>
      <c r="E6254" s="450">
        <v>19.93</v>
      </c>
      <c r="F6254" s="455">
        <v>0</v>
      </c>
      <c r="G6254" s="453">
        <f>VLOOKUP(B6254,'SINAPI-%MO'!B:E,4,0)</f>
        <v>0.63670000000000004</v>
      </c>
      <c r="H6254" s="456">
        <f t="shared" si="97"/>
        <v>7.24</v>
      </c>
    </row>
    <row r="6255" spans="1:8" x14ac:dyDescent="0.25">
      <c r="A6255" s="447"/>
      <c r="B6255" s="449">
        <v>92701</v>
      </c>
      <c r="C6255" s="439" t="s">
        <v>14664</v>
      </c>
      <c r="D6255" s="449" t="s">
        <v>60</v>
      </c>
      <c r="E6255" s="450">
        <v>32.549999999999997</v>
      </c>
      <c r="F6255" s="455">
        <v>0</v>
      </c>
      <c r="G6255" s="453">
        <f>VLOOKUP(B6255,'SINAPI-%MO'!B:E,4,0)</f>
        <v>0.66879999999999995</v>
      </c>
      <c r="H6255" s="456">
        <f t="shared" si="97"/>
        <v>10.78</v>
      </c>
    </row>
    <row r="6256" spans="1:8" x14ac:dyDescent="0.25">
      <c r="A6256" s="447"/>
      <c r="B6256" s="449">
        <v>92703</v>
      </c>
      <c r="C6256" s="439" t="s">
        <v>14665</v>
      </c>
      <c r="D6256" s="449" t="s">
        <v>60</v>
      </c>
      <c r="E6256" s="450">
        <v>51.56</v>
      </c>
      <c r="F6256" s="455">
        <v>0</v>
      </c>
      <c r="G6256" s="453">
        <f>VLOOKUP(B6256,'SINAPI-%MO'!B:E,4,0)</f>
        <v>0.68720000000000003</v>
      </c>
      <c r="H6256" s="456">
        <f t="shared" si="97"/>
        <v>16.12</v>
      </c>
    </row>
    <row r="6257" spans="1:8" x14ac:dyDescent="0.25">
      <c r="A6257" s="447"/>
      <c r="B6257" s="449">
        <v>92670</v>
      </c>
      <c r="C6257" s="439" t="s">
        <v>14666</v>
      </c>
      <c r="D6257" s="449" t="s">
        <v>60</v>
      </c>
      <c r="E6257" s="450">
        <v>38.07</v>
      </c>
      <c r="F6257" s="455">
        <v>0</v>
      </c>
      <c r="G6257" s="453">
        <f>VLOOKUP(B6257,'SINAPI-%MO'!B:E,4,0)</f>
        <v>0.57630000000000003</v>
      </c>
      <c r="H6257" s="456">
        <f t="shared" si="97"/>
        <v>16.13</v>
      </c>
    </row>
    <row r="6258" spans="1:8" x14ac:dyDescent="0.25">
      <c r="A6258" s="447"/>
      <c r="B6258" s="449">
        <v>92672</v>
      </c>
      <c r="C6258" s="439" t="s">
        <v>14667</v>
      </c>
      <c r="D6258" s="449" t="s">
        <v>60</v>
      </c>
      <c r="E6258" s="450">
        <v>49.29</v>
      </c>
      <c r="F6258" s="455">
        <v>0</v>
      </c>
      <c r="G6258" s="453">
        <f>VLOOKUP(B6258,'SINAPI-%MO'!B:E,4,0)</f>
        <v>0.48959999999999998</v>
      </c>
      <c r="H6258" s="456">
        <f t="shared" si="97"/>
        <v>25.15</v>
      </c>
    </row>
    <row r="6259" spans="1:8" x14ac:dyDescent="0.25">
      <c r="A6259" s="447"/>
      <c r="B6259" s="449">
        <v>92674</v>
      </c>
      <c r="C6259" s="439" t="s">
        <v>14668</v>
      </c>
      <c r="D6259" s="449" t="s">
        <v>60</v>
      </c>
      <c r="E6259" s="450">
        <v>60.08</v>
      </c>
      <c r="F6259" s="455">
        <v>0</v>
      </c>
      <c r="G6259" s="453">
        <f>VLOOKUP(B6259,'SINAPI-%MO'!B:E,4,0)</f>
        <v>0.44359999999999999</v>
      </c>
      <c r="H6259" s="456">
        <f t="shared" si="97"/>
        <v>33.42</v>
      </c>
    </row>
    <row r="6260" spans="1:8" x14ac:dyDescent="0.25">
      <c r="A6260" s="447"/>
      <c r="B6260" s="449">
        <v>92676</v>
      </c>
      <c r="C6260" s="439" t="s">
        <v>14669</v>
      </c>
      <c r="D6260" s="449" t="s">
        <v>60</v>
      </c>
      <c r="E6260" s="450">
        <v>80.95</v>
      </c>
      <c r="F6260" s="455">
        <v>0</v>
      </c>
      <c r="G6260" s="453">
        <f>VLOOKUP(B6260,'SINAPI-%MO'!B:E,4,0)</f>
        <v>0.36809999999999998</v>
      </c>
      <c r="H6260" s="456">
        <f t="shared" si="97"/>
        <v>51.15</v>
      </c>
    </row>
    <row r="6261" spans="1:8" x14ac:dyDescent="0.25">
      <c r="A6261" s="447"/>
      <c r="B6261" s="449">
        <v>92678</v>
      </c>
      <c r="C6261" s="439" t="s">
        <v>14670</v>
      </c>
      <c r="D6261" s="449" t="s">
        <v>60</v>
      </c>
      <c r="E6261" s="450">
        <v>127.26</v>
      </c>
      <c r="F6261" s="455">
        <v>0</v>
      </c>
      <c r="G6261" s="453">
        <f>VLOOKUP(B6261,'SINAPI-%MO'!B:E,4,0)</f>
        <v>0.2712</v>
      </c>
      <c r="H6261" s="456">
        <f t="shared" si="97"/>
        <v>92.74</v>
      </c>
    </row>
    <row r="6262" spans="1:8" x14ac:dyDescent="0.25">
      <c r="A6262" s="447"/>
      <c r="B6262" s="449">
        <v>92636</v>
      </c>
      <c r="C6262" s="439" t="s">
        <v>14671</v>
      </c>
      <c r="D6262" s="449" t="s">
        <v>60</v>
      </c>
      <c r="E6262" s="450">
        <v>194.62</v>
      </c>
      <c r="F6262" s="455">
        <v>0</v>
      </c>
      <c r="G6262" s="453">
        <f>VLOOKUP(B6262,'SINAPI-%MO'!B:E,4,0)</f>
        <v>0.32879999999999998</v>
      </c>
      <c r="H6262" s="456">
        <f t="shared" si="97"/>
        <v>130.62</v>
      </c>
    </row>
    <row r="6263" spans="1:8" x14ac:dyDescent="0.25">
      <c r="A6263" s="447"/>
      <c r="B6263" s="449">
        <v>92680</v>
      </c>
      <c r="C6263" s="439" t="s">
        <v>14672</v>
      </c>
      <c r="D6263" s="449" t="s">
        <v>60</v>
      </c>
      <c r="E6263" s="450">
        <v>169.85</v>
      </c>
      <c r="F6263" s="455">
        <v>0</v>
      </c>
      <c r="G6263" s="453">
        <f>VLOOKUP(B6263,'SINAPI-%MO'!B:E,4,0)</f>
        <v>0.23100000000000001</v>
      </c>
      <c r="H6263" s="456">
        <f t="shared" si="97"/>
        <v>130.61000000000001</v>
      </c>
    </row>
    <row r="6264" spans="1:8" x14ac:dyDescent="0.25">
      <c r="A6264" s="447"/>
      <c r="B6264" s="449">
        <v>92382</v>
      </c>
      <c r="C6264" s="439" t="s">
        <v>14673</v>
      </c>
      <c r="D6264" s="449" t="s">
        <v>60</v>
      </c>
      <c r="E6264" s="450">
        <v>50</v>
      </c>
      <c r="F6264" s="455">
        <v>0</v>
      </c>
      <c r="G6264" s="453">
        <f>VLOOKUP(B6264,'SINAPI-%MO'!B:E,4,0)</f>
        <v>0.6774</v>
      </c>
      <c r="H6264" s="456">
        <f t="shared" si="97"/>
        <v>16.13</v>
      </c>
    </row>
    <row r="6265" spans="1:8" x14ac:dyDescent="0.25">
      <c r="A6265" s="447"/>
      <c r="B6265" s="449">
        <v>92384</v>
      </c>
      <c r="C6265" s="439" t="s">
        <v>14674</v>
      </c>
      <c r="D6265" s="449" t="s">
        <v>60</v>
      </c>
      <c r="E6265" s="450">
        <v>62.87</v>
      </c>
      <c r="F6265" s="455">
        <v>0</v>
      </c>
      <c r="G6265" s="453">
        <f>VLOOKUP(B6265,'SINAPI-%MO'!B:E,4,0)</f>
        <v>0.5998</v>
      </c>
      <c r="H6265" s="456">
        <f t="shared" si="97"/>
        <v>25.16</v>
      </c>
    </row>
    <row r="6266" spans="1:8" x14ac:dyDescent="0.25">
      <c r="A6266" s="447"/>
      <c r="B6266" s="449">
        <v>92386</v>
      </c>
      <c r="C6266" s="439" t="s">
        <v>14675</v>
      </c>
      <c r="D6266" s="449" t="s">
        <v>60</v>
      </c>
      <c r="E6266" s="450">
        <v>75.52</v>
      </c>
      <c r="F6266" s="455">
        <v>0</v>
      </c>
      <c r="G6266" s="453">
        <f>VLOOKUP(B6266,'SINAPI-%MO'!B:E,4,0)</f>
        <v>0.55730000000000002</v>
      </c>
      <c r="H6266" s="456">
        <f t="shared" si="97"/>
        <v>33.43</v>
      </c>
    </row>
    <row r="6267" spans="1:8" x14ac:dyDescent="0.25">
      <c r="A6267" s="447"/>
      <c r="B6267" s="449">
        <v>92351</v>
      </c>
      <c r="C6267" s="439" t="s">
        <v>14676</v>
      </c>
      <c r="D6267" s="449" t="s">
        <v>60</v>
      </c>
      <c r="E6267" s="450">
        <v>103.6</v>
      </c>
      <c r="F6267" s="455">
        <v>0</v>
      </c>
      <c r="G6267" s="453">
        <f>VLOOKUP(B6267,'SINAPI-%MO'!B:E,4,0)</f>
        <v>0.50629999999999997</v>
      </c>
      <c r="H6267" s="456">
        <f t="shared" si="97"/>
        <v>51.14</v>
      </c>
    </row>
    <row r="6268" spans="1:8" x14ac:dyDescent="0.25">
      <c r="A6268" s="447"/>
      <c r="B6268" s="449">
        <v>92388</v>
      </c>
      <c r="C6268" s="439" t="s">
        <v>14677</v>
      </c>
      <c r="D6268" s="449" t="s">
        <v>60</v>
      </c>
      <c r="E6268" s="450">
        <v>98.72</v>
      </c>
      <c r="F6268" s="455">
        <v>0</v>
      </c>
      <c r="G6268" s="453">
        <f>VLOOKUP(B6268,'SINAPI-%MO'!B:E,4,0)</f>
        <v>0.4819</v>
      </c>
      <c r="H6268" s="456">
        <f t="shared" si="97"/>
        <v>51.14</v>
      </c>
    </row>
    <row r="6269" spans="1:8" x14ac:dyDescent="0.25">
      <c r="A6269" s="447"/>
      <c r="B6269" s="449">
        <v>92353</v>
      </c>
      <c r="C6269" s="439" t="s">
        <v>14678</v>
      </c>
      <c r="D6269" s="449" t="s">
        <v>60</v>
      </c>
      <c r="E6269" s="450">
        <v>148.63</v>
      </c>
      <c r="F6269" s="455">
        <v>0</v>
      </c>
      <c r="G6269" s="453">
        <f>VLOOKUP(B6269,'SINAPI-%MO'!B:E,4,0)</f>
        <v>0.376</v>
      </c>
      <c r="H6269" s="456">
        <f t="shared" si="97"/>
        <v>92.74</v>
      </c>
    </row>
    <row r="6270" spans="1:8" x14ac:dyDescent="0.25">
      <c r="A6270" s="447"/>
      <c r="B6270" s="449">
        <v>92390</v>
      </c>
      <c r="C6270" s="439" t="s">
        <v>14679</v>
      </c>
      <c r="D6270" s="449" t="s">
        <v>60</v>
      </c>
      <c r="E6270" s="450">
        <v>148.53</v>
      </c>
      <c r="F6270" s="455">
        <v>0</v>
      </c>
      <c r="G6270" s="453">
        <f>VLOOKUP(B6270,'SINAPI-%MO'!B:E,4,0)</f>
        <v>0.3755</v>
      </c>
      <c r="H6270" s="456">
        <f t="shared" si="97"/>
        <v>92.75</v>
      </c>
    </row>
    <row r="6271" spans="1:8" x14ac:dyDescent="0.25">
      <c r="A6271" s="447"/>
      <c r="B6271" s="449">
        <v>92355</v>
      </c>
      <c r="C6271" s="439" t="s">
        <v>14680</v>
      </c>
      <c r="D6271" s="449" t="s">
        <v>60</v>
      </c>
      <c r="E6271" s="450">
        <v>189.92</v>
      </c>
      <c r="F6271" s="455">
        <v>0</v>
      </c>
      <c r="G6271" s="453">
        <f>VLOOKUP(B6271,'SINAPI-%MO'!B:E,4,0)</f>
        <v>0.31219999999999998</v>
      </c>
      <c r="H6271" s="456">
        <f t="shared" si="97"/>
        <v>130.62</v>
      </c>
    </row>
    <row r="6272" spans="1:8" x14ac:dyDescent="0.25">
      <c r="A6272" s="447"/>
      <c r="B6272" s="449">
        <v>101925</v>
      </c>
      <c r="C6272" s="439" t="s">
        <v>14681</v>
      </c>
      <c r="D6272" s="449" t="s">
        <v>60</v>
      </c>
      <c r="E6272" s="450">
        <v>311.69</v>
      </c>
      <c r="F6272" s="455">
        <v>0</v>
      </c>
      <c r="G6272" s="453">
        <f>VLOOKUP(B6272,'SINAPI-%MO'!B:E,4,0)</f>
        <v>0.2049</v>
      </c>
      <c r="H6272" s="456">
        <f t="shared" si="97"/>
        <v>247.82</v>
      </c>
    </row>
    <row r="6273" spans="1:8" x14ac:dyDescent="0.25">
      <c r="A6273" s="447"/>
      <c r="B6273" s="449">
        <v>101934</v>
      </c>
      <c r="C6273" s="439" t="s">
        <v>14682</v>
      </c>
      <c r="D6273" s="449" t="s">
        <v>60</v>
      </c>
      <c r="E6273" s="450">
        <v>322.77</v>
      </c>
      <c r="F6273" s="455">
        <v>0</v>
      </c>
      <c r="G6273" s="453">
        <f>VLOOKUP(B6273,'SINAPI-%MO'!B:E,4,0)</f>
        <v>0.23219999999999999</v>
      </c>
      <c r="H6273" s="456">
        <f t="shared" si="97"/>
        <v>247.82</v>
      </c>
    </row>
    <row r="6274" spans="1:8" x14ac:dyDescent="0.25">
      <c r="A6274" s="447"/>
      <c r="B6274" s="449">
        <v>97541</v>
      </c>
      <c r="C6274" s="439" t="s">
        <v>14683</v>
      </c>
      <c r="D6274" s="449" t="s">
        <v>60</v>
      </c>
      <c r="E6274" s="450">
        <v>30.83</v>
      </c>
      <c r="F6274" s="455">
        <v>0</v>
      </c>
      <c r="G6274" s="453">
        <f>VLOOKUP(B6274,'SINAPI-%MO'!B:E,4,0)</f>
        <v>0.40799999999999997</v>
      </c>
      <c r="H6274" s="456">
        <f t="shared" si="97"/>
        <v>18.25</v>
      </c>
    </row>
    <row r="6275" spans="1:8" x14ac:dyDescent="0.25">
      <c r="A6275" s="447"/>
      <c r="B6275" s="449">
        <v>97462</v>
      </c>
      <c r="C6275" s="439" t="s">
        <v>14684</v>
      </c>
      <c r="D6275" s="449" t="s">
        <v>60</v>
      </c>
      <c r="E6275" s="450">
        <v>36.1</v>
      </c>
      <c r="F6275" s="455">
        <v>0</v>
      </c>
      <c r="G6275" s="453">
        <f>VLOOKUP(B6275,'SINAPI-%MO'!B:E,4,0)</f>
        <v>0.29389999999999999</v>
      </c>
      <c r="H6275" s="456">
        <f t="shared" si="97"/>
        <v>25.49</v>
      </c>
    </row>
    <row r="6276" spans="1:8" x14ac:dyDescent="0.25">
      <c r="A6276" s="447"/>
      <c r="B6276" s="449">
        <v>97544</v>
      </c>
      <c r="C6276" s="439" t="s">
        <v>14685</v>
      </c>
      <c r="D6276" s="449" t="s">
        <v>60</v>
      </c>
      <c r="E6276" s="450">
        <v>48.88</v>
      </c>
      <c r="F6276" s="455">
        <v>0</v>
      </c>
      <c r="G6276" s="453">
        <f>VLOOKUP(B6276,'SINAPI-%MO'!B:E,4,0)</f>
        <v>0.47849999999999998</v>
      </c>
      <c r="H6276" s="456">
        <f t="shared" si="97"/>
        <v>25.49</v>
      </c>
    </row>
    <row r="6277" spans="1:8" x14ac:dyDescent="0.25">
      <c r="A6277" s="447"/>
      <c r="B6277" s="449">
        <v>97500</v>
      </c>
      <c r="C6277" s="439" t="s">
        <v>14686</v>
      </c>
      <c r="D6277" s="449" t="s">
        <v>60</v>
      </c>
      <c r="E6277" s="450">
        <v>34.380000000000003</v>
      </c>
      <c r="F6277" s="455">
        <v>0</v>
      </c>
      <c r="G6277" s="453">
        <f>VLOOKUP(B6277,'SINAPI-%MO'!B:E,4,0)</f>
        <v>0.2586</v>
      </c>
      <c r="H6277" s="456">
        <f t="shared" si="97"/>
        <v>25.48</v>
      </c>
    </row>
    <row r="6278" spans="1:8" x14ac:dyDescent="0.25">
      <c r="A6278" s="447"/>
      <c r="B6278" s="449">
        <v>97465</v>
      </c>
      <c r="C6278" s="439" t="s">
        <v>14687</v>
      </c>
      <c r="D6278" s="449" t="s">
        <v>60</v>
      </c>
      <c r="E6278" s="450">
        <v>78.94</v>
      </c>
      <c r="F6278" s="455">
        <v>0</v>
      </c>
      <c r="G6278" s="453">
        <f>VLOOKUP(B6278,'SINAPI-%MO'!B:E,4,0)</f>
        <v>0.16839999999999999</v>
      </c>
      <c r="H6278" s="456">
        <f t="shared" si="97"/>
        <v>65.64</v>
      </c>
    </row>
    <row r="6279" spans="1:8" x14ac:dyDescent="0.25">
      <c r="A6279" s="447"/>
      <c r="B6279" s="449">
        <v>97503</v>
      </c>
      <c r="C6279" s="439" t="s">
        <v>14688</v>
      </c>
      <c r="D6279" s="449" t="s">
        <v>60</v>
      </c>
      <c r="E6279" s="450">
        <v>75.680000000000007</v>
      </c>
      <c r="F6279" s="455">
        <v>0</v>
      </c>
      <c r="G6279" s="453">
        <f>VLOOKUP(B6279,'SINAPI-%MO'!B:E,4,0)</f>
        <v>0.13250000000000001</v>
      </c>
      <c r="H6279" s="456">
        <f t="shared" si="97"/>
        <v>65.650000000000006</v>
      </c>
    </row>
    <row r="6280" spans="1:8" x14ac:dyDescent="0.25">
      <c r="A6280" s="447"/>
      <c r="B6280" s="449">
        <v>97468</v>
      </c>
      <c r="C6280" s="439" t="s">
        <v>14689</v>
      </c>
      <c r="D6280" s="449" t="s">
        <v>60</v>
      </c>
      <c r="E6280" s="450">
        <v>100.56</v>
      </c>
      <c r="F6280" s="455">
        <v>0</v>
      </c>
      <c r="G6280" s="453">
        <f>VLOOKUP(B6280,'SINAPI-%MO'!B:E,4,0)</f>
        <v>0.1653</v>
      </c>
      <c r="H6280" s="456">
        <f t="shared" si="97"/>
        <v>83.93</v>
      </c>
    </row>
    <row r="6281" spans="1:8" x14ac:dyDescent="0.25">
      <c r="A6281" s="447"/>
      <c r="B6281" s="449">
        <v>97506</v>
      </c>
      <c r="C6281" s="439" t="s">
        <v>14690</v>
      </c>
      <c r="D6281" s="449" t="s">
        <v>60</v>
      </c>
      <c r="E6281" s="450">
        <v>95.38</v>
      </c>
      <c r="F6281" s="455">
        <v>0</v>
      </c>
      <c r="G6281" s="453">
        <f>VLOOKUP(B6281,'SINAPI-%MO'!B:E,4,0)</f>
        <v>0.11990000000000001</v>
      </c>
      <c r="H6281" s="456">
        <f t="shared" si="97"/>
        <v>83.94</v>
      </c>
    </row>
    <row r="6282" spans="1:8" x14ac:dyDescent="0.25">
      <c r="A6282" s="447"/>
      <c r="B6282" s="449">
        <v>97444</v>
      </c>
      <c r="C6282" s="439" t="s">
        <v>14691</v>
      </c>
      <c r="D6282" s="449" t="s">
        <v>60</v>
      </c>
      <c r="E6282" s="450">
        <v>173.26</v>
      </c>
      <c r="F6282" s="455">
        <v>0</v>
      </c>
      <c r="G6282" s="453">
        <f>VLOOKUP(B6282,'SINAPI-%MO'!B:E,4,0)</f>
        <v>0.2389</v>
      </c>
      <c r="H6282" s="456">
        <f t="shared" si="97"/>
        <v>131.86000000000001</v>
      </c>
    </row>
    <row r="6283" spans="1:8" x14ac:dyDescent="0.25">
      <c r="A6283" s="447"/>
      <c r="B6283" s="449">
        <v>97471</v>
      </c>
      <c r="C6283" s="439" t="s">
        <v>14692</v>
      </c>
      <c r="D6283" s="449" t="s">
        <v>60</v>
      </c>
      <c r="E6283" s="450">
        <v>152.49</v>
      </c>
      <c r="F6283" s="455">
        <v>0</v>
      </c>
      <c r="G6283" s="453">
        <f>VLOOKUP(B6283,'SINAPI-%MO'!B:E,4,0)</f>
        <v>0.1353</v>
      </c>
      <c r="H6283" s="456">
        <f t="shared" si="97"/>
        <v>131.85</v>
      </c>
    </row>
    <row r="6284" spans="1:8" x14ac:dyDescent="0.25">
      <c r="A6284" s="447"/>
      <c r="B6284" s="449">
        <v>97509</v>
      </c>
      <c r="C6284" s="439" t="s">
        <v>14693</v>
      </c>
      <c r="D6284" s="449" t="s">
        <v>60</v>
      </c>
      <c r="E6284" s="450">
        <v>144.99</v>
      </c>
      <c r="F6284" s="455">
        <v>0</v>
      </c>
      <c r="G6284" s="453">
        <f>VLOOKUP(B6284,'SINAPI-%MO'!B:E,4,0)</f>
        <v>9.06E-2</v>
      </c>
      <c r="H6284" s="456">
        <f t="shared" ref="H6284:H6347" si="98">IF(E6284&gt;0,TRUNC(E6284*(1-G6284),2),"")</f>
        <v>131.85</v>
      </c>
    </row>
    <row r="6285" spans="1:8" x14ac:dyDescent="0.25">
      <c r="A6285" s="447"/>
      <c r="B6285" s="449">
        <v>97447</v>
      </c>
      <c r="C6285" s="439" t="s">
        <v>14694</v>
      </c>
      <c r="D6285" s="449" t="s">
        <v>60</v>
      </c>
      <c r="E6285" s="450">
        <v>306.62</v>
      </c>
      <c r="F6285" s="455">
        <v>0</v>
      </c>
      <c r="G6285" s="453">
        <f>VLOOKUP(B6285,'SINAPI-%MO'!B:E,4,0)</f>
        <v>0.1381</v>
      </c>
      <c r="H6285" s="456">
        <f t="shared" si="98"/>
        <v>264.27</v>
      </c>
    </row>
    <row r="6286" spans="1:8" x14ac:dyDescent="0.25">
      <c r="A6286" s="447"/>
      <c r="B6286" s="449">
        <v>97475</v>
      </c>
      <c r="C6286" s="439" t="s">
        <v>14695</v>
      </c>
      <c r="D6286" s="449" t="s">
        <v>60</v>
      </c>
      <c r="E6286" s="450">
        <v>290.47000000000003</v>
      </c>
      <c r="F6286" s="455">
        <v>0</v>
      </c>
      <c r="G6286" s="453">
        <f>VLOOKUP(B6286,'SINAPI-%MO'!B:E,4,0)</f>
        <v>9.0200000000000002E-2</v>
      </c>
      <c r="H6286" s="456">
        <f t="shared" si="98"/>
        <v>264.26</v>
      </c>
    </row>
    <row r="6287" spans="1:8" x14ac:dyDescent="0.25">
      <c r="A6287" s="447"/>
      <c r="B6287" s="449">
        <v>97512</v>
      </c>
      <c r="C6287" s="439" t="s">
        <v>14696</v>
      </c>
      <c r="D6287" s="449" t="s">
        <v>60</v>
      </c>
      <c r="E6287" s="450">
        <v>279.75</v>
      </c>
      <c r="F6287" s="455">
        <v>0</v>
      </c>
      <c r="G6287" s="453">
        <f>VLOOKUP(B6287,'SINAPI-%MO'!B:E,4,0)</f>
        <v>5.5300000000000002E-2</v>
      </c>
      <c r="H6287" s="456">
        <f t="shared" si="98"/>
        <v>264.27</v>
      </c>
    </row>
    <row r="6288" spans="1:8" x14ac:dyDescent="0.25">
      <c r="A6288" s="447"/>
      <c r="B6288" s="449">
        <v>97450</v>
      </c>
      <c r="C6288" s="439" t="s">
        <v>14697</v>
      </c>
      <c r="D6288" s="449" t="s">
        <v>60</v>
      </c>
      <c r="E6288" s="450">
        <v>401.25</v>
      </c>
      <c r="F6288" s="455">
        <v>0</v>
      </c>
      <c r="G6288" s="453">
        <f>VLOOKUP(B6288,'SINAPI-%MO'!B:E,4,0)</f>
        <v>0.1084</v>
      </c>
      <c r="H6288" s="456">
        <f t="shared" si="98"/>
        <v>357.75</v>
      </c>
    </row>
    <row r="6289" spans="1:8" x14ac:dyDescent="0.25">
      <c r="A6289" s="447"/>
      <c r="B6289" s="449">
        <v>97478</v>
      </c>
      <c r="C6289" s="439" t="s">
        <v>14698</v>
      </c>
      <c r="D6289" s="449" t="s">
        <v>60</v>
      </c>
      <c r="E6289" s="450">
        <v>390.65</v>
      </c>
      <c r="F6289" s="455">
        <v>0</v>
      </c>
      <c r="G6289" s="453">
        <f>VLOOKUP(B6289,'SINAPI-%MO'!B:E,4,0)</f>
        <v>8.4199999999999997E-2</v>
      </c>
      <c r="H6289" s="456">
        <f t="shared" si="98"/>
        <v>357.75</v>
      </c>
    </row>
    <row r="6290" spans="1:8" x14ac:dyDescent="0.25">
      <c r="A6290" s="447"/>
      <c r="B6290" s="449">
        <v>97515</v>
      </c>
      <c r="C6290" s="439" t="s">
        <v>14699</v>
      </c>
      <c r="D6290" s="449" t="s">
        <v>60</v>
      </c>
      <c r="E6290" s="450">
        <v>376.05</v>
      </c>
      <c r="F6290" s="455">
        <v>0</v>
      </c>
      <c r="G6290" s="453">
        <f>VLOOKUP(B6290,'SINAPI-%MO'!B:E,4,0)</f>
        <v>4.8599999999999997E-2</v>
      </c>
      <c r="H6290" s="456">
        <f t="shared" si="98"/>
        <v>357.77</v>
      </c>
    </row>
    <row r="6291" spans="1:8" x14ac:dyDescent="0.25">
      <c r="A6291" s="447"/>
      <c r="B6291" s="449">
        <v>92928</v>
      </c>
      <c r="C6291" s="439" t="s">
        <v>14700</v>
      </c>
      <c r="D6291" s="449" t="s">
        <v>60</v>
      </c>
      <c r="E6291" s="450">
        <v>51.73</v>
      </c>
      <c r="F6291" s="455">
        <v>0</v>
      </c>
      <c r="G6291" s="453">
        <f>VLOOKUP(B6291,'SINAPI-%MO'!B:E,4,0)</f>
        <v>0.51400000000000001</v>
      </c>
      <c r="H6291" s="456">
        <f t="shared" si="98"/>
        <v>25.14</v>
      </c>
    </row>
    <row r="6292" spans="1:8" x14ac:dyDescent="0.25">
      <c r="A6292" s="447"/>
      <c r="B6292" s="449">
        <v>92943</v>
      </c>
      <c r="C6292" s="439" t="s">
        <v>14701</v>
      </c>
      <c r="D6292" s="449" t="s">
        <v>60</v>
      </c>
      <c r="E6292" s="450">
        <v>42.07</v>
      </c>
      <c r="F6292" s="455">
        <v>0</v>
      </c>
      <c r="G6292" s="453">
        <f>VLOOKUP(B6292,'SINAPI-%MO'!B:E,4,0)</f>
        <v>0.40239999999999998</v>
      </c>
      <c r="H6292" s="456">
        <f t="shared" si="98"/>
        <v>25.14</v>
      </c>
    </row>
    <row r="6293" spans="1:8" x14ac:dyDescent="0.25">
      <c r="A6293" s="447"/>
      <c r="B6293" s="449">
        <v>92929</v>
      </c>
      <c r="C6293" s="439" t="s">
        <v>14702</v>
      </c>
      <c r="D6293" s="449" t="s">
        <v>60</v>
      </c>
      <c r="E6293" s="450">
        <v>50.4</v>
      </c>
      <c r="F6293" s="455">
        <v>0</v>
      </c>
      <c r="G6293" s="453">
        <f>VLOOKUP(B6293,'SINAPI-%MO'!B:E,4,0)</f>
        <v>0.50219999999999998</v>
      </c>
      <c r="H6293" s="456">
        <f t="shared" si="98"/>
        <v>25.08</v>
      </c>
    </row>
    <row r="6294" spans="1:8" x14ac:dyDescent="0.25">
      <c r="A6294" s="447"/>
      <c r="B6294" s="449">
        <v>92944</v>
      </c>
      <c r="C6294" s="439" t="s">
        <v>14703</v>
      </c>
      <c r="D6294" s="449" t="s">
        <v>60</v>
      </c>
      <c r="E6294" s="450">
        <v>41.29</v>
      </c>
      <c r="F6294" s="455">
        <v>0</v>
      </c>
      <c r="G6294" s="453">
        <f>VLOOKUP(B6294,'SINAPI-%MO'!B:E,4,0)</f>
        <v>0.3921</v>
      </c>
      <c r="H6294" s="456">
        <f t="shared" si="98"/>
        <v>25.1</v>
      </c>
    </row>
    <row r="6295" spans="1:8" x14ac:dyDescent="0.25">
      <c r="A6295" s="447"/>
      <c r="B6295" s="449">
        <v>92930</v>
      </c>
      <c r="C6295" s="439" t="s">
        <v>14704</v>
      </c>
      <c r="D6295" s="449" t="s">
        <v>60</v>
      </c>
      <c r="E6295" s="450">
        <v>49.46</v>
      </c>
      <c r="F6295" s="455">
        <v>0</v>
      </c>
      <c r="G6295" s="453">
        <f>VLOOKUP(B6295,'SINAPI-%MO'!B:E,4,0)</f>
        <v>0.49349999999999999</v>
      </c>
      <c r="H6295" s="456">
        <f t="shared" si="98"/>
        <v>25.05</v>
      </c>
    </row>
    <row r="6296" spans="1:8" x14ac:dyDescent="0.25">
      <c r="A6296" s="447"/>
      <c r="B6296" s="449">
        <v>92945</v>
      </c>
      <c r="C6296" s="439" t="s">
        <v>14705</v>
      </c>
      <c r="D6296" s="449" t="s">
        <v>60</v>
      </c>
      <c r="E6296" s="450">
        <v>40.72</v>
      </c>
      <c r="F6296" s="455">
        <v>0</v>
      </c>
      <c r="G6296" s="453">
        <f>VLOOKUP(B6296,'SINAPI-%MO'!B:E,4,0)</f>
        <v>0.38479999999999998</v>
      </c>
      <c r="H6296" s="456">
        <f t="shared" si="98"/>
        <v>25.05</v>
      </c>
    </row>
    <row r="6297" spans="1:8" x14ac:dyDescent="0.25">
      <c r="A6297" s="447"/>
      <c r="B6297" s="449">
        <v>92925</v>
      </c>
      <c r="C6297" s="439" t="s">
        <v>14706</v>
      </c>
      <c r="D6297" s="449" t="s">
        <v>60</v>
      </c>
      <c r="E6297" s="450">
        <v>44.61</v>
      </c>
      <c r="F6297" s="455">
        <v>0</v>
      </c>
      <c r="G6297" s="453">
        <f>VLOOKUP(B6297,'SINAPI-%MO'!B:E,4,0)</f>
        <v>0.53459999999999996</v>
      </c>
      <c r="H6297" s="456">
        <f t="shared" si="98"/>
        <v>20.76</v>
      </c>
    </row>
    <row r="6298" spans="1:8" x14ac:dyDescent="0.25">
      <c r="A6298" s="447"/>
      <c r="B6298" s="449">
        <v>92940</v>
      </c>
      <c r="C6298" s="439" t="s">
        <v>14707</v>
      </c>
      <c r="D6298" s="449" t="s">
        <v>60</v>
      </c>
      <c r="E6298" s="450">
        <v>36.119999999999997</v>
      </c>
      <c r="F6298" s="455">
        <v>0</v>
      </c>
      <c r="G6298" s="453">
        <f>VLOOKUP(B6298,'SINAPI-%MO'!B:E,4,0)</f>
        <v>0.42499999999999999</v>
      </c>
      <c r="H6298" s="456">
        <f t="shared" si="98"/>
        <v>20.76</v>
      </c>
    </row>
    <row r="6299" spans="1:8" x14ac:dyDescent="0.25">
      <c r="A6299" s="447"/>
      <c r="B6299" s="449">
        <v>92926</v>
      </c>
      <c r="C6299" s="439" t="s">
        <v>14708</v>
      </c>
      <c r="D6299" s="449" t="s">
        <v>60</v>
      </c>
      <c r="E6299" s="450">
        <v>42.71</v>
      </c>
      <c r="F6299" s="455">
        <v>0</v>
      </c>
      <c r="G6299" s="453">
        <f>VLOOKUP(B6299,'SINAPI-%MO'!B:E,4,0)</f>
        <v>0.51580000000000004</v>
      </c>
      <c r="H6299" s="456">
        <f t="shared" si="98"/>
        <v>20.68</v>
      </c>
    </row>
    <row r="6300" spans="1:8" x14ac:dyDescent="0.25">
      <c r="A6300" s="447"/>
      <c r="B6300" s="449">
        <v>92941</v>
      </c>
      <c r="C6300" s="439" t="s">
        <v>14709</v>
      </c>
      <c r="D6300" s="449" t="s">
        <v>60</v>
      </c>
      <c r="E6300" s="450">
        <v>34.979999999999997</v>
      </c>
      <c r="F6300" s="455">
        <v>0</v>
      </c>
      <c r="G6300" s="453">
        <f>VLOOKUP(B6300,'SINAPI-%MO'!B:E,4,0)</f>
        <v>0.4088</v>
      </c>
      <c r="H6300" s="456">
        <f t="shared" si="98"/>
        <v>20.68</v>
      </c>
    </row>
    <row r="6301" spans="1:8" x14ac:dyDescent="0.25">
      <c r="A6301" s="447"/>
      <c r="B6301" s="449">
        <v>92927</v>
      </c>
      <c r="C6301" s="439" t="s">
        <v>14710</v>
      </c>
      <c r="D6301" s="449" t="s">
        <v>60</v>
      </c>
      <c r="E6301" s="450">
        <v>43.66</v>
      </c>
      <c r="F6301" s="455">
        <v>0</v>
      </c>
      <c r="G6301" s="453">
        <f>VLOOKUP(B6301,'SINAPI-%MO'!B:E,4,0)</f>
        <v>0.52569999999999995</v>
      </c>
      <c r="H6301" s="456">
        <f t="shared" si="98"/>
        <v>20.7</v>
      </c>
    </row>
    <row r="6302" spans="1:8" x14ac:dyDescent="0.25">
      <c r="A6302" s="447"/>
      <c r="B6302" s="449">
        <v>92942</v>
      </c>
      <c r="C6302" s="439" t="s">
        <v>14711</v>
      </c>
      <c r="D6302" s="449" t="s">
        <v>60</v>
      </c>
      <c r="E6302" s="450">
        <v>35.54</v>
      </c>
      <c r="F6302" s="455">
        <v>0</v>
      </c>
      <c r="G6302" s="453">
        <f>VLOOKUP(B6302,'SINAPI-%MO'!B:E,4,0)</f>
        <v>0.4173</v>
      </c>
      <c r="H6302" s="456">
        <f t="shared" si="98"/>
        <v>20.7</v>
      </c>
    </row>
    <row r="6303" spans="1:8" x14ac:dyDescent="0.25">
      <c r="A6303" s="447"/>
      <c r="B6303" s="449">
        <v>92918</v>
      </c>
      <c r="C6303" s="439" t="s">
        <v>14712</v>
      </c>
      <c r="D6303" s="449" t="s">
        <v>60</v>
      </c>
      <c r="E6303" s="450">
        <v>34.44</v>
      </c>
      <c r="F6303" s="455">
        <v>0</v>
      </c>
      <c r="G6303" s="453">
        <f>VLOOKUP(B6303,'SINAPI-%MO'!B:E,4,0)</f>
        <v>0.60250000000000004</v>
      </c>
      <c r="H6303" s="456">
        <f t="shared" si="98"/>
        <v>13.68</v>
      </c>
    </row>
    <row r="6304" spans="1:8" x14ac:dyDescent="0.25">
      <c r="A6304" s="447"/>
      <c r="B6304" s="449">
        <v>92938</v>
      </c>
      <c r="C6304" s="439" t="s">
        <v>14713</v>
      </c>
      <c r="D6304" s="449" t="s">
        <v>60</v>
      </c>
      <c r="E6304" s="450">
        <v>27.27</v>
      </c>
      <c r="F6304" s="455">
        <v>0</v>
      </c>
      <c r="G6304" s="453">
        <f>VLOOKUP(B6304,'SINAPI-%MO'!B:E,4,0)</f>
        <v>0.49759999999999999</v>
      </c>
      <c r="H6304" s="456">
        <f t="shared" si="98"/>
        <v>13.7</v>
      </c>
    </row>
    <row r="6305" spans="1:8" x14ac:dyDescent="0.25">
      <c r="A6305" s="447"/>
      <c r="B6305" s="449">
        <v>92920</v>
      </c>
      <c r="C6305" s="439" t="s">
        <v>14714</v>
      </c>
      <c r="D6305" s="449" t="s">
        <v>60</v>
      </c>
      <c r="E6305" s="450">
        <v>35.659999999999997</v>
      </c>
      <c r="F6305" s="455">
        <v>0</v>
      </c>
      <c r="G6305" s="453">
        <f>VLOOKUP(B6305,'SINAPI-%MO'!B:E,4,0)</f>
        <v>0.60770000000000002</v>
      </c>
      <c r="H6305" s="456">
        <f t="shared" si="98"/>
        <v>13.98</v>
      </c>
    </row>
    <row r="6306" spans="1:8" x14ac:dyDescent="0.25">
      <c r="A6306" s="447"/>
      <c r="B6306" s="449">
        <v>92939</v>
      </c>
      <c r="C6306" s="439" t="s">
        <v>14715</v>
      </c>
      <c r="D6306" s="449" t="s">
        <v>60</v>
      </c>
      <c r="E6306" s="450">
        <v>28.08</v>
      </c>
      <c r="F6306" s="455">
        <v>0</v>
      </c>
      <c r="G6306" s="453">
        <f>VLOOKUP(B6306,'SINAPI-%MO'!B:E,4,0)</f>
        <v>0.50180000000000002</v>
      </c>
      <c r="H6306" s="456">
        <f t="shared" si="98"/>
        <v>13.98</v>
      </c>
    </row>
    <row r="6307" spans="1:8" x14ac:dyDescent="0.25">
      <c r="A6307" s="447"/>
      <c r="B6307" s="449">
        <v>92910</v>
      </c>
      <c r="C6307" s="439" t="s">
        <v>14716</v>
      </c>
      <c r="D6307" s="449" t="s">
        <v>60</v>
      </c>
      <c r="E6307" s="450">
        <v>105.29</v>
      </c>
      <c r="F6307" s="455">
        <v>0</v>
      </c>
      <c r="G6307" s="453">
        <f>VLOOKUP(B6307,'SINAPI-%MO'!B:E,4,0)</f>
        <v>0.3357</v>
      </c>
      <c r="H6307" s="456">
        <f t="shared" si="98"/>
        <v>69.94</v>
      </c>
    </row>
    <row r="6308" spans="1:8" x14ac:dyDescent="0.25">
      <c r="A6308" s="447"/>
      <c r="B6308" s="449">
        <v>92934</v>
      </c>
      <c r="C6308" s="439" t="s">
        <v>14717</v>
      </c>
      <c r="D6308" s="449" t="s">
        <v>60</v>
      </c>
      <c r="E6308" s="450">
        <v>102.56</v>
      </c>
      <c r="F6308" s="455">
        <v>0</v>
      </c>
      <c r="G6308" s="453">
        <f>VLOOKUP(B6308,'SINAPI-%MO'!B:E,4,0)</f>
        <v>0.31809999999999999</v>
      </c>
      <c r="H6308" s="456">
        <f t="shared" si="98"/>
        <v>69.930000000000007</v>
      </c>
    </row>
    <row r="6309" spans="1:8" x14ac:dyDescent="0.25">
      <c r="A6309" s="447"/>
      <c r="B6309" s="449">
        <v>92949</v>
      </c>
      <c r="C6309" s="439" t="s">
        <v>14718</v>
      </c>
      <c r="D6309" s="449" t="s">
        <v>60</v>
      </c>
      <c r="E6309" s="450">
        <v>90.32</v>
      </c>
      <c r="F6309" s="455">
        <v>0</v>
      </c>
      <c r="G6309" s="453">
        <f>VLOOKUP(B6309,'SINAPI-%MO'!B:E,4,0)</f>
        <v>0.22559999999999999</v>
      </c>
      <c r="H6309" s="456">
        <f t="shared" si="98"/>
        <v>69.94</v>
      </c>
    </row>
    <row r="6310" spans="1:8" x14ac:dyDescent="0.25">
      <c r="A6310" s="447"/>
      <c r="B6310" s="449">
        <v>92911</v>
      </c>
      <c r="C6310" s="439" t="s">
        <v>14719</v>
      </c>
      <c r="D6310" s="449" t="s">
        <v>60</v>
      </c>
      <c r="E6310" s="450">
        <v>106.1</v>
      </c>
      <c r="F6310" s="455">
        <v>0</v>
      </c>
      <c r="G6310" s="453">
        <f>VLOOKUP(B6310,'SINAPI-%MO'!B:E,4,0)</f>
        <v>0.3402</v>
      </c>
      <c r="H6310" s="456">
        <f t="shared" si="98"/>
        <v>70</v>
      </c>
    </row>
    <row r="6311" spans="1:8" x14ac:dyDescent="0.25">
      <c r="A6311" s="447"/>
      <c r="B6311" s="449">
        <v>92935</v>
      </c>
      <c r="C6311" s="439" t="s">
        <v>14720</v>
      </c>
      <c r="D6311" s="449" t="s">
        <v>60</v>
      </c>
      <c r="E6311" s="450">
        <v>104.45</v>
      </c>
      <c r="F6311" s="455">
        <v>0</v>
      </c>
      <c r="G6311" s="453">
        <f>VLOOKUP(B6311,'SINAPI-%MO'!B:E,4,0)</f>
        <v>0.32979999999999998</v>
      </c>
      <c r="H6311" s="456">
        <f t="shared" si="98"/>
        <v>70</v>
      </c>
    </row>
    <row r="6312" spans="1:8" x14ac:dyDescent="0.25">
      <c r="A6312" s="447"/>
      <c r="B6312" s="449">
        <v>92950</v>
      </c>
      <c r="C6312" s="439" t="s">
        <v>14721</v>
      </c>
      <c r="D6312" s="449" t="s">
        <v>60</v>
      </c>
      <c r="E6312" s="450">
        <v>91.43</v>
      </c>
      <c r="F6312" s="455">
        <v>0</v>
      </c>
      <c r="G6312" s="453">
        <f>VLOOKUP(B6312,'SINAPI-%MO'!B:E,4,0)</f>
        <v>0.2344</v>
      </c>
      <c r="H6312" s="456">
        <f t="shared" si="98"/>
        <v>69.989999999999995</v>
      </c>
    </row>
    <row r="6313" spans="1:8" x14ac:dyDescent="0.25">
      <c r="A6313" s="447"/>
      <c r="B6313" s="449">
        <v>92907</v>
      </c>
      <c r="C6313" s="439" t="s">
        <v>14722</v>
      </c>
      <c r="D6313" s="449" t="s">
        <v>60</v>
      </c>
      <c r="E6313" s="450">
        <v>74.260000000000005</v>
      </c>
      <c r="F6313" s="455">
        <v>0</v>
      </c>
      <c r="G6313" s="453">
        <f>VLOOKUP(B6313,'SINAPI-%MO'!B:E,4,0)</f>
        <v>0.46050000000000002</v>
      </c>
      <c r="H6313" s="456">
        <f t="shared" si="98"/>
        <v>40.06</v>
      </c>
    </row>
    <row r="6314" spans="1:8" x14ac:dyDescent="0.25">
      <c r="A6314" s="447"/>
      <c r="B6314" s="449">
        <v>92931</v>
      </c>
      <c r="C6314" s="439" t="s">
        <v>14723</v>
      </c>
      <c r="D6314" s="449" t="s">
        <v>60</v>
      </c>
      <c r="E6314" s="450">
        <v>69.94</v>
      </c>
      <c r="F6314" s="455">
        <v>0</v>
      </c>
      <c r="G6314" s="453">
        <f>VLOOKUP(B6314,'SINAPI-%MO'!B:E,4,0)</f>
        <v>0.42720000000000002</v>
      </c>
      <c r="H6314" s="456">
        <f t="shared" si="98"/>
        <v>40.06</v>
      </c>
    </row>
    <row r="6315" spans="1:8" x14ac:dyDescent="0.25">
      <c r="A6315" s="447"/>
      <c r="B6315" s="449">
        <v>92946</v>
      </c>
      <c r="C6315" s="439" t="s">
        <v>14724</v>
      </c>
      <c r="D6315" s="449" t="s">
        <v>60</v>
      </c>
      <c r="E6315" s="450">
        <v>58.88</v>
      </c>
      <c r="F6315" s="455">
        <v>0</v>
      </c>
      <c r="G6315" s="453">
        <f>VLOOKUP(B6315,'SINAPI-%MO'!B:E,4,0)</f>
        <v>0.3196</v>
      </c>
      <c r="H6315" s="456">
        <f t="shared" si="98"/>
        <v>40.06</v>
      </c>
    </row>
    <row r="6316" spans="1:8" x14ac:dyDescent="0.25">
      <c r="A6316" s="447"/>
      <c r="B6316" s="449">
        <v>92908</v>
      </c>
      <c r="C6316" s="439" t="s">
        <v>14725</v>
      </c>
      <c r="D6316" s="449" t="s">
        <v>60</v>
      </c>
      <c r="E6316" s="450">
        <v>73.62</v>
      </c>
      <c r="F6316" s="455">
        <v>0</v>
      </c>
      <c r="G6316" s="453">
        <f>VLOOKUP(B6316,'SINAPI-%MO'!B:E,4,0)</f>
        <v>0.45629999999999998</v>
      </c>
      <c r="H6316" s="456">
        <f t="shared" si="98"/>
        <v>40.020000000000003</v>
      </c>
    </row>
    <row r="6317" spans="1:8" x14ac:dyDescent="0.25">
      <c r="A6317" s="447"/>
      <c r="B6317" s="449">
        <v>92932</v>
      </c>
      <c r="C6317" s="439" t="s">
        <v>14726</v>
      </c>
      <c r="D6317" s="449" t="s">
        <v>60</v>
      </c>
      <c r="E6317" s="450">
        <v>68.45</v>
      </c>
      <c r="F6317" s="455">
        <v>0</v>
      </c>
      <c r="G6317" s="453">
        <f>VLOOKUP(B6317,'SINAPI-%MO'!B:E,4,0)</f>
        <v>0.41520000000000001</v>
      </c>
      <c r="H6317" s="456">
        <f t="shared" si="98"/>
        <v>40.020000000000003</v>
      </c>
    </row>
    <row r="6318" spans="1:8" x14ac:dyDescent="0.25">
      <c r="A6318" s="447"/>
      <c r="B6318" s="449">
        <v>92947</v>
      </c>
      <c r="C6318" s="439" t="s">
        <v>14727</v>
      </c>
      <c r="D6318" s="449" t="s">
        <v>60</v>
      </c>
      <c r="E6318" s="450">
        <v>58.01</v>
      </c>
      <c r="F6318" s="455">
        <v>0</v>
      </c>
      <c r="G6318" s="453">
        <f>VLOOKUP(B6318,'SINAPI-%MO'!B:E,4,0)</f>
        <v>0.30990000000000001</v>
      </c>
      <c r="H6318" s="456">
        <f t="shared" si="98"/>
        <v>40.03</v>
      </c>
    </row>
    <row r="6319" spans="1:8" x14ac:dyDescent="0.25">
      <c r="A6319" s="447"/>
      <c r="B6319" s="449">
        <v>92909</v>
      </c>
      <c r="C6319" s="439" t="s">
        <v>14728</v>
      </c>
      <c r="D6319" s="449" t="s">
        <v>60</v>
      </c>
      <c r="E6319" s="450">
        <v>73.040000000000006</v>
      </c>
      <c r="F6319" s="455">
        <v>0</v>
      </c>
      <c r="G6319" s="453">
        <f>VLOOKUP(B6319,'SINAPI-%MO'!B:E,4,0)</f>
        <v>0.4526</v>
      </c>
      <c r="H6319" s="456">
        <f t="shared" si="98"/>
        <v>39.979999999999997</v>
      </c>
    </row>
    <row r="6320" spans="1:8" x14ac:dyDescent="0.25">
      <c r="A6320" s="447"/>
      <c r="B6320" s="449">
        <v>92933</v>
      </c>
      <c r="C6320" s="439" t="s">
        <v>14729</v>
      </c>
      <c r="D6320" s="449" t="s">
        <v>60</v>
      </c>
      <c r="E6320" s="450">
        <v>67.13</v>
      </c>
      <c r="F6320" s="455">
        <v>0</v>
      </c>
      <c r="G6320" s="453">
        <f>VLOOKUP(B6320,'SINAPI-%MO'!B:E,4,0)</f>
        <v>0.40439999999999998</v>
      </c>
      <c r="H6320" s="456">
        <f t="shared" si="98"/>
        <v>39.979999999999997</v>
      </c>
    </row>
    <row r="6321" spans="1:8" x14ac:dyDescent="0.25">
      <c r="A6321" s="447"/>
      <c r="B6321" s="449">
        <v>92948</v>
      </c>
      <c r="C6321" s="439" t="s">
        <v>14730</v>
      </c>
      <c r="D6321" s="449" t="s">
        <v>60</v>
      </c>
      <c r="E6321" s="450">
        <v>57.22</v>
      </c>
      <c r="F6321" s="455">
        <v>0</v>
      </c>
      <c r="G6321" s="453">
        <f>VLOOKUP(B6321,'SINAPI-%MO'!B:E,4,0)</f>
        <v>0.30130000000000001</v>
      </c>
      <c r="H6321" s="456">
        <f t="shared" si="98"/>
        <v>39.97</v>
      </c>
    </row>
    <row r="6322" spans="1:8" x14ac:dyDescent="0.25">
      <c r="A6322" s="447"/>
      <c r="B6322" s="449">
        <v>92912</v>
      </c>
      <c r="C6322" s="439" t="s">
        <v>14731</v>
      </c>
      <c r="D6322" s="449" t="s">
        <v>60</v>
      </c>
      <c r="E6322" s="450">
        <v>142.75</v>
      </c>
      <c r="F6322" s="455">
        <v>0</v>
      </c>
      <c r="G6322" s="453">
        <f>VLOOKUP(B6322,'SINAPI-%MO'!B:E,4,0)</f>
        <v>0.25559999999999999</v>
      </c>
      <c r="H6322" s="456">
        <f t="shared" si="98"/>
        <v>106.26</v>
      </c>
    </row>
    <row r="6323" spans="1:8" x14ac:dyDescent="0.25">
      <c r="A6323" s="447"/>
      <c r="B6323" s="449">
        <v>92913</v>
      </c>
      <c r="C6323" s="439" t="s">
        <v>14732</v>
      </c>
      <c r="D6323" s="449" t="s">
        <v>60</v>
      </c>
      <c r="E6323" s="450">
        <v>144.80000000000001</v>
      </c>
      <c r="F6323" s="455">
        <v>0</v>
      </c>
      <c r="G6323" s="453">
        <f>VLOOKUP(B6323,'SINAPI-%MO'!B:E,4,0)</f>
        <v>0.2651</v>
      </c>
      <c r="H6323" s="456">
        <f t="shared" si="98"/>
        <v>106.41</v>
      </c>
    </row>
    <row r="6324" spans="1:8" x14ac:dyDescent="0.25">
      <c r="A6324" s="447"/>
      <c r="B6324" s="449">
        <v>92936</v>
      </c>
      <c r="C6324" s="439" t="s">
        <v>14733</v>
      </c>
      <c r="D6324" s="449" t="s">
        <v>60</v>
      </c>
      <c r="E6324" s="450">
        <v>146.34</v>
      </c>
      <c r="F6324" s="455">
        <v>0</v>
      </c>
      <c r="G6324" s="453">
        <f>VLOOKUP(B6324,'SINAPI-%MO'!B:E,4,0)</f>
        <v>0.27289999999999998</v>
      </c>
      <c r="H6324" s="456">
        <f t="shared" si="98"/>
        <v>106.4</v>
      </c>
    </row>
    <row r="6325" spans="1:8" x14ac:dyDescent="0.25">
      <c r="A6325" s="447"/>
      <c r="B6325" s="449">
        <v>92951</v>
      </c>
      <c r="C6325" s="439" t="s">
        <v>14734</v>
      </c>
      <c r="D6325" s="449" t="s">
        <v>60</v>
      </c>
      <c r="E6325" s="450">
        <v>130.99</v>
      </c>
      <c r="F6325" s="455">
        <v>0</v>
      </c>
      <c r="G6325" s="453">
        <f>VLOOKUP(B6325,'SINAPI-%MO'!B:E,4,0)</f>
        <v>0.18759999999999999</v>
      </c>
      <c r="H6325" s="456">
        <f t="shared" si="98"/>
        <v>106.41</v>
      </c>
    </row>
    <row r="6326" spans="1:8" x14ac:dyDescent="0.25">
      <c r="A6326" s="447"/>
      <c r="B6326" s="449">
        <v>92914</v>
      </c>
      <c r="C6326" s="439" t="s">
        <v>14735</v>
      </c>
      <c r="D6326" s="449" t="s">
        <v>60</v>
      </c>
      <c r="E6326" s="450">
        <v>143.58000000000001</v>
      </c>
      <c r="F6326" s="455">
        <v>0</v>
      </c>
      <c r="G6326" s="453">
        <f>VLOOKUP(B6326,'SINAPI-%MO'!B:E,4,0)</f>
        <v>0.25940000000000002</v>
      </c>
      <c r="H6326" s="456">
        <f t="shared" si="98"/>
        <v>106.33</v>
      </c>
    </row>
    <row r="6327" spans="1:8" x14ac:dyDescent="0.25">
      <c r="A6327" s="447"/>
      <c r="B6327" s="449">
        <v>92937</v>
      </c>
      <c r="C6327" s="439" t="s">
        <v>14736</v>
      </c>
      <c r="D6327" s="449" t="s">
        <v>60</v>
      </c>
      <c r="E6327" s="450">
        <v>143.52000000000001</v>
      </c>
      <c r="F6327" s="455">
        <v>0</v>
      </c>
      <c r="G6327" s="453">
        <f>VLOOKUP(B6327,'SINAPI-%MO'!B:E,4,0)</f>
        <v>0.2591</v>
      </c>
      <c r="H6327" s="456">
        <f t="shared" si="98"/>
        <v>106.33</v>
      </c>
    </row>
    <row r="6328" spans="1:8" x14ac:dyDescent="0.25">
      <c r="A6328" s="447"/>
      <c r="B6328" s="449">
        <v>92952</v>
      </c>
      <c r="C6328" s="439" t="s">
        <v>14737</v>
      </c>
      <c r="D6328" s="449" t="s">
        <v>60</v>
      </c>
      <c r="E6328" s="450">
        <v>129.34</v>
      </c>
      <c r="F6328" s="455">
        <v>0</v>
      </c>
      <c r="G6328" s="453">
        <f>VLOOKUP(B6328,'SINAPI-%MO'!B:E,4,0)</f>
        <v>0.1779</v>
      </c>
      <c r="H6328" s="456">
        <f t="shared" si="98"/>
        <v>106.33</v>
      </c>
    </row>
    <row r="6329" spans="1:8" x14ac:dyDescent="0.25">
      <c r="A6329" s="447"/>
      <c r="B6329" s="449">
        <v>92953</v>
      </c>
      <c r="C6329" s="439" t="s">
        <v>14738</v>
      </c>
      <c r="D6329" s="449" t="s">
        <v>60</v>
      </c>
      <c r="E6329" s="450">
        <v>21.43</v>
      </c>
      <c r="F6329" s="455">
        <v>0</v>
      </c>
      <c r="G6329" s="453">
        <f>VLOOKUP(B6329,'SINAPI-%MO'!B:E,4,0)</f>
        <v>0.53569999999999995</v>
      </c>
      <c r="H6329" s="456">
        <f t="shared" si="98"/>
        <v>9.94</v>
      </c>
    </row>
    <row r="6330" spans="1:8" x14ac:dyDescent="0.25">
      <c r="A6330" s="447"/>
      <c r="B6330" s="449">
        <v>101921</v>
      </c>
      <c r="C6330" s="439" t="s">
        <v>14739</v>
      </c>
      <c r="D6330" s="449" t="s">
        <v>60</v>
      </c>
      <c r="E6330" s="450">
        <v>223.15</v>
      </c>
      <c r="F6330" s="455">
        <v>0</v>
      </c>
      <c r="G6330" s="453">
        <f>VLOOKUP(B6330,'SINAPI-%MO'!B:E,4,0)</f>
        <v>0.17879999999999999</v>
      </c>
      <c r="H6330" s="456">
        <f t="shared" si="98"/>
        <v>183.25</v>
      </c>
    </row>
    <row r="6331" spans="1:8" x14ac:dyDescent="0.25">
      <c r="A6331" s="447"/>
      <c r="B6331" s="449">
        <v>101930</v>
      </c>
      <c r="C6331" s="439" t="s">
        <v>14740</v>
      </c>
      <c r="D6331" s="449" t="s">
        <v>60</v>
      </c>
      <c r="E6331" s="450">
        <v>226.81</v>
      </c>
      <c r="F6331" s="455">
        <v>0</v>
      </c>
      <c r="G6331" s="453">
        <f>VLOOKUP(B6331,'SINAPI-%MO'!B:E,4,0)</f>
        <v>0.19209999999999999</v>
      </c>
      <c r="H6331" s="456">
        <f t="shared" si="98"/>
        <v>183.23</v>
      </c>
    </row>
    <row r="6332" spans="1:8" x14ac:dyDescent="0.25">
      <c r="A6332" s="447"/>
      <c r="B6332" s="449">
        <v>101922</v>
      </c>
      <c r="C6332" s="439" t="s">
        <v>14741</v>
      </c>
      <c r="D6332" s="449" t="s">
        <v>60</v>
      </c>
      <c r="E6332" s="450">
        <v>221.93</v>
      </c>
      <c r="F6332" s="455">
        <v>0</v>
      </c>
      <c r="G6332" s="453">
        <f>VLOOKUP(B6332,'SINAPI-%MO'!B:E,4,0)</f>
        <v>0.17469999999999999</v>
      </c>
      <c r="H6332" s="456">
        <f t="shared" si="98"/>
        <v>183.15</v>
      </c>
    </row>
    <row r="6333" spans="1:8" x14ac:dyDescent="0.25">
      <c r="A6333" s="447"/>
      <c r="B6333" s="449">
        <v>101931</v>
      </c>
      <c r="C6333" s="439" t="s">
        <v>14742</v>
      </c>
      <c r="D6333" s="449" t="s">
        <v>60</v>
      </c>
      <c r="E6333" s="450">
        <v>223.99</v>
      </c>
      <c r="F6333" s="455">
        <v>0</v>
      </c>
      <c r="G6333" s="453">
        <f>VLOOKUP(B6333,'SINAPI-%MO'!B:E,4,0)</f>
        <v>0.18229999999999999</v>
      </c>
      <c r="H6333" s="456">
        <f t="shared" si="98"/>
        <v>183.15</v>
      </c>
    </row>
    <row r="6334" spans="1:8" x14ac:dyDescent="0.25">
      <c r="A6334" s="447"/>
      <c r="B6334" s="449">
        <v>101923</v>
      </c>
      <c r="C6334" s="439" t="s">
        <v>14743</v>
      </c>
      <c r="D6334" s="449" t="s">
        <v>60</v>
      </c>
      <c r="E6334" s="450">
        <v>224.37</v>
      </c>
      <c r="F6334" s="455">
        <v>0</v>
      </c>
      <c r="G6334" s="453">
        <f>VLOOKUP(B6334,'SINAPI-%MO'!B:E,4,0)</f>
        <v>0.183</v>
      </c>
      <c r="H6334" s="456">
        <f t="shared" si="98"/>
        <v>183.31</v>
      </c>
    </row>
    <row r="6335" spans="1:8" x14ac:dyDescent="0.25">
      <c r="A6335" s="447"/>
      <c r="B6335" s="449">
        <v>101932</v>
      </c>
      <c r="C6335" s="439" t="s">
        <v>14744</v>
      </c>
      <c r="D6335" s="449" t="s">
        <v>60</v>
      </c>
      <c r="E6335" s="450">
        <v>229.62</v>
      </c>
      <c r="F6335" s="455">
        <v>0</v>
      </c>
      <c r="G6335" s="453">
        <f>VLOOKUP(B6335,'SINAPI-%MO'!B:E,4,0)</f>
        <v>0.20169999999999999</v>
      </c>
      <c r="H6335" s="456">
        <f t="shared" si="98"/>
        <v>183.3</v>
      </c>
    </row>
    <row r="6336" spans="1:8" x14ac:dyDescent="0.25">
      <c r="A6336" s="447"/>
      <c r="B6336" s="449">
        <v>97537</v>
      </c>
      <c r="C6336" s="439" t="s">
        <v>14745</v>
      </c>
      <c r="D6336" s="449" t="s">
        <v>60</v>
      </c>
      <c r="E6336" s="450">
        <v>31.69</v>
      </c>
      <c r="F6336" s="455">
        <v>0</v>
      </c>
      <c r="G6336" s="453">
        <f>VLOOKUP(B6336,'SINAPI-%MO'!B:E,4,0)</f>
        <v>0.29189999999999999</v>
      </c>
      <c r="H6336" s="456">
        <f t="shared" si="98"/>
        <v>22.43</v>
      </c>
    </row>
    <row r="6337" spans="1:8" x14ac:dyDescent="0.25">
      <c r="A6337" s="447"/>
      <c r="B6337" s="449">
        <v>97540</v>
      </c>
      <c r="C6337" s="439" t="s">
        <v>14746</v>
      </c>
      <c r="D6337" s="449" t="s">
        <v>60</v>
      </c>
      <c r="E6337" s="450">
        <v>41.17</v>
      </c>
      <c r="F6337" s="455">
        <v>0</v>
      </c>
      <c r="G6337" s="453">
        <f>VLOOKUP(B6337,'SINAPI-%MO'!B:E,4,0)</f>
        <v>0.38569999999999999</v>
      </c>
      <c r="H6337" s="456">
        <f t="shared" si="98"/>
        <v>25.29</v>
      </c>
    </row>
    <row r="6338" spans="1:8" x14ac:dyDescent="0.25">
      <c r="A6338" s="447"/>
      <c r="B6338" s="449">
        <v>97543</v>
      </c>
      <c r="C6338" s="439" t="s">
        <v>14747</v>
      </c>
      <c r="D6338" s="449" t="s">
        <v>60</v>
      </c>
      <c r="E6338" s="450">
        <v>64.959999999999994</v>
      </c>
      <c r="F6338" s="455">
        <v>0</v>
      </c>
      <c r="G6338" s="453">
        <f>VLOOKUP(B6338,'SINAPI-%MO'!B:E,4,0)</f>
        <v>0.47570000000000001</v>
      </c>
      <c r="H6338" s="456">
        <f t="shared" si="98"/>
        <v>34.049999999999997</v>
      </c>
    </row>
    <row r="6339" spans="1:8" x14ac:dyDescent="0.25">
      <c r="A6339" s="447"/>
      <c r="B6339" s="449">
        <v>97461</v>
      </c>
      <c r="C6339" s="439" t="s">
        <v>14748</v>
      </c>
      <c r="D6339" s="449" t="s">
        <v>60</v>
      </c>
      <c r="E6339" s="450">
        <v>45.78</v>
      </c>
      <c r="F6339" s="455">
        <v>0</v>
      </c>
      <c r="G6339" s="453">
        <f>VLOOKUP(B6339,'SINAPI-%MO'!B:E,4,0)</f>
        <v>0.25600000000000001</v>
      </c>
      <c r="H6339" s="456">
        <f t="shared" si="98"/>
        <v>34.06</v>
      </c>
    </row>
    <row r="6340" spans="1:8" x14ac:dyDescent="0.25">
      <c r="A6340" s="447"/>
      <c r="B6340" s="449">
        <v>97499</v>
      </c>
      <c r="C6340" s="439" t="s">
        <v>14749</v>
      </c>
      <c r="D6340" s="449" t="s">
        <v>60</v>
      </c>
      <c r="E6340" s="450">
        <v>43.42</v>
      </c>
      <c r="F6340" s="455">
        <v>0</v>
      </c>
      <c r="G6340" s="453">
        <f>VLOOKUP(B6340,'SINAPI-%MO'!B:E,4,0)</f>
        <v>0.21560000000000001</v>
      </c>
      <c r="H6340" s="456">
        <f t="shared" si="98"/>
        <v>34.049999999999997</v>
      </c>
    </row>
    <row r="6341" spans="1:8" x14ac:dyDescent="0.25">
      <c r="A6341" s="447"/>
      <c r="B6341" s="449">
        <v>97464</v>
      </c>
      <c r="C6341" s="439" t="s">
        <v>14750</v>
      </c>
      <c r="D6341" s="449" t="s">
        <v>60</v>
      </c>
      <c r="E6341" s="450">
        <v>66.59</v>
      </c>
      <c r="F6341" s="455">
        <v>0</v>
      </c>
      <c r="G6341" s="453">
        <f>VLOOKUP(B6341,'SINAPI-%MO'!B:E,4,0)</f>
        <v>0.223</v>
      </c>
      <c r="H6341" s="456">
        <f t="shared" si="98"/>
        <v>51.74</v>
      </c>
    </row>
    <row r="6342" spans="1:8" x14ac:dyDescent="0.25">
      <c r="A6342" s="447"/>
      <c r="B6342" s="449">
        <v>97502</v>
      </c>
      <c r="C6342" s="439" t="s">
        <v>14751</v>
      </c>
      <c r="D6342" s="449" t="s">
        <v>60</v>
      </c>
      <c r="E6342" s="450">
        <v>62.42</v>
      </c>
      <c r="F6342" s="455">
        <v>0</v>
      </c>
      <c r="G6342" s="453">
        <f>VLOOKUP(B6342,'SINAPI-%MO'!B:E,4,0)</f>
        <v>0.1711</v>
      </c>
      <c r="H6342" s="456">
        <f t="shared" si="98"/>
        <v>51.73</v>
      </c>
    </row>
    <row r="6343" spans="1:8" x14ac:dyDescent="0.25">
      <c r="A6343" s="447"/>
      <c r="B6343" s="449">
        <v>97467</v>
      </c>
      <c r="C6343" s="439" t="s">
        <v>14752</v>
      </c>
      <c r="D6343" s="449" t="s">
        <v>60</v>
      </c>
      <c r="E6343" s="450">
        <v>84.43</v>
      </c>
      <c r="F6343" s="455">
        <v>0</v>
      </c>
      <c r="G6343" s="453">
        <f>VLOOKUP(B6343,'SINAPI-%MO'!B:E,4,0)</f>
        <v>0.21809999999999999</v>
      </c>
      <c r="H6343" s="456">
        <f t="shared" si="98"/>
        <v>66.010000000000005</v>
      </c>
    </row>
    <row r="6344" spans="1:8" x14ac:dyDescent="0.25">
      <c r="A6344" s="447"/>
      <c r="B6344" s="449">
        <v>97505</v>
      </c>
      <c r="C6344" s="439" t="s">
        <v>14753</v>
      </c>
      <c r="D6344" s="449" t="s">
        <v>60</v>
      </c>
      <c r="E6344" s="450">
        <v>78.209999999999994</v>
      </c>
      <c r="F6344" s="455">
        <v>0</v>
      </c>
      <c r="G6344" s="453">
        <f>VLOOKUP(B6344,'SINAPI-%MO'!B:E,4,0)</f>
        <v>0.15590000000000001</v>
      </c>
      <c r="H6344" s="456">
        <f t="shared" si="98"/>
        <v>66.010000000000005</v>
      </c>
    </row>
    <row r="6345" spans="1:8" x14ac:dyDescent="0.25">
      <c r="A6345" s="447"/>
      <c r="B6345" s="449">
        <v>97443</v>
      </c>
      <c r="C6345" s="439" t="s">
        <v>14754</v>
      </c>
      <c r="D6345" s="449" t="s">
        <v>60</v>
      </c>
      <c r="E6345" s="450">
        <v>145.38</v>
      </c>
      <c r="F6345" s="455">
        <v>0</v>
      </c>
      <c r="G6345" s="453">
        <f>VLOOKUP(B6345,'SINAPI-%MO'!B:E,4,0)</f>
        <v>0.28739999999999999</v>
      </c>
      <c r="H6345" s="456">
        <f t="shared" si="98"/>
        <v>103.59</v>
      </c>
    </row>
    <row r="6346" spans="1:8" x14ac:dyDescent="0.25">
      <c r="A6346" s="447"/>
      <c r="B6346" s="449">
        <v>97470</v>
      </c>
      <c r="C6346" s="439" t="s">
        <v>14755</v>
      </c>
      <c r="D6346" s="449" t="s">
        <v>60</v>
      </c>
      <c r="E6346" s="450">
        <v>126.46</v>
      </c>
      <c r="F6346" s="455">
        <v>0</v>
      </c>
      <c r="G6346" s="453">
        <f>VLOOKUP(B6346,'SINAPI-%MO'!B:E,4,0)</f>
        <v>0.18079999999999999</v>
      </c>
      <c r="H6346" s="456">
        <f t="shared" si="98"/>
        <v>103.59</v>
      </c>
    </row>
    <row r="6347" spans="1:8" x14ac:dyDescent="0.25">
      <c r="A6347" s="447"/>
      <c r="B6347" s="449">
        <v>97508</v>
      </c>
      <c r="C6347" s="439" t="s">
        <v>14756</v>
      </c>
      <c r="D6347" s="449" t="s">
        <v>60</v>
      </c>
      <c r="E6347" s="450">
        <v>117.67</v>
      </c>
      <c r="F6347" s="455">
        <v>0</v>
      </c>
      <c r="G6347" s="453">
        <f>VLOOKUP(B6347,'SINAPI-%MO'!B:E,4,0)</f>
        <v>0.1196</v>
      </c>
      <c r="H6347" s="456">
        <f t="shared" si="98"/>
        <v>103.59</v>
      </c>
    </row>
    <row r="6348" spans="1:8" x14ac:dyDescent="0.25">
      <c r="A6348" s="447"/>
      <c r="B6348" s="449">
        <v>97446</v>
      </c>
      <c r="C6348" s="439" t="s">
        <v>14757</v>
      </c>
      <c r="D6348" s="449" t="s">
        <v>60</v>
      </c>
      <c r="E6348" s="450">
        <v>250.33</v>
      </c>
      <c r="F6348" s="455">
        <v>0</v>
      </c>
      <c r="G6348" s="453">
        <f>VLOOKUP(B6348,'SINAPI-%MO'!B:E,4,0)</f>
        <v>0.17150000000000001</v>
      </c>
      <c r="H6348" s="456">
        <f t="shared" ref="H6348:H6411" si="99">IF(E6348&gt;0,TRUNC(E6348*(1-G6348),2),"")</f>
        <v>207.39</v>
      </c>
    </row>
    <row r="6349" spans="1:8" x14ac:dyDescent="0.25">
      <c r="A6349" s="447"/>
      <c r="B6349" s="449">
        <v>97474</v>
      </c>
      <c r="C6349" s="439" t="s">
        <v>14758</v>
      </c>
      <c r="D6349" s="449" t="s">
        <v>60</v>
      </c>
      <c r="E6349" s="450">
        <v>236.96</v>
      </c>
      <c r="F6349" s="455">
        <v>0</v>
      </c>
      <c r="G6349" s="453">
        <f>VLOOKUP(B6349,'SINAPI-%MO'!B:E,4,0)</f>
        <v>0.12470000000000001</v>
      </c>
      <c r="H6349" s="456">
        <f t="shared" si="99"/>
        <v>207.41</v>
      </c>
    </row>
    <row r="6350" spans="1:8" x14ac:dyDescent="0.25">
      <c r="A6350" s="447"/>
      <c r="B6350" s="449">
        <v>97511</v>
      </c>
      <c r="C6350" s="439" t="s">
        <v>14759</v>
      </c>
      <c r="D6350" s="449" t="s">
        <v>60</v>
      </c>
      <c r="E6350" s="450">
        <v>224.3</v>
      </c>
      <c r="F6350" s="455">
        <v>0</v>
      </c>
      <c r="G6350" s="453">
        <f>VLOOKUP(B6350,'SINAPI-%MO'!B:E,4,0)</f>
        <v>7.5300000000000006E-2</v>
      </c>
      <c r="H6350" s="456">
        <f t="shared" si="99"/>
        <v>207.41</v>
      </c>
    </row>
    <row r="6351" spans="1:8" x14ac:dyDescent="0.25">
      <c r="A6351" s="447"/>
      <c r="B6351" s="449">
        <v>97449</v>
      </c>
      <c r="C6351" s="439" t="s">
        <v>14760</v>
      </c>
      <c r="D6351" s="449" t="s">
        <v>60</v>
      </c>
      <c r="E6351" s="450">
        <v>324.69</v>
      </c>
      <c r="F6351" s="455">
        <v>0</v>
      </c>
      <c r="G6351" s="453">
        <f>VLOOKUP(B6351,'SINAPI-%MO'!B:E,4,0)</f>
        <v>0.13569999999999999</v>
      </c>
      <c r="H6351" s="456">
        <f t="shared" si="99"/>
        <v>280.62</v>
      </c>
    </row>
    <row r="6352" spans="1:8" x14ac:dyDescent="0.25">
      <c r="A6352" s="447"/>
      <c r="B6352" s="449">
        <v>97477</v>
      </c>
      <c r="C6352" s="439" t="s">
        <v>14761</v>
      </c>
      <c r="D6352" s="449" t="s">
        <v>60</v>
      </c>
      <c r="E6352" s="450">
        <v>316.86</v>
      </c>
      <c r="F6352" s="455">
        <v>0</v>
      </c>
      <c r="G6352" s="453">
        <f>VLOOKUP(B6352,'SINAPI-%MO'!B:E,4,0)</f>
        <v>0.1143</v>
      </c>
      <c r="H6352" s="456">
        <f t="shared" si="99"/>
        <v>280.64</v>
      </c>
    </row>
    <row r="6353" spans="1:8" x14ac:dyDescent="0.25">
      <c r="A6353" s="447"/>
      <c r="B6353" s="449">
        <v>97514</v>
      </c>
      <c r="C6353" s="439" t="s">
        <v>14762</v>
      </c>
      <c r="D6353" s="449" t="s">
        <v>60</v>
      </c>
      <c r="E6353" s="450">
        <v>300.33999999999997</v>
      </c>
      <c r="F6353" s="455">
        <v>0</v>
      </c>
      <c r="G6353" s="453">
        <f>VLOOKUP(B6353,'SINAPI-%MO'!B:E,4,0)</f>
        <v>6.5600000000000006E-2</v>
      </c>
      <c r="H6353" s="456">
        <f t="shared" si="99"/>
        <v>280.63</v>
      </c>
    </row>
    <row r="6354" spans="1:8" x14ac:dyDescent="0.25">
      <c r="A6354" s="447"/>
      <c r="B6354" s="449">
        <v>101920</v>
      </c>
      <c r="C6354" s="439" t="s">
        <v>14763</v>
      </c>
      <c r="D6354" s="449" t="s">
        <v>60</v>
      </c>
      <c r="E6354" s="450">
        <v>198.12</v>
      </c>
      <c r="F6354" s="455">
        <v>0</v>
      </c>
      <c r="G6354" s="453">
        <f>VLOOKUP(B6354,'SINAPI-%MO'!B:E,4,0)</f>
        <v>0.21490000000000001</v>
      </c>
      <c r="H6354" s="456">
        <f t="shared" si="99"/>
        <v>155.54</v>
      </c>
    </row>
    <row r="6355" spans="1:8" x14ac:dyDescent="0.25">
      <c r="A6355" s="447"/>
      <c r="B6355" s="449">
        <v>101929</v>
      </c>
      <c r="C6355" s="439" t="s">
        <v>14764</v>
      </c>
      <c r="D6355" s="449" t="s">
        <v>60</v>
      </c>
      <c r="E6355" s="450">
        <v>205.51</v>
      </c>
      <c r="F6355" s="455">
        <v>0</v>
      </c>
      <c r="G6355" s="453">
        <f>VLOOKUP(B6355,'SINAPI-%MO'!B:E,4,0)</f>
        <v>0.2432</v>
      </c>
      <c r="H6355" s="456">
        <f t="shared" si="99"/>
        <v>155.52000000000001</v>
      </c>
    </row>
    <row r="6356" spans="1:8" x14ac:dyDescent="0.25">
      <c r="A6356" s="447"/>
      <c r="B6356" s="449">
        <v>92693</v>
      </c>
      <c r="C6356" s="439" t="s">
        <v>14765</v>
      </c>
      <c r="D6356" s="449" t="s">
        <v>60</v>
      </c>
      <c r="E6356" s="450">
        <v>14.81</v>
      </c>
      <c r="F6356" s="455">
        <v>0</v>
      </c>
      <c r="G6356" s="453">
        <f>VLOOKUP(B6356,'SINAPI-%MO'!B:E,4,0)</f>
        <v>0.57120000000000004</v>
      </c>
      <c r="H6356" s="456">
        <f t="shared" si="99"/>
        <v>6.35</v>
      </c>
    </row>
    <row r="6357" spans="1:8" x14ac:dyDescent="0.25">
      <c r="A6357" s="447"/>
      <c r="B6357" s="449">
        <v>92695</v>
      </c>
      <c r="C6357" s="439" t="s">
        <v>14766</v>
      </c>
      <c r="D6357" s="449" t="s">
        <v>60</v>
      </c>
      <c r="E6357" s="450">
        <v>23.13</v>
      </c>
      <c r="F6357" s="455">
        <v>0</v>
      </c>
      <c r="G6357" s="453">
        <f>VLOOKUP(B6357,'SINAPI-%MO'!B:E,4,0)</f>
        <v>0.62729999999999997</v>
      </c>
      <c r="H6357" s="456">
        <f t="shared" si="99"/>
        <v>8.6199999999999992</v>
      </c>
    </row>
    <row r="6358" spans="1:8" x14ac:dyDescent="0.25">
      <c r="A6358" s="447"/>
      <c r="B6358" s="449">
        <v>92697</v>
      </c>
      <c r="C6358" s="439" t="s">
        <v>14767</v>
      </c>
      <c r="D6358" s="449" t="s">
        <v>60</v>
      </c>
      <c r="E6358" s="450">
        <v>37.549999999999997</v>
      </c>
      <c r="F6358" s="455">
        <v>0</v>
      </c>
      <c r="G6358" s="453">
        <f>VLOOKUP(B6358,'SINAPI-%MO'!B:E,4,0)</f>
        <v>0.629</v>
      </c>
      <c r="H6358" s="456">
        <f t="shared" si="99"/>
        <v>13.93</v>
      </c>
    </row>
    <row r="6359" spans="1:8" x14ac:dyDescent="0.25">
      <c r="A6359" s="447"/>
      <c r="B6359" s="449">
        <v>92658</v>
      </c>
      <c r="C6359" s="439" t="s">
        <v>14768</v>
      </c>
      <c r="D6359" s="449" t="s">
        <v>60</v>
      </c>
      <c r="E6359" s="450">
        <v>28.55</v>
      </c>
      <c r="F6359" s="455">
        <v>0</v>
      </c>
      <c r="G6359" s="453">
        <f>VLOOKUP(B6359,'SINAPI-%MO'!B:E,4,0)</f>
        <v>0.5121</v>
      </c>
      <c r="H6359" s="456">
        <f t="shared" si="99"/>
        <v>13.92</v>
      </c>
    </row>
    <row r="6360" spans="1:8" x14ac:dyDescent="0.25">
      <c r="A6360" s="447"/>
      <c r="B6360" s="449">
        <v>92660</v>
      </c>
      <c r="C6360" s="439" t="s">
        <v>14769</v>
      </c>
      <c r="D6360" s="449" t="s">
        <v>60</v>
      </c>
      <c r="E6360" s="450">
        <v>35.49</v>
      </c>
      <c r="F6360" s="455">
        <v>0</v>
      </c>
      <c r="G6360" s="453">
        <f>VLOOKUP(B6360,'SINAPI-%MO'!B:E,4,0)</f>
        <v>0.4531</v>
      </c>
      <c r="H6360" s="456">
        <f t="shared" si="99"/>
        <v>19.399999999999999</v>
      </c>
    </row>
    <row r="6361" spans="1:8" x14ac:dyDescent="0.25">
      <c r="A6361" s="447"/>
      <c r="B6361" s="449">
        <v>92662</v>
      </c>
      <c r="C6361" s="439" t="s">
        <v>14770</v>
      </c>
      <c r="D6361" s="449" t="s">
        <v>60</v>
      </c>
      <c r="E6361" s="450">
        <v>41.5</v>
      </c>
      <c r="F6361" s="455">
        <v>0</v>
      </c>
      <c r="G6361" s="453">
        <f>VLOOKUP(B6361,'SINAPI-%MO'!B:E,4,0)</f>
        <v>0.42820000000000003</v>
      </c>
      <c r="H6361" s="456">
        <f t="shared" si="99"/>
        <v>23.72</v>
      </c>
    </row>
    <row r="6362" spans="1:8" x14ac:dyDescent="0.25">
      <c r="A6362" s="447"/>
      <c r="B6362" s="449">
        <v>92664</v>
      </c>
      <c r="C6362" s="439" t="s">
        <v>14771</v>
      </c>
      <c r="D6362" s="449" t="s">
        <v>60</v>
      </c>
      <c r="E6362" s="450">
        <v>56.07</v>
      </c>
      <c r="F6362" s="455">
        <v>0</v>
      </c>
      <c r="G6362" s="453">
        <f>VLOOKUP(B6362,'SINAPI-%MO'!B:E,4,0)</f>
        <v>0.35439999999999999</v>
      </c>
      <c r="H6362" s="456">
        <f t="shared" si="99"/>
        <v>36.19</v>
      </c>
    </row>
    <row r="6363" spans="1:8" x14ac:dyDescent="0.25">
      <c r="A6363" s="447"/>
      <c r="B6363" s="449">
        <v>92666</v>
      </c>
      <c r="C6363" s="439" t="s">
        <v>14772</v>
      </c>
      <c r="D6363" s="449" t="s">
        <v>60</v>
      </c>
      <c r="E6363" s="450">
        <v>88.7</v>
      </c>
      <c r="F6363" s="455">
        <v>0</v>
      </c>
      <c r="G6363" s="453">
        <f>VLOOKUP(B6363,'SINAPI-%MO'!B:E,4,0)</f>
        <v>0.25940000000000002</v>
      </c>
      <c r="H6363" s="456">
        <f t="shared" si="99"/>
        <v>65.69</v>
      </c>
    </row>
    <row r="6364" spans="1:8" x14ac:dyDescent="0.25">
      <c r="A6364" s="447"/>
      <c r="B6364" s="449">
        <v>92668</v>
      </c>
      <c r="C6364" s="439" t="s">
        <v>14773</v>
      </c>
      <c r="D6364" s="449" t="s">
        <v>60</v>
      </c>
      <c r="E6364" s="450">
        <v>124.96</v>
      </c>
      <c r="F6364" s="455">
        <v>0</v>
      </c>
      <c r="G6364" s="453">
        <f>VLOOKUP(B6364,'SINAPI-%MO'!B:E,4,0)</f>
        <v>0.20930000000000001</v>
      </c>
      <c r="H6364" s="456">
        <f t="shared" si="99"/>
        <v>98.8</v>
      </c>
    </row>
    <row r="6365" spans="1:8" x14ac:dyDescent="0.25">
      <c r="A6365" s="447"/>
      <c r="B6365" s="449">
        <v>92370</v>
      </c>
      <c r="C6365" s="439" t="s">
        <v>14774</v>
      </c>
      <c r="D6365" s="449" t="s">
        <v>60</v>
      </c>
      <c r="E6365" s="450">
        <v>36.51</v>
      </c>
      <c r="F6365" s="455">
        <v>0</v>
      </c>
      <c r="G6365" s="453">
        <f>VLOOKUP(B6365,'SINAPI-%MO'!B:E,4,0)</f>
        <v>0.61850000000000005</v>
      </c>
      <c r="H6365" s="456">
        <f t="shared" si="99"/>
        <v>13.92</v>
      </c>
    </row>
    <row r="6366" spans="1:8" x14ac:dyDescent="0.25">
      <c r="A6366" s="447"/>
      <c r="B6366" s="449">
        <v>92372</v>
      </c>
      <c r="C6366" s="439" t="s">
        <v>14775</v>
      </c>
      <c r="D6366" s="449" t="s">
        <v>60</v>
      </c>
      <c r="E6366" s="450">
        <v>44.55</v>
      </c>
      <c r="F6366" s="455">
        <v>0</v>
      </c>
      <c r="G6366" s="453">
        <f>VLOOKUP(B6366,'SINAPI-%MO'!B:E,4,0)</f>
        <v>0.56430000000000002</v>
      </c>
      <c r="H6366" s="456">
        <f t="shared" si="99"/>
        <v>19.41</v>
      </c>
    </row>
    <row r="6367" spans="1:8" x14ac:dyDescent="0.25">
      <c r="A6367" s="447"/>
      <c r="B6367" s="449">
        <v>92374</v>
      </c>
      <c r="C6367" s="439" t="s">
        <v>14776</v>
      </c>
      <c r="D6367" s="449" t="s">
        <v>60</v>
      </c>
      <c r="E6367" s="450">
        <v>51.78</v>
      </c>
      <c r="F6367" s="455">
        <v>0</v>
      </c>
      <c r="G6367" s="453">
        <f>VLOOKUP(B6367,'SINAPI-%MO'!B:E,4,0)</f>
        <v>0.54169999999999996</v>
      </c>
      <c r="H6367" s="456">
        <f t="shared" si="99"/>
        <v>23.73</v>
      </c>
    </row>
    <row r="6368" spans="1:8" x14ac:dyDescent="0.25">
      <c r="A6368" s="447"/>
      <c r="B6368" s="449">
        <v>92345</v>
      </c>
      <c r="C6368" s="439" t="s">
        <v>14777</v>
      </c>
      <c r="D6368" s="449" t="s">
        <v>60</v>
      </c>
      <c r="E6368" s="450">
        <v>71.16</v>
      </c>
      <c r="F6368" s="455">
        <v>0</v>
      </c>
      <c r="G6368" s="453">
        <f>VLOOKUP(B6368,'SINAPI-%MO'!B:E,4,0)</f>
        <v>0.49130000000000001</v>
      </c>
      <c r="H6368" s="456">
        <f t="shared" si="99"/>
        <v>36.19</v>
      </c>
    </row>
    <row r="6369" spans="1:8" x14ac:dyDescent="0.25">
      <c r="A6369" s="447"/>
      <c r="B6369" s="449">
        <v>92376</v>
      </c>
      <c r="C6369" s="439" t="s">
        <v>14778</v>
      </c>
      <c r="D6369" s="449" t="s">
        <v>60</v>
      </c>
      <c r="E6369" s="450">
        <v>67.91</v>
      </c>
      <c r="F6369" s="455">
        <v>0</v>
      </c>
      <c r="G6369" s="453">
        <f>VLOOKUP(B6369,'SINAPI-%MO'!B:E,4,0)</f>
        <v>0.46689999999999998</v>
      </c>
      <c r="H6369" s="456">
        <f t="shared" si="99"/>
        <v>36.200000000000003</v>
      </c>
    </row>
    <row r="6370" spans="1:8" x14ac:dyDescent="0.25">
      <c r="A6370" s="447"/>
      <c r="B6370" s="449">
        <v>92347</v>
      </c>
      <c r="C6370" s="439" t="s">
        <v>14779</v>
      </c>
      <c r="D6370" s="449" t="s">
        <v>60</v>
      </c>
      <c r="E6370" s="450">
        <v>102.94</v>
      </c>
      <c r="F6370" s="455">
        <v>0</v>
      </c>
      <c r="G6370" s="453">
        <f>VLOOKUP(B6370,'SINAPI-%MO'!B:E,4,0)</f>
        <v>0.3619</v>
      </c>
      <c r="H6370" s="456">
        <f t="shared" si="99"/>
        <v>65.680000000000007</v>
      </c>
    </row>
    <row r="6371" spans="1:8" x14ac:dyDescent="0.25">
      <c r="A6371" s="447"/>
      <c r="B6371" s="449">
        <v>92378</v>
      </c>
      <c r="C6371" s="439" t="s">
        <v>14780</v>
      </c>
      <c r="D6371" s="449" t="s">
        <v>60</v>
      </c>
      <c r="E6371" s="450">
        <v>102.88</v>
      </c>
      <c r="F6371" s="455">
        <v>0</v>
      </c>
      <c r="G6371" s="453">
        <f>VLOOKUP(B6371,'SINAPI-%MO'!B:E,4,0)</f>
        <v>0.36149999999999999</v>
      </c>
      <c r="H6371" s="456">
        <f t="shared" si="99"/>
        <v>65.680000000000007</v>
      </c>
    </row>
    <row r="6372" spans="1:8" x14ac:dyDescent="0.25">
      <c r="A6372" s="447"/>
      <c r="B6372" s="449">
        <v>92349</v>
      </c>
      <c r="C6372" s="439" t="s">
        <v>14781</v>
      </c>
      <c r="D6372" s="449" t="s">
        <v>60</v>
      </c>
      <c r="E6372" s="450">
        <v>138.34</v>
      </c>
      <c r="F6372" s="455">
        <v>0</v>
      </c>
      <c r="G6372" s="453">
        <f>VLOOKUP(B6372,'SINAPI-%MO'!B:E,4,0)</f>
        <v>0.28570000000000001</v>
      </c>
      <c r="H6372" s="456">
        <f t="shared" si="99"/>
        <v>98.81</v>
      </c>
    </row>
    <row r="6373" spans="1:8" x14ac:dyDescent="0.25">
      <c r="A6373" s="447"/>
      <c r="B6373" s="449">
        <v>92380</v>
      </c>
      <c r="C6373" s="439" t="s">
        <v>14782</v>
      </c>
      <c r="D6373" s="449" t="s">
        <v>60</v>
      </c>
      <c r="E6373" s="450">
        <v>141.47999999999999</v>
      </c>
      <c r="F6373" s="455">
        <v>0</v>
      </c>
      <c r="G6373" s="453">
        <f>VLOOKUP(B6373,'SINAPI-%MO'!B:E,4,0)</f>
        <v>0.30159999999999998</v>
      </c>
      <c r="H6373" s="456">
        <f t="shared" si="99"/>
        <v>98.8</v>
      </c>
    </row>
    <row r="6374" spans="1:8" x14ac:dyDescent="0.25">
      <c r="A6374" s="447"/>
      <c r="B6374" s="449">
        <v>101917</v>
      </c>
      <c r="C6374" s="439" t="s">
        <v>14783</v>
      </c>
      <c r="D6374" s="449" t="s">
        <v>60</v>
      </c>
      <c r="E6374" s="450">
        <v>178.81</v>
      </c>
      <c r="F6374" s="455">
        <v>0</v>
      </c>
      <c r="G6374" s="453">
        <f>VLOOKUP(B6374,'SINAPI-%MO'!B:E,4,0)</f>
        <v>0.22950000000000001</v>
      </c>
      <c r="H6374" s="456">
        <f t="shared" si="99"/>
        <v>137.77000000000001</v>
      </c>
    </row>
    <row r="6375" spans="1:8" x14ac:dyDescent="0.25">
      <c r="A6375" s="447"/>
      <c r="B6375" s="449">
        <v>101924</v>
      </c>
      <c r="C6375" s="439" t="s">
        <v>14784</v>
      </c>
      <c r="D6375" s="449" t="s">
        <v>60</v>
      </c>
      <c r="E6375" s="450">
        <v>186.45</v>
      </c>
      <c r="F6375" s="455">
        <v>0</v>
      </c>
      <c r="G6375" s="453">
        <f>VLOOKUP(B6375,'SINAPI-%MO'!B:E,4,0)</f>
        <v>0.22839999999999999</v>
      </c>
      <c r="H6375" s="456">
        <f t="shared" si="99"/>
        <v>143.86000000000001</v>
      </c>
    </row>
    <row r="6376" spans="1:8" x14ac:dyDescent="0.25">
      <c r="A6376" s="447"/>
      <c r="B6376" s="449">
        <v>101933</v>
      </c>
      <c r="C6376" s="439" t="s">
        <v>14785</v>
      </c>
      <c r="D6376" s="449" t="s">
        <v>60</v>
      </c>
      <c r="E6376" s="450">
        <v>193.84</v>
      </c>
      <c r="F6376" s="455">
        <v>0</v>
      </c>
      <c r="G6376" s="453">
        <f>VLOOKUP(B6376,'SINAPI-%MO'!B:E,4,0)</f>
        <v>0.25779999999999997</v>
      </c>
      <c r="H6376" s="456">
        <f t="shared" si="99"/>
        <v>143.86000000000001</v>
      </c>
    </row>
    <row r="6377" spans="1:8" x14ac:dyDescent="0.25">
      <c r="A6377" s="447"/>
      <c r="B6377" s="449">
        <v>92692</v>
      </c>
      <c r="C6377" s="439" t="s">
        <v>14786</v>
      </c>
      <c r="D6377" s="449" t="s">
        <v>60</v>
      </c>
      <c r="E6377" s="450">
        <v>14.4</v>
      </c>
      <c r="F6377" s="455">
        <v>0</v>
      </c>
      <c r="G6377" s="453">
        <f>VLOOKUP(B6377,'SINAPI-%MO'!B:E,4,0)</f>
        <v>0.58750000000000002</v>
      </c>
      <c r="H6377" s="456">
        <f t="shared" si="99"/>
        <v>5.94</v>
      </c>
    </row>
    <row r="6378" spans="1:8" x14ac:dyDescent="0.25">
      <c r="A6378" s="447"/>
      <c r="B6378" s="449">
        <v>92694</v>
      </c>
      <c r="C6378" s="439" t="s">
        <v>14787</v>
      </c>
      <c r="D6378" s="449" t="s">
        <v>60</v>
      </c>
      <c r="E6378" s="450">
        <v>22.72</v>
      </c>
      <c r="F6378" s="455">
        <v>0</v>
      </c>
      <c r="G6378" s="453">
        <f>VLOOKUP(B6378,'SINAPI-%MO'!B:E,4,0)</f>
        <v>0.63859999999999995</v>
      </c>
      <c r="H6378" s="456">
        <f t="shared" si="99"/>
        <v>8.2100000000000009</v>
      </c>
    </row>
    <row r="6379" spans="1:8" x14ac:dyDescent="0.25">
      <c r="A6379" s="447"/>
      <c r="B6379" s="449">
        <v>92696</v>
      </c>
      <c r="C6379" s="439" t="s">
        <v>14788</v>
      </c>
      <c r="D6379" s="449" t="s">
        <v>60</v>
      </c>
      <c r="E6379" s="450">
        <v>35.68</v>
      </c>
      <c r="F6379" s="455">
        <v>0</v>
      </c>
      <c r="G6379" s="453">
        <f>VLOOKUP(B6379,'SINAPI-%MO'!B:E,4,0)</f>
        <v>0.66200000000000003</v>
      </c>
      <c r="H6379" s="456">
        <f t="shared" si="99"/>
        <v>12.05</v>
      </c>
    </row>
    <row r="6380" spans="1:8" x14ac:dyDescent="0.25">
      <c r="A6380" s="447"/>
      <c r="B6380" s="449">
        <v>92657</v>
      </c>
      <c r="C6380" s="439" t="s">
        <v>14789</v>
      </c>
      <c r="D6380" s="449" t="s">
        <v>60</v>
      </c>
      <c r="E6380" s="450">
        <v>26.68</v>
      </c>
      <c r="F6380" s="455">
        <v>0</v>
      </c>
      <c r="G6380" s="453">
        <f>VLOOKUP(B6380,'SINAPI-%MO'!B:E,4,0)</f>
        <v>0.54800000000000004</v>
      </c>
      <c r="H6380" s="456">
        <f t="shared" si="99"/>
        <v>12.05</v>
      </c>
    </row>
    <row r="6381" spans="1:8" x14ac:dyDescent="0.25">
      <c r="A6381" s="447"/>
      <c r="B6381" s="449">
        <v>92659</v>
      </c>
      <c r="C6381" s="439" t="s">
        <v>14790</v>
      </c>
      <c r="D6381" s="449" t="s">
        <v>60</v>
      </c>
      <c r="E6381" s="450">
        <v>33.75</v>
      </c>
      <c r="F6381" s="455">
        <v>0</v>
      </c>
      <c r="G6381" s="453">
        <f>VLOOKUP(B6381,'SINAPI-%MO'!B:E,4,0)</f>
        <v>0.47639999999999999</v>
      </c>
      <c r="H6381" s="456">
        <f t="shared" si="99"/>
        <v>17.670000000000002</v>
      </c>
    </row>
    <row r="6382" spans="1:8" x14ac:dyDescent="0.25">
      <c r="A6382" s="447"/>
      <c r="B6382" s="449">
        <v>92661</v>
      </c>
      <c r="C6382" s="439" t="s">
        <v>14791</v>
      </c>
      <c r="D6382" s="449" t="s">
        <v>60</v>
      </c>
      <c r="E6382" s="450">
        <v>41.16</v>
      </c>
      <c r="F6382" s="455">
        <v>0</v>
      </c>
      <c r="G6382" s="453">
        <f>VLOOKUP(B6382,'SINAPI-%MO'!B:E,4,0)</f>
        <v>0.43169999999999997</v>
      </c>
      <c r="H6382" s="456">
        <f t="shared" si="99"/>
        <v>23.39</v>
      </c>
    </row>
    <row r="6383" spans="1:8" x14ac:dyDescent="0.25">
      <c r="A6383" s="447"/>
      <c r="B6383" s="449">
        <v>92663</v>
      </c>
      <c r="C6383" s="439" t="s">
        <v>14792</v>
      </c>
      <c r="D6383" s="449" t="s">
        <v>60</v>
      </c>
      <c r="E6383" s="450">
        <v>56.1</v>
      </c>
      <c r="F6383" s="455">
        <v>0</v>
      </c>
      <c r="G6383" s="453">
        <f>VLOOKUP(B6383,'SINAPI-%MO'!B:E,4,0)</f>
        <v>0.35420000000000001</v>
      </c>
      <c r="H6383" s="456">
        <f t="shared" si="99"/>
        <v>36.22</v>
      </c>
    </row>
    <row r="6384" spans="1:8" x14ac:dyDescent="0.25">
      <c r="A6384" s="447"/>
      <c r="B6384" s="449">
        <v>92665</v>
      </c>
      <c r="C6384" s="439" t="s">
        <v>14793</v>
      </c>
      <c r="D6384" s="449" t="s">
        <v>60</v>
      </c>
      <c r="E6384" s="450">
        <v>78.3</v>
      </c>
      <c r="F6384" s="455">
        <v>0</v>
      </c>
      <c r="G6384" s="453">
        <f>VLOOKUP(B6384,'SINAPI-%MO'!B:E,4,0)</f>
        <v>0.29389999999999999</v>
      </c>
      <c r="H6384" s="456">
        <f t="shared" si="99"/>
        <v>55.28</v>
      </c>
    </row>
    <row r="6385" spans="1:8" x14ac:dyDescent="0.25">
      <c r="A6385" s="447"/>
      <c r="B6385" s="449">
        <v>92667</v>
      </c>
      <c r="C6385" s="439" t="s">
        <v>14794</v>
      </c>
      <c r="D6385" s="449" t="s">
        <v>60</v>
      </c>
      <c r="E6385" s="450">
        <v>115.7</v>
      </c>
      <c r="F6385" s="455">
        <v>0</v>
      </c>
      <c r="G6385" s="453">
        <f>VLOOKUP(B6385,'SINAPI-%MO'!B:E,4,0)</f>
        <v>0.22600000000000001</v>
      </c>
      <c r="H6385" s="456">
        <f t="shared" si="99"/>
        <v>89.55</v>
      </c>
    </row>
    <row r="6386" spans="1:8" x14ac:dyDescent="0.25">
      <c r="A6386" s="447"/>
      <c r="B6386" s="449">
        <v>92369</v>
      </c>
      <c r="C6386" s="439" t="s">
        <v>14795</v>
      </c>
      <c r="D6386" s="449" t="s">
        <v>60</v>
      </c>
      <c r="E6386" s="450">
        <v>34.64</v>
      </c>
      <c r="F6386" s="455">
        <v>0</v>
      </c>
      <c r="G6386" s="453">
        <f>VLOOKUP(B6386,'SINAPI-%MO'!B:E,4,0)</f>
        <v>0.65180000000000005</v>
      </c>
      <c r="H6386" s="456">
        <f t="shared" si="99"/>
        <v>12.06</v>
      </c>
    </row>
    <row r="6387" spans="1:8" x14ac:dyDescent="0.25">
      <c r="A6387" s="447"/>
      <c r="B6387" s="449">
        <v>92371</v>
      </c>
      <c r="C6387" s="439" t="s">
        <v>14796</v>
      </c>
      <c r="D6387" s="449" t="s">
        <v>60</v>
      </c>
      <c r="E6387" s="450">
        <v>42.81</v>
      </c>
      <c r="F6387" s="455">
        <v>0</v>
      </c>
      <c r="G6387" s="453">
        <f>VLOOKUP(B6387,'SINAPI-%MO'!B:E,4,0)</f>
        <v>0.58720000000000006</v>
      </c>
      <c r="H6387" s="456">
        <f t="shared" si="99"/>
        <v>17.670000000000002</v>
      </c>
    </row>
    <row r="6388" spans="1:8" x14ac:dyDescent="0.25">
      <c r="A6388" s="447"/>
      <c r="B6388" s="449">
        <v>92373</v>
      </c>
      <c r="C6388" s="439" t="s">
        <v>14797</v>
      </c>
      <c r="D6388" s="449" t="s">
        <v>60</v>
      </c>
      <c r="E6388" s="450">
        <v>51.44</v>
      </c>
      <c r="F6388" s="455">
        <v>0</v>
      </c>
      <c r="G6388" s="453">
        <f>VLOOKUP(B6388,'SINAPI-%MO'!B:E,4,0)</f>
        <v>0.54530000000000001</v>
      </c>
      <c r="H6388" s="456">
        <f t="shared" si="99"/>
        <v>23.38</v>
      </c>
    </row>
    <row r="6389" spans="1:8" x14ac:dyDescent="0.25">
      <c r="A6389" s="447"/>
      <c r="B6389" s="449">
        <v>92344</v>
      </c>
      <c r="C6389" s="439" t="s">
        <v>14798</v>
      </c>
      <c r="D6389" s="449" t="s">
        <v>60</v>
      </c>
      <c r="E6389" s="450">
        <v>71.19</v>
      </c>
      <c r="F6389" s="455">
        <v>0</v>
      </c>
      <c r="G6389" s="453">
        <f>VLOOKUP(B6389,'SINAPI-%MO'!B:E,4,0)</f>
        <v>0.49109999999999998</v>
      </c>
      <c r="H6389" s="456">
        <f t="shared" si="99"/>
        <v>36.22</v>
      </c>
    </row>
    <row r="6390" spans="1:8" x14ac:dyDescent="0.25">
      <c r="A6390" s="447"/>
      <c r="B6390" s="449">
        <v>92375</v>
      </c>
      <c r="C6390" s="439" t="s">
        <v>14799</v>
      </c>
      <c r="D6390" s="449" t="s">
        <v>60</v>
      </c>
      <c r="E6390" s="450">
        <v>67.94</v>
      </c>
      <c r="F6390" s="455">
        <v>0</v>
      </c>
      <c r="G6390" s="453">
        <f>VLOOKUP(B6390,'SINAPI-%MO'!B:E,4,0)</f>
        <v>0.4667</v>
      </c>
      <c r="H6390" s="456">
        <f t="shared" si="99"/>
        <v>36.229999999999997</v>
      </c>
    </row>
    <row r="6391" spans="1:8" x14ac:dyDescent="0.25">
      <c r="A6391" s="447"/>
      <c r="B6391" s="449">
        <v>92346</v>
      </c>
      <c r="C6391" s="439" t="s">
        <v>14800</v>
      </c>
      <c r="D6391" s="449" t="s">
        <v>60</v>
      </c>
      <c r="E6391" s="450">
        <v>92.54</v>
      </c>
      <c r="F6391" s="455">
        <v>0</v>
      </c>
      <c r="G6391" s="453">
        <f>VLOOKUP(B6391,'SINAPI-%MO'!B:E,4,0)</f>
        <v>0.40250000000000002</v>
      </c>
      <c r="H6391" s="456">
        <f t="shared" si="99"/>
        <v>55.29</v>
      </c>
    </row>
    <row r="6392" spans="1:8" x14ac:dyDescent="0.25">
      <c r="A6392" s="447"/>
      <c r="B6392" s="449">
        <v>92377</v>
      </c>
      <c r="C6392" s="439" t="s">
        <v>14801</v>
      </c>
      <c r="D6392" s="449" t="s">
        <v>60</v>
      </c>
      <c r="E6392" s="450">
        <v>92.48</v>
      </c>
      <c r="F6392" s="455">
        <v>0</v>
      </c>
      <c r="G6392" s="453">
        <f>VLOOKUP(B6392,'SINAPI-%MO'!B:E,4,0)</f>
        <v>0.40210000000000001</v>
      </c>
      <c r="H6392" s="456">
        <f t="shared" si="99"/>
        <v>55.29</v>
      </c>
    </row>
    <row r="6393" spans="1:8" x14ac:dyDescent="0.25">
      <c r="A6393" s="447"/>
      <c r="B6393" s="449">
        <v>92348</v>
      </c>
      <c r="C6393" s="439" t="s">
        <v>14802</v>
      </c>
      <c r="D6393" s="449" t="s">
        <v>60</v>
      </c>
      <c r="E6393" s="450">
        <v>129.08000000000001</v>
      </c>
      <c r="F6393" s="455">
        <v>0</v>
      </c>
      <c r="G6393" s="453">
        <f>VLOOKUP(B6393,'SINAPI-%MO'!B:E,4,0)</f>
        <v>0.30620000000000003</v>
      </c>
      <c r="H6393" s="456">
        <f t="shared" si="99"/>
        <v>89.55</v>
      </c>
    </row>
    <row r="6394" spans="1:8" x14ac:dyDescent="0.25">
      <c r="A6394" s="447"/>
      <c r="B6394" s="449">
        <v>92379</v>
      </c>
      <c r="C6394" s="439" t="s">
        <v>14803</v>
      </c>
      <c r="D6394" s="449" t="s">
        <v>60</v>
      </c>
      <c r="E6394" s="450">
        <v>132.22</v>
      </c>
      <c r="F6394" s="455">
        <v>0</v>
      </c>
      <c r="G6394" s="453">
        <f>VLOOKUP(B6394,'SINAPI-%MO'!B:E,4,0)</f>
        <v>0.32269999999999999</v>
      </c>
      <c r="H6394" s="456">
        <f t="shared" si="99"/>
        <v>89.55</v>
      </c>
    </row>
    <row r="6395" spans="1:8" x14ac:dyDescent="0.25">
      <c r="A6395" s="447"/>
      <c r="B6395" s="449">
        <v>106677</v>
      </c>
      <c r="C6395" s="439" t="s">
        <v>14804</v>
      </c>
      <c r="D6395" s="449" t="s">
        <v>60</v>
      </c>
      <c r="E6395" s="450">
        <v>952.21</v>
      </c>
      <c r="F6395" s="455">
        <v>0</v>
      </c>
      <c r="G6395" s="453">
        <f>VLOOKUP(B6395,'SINAPI-%MO'!B:E,4,0)</f>
        <v>0.2344</v>
      </c>
      <c r="H6395" s="456">
        <f t="shared" si="99"/>
        <v>729.01</v>
      </c>
    </row>
    <row r="6396" spans="1:8" x14ac:dyDescent="0.25">
      <c r="A6396" s="447"/>
      <c r="B6396" s="449">
        <v>95696</v>
      </c>
      <c r="C6396" s="439" t="s">
        <v>14805</v>
      </c>
      <c r="D6396" s="449" t="s">
        <v>60</v>
      </c>
      <c r="E6396" s="450">
        <v>46.2</v>
      </c>
      <c r="F6396" s="455">
        <v>0.92400000000000004</v>
      </c>
      <c r="G6396" s="453">
        <f>VLOOKUP(B6396,'SINAPI-%MO'!B:E,4,0)</f>
        <v>7.4700000000000003E-2</v>
      </c>
      <c r="H6396" s="456">
        <f t="shared" si="99"/>
        <v>42.74</v>
      </c>
    </row>
    <row r="6397" spans="1:8" x14ac:dyDescent="0.25">
      <c r="A6397" s="447"/>
      <c r="B6397" s="449">
        <v>92335</v>
      </c>
      <c r="C6397" s="439" t="s">
        <v>14806</v>
      </c>
      <c r="D6397" s="449" t="s">
        <v>73</v>
      </c>
      <c r="E6397" s="450">
        <v>90.66</v>
      </c>
      <c r="F6397" s="455">
        <v>0</v>
      </c>
      <c r="G6397" s="453">
        <f>VLOOKUP(B6397,'SINAPI-%MO'!B:E,4,0)</f>
        <v>0.16370000000000001</v>
      </c>
      <c r="H6397" s="456">
        <f t="shared" si="99"/>
        <v>75.81</v>
      </c>
    </row>
    <row r="6398" spans="1:8" x14ac:dyDescent="0.25">
      <c r="A6398" s="447"/>
      <c r="B6398" s="449">
        <v>92336</v>
      </c>
      <c r="C6398" s="439" t="s">
        <v>14807</v>
      </c>
      <c r="D6398" s="449" t="s">
        <v>73</v>
      </c>
      <c r="E6398" s="450">
        <v>109.45</v>
      </c>
      <c r="F6398" s="455">
        <v>0</v>
      </c>
      <c r="G6398" s="453">
        <f>VLOOKUP(B6398,'SINAPI-%MO'!B:E,4,0)</f>
        <v>0.14019999999999999</v>
      </c>
      <c r="H6398" s="456">
        <f t="shared" si="99"/>
        <v>94.1</v>
      </c>
    </row>
    <row r="6399" spans="1:8" x14ac:dyDescent="0.25">
      <c r="A6399" s="447"/>
      <c r="B6399" s="449">
        <v>92337</v>
      </c>
      <c r="C6399" s="439" t="s">
        <v>14808</v>
      </c>
      <c r="D6399" s="449" t="s">
        <v>73</v>
      </c>
      <c r="E6399" s="450">
        <v>142.47999999999999</v>
      </c>
      <c r="F6399" s="455">
        <v>0</v>
      </c>
      <c r="G6399" s="453">
        <f>VLOOKUP(B6399,'SINAPI-%MO'!B:E,4,0)</f>
        <v>0.11119999999999999</v>
      </c>
      <c r="H6399" s="456">
        <f t="shared" si="99"/>
        <v>126.63</v>
      </c>
    </row>
    <row r="6400" spans="1:8" x14ac:dyDescent="0.25">
      <c r="A6400" s="447"/>
      <c r="B6400" s="449">
        <v>92687</v>
      </c>
      <c r="C6400" s="439" t="s">
        <v>14809</v>
      </c>
      <c r="D6400" s="449" t="s">
        <v>73</v>
      </c>
      <c r="E6400" s="450">
        <v>27.58</v>
      </c>
      <c r="F6400" s="455">
        <v>0</v>
      </c>
      <c r="G6400" s="453">
        <f>VLOOKUP(B6400,'SINAPI-%MO'!B:E,4,0)</f>
        <v>0.30669999999999997</v>
      </c>
      <c r="H6400" s="456">
        <f t="shared" si="99"/>
        <v>19.12</v>
      </c>
    </row>
    <row r="6401" spans="1:8" x14ac:dyDescent="0.25">
      <c r="A6401" s="447"/>
      <c r="B6401" s="449">
        <v>92688</v>
      </c>
      <c r="C6401" s="439" t="s">
        <v>14810</v>
      </c>
      <c r="D6401" s="449" t="s">
        <v>73</v>
      </c>
      <c r="E6401" s="450">
        <v>38.69</v>
      </c>
      <c r="F6401" s="455">
        <v>0</v>
      </c>
      <c r="G6401" s="453">
        <f>VLOOKUP(B6401,'SINAPI-%MO'!B:E,4,0)</f>
        <v>0.375</v>
      </c>
      <c r="H6401" s="456">
        <f t="shared" si="99"/>
        <v>24.18</v>
      </c>
    </row>
    <row r="6402" spans="1:8" x14ac:dyDescent="0.25">
      <c r="A6402" s="447"/>
      <c r="B6402" s="449">
        <v>97536</v>
      </c>
      <c r="C6402" s="439" t="s">
        <v>14811</v>
      </c>
      <c r="D6402" s="449" t="s">
        <v>73</v>
      </c>
      <c r="E6402" s="450">
        <v>59.5</v>
      </c>
      <c r="F6402" s="455">
        <v>0</v>
      </c>
      <c r="G6402" s="453">
        <f>VLOOKUP(B6402,'SINAPI-%MO'!B:E,4,0)</f>
        <v>0.39700000000000002</v>
      </c>
      <c r="H6402" s="456">
        <f t="shared" si="99"/>
        <v>35.869999999999997</v>
      </c>
    </row>
    <row r="6403" spans="1:8" x14ac:dyDescent="0.25">
      <c r="A6403" s="447"/>
      <c r="B6403" s="449">
        <v>97535</v>
      </c>
      <c r="C6403" s="439" t="s">
        <v>14812</v>
      </c>
      <c r="D6403" s="449" t="s">
        <v>73</v>
      </c>
      <c r="E6403" s="450">
        <v>48.52</v>
      </c>
      <c r="F6403" s="455">
        <v>0</v>
      </c>
      <c r="G6403" s="453">
        <f>VLOOKUP(B6403,'SINAPI-%MO'!B:E,4,0)</f>
        <v>0.26050000000000001</v>
      </c>
      <c r="H6403" s="456">
        <f t="shared" si="99"/>
        <v>35.880000000000003</v>
      </c>
    </row>
    <row r="6404" spans="1:8" x14ac:dyDescent="0.25">
      <c r="A6404" s="447"/>
      <c r="B6404" s="449">
        <v>92652</v>
      </c>
      <c r="C6404" s="439" t="s">
        <v>14813</v>
      </c>
      <c r="D6404" s="449" t="s">
        <v>73</v>
      </c>
      <c r="E6404" s="450">
        <v>59.17</v>
      </c>
      <c r="F6404" s="455">
        <v>0</v>
      </c>
      <c r="G6404" s="453">
        <f>VLOOKUP(B6404,'SINAPI-%MO'!B:E,4,0)</f>
        <v>0.2351</v>
      </c>
      <c r="H6404" s="456">
        <f t="shared" si="99"/>
        <v>45.25</v>
      </c>
    </row>
    <row r="6405" spans="1:8" x14ac:dyDescent="0.25">
      <c r="A6405" s="447"/>
      <c r="B6405" s="449">
        <v>92653</v>
      </c>
      <c r="C6405" s="439" t="s">
        <v>14814</v>
      </c>
      <c r="D6405" s="449" t="s">
        <v>73</v>
      </c>
      <c r="E6405" s="450">
        <v>67.94</v>
      </c>
      <c r="F6405" s="455">
        <v>0</v>
      </c>
      <c r="G6405" s="453">
        <f>VLOOKUP(B6405,'SINAPI-%MO'!B:E,4,0)</f>
        <v>0.2261</v>
      </c>
      <c r="H6405" s="456">
        <f t="shared" si="99"/>
        <v>52.57</v>
      </c>
    </row>
    <row r="6406" spans="1:8" x14ac:dyDescent="0.25">
      <c r="A6406" s="447"/>
      <c r="B6406" s="449">
        <v>92654</v>
      </c>
      <c r="C6406" s="439" t="s">
        <v>14815</v>
      </c>
      <c r="D6406" s="449" t="s">
        <v>73</v>
      </c>
      <c r="E6406" s="450">
        <v>92.99</v>
      </c>
      <c r="F6406" s="455">
        <v>0</v>
      </c>
      <c r="G6406" s="453">
        <f>VLOOKUP(B6406,'SINAPI-%MO'!B:E,4,0)</f>
        <v>0.18459999999999999</v>
      </c>
      <c r="H6406" s="456">
        <f t="shared" si="99"/>
        <v>75.819999999999993</v>
      </c>
    </row>
    <row r="6407" spans="1:8" x14ac:dyDescent="0.25">
      <c r="A6407" s="447"/>
      <c r="B6407" s="449">
        <v>92655</v>
      </c>
      <c r="C6407" s="439" t="s">
        <v>14816</v>
      </c>
      <c r="D6407" s="449" t="s">
        <v>73</v>
      </c>
      <c r="E6407" s="450">
        <v>113.99</v>
      </c>
      <c r="F6407" s="455">
        <v>0</v>
      </c>
      <c r="G6407" s="453">
        <f>VLOOKUP(B6407,'SINAPI-%MO'!B:E,4,0)</f>
        <v>0.17449999999999999</v>
      </c>
      <c r="H6407" s="456">
        <f t="shared" si="99"/>
        <v>94.09</v>
      </c>
    </row>
    <row r="6408" spans="1:8" x14ac:dyDescent="0.25">
      <c r="A6408" s="447"/>
      <c r="B6408" s="449">
        <v>92656</v>
      </c>
      <c r="C6408" s="439" t="s">
        <v>14817</v>
      </c>
      <c r="D6408" s="449" t="s">
        <v>73</v>
      </c>
      <c r="E6408" s="450">
        <v>149.24</v>
      </c>
      <c r="F6408" s="455">
        <v>0</v>
      </c>
      <c r="G6408" s="453">
        <f>VLOOKUP(B6408,'SINAPI-%MO'!B:E,4,0)</f>
        <v>0.1515</v>
      </c>
      <c r="H6408" s="456">
        <f t="shared" si="99"/>
        <v>126.63</v>
      </c>
    </row>
    <row r="6409" spans="1:8" x14ac:dyDescent="0.25">
      <c r="A6409" s="447"/>
      <c r="B6409" s="449">
        <v>101918</v>
      </c>
      <c r="C6409" s="439" t="s">
        <v>14818</v>
      </c>
      <c r="D6409" s="449" t="s">
        <v>73</v>
      </c>
      <c r="E6409" s="450">
        <v>205.94</v>
      </c>
      <c r="F6409" s="455">
        <v>0</v>
      </c>
      <c r="G6409" s="453">
        <f>VLOOKUP(B6409,'SINAPI-%MO'!B:E,4,0)</f>
        <v>0.1532</v>
      </c>
      <c r="H6409" s="456">
        <f t="shared" si="99"/>
        <v>174.38</v>
      </c>
    </row>
    <row r="6410" spans="1:8" x14ac:dyDescent="0.25">
      <c r="A6410" s="447"/>
      <c r="B6410" s="449">
        <v>101927</v>
      </c>
      <c r="C6410" s="439" t="s">
        <v>14819</v>
      </c>
      <c r="D6410" s="449" t="s">
        <v>73</v>
      </c>
      <c r="E6410" s="450">
        <v>192.63</v>
      </c>
      <c r="F6410" s="455">
        <v>0</v>
      </c>
      <c r="G6410" s="453">
        <f>VLOOKUP(B6410,'SINAPI-%MO'!B:E,4,0)</f>
        <v>9.4600000000000004E-2</v>
      </c>
      <c r="H6410" s="456">
        <f t="shared" si="99"/>
        <v>174.4</v>
      </c>
    </row>
    <row r="6411" spans="1:8" x14ac:dyDescent="0.25">
      <c r="A6411" s="447"/>
      <c r="B6411" s="449">
        <v>97498</v>
      </c>
      <c r="C6411" s="439" t="s">
        <v>14820</v>
      </c>
      <c r="D6411" s="449" t="s">
        <v>73</v>
      </c>
      <c r="E6411" s="450">
        <v>44.12</v>
      </c>
      <c r="F6411" s="455">
        <v>0</v>
      </c>
      <c r="G6411" s="453">
        <f>VLOOKUP(B6411,'SINAPI-%MO'!B:E,4,0)</f>
        <v>0.18679999999999999</v>
      </c>
      <c r="H6411" s="456">
        <f t="shared" si="99"/>
        <v>35.869999999999997</v>
      </c>
    </row>
    <row r="6412" spans="1:8" x14ac:dyDescent="0.25">
      <c r="A6412" s="447"/>
      <c r="B6412" s="449">
        <v>92364</v>
      </c>
      <c r="C6412" s="439" t="s">
        <v>14821</v>
      </c>
      <c r="D6412" s="449" t="s">
        <v>73</v>
      </c>
      <c r="E6412" s="450">
        <v>54.43</v>
      </c>
      <c r="F6412" s="455">
        <v>0</v>
      </c>
      <c r="G6412" s="453">
        <f>VLOOKUP(B6412,'SINAPI-%MO'!B:E,4,0)</f>
        <v>0.16850000000000001</v>
      </c>
      <c r="H6412" s="456">
        <f t="shared" ref="H6412:H6475" si="100">IF(E6412&gt;0,TRUNC(E6412*(1-G6412),2),"")</f>
        <v>45.25</v>
      </c>
    </row>
    <row r="6413" spans="1:8" x14ac:dyDescent="0.25">
      <c r="A6413" s="447"/>
      <c r="B6413" s="449">
        <v>92365</v>
      </c>
      <c r="C6413" s="439" t="s">
        <v>14822</v>
      </c>
      <c r="D6413" s="449" t="s">
        <v>73</v>
      </c>
      <c r="E6413" s="450">
        <v>62.81</v>
      </c>
      <c r="F6413" s="455">
        <v>0</v>
      </c>
      <c r="G6413" s="453">
        <f>VLOOKUP(B6413,'SINAPI-%MO'!B:E,4,0)</f>
        <v>0.16289999999999999</v>
      </c>
      <c r="H6413" s="456">
        <f t="shared" si="100"/>
        <v>52.57</v>
      </c>
    </row>
    <row r="6414" spans="1:8" x14ac:dyDescent="0.25">
      <c r="A6414" s="447"/>
      <c r="B6414" s="449">
        <v>92341</v>
      </c>
      <c r="C6414" s="439" t="s">
        <v>14823</v>
      </c>
      <c r="D6414" s="449" t="s">
        <v>73</v>
      </c>
      <c r="E6414" s="450">
        <v>101.71</v>
      </c>
      <c r="F6414" s="455">
        <v>0</v>
      </c>
      <c r="G6414" s="453">
        <f>VLOOKUP(B6414,'SINAPI-%MO'!B:E,4,0)</f>
        <v>0.2545</v>
      </c>
      <c r="H6414" s="456">
        <f t="shared" si="100"/>
        <v>75.819999999999993</v>
      </c>
    </row>
    <row r="6415" spans="1:8" x14ac:dyDescent="0.25">
      <c r="A6415" s="447"/>
      <c r="B6415" s="449">
        <v>92366</v>
      </c>
      <c r="C6415" s="439" t="s">
        <v>14824</v>
      </c>
      <c r="D6415" s="449" t="s">
        <v>73</v>
      </c>
      <c r="E6415" s="450">
        <v>87.38</v>
      </c>
      <c r="F6415" s="455">
        <v>0</v>
      </c>
      <c r="G6415" s="453">
        <f>VLOOKUP(B6415,'SINAPI-%MO'!B:E,4,0)</f>
        <v>0.1323</v>
      </c>
      <c r="H6415" s="456">
        <f t="shared" si="100"/>
        <v>75.81</v>
      </c>
    </row>
    <row r="6416" spans="1:8" x14ac:dyDescent="0.25">
      <c r="A6416" s="447"/>
      <c r="B6416" s="449">
        <v>92342</v>
      </c>
      <c r="C6416" s="439" t="s">
        <v>14825</v>
      </c>
      <c r="D6416" s="449" t="s">
        <v>73</v>
      </c>
      <c r="E6416" s="450">
        <v>121.69</v>
      </c>
      <c r="F6416" s="455">
        <v>0</v>
      </c>
      <c r="G6416" s="453">
        <f>VLOOKUP(B6416,'SINAPI-%MO'!B:E,4,0)</f>
        <v>0.22670000000000001</v>
      </c>
      <c r="H6416" s="456">
        <f t="shared" si="100"/>
        <v>94.1</v>
      </c>
    </row>
    <row r="6417" spans="1:8" x14ac:dyDescent="0.25">
      <c r="A6417" s="447"/>
      <c r="B6417" s="449">
        <v>92367</v>
      </c>
      <c r="C6417" s="439" t="s">
        <v>14826</v>
      </c>
      <c r="D6417" s="449" t="s">
        <v>73</v>
      </c>
      <c r="E6417" s="450">
        <v>107.67</v>
      </c>
      <c r="F6417" s="455">
        <v>0</v>
      </c>
      <c r="G6417" s="453">
        <f>VLOOKUP(B6417,'SINAPI-%MO'!B:E,4,0)</f>
        <v>0.126</v>
      </c>
      <c r="H6417" s="456">
        <f t="shared" si="100"/>
        <v>94.1</v>
      </c>
    </row>
    <row r="6418" spans="1:8" x14ac:dyDescent="0.25">
      <c r="A6418" s="447"/>
      <c r="B6418" s="449">
        <v>92343</v>
      </c>
      <c r="C6418" s="439" t="s">
        <v>14827</v>
      </c>
      <c r="D6418" s="449" t="s">
        <v>73</v>
      </c>
      <c r="E6418" s="450">
        <v>155.91</v>
      </c>
      <c r="F6418" s="455">
        <v>0</v>
      </c>
      <c r="G6418" s="453">
        <f>VLOOKUP(B6418,'SINAPI-%MO'!B:E,4,0)</f>
        <v>0.18779999999999999</v>
      </c>
      <c r="H6418" s="456">
        <f t="shared" si="100"/>
        <v>126.63</v>
      </c>
    </row>
    <row r="6419" spans="1:8" x14ac:dyDescent="0.25">
      <c r="A6419" s="447"/>
      <c r="B6419" s="449">
        <v>92368</v>
      </c>
      <c r="C6419" s="439" t="s">
        <v>14828</v>
      </c>
      <c r="D6419" s="449" t="s">
        <v>73</v>
      </c>
      <c r="E6419" s="450">
        <v>142.19</v>
      </c>
      <c r="F6419" s="455">
        <v>0</v>
      </c>
      <c r="G6419" s="453">
        <f>VLOOKUP(B6419,'SINAPI-%MO'!B:E,4,0)</f>
        <v>0.1094</v>
      </c>
      <c r="H6419" s="456">
        <f t="shared" si="100"/>
        <v>126.63</v>
      </c>
    </row>
    <row r="6420" spans="1:8" x14ac:dyDescent="0.25">
      <c r="A6420" s="447"/>
      <c r="B6420" s="449">
        <v>92689</v>
      </c>
      <c r="C6420" s="439" t="s">
        <v>14829</v>
      </c>
      <c r="D6420" s="449" t="s">
        <v>73</v>
      </c>
      <c r="E6420" s="450">
        <v>44.92</v>
      </c>
      <c r="F6420" s="455">
        <v>0</v>
      </c>
      <c r="G6420" s="453">
        <f>VLOOKUP(B6420,'SINAPI-%MO'!B:E,4,0)</f>
        <v>0.2059</v>
      </c>
      <c r="H6420" s="456">
        <f t="shared" si="100"/>
        <v>35.67</v>
      </c>
    </row>
    <row r="6421" spans="1:8" x14ac:dyDescent="0.25">
      <c r="A6421" s="447"/>
      <c r="B6421" s="449">
        <v>92690</v>
      </c>
      <c r="C6421" s="439" t="s">
        <v>14830</v>
      </c>
      <c r="D6421" s="449" t="s">
        <v>73</v>
      </c>
      <c r="E6421" s="450">
        <v>64.540000000000006</v>
      </c>
      <c r="F6421" s="455">
        <v>0</v>
      </c>
      <c r="G6421" s="453">
        <f>VLOOKUP(B6421,'SINAPI-%MO'!B:E,4,0)</f>
        <v>0.246</v>
      </c>
      <c r="H6421" s="456">
        <f t="shared" si="100"/>
        <v>48.66</v>
      </c>
    </row>
    <row r="6422" spans="1:8" x14ac:dyDescent="0.25">
      <c r="A6422" s="447"/>
      <c r="B6422" s="449">
        <v>92691</v>
      </c>
      <c r="C6422" s="439" t="s">
        <v>14831</v>
      </c>
      <c r="D6422" s="449" t="s">
        <v>73</v>
      </c>
      <c r="E6422" s="450">
        <v>85.66</v>
      </c>
      <c r="F6422" s="455">
        <v>0</v>
      </c>
      <c r="G6422" s="453">
        <f>VLOOKUP(B6422,'SINAPI-%MO'!B:E,4,0)</f>
        <v>0.36070000000000002</v>
      </c>
      <c r="H6422" s="456">
        <f t="shared" si="100"/>
        <v>54.76</v>
      </c>
    </row>
    <row r="6423" spans="1:8" x14ac:dyDescent="0.25">
      <c r="A6423" s="447"/>
      <c r="B6423" s="449">
        <v>92359</v>
      </c>
      <c r="C6423" s="439" t="s">
        <v>14832</v>
      </c>
      <c r="D6423" s="449" t="s">
        <v>73</v>
      </c>
      <c r="E6423" s="450">
        <v>59.02</v>
      </c>
      <c r="F6423" s="455">
        <v>0</v>
      </c>
      <c r="G6423" s="453">
        <f>VLOOKUP(B6423,'SINAPI-%MO'!B:E,4,0)</f>
        <v>7.22E-2</v>
      </c>
      <c r="H6423" s="456">
        <f t="shared" si="100"/>
        <v>54.75</v>
      </c>
    </row>
    <row r="6424" spans="1:8" x14ac:dyDescent="0.25">
      <c r="A6424" s="447"/>
      <c r="B6424" s="449">
        <v>92645</v>
      </c>
      <c r="C6424" s="439" t="s">
        <v>14833</v>
      </c>
      <c r="D6424" s="449" t="s">
        <v>73</v>
      </c>
      <c r="E6424" s="450">
        <v>62.86</v>
      </c>
      <c r="F6424" s="455">
        <v>0</v>
      </c>
      <c r="G6424" s="453">
        <f>VLOOKUP(B6424,'SINAPI-%MO'!B:E,4,0)</f>
        <v>0.12889999999999999</v>
      </c>
      <c r="H6424" s="456">
        <f t="shared" si="100"/>
        <v>54.75</v>
      </c>
    </row>
    <row r="6425" spans="1:8" x14ac:dyDescent="0.25">
      <c r="A6425" s="447"/>
      <c r="B6425" s="449">
        <v>92360</v>
      </c>
      <c r="C6425" s="439" t="s">
        <v>14834</v>
      </c>
      <c r="D6425" s="449" t="s">
        <v>73</v>
      </c>
      <c r="E6425" s="450">
        <v>78.790000000000006</v>
      </c>
      <c r="F6425" s="455">
        <v>0</v>
      </c>
      <c r="G6425" s="453">
        <f>VLOOKUP(B6425,'SINAPI-%MO'!B:E,4,0)</f>
        <v>6.8699999999999997E-2</v>
      </c>
      <c r="H6425" s="456">
        <f t="shared" si="100"/>
        <v>73.37</v>
      </c>
    </row>
    <row r="6426" spans="1:8" x14ac:dyDescent="0.25">
      <c r="A6426" s="447"/>
      <c r="B6426" s="449">
        <v>92646</v>
      </c>
      <c r="C6426" s="439" t="s">
        <v>14835</v>
      </c>
      <c r="D6426" s="449" t="s">
        <v>73</v>
      </c>
      <c r="E6426" s="450">
        <v>82.61</v>
      </c>
      <c r="F6426" s="455">
        <v>0</v>
      </c>
      <c r="G6426" s="453">
        <f>VLOOKUP(B6426,'SINAPI-%MO'!B:E,4,0)</f>
        <v>0.11169999999999999</v>
      </c>
      <c r="H6426" s="456">
        <f t="shared" si="100"/>
        <v>73.38</v>
      </c>
    </row>
    <row r="6427" spans="1:8" x14ac:dyDescent="0.25">
      <c r="A6427" s="447"/>
      <c r="B6427" s="449">
        <v>95697</v>
      </c>
      <c r="C6427" s="439" t="s">
        <v>14836</v>
      </c>
      <c r="D6427" s="449" t="s">
        <v>73</v>
      </c>
      <c r="E6427" s="450">
        <v>86.68</v>
      </c>
      <c r="F6427" s="455">
        <v>0</v>
      </c>
      <c r="G6427" s="453">
        <f>VLOOKUP(B6427,'SINAPI-%MO'!B:E,4,0)</f>
        <v>7.7399999999999997E-2</v>
      </c>
      <c r="H6427" s="456">
        <f t="shared" si="100"/>
        <v>79.97</v>
      </c>
    </row>
    <row r="6428" spans="1:8" x14ac:dyDescent="0.25">
      <c r="A6428" s="447"/>
      <c r="B6428" s="449">
        <v>92648</v>
      </c>
      <c r="C6428" s="439" t="s">
        <v>14837</v>
      </c>
      <c r="D6428" s="449" t="s">
        <v>73</v>
      </c>
      <c r="E6428" s="450">
        <v>90.5</v>
      </c>
      <c r="F6428" s="455">
        <v>0</v>
      </c>
      <c r="G6428" s="453">
        <f>VLOOKUP(B6428,'SINAPI-%MO'!B:E,4,0)</f>
        <v>0.1164</v>
      </c>
      <c r="H6428" s="456">
        <f t="shared" si="100"/>
        <v>79.959999999999994</v>
      </c>
    </row>
    <row r="6429" spans="1:8" x14ac:dyDescent="0.25">
      <c r="A6429" s="447"/>
      <c r="B6429" s="449">
        <v>92338</v>
      </c>
      <c r="C6429" s="439" t="s">
        <v>14838</v>
      </c>
      <c r="D6429" s="449" t="s">
        <v>73</v>
      </c>
      <c r="E6429" s="450">
        <v>129.07</v>
      </c>
      <c r="F6429" s="455">
        <v>0</v>
      </c>
      <c r="G6429" s="453">
        <f>VLOOKUP(B6429,'SINAPI-%MO'!B:E,4,0)</f>
        <v>0.2397</v>
      </c>
      <c r="H6429" s="456">
        <f t="shared" si="100"/>
        <v>98.13</v>
      </c>
    </row>
    <row r="6430" spans="1:8" x14ac:dyDescent="0.25">
      <c r="A6430" s="447"/>
      <c r="B6430" s="449">
        <v>92361</v>
      </c>
      <c r="C6430" s="439" t="s">
        <v>14839</v>
      </c>
      <c r="D6430" s="449" t="s">
        <v>73</v>
      </c>
      <c r="E6430" s="450">
        <v>106.46</v>
      </c>
      <c r="F6430" s="455">
        <v>0</v>
      </c>
      <c r="G6430" s="453">
        <f>VLOOKUP(B6430,'SINAPI-%MO'!B:E,4,0)</f>
        <v>7.8200000000000006E-2</v>
      </c>
      <c r="H6430" s="456">
        <f t="shared" si="100"/>
        <v>98.13</v>
      </c>
    </row>
    <row r="6431" spans="1:8" x14ac:dyDescent="0.25">
      <c r="A6431" s="447"/>
      <c r="B6431" s="449">
        <v>92649</v>
      </c>
      <c r="C6431" s="439" t="s">
        <v>14840</v>
      </c>
      <c r="D6431" s="449" t="s">
        <v>73</v>
      </c>
      <c r="E6431" s="450">
        <v>110.28</v>
      </c>
      <c r="F6431" s="455">
        <v>0</v>
      </c>
      <c r="G6431" s="453">
        <f>VLOOKUP(B6431,'SINAPI-%MO'!B:E,4,0)</f>
        <v>0.11020000000000001</v>
      </c>
      <c r="H6431" s="456">
        <f t="shared" si="100"/>
        <v>98.12</v>
      </c>
    </row>
    <row r="6432" spans="1:8" x14ac:dyDescent="0.25">
      <c r="A6432" s="447"/>
      <c r="B6432" s="449">
        <v>92339</v>
      </c>
      <c r="C6432" s="439" t="s">
        <v>14841</v>
      </c>
      <c r="D6432" s="449" t="s">
        <v>73</v>
      </c>
      <c r="E6432" s="450">
        <v>190.79</v>
      </c>
      <c r="F6432" s="455">
        <v>0</v>
      </c>
      <c r="G6432" s="453">
        <f>VLOOKUP(B6432,'SINAPI-%MO'!B:E,4,0)</f>
        <v>0.1666</v>
      </c>
      <c r="H6432" s="456">
        <f t="shared" si="100"/>
        <v>159</v>
      </c>
    </row>
    <row r="6433" spans="1:8" x14ac:dyDescent="0.25">
      <c r="A6433" s="447"/>
      <c r="B6433" s="449">
        <v>92362</v>
      </c>
      <c r="C6433" s="439" t="s">
        <v>14842</v>
      </c>
      <c r="D6433" s="449" t="s">
        <v>73</v>
      </c>
      <c r="E6433" s="450">
        <v>169.78</v>
      </c>
      <c r="F6433" s="455">
        <v>0</v>
      </c>
      <c r="G6433" s="453">
        <f>VLOOKUP(B6433,'SINAPI-%MO'!B:E,4,0)</f>
        <v>6.3500000000000001E-2</v>
      </c>
      <c r="H6433" s="456">
        <f t="shared" si="100"/>
        <v>158.99</v>
      </c>
    </row>
    <row r="6434" spans="1:8" x14ac:dyDescent="0.25">
      <c r="A6434" s="447"/>
      <c r="B6434" s="449">
        <v>92650</v>
      </c>
      <c r="C6434" s="439" t="s">
        <v>14843</v>
      </c>
      <c r="D6434" s="449" t="s">
        <v>73</v>
      </c>
      <c r="E6434" s="450">
        <v>173.6</v>
      </c>
      <c r="F6434" s="455">
        <v>0</v>
      </c>
      <c r="G6434" s="453">
        <f>VLOOKUP(B6434,'SINAPI-%MO'!B:E,4,0)</f>
        <v>8.4099999999999994E-2</v>
      </c>
      <c r="H6434" s="456">
        <f t="shared" si="100"/>
        <v>159</v>
      </c>
    </row>
    <row r="6435" spans="1:8" x14ac:dyDescent="0.25">
      <c r="A6435" s="447"/>
      <c r="B6435" s="449">
        <v>106674</v>
      </c>
      <c r="C6435" s="439" t="s">
        <v>14844</v>
      </c>
      <c r="D6435" s="449" t="s">
        <v>73</v>
      </c>
      <c r="E6435" s="450">
        <v>232.8</v>
      </c>
      <c r="F6435" s="455">
        <v>0</v>
      </c>
      <c r="G6435" s="453">
        <f>VLOOKUP(B6435,'SINAPI-%MO'!B:E,4,0)</f>
        <v>0.1401</v>
      </c>
      <c r="H6435" s="456">
        <f t="shared" si="100"/>
        <v>200.18</v>
      </c>
    </row>
    <row r="6436" spans="1:8" x14ac:dyDescent="0.25">
      <c r="A6436" s="447"/>
      <c r="B6436" s="449">
        <v>106675</v>
      </c>
      <c r="C6436" s="439" t="s">
        <v>14845</v>
      </c>
      <c r="D6436" s="449" t="s">
        <v>73</v>
      </c>
      <c r="E6436" s="450">
        <v>213.39</v>
      </c>
      <c r="F6436" s="455">
        <v>0</v>
      </c>
      <c r="G6436" s="453">
        <f>VLOOKUP(B6436,'SINAPI-%MO'!B:E,4,0)</f>
        <v>6.1899999999999997E-2</v>
      </c>
      <c r="H6436" s="456">
        <f t="shared" si="100"/>
        <v>200.18</v>
      </c>
    </row>
    <row r="6437" spans="1:8" x14ac:dyDescent="0.25">
      <c r="A6437" s="447"/>
      <c r="B6437" s="449">
        <v>106676</v>
      </c>
      <c r="C6437" s="439" t="s">
        <v>14846</v>
      </c>
      <c r="D6437" s="449" t="s">
        <v>73</v>
      </c>
      <c r="E6437" s="450">
        <v>217.22</v>
      </c>
      <c r="F6437" s="455">
        <v>0</v>
      </c>
      <c r="G6437" s="453">
        <f>VLOOKUP(B6437,'SINAPI-%MO'!B:E,4,0)</f>
        <v>7.8399999999999997E-2</v>
      </c>
      <c r="H6437" s="456">
        <f t="shared" si="100"/>
        <v>200.18</v>
      </c>
    </row>
    <row r="6438" spans="1:8" x14ac:dyDescent="0.25">
      <c r="A6438" s="447"/>
      <c r="B6438" s="449">
        <v>97439</v>
      </c>
      <c r="C6438" s="439" t="s">
        <v>14847</v>
      </c>
      <c r="D6438" s="449" t="s">
        <v>60</v>
      </c>
      <c r="E6438" s="450">
        <v>140.41999999999999</v>
      </c>
      <c r="F6438" s="455">
        <v>0.7137</v>
      </c>
      <c r="G6438" s="453">
        <f>VLOOKUP(B6438,'SINAPI-%MO'!B:E,4,0)</f>
        <v>0.28539999999999999</v>
      </c>
      <c r="H6438" s="456">
        <f t="shared" si="100"/>
        <v>100.34</v>
      </c>
    </row>
    <row r="6439" spans="1:8" x14ac:dyDescent="0.25">
      <c r="A6439" s="447"/>
      <c r="B6439" s="449">
        <v>97440</v>
      </c>
      <c r="C6439" s="439" t="s">
        <v>14848</v>
      </c>
      <c r="D6439" s="449" t="s">
        <v>60</v>
      </c>
      <c r="E6439" s="450">
        <v>163.18</v>
      </c>
      <c r="F6439" s="455">
        <v>0.74490000000000001</v>
      </c>
      <c r="G6439" s="453">
        <f>VLOOKUP(B6439,'SINAPI-%MO'!B:E,4,0)</f>
        <v>0.254</v>
      </c>
      <c r="H6439" s="456">
        <f t="shared" si="100"/>
        <v>121.73</v>
      </c>
    </row>
    <row r="6440" spans="1:8" x14ac:dyDescent="0.25">
      <c r="A6440" s="447"/>
      <c r="B6440" s="449">
        <v>97442</v>
      </c>
      <c r="C6440" s="439" t="s">
        <v>14849</v>
      </c>
      <c r="D6440" s="449" t="s">
        <v>60</v>
      </c>
      <c r="E6440" s="450">
        <v>176.61</v>
      </c>
      <c r="F6440" s="455">
        <v>0.75609999999999999</v>
      </c>
      <c r="G6440" s="453">
        <f>VLOOKUP(B6440,'SINAPI-%MO'!B:E,4,0)</f>
        <v>0.24249999999999999</v>
      </c>
      <c r="H6440" s="456">
        <f t="shared" si="100"/>
        <v>133.78</v>
      </c>
    </row>
    <row r="6441" spans="1:8" x14ac:dyDescent="0.25">
      <c r="A6441" s="447"/>
      <c r="B6441" s="449">
        <v>97552</v>
      </c>
      <c r="C6441" s="439" t="s">
        <v>14850</v>
      </c>
      <c r="D6441" s="449" t="s">
        <v>60</v>
      </c>
      <c r="E6441" s="450">
        <v>64.48</v>
      </c>
      <c r="F6441" s="455">
        <v>0</v>
      </c>
      <c r="G6441" s="453">
        <f>VLOOKUP(B6441,'SINAPI-%MO'!B:E,4,0)</f>
        <v>0.28720000000000001</v>
      </c>
      <c r="H6441" s="456">
        <f t="shared" si="100"/>
        <v>45.96</v>
      </c>
    </row>
    <row r="6442" spans="1:8" x14ac:dyDescent="0.25">
      <c r="A6442" s="447"/>
      <c r="B6442" s="449">
        <v>97553</v>
      </c>
      <c r="C6442" s="439" t="s">
        <v>14851</v>
      </c>
      <c r="D6442" s="449" t="s">
        <v>60</v>
      </c>
      <c r="E6442" s="450">
        <v>90.99</v>
      </c>
      <c r="F6442" s="455">
        <v>0</v>
      </c>
      <c r="G6442" s="453">
        <f>VLOOKUP(B6442,'SINAPI-%MO'!B:E,4,0)</f>
        <v>0.3493</v>
      </c>
      <c r="H6442" s="456">
        <f t="shared" si="100"/>
        <v>59.2</v>
      </c>
    </row>
    <row r="6443" spans="1:8" x14ac:dyDescent="0.25">
      <c r="A6443" s="447"/>
      <c r="B6443" s="449">
        <v>97554</v>
      </c>
      <c r="C6443" s="439" t="s">
        <v>14852</v>
      </c>
      <c r="D6443" s="449" t="s">
        <v>60</v>
      </c>
      <c r="E6443" s="450">
        <v>154.75</v>
      </c>
      <c r="F6443" s="455">
        <v>0</v>
      </c>
      <c r="G6443" s="453">
        <f>VLOOKUP(B6443,'SINAPI-%MO'!B:E,4,0)</f>
        <v>0.39939999999999998</v>
      </c>
      <c r="H6443" s="456">
        <f t="shared" si="100"/>
        <v>92.94</v>
      </c>
    </row>
    <row r="6444" spans="1:8" x14ac:dyDescent="0.25">
      <c r="A6444" s="447"/>
      <c r="B6444" s="449">
        <v>97491</v>
      </c>
      <c r="C6444" s="439" t="s">
        <v>14853</v>
      </c>
      <c r="D6444" s="449" t="s">
        <v>60</v>
      </c>
      <c r="E6444" s="450">
        <v>116.4</v>
      </c>
      <c r="F6444" s="455">
        <v>0</v>
      </c>
      <c r="G6444" s="453">
        <f>VLOOKUP(B6444,'SINAPI-%MO'!B:E,4,0)</f>
        <v>0.20150000000000001</v>
      </c>
      <c r="H6444" s="456">
        <f t="shared" si="100"/>
        <v>92.94</v>
      </c>
    </row>
    <row r="6445" spans="1:8" x14ac:dyDescent="0.25">
      <c r="A6445" s="447"/>
      <c r="B6445" s="449">
        <v>97529</v>
      </c>
      <c r="C6445" s="439" t="s">
        <v>14854</v>
      </c>
      <c r="D6445" s="449" t="s">
        <v>60</v>
      </c>
      <c r="E6445" s="450">
        <v>111.68</v>
      </c>
      <c r="F6445" s="455">
        <v>0</v>
      </c>
      <c r="G6445" s="453">
        <f>VLOOKUP(B6445,'SINAPI-%MO'!B:E,4,0)</f>
        <v>0.1678</v>
      </c>
      <c r="H6445" s="456">
        <f t="shared" si="100"/>
        <v>92.94</v>
      </c>
    </row>
    <row r="6446" spans="1:8" x14ac:dyDescent="0.25">
      <c r="A6446" s="447"/>
      <c r="B6446" s="449">
        <v>97492</v>
      </c>
      <c r="C6446" s="439" t="s">
        <v>14855</v>
      </c>
      <c r="D6446" s="449" t="s">
        <v>60</v>
      </c>
      <c r="E6446" s="450">
        <v>172.1</v>
      </c>
      <c r="F6446" s="455">
        <v>0</v>
      </c>
      <c r="G6446" s="453">
        <f>VLOOKUP(B6446,'SINAPI-%MO'!B:E,4,0)</f>
        <v>0.1726</v>
      </c>
      <c r="H6446" s="456">
        <f t="shared" si="100"/>
        <v>142.38999999999999</v>
      </c>
    </row>
    <row r="6447" spans="1:8" x14ac:dyDescent="0.25">
      <c r="A6447" s="447"/>
      <c r="B6447" s="449">
        <v>97530</v>
      </c>
      <c r="C6447" s="439" t="s">
        <v>14856</v>
      </c>
      <c r="D6447" s="449" t="s">
        <v>60</v>
      </c>
      <c r="E6447" s="450">
        <v>163.77000000000001</v>
      </c>
      <c r="F6447" s="455">
        <v>0</v>
      </c>
      <c r="G6447" s="453">
        <f>VLOOKUP(B6447,'SINAPI-%MO'!B:E,4,0)</f>
        <v>0.1305</v>
      </c>
      <c r="H6447" s="456">
        <f t="shared" si="100"/>
        <v>142.38999999999999</v>
      </c>
    </row>
    <row r="6448" spans="1:8" x14ac:dyDescent="0.25">
      <c r="A6448" s="447"/>
      <c r="B6448" s="449">
        <v>97493</v>
      </c>
      <c r="C6448" s="439" t="s">
        <v>14857</v>
      </c>
      <c r="D6448" s="449" t="s">
        <v>60</v>
      </c>
      <c r="E6448" s="450">
        <v>222.11</v>
      </c>
      <c r="F6448" s="455">
        <v>0</v>
      </c>
      <c r="G6448" s="453">
        <f>VLOOKUP(B6448,'SINAPI-%MO'!B:E,4,0)</f>
        <v>0.1658</v>
      </c>
      <c r="H6448" s="456">
        <f t="shared" si="100"/>
        <v>185.28</v>
      </c>
    </row>
    <row r="6449" spans="1:8" x14ac:dyDescent="0.25">
      <c r="A6449" s="447"/>
      <c r="B6449" s="449">
        <v>97531</v>
      </c>
      <c r="C6449" s="439" t="s">
        <v>14858</v>
      </c>
      <c r="D6449" s="449" t="s">
        <v>60</v>
      </c>
      <c r="E6449" s="450">
        <v>209.67</v>
      </c>
      <c r="F6449" s="455">
        <v>0</v>
      </c>
      <c r="G6449" s="453">
        <f>VLOOKUP(B6449,'SINAPI-%MO'!B:E,4,0)</f>
        <v>0.1163</v>
      </c>
      <c r="H6449" s="456">
        <f t="shared" si="100"/>
        <v>185.28</v>
      </c>
    </row>
    <row r="6450" spans="1:8" x14ac:dyDescent="0.25">
      <c r="A6450" s="447"/>
      <c r="B6450" s="449">
        <v>97458</v>
      </c>
      <c r="C6450" s="439" t="s">
        <v>14859</v>
      </c>
      <c r="D6450" s="449" t="s">
        <v>60</v>
      </c>
      <c r="E6450" s="450">
        <v>387.14</v>
      </c>
      <c r="F6450" s="455">
        <v>0</v>
      </c>
      <c r="G6450" s="453">
        <f>VLOOKUP(B6450,'SINAPI-%MO'!B:E,4,0)</f>
        <v>0.21590000000000001</v>
      </c>
      <c r="H6450" s="456">
        <f t="shared" si="100"/>
        <v>303.55</v>
      </c>
    </row>
    <row r="6451" spans="1:8" x14ac:dyDescent="0.25">
      <c r="A6451" s="447"/>
      <c r="B6451" s="449">
        <v>97494</v>
      </c>
      <c r="C6451" s="439" t="s">
        <v>14860</v>
      </c>
      <c r="D6451" s="449" t="s">
        <v>60</v>
      </c>
      <c r="E6451" s="450">
        <v>349.29</v>
      </c>
      <c r="F6451" s="455">
        <v>0</v>
      </c>
      <c r="G6451" s="453">
        <f>VLOOKUP(B6451,'SINAPI-%MO'!B:E,4,0)</f>
        <v>0.13089999999999999</v>
      </c>
      <c r="H6451" s="456">
        <f t="shared" si="100"/>
        <v>303.56</v>
      </c>
    </row>
    <row r="6452" spans="1:8" x14ac:dyDescent="0.25">
      <c r="A6452" s="447"/>
      <c r="B6452" s="449">
        <v>97532</v>
      </c>
      <c r="C6452" s="439" t="s">
        <v>14861</v>
      </c>
      <c r="D6452" s="449" t="s">
        <v>60</v>
      </c>
      <c r="E6452" s="450">
        <v>331.7</v>
      </c>
      <c r="F6452" s="455">
        <v>0</v>
      </c>
      <c r="G6452" s="453">
        <f>VLOOKUP(B6452,'SINAPI-%MO'!B:E,4,0)</f>
        <v>8.48E-2</v>
      </c>
      <c r="H6452" s="456">
        <f t="shared" si="100"/>
        <v>303.57</v>
      </c>
    </row>
    <row r="6453" spans="1:8" x14ac:dyDescent="0.25">
      <c r="A6453" s="447"/>
      <c r="B6453" s="449">
        <v>97459</v>
      </c>
      <c r="C6453" s="439" t="s">
        <v>14862</v>
      </c>
      <c r="D6453" s="449" t="s">
        <v>60</v>
      </c>
      <c r="E6453" s="450">
        <v>677.72</v>
      </c>
      <c r="F6453" s="455">
        <v>0</v>
      </c>
      <c r="G6453" s="453">
        <f>VLOOKUP(B6453,'SINAPI-%MO'!B:E,4,0)</f>
        <v>0.12670000000000001</v>
      </c>
      <c r="H6453" s="456">
        <f t="shared" si="100"/>
        <v>591.85</v>
      </c>
    </row>
    <row r="6454" spans="1:8" x14ac:dyDescent="0.25">
      <c r="A6454" s="447"/>
      <c r="B6454" s="449">
        <v>97495</v>
      </c>
      <c r="C6454" s="439" t="s">
        <v>14863</v>
      </c>
      <c r="D6454" s="449" t="s">
        <v>60</v>
      </c>
      <c r="E6454" s="450">
        <v>650.98</v>
      </c>
      <c r="F6454" s="455">
        <v>0</v>
      </c>
      <c r="G6454" s="453">
        <f>VLOOKUP(B6454,'SINAPI-%MO'!B:E,4,0)</f>
        <v>9.0800000000000006E-2</v>
      </c>
      <c r="H6454" s="456">
        <f t="shared" si="100"/>
        <v>591.87</v>
      </c>
    </row>
    <row r="6455" spans="1:8" x14ac:dyDescent="0.25">
      <c r="A6455" s="447"/>
      <c r="B6455" s="449">
        <v>97533</v>
      </c>
      <c r="C6455" s="439" t="s">
        <v>14864</v>
      </c>
      <c r="D6455" s="449" t="s">
        <v>60</v>
      </c>
      <c r="E6455" s="450">
        <v>625.66</v>
      </c>
      <c r="F6455" s="455">
        <v>0</v>
      </c>
      <c r="G6455" s="453">
        <f>VLOOKUP(B6455,'SINAPI-%MO'!B:E,4,0)</f>
        <v>5.3999999999999999E-2</v>
      </c>
      <c r="H6455" s="456">
        <f t="shared" si="100"/>
        <v>591.87</v>
      </c>
    </row>
    <row r="6456" spans="1:8" x14ac:dyDescent="0.25">
      <c r="A6456" s="447"/>
      <c r="B6456" s="449">
        <v>97460</v>
      </c>
      <c r="C6456" s="439" t="s">
        <v>14865</v>
      </c>
      <c r="D6456" s="449" t="s">
        <v>60</v>
      </c>
      <c r="E6456" s="450">
        <v>1054.33</v>
      </c>
      <c r="F6456" s="455">
        <v>0</v>
      </c>
      <c r="G6456" s="453">
        <f>VLOOKUP(B6456,'SINAPI-%MO'!B:E,4,0)</f>
        <v>8.3599999999999994E-2</v>
      </c>
      <c r="H6456" s="456">
        <f t="shared" si="100"/>
        <v>966.18</v>
      </c>
    </row>
    <row r="6457" spans="1:8" x14ac:dyDescent="0.25">
      <c r="A6457" s="447"/>
      <c r="B6457" s="449">
        <v>97496</v>
      </c>
      <c r="C6457" s="439" t="s">
        <v>14866</v>
      </c>
      <c r="D6457" s="449" t="s">
        <v>60</v>
      </c>
      <c r="E6457" s="450">
        <v>1038.68</v>
      </c>
      <c r="F6457" s="455">
        <v>0</v>
      </c>
      <c r="G6457" s="453">
        <f>VLOOKUP(B6457,'SINAPI-%MO'!B:E,4,0)</f>
        <v>6.9800000000000001E-2</v>
      </c>
      <c r="H6457" s="456">
        <f t="shared" si="100"/>
        <v>966.18</v>
      </c>
    </row>
    <row r="6458" spans="1:8" x14ac:dyDescent="0.25">
      <c r="A6458" s="447"/>
      <c r="B6458" s="449">
        <v>97534</v>
      </c>
      <c r="C6458" s="439" t="s">
        <v>14867</v>
      </c>
      <c r="D6458" s="449" t="s">
        <v>60</v>
      </c>
      <c r="E6458" s="450">
        <v>1005.63</v>
      </c>
      <c r="F6458" s="455">
        <v>0</v>
      </c>
      <c r="G6458" s="453">
        <f>VLOOKUP(B6458,'SINAPI-%MO'!B:E,4,0)</f>
        <v>3.9199999999999999E-2</v>
      </c>
      <c r="H6458" s="456">
        <f t="shared" si="100"/>
        <v>966.2</v>
      </c>
    </row>
    <row r="6459" spans="1:8" x14ac:dyDescent="0.25">
      <c r="A6459" s="447"/>
      <c r="B6459" s="449">
        <v>101926</v>
      </c>
      <c r="C6459" s="439" t="s">
        <v>14868</v>
      </c>
      <c r="D6459" s="449" t="s">
        <v>60</v>
      </c>
      <c r="E6459" s="450">
        <v>401.89</v>
      </c>
      <c r="F6459" s="455">
        <v>0</v>
      </c>
      <c r="G6459" s="453">
        <f>VLOOKUP(B6459,'SINAPI-%MO'!B:E,4,0)</f>
        <v>0.21190000000000001</v>
      </c>
      <c r="H6459" s="456">
        <f t="shared" si="100"/>
        <v>316.72000000000003</v>
      </c>
    </row>
    <row r="6460" spans="1:8" x14ac:dyDescent="0.25">
      <c r="A6460" s="447"/>
      <c r="B6460" s="449">
        <v>101935</v>
      </c>
      <c r="C6460" s="439" t="s">
        <v>14869</v>
      </c>
      <c r="D6460" s="449" t="s">
        <v>60</v>
      </c>
      <c r="E6460" s="450">
        <v>416.66</v>
      </c>
      <c r="F6460" s="455">
        <v>0</v>
      </c>
      <c r="G6460" s="453">
        <f>VLOOKUP(B6460,'SINAPI-%MO'!B:E,4,0)</f>
        <v>0.2399</v>
      </c>
      <c r="H6460" s="456">
        <f t="shared" si="100"/>
        <v>316.7</v>
      </c>
    </row>
    <row r="6461" spans="1:8" x14ac:dyDescent="0.25">
      <c r="A6461" s="447"/>
      <c r="B6461" s="449">
        <v>92704</v>
      </c>
      <c r="C6461" s="439" t="s">
        <v>14870</v>
      </c>
      <c r="D6461" s="449" t="s">
        <v>60</v>
      </c>
      <c r="E6461" s="450">
        <v>26.79</v>
      </c>
      <c r="F6461" s="455">
        <v>0</v>
      </c>
      <c r="G6461" s="453">
        <f>VLOOKUP(B6461,'SINAPI-%MO'!B:E,4,0)</f>
        <v>0.63160000000000005</v>
      </c>
      <c r="H6461" s="456">
        <f t="shared" si="100"/>
        <v>9.86</v>
      </c>
    </row>
    <row r="6462" spans="1:8" x14ac:dyDescent="0.25">
      <c r="A6462" s="447"/>
      <c r="B6462" s="449">
        <v>92705</v>
      </c>
      <c r="C6462" s="439" t="s">
        <v>14871</v>
      </c>
      <c r="D6462" s="449" t="s">
        <v>60</v>
      </c>
      <c r="E6462" s="450">
        <v>43.04</v>
      </c>
      <c r="F6462" s="455">
        <v>0</v>
      </c>
      <c r="G6462" s="453">
        <f>VLOOKUP(B6462,'SINAPI-%MO'!B:E,4,0)</f>
        <v>0.67449999999999999</v>
      </c>
      <c r="H6462" s="456">
        <f t="shared" si="100"/>
        <v>14</v>
      </c>
    </row>
    <row r="6463" spans="1:8" x14ac:dyDescent="0.25">
      <c r="A6463" s="447"/>
      <c r="B6463" s="449">
        <v>92706</v>
      </c>
      <c r="C6463" s="439" t="s">
        <v>14872</v>
      </c>
      <c r="D6463" s="449" t="s">
        <v>60</v>
      </c>
      <c r="E6463" s="450">
        <v>69.66</v>
      </c>
      <c r="F6463" s="455">
        <v>0</v>
      </c>
      <c r="G6463" s="453">
        <f>VLOOKUP(B6463,'SINAPI-%MO'!B:E,4,0)</f>
        <v>0.67830000000000001</v>
      </c>
      <c r="H6463" s="456">
        <f t="shared" si="100"/>
        <v>22.4</v>
      </c>
    </row>
    <row r="6464" spans="1:8" x14ac:dyDescent="0.25">
      <c r="A6464" s="447"/>
      <c r="B6464" s="449">
        <v>92637</v>
      </c>
      <c r="C6464" s="439" t="s">
        <v>14873</v>
      </c>
      <c r="D6464" s="449" t="s">
        <v>60</v>
      </c>
      <c r="E6464" s="450">
        <v>136.86000000000001</v>
      </c>
      <c r="F6464" s="455">
        <v>0</v>
      </c>
      <c r="G6464" s="453">
        <f>VLOOKUP(B6464,'SINAPI-%MO'!B:E,4,0)</f>
        <v>0.33</v>
      </c>
      <c r="H6464" s="456">
        <f t="shared" si="100"/>
        <v>91.69</v>
      </c>
    </row>
    <row r="6465" spans="1:8" x14ac:dyDescent="0.25">
      <c r="A6465" s="447"/>
      <c r="B6465" s="449">
        <v>92681</v>
      </c>
      <c r="C6465" s="439" t="s">
        <v>14874</v>
      </c>
      <c r="D6465" s="449" t="s">
        <v>60</v>
      </c>
      <c r="E6465" s="450">
        <v>51.66</v>
      </c>
      <c r="F6465" s="455">
        <v>0</v>
      </c>
      <c r="G6465" s="453">
        <f>VLOOKUP(B6465,'SINAPI-%MO'!B:E,4,0)</f>
        <v>0.56620000000000004</v>
      </c>
      <c r="H6465" s="456">
        <f t="shared" si="100"/>
        <v>22.41</v>
      </c>
    </row>
    <row r="6466" spans="1:8" x14ac:dyDescent="0.25">
      <c r="A6466" s="447"/>
      <c r="B6466" s="449">
        <v>92638</v>
      </c>
      <c r="C6466" s="439" t="s">
        <v>14875</v>
      </c>
      <c r="D6466" s="449" t="s">
        <v>60</v>
      </c>
      <c r="E6466" s="450">
        <v>190.95</v>
      </c>
      <c r="F6466" s="455">
        <v>0</v>
      </c>
      <c r="G6466" s="453">
        <f>VLOOKUP(B6466,'SINAPI-%MO'!B:E,4,0)</f>
        <v>0.26329999999999998</v>
      </c>
      <c r="H6466" s="456">
        <f t="shared" si="100"/>
        <v>140.66999999999999</v>
      </c>
    </row>
    <row r="6467" spans="1:8" x14ac:dyDescent="0.25">
      <c r="A6467" s="447"/>
      <c r="B6467" s="449">
        <v>92682</v>
      </c>
      <c r="C6467" s="439" t="s">
        <v>14876</v>
      </c>
      <c r="D6467" s="449" t="s">
        <v>60</v>
      </c>
      <c r="E6467" s="450">
        <v>66.319999999999993</v>
      </c>
      <c r="F6467" s="455">
        <v>0</v>
      </c>
      <c r="G6467" s="453">
        <f>VLOOKUP(B6467,'SINAPI-%MO'!B:E,4,0)</f>
        <v>0.48520000000000002</v>
      </c>
      <c r="H6467" s="456">
        <f t="shared" si="100"/>
        <v>34.14</v>
      </c>
    </row>
    <row r="6468" spans="1:8" x14ac:dyDescent="0.25">
      <c r="A6468" s="447"/>
      <c r="B6468" s="449">
        <v>92639</v>
      </c>
      <c r="C6468" s="439" t="s">
        <v>14877</v>
      </c>
      <c r="D6468" s="449" t="s">
        <v>60</v>
      </c>
      <c r="E6468" s="450">
        <v>239.31</v>
      </c>
      <c r="F6468" s="455">
        <v>0</v>
      </c>
      <c r="G6468" s="453">
        <f>VLOOKUP(B6468,'SINAPI-%MO'!B:E,4,0)</f>
        <v>0.23449999999999999</v>
      </c>
      <c r="H6468" s="456">
        <f t="shared" si="100"/>
        <v>183.19</v>
      </c>
    </row>
    <row r="6469" spans="1:8" x14ac:dyDescent="0.25">
      <c r="A6469" s="447"/>
      <c r="B6469" s="449">
        <v>92683</v>
      </c>
      <c r="C6469" s="439" t="s">
        <v>14878</v>
      </c>
      <c r="D6469" s="449" t="s">
        <v>60</v>
      </c>
      <c r="E6469" s="450">
        <v>78.709999999999994</v>
      </c>
      <c r="F6469" s="455">
        <v>0</v>
      </c>
      <c r="G6469" s="453">
        <f>VLOOKUP(B6469,'SINAPI-%MO'!B:E,4,0)</f>
        <v>0.45150000000000001</v>
      </c>
      <c r="H6469" s="456">
        <f t="shared" si="100"/>
        <v>43.17</v>
      </c>
    </row>
    <row r="6470" spans="1:8" x14ac:dyDescent="0.25">
      <c r="A6470" s="447"/>
      <c r="B6470" s="449">
        <v>92640</v>
      </c>
      <c r="C6470" s="439" t="s">
        <v>14879</v>
      </c>
      <c r="D6470" s="449" t="s">
        <v>60</v>
      </c>
      <c r="E6470" s="450">
        <v>131.55000000000001</v>
      </c>
      <c r="F6470" s="455">
        <v>0</v>
      </c>
      <c r="G6470" s="453">
        <f>VLOOKUP(B6470,'SINAPI-%MO'!B:E,4,0)</f>
        <v>0.48209999999999997</v>
      </c>
      <c r="H6470" s="456">
        <f t="shared" si="100"/>
        <v>68.12</v>
      </c>
    </row>
    <row r="6471" spans="1:8" x14ac:dyDescent="0.25">
      <c r="A6471" s="447"/>
      <c r="B6471" s="449">
        <v>92684</v>
      </c>
      <c r="C6471" s="439" t="s">
        <v>14880</v>
      </c>
      <c r="D6471" s="449" t="s">
        <v>60</v>
      </c>
      <c r="E6471" s="450">
        <v>107.87</v>
      </c>
      <c r="F6471" s="455">
        <v>0</v>
      </c>
      <c r="G6471" s="453">
        <f>VLOOKUP(B6471,'SINAPI-%MO'!B:E,4,0)</f>
        <v>0.36840000000000001</v>
      </c>
      <c r="H6471" s="456">
        <f t="shared" si="100"/>
        <v>68.13</v>
      </c>
    </row>
    <row r="6472" spans="1:8" x14ac:dyDescent="0.25">
      <c r="A6472" s="447"/>
      <c r="B6472" s="449">
        <v>92642</v>
      </c>
      <c r="C6472" s="439" t="s">
        <v>14881</v>
      </c>
      <c r="D6472" s="449" t="s">
        <v>60</v>
      </c>
      <c r="E6472" s="450">
        <v>203.13</v>
      </c>
      <c r="F6472" s="455">
        <v>0</v>
      </c>
      <c r="G6472" s="453">
        <f>VLOOKUP(B6472,'SINAPI-%MO'!B:E,4,0)</f>
        <v>0.36620000000000003</v>
      </c>
      <c r="H6472" s="456">
        <f t="shared" si="100"/>
        <v>128.74</v>
      </c>
    </row>
    <row r="6473" spans="1:8" x14ac:dyDescent="0.25">
      <c r="A6473" s="447"/>
      <c r="B6473" s="449">
        <v>92685</v>
      </c>
      <c r="C6473" s="439" t="s">
        <v>14882</v>
      </c>
      <c r="D6473" s="449" t="s">
        <v>60</v>
      </c>
      <c r="E6473" s="450">
        <v>174.78</v>
      </c>
      <c r="F6473" s="455">
        <v>0</v>
      </c>
      <c r="G6473" s="453">
        <f>VLOOKUP(B6473,'SINAPI-%MO'!B:E,4,0)</f>
        <v>0.26340000000000002</v>
      </c>
      <c r="H6473" s="456">
        <f t="shared" si="100"/>
        <v>128.74</v>
      </c>
    </row>
    <row r="6474" spans="1:8" x14ac:dyDescent="0.25">
      <c r="A6474" s="447"/>
      <c r="B6474" s="449">
        <v>92644</v>
      </c>
      <c r="C6474" s="439" t="s">
        <v>14883</v>
      </c>
      <c r="D6474" s="449" t="s">
        <v>60</v>
      </c>
      <c r="E6474" s="450">
        <v>257.58</v>
      </c>
      <c r="F6474" s="455">
        <v>0</v>
      </c>
      <c r="G6474" s="453">
        <f>VLOOKUP(B6474,'SINAPI-%MO'!B:E,4,0)</f>
        <v>0.33129999999999998</v>
      </c>
      <c r="H6474" s="456">
        <f t="shared" si="100"/>
        <v>172.24</v>
      </c>
    </row>
    <row r="6475" spans="1:8" x14ac:dyDescent="0.25">
      <c r="A6475" s="447"/>
      <c r="B6475" s="449">
        <v>92686</v>
      </c>
      <c r="C6475" s="439" t="s">
        <v>14884</v>
      </c>
      <c r="D6475" s="449" t="s">
        <v>60</v>
      </c>
      <c r="E6475" s="450">
        <v>224.55</v>
      </c>
      <c r="F6475" s="455">
        <v>0</v>
      </c>
      <c r="G6475" s="453">
        <f>VLOOKUP(B6475,'SINAPI-%MO'!B:E,4,0)</f>
        <v>0.23300000000000001</v>
      </c>
      <c r="H6475" s="456">
        <f t="shared" si="100"/>
        <v>172.22</v>
      </c>
    </row>
    <row r="6476" spans="1:8" x14ac:dyDescent="0.25">
      <c r="A6476" s="447"/>
      <c r="B6476" s="449">
        <v>92356</v>
      </c>
      <c r="C6476" s="439" t="s">
        <v>14885</v>
      </c>
      <c r="D6476" s="449" t="s">
        <v>60</v>
      </c>
      <c r="E6476" s="450">
        <v>138.06</v>
      </c>
      <c r="F6476" s="455">
        <v>0</v>
      </c>
      <c r="G6476" s="453">
        <f>VLOOKUP(B6476,'SINAPI-%MO'!B:E,4,0)</f>
        <v>0.50649999999999995</v>
      </c>
      <c r="H6476" s="456">
        <f t="shared" ref="H6476:H6539" si="101">IF(E6476&gt;0,TRUNC(E6476*(1-G6476),2),"")</f>
        <v>68.13</v>
      </c>
    </row>
    <row r="6477" spans="1:8" x14ac:dyDescent="0.25">
      <c r="A6477" s="447"/>
      <c r="B6477" s="449">
        <v>92357</v>
      </c>
      <c r="C6477" s="439" t="s">
        <v>14886</v>
      </c>
      <c r="D6477" s="449" t="s">
        <v>60</v>
      </c>
      <c r="E6477" s="450">
        <v>203.25</v>
      </c>
      <c r="F6477" s="455">
        <v>0</v>
      </c>
      <c r="G6477" s="453">
        <f>VLOOKUP(B6477,'SINAPI-%MO'!B:E,4,0)</f>
        <v>0.36649999999999999</v>
      </c>
      <c r="H6477" s="456">
        <f t="shared" si="101"/>
        <v>128.75</v>
      </c>
    </row>
    <row r="6478" spans="1:8" x14ac:dyDescent="0.25">
      <c r="A6478" s="447"/>
      <c r="B6478" s="449">
        <v>92358</v>
      </c>
      <c r="C6478" s="439" t="s">
        <v>14887</v>
      </c>
      <c r="D6478" s="449" t="s">
        <v>60</v>
      </c>
      <c r="E6478" s="450">
        <v>251.31</v>
      </c>
      <c r="F6478" s="455">
        <v>0</v>
      </c>
      <c r="G6478" s="453">
        <f>VLOOKUP(B6478,'SINAPI-%MO'!B:E,4,0)</f>
        <v>0.31459999999999999</v>
      </c>
      <c r="H6478" s="456">
        <f t="shared" si="101"/>
        <v>172.24</v>
      </c>
    </row>
    <row r="6479" spans="1:8" x14ac:dyDescent="0.25">
      <c r="A6479" s="447"/>
      <c r="B6479" s="449">
        <v>101919</v>
      </c>
      <c r="C6479" s="439" t="s">
        <v>14888</v>
      </c>
      <c r="D6479" s="449" t="s">
        <v>60</v>
      </c>
      <c r="E6479" s="450">
        <v>414.85</v>
      </c>
      <c r="F6479" s="455">
        <v>0</v>
      </c>
      <c r="G6479" s="453">
        <f>VLOOKUP(B6479,'SINAPI-%MO'!B:E,4,0)</f>
        <v>0.1026</v>
      </c>
      <c r="H6479" s="456">
        <f t="shared" si="101"/>
        <v>372.28</v>
      </c>
    </row>
    <row r="6480" spans="1:8" x14ac:dyDescent="0.25">
      <c r="A6480" s="447"/>
      <c r="B6480" s="449">
        <v>101928</v>
      </c>
      <c r="C6480" s="439" t="s">
        <v>14889</v>
      </c>
      <c r="D6480" s="449" t="s">
        <v>60</v>
      </c>
      <c r="E6480" s="450">
        <v>422.24</v>
      </c>
      <c r="F6480" s="455">
        <v>0</v>
      </c>
      <c r="G6480" s="453">
        <f>VLOOKUP(B6480,'SINAPI-%MO'!B:E,4,0)</f>
        <v>0.1183</v>
      </c>
      <c r="H6480" s="456">
        <f t="shared" si="101"/>
        <v>372.28</v>
      </c>
    </row>
    <row r="6481" spans="1:8" x14ac:dyDescent="0.25">
      <c r="A6481" s="447"/>
      <c r="B6481" s="449">
        <v>92904</v>
      </c>
      <c r="C6481" s="439" t="s">
        <v>14890</v>
      </c>
      <c r="D6481" s="449" t="s">
        <v>60</v>
      </c>
      <c r="E6481" s="450">
        <v>33.270000000000003</v>
      </c>
      <c r="F6481" s="455">
        <v>0</v>
      </c>
      <c r="G6481" s="453">
        <f>VLOOKUP(B6481,'SINAPI-%MO'!B:E,4,0)</f>
        <v>0.25430000000000003</v>
      </c>
      <c r="H6481" s="456">
        <f t="shared" si="101"/>
        <v>24.8</v>
      </c>
    </row>
    <row r="6482" spans="1:8" x14ac:dyDescent="0.25">
      <c r="A6482" s="447"/>
      <c r="B6482" s="449">
        <v>92905</v>
      </c>
      <c r="C6482" s="439" t="s">
        <v>14891</v>
      </c>
      <c r="D6482" s="449" t="s">
        <v>60</v>
      </c>
      <c r="E6482" s="450">
        <v>47.35</v>
      </c>
      <c r="F6482" s="455">
        <v>0</v>
      </c>
      <c r="G6482" s="453">
        <f>VLOOKUP(B6482,'SINAPI-%MO'!B:E,4,0)</f>
        <v>0.30640000000000001</v>
      </c>
      <c r="H6482" s="456">
        <f t="shared" si="101"/>
        <v>32.840000000000003</v>
      </c>
    </row>
    <row r="6483" spans="1:8" x14ac:dyDescent="0.25">
      <c r="A6483" s="447"/>
      <c r="B6483" s="449">
        <v>92906</v>
      </c>
      <c r="C6483" s="439" t="s">
        <v>14892</v>
      </c>
      <c r="D6483" s="449" t="s">
        <v>60</v>
      </c>
      <c r="E6483" s="450">
        <v>57.65</v>
      </c>
      <c r="F6483" s="455">
        <v>0</v>
      </c>
      <c r="G6483" s="453">
        <f>VLOOKUP(B6483,'SINAPI-%MO'!B:E,4,0)</f>
        <v>0.40970000000000001</v>
      </c>
      <c r="H6483" s="456">
        <f t="shared" si="101"/>
        <v>34.03</v>
      </c>
    </row>
    <row r="6484" spans="1:8" x14ac:dyDescent="0.25">
      <c r="A6484" s="447"/>
      <c r="B6484" s="449">
        <v>92898</v>
      </c>
      <c r="C6484" s="439" t="s">
        <v>14893</v>
      </c>
      <c r="D6484" s="449" t="s">
        <v>60</v>
      </c>
      <c r="E6484" s="450">
        <v>48.65</v>
      </c>
      <c r="F6484" s="455">
        <v>0</v>
      </c>
      <c r="G6484" s="453">
        <f>VLOOKUP(B6484,'SINAPI-%MO'!B:E,4,0)</f>
        <v>0.30049999999999999</v>
      </c>
      <c r="H6484" s="456">
        <f t="shared" si="101"/>
        <v>34.03</v>
      </c>
    </row>
    <row r="6485" spans="1:8" x14ac:dyDescent="0.25">
      <c r="A6485" s="447"/>
      <c r="B6485" s="449">
        <v>92899</v>
      </c>
      <c r="C6485" s="439" t="s">
        <v>14894</v>
      </c>
      <c r="D6485" s="449" t="s">
        <v>60</v>
      </c>
      <c r="E6485" s="450">
        <v>72.86</v>
      </c>
      <c r="F6485" s="455">
        <v>0</v>
      </c>
      <c r="G6485" s="453">
        <f>VLOOKUP(B6485,'SINAPI-%MO'!B:E,4,0)</f>
        <v>0.22070000000000001</v>
      </c>
      <c r="H6485" s="456">
        <f t="shared" si="101"/>
        <v>56.77</v>
      </c>
    </row>
    <row r="6486" spans="1:8" x14ac:dyDescent="0.25">
      <c r="A6486" s="447"/>
      <c r="B6486" s="449">
        <v>92900</v>
      </c>
      <c r="C6486" s="439" t="s">
        <v>14895</v>
      </c>
      <c r="D6486" s="449" t="s">
        <v>60</v>
      </c>
      <c r="E6486" s="450">
        <v>88.4</v>
      </c>
      <c r="F6486" s="455">
        <v>0</v>
      </c>
      <c r="G6486" s="453">
        <f>VLOOKUP(B6486,'SINAPI-%MO'!B:E,4,0)</f>
        <v>0.20100000000000001</v>
      </c>
      <c r="H6486" s="456">
        <f t="shared" si="101"/>
        <v>70.63</v>
      </c>
    </row>
    <row r="6487" spans="1:8" x14ac:dyDescent="0.25">
      <c r="A6487" s="447"/>
      <c r="B6487" s="449">
        <v>92901</v>
      </c>
      <c r="C6487" s="439" t="s">
        <v>14896</v>
      </c>
      <c r="D6487" s="449" t="s">
        <v>60</v>
      </c>
      <c r="E6487" s="450">
        <v>123.63</v>
      </c>
      <c r="F6487" s="455">
        <v>0</v>
      </c>
      <c r="G6487" s="453">
        <f>VLOOKUP(B6487,'SINAPI-%MO'!B:E,4,0)</f>
        <v>0.16070000000000001</v>
      </c>
      <c r="H6487" s="456">
        <f t="shared" si="101"/>
        <v>103.76</v>
      </c>
    </row>
    <row r="6488" spans="1:8" x14ac:dyDescent="0.25">
      <c r="A6488" s="447"/>
      <c r="B6488" s="449">
        <v>92902</v>
      </c>
      <c r="C6488" s="439" t="s">
        <v>14897</v>
      </c>
      <c r="D6488" s="449" t="s">
        <v>60</v>
      </c>
      <c r="E6488" s="450">
        <v>194.44</v>
      </c>
      <c r="F6488" s="455">
        <v>0</v>
      </c>
      <c r="G6488" s="453">
        <f>VLOOKUP(B6488,'SINAPI-%MO'!B:E,4,0)</f>
        <v>0.1183</v>
      </c>
      <c r="H6488" s="456">
        <f t="shared" si="101"/>
        <v>171.43</v>
      </c>
    </row>
    <row r="6489" spans="1:8" x14ac:dyDescent="0.25">
      <c r="A6489" s="447"/>
      <c r="B6489" s="449">
        <v>92903</v>
      </c>
      <c r="C6489" s="439" t="s">
        <v>14898</v>
      </c>
      <c r="D6489" s="449" t="s">
        <v>60</v>
      </c>
      <c r="E6489" s="450">
        <v>291.41000000000003</v>
      </c>
      <c r="F6489" s="455">
        <v>0</v>
      </c>
      <c r="G6489" s="453">
        <f>VLOOKUP(B6489,'SINAPI-%MO'!B:E,4,0)</f>
        <v>8.9700000000000002E-2</v>
      </c>
      <c r="H6489" s="456">
        <f t="shared" si="101"/>
        <v>265.27</v>
      </c>
    </row>
    <row r="6490" spans="1:8" x14ac:dyDescent="0.25">
      <c r="A6490" s="447"/>
      <c r="B6490" s="449">
        <v>92892</v>
      </c>
      <c r="C6490" s="439" t="s">
        <v>14899</v>
      </c>
      <c r="D6490" s="449" t="s">
        <v>60</v>
      </c>
      <c r="E6490" s="450">
        <v>56.61</v>
      </c>
      <c r="F6490" s="455">
        <v>0</v>
      </c>
      <c r="G6490" s="453">
        <f>VLOOKUP(B6490,'SINAPI-%MO'!B:E,4,0)</f>
        <v>0.39889999999999998</v>
      </c>
      <c r="H6490" s="456">
        <f t="shared" si="101"/>
        <v>34.020000000000003</v>
      </c>
    </row>
    <row r="6491" spans="1:8" x14ac:dyDescent="0.25">
      <c r="A6491" s="447"/>
      <c r="B6491" s="449">
        <v>92893</v>
      </c>
      <c r="C6491" s="439" t="s">
        <v>14900</v>
      </c>
      <c r="D6491" s="449" t="s">
        <v>60</v>
      </c>
      <c r="E6491" s="450">
        <v>81.92</v>
      </c>
      <c r="F6491" s="455">
        <v>0</v>
      </c>
      <c r="G6491" s="453">
        <f>VLOOKUP(B6491,'SINAPI-%MO'!B:E,4,0)</f>
        <v>0.30690000000000001</v>
      </c>
      <c r="H6491" s="456">
        <f t="shared" si="101"/>
        <v>56.77</v>
      </c>
    </row>
    <row r="6492" spans="1:8" x14ac:dyDescent="0.25">
      <c r="A6492" s="447"/>
      <c r="B6492" s="449">
        <v>92894</v>
      </c>
      <c r="C6492" s="439" t="s">
        <v>14901</v>
      </c>
      <c r="D6492" s="449" t="s">
        <v>60</v>
      </c>
      <c r="E6492" s="450">
        <v>98.68</v>
      </c>
      <c r="F6492" s="455">
        <v>0</v>
      </c>
      <c r="G6492" s="453">
        <f>VLOOKUP(B6492,'SINAPI-%MO'!B:E,4,0)</f>
        <v>0.2843</v>
      </c>
      <c r="H6492" s="456">
        <f t="shared" si="101"/>
        <v>70.62</v>
      </c>
    </row>
    <row r="6493" spans="1:8" x14ac:dyDescent="0.25">
      <c r="A6493" s="447"/>
      <c r="B6493" s="449">
        <v>92889</v>
      </c>
      <c r="C6493" s="439" t="s">
        <v>14902</v>
      </c>
      <c r="D6493" s="449" t="s">
        <v>60</v>
      </c>
      <c r="E6493" s="450">
        <v>138.72</v>
      </c>
      <c r="F6493" s="455">
        <v>0</v>
      </c>
      <c r="G6493" s="453">
        <f>VLOOKUP(B6493,'SINAPI-%MO'!B:E,4,0)</f>
        <v>0.252</v>
      </c>
      <c r="H6493" s="456">
        <f t="shared" si="101"/>
        <v>103.76</v>
      </c>
    </row>
    <row r="6494" spans="1:8" x14ac:dyDescent="0.25">
      <c r="A6494" s="447"/>
      <c r="B6494" s="449">
        <v>92895</v>
      </c>
      <c r="C6494" s="439" t="s">
        <v>14903</v>
      </c>
      <c r="D6494" s="449" t="s">
        <v>60</v>
      </c>
      <c r="E6494" s="450">
        <v>135.47</v>
      </c>
      <c r="F6494" s="455">
        <v>0</v>
      </c>
      <c r="G6494" s="453">
        <f>VLOOKUP(B6494,'SINAPI-%MO'!B:E,4,0)</f>
        <v>0.2341</v>
      </c>
      <c r="H6494" s="456">
        <f t="shared" si="101"/>
        <v>103.75</v>
      </c>
    </row>
    <row r="6495" spans="1:8" x14ac:dyDescent="0.25">
      <c r="A6495" s="447"/>
      <c r="B6495" s="449">
        <v>92890</v>
      </c>
      <c r="C6495" s="439" t="s">
        <v>14904</v>
      </c>
      <c r="D6495" s="449" t="s">
        <v>60</v>
      </c>
      <c r="E6495" s="450">
        <v>208.68</v>
      </c>
      <c r="F6495" s="455">
        <v>0</v>
      </c>
      <c r="G6495" s="453">
        <f>VLOOKUP(B6495,'SINAPI-%MO'!B:E,4,0)</f>
        <v>0.17849999999999999</v>
      </c>
      <c r="H6495" s="456">
        <f t="shared" si="101"/>
        <v>171.43</v>
      </c>
    </row>
    <row r="6496" spans="1:8" x14ac:dyDescent="0.25">
      <c r="A6496" s="447"/>
      <c r="B6496" s="449">
        <v>92896</v>
      </c>
      <c r="C6496" s="439" t="s">
        <v>14905</v>
      </c>
      <c r="D6496" s="449" t="s">
        <v>60</v>
      </c>
      <c r="E6496" s="450">
        <v>208.62</v>
      </c>
      <c r="F6496" s="455">
        <v>0</v>
      </c>
      <c r="G6496" s="453">
        <f>VLOOKUP(B6496,'SINAPI-%MO'!B:E,4,0)</f>
        <v>0.17829999999999999</v>
      </c>
      <c r="H6496" s="456">
        <f t="shared" si="101"/>
        <v>171.42</v>
      </c>
    </row>
    <row r="6497" spans="1:8" x14ac:dyDescent="0.25">
      <c r="A6497" s="447"/>
      <c r="B6497" s="449">
        <v>92891</v>
      </c>
      <c r="C6497" s="439" t="s">
        <v>14906</v>
      </c>
      <c r="D6497" s="449" t="s">
        <v>60</v>
      </c>
      <c r="E6497" s="450">
        <v>304.79000000000002</v>
      </c>
      <c r="F6497" s="455">
        <v>0</v>
      </c>
      <c r="G6497" s="453">
        <f>VLOOKUP(B6497,'SINAPI-%MO'!B:E,4,0)</f>
        <v>0.12970000000000001</v>
      </c>
      <c r="H6497" s="456">
        <f t="shared" si="101"/>
        <v>265.25</v>
      </c>
    </row>
    <row r="6498" spans="1:8" x14ac:dyDescent="0.25">
      <c r="A6498" s="447"/>
      <c r="B6498" s="449">
        <v>92897</v>
      </c>
      <c r="C6498" s="439" t="s">
        <v>14907</v>
      </c>
      <c r="D6498" s="449" t="s">
        <v>60</v>
      </c>
      <c r="E6498" s="450">
        <v>307.93</v>
      </c>
      <c r="F6498" s="455">
        <v>0</v>
      </c>
      <c r="G6498" s="453">
        <f>VLOOKUP(B6498,'SINAPI-%MO'!B:E,4,0)</f>
        <v>0.1386</v>
      </c>
      <c r="H6498" s="456">
        <f t="shared" si="101"/>
        <v>265.25</v>
      </c>
    </row>
    <row r="6499" spans="1:8" x14ac:dyDescent="0.25">
      <c r="A6499" s="447"/>
      <c r="B6499" s="449">
        <v>100822</v>
      </c>
      <c r="C6499" s="439" t="s">
        <v>13796</v>
      </c>
      <c r="D6499" s="449" t="s">
        <v>60</v>
      </c>
      <c r="E6499" s="450">
        <v>0</v>
      </c>
      <c r="F6499" s="455"/>
      <c r="G6499" s="453" t="e">
        <f>VLOOKUP(B6499,'SINAPI-%MO'!B:E,4,0)</f>
        <v>#N/A</v>
      </c>
      <c r="H6499" s="456" t="str">
        <f t="shared" si="101"/>
        <v/>
      </c>
    </row>
    <row r="6500" spans="1:8" x14ac:dyDescent="0.25">
      <c r="A6500" s="447"/>
      <c r="B6500" s="449">
        <v>100823</v>
      </c>
      <c r="C6500" s="439" t="s">
        <v>13797</v>
      </c>
      <c r="D6500" s="449" t="s">
        <v>60</v>
      </c>
      <c r="E6500" s="450">
        <v>0</v>
      </c>
      <c r="F6500" s="455"/>
      <c r="G6500" s="453" t="e">
        <f>VLOOKUP(B6500,'SINAPI-%MO'!B:E,4,0)</f>
        <v>#N/A</v>
      </c>
      <c r="H6500" s="456" t="str">
        <f t="shared" si="101"/>
        <v/>
      </c>
    </row>
    <row r="6501" spans="1:8" x14ac:dyDescent="0.25">
      <c r="A6501" s="447"/>
      <c r="B6501" s="449">
        <v>100824</v>
      </c>
      <c r="C6501" s="439" t="s">
        <v>13798</v>
      </c>
      <c r="D6501" s="449" t="s">
        <v>60</v>
      </c>
      <c r="E6501" s="450">
        <v>0</v>
      </c>
      <c r="F6501" s="455"/>
      <c r="G6501" s="453" t="e">
        <f>VLOOKUP(B6501,'SINAPI-%MO'!B:E,4,0)</f>
        <v>#N/A</v>
      </c>
      <c r="H6501" s="456" t="str">
        <f t="shared" si="101"/>
        <v/>
      </c>
    </row>
    <row r="6502" spans="1:8" x14ac:dyDescent="0.25">
      <c r="A6502" s="447"/>
      <c r="B6502" s="449">
        <v>100825</v>
      </c>
      <c r="C6502" s="439" t="s">
        <v>13799</v>
      </c>
      <c r="D6502" s="449" t="s">
        <v>60</v>
      </c>
      <c r="E6502" s="450">
        <v>0</v>
      </c>
      <c r="F6502" s="455"/>
      <c r="G6502" s="453" t="e">
        <f>VLOOKUP(B6502,'SINAPI-%MO'!B:E,4,0)</f>
        <v>#N/A</v>
      </c>
      <c r="H6502" s="456" t="str">
        <f t="shared" si="101"/>
        <v/>
      </c>
    </row>
    <row r="6503" spans="1:8" x14ac:dyDescent="0.25">
      <c r="A6503" s="447"/>
      <c r="B6503" s="449">
        <v>100818</v>
      </c>
      <c r="C6503" s="439" t="s">
        <v>11771</v>
      </c>
      <c r="D6503" s="449" t="s">
        <v>60</v>
      </c>
      <c r="E6503" s="450">
        <v>0</v>
      </c>
      <c r="F6503" s="455"/>
      <c r="G6503" s="453" t="e">
        <f>VLOOKUP(B6503,'SINAPI-%MO'!B:E,4,0)</f>
        <v>#N/A</v>
      </c>
      <c r="H6503" s="456" t="str">
        <f t="shared" si="101"/>
        <v/>
      </c>
    </row>
    <row r="6504" spans="1:8" x14ac:dyDescent="0.25">
      <c r="A6504" s="447"/>
      <c r="B6504" s="449">
        <v>100819</v>
      </c>
      <c r="C6504" s="439" t="s">
        <v>13800</v>
      </c>
      <c r="D6504" s="449" t="s">
        <v>60</v>
      </c>
      <c r="E6504" s="450">
        <v>0</v>
      </c>
      <c r="F6504" s="455"/>
      <c r="G6504" s="453" t="e">
        <f>VLOOKUP(B6504,'SINAPI-%MO'!B:E,4,0)</f>
        <v>#N/A</v>
      </c>
      <c r="H6504" s="456" t="str">
        <f t="shared" si="101"/>
        <v/>
      </c>
    </row>
    <row r="6505" spans="1:8" x14ac:dyDescent="0.25">
      <c r="A6505" s="447"/>
      <c r="B6505" s="449">
        <v>100820</v>
      </c>
      <c r="C6505" s="439" t="s">
        <v>13801</v>
      </c>
      <c r="D6505" s="449" t="s">
        <v>60</v>
      </c>
      <c r="E6505" s="450">
        <v>0</v>
      </c>
      <c r="F6505" s="455"/>
      <c r="G6505" s="453" t="e">
        <f>VLOOKUP(B6505,'SINAPI-%MO'!B:E,4,0)</f>
        <v>#N/A</v>
      </c>
      <c r="H6505" s="456" t="str">
        <f t="shared" si="101"/>
        <v/>
      </c>
    </row>
    <row r="6506" spans="1:8" x14ac:dyDescent="0.25">
      <c r="A6506" s="447"/>
      <c r="B6506" s="449">
        <v>100821</v>
      </c>
      <c r="C6506" s="439" t="s">
        <v>13802</v>
      </c>
      <c r="D6506" s="449" t="s">
        <v>60</v>
      </c>
      <c r="E6506" s="450">
        <v>0</v>
      </c>
      <c r="F6506" s="455"/>
      <c r="G6506" s="453" t="e">
        <f>VLOOKUP(B6506,'SINAPI-%MO'!B:E,4,0)</f>
        <v>#N/A</v>
      </c>
      <c r="H6506" s="456" t="str">
        <f t="shared" si="101"/>
        <v/>
      </c>
    </row>
    <row r="6507" spans="1:8" x14ac:dyDescent="0.25">
      <c r="A6507" s="447"/>
      <c r="B6507" s="449">
        <v>100846</v>
      </c>
      <c r="C6507" s="439" t="s">
        <v>11772</v>
      </c>
      <c r="D6507" s="449" t="s">
        <v>60</v>
      </c>
      <c r="E6507" s="450">
        <v>0</v>
      </c>
      <c r="F6507" s="455"/>
      <c r="G6507" s="453" t="e">
        <f>VLOOKUP(B6507,'SINAPI-%MO'!B:E,4,0)</f>
        <v>#N/A</v>
      </c>
      <c r="H6507" s="456" t="str">
        <f t="shared" si="101"/>
        <v/>
      </c>
    </row>
    <row r="6508" spans="1:8" x14ac:dyDescent="0.25">
      <c r="A6508" s="447"/>
      <c r="B6508" s="449">
        <v>100834</v>
      </c>
      <c r="C6508" s="439" t="s">
        <v>11773</v>
      </c>
      <c r="D6508" s="449" t="s">
        <v>60</v>
      </c>
      <c r="E6508" s="450">
        <v>0</v>
      </c>
      <c r="F6508" s="455"/>
      <c r="G6508" s="453" t="e">
        <f>VLOOKUP(B6508,'SINAPI-%MO'!B:E,4,0)</f>
        <v>#N/A</v>
      </c>
      <c r="H6508" s="456" t="str">
        <f t="shared" si="101"/>
        <v/>
      </c>
    </row>
    <row r="6509" spans="1:8" x14ac:dyDescent="0.25">
      <c r="A6509" s="447"/>
      <c r="B6509" s="449">
        <v>100835</v>
      </c>
      <c r="C6509" s="439" t="s">
        <v>11774</v>
      </c>
      <c r="D6509" s="449" t="s">
        <v>60</v>
      </c>
      <c r="E6509" s="450">
        <v>0</v>
      </c>
      <c r="F6509" s="455"/>
      <c r="G6509" s="453" t="e">
        <f>VLOOKUP(B6509,'SINAPI-%MO'!B:E,4,0)</f>
        <v>#N/A</v>
      </c>
      <c r="H6509" s="456" t="str">
        <f t="shared" si="101"/>
        <v/>
      </c>
    </row>
    <row r="6510" spans="1:8" x14ac:dyDescent="0.25">
      <c r="A6510" s="447"/>
      <c r="B6510" s="449">
        <v>100836</v>
      </c>
      <c r="C6510" s="439" t="s">
        <v>11775</v>
      </c>
      <c r="D6510" s="449" t="s">
        <v>60</v>
      </c>
      <c r="E6510" s="450">
        <v>0</v>
      </c>
      <c r="F6510" s="455"/>
      <c r="G6510" s="453" t="e">
        <f>VLOOKUP(B6510,'SINAPI-%MO'!B:E,4,0)</f>
        <v>#N/A</v>
      </c>
      <c r="H6510" s="456" t="str">
        <f t="shared" si="101"/>
        <v/>
      </c>
    </row>
    <row r="6511" spans="1:8" x14ac:dyDescent="0.25">
      <c r="A6511" s="447"/>
      <c r="B6511" s="449">
        <v>100837</v>
      </c>
      <c r="C6511" s="439" t="s">
        <v>11776</v>
      </c>
      <c r="D6511" s="449" t="s">
        <v>60</v>
      </c>
      <c r="E6511" s="450">
        <v>0</v>
      </c>
      <c r="F6511" s="455"/>
      <c r="G6511" s="453" t="e">
        <f>VLOOKUP(B6511,'SINAPI-%MO'!B:E,4,0)</f>
        <v>#N/A</v>
      </c>
      <c r="H6511" s="456" t="str">
        <f t="shared" si="101"/>
        <v/>
      </c>
    </row>
    <row r="6512" spans="1:8" x14ac:dyDescent="0.25">
      <c r="A6512" s="447"/>
      <c r="B6512" s="449">
        <v>100826</v>
      </c>
      <c r="C6512" s="439" t="s">
        <v>11777</v>
      </c>
      <c r="D6512" s="449" t="s">
        <v>60</v>
      </c>
      <c r="E6512" s="450">
        <v>0</v>
      </c>
      <c r="F6512" s="455"/>
      <c r="G6512" s="453" t="e">
        <f>VLOOKUP(B6512,'SINAPI-%MO'!B:E,4,0)</f>
        <v>#N/A</v>
      </c>
      <c r="H6512" s="456" t="str">
        <f t="shared" si="101"/>
        <v/>
      </c>
    </row>
    <row r="6513" spans="1:8" x14ac:dyDescent="0.25">
      <c r="A6513" s="447"/>
      <c r="B6513" s="449">
        <v>100827</v>
      </c>
      <c r="C6513" s="439" t="s">
        <v>11778</v>
      </c>
      <c r="D6513" s="449" t="s">
        <v>60</v>
      </c>
      <c r="E6513" s="450">
        <v>0</v>
      </c>
      <c r="F6513" s="455"/>
      <c r="G6513" s="453" t="e">
        <f>VLOOKUP(B6513,'SINAPI-%MO'!B:E,4,0)</f>
        <v>#N/A</v>
      </c>
      <c r="H6513" s="456" t="str">
        <f t="shared" si="101"/>
        <v/>
      </c>
    </row>
    <row r="6514" spans="1:8" x14ac:dyDescent="0.25">
      <c r="A6514" s="447"/>
      <c r="B6514" s="449">
        <v>100828</v>
      </c>
      <c r="C6514" s="439" t="s">
        <v>11779</v>
      </c>
      <c r="D6514" s="449" t="s">
        <v>60</v>
      </c>
      <c r="E6514" s="450">
        <v>0</v>
      </c>
      <c r="F6514" s="455"/>
      <c r="G6514" s="453" t="e">
        <f>VLOOKUP(B6514,'SINAPI-%MO'!B:E,4,0)</f>
        <v>#N/A</v>
      </c>
      <c r="H6514" s="456" t="str">
        <f t="shared" si="101"/>
        <v/>
      </c>
    </row>
    <row r="6515" spans="1:8" x14ac:dyDescent="0.25">
      <c r="A6515" s="447"/>
      <c r="B6515" s="449">
        <v>100829</v>
      </c>
      <c r="C6515" s="439" t="s">
        <v>11780</v>
      </c>
      <c r="D6515" s="449" t="s">
        <v>60</v>
      </c>
      <c r="E6515" s="450">
        <v>0</v>
      </c>
      <c r="F6515" s="455"/>
      <c r="G6515" s="453" t="e">
        <f>VLOOKUP(B6515,'SINAPI-%MO'!B:E,4,0)</f>
        <v>#N/A</v>
      </c>
      <c r="H6515" s="456" t="str">
        <f t="shared" si="101"/>
        <v/>
      </c>
    </row>
    <row r="6516" spans="1:8" x14ac:dyDescent="0.25">
      <c r="A6516" s="447"/>
      <c r="B6516" s="449">
        <v>100830</v>
      </c>
      <c r="C6516" s="439" t="s">
        <v>11781</v>
      </c>
      <c r="D6516" s="449" t="s">
        <v>60</v>
      </c>
      <c r="E6516" s="450">
        <v>0</v>
      </c>
      <c r="F6516" s="455"/>
      <c r="G6516" s="453" t="e">
        <f>VLOOKUP(B6516,'SINAPI-%MO'!B:E,4,0)</f>
        <v>#N/A</v>
      </c>
      <c r="H6516" s="456" t="str">
        <f t="shared" si="101"/>
        <v/>
      </c>
    </row>
    <row r="6517" spans="1:8" x14ac:dyDescent="0.25">
      <c r="A6517" s="447"/>
      <c r="B6517" s="449">
        <v>100831</v>
      </c>
      <c r="C6517" s="439" t="s">
        <v>11782</v>
      </c>
      <c r="D6517" s="449" t="s">
        <v>60</v>
      </c>
      <c r="E6517" s="450">
        <v>0</v>
      </c>
      <c r="F6517" s="455"/>
      <c r="G6517" s="453" t="e">
        <f>VLOOKUP(B6517,'SINAPI-%MO'!B:E,4,0)</f>
        <v>#N/A</v>
      </c>
      <c r="H6517" s="456" t="str">
        <f t="shared" si="101"/>
        <v/>
      </c>
    </row>
    <row r="6518" spans="1:8" x14ac:dyDescent="0.25">
      <c r="A6518" s="447"/>
      <c r="B6518" s="449">
        <v>100832</v>
      </c>
      <c r="C6518" s="439" t="s">
        <v>11783</v>
      </c>
      <c r="D6518" s="449" t="s">
        <v>60</v>
      </c>
      <c r="E6518" s="450">
        <v>0</v>
      </c>
      <c r="F6518" s="455"/>
      <c r="G6518" s="453" t="e">
        <f>VLOOKUP(B6518,'SINAPI-%MO'!B:E,4,0)</f>
        <v>#N/A</v>
      </c>
      <c r="H6518" s="456" t="str">
        <f t="shared" si="101"/>
        <v/>
      </c>
    </row>
    <row r="6519" spans="1:8" x14ac:dyDescent="0.25">
      <c r="A6519" s="447"/>
      <c r="B6519" s="449">
        <v>100833</v>
      </c>
      <c r="C6519" s="439" t="s">
        <v>11784</v>
      </c>
      <c r="D6519" s="449" t="s">
        <v>60</v>
      </c>
      <c r="E6519" s="450">
        <v>0</v>
      </c>
      <c r="F6519" s="455"/>
      <c r="G6519" s="453" t="e">
        <f>VLOOKUP(B6519,'SINAPI-%MO'!B:E,4,0)</f>
        <v>#N/A</v>
      </c>
      <c r="H6519" s="456" t="str">
        <f t="shared" si="101"/>
        <v/>
      </c>
    </row>
    <row r="6520" spans="1:8" x14ac:dyDescent="0.25">
      <c r="A6520" s="447"/>
      <c r="B6520" s="449">
        <v>100790</v>
      </c>
      <c r="C6520" s="439" t="s">
        <v>11785</v>
      </c>
      <c r="D6520" s="449" t="s">
        <v>60</v>
      </c>
      <c r="E6520" s="450">
        <v>0</v>
      </c>
      <c r="F6520" s="455"/>
      <c r="G6520" s="453" t="e">
        <f>VLOOKUP(B6520,'SINAPI-%MO'!B:E,4,0)</f>
        <v>#N/A</v>
      </c>
      <c r="H6520" s="456" t="str">
        <f t="shared" si="101"/>
        <v/>
      </c>
    </row>
    <row r="6521" spans="1:8" x14ac:dyDescent="0.25">
      <c r="A6521" s="447"/>
      <c r="B6521" s="449">
        <v>100789</v>
      </c>
      <c r="C6521" s="439" t="s">
        <v>11786</v>
      </c>
      <c r="D6521" s="449" t="s">
        <v>60</v>
      </c>
      <c r="E6521" s="450">
        <v>0</v>
      </c>
      <c r="F6521" s="455"/>
      <c r="G6521" s="453" t="e">
        <f>VLOOKUP(B6521,'SINAPI-%MO'!B:E,4,0)</f>
        <v>#N/A</v>
      </c>
      <c r="H6521" s="456" t="str">
        <f t="shared" si="101"/>
        <v/>
      </c>
    </row>
    <row r="6522" spans="1:8" x14ac:dyDescent="0.25">
      <c r="A6522" s="447"/>
      <c r="B6522" s="449">
        <v>100788</v>
      </c>
      <c r="C6522" s="439" t="s">
        <v>2460</v>
      </c>
      <c r="D6522" s="449" t="s">
        <v>60</v>
      </c>
      <c r="E6522" s="450">
        <v>819.49</v>
      </c>
      <c r="F6522" s="455">
        <v>0</v>
      </c>
      <c r="G6522" s="453">
        <f>VLOOKUP(B6522,'SINAPI-%MO'!B:E,4,0)</f>
        <v>0.23219999999999999</v>
      </c>
      <c r="H6522" s="456">
        <f t="shared" si="101"/>
        <v>629.20000000000005</v>
      </c>
    </row>
    <row r="6523" spans="1:8" x14ac:dyDescent="0.25">
      <c r="A6523" s="447"/>
      <c r="B6523" s="449">
        <v>100811</v>
      </c>
      <c r="C6523" s="439" t="s">
        <v>11787</v>
      </c>
      <c r="D6523" s="449" t="s">
        <v>60</v>
      </c>
      <c r="E6523" s="450">
        <v>0</v>
      </c>
      <c r="F6523" s="455"/>
      <c r="G6523" s="453" t="e">
        <f>VLOOKUP(B6523,'SINAPI-%MO'!B:E,4,0)</f>
        <v>#N/A</v>
      </c>
      <c r="H6523" s="456" t="str">
        <f t="shared" si="101"/>
        <v/>
      </c>
    </row>
    <row r="6524" spans="1:8" x14ac:dyDescent="0.25">
      <c r="A6524" s="447"/>
      <c r="B6524" s="449">
        <v>100812</v>
      </c>
      <c r="C6524" s="439" t="s">
        <v>11788</v>
      </c>
      <c r="D6524" s="449" t="s">
        <v>60</v>
      </c>
      <c r="E6524" s="450">
        <v>0</v>
      </c>
      <c r="F6524" s="455"/>
      <c r="G6524" s="453" t="e">
        <f>VLOOKUP(B6524,'SINAPI-%MO'!B:E,4,0)</f>
        <v>#N/A</v>
      </c>
      <c r="H6524" s="456" t="str">
        <f t="shared" si="101"/>
        <v/>
      </c>
    </row>
    <row r="6525" spans="1:8" x14ac:dyDescent="0.25">
      <c r="A6525" s="447"/>
      <c r="B6525" s="449">
        <v>100813</v>
      </c>
      <c r="C6525" s="439" t="s">
        <v>11789</v>
      </c>
      <c r="D6525" s="449" t="s">
        <v>60</v>
      </c>
      <c r="E6525" s="450">
        <v>0</v>
      </c>
      <c r="F6525" s="455"/>
      <c r="G6525" s="453" t="e">
        <f>VLOOKUP(B6525,'SINAPI-%MO'!B:E,4,0)</f>
        <v>#N/A</v>
      </c>
      <c r="H6525" s="456" t="str">
        <f t="shared" si="101"/>
        <v/>
      </c>
    </row>
    <row r="6526" spans="1:8" x14ac:dyDescent="0.25">
      <c r="A6526" s="447"/>
      <c r="B6526" s="449">
        <v>100814</v>
      </c>
      <c r="C6526" s="439" t="s">
        <v>11790</v>
      </c>
      <c r="D6526" s="449" t="s">
        <v>60</v>
      </c>
      <c r="E6526" s="450">
        <v>0</v>
      </c>
      <c r="F6526" s="455"/>
      <c r="G6526" s="453" t="e">
        <f>VLOOKUP(B6526,'SINAPI-%MO'!B:E,4,0)</f>
        <v>#N/A</v>
      </c>
      <c r="H6526" s="456" t="str">
        <f t="shared" si="101"/>
        <v/>
      </c>
    </row>
    <row r="6527" spans="1:8" x14ac:dyDescent="0.25">
      <c r="A6527" s="447"/>
      <c r="B6527" s="449">
        <v>100815</v>
      </c>
      <c r="C6527" s="439" t="s">
        <v>11791</v>
      </c>
      <c r="D6527" s="449" t="s">
        <v>60</v>
      </c>
      <c r="E6527" s="450">
        <v>0</v>
      </c>
      <c r="F6527" s="455"/>
      <c r="G6527" s="453" t="e">
        <f>VLOOKUP(B6527,'SINAPI-%MO'!B:E,4,0)</f>
        <v>#N/A</v>
      </c>
      <c r="H6527" s="456" t="str">
        <f t="shared" si="101"/>
        <v/>
      </c>
    </row>
    <row r="6528" spans="1:8" x14ac:dyDescent="0.25">
      <c r="A6528" s="447"/>
      <c r="B6528" s="449">
        <v>100816</v>
      </c>
      <c r="C6528" s="439" t="s">
        <v>11792</v>
      </c>
      <c r="D6528" s="449" t="s">
        <v>60</v>
      </c>
      <c r="E6528" s="450">
        <v>0</v>
      </c>
      <c r="F6528" s="455"/>
      <c r="G6528" s="453" t="e">
        <f>VLOOKUP(B6528,'SINAPI-%MO'!B:E,4,0)</f>
        <v>#N/A</v>
      </c>
      <c r="H6528" s="456" t="str">
        <f t="shared" si="101"/>
        <v/>
      </c>
    </row>
    <row r="6529" spans="1:8" x14ac:dyDescent="0.25">
      <c r="A6529" s="447"/>
      <c r="B6529" s="449">
        <v>100817</v>
      </c>
      <c r="C6529" s="439" t="s">
        <v>11793</v>
      </c>
      <c r="D6529" s="449" t="s">
        <v>60</v>
      </c>
      <c r="E6529" s="450">
        <v>0</v>
      </c>
      <c r="F6529" s="455"/>
      <c r="G6529" s="453" t="e">
        <f>VLOOKUP(B6529,'SINAPI-%MO'!B:E,4,0)</f>
        <v>#N/A</v>
      </c>
      <c r="H6529" s="456" t="str">
        <f t="shared" si="101"/>
        <v/>
      </c>
    </row>
    <row r="6530" spans="1:8" x14ac:dyDescent="0.25">
      <c r="A6530" s="447"/>
      <c r="B6530" s="449">
        <v>100795</v>
      </c>
      <c r="C6530" s="439" t="s">
        <v>11794</v>
      </c>
      <c r="D6530" s="449" t="s">
        <v>73</v>
      </c>
      <c r="E6530" s="450">
        <v>0</v>
      </c>
      <c r="F6530" s="455"/>
      <c r="G6530" s="453" t="e">
        <f>VLOOKUP(B6530,'SINAPI-%MO'!B:E,4,0)</f>
        <v>#N/A</v>
      </c>
      <c r="H6530" s="456" t="str">
        <f t="shared" si="101"/>
        <v/>
      </c>
    </row>
    <row r="6531" spans="1:8" x14ac:dyDescent="0.25">
      <c r="A6531" s="447"/>
      <c r="B6531" s="449">
        <v>100842</v>
      </c>
      <c r="C6531" s="439" t="s">
        <v>11795</v>
      </c>
      <c r="D6531" s="449" t="s">
        <v>73</v>
      </c>
      <c r="E6531" s="450">
        <v>0</v>
      </c>
      <c r="F6531" s="455"/>
      <c r="G6531" s="453" t="e">
        <f>VLOOKUP(B6531,'SINAPI-%MO'!B:E,4,0)</f>
        <v>#N/A</v>
      </c>
      <c r="H6531" s="456" t="str">
        <f t="shared" si="101"/>
        <v/>
      </c>
    </row>
    <row r="6532" spans="1:8" x14ac:dyDescent="0.25">
      <c r="A6532" s="447"/>
      <c r="B6532" s="449">
        <v>100796</v>
      </c>
      <c r="C6532" s="439" t="s">
        <v>11796</v>
      </c>
      <c r="D6532" s="449" t="s">
        <v>73</v>
      </c>
      <c r="E6532" s="450">
        <v>0</v>
      </c>
      <c r="F6532" s="455"/>
      <c r="G6532" s="453" t="e">
        <f>VLOOKUP(B6532,'SINAPI-%MO'!B:E,4,0)</f>
        <v>#N/A</v>
      </c>
      <c r="H6532" s="456" t="str">
        <f t="shared" si="101"/>
        <v/>
      </c>
    </row>
    <row r="6533" spans="1:8" x14ac:dyDescent="0.25">
      <c r="A6533" s="447"/>
      <c r="B6533" s="449">
        <v>100843</v>
      </c>
      <c r="C6533" s="439" t="s">
        <v>11797</v>
      </c>
      <c r="D6533" s="449" t="s">
        <v>73</v>
      </c>
      <c r="E6533" s="450">
        <v>0</v>
      </c>
      <c r="F6533" s="455"/>
      <c r="G6533" s="453" t="e">
        <f>VLOOKUP(B6533,'SINAPI-%MO'!B:E,4,0)</f>
        <v>#N/A</v>
      </c>
      <c r="H6533" s="456" t="str">
        <f t="shared" si="101"/>
        <v/>
      </c>
    </row>
    <row r="6534" spans="1:8" x14ac:dyDescent="0.25">
      <c r="A6534" s="447"/>
      <c r="B6534" s="449">
        <v>100844</v>
      </c>
      <c r="C6534" s="439" t="s">
        <v>11798</v>
      </c>
      <c r="D6534" s="449" t="s">
        <v>73</v>
      </c>
      <c r="E6534" s="450">
        <v>0</v>
      </c>
      <c r="F6534" s="455"/>
      <c r="G6534" s="453" t="e">
        <f>VLOOKUP(B6534,'SINAPI-%MO'!B:E,4,0)</f>
        <v>#N/A</v>
      </c>
      <c r="H6534" s="456" t="str">
        <f t="shared" si="101"/>
        <v/>
      </c>
    </row>
    <row r="6535" spans="1:8" x14ac:dyDescent="0.25">
      <c r="A6535" s="447"/>
      <c r="B6535" s="449">
        <v>100797</v>
      </c>
      <c r="C6535" s="439" t="s">
        <v>11799</v>
      </c>
      <c r="D6535" s="449" t="s">
        <v>73</v>
      </c>
      <c r="E6535" s="450">
        <v>0</v>
      </c>
      <c r="F6535" s="455"/>
      <c r="G6535" s="453" t="e">
        <f>VLOOKUP(B6535,'SINAPI-%MO'!B:E,4,0)</f>
        <v>#N/A</v>
      </c>
      <c r="H6535" s="456" t="str">
        <f t="shared" si="101"/>
        <v/>
      </c>
    </row>
    <row r="6536" spans="1:8" x14ac:dyDescent="0.25">
      <c r="A6536" s="447"/>
      <c r="B6536" s="449">
        <v>100798</v>
      </c>
      <c r="C6536" s="439" t="s">
        <v>11800</v>
      </c>
      <c r="D6536" s="449" t="s">
        <v>73</v>
      </c>
      <c r="E6536" s="450">
        <v>0</v>
      </c>
      <c r="F6536" s="455"/>
      <c r="G6536" s="453" t="e">
        <f>VLOOKUP(B6536,'SINAPI-%MO'!B:E,4,0)</f>
        <v>#N/A</v>
      </c>
      <c r="H6536" s="456" t="str">
        <f t="shared" si="101"/>
        <v/>
      </c>
    </row>
    <row r="6537" spans="1:8" x14ac:dyDescent="0.25">
      <c r="A6537" s="447"/>
      <c r="B6537" s="449">
        <v>100845</v>
      </c>
      <c r="C6537" s="439" t="s">
        <v>11801</v>
      </c>
      <c r="D6537" s="449" t="s">
        <v>73</v>
      </c>
      <c r="E6537" s="450">
        <v>0</v>
      </c>
      <c r="F6537" s="455"/>
      <c r="G6537" s="453" t="e">
        <f>VLOOKUP(B6537,'SINAPI-%MO'!B:E,4,0)</f>
        <v>#N/A</v>
      </c>
      <c r="H6537" s="456" t="str">
        <f t="shared" si="101"/>
        <v/>
      </c>
    </row>
    <row r="6538" spans="1:8" x14ac:dyDescent="0.25">
      <c r="A6538" s="447"/>
      <c r="B6538" s="449">
        <v>100799</v>
      </c>
      <c r="C6538" s="439" t="s">
        <v>2465</v>
      </c>
      <c r="D6538" s="449" t="s">
        <v>73</v>
      </c>
      <c r="E6538" s="450">
        <v>23.21</v>
      </c>
      <c r="F6538" s="455">
        <v>0</v>
      </c>
      <c r="G6538" s="453">
        <f>VLOOKUP(B6538,'SINAPI-%MO'!B:E,4,0)</f>
        <v>0.3649</v>
      </c>
      <c r="H6538" s="456">
        <f t="shared" si="101"/>
        <v>14.74</v>
      </c>
    </row>
    <row r="6539" spans="1:8" x14ac:dyDescent="0.25">
      <c r="A6539" s="447"/>
      <c r="B6539" s="449">
        <v>100807</v>
      </c>
      <c r="C6539" s="439" t="s">
        <v>2473</v>
      </c>
      <c r="D6539" s="449" t="s">
        <v>73</v>
      </c>
      <c r="E6539" s="450">
        <v>29.1</v>
      </c>
      <c r="F6539" s="455">
        <v>0</v>
      </c>
      <c r="G6539" s="453">
        <f>VLOOKUP(B6539,'SINAPI-%MO'!B:E,4,0)</f>
        <v>0.49349999999999999</v>
      </c>
      <c r="H6539" s="456">
        <f t="shared" si="101"/>
        <v>14.73</v>
      </c>
    </row>
    <row r="6540" spans="1:8" x14ac:dyDescent="0.25">
      <c r="A6540" s="447"/>
      <c r="B6540" s="449">
        <v>100800</v>
      </c>
      <c r="C6540" s="439" t="s">
        <v>2466</v>
      </c>
      <c r="D6540" s="449" t="s">
        <v>73</v>
      </c>
      <c r="E6540" s="450">
        <v>34.1</v>
      </c>
      <c r="F6540" s="455">
        <v>0</v>
      </c>
      <c r="G6540" s="453">
        <f>VLOOKUP(B6540,'SINAPI-%MO'!B:E,4,0)</f>
        <v>0.29210000000000003</v>
      </c>
      <c r="H6540" s="456">
        <f t="shared" ref="H6540:H6603" si="102">IF(E6540&gt;0,TRUNC(E6540*(1-G6540),2),"")</f>
        <v>24.13</v>
      </c>
    </row>
    <row r="6541" spans="1:8" x14ac:dyDescent="0.25">
      <c r="A6541" s="447"/>
      <c r="B6541" s="449">
        <v>100808</v>
      </c>
      <c r="C6541" s="439" t="s">
        <v>2474</v>
      </c>
      <c r="D6541" s="449" t="s">
        <v>73</v>
      </c>
      <c r="E6541" s="450">
        <v>41.1</v>
      </c>
      <c r="F6541" s="455">
        <v>0</v>
      </c>
      <c r="G6541" s="453">
        <f>VLOOKUP(B6541,'SINAPI-%MO'!B:E,4,0)</f>
        <v>0.41270000000000001</v>
      </c>
      <c r="H6541" s="456">
        <f t="shared" si="102"/>
        <v>24.13</v>
      </c>
    </row>
    <row r="6542" spans="1:8" x14ac:dyDescent="0.25">
      <c r="A6542" s="447"/>
      <c r="B6542" s="449">
        <v>100801</v>
      </c>
      <c r="C6542" s="439" t="s">
        <v>2467</v>
      </c>
      <c r="D6542" s="449" t="s">
        <v>73</v>
      </c>
      <c r="E6542" s="450">
        <v>45.23</v>
      </c>
      <c r="F6542" s="455">
        <v>0</v>
      </c>
      <c r="G6542" s="453">
        <f>VLOOKUP(B6542,'SINAPI-%MO'!B:E,4,0)</f>
        <v>0.2611</v>
      </c>
      <c r="H6542" s="456">
        <f t="shared" si="102"/>
        <v>33.42</v>
      </c>
    </row>
    <row r="6543" spans="1:8" x14ac:dyDescent="0.25">
      <c r="A6543" s="447"/>
      <c r="B6543" s="449">
        <v>100809</v>
      </c>
      <c r="C6543" s="439" t="s">
        <v>2475</v>
      </c>
      <c r="D6543" s="449" t="s">
        <v>73</v>
      </c>
      <c r="E6543" s="450">
        <v>53.61</v>
      </c>
      <c r="F6543" s="455">
        <v>0</v>
      </c>
      <c r="G6543" s="453">
        <f>VLOOKUP(B6543,'SINAPI-%MO'!B:E,4,0)</f>
        <v>0.37659999999999999</v>
      </c>
      <c r="H6543" s="456">
        <f t="shared" si="102"/>
        <v>33.42</v>
      </c>
    </row>
    <row r="6544" spans="1:8" x14ac:dyDescent="0.25">
      <c r="A6544" s="447"/>
      <c r="B6544" s="449">
        <v>100802</v>
      </c>
      <c r="C6544" s="439" t="s">
        <v>2468</v>
      </c>
      <c r="D6544" s="449" t="s">
        <v>73</v>
      </c>
      <c r="E6544" s="450">
        <v>61.02</v>
      </c>
      <c r="F6544" s="455">
        <v>0</v>
      </c>
      <c r="G6544" s="453">
        <f>VLOOKUP(B6544,'SINAPI-%MO'!B:E,4,0)</f>
        <v>0.23619999999999999</v>
      </c>
      <c r="H6544" s="456">
        <f t="shared" si="102"/>
        <v>46.6</v>
      </c>
    </row>
    <row r="6545" spans="1:8" x14ac:dyDescent="0.25">
      <c r="A6545" s="447"/>
      <c r="B6545" s="449">
        <v>100810</v>
      </c>
      <c r="C6545" s="439" t="s">
        <v>2476</v>
      </c>
      <c r="D6545" s="449" t="s">
        <v>73</v>
      </c>
      <c r="E6545" s="450">
        <v>71.31</v>
      </c>
      <c r="F6545" s="455">
        <v>0</v>
      </c>
      <c r="G6545" s="453">
        <f>VLOOKUP(B6545,'SINAPI-%MO'!B:E,4,0)</f>
        <v>0.34639999999999999</v>
      </c>
      <c r="H6545" s="456">
        <f t="shared" si="102"/>
        <v>46.6</v>
      </c>
    </row>
    <row r="6546" spans="1:8" x14ac:dyDescent="0.25">
      <c r="A6546" s="447"/>
      <c r="B6546" s="449">
        <v>100791</v>
      </c>
      <c r="C6546" s="439" t="s">
        <v>2461</v>
      </c>
      <c r="D6546" s="449" t="s">
        <v>73</v>
      </c>
      <c r="E6546" s="450">
        <v>22.7</v>
      </c>
      <c r="F6546" s="455">
        <v>0</v>
      </c>
      <c r="G6546" s="453">
        <f>VLOOKUP(B6546,'SINAPI-%MO'!B:E,4,0)</f>
        <v>0.35070000000000001</v>
      </c>
      <c r="H6546" s="456">
        <f t="shared" si="102"/>
        <v>14.73</v>
      </c>
    </row>
    <row r="6547" spans="1:8" x14ac:dyDescent="0.25">
      <c r="A6547" s="447"/>
      <c r="B6547" s="449">
        <v>100803</v>
      </c>
      <c r="C6547" s="439" t="s">
        <v>2469</v>
      </c>
      <c r="D6547" s="449" t="s">
        <v>73</v>
      </c>
      <c r="E6547" s="450">
        <v>21.67</v>
      </c>
      <c r="F6547" s="455">
        <v>0</v>
      </c>
      <c r="G6547" s="453">
        <f>VLOOKUP(B6547,'SINAPI-%MO'!B:E,4,0)</f>
        <v>0.31979999999999997</v>
      </c>
      <c r="H6547" s="456">
        <f t="shared" si="102"/>
        <v>14.73</v>
      </c>
    </row>
    <row r="6548" spans="1:8" x14ac:dyDescent="0.25">
      <c r="A6548" s="447"/>
      <c r="B6548" s="449">
        <v>100792</v>
      </c>
      <c r="C6548" s="439" t="s">
        <v>2462</v>
      </c>
      <c r="D6548" s="449" t="s">
        <v>73</v>
      </c>
      <c r="E6548" s="450">
        <v>33.590000000000003</v>
      </c>
      <c r="F6548" s="455">
        <v>0</v>
      </c>
      <c r="G6548" s="453">
        <f>VLOOKUP(B6548,'SINAPI-%MO'!B:E,4,0)</f>
        <v>0.28129999999999999</v>
      </c>
      <c r="H6548" s="456">
        <f t="shared" si="102"/>
        <v>24.14</v>
      </c>
    </row>
    <row r="6549" spans="1:8" x14ac:dyDescent="0.25">
      <c r="A6549" s="447"/>
      <c r="B6549" s="449">
        <v>100804</v>
      </c>
      <c r="C6549" s="439" t="s">
        <v>2470</v>
      </c>
      <c r="D6549" s="449" t="s">
        <v>73</v>
      </c>
      <c r="E6549" s="450">
        <v>32.36</v>
      </c>
      <c r="F6549" s="455">
        <v>0</v>
      </c>
      <c r="G6549" s="453">
        <f>VLOOKUP(B6549,'SINAPI-%MO'!B:E,4,0)</f>
        <v>0.254</v>
      </c>
      <c r="H6549" s="456">
        <f t="shared" si="102"/>
        <v>24.14</v>
      </c>
    </row>
    <row r="6550" spans="1:8" x14ac:dyDescent="0.25">
      <c r="A6550" s="447"/>
      <c r="B6550" s="449">
        <v>100793</v>
      </c>
      <c r="C6550" s="439" t="s">
        <v>2463</v>
      </c>
      <c r="D6550" s="449" t="s">
        <v>73</v>
      </c>
      <c r="E6550" s="450">
        <v>44.73</v>
      </c>
      <c r="F6550" s="455">
        <v>0</v>
      </c>
      <c r="G6550" s="453">
        <f>VLOOKUP(B6550,'SINAPI-%MO'!B:E,4,0)</f>
        <v>0.25290000000000001</v>
      </c>
      <c r="H6550" s="456">
        <f t="shared" si="102"/>
        <v>33.409999999999997</v>
      </c>
    </row>
    <row r="6551" spans="1:8" x14ac:dyDescent="0.25">
      <c r="A6551" s="447"/>
      <c r="B6551" s="449">
        <v>100805</v>
      </c>
      <c r="C6551" s="439" t="s">
        <v>2471</v>
      </c>
      <c r="D6551" s="449" t="s">
        <v>73</v>
      </c>
      <c r="E6551" s="450">
        <v>43.25</v>
      </c>
      <c r="F6551" s="455">
        <v>0</v>
      </c>
      <c r="G6551" s="453">
        <f>VLOOKUP(B6551,'SINAPI-%MO'!B:E,4,0)</f>
        <v>0.2273</v>
      </c>
      <c r="H6551" s="456">
        <f t="shared" si="102"/>
        <v>33.409999999999997</v>
      </c>
    </row>
    <row r="6552" spans="1:8" x14ac:dyDescent="0.25">
      <c r="A6552" s="447"/>
      <c r="B6552" s="449">
        <v>100794</v>
      </c>
      <c r="C6552" s="439" t="s">
        <v>2464</v>
      </c>
      <c r="D6552" s="449" t="s">
        <v>73</v>
      </c>
      <c r="E6552" s="450">
        <v>60.51</v>
      </c>
      <c r="F6552" s="455">
        <v>0</v>
      </c>
      <c r="G6552" s="453">
        <f>VLOOKUP(B6552,'SINAPI-%MO'!B:E,4,0)</f>
        <v>0.22969999999999999</v>
      </c>
      <c r="H6552" s="456">
        <f t="shared" si="102"/>
        <v>46.61</v>
      </c>
    </row>
    <row r="6553" spans="1:8" x14ac:dyDescent="0.25">
      <c r="A6553" s="447"/>
      <c r="B6553" s="449">
        <v>100806</v>
      </c>
      <c r="C6553" s="439" t="s">
        <v>2472</v>
      </c>
      <c r="D6553" s="449" t="s">
        <v>73</v>
      </c>
      <c r="E6553" s="450">
        <v>58.71</v>
      </c>
      <c r="F6553" s="455">
        <v>0</v>
      </c>
      <c r="G6553" s="453">
        <f>VLOOKUP(B6553,'SINAPI-%MO'!B:E,4,0)</f>
        <v>0.20610000000000001</v>
      </c>
      <c r="H6553" s="456">
        <f t="shared" si="102"/>
        <v>46.6</v>
      </c>
    </row>
    <row r="6554" spans="1:8" x14ac:dyDescent="0.25">
      <c r="A6554" s="447"/>
      <c r="B6554" s="449">
        <v>100838</v>
      </c>
      <c r="C6554" s="439" t="s">
        <v>11802</v>
      </c>
      <c r="D6554" s="449" t="s">
        <v>60</v>
      </c>
      <c r="E6554" s="450">
        <v>0</v>
      </c>
      <c r="F6554" s="455"/>
      <c r="G6554" s="453" t="e">
        <f>VLOOKUP(B6554,'SINAPI-%MO'!B:E,4,0)</f>
        <v>#N/A</v>
      </c>
      <c r="H6554" s="456" t="str">
        <f t="shared" si="102"/>
        <v/>
      </c>
    </row>
    <row r="6555" spans="1:8" x14ac:dyDescent="0.25">
      <c r="A6555" s="447"/>
      <c r="B6555" s="449">
        <v>100839</v>
      </c>
      <c r="C6555" s="439" t="s">
        <v>11803</v>
      </c>
      <c r="D6555" s="449" t="s">
        <v>60</v>
      </c>
      <c r="E6555" s="450">
        <v>0</v>
      </c>
      <c r="F6555" s="455"/>
      <c r="G6555" s="453" t="e">
        <f>VLOOKUP(B6555,'SINAPI-%MO'!B:E,4,0)</f>
        <v>#N/A</v>
      </c>
      <c r="H6555" s="456" t="str">
        <f t="shared" si="102"/>
        <v/>
      </c>
    </row>
    <row r="6556" spans="1:8" x14ac:dyDescent="0.25">
      <c r="A6556" s="447"/>
      <c r="B6556" s="449">
        <v>100840</v>
      </c>
      <c r="C6556" s="439" t="s">
        <v>11804</v>
      </c>
      <c r="D6556" s="449" t="s">
        <v>60</v>
      </c>
      <c r="E6556" s="450">
        <v>0</v>
      </c>
      <c r="F6556" s="455"/>
      <c r="G6556" s="453" t="e">
        <f>VLOOKUP(B6556,'SINAPI-%MO'!B:E,4,0)</f>
        <v>#N/A</v>
      </c>
      <c r="H6556" s="456" t="str">
        <f t="shared" si="102"/>
        <v/>
      </c>
    </row>
    <row r="6557" spans="1:8" x14ac:dyDescent="0.25">
      <c r="A6557" s="447"/>
      <c r="B6557" s="449">
        <v>100841</v>
      </c>
      <c r="C6557" s="439" t="s">
        <v>11805</v>
      </c>
      <c r="D6557" s="449" t="s">
        <v>60</v>
      </c>
      <c r="E6557" s="450">
        <v>0</v>
      </c>
      <c r="F6557" s="455"/>
      <c r="G6557" s="453" t="e">
        <f>VLOOKUP(B6557,'SINAPI-%MO'!B:E,4,0)</f>
        <v>#N/A</v>
      </c>
      <c r="H6557" s="456" t="str">
        <f t="shared" si="102"/>
        <v/>
      </c>
    </row>
    <row r="6558" spans="1:8" x14ac:dyDescent="0.25">
      <c r="A6558" s="447"/>
      <c r="B6558" s="449">
        <v>103283</v>
      </c>
      <c r="C6558" s="439" t="s">
        <v>11806</v>
      </c>
      <c r="D6558" s="449" t="s">
        <v>60</v>
      </c>
      <c r="E6558" s="450">
        <v>0</v>
      </c>
      <c r="F6558" s="455"/>
      <c r="G6558" s="453" t="e">
        <f>VLOOKUP(B6558,'SINAPI-%MO'!B:E,4,0)</f>
        <v>#N/A</v>
      </c>
      <c r="H6558" s="456" t="str">
        <f t="shared" si="102"/>
        <v/>
      </c>
    </row>
    <row r="6559" spans="1:8" x14ac:dyDescent="0.25">
      <c r="A6559" s="447"/>
      <c r="B6559" s="449">
        <v>103284</v>
      </c>
      <c r="C6559" s="439" t="s">
        <v>11807</v>
      </c>
      <c r="D6559" s="449" t="s">
        <v>60</v>
      </c>
      <c r="E6559" s="450">
        <v>0</v>
      </c>
      <c r="F6559" s="455"/>
      <c r="G6559" s="453" t="e">
        <f>VLOOKUP(B6559,'SINAPI-%MO'!B:E,4,0)</f>
        <v>#N/A</v>
      </c>
      <c r="H6559" s="456" t="str">
        <f t="shared" si="102"/>
        <v/>
      </c>
    </row>
    <row r="6560" spans="1:8" x14ac:dyDescent="0.25">
      <c r="A6560" s="447"/>
      <c r="B6560" s="449">
        <v>103282</v>
      </c>
      <c r="C6560" s="439" t="s">
        <v>11808</v>
      </c>
      <c r="D6560" s="449" t="s">
        <v>60</v>
      </c>
      <c r="E6560" s="450">
        <v>0</v>
      </c>
      <c r="F6560" s="455"/>
      <c r="G6560" s="453" t="e">
        <f>VLOOKUP(B6560,'SINAPI-%MO'!B:E,4,0)</f>
        <v>#N/A</v>
      </c>
      <c r="H6560" s="456" t="str">
        <f t="shared" si="102"/>
        <v/>
      </c>
    </row>
    <row r="6561" spans="1:8" x14ac:dyDescent="0.25">
      <c r="A6561" s="447"/>
      <c r="B6561" s="449">
        <v>103279</v>
      </c>
      <c r="C6561" s="439" t="s">
        <v>11809</v>
      </c>
      <c r="D6561" s="449" t="s">
        <v>60</v>
      </c>
      <c r="E6561" s="450">
        <v>0</v>
      </c>
      <c r="F6561" s="455"/>
      <c r="G6561" s="453" t="e">
        <f>VLOOKUP(B6561,'SINAPI-%MO'!B:E,4,0)</f>
        <v>#N/A</v>
      </c>
      <c r="H6561" s="456" t="str">
        <f t="shared" si="102"/>
        <v/>
      </c>
    </row>
    <row r="6562" spans="1:8" x14ac:dyDescent="0.25">
      <c r="A6562" s="447"/>
      <c r="B6562" s="449">
        <v>103280</v>
      </c>
      <c r="C6562" s="439" t="s">
        <v>11810</v>
      </c>
      <c r="D6562" s="449" t="s">
        <v>60</v>
      </c>
      <c r="E6562" s="450">
        <v>0</v>
      </c>
      <c r="F6562" s="455"/>
      <c r="G6562" s="453" t="e">
        <f>VLOOKUP(B6562,'SINAPI-%MO'!B:E,4,0)</f>
        <v>#N/A</v>
      </c>
      <c r="H6562" s="456" t="str">
        <f t="shared" si="102"/>
        <v/>
      </c>
    </row>
    <row r="6563" spans="1:8" x14ac:dyDescent="0.25">
      <c r="A6563" s="447"/>
      <c r="B6563" s="449">
        <v>103281</v>
      </c>
      <c r="C6563" s="439" t="s">
        <v>11811</v>
      </c>
      <c r="D6563" s="449" t="s">
        <v>60</v>
      </c>
      <c r="E6563" s="450">
        <v>0</v>
      </c>
      <c r="F6563" s="455"/>
      <c r="G6563" s="453" t="e">
        <f>VLOOKUP(B6563,'SINAPI-%MO'!B:E,4,0)</f>
        <v>#N/A</v>
      </c>
      <c r="H6563" s="456" t="str">
        <f t="shared" si="102"/>
        <v/>
      </c>
    </row>
    <row r="6564" spans="1:8" x14ac:dyDescent="0.25">
      <c r="A6564" s="447"/>
      <c r="B6564" s="449">
        <v>103247</v>
      </c>
      <c r="C6564" s="439" t="s">
        <v>2364</v>
      </c>
      <c r="D6564" s="449" t="s">
        <v>60</v>
      </c>
      <c r="E6564" s="450">
        <v>3016.79</v>
      </c>
      <c r="F6564" s="455">
        <v>2.8999999999999998E-3</v>
      </c>
      <c r="G6564" s="453">
        <f>VLOOKUP(B6564,'SINAPI-%MO'!B:E,4,0)</f>
        <v>4.2900000000000001E-2</v>
      </c>
      <c r="H6564" s="456">
        <f t="shared" si="102"/>
        <v>2887.36</v>
      </c>
    </row>
    <row r="6565" spans="1:8" x14ac:dyDescent="0.25">
      <c r="A6565" s="447"/>
      <c r="B6565" s="449">
        <v>103250</v>
      </c>
      <c r="C6565" s="439" t="s">
        <v>2367</v>
      </c>
      <c r="D6565" s="449" t="s">
        <v>60</v>
      </c>
      <c r="E6565" s="450">
        <v>4389.29</v>
      </c>
      <c r="F6565" s="455">
        <v>2E-3</v>
      </c>
      <c r="G6565" s="453">
        <f>VLOOKUP(B6565,'SINAPI-%MO'!B:E,4,0)</f>
        <v>3.1899999999999998E-2</v>
      </c>
      <c r="H6565" s="456">
        <f t="shared" si="102"/>
        <v>4249.2700000000004</v>
      </c>
    </row>
    <row r="6566" spans="1:8" x14ac:dyDescent="0.25">
      <c r="A6566" s="447"/>
      <c r="B6566" s="449">
        <v>103253</v>
      </c>
      <c r="C6566" s="439" t="s">
        <v>2370</v>
      </c>
      <c r="D6566" s="449" t="s">
        <v>60</v>
      </c>
      <c r="E6566" s="450">
        <v>5989.86</v>
      </c>
      <c r="F6566" s="455">
        <v>1.4E-3</v>
      </c>
      <c r="G6566" s="453">
        <f>VLOOKUP(B6566,'SINAPI-%MO'!B:E,4,0)</f>
        <v>2.4400000000000002E-2</v>
      </c>
      <c r="H6566" s="456">
        <f t="shared" si="102"/>
        <v>5843.7</v>
      </c>
    </row>
    <row r="6567" spans="1:8" x14ac:dyDescent="0.25">
      <c r="A6567" s="447"/>
      <c r="B6567" s="449">
        <v>103244</v>
      </c>
      <c r="C6567" s="439" t="s">
        <v>2361</v>
      </c>
      <c r="D6567" s="449" t="s">
        <v>60</v>
      </c>
      <c r="E6567" s="450">
        <v>2716.27</v>
      </c>
      <c r="F6567" s="455">
        <v>3.2000000000000002E-3</v>
      </c>
      <c r="G6567" s="453">
        <f>VLOOKUP(B6567,'SINAPI-%MO'!B:E,4,0)</f>
        <v>4.7699999999999999E-2</v>
      </c>
      <c r="H6567" s="456">
        <f t="shared" si="102"/>
        <v>2586.6999999999998</v>
      </c>
    </row>
    <row r="6568" spans="1:8" x14ac:dyDescent="0.25">
      <c r="A6568" s="447"/>
      <c r="B6568" s="449">
        <v>103256</v>
      </c>
      <c r="C6568" s="439" t="s">
        <v>5665</v>
      </c>
      <c r="D6568" s="449" t="s">
        <v>60</v>
      </c>
      <c r="E6568" s="450">
        <v>11125.44</v>
      </c>
      <c r="F6568" s="455">
        <v>2.5999999999999999E-3</v>
      </c>
      <c r="G6568" s="453">
        <f>VLOOKUP(B6568,'SINAPI-%MO'!B:E,4,0)</f>
        <v>1.9300000000000001E-2</v>
      </c>
      <c r="H6568" s="456">
        <f t="shared" si="102"/>
        <v>10910.71</v>
      </c>
    </row>
    <row r="6569" spans="1:8" x14ac:dyDescent="0.25">
      <c r="A6569" s="447"/>
      <c r="B6569" s="449">
        <v>103258</v>
      </c>
      <c r="C6569" s="439" t="s">
        <v>5667</v>
      </c>
      <c r="D6569" s="449" t="s">
        <v>60</v>
      </c>
      <c r="E6569" s="450">
        <v>12441.49</v>
      </c>
      <c r="F6569" s="455">
        <v>2.3E-3</v>
      </c>
      <c r="G6569" s="453">
        <f>VLOOKUP(B6569,'SINAPI-%MO'!B:E,4,0)</f>
        <v>1.77E-2</v>
      </c>
      <c r="H6569" s="456">
        <f t="shared" si="102"/>
        <v>12221.27</v>
      </c>
    </row>
    <row r="6570" spans="1:8" x14ac:dyDescent="0.25">
      <c r="A6570" s="447"/>
      <c r="B6570" s="449">
        <v>103260</v>
      </c>
      <c r="C6570" s="439" t="s">
        <v>5669</v>
      </c>
      <c r="D6570" s="449" t="s">
        <v>60</v>
      </c>
      <c r="E6570" s="450">
        <v>6871.03</v>
      </c>
      <c r="F6570" s="455">
        <v>4.1999999999999997E-3</v>
      </c>
      <c r="G6570" s="453">
        <f>VLOOKUP(B6570,'SINAPI-%MO'!B:E,4,0)</f>
        <v>3.2099999999999997E-2</v>
      </c>
      <c r="H6570" s="456">
        <f t="shared" si="102"/>
        <v>6650.46</v>
      </c>
    </row>
    <row r="6571" spans="1:8" x14ac:dyDescent="0.25">
      <c r="A6571" s="447"/>
      <c r="B6571" s="449">
        <v>103261</v>
      </c>
      <c r="C6571" s="439" t="s">
        <v>5670</v>
      </c>
      <c r="D6571" s="449" t="s">
        <v>60</v>
      </c>
      <c r="E6571" s="450">
        <v>14037.7</v>
      </c>
      <c r="F6571" s="455">
        <v>2.0999999999999999E-3</v>
      </c>
      <c r="G6571" s="453">
        <f>VLOOKUP(B6571,'SINAPI-%MO'!B:E,4,0)</f>
        <v>1.72E-2</v>
      </c>
      <c r="H6571" s="456">
        <f t="shared" si="102"/>
        <v>13796.25</v>
      </c>
    </row>
    <row r="6572" spans="1:8" x14ac:dyDescent="0.25">
      <c r="A6572" s="447"/>
      <c r="B6572" s="449">
        <v>103263</v>
      </c>
      <c r="C6572" s="439" t="s">
        <v>2373</v>
      </c>
      <c r="D6572" s="449" t="s">
        <v>60</v>
      </c>
      <c r="E6572" s="450">
        <v>19518.86</v>
      </c>
      <c r="F6572" s="455">
        <v>1E-3</v>
      </c>
      <c r="G6572" s="453">
        <f>VLOOKUP(B6572,'SINAPI-%MO'!B:E,4,0)</f>
        <v>1.72E-2</v>
      </c>
      <c r="H6572" s="456">
        <f t="shared" si="102"/>
        <v>19183.13</v>
      </c>
    </row>
    <row r="6573" spans="1:8" x14ac:dyDescent="0.25">
      <c r="A6573" s="447"/>
      <c r="B6573" s="449">
        <v>103265</v>
      </c>
      <c r="C6573" s="439" t="s">
        <v>2375</v>
      </c>
      <c r="D6573" s="449" t="s">
        <v>60</v>
      </c>
      <c r="E6573" s="450">
        <v>23536.45</v>
      </c>
      <c r="F6573" s="455">
        <v>8.9999999999999998E-4</v>
      </c>
      <c r="G6573" s="453">
        <f>VLOOKUP(B6573,'SINAPI-%MO'!B:E,4,0)</f>
        <v>1.4200000000000001E-2</v>
      </c>
      <c r="H6573" s="456">
        <f t="shared" si="102"/>
        <v>23202.23</v>
      </c>
    </row>
    <row r="6574" spans="1:8" x14ac:dyDescent="0.25">
      <c r="A6574" s="447"/>
      <c r="B6574" s="449">
        <v>103268</v>
      </c>
      <c r="C6574" s="439" t="s">
        <v>2378</v>
      </c>
      <c r="D6574" s="449" t="s">
        <v>60</v>
      </c>
      <c r="E6574" s="450">
        <v>8240.11</v>
      </c>
      <c r="F6574" s="455">
        <v>2.7000000000000001E-3</v>
      </c>
      <c r="G6574" s="453">
        <f>VLOOKUP(B6574,'SINAPI-%MO'!B:E,4,0)</f>
        <v>2.6700000000000002E-2</v>
      </c>
      <c r="H6574" s="456">
        <f t="shared" si="102"/>
        <v>8020.09</v>
      </c>
    </row>
    <row r="6575" spans="1:8" x14ac:dyDescent="0.25">
      <c r="A6575" s="447"/>
      <c r="B6575" s="449">
        <v>103270</v>
      </c>
      <c r="C6575" s="439" t="s">
        <v>2380</v>
      </c>
      <c r="D6575" s="449" t="s">
        <v>60</v>
      </c>
      <c r="E6575" s="450">
        <v>8858.2999999999993</v>
      </c>
      <c r="F6575" s="455">
        <v>2.5000000000000001E-3</v>
      </c>
      <c r="G6575" s="453">
        <f>VLOOKUP(B6575,'SINAPI-%MO'!B:E,4,0)</f>
        <v>2.5899999999999999E-2</v>
      </c>
      <c r="H6575" s="456">
        <f t="shared" si="102"/>
        <v>8628.8700000000008</v>
      </c>
    </row>
    <row r="6576" spans="1:8" x14ac:dyDescent="0.25">
      <c r="A6576" s="447"/>
      <c r="B6576" s="449">
        <v>103272</v>
      </c>
      <c r="C6576" s="439" t="s">
        <v>2382</v>
      </c>
      <c r="D6576" s="449" t="s">
        <v>60</v>
      </c>
      <c r="E6576" s="450">
        <v>12976.81</v>
      </c>
      <c r="F6576" s="455">
        <v>1.6999999999999999E-3</v>
      </c>
      <c r="G6576" s="453">
        <f>VLOOKUP(B6576,'SINAPI-%MO'!B:E,4,0)</f>
        <v>2.0299999999999999E-2</v>
      </c>
      <c r="H6576" s="456">
        <f t="shared" si="102"/>
        <v>12713.38</v>
      </c>
    </row>
    <row r="6577" spans="1:8" x14ac:dyDescent="0.25">
      <c r="A6577" s="447"/>
      <c r="B6577" s="449">
        <v>103274</v>
      </c>
      <c r="C6577" s="439" t="s">
        <v>2384</v>
      </c>
      <c r="D6577" s="449" t="s">
        <v>60</v>
      </c>
      <c r="E6577" s="450">
        <v>15309.98</v>
      </c>
      <c r="F6577" s="455">
        <v>8.9999999999999998E-4</v>
      </c>
      <c r="G6577" s="453">
        <f>VLOOKUP(B6577,'SINAPI-%MO'!B:E,4,0)</f>
        <v>2.35E-2</v>
      </c>
      <c r="H6577" s="456">
        <f t="shared" si="102"/>
        <v>14950.19</v>
      </c>
    </row>
    <row r="6578" spans="1:8" x14ac:dyDescent="0.25">
      <c r="A6578" s="447"/>
      <c r="B6578" s="449">
        <v>103276</v>
      </c>
      <c r="C6578" s="439" t="s">
        <v>2386</v>
      </c>
      <c r="D6578" s="449" t="s">
        <v>60</v>
      </c>
      <c r="E6578" s="450">
        <v>15984.04</v>
      </c>
      <c r="F6578" s="455">
        <v>8.0000000000000004E-4</v>
      </c>
      <c r="G6578" s="453">
        <f>VLOOKUP(B6578,'SINAPI-%MO'!B:E,4,0)</f>
        <v>2.2499999999999999E-2</v>
      </c>
      <c r="H6578" s="456">
        <f t="shared" si="102"/>
        <v>15624.39</v>
      </c>
    </row>
    <row r="6579" spans="1:8" x14ac:dyDescent="0.25">
      <c r="A6579" s="447"/>
      <c r="B6579" s="449">
        <v>103267</v>
      </c>
      <c r="C6579" s="439" t="s">
        <v>2377</v>
      </c>
      <c r="D6579" s="449" t="s">
        <v>60</v>
      </c>
      <c r="E6579" s="450">
        <v>6936.01</v>
      </c>
      <c r="F6579" s="455">
        <v>3.2000000000000002E-3</v>
      </c>
      <c r="G6579" s="453">
        <f>VLOOKUP(B6579,'SINAPI-%MO'!B:E,4,0)</f>
        <v>3.1800000000000002E-2</v>
      </c>
      <c r="H6579" s="456">
        <f t="shared" si="102"/>
        <v>6715.44</v>
      </c>
    </row>
    <row r="6580" spans="1:8" x14ac:dyDescent="0.25">
      <c r="A6580" s="447"/>
      <c r="B6580" s="449">
        <v>103269</v>
      </c>
      <c r="C6580" s="439" t="s">
        <v>2379</v>
      </c>
      <c r="D6580" s="449" t="s">
        <v>60</v>
      </c>
      <c r="E6580" s="450">
        <v>8532.52</v>
      </c>
      <c r="F6580" s="455">
        <v>2.5999999999999999E-3</v>
      </c>
      <c r="G6580" s="453">
        <f>VLOOKUP(B6580,'SINAPI-%MO'!B:E,4,0)</f>
        <v>2.69E-2</v>
      </c>
      <c r="H6580" s="456">
        <f t="shared" si="102"/>
        <v>8302.99</v>
      </c>
    </row>
    <row r="6581" spans="1:8" x14ac:dyDescent="0.25">
      <c r="A6581" s="447"/>
      <c r="B6581" s="449">
        <v>103271</v>
      </c>
      <c r="C6581" s="439" t="s">
        <v>2381</v>
      </c>
      <c r="D6581" s="449" t="s">
        <v>60</v>
      </c>
      <c r="E6581" s="450">
        <v>12562.52</v>
      </c>
      <c r="F6581" s="455">
        <v>1.8E-3</v>
      </c>
      <c r="G6581" s="453">
        <f>VLOOKUP(B6581,'SINAPI-%MO'!B:E,4,0)</f>
        <v>2.1000000000000001E-2</v>
      </c>
      <c r="H6581" s="456">
        <f t="shared" si="102"/>
        <v>12298.7</v>
      </c>
    </row>
    <row r="6582" spans="1:8" x14ac:dyDescent="0.25">
      <c r="A6582" s="447"/>
      <c r="B6582" s="449">
        <v>103273</v>
      </c>
      <c r="C6582" s="439" t="s">
        <v>2383</v>
      </c>
      <c r="D6582" s="449" t="s">
        <v>60</v>
      </c>
      <c r="E6582" s="450">
        <v>13361.52</v>
      </c>
      <c r="F6582" s="455">
        <v>1E-3</v>
      </c>
      <c r="G6582" s="453">
        <f>VLOOKUP(B6582,'SINAPI-%MO'!B:E,4,0)</f>
        <v>2.69E-2</v>
      </c>
      <c r="H6582" s="456">
        <f t="shared" si="102"/>
        <v>13002.09</v>
      </c>
    </row>
    <row r="6583" spans="1:8" x14ac:dyDescent="0.25">
      <c r="A6583" s="447"/>
      <c r="B6583" s="449">
        <v>103275</v>
      </c>
      <c r="C6583" s="439" t="s">
        <v>2385</v>
      </c>
      <c r="D6583" s="449" t="s">
        <v>60</v>
      </c>
      <c r="E6583" s="450">
        <v>15230.43</v>
      </c>
      <c r="F6583" s="455">
        <v>8.9999999999999998E-4</v>
      </c>
      <c r="G6583" s="453">
        <f>VLOOKUP(B6583,'SINAPI-%MO'!B:E,4,0)</f>
        <v>2.3599999999999999E-2</v>
      </c>
      <c r="H6583" s="456">
        <f t="shared" si="102"/>
        <v>14870.99</v>
      </c>
    </row>
    <row r="6584" spans="1:8" x14ac:dyDescent="0.25">
      <c r="A6584" s="447"/>
      <c r="B6584" s="449">
        <v>103248</v>
      </c>
      <c r="C6584" s="439" t="s">
        <v>2365</v>
      </c>
      <c r="D6584" s="449" t="s">
        <v>60</v>
      </c>
      <c r="E6584" s="450">
        <v>2461.8200000000002</v>
      </c>
      <c r="F6584" s="455">
        <v>3.5000000000000001E-3</v>
      </c>
      <c r="G6584" s="453">
        <f>VLOOKUP(B6584,'SINAPI-%MO'!B:E,4,0)</f>
        <v>5.2600000000000001E-2</v>
      </c>
      <c r="H6584" s="456">
        <f t="shared" si="102"/>
        <v>2332.3200000000002</v>
      </c>
    </row>
    <row r="6585" spans="1:8" x14ac:dyDescent="0.25">
      <c r="A6585" s="447"/>
      <c r="B6585" s="449">
        <v>103249</v>
      </c>
      <c r="C6585" s="439" t="s">
        <v>2366</v>
      </c>
      <c r="D6585" s="449" t="s">
        <v>60</v>
      </c>
      <c r="E6585" s="450">
        <v>2646.23</v>
      </c>
      <c r="F6585" s="455">
        <v>3.3E-3</v>
      </c>
      <c r="G6585" s="453">
        <f>VLOOKUP(B6585,'SINAPI-%MO'!B:E,4,0)</f>
        <v>4.8899999999999999E-2</v>
      </c>
      <c r="H6585" s="456">
        <f t="shared" si="102"/>
        <v>2516.8200000000002</v>
      </c>
    </row>
    <row r="6586" spans="1:8" x14ac:dyDescent="0.25">
      <c r="A6586" s="447"/>
      <c r="B6586" s="449">
        <v>103251</v>
      </c>
      <c r="C6586" s="439" t="s">
        <v>2368</v>
      </c>
      <c r="D6586" s="449" t="s">
        <v>60</v>
      </c>
      <c r="E6586" s="450">
        <v>3462.4</v>
      </c>
      <c r="F6586" s="455">
        <v>2.5000000000000001E-3</v>
      </c>
      <c r="G6586" s="453">
        <f>VLOOKUP(B6586,'SINAPI-%MO'!B:E,4,0)</f>
        <v>4.0399999999999998E-2</v>
      </c>
      <c r="H6586" s="456">
        <f t="shared" si="102"/>
        <v>3322.51</v>
      </c>
    </row>
    <row r="6587" spans="1:8" x14ac:dyDescent="0.25">
      <c r="A6587" s="447"/>
      <c r="B6587" s="449">
        <v>103252</v>
      </c>
      <c r="C6587" s="439" t="s">
        <v>2369</v>
      </c>
      <c r="D6587" s="449" t="s">
        <v>60</v>
      </c>
      <c r="E6587" s="450">
        <v>3836.19</v>
      </c>
      <c r="F6587" s="455">
        <v>2.3E-3</v>
      </c>
      <c r="G6587" s="453">
        <f>VLOOKUP(B6587,'SINAPI-%MO'!B:E,4,0)</f>
        <v>3.6499999999999998E-2</v>
      </c>
      <c r="H6587" s="456">
        <f t="shared" si="102"/>
        <v>3696.16</v>
      </c>
    </row>
    <row r="6588" spans="1:8" x14ac:dyDescent="0.25">
      <c r="A6588" s="447"/>
      <c r="B6588" s="449">
        <v>103254</v>
      </c>
      <c r="C6588" s="439" t="s">
        <v>2371</v>
      </c>
      <c r="D6588" s="449" t="s">
        <v>60</v>
      </c>
      <c r="E6588" s="450">
        <v>4474.49</v>
      </c>
      <c r="F6588" s="455">
        <v>1.9E-3</v>
      </c>
      <c r="G6588" s="453">
        <f>VLOOKUP(B6588,'SINAPI-%MO'!B:E,4,0)</f>
        <v>3.27E-2</v>
      </c>
      <c r="H6588" s="456">
        <f t="shared" si="102"/>
        <v>4328.17</v>
      </c>
    </row>
    <row r="6589" spans="1:8" x14ac:dyDescent="0.25">
      <c r="A6589" s="447"/>
      <c r="B6589" s="449">
        <v>103255</v>
      </c>
      <c r="C6589" s="439" t="s">
        <v>2372</v>
      </c>
      <c r="D6589" s="449" t="s">
        <v>60</v>
      </c>
      <c r="E6589" s="450">
        <v>5009.1499999999996</v>
      </c>
      <c r="F6589" s="455">
        <v>1.6999999999999999E-3</v>
      </c>
      <c r="G6589" s="453">
        <f>VLOOKUP(B6589,'SINAPI-%MO'!B:E,4,0)</f>
        <v>2.92E-2</v>
      </c>
      <c r="H6589" s="456">
        <f t="shared" si="102"/>
        <v>4862.88</v>
      </c>
    </row>
    <row r="6590" spans="1:8" x14ac:dyDescent="0.25">
      <c r="A6590" s="447"/>
      <c r="B6590" s="449">
        <v>103245</v>
      </c>
      <c r="C6590" s="439" t="s">
        <v>2362</v>
      </c>
      <c r="D6590" s="449" t="s">
        <v>60</v>
      </c>
      <c r="E6590" s="450">
        <v>2138.48</v>
      </c>
      <c r="F6590" s="455">
        <v>4.1000000000000003E-3</v>
      </c>
      <c r="G6590" s="453">
        <f>VLOOKUP(B6590,'SINAPI-%MO'!B:E,4,0)</f>
        <v>6.0600000000000001E-2</v>
      </c>
      <c r="H6590" s="456">
        <f t="shared" si="102"/>
        <v>2008.88</v>
      </c>
    </row>
    <row r="6591" spans="1:8" x14ac:dyDescent="0.25">
      <c r="A6591" s="447"/>
      <c r="B6591" s="449">
        <v>103246</v>
      </c>
      <c r="C6591" s="439" t="s">
        <v>2363</v>
      </c>
      <c r="D6591" s="449" t="s">
        <v>60</v>
      </c>
      <c r="E6591" s="450">
        <v>2333.88</v>
      </c>
      <c r="F6591" s="455">
        <v>3.7000000000000002E-3</v>
      </c>
      <c r="G6591" s="453">
        <f>VLOOKUP(B6591,'SINAPI-%MO'!B:E,4,0)</f>
        <v>5.5500000000000001E-2</v>
      </c>
      <c r="H6591" s="456">
        <f t="shared" si="102"/>
        <v>2204.34</v>
      </c>
    </row>
    <row r="6592" spans="1:8" x14ac:dyDescent="0.25">
      <c r="A6592" s="447"/>
      <c r="B6592" s="449">
        <v>103257</v>
      </c>
      <c r="C6592" s="439" t="s">
        <v>5666</v>
      </c>
      <c r="D6592" s="449" t="s">
        <v>60</v>
      </c>
      <c r="E6592" s="450">
        <v>6343.54</v>
      </c>
      <c r="F6592" s="455">
        <v>3.3999999999999998E-3</v>
      </c>
      <c r="G6592" s="453">
        <f>VLOOKUP(B6592,'SINAPI-%MO'!B:E,4,0)</f>
        <v>3.39E-2</v>
      </c>
      <c r="H6592" s="456">
        <f t="shared" si="102"/>
        <v>6128.49</v>
      </c>
    </row>
    <row r="6593" spans="1:8" x14ac:dyDescent="0.25">
      <c r="A6593" s="447"/>
      <c r="B6593" s="449">
        <v>103259</v>
      </c>
      <c r="C6593" s="439" t="s">
        <v>5668</v>
      </c>
      <c r="D6593" s="449" t="s">
        <v>60</v>
      </c>
      <c r="E6593" s="450">
        <v>6687.93</v>
      </c>
      <c r="F6593" s="455">
        <v>4.3E-3</v>
      </c>
      <c r="G6593" s="453">
        <f>VLOOKUP(B6593,'SINAPI-%MO'!B:E,4,0)</f>
        <v>3.3000000000000002E-2</v>
      </c>
      <c r="H6593" s="456">
        <f t="shared" si="102"/>
        <v>6467.22</v>
      </c>
    </row>
    <row r="6594" spans="1:8" x14ac:dyDescent="0.25">
      <c r="A6594" s="447"/>
      <c r="B6594" s="449">
        <v>103262</v>
      </c>
      <c r="C6594" s="439" t="s">
        <v>5671</v>
      </c>
      <c r="D6594" s="449" t="s">
        <v>60</v>
      </c>
      <c r="E6594" s="450">
        <v>8795.44</v>
      </c>
      <c r="F6594" s="455">
        <v>3.3E-3</v>
      </c>
      <c r="G6594" s="453">
        <f>VLOOKUP(B6594,'SINAPI-%MO'!B:E,4,0)</f>
        <v>2.75E-2</v>
      </c>
      <c r="H6594" s="456">
        <f t="shared" si="102"/>
        <v>8553.56</v>
      </c>
    </row>
    <row r="6595" spans="1:8" x14ac:dyDescent="0.25">
      <c r="A6595" s="447"/>
      <c r="B6595" s="449">
        <v>103264</v>
      </c>
      <c r="C6595" s="439" t="s">
        <v>2374</v>
      </c>
      <c r="D6595" s="449" t="s">
        <v>60</v>
      </c>
      <c r="E6595" s="450">
        <v>10935.77</v>
      </c>
      <c r="F6595" s="455">
        <v>1.9E-3</v>
      </c>
      <c r="G6595" s="453">
        <f>VLOOKUP(B6595,'SINAPI-%MO'!B:E,4,0)</f>
        <v>3.0700000000000002E-2</v>
      </c>
      <c r="H6595" s="456">
        <f t="shared" si="102"/>
        <v>10600.04</v>
      </c>
    </row>
    <row r="6596" spans="1:8" x14ac:dyDescent="0.25">
      <c r="A6596" s="447"/>
      <c r="B6596" s="449">
        <v>103266</v>
      </c>
      <c r="C6596" s="439" t="s">
        <v>2376</v>
      </c>
      <c r="D6596" s="449" t="s">
        <v>60</v>
      </c>
      <c r="E6596" s="450">
        <v>12216.06</v>
      </c>
      <c r="F6596" s="455">
        <v>1.6999999999999999E-3</v>
      </c>
      <c r="G6596" s="453">
        <f>VLOOKUP(B6596,'SINAPI-%MO'!B:E,4,0)</f>
        <v>2.7400000000000001E-2</v>
      </c>
      <c r="H6596" s="456">
        <f t="shared" si="102"/>
        <v>11881.33</v>
      </c>
    </row>
    <row r="6597" spans="1:8" x14ac:dyDescent="0.25">
      <c r="A6597" s="447"/>
      <c r="B6597" s="449">
        <v>103277</v>
      </c>
      <c r="C6597" s="439" t="s">
        <v>2387</v>
      </c>
      <c r="D6597" s="449" t="s">
        <v>60</v>
      </c>
      <c r="E6597" s="450">
        <v>29541.040000000001</v>
      </c>
      <c r="F6597" s="455">
        <v>0</v>
      </c>
      <c r="G6597" s="453">
        <f>VLOOKUP(B6597,'SINAPI-%MO'!B:E,4,0)</f>
        <v>1.5599999999999999E-2</v>
      </c>
      <c r="H6597" s="456">
        <f t="shared" si="102"/>
        <v>29080.19</v>
      </c>
    </row>
    <row r="6598" spans="1:8" x14ac:dyDescent="0.25">
      <c r="A6598" s="447"/>
      <c r="B6598" s="449">
        <v>103278</v>
      </c>
      <c r="C6598" s="439" t="s">
        <v>2388</v>
      </c>
      <c r="D6598" s="449" t="s">
        <v>60</v>
      </c>
      <c r="E6598" s="450">
        <v>37819.21</v>
      </c>
      <c r="F6598" s="455">
        <v>0</v>
      </c>
      <c r="G6598" s="453">
        <f>VLOOKUP(B6598,'SINAPI-%MO'!B:E,4,0)</f>
        <v>1.2500000000000001E-2</v>
      </c>
      <c r="H6598" s="456">
        <f t="shared" si="102"/>
        <v>37346.46</v>
      </c>
    </row>
    <row r="6599" spans="1:8" x14ac:dyDescent="0.25">
      <c r="A6599" s="447"/>
      <c r="B6599" s="449">
        <v>103285</v>
      </c>
      <c r="C6599" s="439" t="s">
        <v>11812</v>
      </c>
      <c r="D6599" s="449" t="s">
        <v>60</v>
      </c>
      <c r="E6599" s="450">
        <v>0</v>
      </c>
      <c r="F6599" s="455"/>
      <c r="G6599" s="453" t="e">
        <f>VLOOKUP(B6599,'SINAPI-%MO'!B:E,4,0)</f>
        <v>#N/A</v>
      </c>
      <c r="H6599" s="456" t="str">
        <f t="shared" si="102"/>
        <v/>
      </c>
    </row>
    <row r="6600" spans="1:8" x14ac:dyDescent="0.25">
      <c r="A6600" s="447"/>
      <c r="B6600" s="449">
        <v>103286</v>
      </c>
      <c r="C6600" s="439" t="s">
        <v>11813</v>
      </c>
      <c r="D6600" s="449" t="s">
        <v>60</v>
      </c>
      <c r="E6600" s="450">
        <v>0</v>
      </c>
      <c r="F6600" s="455"/>
      <c r="G6600" s="453" t="e">
        <f>VLOOKUP(B6600,'SINAPI-%MO'!B:E,4,0)</f>
        <v>#N/A</v>
      </c>
      <c r="H6600" s="456" t="str">
        <f t="shared" si="102"/>
        <v/>
      </c>
    </row>
    <row r="6601" spans="1:8" x14ac:dyDescent="0.25">
      <c r="A6601" s="447"/>
      <c r="B6601" s="449">
        <v>103287</v>
      </c>
      <c r="C6601" s="439" t="s">
        <v>11814</v>
      </c>
      <c r="D6601" s="449" t="s">
        <v>60</v>
      </c>
      <c r="E6601" s="450">
        <v>0</v>
      </c>
      <c r="F6601" s="455"/>
      <c r="G6601" s="453" t="e">
        <f>VLOOKUP(B6601,'SINAPI-%MO'!B:E,4,0)</f>
        <v>#N/A</v>
      </c>
      <c r="H6601" s="456" t="str">
        <f t="shared" si="102"/>
        <v/>
      </c>
    </row>
    <row r="6602" spans="1:8" x14ac:dyDescent="0.25">
      <c r="A6602" s="447"/>
      <c r="B6602" s="449">
        <v>103288</v>
      </c>
      <c r="C6602" s="439" t="s">
        <v>2389</v>
      </c>
      <c r="D6602" s="449" t="s">
        <v>60</v>
      </c>
      <c r="E6602" s="450">
        <v>15.54</v>
      </c>
      <c r="F6602" s="455">
        <v>0</v>
      </c>
      <c r="G6602" s="453">
        <f>VLOOKUP(B6602,'SINAPI-%MO'!B:E,4,0)</f>
        <v>0.88670000000000004</v>
      </c>
      <c r="H6602" s="456">
        <f t="shared" si="102"/>
        <v>1.76</v>
      </c>
    </row>
    <row r="6603" spans="1:8" x14ac:dyDescent="0.25">
      <c r="A6603" s="447"/>
      <c r="B6603" s="449">
        <v>103291</v>
      </c>
      <c r="C6603" s="439" t="s">
        <v>10814</v>
      </c>
      <c r="D6603" s="449" t="s">
        <v>73</v>
      </c>
      <c r="E6603" s="450">
        <v>64.27</v>
      </c>
      <c r="F6603" s="455">
        <v>0.69750000000000001</v>
      </c>
      <c r="G6603" s="453">
        <f>VLOOKUP(B6603,'SINAPI-%MO'!B:E,4,0)</f>
        <v>8.3199999999999996E-2</v>
      </c>
      <c r="H6603" s="456">
        <f t="shared" si="102"/>
        <v>58.92</v>
      </c>
    </row>
    <row r="6604" spans="1:8" x14ac:dyDescent="0.25">
      <c r="A6604" s="447"/>
      <c r="B6604" s="449">
        <v>103289</v>
      </c>
      <c r="C6604" s="439" t="s">
        <v>10815</v>
      </c>
      <c r="D6604" s="449" t="s">
        <v>73</v>
      </c>
      <c r="E6604" s="450">
        <v>32.29</v>
      </c>
      <c r="F6604" s="455">
        <v>0.67920000000000003</v>
      </c>
      <c r="G6604" s="453">
        <f>VLOOKUP(B6604,'SINAPI-%MO'!B:E,4,0)</f>
        <v>0.13439999999999999</v>
      </c>
      <c r="H6604" s="456">
        <f t="shared" ref="H6604:H6667" si="103">IF(E6604&gt;0,TRUNC(E6604*(1-G6604),2),"")</f>
        <v>27.95</v>
      </c>
    </row>
    <row r="6605" spans="1:8" x14ac:dyDescent="0.25">
      <c r="A6605" s="447"/>
      <c r="B6605" s="449">
        <v>103290</v>
      </c>
      <c r="C6605" s="439" t="s">
        <v>10816</v>
      </c>
      <c r="D6605" s="449" t="s">
        <v>73</v>
      </c>
      <c r="E6605" s="450">
        <v>51.07</v>
      </c>
      <c r="F6605" s="455">
        <v>0.65169999999999995</v>
      </c>
      <c r="G6605" s="453">
        <f>VLOOKUP(B6605,'SINAPI-%MO'!B:E,4,0)</f>
        <v>9.5000000000000001E-2</v>
      </c>
      <c r="H6605" s="456">
        <f t="shared" si="103"/>
        <v>46.21</v>
      </c>
    </row>
    <row r="6606" spans="1:8" x14ac:dyDescent="0.25">
      <c r="A6606" s="447"/>
      <c r="B6606" s="449">
        <v>103292</v>
      </c>
      <c r="C6606" s="439" t="s">
        <v>10817</v>
      </c>
      <c r="D6606" s="449" t="s">
        <v>73</v>
      </c>
      <c r="E6606" s="450">
        <v>77.959999999999994</v>
      </c>
      <c r="F6606" s="455">
        <v>0.7127</v>
      </c>
      <c r="G6606" s="453">
        <f>VLOOKUP(B6606,'SINAPI-%MO'!B:E,4,0)</f>
        <v>7.4999999999999997E-2</v>
      </c>
      <c r="H6606" s="456">
        <f t="shared" si="103"/>
        <v>72.11</v>
      </c>
    </row>
    <row r="6607" spans="1:8" x14ac:dyDescent="0.25">
      <c r="A6607" s="447"/>
      <c r="B6607" s="449">
        <v>106044</v>
      </c>
      <c r="C6607" s="439" t="s">
        <v>13128</v>
      </c>
      <c r="D6607" s="449" t="s">
        <v>60</v>
      </c>
      <c r="E6607" s="450">
        <v>60.05</v>
      </c>
      <c r="F6607" s="455">
        <v>0.3569</v>
      </c>
      <c r="G6607" s="453">
        <f>VLOOKUP(B6607,'SINAPI-%MO'!B:E,4,0)</f>
        <v>0.63729999999999998</v>
      </c>
      <c r="H6607" s="456">
        <f t="shared" si="103"/>
        <v>21.78</v>
      </c>
    </row>
    <row r="6608" spans="1:8" x14ac:dyDescent="0.25">
      <c r="A6608" s="447"/>
      <c r="B6608" s="449">
        <v>106045</v>
      </c>
      <c r="C6608" s="439" t="s">
        <v>13129</v>
      </c>
      <c r="D6608" s="449" t="s">
        <v>60</v>
      </c>
      <c r="E6608" s="450">
        <v>135.44</v>
      </c>
      <c r="F6608" s="455">
        <v>0.64339999999999997</v>
      </c>
      <c r="G6608" s="453">
        <f>VLOOKUP(B6608,'SINAPI-%MO'!B:E,4,0)</f>
        <v>0.35339999999999999</v>
      </c>
      <c r="H6608" s="456">
        <f t="shared" si="103"/>
        <v>87.57</v>
      </c>
    </row>
    <row r="6609" spans="1:8" x14ac:dyDescent="0.25">
      <c r="A6609" s="447"/>
      <c r="B6609" s="449">
        <v>106042</v>
      </c>
      <c r="C6609" s="439" t="s">
        <v>13130</v>
      </c>
      <c r="D6609" s="449" t="s">
        <v>60</v>
      </c>
      <c r="E6609" s="450">
        <v>61.93</v>
      </c>
      <c r="F6609" s="455">
        <v>0.37640000000000001</v>
      </c>
      <c r="G6609" s="453">
        <f>VLOOKUP(B6609,'SINAPI-%MO'!B:E,4,0)</f>
        <v>0.61799999999999999</v>
      </c>
      <c r="H6609" s="456">
        <f t="shared" si="103"/>
        <v>23.65</v>
      </c>
    </row>
    <row r="6610" spans="1:8" x14ac:dyDescent="0.25">
      <c r="A6610" s="447"/>
      <c r="B6610" s="449">
        <v>106043</v>
      </c>
      <c r="C6610" s="439" t="s">
        <v>13131</v>
      </c>
      <c r="D6610" s="449" t="s">
        <v>60</v>
      </c>
      <c r="E6610" s="450">
        <v>118.09</v>
      </c>
      <c r="F6610" s="455">
        <v>0.59099999999999997</v>
      </c>
      <c r="G6610" s="453">
        <f>VLOOKUP(B6610,'SINAPI-%MO'!B:E,4,0)</f>
        <v>0.40539999999999998</v>
      </c>
      <c r="H6610" s="456">
        <f t="shared" si="103"/>
        <v>70.209999999999994</v>
      </c>
    </row>
    <row r="6611" spans="1:8" x14ac:dyDescent="0.25">
      <c r="A6611" s="447"/>
      <c r="B6611" s="449">
        <v>106046</v>
      </c>
      <c r="C6611" s="439" t="s">
        <v>13132</v>
      </c>
      <c r="D6611" s="449" t="s">
        <v>60</v>
      </c>
      <c r="E6611" s="450">
        <v>39.68</v>
      </c>
      <c r="F6611" s="455">
        <v>0.3483</v>
      </c>
      <c r="G6611" s="453">
        <f>VLOOKUP(B6611,'SINAPI-%MO'!B:E,4,0)</f>
        <v>0.64290000000000003</v>
      </c>
      <c r="H6611" s="456">
        <f t="shared" si="103"/>
        <v>14.16</v>
      </c>
    </row>
    <row r="6612" spans="1:8" x14ac:dyDescent="0.25">
      <c r="A6612" s="447"/>
      <c r="B6612" s="449">
        <v>106047</v>
      </c>
      <c r="C6612" s="439" t="s">
        <v>13133</v>
      </c>
      <c r="D6612" s="449" t="s">
        <v>60</v>
      </c>
      <c r="E6612" s="450">
        <v>70.92</v>
      </c>
      <c r="F6612" s="455">
        <v>0.54400000000000004</v>
      </c>
      <c r="G6612" s="453">
        <f>VLOOKUP(B6612,'SINAPI-%MO'!B:E,4,0)</f>
        <v>0.44990000000000002</v>
      </c>
      <c r="H6612" s="456">
        <f t="shared" si="103"/>
        <v>39.01</v>
      </c>
    </row>
    <row r="6613" spans="1:8" x14ac:dyDescent="0.25">
      <c r="A6613" s="447"/>
      <c r="B6613" s="449">
        <v>106038</v>
      </c>
      <c r="C6613" s="439" t="s">
        <v>13134</v>
      </c>
      <c r="D6613" s="449" t="s">
        <v>60</v>
      </c>
      <c r="E6613" s="450">
        <v>54.65</v>
      </c>
      <c r="F6613" s="455">
        <v>5.6500000000000002E-2</v>
      </c>
      <c r="G6613" s="453">
        <f>VLOOKUP(B6613,'SINAPI-%MO'!B:E,4,0)</f>
        <v>0.93389999999999995</v>
      </c>
      <c r="H6613" s="456">
        <f t="shared" si="103"/>
        <v>3.61</v>
      </c>
    </row>
    <row r="6614" spans="1:8" x14ac:dyDescent="0.25">
      <c r="A6614" s="447"/>
      <c r="B6614" s="449">
        <v>106039</v>
      </c>
      <c r="C6614" s="439" t="s">
        <v>13135</v>
      </c>
      <c r="D6614" s="449" t="s">
        <v>60</v>
      </c>
      <c r="E6614" s="450">
        <v>72.790000000000006</v>
      </c>
      <c r="F6614" s="455">
        <v>0.1142</v>
      </c>
      <c r="G6614" s="453">
        <f>VLOOKUP(B6614,'SINAPI-%MO'!B:E,4,0)</f>
        <v>0.87690000000000001</v>
      </c>
      <c r="H6614" s="456">
        <f t="shared" si="103"/>
        <v>8.9600000000000009</v>
      </c>
    </row>
    <row r="6615" spans="1:8" x14ac:dyDescent="0.25">
      <c r="A6615" s="447"/>
      <c r="B6615" s="449">
        <v>106040</v>
      </c>
      <c r="C6615" s="439" t="s">
        <v>13136</v>
      </c>
      <c r="D6615" s="449" t="s">
        <v>60</v>
      </c>
      <c r="E6615" s="450">
        <v>80.790000000000006</v>
      </c>
      <c r="F6615" s="455">
        <v>0.36180000000000001</v>
      </c>
      <c r="G6615" s="453">
        <f>VLOOKUP(B6615,'SINAPI-%MO'!B:E,4,0)</f>
        <v>0.63180000000000003</v>
      </c>
      <c r="H6615" s="456">
        <f t="shared" si="103"/>
        <v>29.74</v>
      </c>
    </row>
    <row r="6616" spans="1:8" x14ac:dyDescent="0.25">
      <c r="A6616" s="447"/>
      <c r="B6616" s="449">
        <v>106041</v>
      </c>
      <c r="C6616" s="439" t="s">
        <v>13137</v>
      </c>
      <c r="D6616" s="449" t="s">
        <v>60</v>
      </c>
      <c r="E6616" s="450">
        <v>149.78</v>
      </c>
      <c r="F6616" s="455">
        <v>0.56950000000000001</v>
      </c>
      <c r="G6616" s="453">
        <f>VLOOKUP(B6616,'SINAPI-%MO'!B:E,4,0)</f>
        <v>0.42620000000000002</v>
      </c>
      <c r="H6616" s="456">
        <f t="shared" si="103"/>
        <v>85.94</v>
      </c>
    </row>
    <row r="6617" spans="1:8" x14ac:dyDescent="0.25">
      <c r="A6617" s="447"/>
      <c r="B6617" s="449">
        <v>97329</v>
      </c>
      <c r="C6617" s="439" t="s">
        <v>13138</v>
      </c>
      <c r="D6617" s="449" t="s">
        <v>73</v>
      </c>
      <c r="E6617" s="450">
        <v>60.08</v>
      </c>
      <c r="F6617" s="455">
        <v>0.7319</v>
      </c>
      <c r="G6617" s="453">
        <f>VLOOKUP(B6617,'SINAPI-%MO'!B:E,4,0)</f>
        <v>5.7799999999999997E-2</v>
      </c>
      <c r="H6617" s="456">
        <f t="shared" si="103"/>
        <v>56.6</v>
      </c>
    </row>
    <row r="6618" spans="1:8" x14ac:dyDescent="0.25">
      <c r="A6618" s="447"/>
      <c r="B6618" s="449">
        <v>97327</v>
      </c>
      <c r="C6618" s="439" t="s">
        <v>13139</v>
      </c>
      <c r="D6618" s="449" t="s">
        <v>73</v>
      </c>
      <c r="E6618" s="450">
        <v>28.1</v>
      </c>
      <c r="F6618" s="455">
        <v>0.74980000000000002</v>
      </c>
      <c r="G6618" s="453">
        <f>VLOOKUP(B6618,'SINAPI-%MO'!B:E,4,0)</f>
        <v>8.7499999999999994E-2</v>
      </c>
      <c r="H6618" s="456">
        <f t="shared" si="103"/>
        <v>25.64</v>
      </c>
    </row>
    <row r="6619" spans="1:8" x14ac:dyDescent="0.25">
      <c r="A6619" s="447"/>
      <c r="B6619" s="449">
        <v>106034</v>
      </c>
      <c r="C6619" s="439" t="s">
        <v>13140</v>
      </c>
      <c r="D6619" s="449" t="s">
        <v>73</v>
      </c>
      <c r="E6619" s="450">
        <v>133.05000000000001</v>
      </c>
      <c r="F6619" s="455">
        <v>0.49730000000000002</v>
      </c>
      <c r="G6619" s="453">
        <f>VLOOKUP(B6619,'SINAPI-%MO'!B:E,4,0)</f>
        <v>3.3700000000000001E-2</v>
      </c>
      <c r="H6619" s="456">
        <f t="shared" si="103"/>
        <v>128.56</v>
      </c>
    </row>
    <row r="6620" spans="1:8" x14ac:dyDescent="0.25">
      <c r="A6620" s="447"/>
      <c r="B6620" s="449">
        <v>97328</v>
      </c>
      <c r="C6620" s="439" t="s">
        <v>13141</v>
      </c>
      <c r="D6620" s="449" t="s">
        <v>73</v>
      </c>
      <c r="E6620" s="450">
        <v>46.88</v>
      </c>
      <c r="F6620" s="455">
        <v>0.69159999999999999</v>
      </c>
      <c r="G6620" s="453">
        <f>VLOOKUP(B6620,'SINAPI-%MO'!B:E,4,0)</f>
        <v>6.3399999999999998E-2</v>
      </c>
      <c r="H6620" s="456">
        <f t="shared" si="103"/>
        <v>43.9</v>
      </c>
    </row>
    <row r="6621" spans="1:8" x14ac:dyDescent="0.25">
      <c r="A6621" s="447"/>
      <c r="B6621" s="449">
        <v>97330</v>
      </c>
      <c r="C6621" s="439" t="s">
        <v>13142</v>
      </c>
      <c r="D6621" s="449" t="s">
        <v>73</v>
      </c>
      <c r="E6621" s="450">
        <v>73.77</v>
      </c>
      <c r="F6621" s="455">
        <v>0.74150000000000005</v>
      </c>
      <c r="G6621" s="453">
        <f>VLOOKUP(B6621,'SINAPI-%MO'!B:E,4,0)</f>
        <v>5.3800000000000001E-2</v>
      </c>
      <c r="H6621" s="456">
        <f t="shared" si="103"/>
        <v>69.8</v>
      </c>
    </row>
    <row r="6622" spans="1:8" x14ac:dyDescent="0.25">
      <c r="A6622" s="447"/>
      <c r="B6622" s="449">
        <v>106035</v>
      </c>
      <c r="C6622" s="439" t="s">
        <v>13803</v>
      </c>
      <c r="D6622" s="449" t="s">
        <v>73</v>
      </c>
      <c r="E6622" s="450">
        <v>0</v>
      </c>
      <c r="F6622" s="455"/>
      <c r="G6622" s="453" t="e">
        <f>VLOOKUP(B6622,'SINAPI-%MO'!B:E,4,0)</f>
        <v>#N/A</v>
      </c>
      <c r="H6622" s="456" t="str">
        <f t="shared" si="103"/>
        <v/>
      </c>
    </row>
    <row r="6623" spans="1:8" x14ac:dyDescent="0.25">
      <c r="A6623" s="447"/>
      <c r="B6623" s="449">
        <v>106036</v>
      </c>
      <c r="C6623" s="439" t="s">
        <v>13804</v>
      </c>
      <c r="D6623" s="449" t="s">
        <v>73</v>
      </c>
      <c r="E6623" s="450">
        <v>0</v>
      </c>
      <c r="F6623" s="455"/>
      <c r="G6623" s="453" t="e">
        <f>VLOOKUP(B6623,'SINAPI-%MO'!B:E,4,0)</f>
        <v>#N/A</v>
      </c>
      <c r="H6623" s="456" t="str">
        <f t="shared" si="103"/>
        <v/>
      </c>
    </row>
    <row r="6624" spans="1:8" x14ac:dyDescent="0.25">
      <c r="A6624" s="447"/>
      <c r="B6624" s="449">
        <v>106037</v>
      </c>
      <c r="C6624" s="439" t="s">
        <v>13805</v>
      </c>
      <c r="D6624" s="449" t="s">
        <v>73</v>
      </c>
      <c r="E6624" s="450">
        <v>0</v>
      </c>
      <c r="F6624" s="455"/>
      <c r="G6624" s="453" t="e">
        <f>VLOOKUP(B6624,'SINAPI-%MO'!B:E,4,0)</f>
        <v>#N/A</v>
      </c>
      <c r="H6624" s="456" t="str">
        <f t="shared" si="103"/>
        <v/>
      </c>
    </row>
    <row r="6625" spans="1:8" x14ac:dyDescent="0.25">
      <c r="A6625" s="447"/>
      <c r="B6625" s="449">
        <v>93085</v>
      </c>
      <c r="C6625" s="439" t="s">
        <v>2846</v>
      </c>
      <c r="D6625" s="449" t="s">
        <v>60</v>
      </c>
      <c r="E6625" s="450">
        <v>15.98</v>
      </c>
      <c r="F6625" s="455">
        <v>0.47060000000000002</v>
      </c>
      <c r="G6625" s="453">
        <f>VLOOKUP(B6625,'SINAPI-%MO'!B:E,4,0)</f>
        <v>0.52249999999999996</v>
      </c>
      <c r="H6625" s="456">
        <f t="shared" si="103"/>
        <v>7.63</v>
      </c>
    </row>
    <row r="6626" spans="1:8" x14ac:dyDescent="0.25">
      <c r="A6626" s="447"/>
      <c r="B6626" s="449">
        <v>103892</v>
      </c>
      <c r="C6626" s="439" t="s">
        <v>3184</v>
      </c>
      <c r="D6626" s="449" t="s">
        <v>60</v>
      </c>
      <c r="E6626" s="450">
        <v>17.05</v>
      </c>
      <c r="F6626" s="455">
        <v>0.45040000000000002</v>
      </c>
      <c r="G6626" s="453">
        <f>VLOOKUP(B6626,'SINAPI-%MO'!B:E,4,0)</f>
        <v>0.54249999999999998</v>
      </c>
      <c r="H6626" s="456">
        <f t="shared" si="103"/>
        <v>7.8</v>
      </c>
    </row>
    <row r="6627" spans="1:8" x14ac:dyDescent="0.25">
      <c r="A6627" s="447"/>
      <c r="B6627" s="449">
        <v>103823</v>
      </c>
      <c r="C6627" s="439" t="s">
        <v>3124</v>
      </c>
      <c r="D6627" s="449" t="s">
        <v>60</v>
      </c>
      <c r="E6627" s="450">
        <v>19.149999999999999</v>
      </c>
      <c r="F6627" s="455">
        <v>0.39269999999999999</v>
      </c>
      <c r="G6627" s="453">
        <f>VLOOKUP(B6627,'SINAPI-%MO'!B:E,4,0)</f>
        <v>0.59530000000000005</v>
      </c>
      <c r="H6627" s="456">
        <f t="shared" si="103"/>
        <v>7.75</v>
      </c>
    </row>
    <row r="6628" spans="1:8" x14ac:dyDescent="0.25">
      <c r="A6628" s="447"/>
      <c r="B6628" s="449">
        <v>103856</v>
      </c>
      <c r="C6628" s="439" t="s">
        <v>3154</v>
      </c>
      <c r="D6628" s="449" t="s">
        <v>60</v>
      </c>
      <c r="E6628" s="450">
        <v>17.03</v>
      </c>
      <c r="F6628" s="455">
        <v>0.44159999999999999</v>
      </c>
      <c r="G6628" s="453">
        <f>VLOOKUP(B6628,'SINAPI-%MO'!B:E,4,0)</f>
        <v>0.54200000000000004</v>
      </c>
      <c r="H6628" s="456">
        <f t="shared" si="103"/>
        <v>7.79</v>
      </c>
    </row>
    <row r="6629" spans="1:8" x14ac:dyDescent="0.25">
      <c r="A6629" s="447"/>
      <c r="B6629" s="449">
        <v>93108</v>
      </c>
      <c r="C6629" s="439" t="s">
        <v>2867</v>
      </c>
      <c r="D6629" s="449" t="s">
        <v>60</v>
      </c>
      <c r="E6629" s="450">
        <v>14.38</v>
      </c>
      <c r="F6629" s="455">
        <v>0.52290000000000003</v>
      </c>
      <c r="G6629" s="453">
        <f>VLOOKUP(B6629,'SINAPI-%MO'!B:E,4,0)</f>
        <v>0.46729999999999999</v>
      </c>
      <c r="H6629" s="456">
        <f t="shared" si="103"/>
        <v>7.66</v>
      </c>
    </row>
    <row r="6630" spans="1:8" x14ac:dyDescent="0.25">
      <c r="A6630" s="447"/>
      <c r="B6630" s="449">
        <v>93091</v>
      </c>
      <c r="C6630" s="439" t="s">
        <v>2852</v>
      </c>
      <c r="D6630" s="449" t="s">
        <v>60</v>
      </c>
      <c r="E6630" s="450">
        <v>17.68</v>
      </c>
      <c r="F6630" s="455">
        <v>0.63629999999999998</v>
      </c>
      <c r="G6630" s="453">
        <f>VLOOKUP(B6630,'SINAPI-%MO'!B:E,4,0)</f>
        <v>0.35630000000000001</v>
      </c>
      <c r="H6630" s="456">
        <f t="shared" si="103"/>
        <v>11.38</v>
      </c>
    </row>
    <row r="6631" spans="1:8" x14ac:dyDescent="0.25">
      <c r="A6631" s="447"/>
      <c r="B6631" s="449">
        <v>103900</v>
      </c>
      <c r="C6631" s="439" t="s">
        <v>3192</v>
      </c>
      <c r="D6631" s="449" t="s">
        <v>60</v>
      </c>
      <c r="E6631" s="450">
        <v>22.07</v>
      </c>
      <c r="F6631" s="455">
        <v>0.50970000000000004</v>
      </c>
      <c r="G6631" s="453">
        <f>VLOOKUP(B6631,'SINAPI-%MO'!B:E,4,0)</f>
        <v>0.4839</v>
      </c>
      <c r="H6631" s="456">
        <f t="shared" si="103"/>
        <v>11.39</v>
      </c>
    </row>
    <row r="6632" spans="1:8" x14ac:dyDescent="0.25">
      <c r="A6632" s="447"/>
      <c r="B6632" s="449">
        <v>103831</v>
      </c>
      <c r="C6632" s="439" t="s">
        <v>3132</v>
      </c>
      <c r="D6632" s="449" t="s">
        <v>60</v>
      </c>
      <c r="E6632" s="450">
        <v>28.58</v>
      </c>
      <c r="F6632" s="455">
        <v>0.39360000000000001</v>
      </c>
      <c r="G6632" s="453">
        <f>VLOOKUP(B6632,'SINAPI-%MO'!B:E,4,0)</f>
        <v>0.59409999999999996</v>
      </c>
      <c r="H6632" s="456">
        <f t="shared" si="103"/>
        <v>11.6</v>
      </c>
    </row>
    <row r="6633" spans="1:8" x14ac:dyDescent="0.25">
      <c r="A6633" s="447"/>
      <c r="B6633" s="449">
        <v>103864</v>
      </c>
      <c r="C6633" s="439" t="s">
        <v>3162</v>
      </c>
      <c r="D6633" s="449" t="s">
        <v>60</v>
      </c>
      <c r="E6633" s="450">
        <v>23.28</v>
      </c>
      <c r="F6633" s="455">
        <v>0.48320000000000002</v>
      </c>
      <c r="G6633" s="453">
        <f>VLOOKUP(B6633,'SINAPI-%MO'!B:E,4,0)</f>
        <v>0.50129999999999997</v>
      </c>
      <c r="H6633" s="456">
        <f t="shared" si="103"/>
        <v>11.6</v>
      </c>
    </row>
    <row r="6634" spans="1:8" x14ac:dyDescent="0.25">
      <c r="A6634" s="447"/>
      <c r="B6634" s="449">
        <v>93133</v>
      </c>
      <c r="C6634" s="439" t="s">
        <v>2884</v>
      </c>
      <c r="D6634" s="449" t="s">
        <v>60</v>
      </c>
      <c r="E6634" s="450">
        <v>20.71</v>
      </c>
      <c r="F6634" s="455">
        <v>0.54320000000000002</v>
      </c>
      <c r="G6634" s="453">
        <f>VLOOKUP(B6634,'SINAPI-%MO'!B:E,4,0)</f>
        <v>0.4476</v>
      </c>
      <c r="H6634" s="456">
        <f t="shared" si="103"/>
        <v>11.44</v>
      </c>
    </row>
    <row r="6635" spans="1:8" x14ac:dyDescent="0.25">
      <c r="A6635" s="447"/>
      <c r="B6635" s="449">
        <v>93057</v>
      </c>
      <c r="C6635" s="439" t="s">
        <v>2819</v>
      </c>
      <c r="D6635" s="449" t="s">
        <v>60</v>
      </c>
      <c r="E6635" s="450">
        <v>14.85</v>
      </c>
      <c r="F6635" s="455">
        <v>0.75760000000000005</v>
      </c>
      <c r="G6635" s="453">
        <f>VLOOKUP(B6635,'SINAPI-%MO'!B:E,4,0)</f>
        <v>0.2364</v>
      </c>
      <c r="H6635" s="456">
        <f t="shared" si="103"/>
        <v>11.33</v>
      </c>
    </row>
    <row r="6636" spans="1:8" x14ac:dyDescent="0.25">
      <c r="A6636" s="447"/>
      <c r="B6636" s="449">
        <v>93062</v>
      </c>
      <c r="C6636" s="439" t="s">
        <v>2824</v>
      </c>
      <c r="D6636" s="449" t="s">
        <v>60</v>
      </c>
      <c r="E6636" s="450">
        <v>28.61</v>
      </c>
      <c r="F6636" s="455">
        <v>0.83919999999999995</v>
      </c>
      <c r="G6636" s="453">
        <f>VLOOKUP(B6636,'SINAPI-%MO'!B:E,4,0)</f>
        <v>0.15659999999999999</v>
      </c>
      <c r="H6636" s="456">
        <f t="shared" si="103"/>
        <v>24.12</v>
      </c>
    </row>
    <row r="6637" spans="1:8" x14ac:dyDescent="0.25">
      <c r="A6637" s="447"/>
      <c r="B6637" s="449">
        <v>93065</v>
      </c>
      <c r="C6637" s="439" t="s">
        <v>2827</v>
      </c>
      <c r="D6637" s="449" t="s">
        <v>60</v>
      </c>
      <c r="E6637" s="450">
        <v>46.79</v>
      </c>
      <c r="F6637" s="455">
        <v>0.87860000000000005</v>
      </c>
      <c r="G6637" s="453">
        <f>VLOOKUP(B6637,'SINAPI-%MO'!B:E,4,0)</f>
        <v>0.1182</v>
      </c>
      <c r="H6637" s="456">
        <f t="shared" si="103"/>
        <v>41.25</v>
      </c>
    </row>
    <row r="6638" spans="1:8" x14ac:dyDescent="0.25">
      <c r="A6638" s="447"/>
      <c r="B6638" s="449">
        <v>93068</v>
      </c>
      <c r="C6638" s="439" t="s">
        <v>2830</v>
      </c>
      <c r="D6638" s="449" t="s">
        <v>60</v>
      </c>
      <c r="E6638" s="450">
        <v>65.89</v>
      </c>
      <c r="F6638" s="455">
        <v>0.89180000000000004</v>
      </c>
      <c r="G6638" s="453">
        <f>VLOOKUP(B6638,'SINAPI-%MO'!B:E,4,0)</f>
        <v>0.1053</v>
      </c>
      <c r="H6638" s="456">
        <f t="shared" si="103"/>
        <v>58.95</v>
      </c>
    </row>
    <row r="6639" spans="1:8" x14ac:dyDescent="0.25">
      <c r="A6639" s="447"/>
      <c r="B6639" s="449">
        <v>93071</v>
      </c>
      <c r="C6639" s="439" t="s">
        <v>2833</v>
      </c>
      <c r="D6639" s="449" t="s">
        <v>60</v>
      </c>
      <c r="E6639" s="450">
        <v>179.95</v>
      </c>
      <c r="F6639" s="455">
        <v>0.95020000000000004</v>
      </c>
      <c r="G6639" s="453">
        <f>VLOOKUP(B6639,'SINAPI-%MO'!B:E,4,0)</f>
        <v>4.8500000000000001E-2</v>
      </c>
      <c r="H6639" s="456">
        <f t="shared" si="103"/>
        <v>171.22</v>
      </c>
    </row>
    <row r="6640" spans="1:8" x14ac:dyDescent="0.25">
      <c r="A6640" s="447"/>
      <c r="B6640" s="449">
        <v>93081</v>
      </c>
      <c r="C6640" s="439" t="s">
        <v>2842</v>
      </c>
      <c r="D6640" s="449" t="s">
        <v>60</v>
      </c>
      <c r="E6640" s="450">
        <v>19.739999999999998</v>
      </c>
      <c r="F6640" s="455">
        <v>0.76900000000000002</v>
      </c>
      <c r="G6640" s="453">
        <f>VLOOKUP(B6640,'SINAPI-%MO'!B:E,4,0)</f>
        <v>0.22539999999999999</v>
      </c>
      <c r="H6640" s="456">
        <f t="shared" si="103"/>
        <v>15.29</v>
      </c>
    </row>
    <row r="6641" spans="1:8" x14ac:dyDescent="0.25">
      <c r="A6641" s="447"/>
      <c r="B6641" s="449">
        <v>103887</v>
      </c>
      <c r="C6641" s="439" t="s">
        <v>3179</v>
      </c>
      <c r="D6641" s="449" t="s">
        <v>60</v>
      </c>
      <c r="E6641" s="450">
        <v>21.39</v>
      </c>
      <c r="F6641" s="455">
        <v>0.7097</v>
      </c>
      <c r="G6641" s="453">
        <f>VLOOKUP(B6641,'SINAPI-%MO'!B:E,4,0)</f>
        <v>0.28520000000000001</v>
      </c>
      <c r="H6641" s="456">
        <f t="shared" si="103"/>
        <v>15.28</v>
      </c>
    </row>
    <row r="6642" spans="1:8" x14ac:dyDescent="0.25">
      <c r="A6642" s="447"/>
      <c r="B6642" s="449">
        <v>103818</v>
      </c>
      <c r="C6642" s="439" t="s">
        <v>3119</v>
      </c>
      <c r="D6642" s="449" t="s">
        <v>60</v>
      </c>
      <c r="E6642" s="450">
        <v>21.38</v>
      </c>
      <c r="F6642" s="455">
        <v>0.71</v>
      </c>
      <c r="G6642" s="453">
        <f>VLOOKUP(B6642,'SINAPI-%MO'!B:E,4,0)</f>
        <v>0.28339999999999999</v>
      </c>
      <c r="H6642" s="456">
        <f t="shared" si="103"/>
        <v>15.32</v>
      </c>
    </row>
    <row r="6643" spans="1:8" x14ac:dyDescent="0.25">
      <c r="A6643" s="447"/>
      <c r="B6643" s="449">
        <v>103851</v>
      </c>
      <c r="C6643" s="439" t="s">
        <v>3149</v>
      </c>
      <c r="D6643" s="449" t="s">
        <v>60</v>
      </c>
      <c r="E6643" s="450">
        <v>21.14</v>
      </c>
      <c r="F6643" s="455">
        <v>0.71809999999999996</v>
      </c>
      <c r="G6643" s="453">
        <f>VLOOKUP(B6643,'SINAPI-%MO'!B:E,4,0)</f>
        <v>0.27529999999999999</v>
      </c>
      <c r="H6643" s="456">
        <f t="shared" si="103"/>
        <v>15.32</v>
      </c>
    </row>
    <row r="6644" spans="1:8" x14ac:dyDescent="0.25">
      <c r="A6644" s="447"/>
      <c r="B6644" s="449">
        <v>93104</v>
      </c>
      <c r="C6644" s="439" t="s">
        <v>2863</v>
      </c>
      <c r="D6644" s="449" t="s">
        <v>60</v>
      </c>
      <c r="E6644" s="450">
        <v>19.829999999999998</v>
      </c>
      <c r="F6644" s="455">
        <v>0.76549999999999996</v>
      </c>
      <c r="G6644" s="453">
        <f>VLOOKUP(B6644,'SINAPI-%MO'!B:E,4,0)</f>
        <v>0.22889999999999999</v>
      </c>
      <c r="H6644" s="456">
        <f t="shared" si="103"/>
        <v>15.29</v>
      </c>
    </row>
    <row r="6645" spans="1:8" x14ac:dyDescent="0.25">
      <c r="A6645" s="447"/>
      <c r="B6645" s="449">
        <v>98602</v>
      </c>
      <c r="C6645" s="439" t="s">
        <v>3105</v>
      </c>
      <c r="D6645" s="449" t="s">
        <v>60</v>
      </c>
      <c r="E6645" s="450">
        <v>19.22</v>
      </c>
      <c r="F6645" s="455">
        <v>0.81789999999999996</v>
      </c>
      <c r="G6645" s="453">
        <f>VLOOKUP(B6645,'SINAPI-%MO'!B:E,4,0)</f>
        <v>0.1769</v>
      </c>
      <c r="H6645" s="456">
        <f t="shared" si="103"/>
        <v>15.81</v>
      </c>
    </row>
    <row r="6646" spans="1:8" x14ac:dyDescent="0.25">
      <c r="A6646" s="447"/>
      <c r="B6646" s="449">
        <v>93087</v>
      </c>
      <c r="C6646" s="439" t="s">
        <v>2848</v>
      </c>
      <c r="D6646" s="449" t="s">
        <v>60</v>
      </c>
      <c r="E6646" s="450">
        <v>20.68</v>
      </c>
      <c r="F6646" s="455">
        <v>0.76019999999999999</v>
      </c>
      <c r="G6646" s="453">
        <f>VLOOKUP(B6646,'SINAPI-%MO'!B:E,4,0)</f>
        <v>0.23400000000000001</v>
      </c>
      <c r="H6646" s="456">
        <f t="shared" si="103"/>
        <v>15.84</v>
      </c>
    </row>
    <row r="6647" spans="1:8" x14ac:dyDescent="0.25">
      <c r="A6647" s="447"/>
      <c r="B6647" s="449">
        <v>103893</v>
      </c>
      <c r="C6647" s="439" t="s">
        <v>3185</v>
      </c>
      <c r="D6647" s="449" t="s">
        <v>60</v>
      </c>
      <c r="E6647" s="450">
        <v>22.71</v>
      </c>
      <c r="F6647" s="455">
        <v>0.69220000000000004</v>
      </c>
      <c r="G6647" s="453">
        <f>VLOOKUP(B6647,'SINAPI-%MO'!B:E,4,0)</f>
        <v>0.30249999999999999</v>
      </c>
      <c r="H6647" s="456">
        <f t="shared" si="103"/>
        <v>15.84</v>
      </c>
    </row>
    <row r="6648" spans="1:8" x14ac:dyDescent="0.25">
      <c r="A6648" s="447"/>
      <c r="B6648" s="449">
        <v>103824</v>
      </c>
      <c r="C6648" s="439" t="s">
        <v>3125</v>
      </c>
      <c r="D6648" s="449" t="s">
        <v>60</v>
      </c>
      <c r="E6648" s="450">
        <v>24.99</v>
      </c>
      <c r="F6648" s="455">
        <v>0.62909999999999999</v>
      </c>
      <c r="G6648" s="453">
        <f>VLOOKUP(B6648,'SINAPI-%MO'!B:E,4,0)</f>
        <v>0.36249999999999999</v>
      </c>
      <c r="H6648" s="456">
        <f t="shared" si="103"/>
        <v>15.93</v>
      </c>
    </row>
    <row r="6649" spans="1:8" x14ac:dyDescent="0.25">
      <c r="A6649" s="447"/>
      <c r="B6649" s="449">
        <v>103857</v>
      </c>
      <c r="C6649" s="439" t="s">
        <v>3155</v>
      </c>
      <c r="D6649" s="449" t="s">
        <v>60</v>
      </c>
      <c r="E6649" s="450">
        <v>23.02</v>
      </c>
      <c r="F6649" s="455">
        <v>0.68289999999999995</v>
      </c>
      <c r="G6649" s="453">
        <f>VLOOKUP(B6649,'SINAPI-%MO'!B:E,4,0)</f>
        <v>0.30969999999999998</v>
      </c>
      <c r="H6649" s="456">
        <f t="shared" si="103"/>
        <v>15.89</v>
      </c>
    </row>
    <row r="6650" spans="1:8" x14ac:dyDescent="0.25">
      <c r="A6650" s="447"/>
      <c r="B6650" s="449">
        <v>93110</v>
      </c>
      <c r="C6650" s="439" t="s">
        <v>2869</v>
      </c>
      <c r="D6650" s="449" t="s">
        <v>60</v>
      </c>
      <c r="E6650" s="450">
        <v>21.77</v>
      </c>
      <c r="F6650" s="455">
        <v>0.72209999999999996</v>
      </c>
      <c r="G6650" s="453">
        <f>VLOOKUP(B6650,'SINAPI-%MO'!B:E,4,0)</f>
        <v>0.27150000000000002</v>
      </c>
      <c r="H6650" s="456">
        <f t="shared" si="103"/>
        <v>15.85</v>
      </c>
    </row>
    <row r="6651" spans="1:8" x14ac:dyDescent="0.25">
      <c r="A6651" s="447"/>
      <c r="B6651" s="449">
        <v>93054</v>
      </c>
      <c r="C6651" s="439" t="s">
        <v>2816</v>
      </c>
      <c r="D6651" s="449" t="s">
        <v>60</v>
      </c>
      <c r="E6651" s="450">
        <v>23.83</v>
      </c>
      <c r="F6651" s="455">
        <v>0.81069999999999998</v>
      </c>
      <c r="G6651" s="453">
        <f>VLOOKUP(B6651,'SINAPI-%MO'!B:E,4,0)</f>
        <v>0.1842</v>
      </c>
      <c r="H6651" s="456">
        <f t="shared" si="103"/>
        <v>19.440000000000001</v>
      </c>
    </row>
    <row r="6652" spans="1:8" x14ac:dyDescent="0.25">
      <c r="A6652" s="447"/>
      <c r="B6652" s="449">
        <v>93088</v>
      </c>
      <c r="C6652" s="439" t="s">
        <v>2849</v>
      </c>
      <c r="D6652" s="449" t="s">
        <v>60</v>
      </c>
      <c r="E6652" s="450">
        <v>25.64</v>
      </c>
      <c r="F6652" s="455">
        <v>0.76600000000000001</v>
      </c>
      <c r="G6652" s="453">
        <f>VLOOKUP(B6652,'SINAPI-%MO'!B:E,4,0)</f>
        <v>0.2278</v>
      </c>
      <c r="H6652" s="456">
        <f t="shared" si="103"/>
        <v>19.79</v>
      </c>
    </row>
    <row r="6653" spans="1:8" x14ac:dyDescent="0.25">
      <c r="A6653" s="447"/>
      <c r="B6653" s="449">
        <v>103894</v>
      </c>
      <c r="C6653" s="439" t="s">
        <v>3186</v>
      </c>
      <c r="D6653" s="449" t="s">
        <v>60</v>
      </c>
      <c r="E6653" s="450">
        <v>27.33</v>
      </c>
      <c r="F6653" s="455">
        <v>0.70689999999999997</v>
      </c>
      <c r="G6653" s="453">
        <f>VLOOKUP(B6653,'SINAPI-%MO'!B:E,4,0)</f>
        <v>0.28799999999999998</v>
      </c>
      <c r="H6653" s="456">
        <f t="shared" si="103"/>
        <v>19.45</v>
      </c>
    </row>
    <row r="6654" spans="1:8" x14ac:dyDescent="0.25">
      <c r="A6654" s="447"/>
      <c r="B6654" s="449">
        <v>103825</v>
      </c>
      <c r="C6654" s="439" t="s">
        <v>3126</v>
      </c>
      <c r="D6654" s="449" t="s">
        <v>60</v>
      </c>
      <c r="E6654" s="450">
        <v>29.61</v>
      </c>
      <c r="F6654" s="455">
        <v>0.65249999999999997</v>
      </c>
      <c r="G6654" s="453">
        <f>VLOOKUP(B6654,'SINAPI-%MO'!B:E,4,0)</f>
        <v>0.33979999999999999</v>
      </c>
      <c r="H6654" s="456">
        <f t="shared" si="103"/>
        <v>19.54</v>
      </c>
    </row>
    <row r="6655" spans="1:8" x14ac:dyDescent="0.25">
      <c r="A6655" s="447"/>
      <c r="B6655" s="449">
        <v>103858</v>
      </c>
      <c r="C6655" s="439" t="s">
        <v>3156</v>
      </c>
      <c r="D6655" s="449" t="s">
        <v>60</v>
      </c>
      <c r="E6655" s="450">
        <v>27.64</v>
      </c>
      <c r="F6655" s="455">
        <v>0.69899999999999995</v>
      </c>
      <c r="G6655" s="453">
        <f>VLOOKUP(B6655,'SINAPI-%MO'!B:E,4,0)</f>
        <v>0.29409999999999997</v>
      </c>
      <c r="H6655" s="456">
        <f t="shared" si="103"/>
        <v>19.510000000000002</v>
      </c>
    </row>
    <row r="6656" spans="1:8" x14ac:dyDescent="0.25">
      <c r="A6656" s="447"/>
      <c r="B6656" s="449">
        <v>93111</v>
      </c>
      <c r="C6656" s="439" t="s">
        <v>2870</v>
      </c>
      <c r="D6656" s="449" t="s">
        <v>60</v>
      </c>
      <c r="E6656" s="450">
        <v>26.38</v>
      </c>
      <c r="F6656" s="455">
        <v>0.73240000000000005</v>
      </c>
      <c r="G6656" s="453">
        <f>VLOOKUP(B6656,'SINAPI-%MO'!B:E,4,0)</f>
        <v>0.2616</v>
      </c>
      <c r="H6656" s="456">
        <f t="shared" si="103"/>
        <v>19.47</v>
      </c>
    </row>
    <row r="6657" spans="1:8" x14ac:dyDescent="0.25">
      <c r="A6657" s="447"/>
      <c r="B6657" s="449">
        <v>93059</v>
      </c>
      <c r="C6657" s="439" t="s">
        <v>2821</v>
      </c>
      <c r="D6657" s="449" t="s">
        <v>60</v>
      </c>
      <c r="E6657" s="450">
        <v>31.12</v>
      </c>
      <c r="F6657" s="455">
        <v>0.87280000000000002</v>
      </c>
      <c r="G6657" s="453">
        <f>VLOOKUP(B6657,'SINAPI-%MO'!B:E,4,0)</f>
        <v>0.1237</v>
      </c>
      <c r="H6657" s="456">
        <f t="shared" si="103"/>
        <v>27.27</v>
      </c>
    </row>
    <row r="6658" spans="1:8" x14ac:dyDescent="0.25">
      <c r="A6658" s="447"/>
      <c r="B6658" s="449">
        <v>93093</v>
      </c>
      <c r="C6658" s="439" t="s">
        <v>2854</v>
      </c>
      <c r="D6658" s="449" t="s">
        <v>60</v>
      </c>
      <c r="E6658" s="450">
        <v>32.46</v>
      </c>
      <c r="F6658" s="455">
        <v>0.8367</v>
      </c>
      <c r="G6658" s="453">
        <f>VLOOKUP(B6658,'SINAPI-%MO'!B:E,4,0)</f>
        <v>0.15959999999999999</v>
      </c>
      <c r="H6658" s="456">
        <f t="shared" si="103"/>
        <v>27.27</v>
      </c>
    </row>
    <row r="6659" spans="1:8" x14ac:dyDescent="0.25">
      <c r="A6659" s="447"/>
      <c r="B6659" s="449">
        <v>103899</v>
      </c>
      <c r="C6659" s="439" t="s">
        <v>3191</v>
      </c>
      <c r="D6659" s="449" t="s">
        <v>60</v>
      </c>
      <c r="E6659" s="450">
        <v>34.82</v>
      </c>
      <c r="F6659" s="455">
        <v>0.78</v>
      </c>
      <c r="G6659" s="453">
        <f>VLOOKUP(B6659,'SINAPI-%MO'!B:E,4,0)</f>
        <v>0.21629999999999999</v>
      </c>
      <c r="H6659" s="456">
        <f t="shared" si="103"/>
        <v>27.28</v>
      </c>
    </row>
    <row r="6660" spans="1:8" x14ac:dyDescent="0.25">
      <c r="A6660" s="447"/>
      <c r="B6660" s="449">
        <v>103830</v>
      </c>
      <c r="C6660" s="439" t="s">
        <v>3131</v>
      </c>
      <c r="D6660" s="449" t="s">
        <v>60</v>
      </c>
      <c r="E6660" s="450">
        <v>38.81</v>
      </c>
      <c r="F6660" s="455">
        <v>0.69340000000000002</v>
      </c>
      <c r="G6660" s="453">
        <f>VLOOKUP(B6660,'SINAPI-%MO'!B:E,4,0)</f>
        <v>0.2999</v>
      </c>
      <c r="H6660" s="456">
        <f t="shared" si="103"/>
        <v>27.17</v>
      </c>
    </row>
    <row r="6661" spans="1:8" x14ac:dyDescent="0.25">
      <c r="A6661" s="447"/>
      <c r="B6661" s="449">
        <v>103863</v>
      </c>
      <c r="C6661" s="439" t="s">
        <v>3161</v>
      </c>
      <c r="D6661" s="449" t="s">
        <v>60</v>
      </c>
      <c r="E6661" s="450">
        <v>35.61</v>
      </c>
      <c r="F6661" s="455">
        <v>0.76270000000000004</v>
      </c>
      <c r="G6661" s="453">
        <f>VLOOKUP(B6661,'SINAPI-%MO'!B:E,4,0)</f>
        <v>0.23200000000000001</v>
      </c>
      <c r="H6661" s="456">
        <f t="shared" si="103"/>
        <v>27.34</v>
      </c>
    </row>
    <row r="6662" spans="1:8" x14ac:dyDescent="0.25">
      <c r="A6662" s="447"/>
      <c r="B6662" s="449">
        <v>93114</v>
      </c>
      <c r="C6662" s="439" t="s">
        <v>2872</v>
      </c>
      <c r="D6662" s="449" t="s">
        <v>60</v>
      </c>
      <c r="E6662" s="450">
        <v>34.409999999999997</v>
      </c>
      <c r="F6662" s="455">
        <v>0.7893</v>
      </c>
      <c r="G6662" s="453">
        <f>VLOOKUP(B6662,'SINAPI-%MO'!B:E,4,0)</f>
        <v>0.20599999999999999</v>
      </c>
      <c r="H6662" s="456">
        <f t="shared" si="103"/>
        <v>27.32</v>
      </c>
    </row>
    <row r="6663" spans="1:8" x14ac:dyDescent="0.25">
      <c r="A6663" s="447"/>
      <c r="B6663" s="449">
        <v>93075</v>
      </c>
      <c r="C6663" s="439" t="s">
        <v>2836</v>
      </c>
      <c r="D6663" s="449" t="s">
        <v>60</v>
      </c>
      <c r="E6663" s="450">
        <v>20.93</v>
      </c>
      <c r="F6663" s="455">
        <v>0.72050000000000003</v>
      </c>
      <c r="G6663" s="453">
        <f>VLOOKUP(B6663,'SINAPI-%MO'!B:E,4,0)</f>
        <v>0.2742</v>
      </c>
      <c r="H6663" s="456">
        <f t="shared" si="103"/>
        <v>15.19</v>
      </c>
    </row>
    <row r="6664" spans="1:8" x14ac:dyDescent="0.25">
      <c r="A6664" s="447"/>
      <c r="B6664" s="449">
        <v>103876</v>
      </c>
      <c r="C6664" s="439" t="s">
        <v>3168</v>
      </c>
      <c r="D6664" s="449" t="s">
        <v>60</v>
      </c>
      <c r="E6664" s="450">
        <v>23.42</v>
      </c>
      <c r="F6664" s="455">
        <v>0.64390000000000003</v>
      </c>
      <c r="G6664" s="453">
        <f>VLOOKUP(B6664,'SINAPI-%MO'!B:E,4,0)</f>
        <v>0.35139999999999999</v>
      </c>
      <c r="H6664" s="456">
        <f t="shared" si="103"/>
        <v>15.19</v>
      </c>
    </row>
    <row r="6665" spans="1:8" x14ac:dyDescent="0.25">
      <c r="A6665" s="447"/>
      <c r="B6665" s="449">
        <v>103807</v>
      </c>
      <c r="C6665" s="439" t="s">
        <v>3108</v>
      </c>
      <c r="D6665" s="449" t="s">
        <v>60</v>
      </c>
      <c r="E6665" s="450">
        <v>23.38</v>
      </c>
      <c r="F6665" s="455">
        <v>0.64500000000000002</v>
      </c>
      <c r="G6665" s="453">
        <f>VLOOKUP(B6665,'SINAPI-%MO'!B:E,4,0)</f>
        <v>0.34899999999999998</v>
      </c>
      <c r="H6665" s="456">
        <f t="shared" si="103"/>
        <v>15.22</v>
      </c>
    </row>
    <row r="6666" spans="1:8" x14ac:dyDescent="0.25">
      <c r="A6666" s="447"/>
      <c r="B6666" s="449">
        <v>103840</v>
      </c>
      <c r="C6666" s="439" t="s">
        <v>3138</v>
      </c>
      <c r="D6666" s="449" t="s">
        <v>60</v>
      </c>
      <c r="E6666" s="450">
        <v>23.02</v>
      </c>
      <c r="F6666" s="455">
        <v>0.65510000000000002</v>
      </c>
      <c r="G6666" s="453">
        <f>VLOOKUP(B6666,'SINAPI-%MO'!B:E,4,0)</f>
        <v>0.33879999999999999</v>
      </c>
      <c r="H6666" s="456">
        <f t="shared" si="103"/>
        <v>15.22</v>
      </c>
    </row>
    <row r="6667" spans="1:8" x14ac:dyDescent="0.25">
      <c r="A6667" s="447"/>
      <c r="B6667" s="449">
        <v>93098</v>
      </c>
      <c r="C6667" s="439" t="s">
        <v>2857</v>
      </c>
      <c r="D6667" s="449" t="s">
        <v>60</v>
      </c>
      <c r="E6667" s="450">
        <v>21.06</v>
      </c>
      <c r="F6667" s="455">
        <v>0.71599999999999997</v>
      </c>
      <c r="G6667" s="453">
        <f>VLOOKUP(B6667,'SINAPI-%MO'!B:E,4,0)</f>
        <v>0.2787</v>
      </c>
      <c r="H6667" s="456">
        <f t="shared" si="103"/>
        <v>15.19</v>
      </c>
    </row>
    <row r="6668" spans="1:8" x14ac:dyDescent="0.25">
      <c r="A6668" s="447"/>
      <c r="B6668" s="449">
        <v>93120</v>
      </c>
      <c r="C6668" s="439" t="s">
        <v>2878</v>
      </c>
      <c r="D6668" s="449" t="s">
        <v>60</v>
      </c>
      <c r="E6668" s="450">
        <v>27.43</v>
      </c>
      <c r="F6668" s="455">
        <v>0.84430000000000005</v>
      </c>
      <c r="G6668" s="453">
        <f>VLOOKUP(B6668,'SINAPI-%MO'!B:E,4,0)</f>
        <v>0.152</v>
      </c>
      <c r="H6668" s="456">
        <f t="shared" ref="H6668:H6731" si="104">IF(E6668&gt;0,TRUNC(E6668*(1-G6668),2),"")</f>
        <v>23.26</v>
      </c>
    </row>
    <row r="6669" spans="1:8" x14ac:dyDescent="0.25">
      <c r="A6669" s="447"/>
      <c r="B6669" s="449">
        <v>93077</v>
      </c>
      <c r="C6669" s="439" t="s">
        <v>2838</v>
      </c>
      <c r="D6669" s="449" t="s">
        <v>60</v>
      </c>
      <c r="E6669" s="450">
        <v>29.62</v>
      </c>
      <c r="F6669" s="455">
        <v>0.78190000000000004</v>
      </c>
      <c r="G6669" s="453">
        <f>VLOOKUP(B6669,'SINAPI-%MO'!B:E,4,0)</f>
        <v>0.214</v>
      </c>
      <c r="H6669" s="456">
        <f t="shared" si="104"/>
        <v>23.28</v>
      </c>
    </row>
    <row r="6670" spans="1:8" x14ac:dyDescent="0.25">
      <c r="A6670" s="447"/>
      <c r="B6670" s="449">
        <v>103879</v>
      </c>
      <c r="C6670" s="439" t="s">
        <v>3171</v>
      </c>
      <c r="D6670" s="449" t="s">
        <v>60</v>
      </c>
      <c r="E6670" s="450">
        <v>32.659999999999997</v>
      </c>
      <c r="F6670" s="455">
        <v>0.70909999999999995</v>
      </c>
      <c r="G6670" s="453">
        <f>VLOOKUP(B6670,'SINAPI-%MO'!B:E,4,0)</f>
        <v>0.28720000000000001</v>
      </c>
      <c r="H6670" s="456">
        <f t="shared" si="104"/>
        <v>23.28</v>
      </c>
    </row>
    <row r="6671" spans="1:8" x14ac:dyDescent="0.25">
      <c r="A6671" s="447"/>
      <c r="B6671" s="449">
        <v>103810</v>
      </c>
      <c r="C6671" s="439" t="s">
        <v>3111</v>
      </c>
      <c r="D6671" s="449" t="s">
        <v>60</v>
      </c>
      <c r="E6671" s="450">
        <v>36.04</v>
      </c>
      <c r="F6671" s="455">
        <v>0.64259999999999995</v>
      </c>
      <c r="G6671" s="453">
        <f>VLOOKUP(B6671,'SINAPI-%MO'!B:E,4,0)</f>
        <v>0.35160000000000002</v>
      </c>
      <c r="H6671" s="456">
        <f t="shared" si="104"/>
        <v>23.36</v>
      </c>
    </row>
    <row r="6672" spans="1:8" x14ac:dyDescent="0.25">
      <c r="A6672" s="447"/>
      <c r="B6672" s="449">
        <v>103843</v>
      </c>
      <c r="C6672" s="439" t="s">
        <v>3141</v>
      </c>
      <c r="D6672" s="449" t="s">
        <v>60</v>
      </c>
      <c r="E6672" s="450">
        <v>33.1</v>
      </c>
      <c r="F6672" s="455">
        <v>0.69969999999999999</v>
      </c>
      <c r="G6672" s="453">
        <f>VLOOKUP(B6672,'SINAPI-%MO'!B:E,4,0)</f>
        <v>0.29520000000000002</v>
      </c>
      <c r="H6672" s="456">
        <f t="shared" si="104"/>
        <v>23.32</v>
      </c>
    </row>
    <row r="6673" spans="1:8" x14ac:dyDescent="0.25">
      <c r="A6673" s="447"/>
      <c r="B6673" s="449">
        <v>93100</v>
      </c>
      <c r="C6673" s="439" t="s">
        <v>2859</v>
      </c>
      <c r="D6673" s="449" t="s">
        <v>60</v>
      </c>
      <c r="E6673" s="450">
        <v>31.23</v>
      </c>
      <c r="F6673" s="455">
        <v>0.74160000000000004</v>
      </c>
      <c r="G6673" s="453">
        <f>VLOOKUP(B6673,'SINAPI-%MO'!B:E,4,0)</f>
        <v>0.25390000000000001</v>
      </c>
      <c r="H6673" s="456">
        <f t="shared" si="104"/>
        <v>23.3</v>
      </c>
    </row>
    <row r="6674" spans="1:8" x14ac:dyDescent="0.25">
      <c r="A6674" s="447"/>
      <c r="B6674" s="449">
        <v>93121</v>
      </c>
      <c r="C6674" s="439" t="s">
        <v>2879</v>
      </c>
      <c r="D6674" s="449" t="s">
        <v>60</v>
      </c>
      <c r="E6674" s="450">
        <v>31.14</v>
      </c>
      <c r="F6674" s="455">
        <v>0.83040000000000003</v>
      </c>
      <c r="G6674" s="453">
        <f>VLOOKUP(B6674,'SINAPI-%MO'!B:E,4,0)</f>
        <v>0.16569999999999999</v>
      </c>
      <c r="H6674" s="456">
        <f t="shared" si="104"/>
        <v>25.98</v>
      </c>
    </row>
    <row r="6675" spans="1:8" x14ac:dyDescent="0.25">
      <c r="A6675" s="447"/>
      <c r="B6675" s="449">
        <v>93078</v>
      </c>
      <c r="C6675" s="439" t="s">
        <v>2839</v>
      </c>
      <c r="D6675" s="449" t="s">
        <v>60</v>
      </c>
      <c r="E6675" s="450">
        <v>33.33</v>
      </c>
      <c r="F6675" s="455">
        <v>0.77590000000000003</v>
      </c>
      <c r="G6675" s="453">
        <f>VLOOKUP(B6675,'SINAPI-%MO'!B:E,4,0)</f>
        <v>0.21990000000000001</v>
      </c>
      <c r="H6675" s="456">
        <f t="shared" si="104"/>
        <v>26</v>
      </c>
    </row>
    <row r="6676" spans="1:8" x14ac:dyDescent="0.25">
      <c r="A6676" s="447"/>
      <c r="B6676" s="449">
        <v>103880</v>
      </c>
      <c r="C6676" s="439" t="s">
        <v>3172</v>
      </c>
      <c r="D6676" s="449" t="s">
        <v>60</v>
      </c>
      <c r="E6676" s="450">
        <v>36.369999999999997</v>
      </c>
      <c r="F6676" s="455">
        <v>0.71099999999999997</v>
      </c>
      <c r="G6676" s="453">
        <f>VLOOKUP(B6676,'SINAPI-%MO'!B:E,4,0)</f>
        <v>0.28510000000000002</v>
      </c>
      <c r="H6676" s="456">
        <f t="shared" si="104"/>
        <v>26</v>
      </c>
    </row>
    <row r="6677" spans="1:8" x14ac:dyDescent="0.25">
      <c r="A6677" s="447"/>
      <c r="B6677" s="449">
        <v>103811</v>
      </c>
      <c r="C6677" s="439" t="s">
        <v>3112</v>
      </c>
      <c r="D6677" s="449" t="s">
        <v>60</v>
      </c>
      <c r="E6677" s="450">
        <v>39.75</v>
      </c>
      <c r="F6677" s="455">
        <v>0.65059999999999996</v>
      </c>
      <c r="G6677" s="453">
        <f>VLOOKUP(B6677,'SINAPI-%MO'!B:E,4,0)</f>
        <v>0.34360000000000002</v>
      </c>
      <c r="H6677" s="456">
        <f t="shared" si="104"/>
        <v>26.09</v>
      </c>
    </row>
    <row r="6678" spans="1:8" x14ac:dyDescent="0.25">
      <c r="A6678" s="447"/>
      <c r="B6678" s="449">
        <v>103844</v>
      </c>
      <c r="C6678" s="439" t="s">
        <v>3142</v>
      </c>
      <c r="D6678" s="449" t="s">
        <v>60</v>
      </c>
      <c r="E6678" s="450">
        <v>36.82</v>
      </c>
      <c r="F6678" s="455">
        <v>0.70230000000000004</v>
      </c>
      <c r="G6678" s="453">
        <f>VLOOKUP(B6678,'SINAPI-%MO'!B:E,4,0)</f>
        <v>0.29249999999999998</v>
      </c>
      <c r="H6678" s="456">
        <f t="shared" si="104"/>
        <v>26.05</v>
      </c>
    </row>
    <row r="6679" spans="1:8" x14ac:dyDescent="0.25">
      <c r="A6679" s="447"/>
      <c r="B6679" s="449">
        <v>93101</v>
      </c>
      <c r="C6679" s="439" t="s">
        <v>2860</v>
      </c>
      <c r="D6679" s="449" t="s">
        <v>60</v>
      </c>
      <c r="E6679" s="450">
        <v>34.950000000000003</v>
      </c>
      <c r="F6679" s="455">
        <v>0.7399</v>
      </c>
      <c r="G6679" s="453">
        <f>VLOOKUP(B6679,'SINAPI-%MO'!B:E,4,0)</f>
        <v>0.2555</v>
      </c>
      <c r="H6679" s="456">
        <f t="shared" si="104"/>
        <v>26.02</v>
      </c>
    </row>
    <row r="6680" spans="1:8" x14ac:dyDescent="0.25">
      <c r="A6680" s="447"/>
      <c r="B6680" s="449">
        <v>92311</v>
      </c>
      <c r="C6680" s="439" t="s">
        <v>13143</v>
      </c>
      <c r="D6680" s="449" t="s">
        <v>60</v>
      </c>
      <c r="E6680" s="450">
        <v>13.75</v>
      </c>
      <c r="F6680" s="455">
        <v>0.47639999999999999</v>
      </c>
      <c r="G6680" s="453">
        <f>VLOOKUP(B6680,'SINAPI-%MO'!B:E,4,0)</f>
        <v>0.5171</v>
      </c>
      <c r="H6680" s="456">
        <f t="shared" si="104"/>
        <v>6.63</v>
      </c>
    </row>
    <row r="6681" spans="1:8" x14ac:dyDescent="0.25">
      <c r="A6681" s="447"/>
      <c r="B6681" s="449">
        <v>103874</v>
      </c>
      <c r="C6681" s="439" t="s">
        <v>3166</v>
      </c>
      <c r="D6681" s="449" t="s">
        <v>60</v>
      </c>
      <c r="E6681" s="450">
        <v>19.2</v>
      </c>
      <c r="F6681" s="455">
        <v>0.33179999999999998</v>
      </c>
      <c r="G6681" s="453">
        <f>VLOOKUP(B6681,'SINAPI-%MO'!B:E,4,0)</f>
        <v>0.66249999999999998</v>
      </c>
      <c r="H6681" s="456">
        <f t="shared" si="104"/>
        <v>6.48</v>
      </c>
    </row>
    <row r="6682" spans="1:8" x14ac:dyDescent="0.25">
      <c r="A6682" s="447"/>
      <c r="B6682" s="449">
        <v>103805</v>
      </c>
      <c r="C6682" s="439" t="s">
        <v>3106</v>
      </c>
      <c r="D6682" s="449" t="s">
        <v>60</v>
      </c>
      <c r="E6682" s="450">
        <v>19.149999999999999</v>
      </c>
      <c r="F6682" s="455">
        <v>0.33260000000000001</v>
      </c>
      <c r="G6682" s="453">
        <f>VLOOKUP(B6682,'SINAPI-%MO'!B:E,4,0)</f>
        <v>0.65849999999999997</v>
      </c>
      <c r="H6682" s="456">
        <f t="shared" si="104"/>
        <v>6.53</v>
      </c>
    </row>
    <row r="6683" spans="1:8" x14ac:dyDescent="0.25">
      <c r="A6683" s="447"/>
      <c r="B6683" s="449">
        <v>103838</v>
      </c>
      <c r="C6683" s="439" t="s">
        <v>3136</v>
      </c>
      <c r="D6683" s="449" t="s">
        <v>60</v>
      </c>
      <c r="E6683" s="450">
        <v>18.39</v>
      </c>
      <c r="F6683" s="455">
        <v>0.34639999999999999</v>
      </c>
      <c r="G6683" s="453">
        <f>VLOOKUP(B6683,'SINAPI-%MO'!B:E,4,0)</f>
        <v>0.64490000000000003</v>
      </c>
      <c r="H6683" s="456">
        <f t="shared" si="104"/>
        <v>6.53</v>
      </c>
    </row>
    <row r="6684" spans="1:8" x14ac:dyDescent="0.25">
      <c r="A6684" s="447"/>
      <c r="B6684" s="449">
        <v>92326</v>
      </c>
      <c r="C6684" s="439" t="s">
        <v>2805</v>
      </c>
      <c r="D6684" s="449" t="s">
        <v>60</v>
      </c>
      <c r="E6684" s="450">
        <v>14.5</v>
      </c>
      <c r="F6684" s="455">
        <v>0.43719999999999998</v>
      </c>
      <c r="G6684" s="453">
        <f>VLOOKUP(B6684,'SINAPI-%MO'!B:E,4,0)</f>
        <v>0.55379999999999996</v>
      </c>
      <c r="H6684" s="456">
        <f t="shared" si="104"/>
        <v>6.46</v>
      </c>
    </row>
    <row r="6685" spans="1:8" x14ac:dyDescent="0.25">
      <c r="A6685" s="447"/>
      <c r="B6685" s="449">
        <v>92287</v>
      </c>
      <c r="C6685" s="439" t="s">
        <v>2779</v>
      </c>
      <c r="D6685" s="449" t="s">
        <v>60</v>
      </c>
      <c r="E6685" s="450">
        <v>18.600000000000001</v>
      </c>
      <c r="F6685" s="455">
        <v>0.74780000000000002</v>
      </c>
      <c r="G6685" s="453">
        <f>VLOOKUP(B6685,'SINAPI-%MO'!B:E,4,0)</f>
        <v>0.24779999999999999</v>
      </c>
      <c r="H6685" s="456">
        <f t="shared" si="104"/>
        <v>13.99</v>
      </c>
    </row>
    <row r="6686" spans="1:8" x14ac:dyDescent="0.25">
      <c r="A6686" s="447"/>
      <c r="B6686" s="449">
        <v>92312</v>
      </c>
      <c r="C6686" s="439" t="s">
        <v>2797</v>
      </c>
      <c r="D6686" s="449" t="s">
        <v>60</v>
      </c>
      <c r="E6686" s="450">
        <v>22.98</v>
      </c>
      <c r="F6686" s="455">
        <v>0.60529999999999995</v>
      </c>
      <c r="G6686" s="453">
        <f>VLOOKUP(B6686,'SINAPI-%MO'!B:E,4,0)</f>
        <v>0.38950000000000001</v>
      </c>
      <c r="H6686" s="456">
        <f t="shared" si="104"/>
        <v>14.02</v>
      </c>
    </row>
    <row r="6687" spans="1:8" x14ac:dyDescent="0.25">
      <c r="A6687" s="447"/>
      <c r="B6687" s="449">
        <v>103877</v>
      </c>
      <c r="C6687" s="439" t="s">
        <v>3169</v>
      </c>
      <c r="D6687" s="449" t="s">
        <v>60</v>
      </c>
      <c r="E6687" s="450">
        <v>29.07</v>
      </c>
      <c r="F6687" s="455">
        <v>0.47849999999999998</v>
      </c>
      <c r="G6687" s="453">
        <f>VLOOKUP(B6687,'SINAPI-%MO'!B:E,4,0)</f>
        <v>0.51700000000000002</v>
      </c>
      <c r="H6687" s="456">
        <f t="shared" si="104"/>
        <v>14.04</v>
      </c>
    </row>
    <row r="6688" spans="1:8" x14ac:dyDescent="0.25">
      <c r="A6688" s="447"/>
      <c r="B6688" s="449">
        <v>103808</v>
      </c>
      <c r="C6688" s="439" t="s">
        <v>3109</v>
      </c>
      <c r="D6688" s="449" t="s">
        <v>60</v>
      </c>
      <c r="E6688" s="450">
        <v>35.82</v>
      </c>
      <c r="F6688" s="455">
        <v>0.38829999999999998</v>
      </c>
      <c r="G6688" s="453">
        <f>VLOOKUP(B6688,'SINAPI-%MO'!B:E,4,0)</f>
        <v>0.60329999999999995</v>
      </c>
      <c r="H6688" s="456">
        <f t="shared" si="104"/>
        <v>14.2</v>
      </c>
    </row>
    <row r="6689" spans="1:8" x14ac:dyDescent="0.25">
      <c r="A6689" s="447"/>
      <c r="B6689" s="449">
        <v>103841</v>
      </c>
      <c r="C6689" s="439" t="s">
        <v>3139</v>
      </c>
      <c r="D6689" s="449" t="s">
        <v>60</v>
      </c>
      <c r="E6689" s="450">
        <v>29.94</v>
      </c>
      <c r="F6689" s="455">
        <v>0.46460000000000001</v>
      </c>
      <c r="G6689" s="453">
        <f>VLOOKUP(B6689,'SINAPI-%MO'!B:E,4,0)</f>
        <v>0.52810000000000001</v>
      </c>
      <c r="H6689" s="456">
        <f t="shared" si="104"/>
        <v>14.12</v>
      </c>
    </row>
    <row r="6690" spans="1:8" x14ac:dyDescent="0.25">
      <c r="A6690" s="447"/>
      <c r="B6690" s="449">
        <v>92327</v>
      </c>
      <c r="C6690" s="439" t="s">
        <v>2806</v>
      </c>
      <c r="D6690" s="449" t="s">
        <v>60</v>
      </c>
      <c r="E6690" s="450">
        <v>26.21</v>
      </c>
      <c r="F6690" s="455">
        <v>0.53069999999999995</v>
      </c>
      <c r="G6690" s="453">
        <f>VLOOKUP(B6690,'SINAPI-%MO'!B:E,4,0)</f>
        <v>0.4632</v>
      </c>
      <c r="H6690" s="456">
        <f t="shared" si="104"/>
        <v>14.06</v>
      </c>
    </row>
    <row r="6691" spans="1:8" x14ac:dyDescent="0.25">
      <c r="A6691" s="447"/>
      <c r="B6691" s="449">
        <v>92288</v>
      </c>
      <c r="C6691" s="439" t="s">
        <v>2780</v>
      </c>
      <c r="D6691" s="449" t="s">
        <v>60</v>
      </c>
      <c r="E6691" s="450">
        <v>29.37</v>
      </c>
      <c r="F6691" s="455">
        <v>0.79369999999999996</v>
      </c>
      <c r="G6691" s="453">
        <f>VLOOKUP(B6691,'SINAPI-%MO'!B:E,4,0)</f>
        <v>0.2026</v>
      </c>
      <c r="H6691" s="456">
        <f t="shared" si="104"/>
        <v>23.41</v>
      </c>
    </row>
    <row r="6692" spans="1:8" x14ac:dyDescent="0.25">
      <c r="A6692" s="447"/>
      <c r="B6692" s="449">
        <v>92313</v>
      </c>
      <c r="C6692" s="439" t="s">
        <v>2798</v>
      </c>
      <c r="D6692" s="449" t="s">
        <v>60</v>
      </c>
      <c r="E6692" s="450">
        <v>33.409999999999997</v>
      </c>
      <c r="F6692" s="455">
        <v>0.69769999999999999</v>
      </c>
      <c r="G6692" s="453">
        <f>VLOOKUP(B6692,'SINAPI-%MO'!B:E,4,0)</f>
        <v>0.2984</v>
      </c>
      <c r="H6692" s="456">
        <f t="shared" si="104"/>
        <v>23.44</v>
      </c>
    </row>
    <row r="6693" spans="1:8" x14ac:dyDescent="0.25">
      <c r="A6693" s="447"/>
      <c r="B6693" s="449">
        <v>103881</v>
      </c>
      <c r="C6693" s="439" t="s">
        <v>3173</v>
      </c>
      <c r="D6693" s="449" t="s">
        <v>60</v>
      </c>
      <c r="E6693" s="450">
        <v>40.479999999999997</v>
      </c>
      <c r="F6693" s="455">
        <v>0.57579999999999998</v>
      </c>
      <c r="G6693" s="453">
        <f>VLOOKUP(B6693,'SINAPI-%MO'!B:E,4,0)</f>
        <v>0.42049999999999998</v>
      </c>
      <c r="H6693" s="456">
        <f t="shared" si="104"/>
        <v>23.45</v>
      </c>
    </row>
    <row r="6694" spans="1:8" x14ac:dyDescent="0.25">
      <c r="A6694" s="447"/>
      <c r="B6694" s="449">
        <v>103812</v>
      </c>
      <c r="C6694" s="439" t="s">
        <v>3113</v>
      </c>
      <c r="D6694" s="449" t="s">
        <v>60</v>
      </c>
      <c r="E6694" s="450">
        <v>53.04</v>
      </c>
      <c r="F6694" s="455">
        <v>0.4395</v>
      </c>
      <c r="G6694" s="453">
        <f>VLOOKUP(B6694,'SINAPI-%MO'!B:E,4,0)</f>
        <v>0.55300000000000005</v>
      </c>
      <c r="H6694" s="456">
        <f t="shared" si="104"/>
        <v>23.7</v>
      </c>
    </row>
    <row r="6695" spans="1:8" x14ac:dyDescent="0.25">
      <c r="A6695" s="447"/>
      <c r="B6695" s="449">
        <v>103845</v>
      </c>
      <c r="C6695" s="439" t="s">
        <v>3143</v>
      </c>
      <c r="D6695" s="449" t="s">
        <v>60</v>
      </c>
      <c r="E6695" s="450">
        <v>42.76</v>
      </c>
      <c r="F6695" s="455">
        <v>0.54510000000000003</v>
      </c>
      <c r="G6695" s="453">
        <f>VLOOKUP(B6695,'SINAPI-%MO'!B:E,4,0)</f>
        <v>0.44879999999999998</v>
      </c>
      <c r="H6695" s="456">
        <f t="shared" si="104"/>
        <v>23.56</v>
      </c>
    </row>
    <row r="6696" spans="1:8" x14ac:dyDescent="0.25">
      <c r="A6696" s="447"/>
      <c r="B6696" s="449">
        <v>92328</v>
      </c>
      <c r="C6696" s="439" t="s">
        <v>2807</v>
      </c>
      <c r="D6696" s="449" t="s">
        <v>60</v>
      </c>
      <c r="E6696" s="450">
        <v>39.19</v>
      </c>
      <c r="F6696" s="455">
        <v>0.5948</v>
      </c>
      <c r="G6696" s="453">
        <f>VLOOKUP(B6696,'SINAPI-%MO'!B:E,4,0)</f>
        <v>0.39979999999999999</v>
      </c>
      <c r="H6696" s="456">
        <f t="shared" si="104"/>
        <v>23.52</v>
      </c>
    </row>
    <row r="6697" spans="1:8" x14ac:dyDescent="0.25">
      <c r="A6697" s="447"/>
      <c r="B6697" s="449">
        <v>92289</v>
      </c>
      <c r="C6697" s="439" t="s">
        <v>2781</v>
      </c>
      <c r="D6697" s="449" t="s">
        <v>60</v>
      </c>
      <c r="E6697" s="450">
        <v>52.12</v>
      </c>
      <c r="F6697" s="455">
        <v>0.85340000000000005</v>
      </c>
      <c r="G6697" s="453">
        <f>VLOOKUP(B6697,'SINAPI-%MO'!B:E,4,0)</f>
        <v>0.14410000000000001</v>
      </c>
      <c r="H6697" s="456">
        <f t="shared" si="104"/>
        <v>44.6</v>
      </c>
    </row>
    <row r="6698" spans="1:8" x14ac:dyDescent="0.25">
      <c r="A6698" s="447"/>
      <c r="B6698" s="449">
        <v>92290</v>
      </c>
      <c r="C6698" s="439" t="s">
        <v>2782</v>
      </c>
      <c r="D6698" s="449" t="s">
        <v>60</v>
      </c>
      <c r="E6698" s="450">
        <v>79.03</v>
      </c>
      <c r="F6698" s="455">
        <v>0.8831</v>
      </c>
      <c r="G6698" s="453">
        <f>VLOOKUP(B6698,'SINAPI-%MO'!B:E,4,0)</f>
        <v>0.1149</v>
      </c>
      <c r="H6698" s="456">
        <f t="shared" si="104"/>
        <v>69.94</v>
      </c>
    </row>
    <row r="6699" spans="1:8" x14ac:dyDescent="0.25">
      <c r="A6699" s="447"/>
      <c r="B6699" s="449">
        <v>92291</v>
      </c>
      <c r="C6699" s="439" t="s">
        <v>2783</v>
      </c>
      <c r="D6699" s="449" t="s">
        <v>60</v>
      </c>
      <c r="E6699" s="450">
        <v>122.49</v>
      </c>
      <c r="F6699" s="455">
        <v>0.90239999999999998</v>
      </c>
      <c r="G6699" s="453">
        <f>VLOOKUP(B6699,'SINAPI-%MO'!B:E,4,0)</f>
        <v>9.5899999999999999E-2</v>
      </c>
      <c r="H6699" s="456">
        <f t="shared" si="104"/>
        <v>110.74</v>
      </c>
    </row>
    <row r="6700" spans="1:8" x14ac:dyDescent="0.25">
      <c r="A6700" s="447"/>
      <c r="B6700" s="449">
        <v>92292</v>
      </c>
      <c r="C6700" s="439" t="s">
        <v>2784</v>
      </c>
      <c r="D6700" s="449" t="s">
        <v>60</v>
      </c>
      <c r="E6700" s="450">
        <v>380.04</v>
      </c>
      <c r="F6700" s="455">
        <v>0.96130000000000004</v>
      </c>
      <c r="G6700" s="453">
        <f>VLOOKUP(B6700,'SINAPI-%MO'!B:E,4,0)</f>
        <v>3.7999999999999999E-2</v>
      </c>
      <c r="H6700" s="456">
        <f t="shared" si="104"/>
        <v>365.59</v>
      </c>
    </row>
    <row r="6701" spans="1:8" x14ac:dyDescent="0.25">
      <c r="A6701" s="447"/>
      <c r="B6701" s="449">
        <v>93082</v>
      </c>
      <c r="C6701" s="439" t="s">
        <v>2843</v>
      </c>
      <c r="D6701" s="449" t="s">
        <v>60</v>
      </c>
      <c r="E6701" s="450">
        <v>25.54</v>
      </c>
      <c r="F6701" s="455">
        <v>0.79400000000000004</v>
      </c>
      <c r="G6701" s="453">
        <f>VLOOKUP(B6701,'SINAPI-%MO'!B:E,4,0)</f>
        <v>0.20200000000000001</v>
      </c>
      <c r="H6701" s="456">
        <f t="shared" si="104"/>
        <v>20.38</v>
      </c>
    </row>
    <row r="6702" spans="1:8" x14ac:dyDescent="0.25">
      <c r="A6702" s="447"/>
      <c r="B6702" s="449">
        <v>103885</v>
      </c>
      <c r="C6702" s="439" t="s">
        <v>3177</v>
      </c>
      <c r="D6702" s="449" t="s">
        <v>60</v>
      </c>
      <c r="E6702" s="450">
        <v>28.87</v>
      </c>
      <c r="F6702" s="455">
        <v>0.70250000000000001</v>
      </c>
      <c r="G6702" s="453">
        <f>VLOOKUP(B6702,'SINAPI-%MO'!B:E,4,0)</f>
        <v>0.29370000000000002</v>
      </c>
      <c r="H6702" s="456">
        <f t="shared" si="104"/>
        <v>20.39</v>
      </c>
    </row>
    <row r="6703" spans="1:8" x14ac:dyDescent="0.25">
      <c r="A6703" s="447"/>
      <c r="B6703" s="449">
        <v>103816</v>
      </c>
      <c r="C6703" s="439" t="s">
        <v>3117</v>
      </c>
      <c r="D6703" s="449" t="s">
        <v>60</v>
      </c>
      <c r="E6703" s="450">
        <v>28.85</v>
      </c>
      <c r="F6703" s="455">
        <v>0.70289999999999997</v>
      </c>
      <c r="G6703" s="453">
        <f>VLOOKUP(B6703,'SINAPI-%MO'!B:E,4,0)</f>
        <v>0.29120000000000001</v>
      </c>
      <c r="H6703" s="456">
        <f t="shared" si="104"/>
        <v>20.440000000000001</v>
      </c>
    </row>
    <row r="6704" spans="1:8" x14ac:dyDescent="0.25">
      <c r="A6704" s="447"/>
      <c r="B6704" s="449">
        <v>103849</v>
      </c>
      <c r="C6704" s="439" t="s">
        <v>3147</v>
      </c>
      <c r="D6704" s="449" t="s">
        <v>60</v>
      </c>
      <c r="E6704" s="450">
        <v>28.34</v>
      </c>
      <c r="F6704" s="455">
        <v>0.71560000000000001</v>
      </c>
      <c r="G6704" s="453">
        <f>VLOOKUP(B6704,'SINAPI-%MO'!B:E,4,0)</f>
        <v>0.27879999999999999</v>
      </c>
      <c r="H6704" s="456">
        <f t="shared" si="104"/>
        <v>20.43</v>
      </c>
    </row>
    <row r="6705" spans="1:8" x14ac:dyDescent="0.25">
      <c r="A6705" s="447"/>
      <c r="B6705" s="449">
        <v>93105</v>
      </c>
      <c r="C6705" s="439" t="s">
        <v>2864</v>
      </c>
      <c r="D6705" s="449" t="s">
        <v>60</v>
      </c>
      <c r="E6705" s="450">
        <v>25.74</v>
      </c>
      <c r="F6705" s="455">
        <v>0.78790000000000004</v>
      </c>
      <c r="G6705" s="453">
        <f>VLOOKUP(B6705,'SINAPI-%MO'!B:E,4,0)</f>
        <v>0.20780000000000001</v>
      </c>
      <c r="H6705" s="456">
        <f t="shared" si="104"/>
        <v>20.39</v>
      </c>
    </row>
    <row r="6706" spans="1:8" x14ac:dyDescent="0.25">
      <c r="A6706" s="447"/>
      <c r="B6706" s="449">
        <v>93055</v>
      </c>
      <c r="C6706" s="439" t="s">
        <v>2817</v>
      </c>
      <c r="D6706" s="449" t="s">
        <v>60</v>
      </c>
      <c r="E6706" s="450">
        <v>47.79</v>
      </c>
      <c r="F6706" s="455">
        <v>0.93410000000000004</v>
      </c>
      <c r="G6706" s="453">
        <f>VLOOKUP(B6706,'SINAPI-%MO'!B:E,4,0)</f>
        <v>6.4199999999999993E-2</v>
      </c>
      <c r="H6706" s="456">
        <f t="shared" si="104"/>
        <v>44.72</v>
      </c>
    </row>
    <row r="6707" spans="1:8" x14ac:dyDescent="0.25">
      <c r="A6707" s="447"/>
      <c r="B6707" s="449">
        <v>93089</v>
      </c>
      <c r="C6707" s="439" t="s">
        <v>2850</v>
      </c>
      <c r="D6707" s="449" t="s">
        <v>60</v>
      </c>
      <c r="E6707" s="450">
        <v>50.72</v>
      </c>
      <c r="F6707" s="455">
        <v>0.88009999999999999</v>
      </c>
      <c r="G6707" s="453">
        <f>VLOOKUP(B6707,'SINAPI-%MO'!B:E,4,0)</f>
        <v>0.11749999999999999</v>
      </c>
      <c r="H6707" s="456">
        <f t="shared" si="104"/>
        <v>44.76</v>
      </c>
    </row>
    <row r="6708" spans="1:8" x14ac:dyDescent="0.25">
      <c r="A6708" s="447"/>
      <c r="B6708" s="449">
        <v>103891</v>
      </c>
      <c r="C6708" s="439" t="s">
        <v>3183</v>
      </c>
      <c r="D6708" s="449" t="s">
        <v>60</v>
      </c>
      <c r="E6708" s="450">
        <v>54.79</v>
      </c>
      <c r="F6708" s="455">
        <v>0.81469999999999998</v>
      </c>
      <c r="G6708" s="453">
        <f>VLOOKUP(B6708,'SINAPI-%MO'!B:E,4,0)</f>
        <v>0.18290000000000001</v>
      </c>
      <c r="H6708" s="456">
        <f t="shared" si="104"/>
        <v>44.76</v>
      </c>
    </row>
    <row r="6709" spans="1:8" x14ac:dyDescent="0.25">
      <c r="A6709" s="447"/>
      <c r="B6709" s="449">
        <v>103822</v>
      </c>
      <c r="C6709" s="439" t="s">
        <v>3123</v>
      </c>
      <c r="D6709" s="449" t="s">
        <v>60</v>
      </c>
      <c r="E6709" s="450">
        <v>59.35</v>
      </c>
      <c r="F6709" s="455">
        <v>0.75209999999999999</v>
      </c>
      <c r="G6709" s="453">
        <f>VLOOKUP(B6709,'SINAPI-%MO'!B:E,4,0)</f>
        <v>0.24279999999999999</v>
      </c>
      <c r="H6709" s="456">
        <f t="shared" si="104"/>
        <v>44.93</v>
      </c>
    </row>
    <row r="6710" spans="1:8" x14ac:dyDescent="0.25">
      <c r="A6710" s="447"/>
      <c r="B6710" s="449">
        <v>103855</v>
      </c>
      <c r="C6710" s="439" t="s">
        <v>3153</v>
      </c>
      <c r="D6710" s="449" t="s">
        <v>60</v>
      </c>
      <c r="E6710" s="450">
        <v>55.4</v>
      </c>
      <c r="F6710" s="455">
        <v>0.80579999999999996</v>
      </c>
      <c r="G6710" s="453">
        <f>VLOOKUP(B6710,'SINAPI-%MO'!B:E,4,0)</f>
        <v>0.1903</v>
      </c>
      <c r="H6710" s="456">
        <f t="shared" si="104"/>
        <v>44.85</v>
      </c>
    </row>
    <row r="6711" spans="1:8" x14ac:dyDescent="0.25">
      <c r="A6711" s="447"/>
      <c r="B6711" s="449">
        <v>93112</v>
      </c>
      <c r="C6711" s="439" t="s">
        <v>2871</v>
      </c>
      <c r="D6711" s="449" t="s">
        <v>60</v>
      </c>
      <c r="E6711" s="450">
        <v>52.89</v>
      </c>
      <c r="F6711" s="455">
        <v>0.84399999999999997</v>
      </c>
      <c r="G6711" s="453">
        <f>VLOOKUP(B6711,'SINAPI-%MO'!B:E,4,0)</f>
        <v>0.153</v>
      </c>
      <c r="H6711" s="456">
        <f t="shared" si="104"/>
        <v>44.79</v>
      </c>
    </row>
    <row r="6712" spans="1:8" x14ac:dyDescent="0.25">
      <c r="A6712" s="447"/>
      <c r="B6712" s="449">
        <v>93060</v>
      </c>
      <c r="C6712" s="439" t="s">
        <v>2822</v>
      </c>
      <c r="D6712" s="449" t="s">
        <v>60</v>
      </c>
      <c r="E6712" s="450">
        <v>83.77</v>
      </c>
      <c r="F6712" s="455">
        <v>0.95140000000000002</v>
      </c>
      <c r="G6712" s="453">
        <f>VLOOKUP(B6712,'SINAPI-%MO'!B:E,4,0)</f>
        <v>4.7300000000000002E-2</v>
      </c>
      <c r="H6712" s="456">
        <f t="shared" si="104"/>
        <v>79.8</v>
      </c>
    </row>
    <row r="6713" spans="1:8" x14ac:dyDescent="0.25">
      <c r="A6713" s="447"/>
      <c r="B6713" s="449">
        <v>93094</v>
      </c>
      <c r="C6713" s="439" t="s">
        <v>2855</v>
      </c>
      <c r="D6713" s="449" t="s">
        <v>60</v>
      </c>
      <c r="E6713" s="450">
        <v>86.47</v>
      </c>
      <c r="F6713" s="455">
        <v>0.92169999999999996</v>
      </c>
      <c r="G6713" s="453">
        <f>VLOOKUP(B6713,'SINAPI-%MO'!B:E,4,0)</f>
        <v>7.6799999999999993E-2</v>
      </c>
      <c r="H6713" s="456">
        <f t="shared" si="104"/>
        <v>79.819999999999993</v>
      </c>
    </row>
    <row r="6714" spans="1:8" x14ac:dyDescent="0.25">
      <c r="A6714" s="447"/>
      <c r="B6714" s="449">
        <v>103897</v>
      </c>
      <c r="C6714" s="439" t="s">
        <v>3189</v>
      </c>
      <c r="D6714" s="449" t="s">
        <v>60</v>
      </c>
      <c r="E6714" s="450">
        <v>91.18</v>
      </c>
      <c r="F6714" s="455">
        <v>0.87409999999999999</v>
      </c>
      <c r="G6714" s="453">
        <f>VLOOKUP(B6714,'SINAPI-%MO'!B:E,4,0)</f>
        <v>0.12429999999999999</v>
      </c>
      <c r="H6714" s="456">
        <f t="shared" si="104"/>
        <v>79.84</v>
      </c>
    </row>
    <row r="6715" spans="1:8" x14ac:dyDescent="0.25">
      <c r="A6715" s="447"/>
      <c r="B6715" s="449">
        <v>103828</v>
      </c>
      <c r="C6715" s="439" t="s">
        <v>3129</v>
      </c>
      <c r="D6715" s="449" t="s">
        <v>60</v>
      </c>
      <c r="E6715" s="450">
        <v>99.13</v>
      </c>
      <c r="F6715" s="455">
        <v>0.79869999999999997</v>
      </c>
      <c r="G6715" s="453">
        <f>VLOOKUP(B6715,'SINAPI-%MO'!B:E,4,0)</f>
        <v>0.19719999999999999</v>
      </c>
      <c r="H6715" s="456">
        <f t="shared" si="104"/>
        <v>79.58</v>
      </c>
    </row>
    <row r="6716" spans="1:8" x14ac:dyDescent="0.25">
      <c r="A6716" s="447"/>
      <c r="B6716" s="449">
        <v>103861</v>
      </c>
      <c r="C6716" s="439" t="s">
        <v>3159</v>
      </c>
      <c r="D6716" s="449" t="s">
        <v>60</v>
      </c>
      <c r="E6716" s="450">
        <v>92.76</v>
      </c>
      <c r="F6716" s="455">
        <v>0.85919999999999996</v>
      </c>
      <c r="G6716" s="453">
        <f>VLOOKUP(B6716,'SINAPI-%MO'!B:E,4,0)</f>
        <v>0.13800000000000001</v>
      </c>
      <c r="H6716" s="456">
        <f t="shared" si="104"/>
        <v>79.95</v>
      </c>
    </row>
    <row r="6717" spans="1:8" x14ac:dyDescent="0.25">
      <c r="A6717" s="447"/>
      <c r="B6717" s="449">
        <v>93115</v>
      </c>
      <c r="C6717" s="439" t="s">
        <v>2873</v>
      </c>
      <c r="D6717" s="449" t="s">
        <v>60</v>
      </c>
      <c r="E6717" s="450">
        <v>90.35</v>
      </c>
      <c r="F6717" s="455">
        <v>0.8821</v>
      </c>
      <c r="G6717" s="453">
        <f>VLOOKUP(B6717,'SINAPI-%MO'!B:E,4,0)</f>
        <v>0.11559999999999999</v>
      </c>
      <c r="H6717" s="456">
        <f t="shared" si="104"/>
        <v>79.900000000000006</v>
      </c>
    </row>
    <row r="6718" spans="1:8" x14ac:dyDescent="0.25">
      <c r="A6718" s="447"/>
      <c r="B6718" s="449">
        <v>93074</v>
      </c>
      <c r="C6718" s="439" t="s">
        <v>2835</v>
      </c>
      <c r="D6718" s="449" t="s">
        <v>60</v>
      </c>
      <c r="E6718" s="450">
        <v>14.19</v>
      </c>
      <c r="F6718" s="455">
        <v>0.44679999999999997</v>
      </c>
      <c r="G6718" s="453">
        <f>VLOOKUP(B6718,'SINAPI-%MO'!B:E,4,0)</f>
        <v>0.54620000000000002</v>
      </c>
      <c r="H6718" s="456">
        <f t="shared" si="104"/>
        <v>6.43</v>
      </c>
    </row>
    <row r="6719" spans="1:8" x14ac:dyDescent="0.25">
      <c r="A6719" s="447"/>
      <c r="B6719" s="449">
        <v>103875</v>
      </c>
      <c r="C6719" s="439" t="s">
        <v>3167</v>
      </c>
      <c r="D6719" s="449" t="s">
        <v>60</v>
      </c>
      <c r="E6719" s="450">
        <v>19.170000000000002</v>
      </c>
      <c r="F6719" s="455">
        <v>0.33069999999999999</v>
      </c>
      <c r="G6719" s="453">
        <f>VLOOKUP(B6719,'SINAPI-%MO'!B:E,4,0)</f>
        <v>0.66349999999999998</v>
      </c>
      <c r="H6719" s="456">
        <f t="shared" si="104"/>
        <v>6.45</v>
      </c>
    </row>
    <row r="6720" spans="1:8" x14ac:dyDescent="0.25">
      <c r="A6720" s="447"/>
      <c r="B6720" s="449">
        <v>103806</v>
      </c>
      <c r="C6720" s="439" t="s">
        <v>3107</v>
      </c>
      <c r="D6720" s="449" t="s">
        <v>60</v>
      </c>
      <c r="E6720" s="450">
        <v>19.12</v>
      </c>
      <c r="F6720" s="455">
        <v>0.33160000000000001</v>
      </c>
      <c r="G6720" s="453">
        <f>VLOOKUP(B6720,'SINAPI-%MO'!B:E,4,0)</f>
        <v>0.65949999999999998</v>
      </c>
      <c r="H6720" s="456">
        <f t="shared" si="104"/>
        <v>6.51</v>
      </c>
    </row>
    <row r="6721" spans="1:8" x14ac:dyDescent="0.25">
      <c r="A6721" s="447"/>
      <c r="B6721" s="449">
        <v>103839</v>
      </c>
      <c r="C6721" s="439" t="s">
        <v>3137</v>
      </c>
      <c r="D6721" s="449" t="s">
        <v>60</v>
      </c>
      <c r="E6721" s="450">
        <v>18.36</v>
      </c>
      <c r="F6721" s="455">
        <v>0.3453</v>
      </c>
      <c r="G6721" s="453">
        <f>VLOOKUP(B6721,'SINAPI-%MO'!B:E,4,0)</f>
        <v>0.64600000000000002</v>
      </c>
      <c r="H6721" s="456">
        <f t="shared" si="104"/>
        <v>6.49</v>
      </c>
    </row>
    <row r="6722" spans="1:8" x14ac:dyDescent="0.25">
      <c r="A6722" s="447"/>
      <c r="B6722" s="449">
        <v>93097</v>
      </c>
      <c r="C6722" s="439" t="s">
        <v>2856</v>
      </c>
      <c r="D6722" s="449" t="s">
        <v>60</v>
      </c>
      <c r="E6722" s="450">
        <v>14.48</v>
      </c>
      <c r="F6722" s="455">
        <v>0.43780000000000002</v>
      </c>
      <c r="G6722" s="453">
        <f>VLOOKUP(B6722,'SINAPI-%MO'!B:E,4,0)</f>
        <v>0.55459999999999998</v>
      </c>
      <c r="H6722" s="456">
        <f t="shared" si="104"/>
        <v>6.44</v>
      </c>
    </row>
    <row r="6723" spans="1:8" x14ac:dyDescent="0.25">
      <c r="A6723" s="447"/>
      <c r="B6723" s="449">
        <v>93119</v>
      </c>
      <c r="C6723" s="439" t="s">
        <v>2877</v>
      </c>
      <c r="D6723" s="449" t="s">
        <v>60</v>
      </c>
      <c r="E6723" s="450">
        <v>18.29</v>
      </c>
      <c r="F6723" s="455">
        <v>0.74360000000000004</v>
      </c>
      <c r="G6723" s="453">
        <f>VLOOKUP(B6723,'SINAPI-%MO'!B:E,4,0)</f>
        <v>0.25209999999999999</v>
      </c>
      <c r="H6723" s="456">
        <f t="shared" si="104"/>
        <v>13.67</v>
      </c>
    </row>
    <row r="6724" spans="1:8" x14ac:dyDescent="0.25">
      <c r="A6724" s="447"/>
      <c r="B6724" s="449">
        <v>93076</v>
      </c>
      <c r="C6724" s="439" t="s">
        <v>2837</v>
      </c>
      <c r="D6724" s="449" t="s">
        <v>60</v>
      </c>
      <c r="E6724" s="450">
        <v>22.67</v>
      </c>
      <c r="F6724" s="455">
        <v>0.59989999999999999</v>
      </c>
      <c r="G6724" s="453">
        <f>VLOOKUP(B6724,'SINAPI-%MO'!B:E,4,0)</f>
        <v>0.39479999999999998</v>
      </c>
      <c r="H6724" s="456">
        <f t="shared" si="104"/>
        <v>13.71</v>
      </c>
    </row>
    <row r="6725" spans="1:8" x14ac:dyDescent="0.25">
      <c r="A6725" s="447"/>
      <c r="B6725" s="449">
        <v>103878</v>
      </c>
      <c r="C6725" s="439" t="s">
        <v>3170</v>
      </c>
      <c r="D6725" s="449" t="s">
        <v>60</v>
      </c>
      <c r="E6725" s="450">
        <v>28.76</v>
      </c>
      <c r="F6725" s="455">
        <v>0.47289999999999999</v>
      </c>
      <c r="G6725" s="453">
        <f>VLOOKUP(B6725,'SINAPI-%MO'!B:E,4,0)</f>
        <v>0.52259999999999995</v>
      </c>
      <c r="H6725" s="456">
        <f t="shared" si="104"/>
        <v>13.73</v>
      </c>
    </row>
    <row r="6726" spans="1:8" x14ac:dyDescent="0.25">
      <c r="A6726" s="447"/>
      <c r="B6726" s="449">
        <v>103809</v>
      </c>
      <c r="C6726" s="439" t="s">
        <v>3110</v>
      </c>
      <c r="D6726" s="449" t="s">
        <v>60</v>
      </c>
      <c r="E6726" s="450">
        <v>35.51</v>
      </c>
      <c r="F6726" s="455">
        <v>0.38300000000000001</v>
      </c>
      <c r="G6726" s="453">
        <f>VLOOKUP(B6726,'SINAPI-%MO'!B:E,4,0)</f>
        <v>0.60860000000000003</v>
      </c>
      <c r="H6726" s="456">
        <f t="shared" si="104"/>
        <v>13.89</v>
      </c>
    </row>
    <row r="6727" spans="1:8" x14ac:dyDescent="0.25">
      <c r="A6727" s="447"/>
      <c r="B6727" s="449">
        <v>103842</v>
      </c>
      <c r="C6727" s="439" t="s">
        <v>3140</v>
      </c>
      <c r="D6727" s="449" t="s">
        <v>60</v>
      </c>
      <c r="E6727" s="450">
        <v>29.63</v>
      </c>
      <c r="F6727" s="455">
        <v>0.45900000000000002</v>
      </c>
      <c r="G6727" s="453">
        <f>VLOOKUP(B6727,'SINAPI-%MO'!B:E,4,0)</f>
        <v>0.53359999999999996</v>
      </c>
      <c r="H6727" s="456">
        <f t="shared" si="104"/>
        <v>13.81</v>
      </c>
    </row>
    <row r="6728" spans="1:8" x14ac:dyDescent="0.25">
      <c r="A6728" s="447"/>
      <c r="B6728" s="449">
        <v>93099</v>
      </c>
      <c r="C6728" s="439" t="s">
        <v>2858</v>
      </c>
      <c r="D6728" s="449" t="s">
        <v>60</v>
      </c>
      <c r="E6728" s="450">
        <v>25.9</v>
      </c>
      <c r="F6728" s="455">
        <v>0.52510000000000001</v>
      </c>
      <c r="G6728" s="453">
        <f>VLOOKUP(B6728,'SINAPI-%MO'!B:E,4,0)</f>
        <v>0.46870000000000001</v>
      </c>
      <c r="H6728" s="456">
        <f t="shared" si="104"/>
        <v>13.76</v>
      </c>
    </row>
    <row r="6729" spans="1:8" x14ac:dyDescent="0.25">
      <c r="A6729" s="447"/>
      <c r="B6729" s="449">
        <v>93122</v>
      </c>
      <c r="C6729" s="439" t="s">
        <v>2880</v>
      </c>
      <c r="D6729" s="449" t="s">
        <v>60</v>
      </c>
      <c r="E6729" s="450">
        <v>27.49</v>
      </c>
      <c r="F6729" s="455">
        <v>0.77959999999999996</v>
      </c>
      <c r="G6729" s="453">
        <f>VLOOKUP(B6729,'SINAPI-%MO'!B:E,4,0)</f>
        <v>0.21640000000000001</v>
      </c>
      <c r="H6729" s="456">
        <f t="shared" si="104"/>
        <v>21.54</v>
      </c>
    </row>
    <row r="6730" spans="1:8" x14ac:dyDescent="0.25">
      <c r="A6730" s="447"/>
      <c r="B6730" s="449">
        <v>93079</v>
      </c>
      <c r="C6730" s="439" t="s">
        <v>2840</v>
      </c>
      <c r="D6730" s="449" t="s">
        <v>60</v>
      </c>
      <c r="E6730" s="450">
        <v>31.53</v>
      </c>
      <c r="F6730" s="455">
        <v>0.67969999999999997</v>
      </c>
      <c r="G6730" s="453">
        <f>VLOOKUP(B6730,'SINAPI-%MO'!B:E,4,0)</f>
        <v>0.31619999999999998</v>
      </c>
      <c r="H6730" s="456">
        <f t="shared" si="104"/>
        <v>21.56</v>
      </c>
    </row>
    <row r="6731" spans="1:8" x14ac:dyDescent="0.25">
      <c r="A6731" s="447"/>
      <c r="B6731" s="449">
        <v>103882</v>
      </c>
      <c r="C6731" s="439" t="s">
        <v>3174</v>
      </c>
      <c r="D6731" s="449" t="s">
        <v>60</v>
      </c>
      <c r="E6731" s="450">
        <v>38.6</v>
      </c>
      <c r="F6731" s="455">
        <v>0.55520000000000003</v>
      </c>
      <c r="G6731" s="453">
        <f>VLOOKUP(B6731,'SINAPI-%MO'!B:E,4,0)</f>
        <v>0.44090000000000001</v>
      </c>
      <c r="H6731" s="456">
        <f t="shared" si="104"/>
        <v>21.58</v>
      </c>
    </row>
    <row r="6732" spans="1:8" x14ac:dyDescent="0.25">
      <c r="A6732" s="447"/>
      <c r="B6732" s="449">
        <v>103813</v>
      </c>
      <c r="C6732" s="439" t="s">
        <v>3114</v>
      </c>
      <c r="D6732" s="449" t="s">
        <v>60</v>
      </c>
      <c r="E6732" s="450">
        <v>51.16</v>
      </c>
      <c r="F6732" s="455">
        <v>0.41889999999999999</v>
      </c>
      <c r="G6732" s="453">
        <f>VLOOKUP(B6732,'SINAPI-%MO'!B:E,4,0)</f>
        <v>0.57330000000000003</v>
      </c>
      <c r="H6732" s="456">
        <f t="shared" ref="H6732:H6795" si="105">IF(E6732&gt;0,TRUNC(E6732*(1-G6732),2),"")</f>
        <v>21.82</v>
      </c>
    </row>
    <row r="6733" spans="1:8" x14ac:dyDescent="0.25">
      <c r="A6733" s="447"/>
      <c r="B6733" s="449">
        <v>103846</v>
      </c>
      <c r="C6733" s="439" t="s">
        <v>3144</v>
      </c>
      <c r="D6733" s="449" t="s">
        <v>60</v>
      </c>
      <c r="E6733" s="450">
        <v>40.880000000000003</v>
      </c>
      <c r="F6733" s="455">
        <v>0.5242</v>
      </c>
      <c r="G6733" s="453">
        <f>VLOOKUP(B6733,'SINAPI-%MO'!B:E,4,0)</f>
        <v>0.46939999999999998</v>
      </c>
      <c r="H6733" s="456">
        <f t="shared" si="105"/>
        <v>21.69</v>
      </c>
    </row>
    <row r="6734" spans="1:8" x14ac:dyDescent="0.25">
      <c r="A6734" s="447"/>
      <c r="B6734" s="449">
        <v>93102</v>
      </c>
      <c r="C6734" s="439" t="s">
        <v>2861</v>
      </c>
      <c r="D6734" s="449" t="s">
        <v>60</v>
      </c>
      <c r="E6734" s="450">
        <v>37.31</v>
      </c>
      <c r="F6734" s="455">
        <v>0.57440000000000002</v>
      </c>
      <c r="G6734" s="453">
        <f>VLOOKUP(B6734,'SINAPI-%MO'!B:E,4,0)</f>
        <v>0.42</v>
      </c>
      <c r="H6734" s="456">
        <f t="shared" si="105"/>
        <v>21.63</v>
      </c>
    </row>
    <row r="6735" spans="1:8" x14ac:dyDescent="0.25">
      <c r="A6735" s="447"/>
      <c r="B6735" s="449">
        <v>93123</v>
      </c>
      <c r="C6735" s="439" t="s">
        <v>13144</v>
      </c>
      <c r="D6735" s="449" t="s">
        <v>60</v>
      </c>
      <c r="E6735" s="450">
        <v>61.36</v>
      </c>
      <c r="F6735" s="455">
        <v>0.87549999999999994</v>
      </c>
      <c r="G6735" s="453">
        <f>VLOOKUP(B6735,'SINAPI-%MO'!B:E,4,0)</f>
        <v>0.12239999999999999</v>
      </c>
      <c r="H6735" s="456">
        <f t="shared" si="105"/>
        <v>53.84</v>
      </c>
    </row>
    <row r="6736" spans="1:8" x14ac:dyDescent="0.25">
      <c r="A6736" s="447"/>
      <c r="B6736" s="449">
        <v>93124</v>
      </c>
      <c r="C6736" s="439" t="s">
        <v>2881</v>
      </c>
      <c r="D6736" s="449" t="s">
        <v>60</v>
      </c>
      <c r="E6736" s="450">
        <v>96.38</v>
      </c>
      <c r="F6736" s="455">
        <v>0.90410000000000001</v>
      </c>
      <c r="G6736" s="453">
        <f>VLOOKUP(B6736,'SINAPI-%MO'!B:E,4,0)</f>
        <v>9.4200000000000006E-2</v>
      </c>
      <c r="H6736" s="456">
        <f t="shared" si="105"/>
        <v>87.3</v>
      </c>
    </row>
    <row r="6737" spans="1:8" x14ac:dyDescent="0.25">
      <c r="A6737" s="447"/>
      <c r="B6737" s="449">
        <v>93125</v>
      </c>
      <c r="C6737" s="439" t="s">
        <v>2882</v>
      </c>
      <c r="D6737" s="449" t="s">
        <v>60</v>
      </c>
      <c r="E6737" s="450">
        <v>141.71</v>
      </c>
      <c r="F6737" s="455">
        <v>0.91559999999999997</v>
      </c>
      <c r="G6737" s="453">
        <f>VLOOKUP(B6737,'SINAPI-%MO'!B:E,4,0)</f>
        <v>8.2900000000000001E-2</v>
      </c>
      <c r="H6737" s="456">
        <f t="shared" si="105"/>
        <v>129.96</v>
      </c>
    </row>
    <row r="6738" spans="1:8" x14ac:dyDescent="0.25">
      <c r="A6738" s="447"/>
      <c r="B6738" s="449">
        <v>93126</v>
      </c>
      <c r="C6738" s="439" t="s">
        <v>2883</v>
      </c>
      <c r="D6738" s="449" t="s">
        <v>60</v>
      </c>
      <c r="E6738" s="450">
        <v>313.20999999999998</v>
      </c>
      <c r="F6738" s="455">
        <v>0.95309999999999995</v>
      </c>
      <c r="G6738" s="453">
        <f>VLOOKUP(B6738,'SINAPI-%MO'!B:E,4,0)</f>
        <v>4.6100000000000002E-2</v>
      </c>
      <c r="H6738" s="456">
        <f t="shared" si="105"/>
        <v>298.77</v>
      </c>
    </row>
    <row r="6739" spans="1:8" x14ac:dyDescent="0.25">
      <c r="A6739" s="447"/>
      <c r="B6739" s="449">
        <v>93063</v>
      </c>
      <c r="C6739" s="439" t="s">
        <v>2825</v>
      </c>
      <c r="D6739" s="449" t="s">
        <v>60</v>
      </c>
      <c r="E6739" s="450">
        <v>697.17</v>
      </c>
      <c r="F6739" s="455">
        <v>0.99260000000000004</v>
      </c>
      <c r="G6739" s="453">
        <f>VLOOKUP(B6739,'SINAPI-%MO'!B:E,4,0)</f>
        <v>7.1999999999999998E-3</v>
      </c>
      <c r="H6739" s="456">
        <f t="shared" si="105"/>
        <v>692.15</v>
      </c>
    </row>
    <row r="6740" spans="1:8" x14ac:dyDescent="0.25">
      <c r="A6740" s="447"/>
      <c r="B6740" s="449">
        <v>93066</v>
      </c>
      <c r="C6740" s="439" t="s">
        <v>2828</v>
      </c>
      <c r="D6740" s="449" t="s">
        <v>60</v>
      </c>
      <c r="E6740" s="450">
        <v>874.91</v>
      </c>
      <c r="F6740" s="455">
        <v>0.9929</v>
      </c>
      <c r="G6740" s="453">
        <f>VLOOKUP(B6740,'SINAPI-%MO'!B:E,4,0)</f>
        <v>6.8999999999999999E-3</v>
      </c>
      <c r="H6740" s="456">
        <f t="shared" si="105"/>
        <v>868.87</v>
      </c>
    </row>
    <row r="6741" spans="1:8" x14ac:dyDescent="0.25">
      <c r="A6741" s="447"/>
      <c r="B6741" s="449">
        <v>93069</v>
      </c>
      <c r="C6741" s="439" t="s">
        <v>2831</v>
      </c>
      <c r="D6741" s="449" t="s">
        <v>60</v>
      </c>
      <c r="E6741" s="450">
        <v>1212.77</v>
      </c>
      <c r="F6741" s="455">
        <v>0.99339999999999995</v>
      </c>
      <c r="G6741" s="453">
        <f>VLOOKUP(B6741,'SINAPI-%MO'!B:E,4,0)</f>
        <v>6.4999999999999997E-3</v>
      </c>
      <c r="H6741" s="456">
        <f t="shared" si="105"/>
        <v>1204.8800000000001</v>
      </c>
    </row>
    <row r="6742" spans="1:8" x14ac:dyDescent="0.25">
      <c r="A6742" s="447"/>
      <c r="B6742" s="449">
        <v>93072</v>
      </c>
      <c r="C6742" s="439" t="s">
        <v>2834</v>
      </c>
      <c r="D6742" s="449" t="s">
        <v>60</v>
      </c>
      <c r="E6742" s="450">
        <v>1600.55</v>
      </c>
      <c r="F6742" s="455">
        <v>0.99380000000000002</v>
      </c>
      <c r="G6742" s="453">
        <f>VLOOKUP(B6742,'SINAPI-%MO'!B:E,4,0)</f>
        <v>6.0000000000000001E-3</v>
      </c>
      <c r="H6742" s="456">
        <f t="shared" si="105"/>
        <v>1590.94</v>
      </c>
    </row>
    <row r="6743" spans="1:8" x14ac:dyDescent="0.25">
      <c r="A6743" s="447"/>
      <c r="B6743" s="449">
        <v>93083</v>
      </c>
      <c r="C6743" s="439" t="s">
        <v>2844</v>
      </c>
      <c r="D6743" s="449" t="s">
        <v>60</v>
      </c>
      <c r="E6743" s="450">
        <v>478.87</v>
      </c>
      <c r="F6743" s="455">
        <v>0.98899999999999999</v>
      </c>
      <c r="G6743" s="453">
        <f>VLOOKUP(B6743,'SINAPI-%MO'!B:E,4,0)</f>
        <v>1.0800000000000001E-2</v>
      </c>
      <c r="H6743" s="456">
        <f t="shared" si="105"/>
        <v>473.69</v>
      </c>
    </row>
    <row r="6744" spans="1:8" x14ac:dyDescent="0.25">
      <c r="A6744" s="447"/>
      <c r="B6744" s="449">
        <v>103886</v>
      </c>
      <c r="C6744" s="439" t="s">
        <v>3178</v>
      </c>
      <c r="D6744" s="449" t="s">
        <v>60</v>
      </c>
      <c r="E6744" s="450">
        <v>482.2</v>
      </c>
      <c r="F6744" s="455">
        <v>0.98219999999999996</v>
      </c>
      <c r="G6744" s="453">
        <f>VLOOKUP(B6744,'SINAPI-%MO'!B:E,4,0)</f>
        <v>1.7600000000000001E-2</v>
      </c>
      <c r="H6744" s="456">
        <f t="shared" si="105"/>
        <v>473.71</v>
      </c>
    </row>
    <row r="6745" spans="1:8" x14ac:dyDescent="0.25">
      <c r="A6745" s="447"/>
      <c r="B6745" s="449">
        <v>103817</v>
      </c>
      <c r="C6745" s="439" t="s">
        <v>3118</v>
      </c>
      <c r="D6745" s="449" t="s">
        <v>60</v>
      </c>
      <c r="E6745" s="450">
        <v>482.18</v>
      </c>
      <c r="F6745" s="455">
        <v>0.98219999999999996</v>
      </c>
      <c r="G6745" s="453">
        <f>VLOOKUP(B6745,'SINAPI-%MO'!B:E,4,0)</f>
        <v>1.7399999999999999E-2</v>
      </c>
      <c r="H6745" s="456">
        <f t="shared" si="105"/>
        <v>473.79</v>
      </c>
    </row>
    <row r="6746" spans="1:8" x14ac:dyDescent="0.25">
      <c r="A6746" s="447"/>
      <c r="B6746" s="449">
        <v>103850</v>
      </c>
      <c r="C6746" s="439" t="s">
        <v>3148</v>
      </c>
      <c r="D6746" s="449" t="s">
        <v>60</v>
      </c>
      <c r="E6746" s="450">
        <v>481.67</v>
      </c>
      <c r="F6746" s="455">
        <v>0.98329999999999995</v>
      </c>
      <c r="G6746" s="453">
        <f>VLOOKUP(B6746,'SINAPI-%MO'!B:E,4,0)</f>
        <v>1.6400000000000001E-2</v>
      </c>
      <c r="H6746" s="456">
        <f t="shared" si="105"/>
        <v>473.77</v>
      </c>
    </row>
    <row r="6747" spans="1:8" x14ac:dyDescent="0.25">
      <c r="A6747" s="447"/>
      <c r="B6747" s="449">
        <v>93106</v>
      </c>
      <c r="C6747" s="439" t="s">
        <v>2865</v>
      </c>
      <c r="D6747" s="449" t="s">
        <v>60</v>
      </c>
      <c r="E6747" s="450">
        <v>479.07</v>
      </c>
      <c r="F6747" s="455">
        <v>0.98860000000000003</v>
      </c>
      <c r="G6747" s="453">
        <f>VLOOKUP(B6747,'SINAPI-%MO'!B:E,4,0)</f>
        <v>1.12E-2</v>
      </c>
      <c r="H6747" s="456">
        <f t="shared" si="105"/>
        <v>473.7</v>
      </c>
    </row>
    <row r="6748" spans="1:8" x14ac:dyDescent="0.25">
      <c r="A6748" s="447"/>
      <c r="B6748" s="449">
        <v>93052</v>
      </c>
      <c r="C6748" s="439" t="s">
        <v>2815</v>
      </c>
      <c r="D6748" s="449" t="s">
        <v>60</v>
      </c>
      <c r="E6748" s="450">
        <v>553.02</v>
      </c>
      <c r="F6748" s="455">
        <v>0.99429999999999996</v>
      </c>
      <c r="G6748" s="453">
        <f>VLOOKUP(B6748,'SINAPI-%MO'!B:E,4,0)</f>
        <v>5.5999999999999999E-3</v>
      </c>
      <c r="H6748" s="456">
        <f t="shared" si="105"/>
        <v>549.91999999999996</v>
      </c>
    </row>
    <row r="6749" spans="1:8" x14ac:dyDescent="0.25">
      <c r="A6749" s="447"/>
      <c r="B6749" s="449">
        <v>93086</v>
      </c>
      <c r="C6749" s="439" t="s">
        <v>2847</v>
      </c>
      <c r="D6749" s="449" t="s">
        <v>60</v>
      </c>
      <c r="E6749" s="450">
        <v>555.95000000000005</v>
      </c>
      <c r="F6749" s="455">
        <v>0.98909999999999998</v>
      </c>
      <c r="G6749" s="453">
        <f>VLOOKUP(B6749,'SINAPI-%MO'!B:E,4,0)</f>
        <v>1.0699999999999999E-2</v>
      </c>
      <c r="H6749" s="456">
        <f t="shared" si="105"/>
        <v>550</v>
      </c>
    </row>
    <row r="6750" spans="1:8" x14ac:dyDescent="0.25">
      <c r="A6750" s="447"/>
      <c r="B6750" s="449">
        <v>103890</v>
      </c>
      <c r="C6750" s="439" t="s">
        <v>3182</v>
      </c>
      <c r="D6750" s="449" t="s">
        <v>60</v>
      </c>
      <c r="E6750" s="450">
        <v>560.02</v>
      </c>
      <c r="F6750" s="455">
        <v>0.9819</v>
      </c>
      <c r="G6750" s="453">
        <f>VLOOKUP(B6750,'SINAPI-%MO'!B:E,4,0)</f>
        <v>1.7899999999999999E-2</v>
      </c>
      <c r="H6750" s="456">
        <f t="shared" si="105"/>
        <v>549.99</v>
      </c>
    </row>
    <row r="6751" spans="1:8" x14ac:dyDescent="0.25">
      <c r="A6751" s="447"/>
      <c r="B6751" s="449">
        <v>103821</v>
      </c>
      <c r="C6751" s="439" t="s">
        <v>3122</v>
      </c>
      <c r="D6751" s="449" t="s">
        <v>60</v>
      </c>
      <c r="E6751" s="450">
        <v>564.58000000000004</v>
      </c>
      <c r="F6751" s="455">
        <v>0.97389999999999999</v>
      </c>
      <c r="G6751" s="453">
        <f>VLOOKUP(B6751,'SINAPI-%MO'!B:E,4,0)</f>
        <v>2.5499999999999998E-2</v>
      </c>
      <c r="H6751" s="456">
        <f t="shared" si="105"/>
        <v>550.17999999999995</v>
      </c>
    </row>
    <row r="6752" spans="1:8" x14ac:dyDescent="0.25">
      <c r="A6752" s="447"/>
      <c r="B6752" s="449">
        <v>103854</v>
      </c>
      <c r="C6752" s="439" t="s">
        <v>3152</v>
      </c>
      <c r="D6752" s="449" t="s">
        <v>60</v>
      </c>
      <c r="E6752" s="450">
        <v>560.63</v>
      </c>
      <c r="F6752" s="455">
        <v>0.98080000000000001</v>
      </c>
      <c r="G6752" s="453">
        <f>VLOOKUP(B6752,'SINAPI-%MO'!B:E,4,0)</f>
        <v>1.8800000000000001E-2</v>
      </c>
      <c r="H6752" s="456">
        <f t="shared" si="105"/>
        <v>550.09</v>
      </c>
    </row>
    <row r="6753" spans="1:8" x14ac:dyDescent="0.25">
      <c r="A6753" s="447"/>
      <c r="B6753" s="449">
        <v>93109</v>
      </c>
      <c r="C6753" s="439" t="s">
        <v>2868</v>
      </c>
      <c r="D6753" s="449" t="s">
        <v>60</v>
      </c>
      <c r="E6753" s="450">
        <v>558.12</v>
      </c>
      <c r="F6753" s="455">
        <v>0.98519999999999996</v>
      </c>
      <c r="G6753" s="453">
        <f>VLOOKUP(B6753,'SINAPI-%MO'!B:E,4,0)</f>
        <v>1.4500000000000001E-2</v>
      </c>
      <c r="H6753" s="456">
        <f t="shared" si="105"/>
        <v>550.02</v>
      </c>
    </row>
    <row r="6754" spans="1:8" x14ac:dyDescent="0.25">
      <c r="A6754" s="447"/>
      <c r="B6754" s="449">
        <v>93058</v>
      </c>
      <c r="C6754" s="439" t="s">
        <v>2820</v>
      </c>
      <c r="D6754" s="449" t="s">
        <v>60</v>
      </c>
      <c r="E6754" s="450">
        <v>608.4</v>
      </c>
      <c r="F6754" s="455">
        <v>0.99329999999999996</v>
      </c>
      <c r="G6754" s="453">
        <f>VLOOKUP(B6754,'SINAPI-%MO'!B:E,4,0)</f>
        <v>6.4999999999999997E-3</v>
      </c>
      <c r="H6754" s="456">
        <f t="shared" si="105"/>
        <v>604.44000000000005</v>
      </c>
    </row>
    <row r="6755" spans="1:8" x14ac:dyDescent="0.25">
      <c r="A6755" s="447"/>
      <c r="B6755" s="449">
        <v>93092</v>
      </c>
      <c r="C6755" s="439" t="s">
        <v>2853</v>
      </c>
      <c r="D6755" s="449" t="s">
        <v>60</v>
      </c>
      <c r="E6755" s="450">
        <v>611.1</v>
      </c>
      <c r="F6755" s="455">
        <v>0.9889</v>
      </c>
      <c r="G6755" s="453">
        <f>VLOOKUP(B6755,'SINAPI-%MO'!B:E,4,0)</f>
        <v>1.09E-2</v>
      </c>
      <c r="H6755" s="456">
        <f t="shared" si="105"/>
        <v>604.42999999999995</v>
      </c>
    </row>
    <row r="6756" spans="1:8" x14ac:dyDescent="0.25">
      <c r="A6756" s="447"/>
      <c r="B6756" s="449">
        <v>103898</v>
      </c>
      <c r="C6756" s="439" t="s">
        <v>3190</v>
      </c>
      <c r="D6756" s="449" t="s">
        <v>60</v>
      </c>
      <c r="E6756" s="450">
        <v>615.80999999999995</v>
      </c>
      <c r="F6756" s="455">
        <v>0.98140000000000005</v>
      </c>
      <c r="G6756" s="453">
        <f>VLOOKUP(B6756,'SINAPI-%MO'!B:E,4,0)</f>
        <v>1.84E-2</v>
      </c>
      <c r="H6756" s="456">
        <f t="shared" si="105"/>
        <v>604.47</v>
      </c>
    </row>
    <row r="6757" spans="1:8" x14ac:dyDescent="0.25">
      <c r="A6757" s="447"/>
      <c r="B6757" s="449">
        <v>103829</v>
      </c>
      <c r="C6757" s="439" t="s">
        <v>3130</v>
      </c>
      <c r="D6757" s="449" t="s">
        <v>60</v>
      </c>
      <c r="E6757" s="450">
        <v>623.76</v>
      </c>
      <c r="F6757" s="455">
        <v>0.96799999999999997</v>
      </c>
      <c r="G6757" s="453">
        <f>VLOOKUP(B6757,'SINAPI-%MO'!B:E,4,0)</f>
        <v>3.1300000000000001E-2</v>
      </c>
      <c r="H6757" s="456">
        <f t="shared" si="105"/>
        <v>604.23</v>
      </c>
    </row>
    <row r="6758" spans="1:8" x14ac:dyDescent="0.25">
      <c r="A6758" s="447"/>
      <c r="B6758" s="449">
        <v>103862</v>
      </c>
      <c r="C6758" s="439" t="s">
        <v>3160</v>
      </c>
      <c r="D6758" s="449" t="s">
        <v>60</v>
      </c>
      <c r="E6758" s="450">
        <v>617.39</v>
      </c>
      <c r="F6758" s="455">
        <v>0.9788</v>
      </c>
      <c r="G6758" s="453">
        <f>VLOOKUP(B6758,'SINAPI-%MO'!B:E,4,0)</f>
        <v>2.07E-2</v>
      </c>
      <c r="H6758" s="456">
        <f t="shared" si="105"/>
        <v>604.61</v>
      </c>
    </row>
    <row r="6759" spans="1:8" x14ac:dyDescent="0.25">
      <c r="A6759" s="447"/>
      <c r="B6759" s="449">
        <v>93116</v>
      </c>
      <c r="C6759" s="439" t="s">
        <v>2874</v>
      </c>
      <c r="D6759" s="449" t="s">
        <v>60</v>
      </c>
      <c r="E6759" s="450">
        <v>614.98</v>
      </c>
      <c r="F6759" s="455">
        <v>0.98270000000000002</v>
      </c>
      <c r="G6759" s="453">
        <f>VLOOKUP(B6759,'SINAPI-%MO'!B:E,4,0)</f>
        <v>1.7000000000000001E-2</v>
      </c>
      <c r="H6759" s="456">
        <f t="shared" si="105"/>
        <v>604.52</v>
      </c>
    </row>
    <row r="6760" spans="1:8" x14ac:dyDescent="0.25">
      <c r="A6760" s="447"/>
      <c r="B6760" s="449">
        <v>92314</v>
      </c>
      <c r="C6760" s="439" t="s">
        <v>2799</v>
      </c>
      <c r="D6760" s="449" t="s">
        <v>60</v>
      </c>
      <c r="E6760" s="450">
        <v>9.1999999999999993</v>
      </c>
      <c r="F6760" s="455">
        <v>0.42830000000000001</v>
      </c>
      <c r="G6760" s="453">
        <f>VLOOKUP(B6760,'SINAPI-%MO'!B:E,4,0)</f>
        <v>0.56089999999999995</v>
      </c>
      <c r="H6760" s="456">
        <f t="shared" si="105"/>
        <v>4.03</v>
      </c>
    </row>
    <row r="6761" spans="1:8" x14ac:dyDescent="0.25">
      <c r="A6761" s="447"/>
      <c r="B6761" s="449">
        <v>103883</v>
      </c>
      <c r="C6761" s="439" t="s">
        <v>3175</v>
      </c>
      <c r="D6761" s="449" t="s">
        <v>60</v>
      </c>
      <c r="E6761" s="450">
        <v>12.53</v>
      </c>
      <c r="F6761" s="455">
        <v>0.31440000000000001</v>
      </c>
      <c r="G6761" s="453">
        <f>VLOOKUP(B6761,'SINAPI-%MO'!B:E,4,0)</f>
        <v>0.67679999999999996</v>
      </c>
      <c r="H6761" s="456">
        <f t="shared" si="105"/>
        <v>4.04</v>
      </c>
    </row>
    <row r="6762" spans="1:8" x14ac:dyDescent="0.25">
      <c r="A6762" s="447"/>
      <c r="B6762" s="449">
        <v>103814</v>
      </c>
      <c r="C6762" s="439" t="s">
        <v>3115</v>
      </c>
      <c r="D6762" s="449" t="s">
        <v>60</v>
      </c>
      <c r="E6762" s="450">
        <v>12.51</v>
      </c>
      <c r="F6762" s="455">
        <v>0.31490000000000001</v>
      </c>
      <c r="G6762" s="453">
        <f>VLOOKUP(B6762,'SINAPI-%MO'!B:E,4,0)</f>
        <v>0.67149999999999999</v>
      </c>
      <c r="H6762" s="456">
        <f t="shared" si="105"/>
        <v>4.0999999999999996</v>
      </c>
    </row>
    <row r="6763" spans="1:8" x14ac:dyDescent="0.25">
      <c r="A6763" s="447"/>
      <c r="B6763" s="449">
        <v>103847</v>
      </c>
      <c r="C6763" s="439" t="s">
        <v>3145</v>
      </c>
      <c r="D6763" s="449" t="s">
        <v>60</v>
      </c>
      <c r="E6763" s="450">
        <v>12</v>
      </c>
      <c r="F6763" s="455">
        <v>0.32829999999999998</v>
      </c>
      <c r="G6763" s="453">
        <f>VLOOKUP(B6763,'SINAPI-%MO'!B:E,4,0)</f>
        <v>0.6583</v>
      </c>
      <c r="H6763" s="456">
        <f t="shared" si="105"/>
        <v>4.0999999999999996</v>
      </c>
    </row>
    <row r="6764" spans="1:8" x14ac:dyDescent="0.25">
      <c r="A6764" s="447"/>
      <c r="B6764" s="449">
        <v>92329</v>
      </c>
      <c r="C6764" s="439" t="s">
        <v>2808</v>
      </c>
      <c r="D6764" s="449" t="s">
        <v>60</v>
      </c>
      <c r="E6764" s="450">
        <v>9.4</v>
      </c>
      <c r="F6764" s="455">
        <v>0.41909999999999997</v>
      </c>
      <c r="G6764" s="453">
        <f>VLOOKUP(B6764,'SINAPI-%MO'!B:E,4,0)</f>
        <v>0.56910000000000005</v>
      </c>
      <c r="H6764" s="456">
        <f t="shared" si="105"/>
        <v>4.05</v>
      </c>
    </row>
    <row r="6765" spans="1:8" x14ac:dyDescent="0.25">
      <c r="A6765" s="447"/>
      <c r="B6765" s="449">
        <v>92293</v>
      </c>
      <c r="C6765" s="439" t="s">
        <v>2785</v>
      </c>
      <c r="D6765" s="449" t="s">
        <v>60</v>
      </c>
      <c r="E6765" s="450">
        <v>10.55</v>
      </c>
      <c r="F6765" s="455">
        <v>0.70140000000000002</v>
      </c>
      <c r="G6765" s="453">
        <f>VLOOKUP(B6765,'SINAPI-%MO'!B:E,4,0)</f>
        <v>0.29099999999999998</v>
      </c>
      <c r="H6765" s="456">
        <f t="shared" si="105"/>
        <v>7.47</v>
      </c>
    </row>
    <row r="6766" spans="1:8" x14ac:dyDescent="0.25">
      <c r="A6766" s="447"/>
      <c r="B6766" s="449">
        <v>92315</v>
      </c>
      <c r="C6766" s="439" t="s">
        <v>2800</v>
      </c>
      <c r="D6766" s="449" t="s">
        <v>60</v>
      </c>
      <c r="E6766" s="450">
        <v>13.48</v>
      </c>
      <c r="F6766" s="455">
        <v>0.54900000000000004</v>
      </c>
      <c r="G6766" s="453">
        <f>VLOOKUP(B6766,'SINAPI-%MO'!B:E,4,0)</f>
        <v>0.44209999999999999</v>
      </c>
      <c r="H6766" s="456">
        <f t="shared" si="105"/>
        <v>7.52</v>
      </c>
    </row>
    <row r="6767" spans="1:8" x14ac:dyDescent="0.25">
      <c r="A6767" s="447"/>
      <c r="B6767" s="449">
        <v>103888</v>
      </c>
      <c r="C6767" s="439" t="s">
        <v>3180</v>
      </c>
      <c r="D6767" s="449" t="s">
        <v>60</v>
      </c>
      <c r="E6767" s="450">
        <v>17.55</v>
      </c>
      <c r="F6767" s="455">
        <v>0.42170000000000002</v>
      </c>
      <c r="G6767" s="453">
        <f>VLOOKUP(B6767,'SINAPI-%MO'!B:E,4,0)</f>
        <v>0.57089999999999996</v>
      </c>
      <c r="H6767" s="456">
        <f t="shared" si="105"/>
        <v>7.53</v>
      </c>
    </row>
    <row r="6768" spans="1:8" x14ac:dyDescent="0.25">
      <c r="A6768" s="447"/>
      <c r="B6768" s="449">
        <v>103819</v>
      </c>
      <c r="C6768" s="439" t="s">
        <v>3120</v>
      </c>
      <c r="D6768" s="449" t="s">
        <v>60</v>
      </c>
      <c r="E6768" s="450">
        <v>22.11</v>
      </c>
      <c r="F6768" s="455">
        <v>0.3347</v>
      </c>
      <c r="G6768" s="453">
        <f>VLOOKUP(B6768,'SINAPI-%MO'!B:E,4,0)</f>
        <v>0.65169999999999995</v>
      </c>
      <c r="H6768" s="456">
        <f t="shared" si="105"/>
        <v>7.7</v>
      </c>
    </row>
    <row r="6769" spans="1:8" x14ac:dyDescent="0.25">
      <c r="A6769" s="447"/>
      <c r="B6769" s="449">
        <v>103852</v>
      </c>
      <c r="C6769" s="439" t="s">
        <v>3150</v>
      </c>
      <c r="D6769" s="449" t="s">
        <v>60</v>
      </c>
      <c r="E6769" s="450">
        <v>18.16</v>
      </c>
      <c r="F6769" s="455">
        <v>0.40749999999999997</v>
      </c>
      <c r="G6769" s="453">
        <f>VLOOKUP(B6769,'SINAPI-%MO'!B:E,4,0)</f>
        <v>0.58040000000000003</v>
      </c>
      <c r="H6769" s="456">
        <f t="shared" si="105"/>
        <v>7.61</v>
      </c>
    </row>
    <row r="6770" spans="1:8" x14ac:dyDescent="0.25">
      <c r="A6770" s="447"/>
      <c r="B6770" s="449">
        <v>92330</v>
      </c>
      <c r="C6770" s="439" t="s">
        <v>2809</v>
      </c>
      <c r="D6770" s="449" t="s">
        <v>60</v>
      </c>
      <c r="E6770" s="450">
        <v>15.65</v>
      </c>
      <c r="F6770" s="455">
        <v>0.4728</v>
      </c>
      <c r="G6770" s="453">
        <f>VLOOKUP(B6770,'SINAPI-%MO'!B:E,4,0)</f>
        <v>0.51690000000000003</v>
      </c>
      <c r="H6770" s="456">
        <f t="shared" si="105"/>
        <v>7.56</v>
      </c>
    </row>
    <row r="6771" spans="1:8" x14ac:dyDescent="0.25">
      <c r="A6771" s="447"/>
      <c r="B6771" s="449">
        <v>92294</v>
      </c>
      <c r="C6771" s="439" t="s">
        <v>2786</v>
      </c>
      <c r="D6771" s="449" t="s">
        <v>60</v>
      </c>
      <c r="E6771" s="450">
        <v>17.89</v>
      </c>
      <c r="F6771" s="455">
        <v>0.77249999999999996</v>
      </c>
      <c r="G6771" s="453">
        <f>VLOOKUP(B6771,'SINAPI-%MO'!B:E,4,0)</f>
        <v>0.22140000000000001</v>
      </c>
      <c r="H6771" s="456">
        <f t="shared" si="105"/>
        <v>13.92</v>
      </c>
    </row>
    <row r="6772" spans="1:8" x14ac:dyDescent="0.25">
      <c r="A6772" s="447"/>
      <c r="B6772" s="449">
        <v>92316</v>
      </c>
      <c r="C6772" s="439" t="s">
        <v>2801</v>
      </c>
      <c r="D6772" s="449" t="s">
        <v>60</v>
      </c>
      <c r="E6772" s="450">
        <v>20.59</v>
      </c>
      <c r="F6772" s="455">
        <v>0.67120000000000002</v>
      </c>
      <c r="G6772" s="453">
        <f>VLOOKUP(B6772,'SINAPI-%MO'!B:E,4,0)</f>
        <v>0.32250000000000001</v>
      </c>
      <c r="H6772" s="456">
        <f t="shared" si="105"/>
        <v>13.94</v>
      </c>
    </row>
    <row r="6773" spans="1:8" x14ac:dyDescent="0.25">
      <c r="A6773" s="447"/>
      <c r="B6773" s="449">
        <v>103895</v>
      </c>
      <c r="C6773" s="439" t="s">
        <v>3187</v>
      </c>
      <c r="D6773" s="449" t="s">
        <v>60</v>
      </c>
      <c r="E6773" s="450">
        <v>25.3</v>
      </c>
      <c r="F6773" s="455">
        <v>0.54620000000000002</v>
      </c>
      <c r="G6773" s="453">
        <f>VLOOKUP(B6773,'SINAPI-%MO'!B:E,4,0)</f>
        <v>0.44779999999999998</v>
      </c>
      <c r="H6773" s="456">
        <f t="shared" si="105"/>
        <v>13.97</v>
      </c>
    </row>
    <row r="6774" spans="1:8" x14ac:dyDescent="0.25">
      <c r="A6774" s="447"/>
      <c r="B6774" s="449">
        <v>103826</v>
      </c>
      <c r="C6774" s="439" t="s">
        <v>3127</v>
      </c>
      <c r="D6774" s="449" t="s">
        <v>60</v>
      </c>
      <c r="E6774" s="450">
        <v>33.25</v>
      </c>
      <c r="F6774" s="455">
        <v>0.4</v>
      </c>
      <c r="G6774" s="453">
        <f>VLOOKUP(B6774,'SINAPI-%MO'!B:E,4,0)</f>
        <v>0.58799999999999997</v>
      </c>
      <c r="H6774" s="456">
        <f t="shared" si="105"/>
        <v>13.69</v>
      </c>
    </row>
    <row r="6775" spans="1:8" x14ac:dyDescent="0.25">
      <c r="A6775" s="447"/>
      <c r="B6775" s="449">
        <v>103859</v>
      </c>
      <c r="C6775" s="439" t="s">
        <v>3157</v>
      </c>
      <c r="D6775" s="449" t="s">
        <v>60</v>
      </c>
      <c r="E6775" s="450">
        <v>26.88</v>
      </c>
      <c r="F6775" s="455">
        <v>0.5141</v>
      </c>
      <c r="G6775" s="453">
        <f>VLOOKUP(B6775,'SINAPI-%MO'!B:E,4,0)</f>
        <v>0.47620000000000001</v>
      </c>
      <c r="H6775" s="456">
        <f t="shared" si="105"/>
        <v>14.07</v>
      </c>
    </row>
    <row r="6776" spans="1:8" x14ac:dyDescent="0.25">
      <c r="A6776" s="447"/>
      <c r="B6776" s="449">
        <v>92331</v>
      </c>
      <c r="C6776" s="439" t="s">
        <v>2810</v>
      </c>
      <c r="D6776" s="449" t="s">
        <v>60</v>
      </c>
      <c r="E6776" s="450">
        <v>24.47</v>
      </c>
      <c r="F6776" s="455">
        <v>0.56479999999999997</v>
      </c>
      <c r="G6776" s="453">
        <f>VLOOKUP(B6776,'SINAPI-%MO'!B:E,4,0)</f>
        <v>0.42659999999999998</v>
      </c>
      <c r="H6776" s="456">
        <f t="shared" si="105"/>
        <v>14.03</v>
      </c>
    </row>
    <row r="6777" spans="1:8" x14ac:dyDescent="0.25">
      <c r="A6777" s="447"/>
      <c r="B6777" s="449">
        <v>92295</v>
      </c>
      <c r="C6777" s="439" t="s">
        <v>2787</v>
      </c>
      <c r="D6777" s="449" t="s">
        <v>60</v>
      </c>
      <c r="E6777" s="450">
        <v>33.79</v>
      </c>
      <c r="F6777" s="455">
        <v>0.84789999999999999</v>
      </c>
      <c r="G6777" s="453">
        <f>VLOOKUP(B6777,'SINAPI-%MO'!B:E,4,0)</f>
        <v>0.14829999999999999</v>
      </c>
      <c r="H6777" s="456">
        <f t="shared" si="105"/>
        <v>28.77</v>
      </c>
    </row>
    <row r="6778" spans="1:8" x14ac:dyDescent="0.25">
      <c r="A6778" s="447"/>
      <c r="B6778" s="449">
        <v>92296</v>
      </c>
      <c r="C6778" s="439" t="s">
        <v>2788</v>
      </c>
      <c r="D6778" s="449" t="s">
        <v>60</v>
      </c>
      <c r="E6778" s="450">
        <v>44.78</v>
      </c>
      <c r="F6778" s="455">
        <v>0.86150000000000004</v>
      </c>
      <c r="G6778" s="453">
        <f>VLOOKUP(B6778,'SINAPI-%MO'!B:E,4,0)</f>
        <v>0.13489999999999999</v>
      </c>
      <c r="H6778" s="456">
        <f t="shared" si="105"/>
        <v>38.729999999999997</v>
      </c>
    </row>
    <row r="6779" spans="1:8" x14ac:dyDescent="0.25">
      <c r="A6779" s="447"/>
      <c r="B6779" s="449">
        <v>92297</v>
      </c>
      <c r="C6779" s="439" t="s">
        <v>2789</v>
      </c>
      <c r="D6779" s="449" t="s">
        <v>60</v>
      </c>
      <c r="E6779" s="450">
        <v>69.53</v>
      </c>
      <c r="F6779" s="455">
        <v>0.88439999999999996</v>
      </c>
      <c r="G6779" s="453">
        <f>VLOOKUP(B6779,'SINAPI-%MO'!B:E,4,0)</f>
        <v>0.11260000000000001</v>
      </c>
      <c r="H6779" s="456">
        <f t="shared" si="105"/>
        <v>61.7</v>
      </c>
    </row>
    <row r="6780" spans="1:8" x14ac:dyDescent="0.25">
      <c r="A6780" s="447"/>
      <c r="B6780" s="449">
        <v>92298</v>
      </c>
      <c r="C6780" s="439" t="s">
        <v>2790</v>
      </c>
      <c r="D6780" s="449" t="s">
        <v>60</v>
      </c>
      <c r="E6780" s="450">
        <v>195.72</v>
      </c>
      <c r="F6780" s="455">
        <v>0.94950000000000001</v>
      </c>
      <c r="G6780" s="453">
        <f>VLOOKUP(B6780,'SINAPI-%MO'!B:E,4,0)</f>
        <v>4.9200000000000001E-2</v>
      </c>
      <c r="H6780" s="456">
        <f t="shared" si="105"/>
        <v>186.09</v>
      </c>
    </row>
    <row r="6781" spans="1:8" x14ac:dyDescent="0.25">
      <c r="A6781" s="447"/>
      <c r="B6781" s="449">
        <v>93080</v>
      </c>
      <c r="C6781" s="439" t="s">
        <v>2841</v>
      </c>
      <c r="D6781" s="449" t="s">
        <v>60</v>
      </c>
      <c r="E6781" s="450">
        <v>9.23</v>
      </c>
      <c r="F6781" s="455">
        <v>0.43009999999999998</v>
      </c>
      <c r="G6781" s="453">
        <f>VLOOKUP(B6781,'SINAPI-%MO'!B:E,4,0)</f>
        <v>0.55900000000000005</v>
      </c>
      <c r="H6781" s="456">
        <f t="shared" si="105"/>
        <v>4.07</v>
      </c>
    </row>
    <row r="6782" spans="1:8" x14ac:dyDescent="0.25">
      <c r="A6782" s="447"/>
      <c r="B6782" s="449">
        <v>103884</v>
      </c>
      <c r="C6782" s="439" t="s">
        <v>3176</v>
      </c>
      <c r="D6782" s="449" t="s">
        <v>60</v>
      </c>
      <c r="E6782" s="450">
        <v>12.56</v>
      </c>
      <c r="F6782" s="455">
        <v>0.31609999999999999</v>
      </c>
      <c r="G6782" s="453">
        <f>VLOOKUP(B6782,'SINAPI-%MO'!B:E,4,0)</f>
        <v>0.67520000000000002</v>
      </c>
      <c r="H6782" s="456">
        <f t="shared" si="105"/>
        <v>4.07</v>
      </c>
    </row>
    <row r="6783" spans="1:8" x14ac:dyDescent="0.25">
      <c r="A6783" s="447"/>
      <c r="B6783" s="449">
        <v>103815</v>
      </c>
      <c r="C6783" s="439" t="s">
        <v>3116</v>
      </c>
      <c r="D6783" s="449" t="s">
        <v>60</v>
      </c>
      <c r="E6783" s="450">
        <v>12.54</v>
      </c>
      <c r="F6783" s="455">
        <v>0.31659999999999999</v>
      </c>
      <c r="G6783" s="453">
        <f>VLOOKUP(B6783,'SINAPI-%MO'!B:E,4,0)</f>
        <v>0.66990000000000005</v>
      </c>
      <c r="H6783" s="456">
        <f t="shared" si="105"/>
        <v>4.13</v>
      </c>
    </row>
    <row r="6784" spans="1:8" x14ac:dyDescent="0.25">
      <c r="A6784" s="447"/>
      <c r="B6784" s="449">
        <v>103848</v>
      </c>
      <c r="C6784" s="439" t="s">
        <v>3146</v>
      </c>
      <c r="D6784" s="449" t="s">
        <v>60</v>
      </c>
      <c r="E6784" s="450">
        <v>12.03</v>
      </c>
      <c r="F6784" s="455">
        <v>0.33</v>
      </c>
      <c r="G6784" s="453">
        <f>VLOOKUP(B6784,'SINAPI-%MO'!B:E,4,0)</f>
        <v>0.65669999999999995</v>
      </c>
      <c r="H6784" s="456">
        <f t="shared" si="105"/>
        <v>4.12</v>
      </c>
    </row>
    <row r="6785" spans="1:8" x14ac:dyDescent="0.25">
      <c r="A6785" s="447"/>
      <c r="B6785" s="449">
        <v>93103</v>
      </c>
      <c r="C6785" s="439" t="s">
        <v>2862</v>
      </c>
      <c r="D6785" s="449" t="s">
        <v>60</v>
      </c>
      <c r="E6785" s="450">
        <v>9.43</v>
      </c>
      <c r="F6785" s="455">
        <v>0.42099999999999999</v>
      </c>
      <c r="G6785" s="453">
        <f>VLOOKUP(B6785,'SINAPI-%MO'!B:E,4,0)</f>
        <v>0.56730000000000003</v>
      </c>
      <c r="H6785" s="456">
        <f t="shared" si="105"/>
        <v>4.08</v>
      </c>
    </row>
    <row r="6786" spans="1:8" x14ac:dyDescent="0.25">
      <c r="A6786" s="447"/>
      <c r="B6786" s="449">
        <v>93050</v>
      </c>
      <c r="C6786" s="439" t="s">
        <v>2814</v>
      </c>
      <c r="D6786" s="449" t="s">
        <v>60</v>
      </c>
      <c r="E6786" s="450">
        <v>11.95</v>
      </c>
      <c r="F6786" s="455">
        <v>0.73640000000000005</v>
      </c>
      <c r="G6786" s="453">
        <f>VLOOKUP(B6786,'SINAPI-%MO'!B:E,4,0)</f>
        <v>0.25690000000000002</v>
      </c>
      <c r="H6786" s="456">
        <f t="shared" si="105"/>
        <v>8.8800000000000008</v>
      </c>
    </row>
    <row r="6787" spans="1:8" x14ac:dyDescent="0.25">
      <c r="A6787" s="447"/>
      <c r="B6787" s="449">
        <v>93084</v>
      </c>
      <c r="C6787" s="439" t="s">
        <v>2845</v>
      </c>
      <c r="D6787" s="449" t="s">
        <v>60</v>
      </c>
      <c r="E6787" s="450">
        <v>14.88</v>
      </c>
      <c r="F6787" s="455">
        <v>0.59140000000000004</v>
      </c>
      <c r="G6787" s="453">
        <f>VLOOKUP(B6787,'SINAPI-%MO'!B:E,4,0)</f>
        <v>0.40050000000000002</v>
      </c>
      <c r="H6787" s="456">
        <f t="shared" si="105"/>
        <v>8.92</v>
      </c>
    </row>
    <row r="6788" spans="1:8" x14ac:dyDescent="0.25">
      <c r="A6788" s="447"/>
      <c r="B6788" s="449">
        <v>103889</v>
      </c>
      <c r="C6788" s="439" t="s">
        <v>3181</v>
      </c>
      <c r="D6788" s="449" t="s">
        <v>60</v>
      </c>
      <c r="E6788" s="450">
        <v>18.95</v>
      </c>
      <c r="F6788" s="455">
        <v>0.46439999999999998</v>
      </c>
      <c r="G6788" s="453">
        <f>VLOOKUP(B6788,'SINAPI-%MO'!B:E,4,0)</f>
        <v>0.52880000000000005</v>
      </c>
      <c r="H6788" s="456">
        <f t="shared" si="105"/>
        <v>8.92</v>
      </c>
    </row>
    <row r="6789" spans="1:8" x14ac:dyDescent="0.25">
      <c r="A6789" s="447"/>
      <c r="B6789" s="449">
        <v>103820</v>
      </c>
      <c r="C6789" s="439" t="s">
        <v>3121</v>
      </c>
      <c r="D6789" s="449" t="s">
        <v>60</v>
      </c>
      <c r="E6789" s="450">
        <v>23.51</v>
      </c>
      <c r="F6789" s="455">
        <v>0.37430000000000002</v>
      </c>
      <c r="G6789" s="453">
        <f>VLOOKUP(B6789,'SINAPI-%MO'!B:E,4,0)</f>
        <v>0.6129</v>
      </c>
      <c r="H6789" s="456">
        <f t="shared" si="105"/>
        <v>9.1</v>
      </c>
    </row>
    <row r="6790" spans="1:8" x14ac:dyDescent="0.25">
      <c r="A6790" s="447"/>
      <c r="B6790" s="449">
        <v>103853</v>
      </c>
      <c r="C6790" s="439" t="s">
        <v>3151</v>
      </c>
      <c r="D6790" s="449" t="s">
        <v>60</v>
      </c>
      <c r="E6790" s="450">
        <v>19.559999999999999</v>
      </c>
      <c r="F6790" s="455">
        <v>0.44990000000000002</v>
      </c>
      <c r="G6790" s="453">
        <f>VLOOKUP(B6790,'SINAPI-%MO'!B:E,4,0)</f>
        <v>0.53890000000000005</v>
      </c>
      <c r="H6790" s="456">
        <f t="shared" si="105"/>
        <v>9.01</v>
      </c>
    </row>
    <row r="6791" spans="1:8" x14ac:dyDescent="0.25">
      <c r="A6791" s="447"/>
      <c r="B6791" s="449">
        <v>93107</v>
      </c>
      <c r="C6791" s="439" t="s">
        <v>2866</v>
      </c>
      <c r="D6791" s="449" t="s">
        <v>60</v>
      </c>
      <c r="E6791" s="450">
        <v>17.05</v>
      </c>
      <c r="F6791" s="455">
        <v>0.5161</v>
      </c>
      <c r="G6791" s="453">
        <f>VLOOKUP(B6791,'SINAPI-%MO'!B:E,4,0)</f>
        <v>0.47449999999999998</v>
      </c>
      <c r="H6791" s="456">
        <f t="shared" si="105"/>
        <v>8.9499999999999993</v>
      </c>
    </row>
    <row r="6792" spans="1:8" x14ac:dyDescent="0.25">
      <c r="A6792" s="447"/>
      <c r="B6792" s="449">
        <v>93056</v>
      </c>
      <c r="C6792" s="439" t="s">
        <v>2818</v>
      </c>
      <c r="D6792" s="449" t="s">
        <v>60</v>
      </c>
      <c r="E6792" s="450">
        <v>17.89</v>
      </c>
      <c r="F6792" s="455">
        <v>0.77249999999999996</v>
      </c>
      <c r="G6792" s="453">
        <f>VLOOKUP(B6792,'SINAPI-%MO'!B:E,4,0)</f>
        <v>0.22140000000000001</v>
      </c>
      <c r="H6792" s="456">
        <f t="shared" si="105"/>
        <v>13.92</v>
      </c>
    </row>
    <row r="6793" spans="1:8" x14ac:dyDescent="0.25">
      <c r="A6793" s="447"/>
      <c r="B6793" s="449">
        <v>93090</v>
      </c>
      <c r="C6793" s="439" t="s">
        <v>2851</v>
      </c>
      <c r="D6793" s="449" t="s">
        <v>60</v>
      </c>
      <c r="E6793" s="450">
        <v>20.59</v>
      </c>
      <c r="F6793" s="455">
        <v>0.67120000000000002</v>
      </c>
      <c r="G6793" s="453">
        <f>VLOOKUP(B6793,'SINAPI-%MO'!B:E,4,0)</f>
        <v>0.32250000000000001</v>
      </c>
      <c r="H6793" s="456">
        <f t="shared" si="105"/>
        <v>13.94</v>
      </c>
    </row>
    <row r="6794" spans="1:8" x14ac:dyDescent="0.25">
      <c r="A6794" s="447"/>
      <c r="B6794" s="449">
        <v>103896</v>
      </c>
      <c r="C6794" s="439" t="s">
        <v>3188</v>
      </c>
      <c r="D6794" s="449" t="s">
        <v>60</v>
      </c>
      <c r="E6794" s="450">
        <v>25.3</v>
      </c>
      <c r="F6794" s="455">
        <v>0.54620000000000002</v>
      </c>
      <c r="G6794" s="453">
        <f>VLOOKUP(B6794,'SINAPI-%MO'!B:E,4,0)</f>
        <v>0.44779999999999998</v>
      </c>
      <c r="H6794" s="456">
        <f t="shared" si="105"/>
        <v>13.97</v>
      </c>
    </row>
    <row r="6795" spans="1:8" x14ac:dyDescent="0.25">
      <c r="A6795" s="447"/>
      <c r="B6795" s="449">
        <v>103827</v>
      </c>
      <c r="C6795" s="439" t="s">
        <v>3128</v>
      </c>
      <c r="D6795" s="449" t="s">
        <v>60</v>
      </c>
      <c r="E6795" s="450">
        <v>33.25</v>
      </c>
      <c r="F6795" s="455">
        <v>0.4</v>
      </c>
      <c r="G6795" s="453">
        <f>VLOOKUP(B6795,'SINAPI-%MO'!B:E,4,0)</f>
        <v>0.58799999999999997</v>
      </c>
      <c r="H6795" s="456">
        <f t="shared" si="105"/>
        <v>13.69</v>
      </c>
    </row>
    <row r="6796" spans="1:8" x14ac:dyDescent="0.25">
      <c r="A6796" s="447"/>
      <c r="B6796" s="449">
        <v>103860</v>
      </c>
      <c r="C6796" s="439" t="s">
        <v>3158</v>
      </c>
      <c r="D6796" s="449" t="s">
        <v>60</v>
      </c>
      <c r="E6796" s="450">
        <v>26.88</v>
      </c>
      <c r="F6796" s="455">
        <v>0.5141</v>
      </c>
      <c r="G6796" s="453">
        <f>VLOOKUP(B6796,'SINAPI-%MO'!B:E,4,0)</f>
        <v>0.47620000000000001</v>
      </c>
      <c r="H6796" s="456">
        <f t="shared" ref="H6796:H6859" si="106">IF(E6796&gt;0,TRUNC(E6796*(1-G6796),2),"")</f>
        <v>14.07</v>
      </c>
    </row>
    <row r="6797" spans="1:8" x14ac:dyDescent="0.25">
      <c r="A6797" s="447"/>
      <c r="B6797" s="449">
        <v>93113</v>
      </c>
      <c r="C6797" s="439" t="s">
        <v>13145</v>
      </c>
      <c r="D6797" s="449" t="s">
        <v>60</v>
      </c>
      <c r="E6797" s="450">
        <v>24.47</v>
      </c>
      <c r="F6797" s="455">
        <v>0.56479999999999997</v>
      </c>
      <c r="G6797" s="453">
        <f>VLOOKUP(B6797,'SINAPI-%MO'!B:E,4,0)</f>
        <v>0.42659999999999998</v>
      </c>
      <c r="H6797" s="456">
        <f t="shared" si="106"/>
        <v>14.03</v>
      </c>
    </row>
    <row r="6798" spans="1:8" x14ac:dyDescent="0.25">
      <c r="A6798" s="447"/>
      <c r="B6798" s="449">
        <v>93061</v>
      </c>
      <c r="C6798" s="439" t="s">
        <v>2823</v>
      </c>
      <c r="D6798" s="449" t="s">
        <v>60</v>
      </c>
      <c r="E6798" s="450">
        <v>33.93</v>
      </c>
      <c r="F6798" s="455">
        <v>0.84850000000000003</v>
      </c>
      <c r="G6798" s="453">
        <f>VLOOKUP(B6798,'SINAPI-%MO'!B:E,4,0)</f>
        <v>0.1477</v>
      </c>
      <c r="H6798" s="456">
        <f t="shared" si="106"/>
        <v>28.91</v>
      </c>
    </row>
    <row r="6799" spans="1:8" x14ac:dyDescent="0.25">
      <c r="A6799" s="447"/>
      <c r="B6799" s="449">
        <v>93064</v>
      </c>
      <c r="C6799" s="439" t="s">
        <v>2826</v>
      </c>
      <c r="D6799" s="449" t="s">
        <v>60</v>
      </c>
      <c r="E6799" s="450">
        <v>52.09</v>
      </c>
      <c r="F6799" s="455">
        <v>0.88100000000000001</v>
      </c>
      <c r="G6799" s="453">
        <f>VLOOKUP(B6799,'SINAPI-%MO'!B:E,4,0)</f>
        <v>0.11600000000000001</v>
      </c>
      <c r="H6799" s="456">
        <f t="shared" si="106"/>
        <v>46.04</v>
      </c>
    </row>
    <row r="6800" spans="1:8" x14ac:dyDescent="0.25">
      <c r="A6800" s="447"/>
      <c r="B6800" s="449">
        <v>93067</v>
      </c>
      <c r="C6800" s="439" t="s">
        <v>2829</v>
      </c>
      <c r="D6800" s="449" t="s">
        <v>60</v>
      </c>
      <c r="E6800" s="450">
        <v>77.489999999999995</v>
      </c>
      <c r="F6800" s="455">
        <v>0.8962</v>
      </c>
      <c r="G6800" s="453">
        <f>VLOOKUP(B6800,'SINAPI-%MO'!B:E,4,0)</f>
        <v>0.10100000000000001</v>
      </c>
      <c r="H6800" s="456">
        <f t="shared" si="106"/>
        <v>69.66</v>
      </c>
    </row>
    <row r="6801" spans="1:8" x14ac:dyDescent="0.25">
      <c r="A6801" s="447"/>
      <c r="B6801" s="449">
        <v>93070</v>
      </c>
      <c r="C6801" s="439" t="s">
        <v>2832</v>
      </c>
      <c r="D6801" s="449" t="s">
        <v>60</v>
      </c>
      <c r="E6801" s="450">
        <v>195.72</v>
      </c>
      <c r="F6801" s="455">
        <v>0.94950000000000001</v>
      </c>
      <c r="G6801" s="453">
        <f>VLOOKUP(B6801,'SINAPI-%MO'!B:E,4,0)</f>
        <v>4.9200000000000001E-2</v>
      </c>
      <c r="H6801" s="456">
        <f t="shared" si="106"/>
        <v>186.09</v>
      </c>
    </row>
    <row r="6802" spans="1:8" x14ac:dyDescent="0.25">
      <c r="A6802" s="447"/>
      <c r="B6802" s="449">
        <v>93117</v>
      </c>
      <c r="C6802" s="439" t="s">
        <v>2875</v>
      </c>
      <c r="D6802" s="449" t="s">
        <v>60</v>
      </c>
      <c r="E6802" s="450">
        <v>61.76</v>
      </c>
      <c r="F6802" s="455">
        <v>0.87890000000000001</v>
      </c>
      <c r="G6802" s="453">
        <f>VLOOKUP(B6802,'SINAPI-%MO'!B:E,4,0)</f>
        <v>0.1182</v>
      </c>
      <c r="H6802" s="456">
        <f t="shared" si="106"/>
        <v>54.45</v>
      </c>
    </row>
    <row r="6803" spans="1:8" x14ac:dyDescent="0.25">
      <c r="A6803" s="447"/>
      <c r="B6803" s="449">
        <v>93118</v>
      </c>
      <c r="C6803" s="439" t="s">
        <v>2876</v>
      </c>
      <c r="D6803" s="449" t="s">
        <v>60</v>
      </c>
      <c r="E6803" s="450">
        <v>91.02</v>
      </c>
      <c r="F6803" s="455">
        <v>0.87519999999999998</v>
      </c>
      <c r="G6803" s="453">
        <f>VLOOKUP(B6803,'SINAPI-%MO'!B:E,4,0)</f>
        <v>0.1221</v>
      </c>
      <c r="H6803" s="456">
        <f t="shared" si="106"/>
        <v>79.900000000000006</v>
      </c>
    </row>
    <row r="6804" spans="1:8" x14ac:dyDescent="0.25">
      <c r="A6804" s="447"/>
      <c r="B6804" s="449">
        <v>92317</v>
      </c>
      <c r="C6804" s="439" t="s">
        <v>2802</v>
      </c>
      <c r="D6804" s="449" t="s">
        <v>60</v>
      </c>
      <c r="E6804" s="450">
        <v>19.3</v>
      </c>
      <c r="F6804" s="455">
        <v>0.45600000000000002</v>
      </c>
      <c r="G6804" s="453">
        <f>VLOOKUP(B6804,'SINAPI-%MO'!B:E,4,0)</f>
        <v>0.53580000000000005</v>
      </c>
      <c r="H6804" s="456">
        <f t="shared" si="106"/>
        <v>8.9499999999999993</v>
      </c>
    </row>
    <row r="6805" spans="1:8" x14ac:dyDescent="0.25">
      <c r="A6805" s="447"/>
      <c r="B6805" s="449">
        <v>92332</v>
      </c>
      <c r="C6805" s="439" t="s">
        <v>2811</v>
      </c>
      <c r="D6805" s="449" t="s">
        <v>60</v>
      </c>
      <c r="E6805" s="450">
        <v>19.66</v>
      </c>
      <c r="F6805" s="455">
        <v>0.4476</v>
      </c>
      <c r="G6805" s="453">
        <f>VLOOKUP(B6805,'SINAPI-%MO'!B:E,4,0)</f>
        <v>0.54430000000000001</v>
      </c>
      <c r="H6805" s="456">
        <f t="shared" si="106"/>
        <v>8.9499999999999993</v>
      </c>
    </row>
    <row r="6806" spans="1:8" x14ac:dyDescent="0.25">
      <c r="A6806" s="447"/>
      <c r="B6806" s="449">
        <v>92299</v>
      </c>
      <c r="C6806" s="439" t="s">
        <v>2791</v>
      </c>
      <c r="D6806" s="449" t="s">
        <v>60</v>
      </c>
      <c r="E6806" s="450">
        <v>24.48</v>
      </c>
      <c r="F6806" s="455">
        <v>0.74390000000000001</v>
      </c>
      <c r="G6806" s="453">
        <f>VLOOKUP(B6806,'SINAPI-%MO'!B:E,4,0)</f>
        <v>0.25119999999999998</v>
      </c>
      <c r="H6806" s="456">
        <f t="shared" si="106"/>
        <v>18.329999999999998</v>
      </c>
    </row>
    <row r="6807" spans="1:8" x14ac:dyDescent="0.25">
      <c r="A6807" s="447"/>
      <c r="B6807" s="449">
        <v>92318</v>
      </c>
      <c r="C6807" s="439" t="s">
        <v>2803</v>
      </c>
      <c r="D6807" s="449" t="s">
        <v>60</v>
      </c>
      <c r="E6807" s="450">
        <v>30.32</v>
      </c>
      <c r="F6807" s="455">
        <v>0.60060000000000002</v>
      </c>
      <c r="G6807" s="453">
        <f>VLOOKUP(B6807,'SINAPI-%MO'!B:E,4,0)</f>
        <v>0.39350000000000002</v>
      </c>
      <c r="H6807" s="456">
        <f t="shared" si="106"/>
        <v>18.38</v>
      </c>
    </row>
    <row r="6808" spans="1:8" x14ac:dyDescent="0.25">
      <c r="A6808" s="447"/>
      <c r="B6808" s="449">
        <v>103833</v>
      </c>
      <c r="C6808" s="439" t="s">
        <v>3134</v>
      </c>
      <c r="D6808" s="449" t="s">
        <v>60</v>
      </c>
      <c r="E6808" s="450">
        <v>47.48</v>
      </c>
      <c r="F6808" s="455">
        <v>0.38350000000000001</v>
      </c>
      <c r="G6808" s="453">
        <f>VLOOKUP(B6808,'SINAPI-%MO'!B:E,4,0)</f>
        <v>0.60699999999999998</v>
      </c>
      <c r="H6808" s="456">
        <f t="shared" si="106"/>
        <v>18.649999999999999</v>
      </c>
    </row>
    <row r="6809" spans="1:8" x14ac:dyDescent="0.25">
      <c r="A6809" s="447"/>
      <c r="B6809" s="449">
        <v>92333</v>
      </c>
      <c r="C6809" s="439" t="s">
        <v>2812</v>
      </c>
      <c r="D6809" s="449" t="s">
        <v>60</v>
      </c>
      <c r="E6809" s="450">
        <v>34.65</v>
      </c>
      <c r="F6809" s="455">
        <v>0.52549999999999997</v>
      </c>
      <c r="G6809" s="453">
        <f>VLOOKUP(B6809,'SINAPI-%MO'!B:E,4,0)</f>
        <v>0.4672</v>
      </c>
      <c r="H6809" s="456">
        <f t="shared" si="106"/>
        <v>18.46</v>
      </c>
    </row>
    <row r="6810" spans="1:8" x14ac:dyDescent="0.25">
      <c r="A6810" s="447"/>
      <c r="B6810" s="449">
        <v>92300</v>
      </c>
      <c r="C6810" s="439" t="s">
        <v>2792</v>
      </c>
      <c r="D6810" s="449" t="s">
        <v>60</v>
      </c>
      <c r="E6810" s="450">
        <v>37.33</v>
      </c>
      <c r="F6810" s="455">
        <v>0.78300000000000003</v>
      </c>
      <c r="G6810" s="453">
        <f>VLOOKUP(B6810,'SINAPI-%MO'!B:E,4,0)</f>
        <v>0.2127</v>
      </c>
      <c r="H6810" s="456">
        <f t="shared" si="106"/>
        <v>29.38</v>
      </c>
    </row>
    <row r="6811" spans="1:8" x14ac:dyDescent="0.25">
      <c r="A6811" s="447"/>
      <c r="B6811" s="449">
        <v>92319</v>
      </c>
      <c r="C6811" s="439" t="s">
        <v>2804</v>
      </c>
      <c r="D6811" s="449" t="s">
        <v>60</v>
      </c>
      <c r="E6811" s="450">
        <v>42.72</v>
      </c>
      <c r="F6811" s="455">
        <v>0.68420000000000003</v>
      </c>
      <c r="G6811" s="453">
        <f>VLOOKUP(B6811,'SINAPI-%MO'!B:E,4,0)</f>
        <v>0.31109999999999999</v>
      </c>
      <c r="H6811" s="456">
        <f t="shared" si="106"/>
        <v>29.42</v>
      </c>
    </row>
    <row r="6812" spans="1:8" x14ac:dyDescent="0.25">
      <c r="A6812" s="447"/>
      <c r="B6812" s="449">
        <v>92334</v>
      </c>
      <c r="C6812" s="439" t="s">
        <v>2813</v>
      </c>
      <c r="D6812" s="449" t="s">
        <v>60</v>
      </c>
      <c r="E6812" s="450">
        <v>50.43</v>
      </c>
      <c r="F6812" s="455">
        <v>0.5796</v>
      </c>
      <c r="G6812" s="453">
        <f>VLOOKUP(B6812,'SINAPI-%MO'!B:E,4,0)</f>
        <v>0.41399999999999998</v>
      </c>
      <c r="H6812" s="456">
        <f t="shared" si="106"/>
        <v>29.55</v>
      </c>
    </row>
    <row r="6813" spans="1:8" x14ac:dyDescent="0.25">
      <c r="A6813" s="447"/>
      <c r="B6813" s="449">
        <v>92301</v>
      </c>
      <c r="C6813" s="439" t="s">
        <v>2793</v>
      </c>
      <c r="D6813" s="449" t="s">
        <v>60</v>
      </c>
      <c r="E6813" s="450">
        <v>74.03</v>
      </c>
      <c r="F6813" s="455">
        <v>0.8619</v>
      </c>
      <c r="G6813" s="453">
        <f>VLOOKUP(B6813,'SINAPI-%MO'!B:E,4,0)</f>
        <v>0.13539999999999999</v>
      </c>
      <c r="H6813" s="456">
        <f t="shared" si="106"/>
        <v>64</v>
      </c>
    </row>
    <row r="6814" spans="1:8" x14ac:dyDescent="0.25">
      <c r="A6814" s="447"/>
      <c r="B6814" s="449">
        <v>92302</v>
      </c>
      <c r="C6814" s="439" t="s">
        <v>2794</v>
      </c>
      <c r="D6814" s="449" t="s">
        <v>60</v>
      </c>
      <c r="E6814" s="450">
        <v>97.85</v>
      </c>
      <c r="F6814" s="455">
        <v>0.87380000000000002</v>
      </c>
      <c r="G6814" s="453">
        <f>VLOOKUP(B6814,'SINAPI-%MO'!B:E,4,0)</f>
        <v>0.1237</v>
      </c>
      <c r="H6814" s="456">
        <f t="shared" si="106"/>
        <v>85.74</v>
      </c>
    </row>
    <row r="6815" spans="1:8" x14ac:dyDescent="0.25">
      <c r="A6815" s="447"/>
      <c r="B6815" s="449">
        <v>92303</v>
      </c>
      <c r="C6815" s="439" t="s">
        <v>2795</v>
      </c>
      <c r="D6815" s="449" t="s">
        <v>60</v>
      </c>
      <c r="E6815" s="450">
        <v>179.76</v>
      </c>
      <c r="F6815" s="455">
        <v>0.91100000000000003</v>
      </c>
      <c r="G6815" s="453">
        <f>VLOOKUP(B6815,'SINAPI-%MO'!B:E,4,0)</f>
        <v>8.72E-2</v>
      </c>
      <c r="H6815" s="456">
        <f t="shared" si="106"/>
        <v>164.08</v>
      </c>
    </row>
    <row r="6816" spans="1:8" x14ac:dyDescent="0.25">
      <c r="A6816" s="447"/>
      <c r="B6816" s="449">
        <v>92304</v>
      </c>
      <c r="C6816" s="439" t="s">
        <v>2796</v>
      </c>
      <c r="D6816" s="449" t="s">
        <v>60</v>
      </c>
      <c r="E6816" s="450">
        <v>467.27</v>
      </c>
      <c r="F6816" s="455">
        <v>0.95789999999999997</v>
      </c>
      <c r="G6816" s="453">
        <f>VLOOKUP(B6816,'SINAPI-%MO'!B:E,4,0)</f>
        <v>4.1200000000000001E-2</v>
      </c>
      <c r="H6816" s="456">
        <f t="shared" si="106"/>
        <v>448.01</v>
      </c>
    </row>
    <row r="6817" spans="1:8" x14ac:dyDescent="0.25">
      <c r="A6817" s="447"/>
      <c r="B6817" s="449">
        <v>103835</v>
      </c>
      <c r="C6817" s="439" t="s">
        <v>2480</v>
      </c>
      <c r="D6817" s="449" t="s">
        <v>73</v>
      </c>
      <c r="E6817" s="450">
        <v>66.760000000000005</v>
      </c>
      <c r="F6817" s="455">
        <v>0.77380000000000004</v>
      </c>
      <c r="G6817" s="453">
        <f>VLOOKUP(B6817,'SINAPI-%MO'!B:E,4,0)</f>
        <v>0.22620000000000001</v>
      </c>
      <c r="H6817" s="456">
        <f t="shared" si="106"/>
        <v>51.65</v>
      </c>
    </row>
    <row r="6818" spans="1:8" x14ac:dyDescent="0.25">
      <c r="A6818" s="447"/>
      <c r="B6818" s="449">
        <v>92308</v>
      </c>
      <c r="C6818" s="439" t="s">
        <v>2426</v>
      </c>
      <c r="D6818" s="449" t="s">
        <v>73</v>
      </c>
      <c r="E6818" s="450">
        <v>57.05</v>
      </c>
      <c r="F6818" s="455">
        <v>0.58489999999999998</v>
      </c>
      <c r="G6818" s="453">
        <f>VLOOKUP(B6818,'SINAPI-%MO'!B:E,4,0)</f>
        <v>0.19370000000000001</v>
      </c>
      <c r="H6818" s="456">
        <f t="shared" si="106"/>
        <v>45.99</v>
      </c>
    </row>
    <row r="6819" spans="1:8" x14ac:dyDescent="0.25">
      <c r="A6819" s="447"/>
      <c r="B6819" s="449">
        <v>103871</v>
      </c>
      <c r="C6819" s="439" t="s">
        <v>2486</v>
      </c>
      <c r="D6819" s="449" t="s">
        <v>73</v>
      </c>
      <c r="E6819" s="450">
        <v>66.72</v>
      </c>
      <c r="F6819" s="455">
        <v>0.50009999999999999</v>
      </c>
      <c r="G6819" s="453">
        <f>VLOOKUP(B6819,'SINAPI-%MO'!B:E,4,0)</f>
        <v>0.31059999999999999</v>
      </c>
      <c r="H6819" s="456">
        <f t="shared" si="106"/>
        <v>45.99</v>
      </c>
    </row>
    <row r="6820" spans="1:8" x14ac:dyDescent="0.25">
      <c r="A6820" s="447"/>
      <c r="B6820" s="449">
        <v>92323</v>
      </c>
      <c r="C6820" s="439" t="s">
        <v>2432</v>
      </c>
      <c r="D6820" s="449" t="s">
        <v>73</v>
      </c>
      <c r="E6820" s="450">
        <v>66.19</v>
      </c>
      <c r="F6820" s="455">
        <v>0.50419999999999998</v>
      </c>
      <c r="G6820" s="453">
        <f>VLOOKUP(B6820,'SINAPI-%MO'!B:E,4,0)</f>
        <v>0.30499999999999999</v>
      </c>
      <c r="H6820" s="456">
        <f t="shared" si="106"/>
        <v>46</v>
      </c>
    </row>
    <row r="6821" spans="1:8" x14ac:dyDescent="0.25">
      <c r="A6821" s="447"/>
      <c r="B6821" s="449">
        <v>92305</v>
      </c>
      <c r="C6821" s="439" t="s">
        <v>2423</v>
      </c>
      <c r="D6821" s="449" t="s">
        <v>73</v>
      </c>
      <c r="E6821" s="450">
        <v>40.42</v>
      </c>
      <c r="F6821" s="455">
        <v>0.8256</v>
      </c>
      <c r="G6821" s="453">
        <f>VLOOKUP(B6821,'SINAPI-%MO'!B:E,4,0)</f>
        <v>0.1744</v>
      </c>
      <c r="H6821" s="456">
        <f t="shared" si="106"/>
        <v>33.369999999999997</v>
      </c>
    </row>
    <row r="6822" spans="1:8" x14ac:dyDescent="0.25">
      <c r="A6822" s="447"/>
      <c r="B6822" s="449">
        <v>103868</v>
      </c>
      <c r="C6822" s="439" t="s">
        <v>2483</v>
      </c>
      <c r="D6822" s="449" t="s">
        <v>73</v>
      </c>
      <c r="E6822" s="450">
        <v>53.11</v>
      </c>
      <c r="F6822" s="455">
        <v>0.62829999999999997</v>
      </c>
      <c r="G6822" s="453">
        <f>VLOOKUP(B6822,'SINAPI-%MO'!B:E,4,0)</f>
        <v>0.37169999999999997</v>
      </c>
      <c r="H6822" s="456">
        <f t="shared" si="106"/>
        <v>33.36</v>
      </c>
    </row>
    <row r="6823" spans="1:8" x14ac:dyDescent="0.25">
      <c r="A6823" s="447"/>
      <c r="B6823" s="449">
        <v>103802</v>
      </c>
      <c r="C6823" s="439" t="s">
        <v>2477</v>
      </c>
      <c r="D6823" s="449" t="s">
        <v>73</v>
      </c>
      <c r="E6823" s="450">
        <v>42.73</v>
      </c>
      <c r="F6823" s="455">
        <v>0.78100000000000003</v>
      </c>
      <c r="G6823" s="453">
        <f>VLOOKUP(B6823,'SINAPI-%MO'!B:E,4,0)</f>
        <v>0.219</v>
      </c>
      <c r="H6823" s="456">
        <f t="shared" si="106"/>
        <v>33.369999999999997</v>
      </c>
    </row>
    <row r="6824" spans="1:8" x14ac:dyDescent="0.25">
      <c r="A6824" s="447"/>
      <c r="B6824" s="449">
        <v>92320</v>
      </c>
      <c r="C6824" s="439" t="s">
        <v>2429</v>
      </c>
      <c r="D6824" s="449" t="s">
        <v>73</v>
      </c>
      <c r="E6824" s="450">
        <v>52.45</v>
      </c>
      <c r="F6824" s="455">
        <v>0.63619999999999999</v>
      </c>
      <c r="G6824" s="453">
        <f>VLOOKUP(B6824,'SINAPI-%MO'!B:E,4,0)</f>
        <v>0.36380000000000001</v>
      </c>
      <c r="H6824" s="456">
        <f t="shared" si="106"/>
        <v>33.36</v>
      </c>
    </row>
    <row r="6825" spans="1:8" x14ac:dyDescent="0.25">
      <c r="A6825" s="447"/>
      <c r="B6825" s="449">
        <v>97335</v>
      </c>
      <c r="C6825" s="439" t="s">
        <v>2454</v>
      </c>
      <c r="D6825" s="449" t="s">
        <v>73</v>
      </c>
      <c r="E6825" s="450">
        <v>85.87</v>
      </c>
      <c r="F6825" s="455">
        <v>0.97360000000000002</v>
      </c>
      <c r="G6825" s="453">
        <f>VLOOKUP(B6825,'SINAPI-%MO'!B:E,4,0)</f>
        <v>2.64E-2</v>
      </c>
      <c r="H6825" s="456">
        <f t="shared" si="106"/>
        <v>83.6</v>
      </c>
    </row>
    <row r="6826" spans="1:8" x14ac:dyDescent="0.25">
      <c r="A6826" s="447"/>
      <c r="B6826" s="449">
        <v>103836</v>
      </c>
      <c r="C6826" s="439" t="s">
        <v>2481</v>
      </c>
      <c r="D6826" s="449" t="s">
        <v>73</v>
      </c>
      <c r="E6826" s="450">
        <v>103.72</v>
      </c>
      <c r="F6826" s="455">
        <v>0.80600000000000005</v>
      </c>
      <c r="G6826" s="453">
        <f>VLOOKUP(B6826,'SINAPI-%MO'!B:E,4,0)</f>
        <v>0.19400000000000001</v>
      </c>
      <c r="H6826" s="456">
        <f t="shared" si="106"/>
        <v>83.59</v>
      </c>
    </row>
    <row r="6827" spans="1:8" x14ac:dyDescent="0.25">
      <c r="A6827" s="447"/>
      <c r="B6827" s="449">
        <v>92281</v>
      </c>
      <c r="C6827" s="439" t="s">
        <v>2417</v>
      </c>
      <c r="D6827" s="449" t="s">
        <v>73</v>
      </c>
      <c r="E6827" s="450">
        <v>123.15</v>
      </c>
      <c r="F6827" s="455">
        <v>0.4662</v>
      </c>
      <c r="G6827" s="453">
        <f>VLOOKUP(B6827,'SINAPI-%MO'!B:E,4,0)</f>
        <v>2.7199999999999998E-2</v>
      </c>
      <c r="H6827" s="456">
        <f t="shared" si="106"/>
        <v>119.8</v>
      </c>
    </row>
    <row r="6828" spans="1:8" x14ac:dyDescent="0.25">
      <c r="A6828" s="447"/>
      <c r="B6828" s="449">
        <v>92309</v>
      </c>
      <c r="C6828" s="439" t="s">
        <v>2427</v>
      </c>
      <c r="D6828" s="449" t="s">
        <v>73</v>
      </c>
      <c r="E6828" s="450">
        <v>131.91999999999999</v>
      </c>
      <c r="F6828" s="455">
        <v>0.43519999999999998</v>
      </c>
      <c r="G6828" s="453">
        <f>VLOOKUP(B6828,'SINAPI-%MO'!B:E,4,0)</f>
        <v>9.1899999999999996E-2</v>
      </c>
      <c r="H6828" s="456">
        <f t="shared" si="106"/>
        <v>119.79</v>
      </c>
    </row>
    <row r="6829" spans="1:8" x14ac:dyDescent="0.25">
      <c r="A6829" s="447"/>
      <c r="B6829" s="449">
        <v>103872</v>
      </c>
      <c r="C6829" s="439" t="s">
        <v>2487</v>
      </c>
      <c r="D6829" s="449" t="s">
        <v>73</v>
      </c>
      <c r="E6829" s="450">
        <v>144.1</v>
      </c>
      <c r="F6829" s="455">
        <v>0.39839999999999998</v>
      </c>
      <c r="G6829" s="453">
        <f>VLOOKUP(B6829,'SINAPI-%MO'!B:E,4,0)</f>
        <v>0.1686</v>
      </c>
      <c r="H6829" s="456">
        <f t="shared" si="106"/>
        <v>119.8</v>
      </c>
    </row>
    <row r="6830" spans="1:8" x14ac:dyDescent="0.25">
      <c r="A6830" s="447"/>
      <c r="B6830" s="449">
        <v>92324</v>
      </c>
      <c r="C6830" s="439" t="s">
        <v>2433</v>
      </c>
      <c r="D6830" s="449" t="s">
        <v>73</v>
      </c>
      <c r="E6830" s="450">
        <v>149.77000000000001</v>
      </c>
      <c r="F6830" s="455">
        <v>0.38329999999999997</v>
      </c>
      <c r="G6830" s="453">
        <f>VLOOKUP(B6830,'SINAPI-%MO'!B:E,4,0)</f>
        <v>0.2001</v>
      </c>
      <c r="H6830" s="456">
        <f t="shared" si="106"/>
        <v>119.8</v>
      </c>
    </row>
    <row r="6831" spans="1:8" x14ac:dyDescent="0.25">
      <c r="A6831" s="447"/>
      <c r="B6831" s="449">
        <v>92275</v>
      </c>
      <c r="C6831" s="439" t="s">
        <v>2411</v>
      </c>
      <c r="D6831" s="449" t="s">
        <v>73</v>
      </c>
      <c r="E6831" s="450">
        <v>59.68</v>
      </c>
      <c r="F6831" s="455">
        <v>0.96199999999999997</v>
      </c>
      <c r="G6831" s="453">
        <f>VLOOKUP(B6831,'SINAPI-%MO'!B:E,4,0)</f>
        <v>3.7999999999999999E-2</v>
      </c>
      <c r="H6831" s="456">
        <f t="shared" si="106"/>
        <v>57.41</v>
      </c>
    </row>
    <row r="6832" spans="1:8" x14ac:dyDescent="0.25">
      <c r="A6832" s="447"/>
      <c r="B6832" s="449">
        <v>92306</v>
      </c>
      <c r="C6832" s="439" t="s">
        <v>2424</v>
      </c>
      <c r="D6832" s="449" t="s">
        <v>73</v>
      </c>
      <c r="E6832" s="450">
        <v>65.540000000000006</v>
      </c>
      <c r="F6832" s="455">
        <v>0.876</v>
      </c>
      <c r="G6832" s="453">
        <f>VLOOKUP(B6832,'SINAPI-%MO'!B:E,4,0)</f>
        <v>0.124</v>
      </c>
      <c r="H6832" s="456">
        <f t="shared" si="106"/>
        <v>57.41</v>
      </c>
    </row>
    <row r="6833" spans="1:8" x14ac:dyDescent="0.25">
      <c r="A6833" s="447"/>
      <c r="B6833" s="449">
        <v>103869</v>
      </c>
      <c r="C6833" s="439" t="s">
        <v>2484</v>
      </c>
      <c r="D6833" s="449" t="s">
        <v>73</v>
      </c>
      <c r="E6833" s="450">
        <v>80.72</v>
      </c>
      <c r="F6833" s="455">
        <v>0.71120000000000005</v>
      </c>
      <c r="G6833" s="453">
        <f>VLOOKUP(B6833,'SINAPI-%MO'!B:E,4,0)</f>
        <v>0.2888</v>
      </c>
      <c r="H6833" s="456">
        <f t="shared" si="106"/>
        <v>57.4</v>
      </c>
    </row>
    <row r="6834" spans="1:8" x14ac:dyDescent="0.25">
      <c r="A6834" s="447"/>
      <c r="B6834" s="449">
        <v>103803</v>
      </c>
      <c r="C6834" s="439" t="s">
        <v>2478</v>
      </c>
      <c r="D6834" s="449" t="s">
        <v>73</v>
      </c>
      <c r="E6834" s="450">
        <v>73.45</v>
      </c>
      <c r="F6834" s="455">
        <v>0.78159999999999996</v>
      </c>
      <c r="G6834" s="453">
        <f>VLOOKUP(B6834,'SINAPI-%MO'!B:E,4,0)</f>
        <v>0.21840000000000001</v>
      </c>
      <c r="H6834" s="456">
        <f t="shared" si="106"/>
        <v>57.4</v>
      </c>
    </row>
    <row r="6835" spans="1:8" x14ac:dyDescent="0.25">
      <c r="A6835" s="447"/>
      <c r="B6835" s="449">
        <v>92321</v>
      </c>
      <c r="C6835" s="439" t="s">
        <v>2430</v>
      </c>
      <c r="D6835" s="449" t="s">
        <v>73</v>
      </c>
      <c r="E6835" s="450">
        <v>86.27</v>
      </c>
      <c r="F6835" s="455">
        <v>0.66549999999999998</v>
      </c>
      <c r="G6835" s="453">
        <f>VLOOKUP(B6835,'SINAPI-%MO'!B:E,4,0)</f>
        <v>0.33450000000000002</v>
      </c>
      <c r="H6835" s="456">
        <f t="shared" si="106"/>
        <v>57.41</v>
      </c>
    </row>
    <row r="6836" spans="1:8" x14ac:dyDescent="0.25">
      <c r="A6836" s="447"/>
      <c r="B6836" s="449">
        <v>97336</v>
      </c>
      <c r="C6836" s="439" t="s">
        <v>2455</v>
      </c>
      <c r="D6836" s="449" t="s">
        <v>73</v>
      </c>
      <c r="E6836" s="450">
        <v>109.29</v>
      </c>
      <c r="F6836" s="455">
        <v>0.97319999999999995</v>
      </c>
      <c r="G6836" s="453">
        <f>VLOOKUP(B6836,'SINAPI-%MO'!B:E,4,0)</f>
        <v>2.6800000000000001E-2</v>
      </c>
      <c r="H6836" s="456">
        <f t="shared" si="106"/>
        <v>106.36</v>
      </c>
    </row>
    <row r="6837" spans="1:8" x14ac:dyDescent="0.25">
      <c r="A6837" s="447"/>
      <c r="B6837" s="449">
        <v>103837</v>
      </c>
      <c r="C6837" s="439" t="s">
        <v>2482</v>
      </c>
      <c r="D6837" s="449" t="s">
        <v>73</v>
      </c>
      <c r="E6837" s="450">
        <v>130.79</v>
      </c>
      <c r="F6837" s="455">
        <v>0.81320000000000003</v>
      </c>
      <c r="G6837" s="453">
        <f>VLOOKUP(B6837,'SINAPI-%MO'!B:E,4,0)</f>
        <v>0.18679999999999999</v>
      </c>
      <c r="H6837" s="456">
        <f t="shared" si="106"/>
        <v>106.35</v>
      </c>
    </row>
    <row r="6838" spans="1:8" x14ac:dyDescent="0.25">
      <c r="A6838" s="447"/>
      <c r="B6838" s="449">
        <v>92282</v>
      </c>
      <c r="C6838" s="439" t="s">
        <v>2418</v>
      </c>
      <c r="D6838" s="449" t="s">
        <v>73</v>
      </c>
      <c r="E6838" s="450">
        <v>141.83000000000001</v>
      </c>
      <c r="F6838" s="455">
        <v>0.51370000000000005</v>
      </c>
      <c r="G6838" s="453">
        <f>VLOOKUP(B6838,'SINAPI-%MO'!B:E,4,0)</f>
        <v>2.8299999999999999E-2</v>
      </c>
      <c r="H6838" s="456">
        <f t="shared" si="106"/>
        <v>137.81</v>
      </c>
    </row>
    <row r="6839" spans="1:8" x14ac:dyDescent="0.25">
      <c r="A6839" s="447"/>
      <c r="B6839" s="449">
        <v>92310</v>
      </c>
      <c r="C6839" s="439" t="s">
        <v>2428</v>
      </c>
      <c r="D6839" s="449" t="s">
        <v>73</v>
      </c>
      <c r="E6839" s="450">
        <v>150.88</v>
      </c>
      <c r="F6839" s="455">
        <v>0.4829</v>
      </c>
      <c r="G6839" s="453">
        <f>VLOOKUP(B6839,'SINAPI-%MO'!B:E,4,0)</f>
        <v>8.6599999999999996E-2</v>
      </c>
      <c r="H6839" s="456">
        <f t="shared" si="106"/>
        <v>137.81</v>
      </c>
    </row>
    <row r="6840" spans="1:8" x14ac:dyDescent="0.25">
      <c r="A6840" s="447"/>
      <c r="B6840" s="449">
        <v>103873</v>
      </c>
      <c r="C6840" s="439" t="s">
        <v>2488</v>
      </c>
      <c r="D6840" s="449" t="s">
        <v>73</v>
      </c>
      <c r="E6840" s="450">
        <v>165.18</v>
      </c>
      <c r="F6840" s="455">
        <v>0.44109999999999999</v>
      </c>
      <c r="G6840" s="453">
        <f>VLOOKUP(B6840,'SINAPI-%MO'!B:E,4,0)</f>
        <v>0.1656</v>
      </c>
      <c r="H6840" s="456">
        <f t="shared" si="106"/>
        <v>137.82</v>
      </c>
    </row>
    <row r="6841" spans="1:8" x14ac:dyDescent="0.25">
      <c r="A6841" s="447"/>
      <c r="B6841" s="449">
        <v>92325</v>
      </c>
      <c r="C6841" s="439" t="s">
        <v>2434</v>
      </c>
      <c r="D6841" s="449" t="s">
        <v>73</v>
      </c>
      <c r="E6841" s="450">
        <v>176.17</v>
      </c>
      <c r="F6841" s="455">
        <v>0.41360000000000002</v>
      </c>
      <c r="G6841" s="453">
        <f>VLOOKUP(B6841,'SINAPI-%MO'!B:E,4,0)</f>
        <v>0.2177</v>
      </c>
      <c r="H6841" s="456">
        <f t="shared" si="106"/>
        <v>137.81</v>
      </c>
    </row>
    <row r="6842" spans="1:8" x14ac:dyDescent="0.25">
      <c r="A6842" s="447"/>
      <c r="B6842" s="449">
        <v>92276</v>
      </c>
      <c r="C6842" s="439" t="s">
        <v>2412</v>
      </c>
      <c r="D6842" s="449" t="s">
        <v>73</v>
      </c>
      <c r="E6842" s="450">
        <v>75.790000000000006</v>
      </c>
      <c r="F6842" s="455">
        <v>0.96130000000000004</v>
      </c>
      <c r="G6842" s="453">
        <f>VLOOKUP(B6842,'SINAPI-%MO'!B:E,4,0)</f>
        <v>3.8699999999999998E-2</v>
      </c>
      <c r="H6842" s="456">
        <f t="shared" si="106"/>
        <v>72.849999999999994</v>
      </c>
    </row>
    <row r="6843" spans="1:8" x14ac:dyDescent="0.25">
      <c r="A6843" s="447"/>
      <c r="B6843" s="449">
        <v>92307</v>
      </c>
      <c r="C6843" s="439" t="s">
        <v>2425</v>
      </c>
      <c r="D6843" s="449" t="s">
        <v>73</v>
      </c>
      <c r="E6843" s="450">
        <v>81.92</v>
      </c>
      <c r="F6843" s="455">
        <v>0.88939999999999997</v>
      </c>
      <c r="G6843" s="453">
        <f>VLOOKUP(B6843,'SINAPI-%MO'!B:E,4,0)</f>
        <v>0.1106</v>
      </c>
      <c r="H6843" s="456">
        <f t="shared" si="106"/>
        <v>72.849999999999994</v>
      </c>
    </row>
    <row r="6844" spans="1:8" x14ac:dyDescent="0.25">
      <c r="A6844" s="447"/>
      <c r="B6844" s="449">
        <v>103870</v>
      </c>
      <c r="C6844" s="439" t="s">
        <v>2485</v>
      </c>
      <c r="D6844" s="449" t="s">
        <v>73</v>
      </c>
      <c r="E6844" s="450">
        <v>99.24</v>
      </c>
      <c r="F6844" s="455">
        <v>0.73419999999999996</v>
      </c>
      <c r="G6844" s="453">
        <f>VLOOKUP(B6844,'SINAPI-%MO'!B:E,4,0)</f>
        <v>0.26579999999999998</v>
      </c>
      <c r="H6844" s="456">
        <f t="shared" si="106"/>
        <v>72.86</v>
      </c>
    </row>
    <row r="6845" spans="1:8" x14ac:dyDescent="0.25">
      <c r="A6845" s="447"/>
      <c r="B6845" s="449">
        <v>103804</v>
      </c>
      <c r="C6845" s="439" t="s">
        <v>2479</v>
      </c>
      <c r="D6845" s="449" t="s">
        <v>73</v>
      </c>
      <c r="E6845" s="450">
        <v>88.9</v>
      </c>
      <c r="F6845" s="455">
        <v>0.8196</v>
      </c>
      <c r="G6845" s="453">
        <f>VLOOKUP(B6845,'SINAPI-%MO'!B:E,4,0)</f>
        <v>0.1804</v>
      </c>
      <c r="H6845" s="456">
        <f t="shared" si="106"/>
        <v>72.86</v>
      </c>
    </row>
    <row r="6846" spans="1:8" x14ac:dyDescent="0.25">
      <c r="A6846" s="447"/>
      <c r="B6846" s="449">
        <v>92322</v>
      </c>
      <c r="C6846" s="439" t="s">
        <v>2431</v>
      </c>
      <c r="D6846" s="449" t="s">
        <v>73</v>
      </c>
      <c r="E6846" s="450">
        <v>110.11</v>
      </c>
      <c r="F6846" s="455">
        <v>0.66169999999999995</v>
      </c>
      <c r="G6846" s="453">
        <f>VLOOKUP(B6846,'SINAPI-%MO'!B:E,4,0)</f>
        <v>0.33829999999999999</v>
      </c>
      <c r="H6846" s="456">
        <f t="shared" si="106"/>
        <v>72.849999999999994</v>
      </c>
    </row>
    <row r="6847" spans="1:8" x14ac:dyDescent="0.25">
      <c r="A6847" s="447"/>
      <c r="B6847" s="449">
        <v>97337</v>
      </c>
      <c r="C6847" s="439" t="s">
        <v>2456</v>
      </c>
      <c r="D6847" s="449" t="s">
        <v>73</v>
      </c>
      <c r="E6847" s="450">
        <v>164.34</v>
      </c>
      <c r="F6847" s="455">
        <v>0.97750000000000004</v>
      </c>
      <c r="G6847" s="453">
        <f>VLOOKUP(B6847,'SINAPI-%MO'!B:E,4,0)</f>
        <v>2.2499999999999999E-2</v>
      </c>
      <c r="H6847" s="456">
        <f t="shared" si="106"/>
        <v>160.63999999999999</v>
      </c>
    </row>
    <row r="6848" spans="1:8" x14ac:dyDescent="0.25">
      <c r="A6848" s="447"/>
      <c r="B6848" s="449">
        <v>92283</v>
      </c>
      <c r="C6848" s="439" t="s">
        <v>2419</v>
      </c>
      <c r="D6848" s="449" t="s">
        <v>73</v>
      </c>
      <c r="E6848" s="450">
        <v>192.9</v>
      </c>
      <c r="F6848" s="455">
        <v>0.54849999999999999</v>
      </c>
      <c r="G6848" s="453">
        <f>VLOOKUP(B6848,'SINAPI-%MO'!B:E,4,0)</f>
        <v>2.4799999999999999E-2</v>
      </c>
      <c r="H6848" s="456">
        <f t="shared" si="106"/>
        <v>188.11</v>
      </c>
    </row>
    <row r="6849" spans="1:8" x14ac:dyDescent="0.25">
      <c r="A6849" s="447"/>
      <c r="B6849" s="449">
        <v>92277</v>
      </c>
      <c r="C6849" s="439" t="s">
        <v>2413</v>
      </c>
      <c r="D6849" s="449" t="s">
        <v>73</v>
      </c>
      <c r="E6849" s="450">
        <v>109.5</v>
      </c>
      <c r="F6849" s="455">
        <v>0.96619999999999995</v>
      </c>
      <c r="G6849" s="453">
        <f>VLOOKUP(B6849,'SINAPI-%MO'!B:E,4,0)</f>
        <v>3.3799999999999997E-2</v>
      </c>
      <c r="H6849" s="456">
        <f t="shared" si="106"/>
        <v>105.79</v>
      </c>
    </row>
    <row r="6850" spans="1:8" x14ac:dyDescent="0.25">
      <c r="A6850" s="447"/>
      <c r="B6850" s="449">
        <v>97338</v>
      </c>
      <c r="C6850" s="439" t="s">
        <v>2457</v>
      </c>
      <c r="D6850" s="449" t="s">
        <v>73</v>
      </c>
      <c r="E6850" s="450">
        <v>197.75</v>
      </c>
      <c r="F6850" s="455">
        <v>0.97729999999999995</v>
      </c>
      <c r="G6850" s="453">
        <f>VLOOKUP(B6850,'SINAPI-%MO'!B:E,4,0)</f>
        <v>2.2700000000000001E-2</v>
      </c>
      <c r="H6850" s="456">
        <f t="shared" si="106"/>
        <v>193.26</v>
      </c>
    </row>
    <row r="6851" spans="1:8" x14ac:dyDescent="0.25">
      <c r="A6851" s="447"/>
      <c r="B6851" s="449">
        <v>92284</v>
      </c>
      <c r="C6851" s="439" t="s">
        <v>2420</v>
      </c>
      <c r="D6851" s="449" t="s">
        <v>73</v>
      </c>
      <c r="E6851" s="450">
        <v>242.37</v>
      </c>
      <c r="F6851" s="455">
        <v>0.58950000000000002</v>
      </c>
      <c r="G6851" s="453">
        <f>VLOOKUP(B6851,'SINAPI-%MO'!B:E,4,0)</f>
        <v>2.29E-2</v>
      </c>
      <c r="H6851" s="456">
        <f t="shared" si="106"/>
        <v>236.81</v>
      </c>
    </row>
    <row r="6852" spans="1:8" x14ac:dyDescent="0.25">
      <c r="A6852" s="447"/>
      <c r="B6852" s="449">
        <v>92278</v>
      </c>
      <c r="C6852" s="439" t="s">
        <v>2414</v>
      </c>
      <c r="D6852" s="449" t="s">
        <v>73</v>
      </c>
      <c r="E6852" s="450">
        <v>147.36000000000001</v>
      </c>
      <c r="F6852" s="455">
        <v>0.96960000000000002</v>
      </c>
      <c r="G6852" s="453">
        <f>VLOOKUP(B6852,'SINAPI-%MO'!B:E,4,0)</f>
        <v>3.04E-2</v>
      </c>
      <c r="H6852" s="456">
        <f t="shared" si="106"/>
        <v>142.88</v>
      </c>
    </row>
    <row r="6853" spans="1:8" x14ac:dyDescent="0.25">
      <c r="A6853" s="447"/>
      <c r="B6853" s="449">
        <v>97339</v>
      </c>
      <c r="C6853" s="439" t="s">
        <v>2458</v>
      </c>
      <c r="D6853" s="449" t="s">
        <v>73</v>
      </c>
      <c r="E6853" s="450">
        <v>213.01</v>
      </c>
      <c r="F6853" s="455">
        <v>0.9728</v>
      </c>
      <c r="G6853" s="453">
        <f>VLOOKUP(B6853,'SINAPI-%MO'!B:E,4,0)</f>
        <v>2.7199999999999998E-2</v>
      </c>
      <c r="H6853" s="456">
        <f t="shared" si="106"/>
        <v>207.21</v>
      </c>
    </row>
    <row r="6854" spans="1:8" x14ac:dyDescent="0.25">
      <c r="A6854" s="447"/>
      <c r="B6854" s="449">
        <v>92285</v>
      </c>
      <c r="C6854" s="439" t="s">
        <v>2421</v>
      </c>
      <c r="D6854" s="449" t="s">
        <v>73</v>
      </c>
      <c r="E6854" s="450">
        <v>326.52</v>
      </c>
      <c r="F6854" s="455">
        <v>0.63460000000000005</v>
      </c>
      <c r="G6854" s="453">
        <f>VLOOKUP(B6854,'SINAPI-%MO'!B:E,4,0)</f>
        <v>2.1100000000000001E-2</v>
      </c>
      <c r="H6854" s="456">
        <f t="shared" si="106"/>
        <v>319.63</v>
      </c>
    </row>
    <row r="6855" spans="1:8" x14ac:dyDescent="0.25">
      <c r="A6855" s="447"/>
      <c r="B6855" s="449">
        <v>92279</v>
      </c>
      <c r="C6855" s="439" t="s">
        <v>2415</v>
      </c>
      <c r="D6855" s="449" t="s">
        <v>73</v>
      </c>
      <c r="E6855" s="450">
        <v>213.01</v>
      </c>
      <c r="F6855" s="455">
        <v>0.9728</v>
      </c>
      <c r="G6855" s="453">
        <f>VLOOKUP(B6855,'SINAPI-%MO'!B:E,4,0)</f>
        <v>2.7199999999999998E-2</v>
      </c>
      <c r="H6855" s="456">
        <f t="shared" si="106"/>
        <v>207.21</v>
      </c>
    </row>
    <row r="6856" spans="1:8" x14ac:dyDescent="0.25">
      <c r="A6856" s="447"/>
      <c r="B6856" s="449">
        <v>97340</v>
      </c>
      <c r="C6856" s="439" t="s">
        <v>2459</v>
      </c>
      <c r="D6856" s="449" t="s">
        <v>73</v>
      </c>
      <c r="E6856" s="450">
        <v>214.34</v>
      </c>
      <c r="F6856" s="455">
        <v>0.9667</v>
      </c>
      <c r="G6856" s="453">
        <f>VLOOKUP(B6856,'SINAPI-%MO'!B:E,4,0)</f>
        <v>3.3300000000000003E-2</v>
      </c>
      <c r="H6856" s="456">
        <f t="shared" si="106"/>
        <v>207.2</v>
      </c>
    </row>
    <row r="6857" spans="1:8" x14ac:dyDescent="0.25">
      <c r="A6857" s="447"/>
      <c r="B6857" s="449">
        <v>92286</v>
      </c>
      <c r="C6857" s="439" t="s">
        <v>2422</v>
      </c>
      <c r="D6857" s="449" t="s">
        <v>73</v>
      </c>
      <c r="E6857" s="450">
        <v>414.14</v>
      </c>
      <c r="F6857" s="455">
        <v>0.70489999999999997</v>
      </c>
      <c r="G6857" s="453">
        <f>VLOOKUP(B6857,'SINAPI-%MO'!B:E,4,0)</f>
        <v>1.9800000000000002E-2</v>
      </c>
      <c r="H6857" s="456">
        <f t="shared" si="106"/>
        <v>405.94</v>
      </c>
    </row>
    <row r="6858" spans="1:8" x14ac:dyDescent="0.25">
      <c r="A6858" s="447"/>
      <c r="B6858" s="449">
        <v>92280</v>
      </c>
      <c r="C6858" s="439" t="s">
        <v>2416</v>
      </c>
      <c r="D6858" s="449" t="s">
        <v>73</v>
      </c>
      <c r="E6858" s="450">
        <v>299.05</v>
      </c>
      <c r="F6858" s="455">
        <v>0.97619999999999996</v>
      </c>
      <c r="G6858" s="453">
        <f>VLOOKUP(B6858,'SINAPI-%MO'!B:E,4,0)</f>
        <v>2.3800000000000002E-2</v>
      </c>
      <c r="H6858" s="456">
        <f t="shared" si="106"/>
        <v>291.93</v>
      </c>
    </row>
    <row r="6859" spans="1:8" x14ac:dyDescent="0.25">
      <c r="A6859" s="447"/>
      <c r="B6859" s="449">
        <v>103901</v>
      </c>
      <c r="C6859" s="439" t="s">
        <v>3193</v>
      </c>
      <c r="D6859" s="449" t="s">
        <v>60</v>
      </c>
      <c r="E6859" s="450">
        <v>25.94</v>
      </c>
      <c r="F6859" s="455">
        <v>0.3392</v>
      </c>
      <c r="G6859" s="453">
        <f>VLOOKUP(B6859,'SINAPI-%MO'!B:E,4,0)</f>
        <v>0.6542</v>
      </c>
      <c r="H6859" s="456">
        <f t="shared" si="106"/>
        <v>8.9700000000000006</v>
      </c>
    </row>
    <row r="6860" spans="1:8" x14ac:dyDescent="0.25">
      <c r="A6860" s="447"/>
      <c r="B6860" s="449">
        <v>103832</v>
      </c>
      <c r="C6860" s="439" t="s">
        <v>3133</v>
      </c>
      <c r="D6860" s="449" t="s">
        <v>60</v>
      </c>
      <c r="E6860" s="450">
        <v>25.87</v>
      </c>
      <c r="F6860" s="455">
        <v>0.3402</v>
      </c>
      <c r="G6860" s="453">
        <f>VLOOKUP(B6860,'SINAPI-%MO'!B:E,4,0)</f>
        <v>0.64980000000000004</v>
      </c>
      <c r="H6860" s="456">
        <f t="shared" ref="H6860:H6923" si="107">IF(E6860&gt;0,TRUNC(E6860*(1-G6860),2),"")</f>
        <v>9.0500000000000007</v>
      </c>
    </row>
    <row r="6861" spans="1:8" x14ac:dyDescent="0.25">
      <c r="A6861" s="447"/>
      <c r="B6861" s="449">
        <v>103865</v>
      </c>
      <c r="C6861" s="439" t="s">
        <v>3163</v>
      </c>
      <c r="D6861" s="449" t="s">
        <v>60</v>
      </c>
      <c r="E6861" s="450">
        <v>24.86</v>
      </c>
      <c r="F6861" s="455">
        <v>0.35399999999999998</v>
      </c>
      <c r="G6861" s="453">
        <f>VLOOKUP(B6861,'SINAPI-%MO'!B:E,4,0)</f>
        <v>0.63639999999999997</v>
      </c>
      <c r="H6861" s="456">
        <f t="shared" si="107"/>
        <v>9.0299999999999994</v>
      </c>
    </row>
    <row r="6862" spans="1:8" x14ac:dyDescent="0.25">
      <c r="A6862" s="447"/>
      <c r="B6862" s="449">
        <v>103902</v>
      </c>
      <c r="C6862" s="439" t="s">
        <v>3194</v>
      </c>
      <c r="D6862" s="449" t="s">
        <v>60</v>
      </c>
      <c r="E6862" s="450">
        <v>38.450000000000003</v>
      </c>
      <c r="F6862" s="455">
        <v>0.47360000000000002</v>
      </c>
      <c r="G6862" s="453">
        <f>VLOOKUP(B6862,'SINAPI-%MO'!B:E,4,0)</f>
        <v>0.5212</v>
      </c>
      <c r="H6862" s="456">
        <f t="shared" si="107"/>
        <v>18.399999999999999</v>
      </c>
    </row>
    <row r="6863" spans="1:8" x14ac:dyDescent="0.25">
      <c r="A6863" s="447"/>
      <c r="B6863" s="449">
        <v>103866</v>
      </c>
      <c r="C6863" s="439" t="s">
        <v>3164</v>
      </c>
      <c r="D6863" s="449" t="s">
        <v>60</v>
      </c>
      <c r="E6863" s="450">
        <v>39.630000000000003</v>
      </c>
      <c r="F6863" s="455">
        <v>0.45950000000000002</v>
      </c>
      <c r="G6863" s="453">
        <f>VLOOKUP(B6863,'SINAPI-%MO'!B:E,4,0)</f>
        <v>0.53220000000000001</v>
      </c>
      <c r="H6863" s="456">
        <f t="shared" si="107"/>
        <v>18.53</v>
      </c>
    </row>
    <row r="6864" spans="1:8" x14ac:dyDescent="0.25">
      <c r="A6864" s="447"/>
      <c r="B6864" s="449">
        <v>103903</v>
      </c>
      <c r="C6864" s="439" t="s">
        <v>3195</v>
      </c>
      <c r="D6864" s="449" t="s">
        <v>60</v>
      </c>
      <c r="E6864" s="450">
        <v>52.14</v>
      </c>
      <c r="F6864" s="455">
        <v>0.56059999999999999</v>
      </c>
      <c r="G6864" s="453">
        <f>VLOOKUP(B6864,'SINAPI-%MO'!B:E,4,0)</f>
        <v>0.435</v>
      </c>
      <c r="H6864" s="456">
        <f t="shared" si="107"/>
        <v>29.45</v>
      </c>
    </row>
    <row r="6865" spans="1:8" x14ac:dyDescent="0.25">
      <c r="A6865" s="447"/>
      <c r="B6865" s="449">
        <v>103834</v>
      </c>
      <c r="C6865" s="439" t="s">
        <v>3135</v>
      </c>
      <c r="D6865" s="449" t="s">
        <v>60</v>
      </c>
      <c r="E6865" s="450">
        <v>68.95</v>
      </c>
      <c r="F6865" s="455">
        <v>0.4239</v>
      </c>
      <c r="G6865" s="453">
        <f>VLOOKUP(B6865,'SINAPI-%MO'!B:E,4,0)</f>
        <v>0.56720000000000004</v>
      </c>
      <c r="H6865" s="456">
        <f t="shared" si="107"/>
        <v>29.84</v>
      </c>
    </row>
    <row r="6866" spans="1:8" x14ac:dyDescent="0.25">
      <c r="A6866" s="447"/>
      <c r="B6866" s="449">
        <v>103867</v>
      </c>
      <c r="C6866" s="439" t="s">
        <v>3165</v>
      </c>
      <c r="D6866" s="449" t="s">
        <v>60</v>
      </c>
      <c r="E6866" s="450">
        <v>55.23</v>
      </c>
      <c r="F6866" s="455">
        <v>0.5292</v>
      </c>
      <c r="G6866" s="453">
        <f>VLOOKUP(B6866,'SINAPI-%MO'!B:E,4,0)</f>
        <v>0.46350000000000002</v>
      </c>
      <c r="H6866" s="456">
        <f t="shared" si="107"/>
        <v>29.63</v>
      </c>
    </row>
    <row r="6867" spans="1:8" x14ac:dyDescent="0.25">
      <c r="A6867" s="447"/>
      <c r="B6867" s="449">
        <v>105113</v>
      </c>
      <c r="C6867" s="439" t="s">
        <v>375</v>
      </c>
      <c r="D6867" s="449" t="s">
        <v>60</v>
      </c>
      <c r="E6867" s="450">
        <v>9002.2800000000007</v>
      </c>
      <c r="F6867" s="455">
        <v>0</v>
      </c>
      <c r="G6867" s="453">
        <f>VLOOKUP(B6867,'SINAPI-%MO'!B:E,4,0)</f>
        <v>0.2379</v>
      </c>
      <c r="H6867" s="456">
        <f t="shared" si="107"/>
        <v>6860.63</v>
      </c>
    </row>
    <row r="6868" spans="1:8" x14ac:dyDescent="0.25">
      <c r="A6868" s="447"/>
      <c r="B6868" s="449">
        <v>98461</v>
      </c>
      <c r="C6868" s="439" t="s">
        <v>5651</v>
      </c>
      <c r="D6868" s="449" t="s">
        <v>60</v>
      </c>
      <c r="E6868" s="450">
        <v>6783.11</v>
      </c>
      <c r="F6868" s="455">
        <v>0</v>
      </c>
      <c r="G6868" s="453">
        <f>VLOOKUP(B6868,'SINAPI-%MO'!B:E,4,0)</f>
        <v>0.23749999999999999</v>
      </c>
      <c r="H6868" s="456">
        <f t="shared" si="107"/>
        <v>5172.12</v>
      </c>
    </row>
    <row r="6869" spans="1:8" x14ac:dyDescent="0.25">
      <c r="A6869" s="447"/>
      <c r="B6869" s="449">
        <v>98462</v>
      </c>
      <c r="C6869" s="439" t="s">
        <v>5652</v>
      </c>
      <c r="D6869" s="449" t="s">
        <v>60</v>
      </c>
      <c r="E6869" s="450">
        <v>11717.99</v>
      </c>
      <c r="F6869" s="455">
        <v>0</v>
      </c>
      <c r="G6869" s="453">
        <f>VLOOKUP(B6869,'SINAPI-%MO'!B:E,4,0)</f>
        <v>0.2384</v>
      </c>
      <c r="H6869" s="456">
        <f t="shared" si="107"/>
        <v>8924.42</v>
      </c>
    </row>
    <row r="6870" spans="1:8" x14ac:dyDescent="0.25">
      <c r="A6870" s="447"/>
      <c r="B6870" s="449">
        <v>105130</v>
      </c>
      <c r="C6870" s="439" t="s">
        <v>382</v>
      </c>
      <c r="D6870" s="449" t="s">
        <v>73</v>
      </c>
      <c r="E6870" s="450">
        <v>27.14</v>
      </c>
      <c r="F6870" s="455">
        <v>0</v>
      </c>
      <c r="G6870" s="453">
        <f>VLOOKUP(B6870,'SINAPI-%MO'!B:E,4,0)</f>
        <v>0.67130000000000001</v>
      </c>
      <c r="H6870" s="456">
        <f t="shared" si="107"/>
        <v>8.92</v>
      </c>
    </row>
    <row r="6871" spans="1:8" x14ac:dyDescent="0.25">
      <c r="A6871" s="447"/>
      <c r="B6871" s="449">
        <v>105114</v>
      </c>
      <c r="C6871" s="439" t="s">
        <v>376</v>
      </c>
      <c r="D6871" s="449" t="s">
        <v>84</v>
      </c>
      <c r="E6871" s="450">
        <v>1810.17</v>
      </c>
      <c r="F6871" s="455">
        <v>0</v>
      </c>
      <c r="G6871" s="453">
        <f>VLOOKUP(B6871,'SINAPI-%MO'!B:E,4,0)</f>
        <v>0.58650000000000002</v>
      </c>
      <c r="H6871" s="456">
        <f t="shared" si="107"/>
        <v>748.5</v>
      </c>
    </row>
    <row r="6872" spans="1:8" x14ac:dyDescent="0.25">
      <c r="A6872" s="447"/>
      <c r="B6872" s="449">
        <v>105129</v>
      </c>
      <c r="C6872" s="439" t="s">
        <v>11815</v>
      </c>
      <c r="D6872" s="449" t="s">
        <v>60</v>
      </c>
      <c r="E6872" s="450">
        <v>0</v>
      </c>
      <c r="F6872" s="455"/>
      <c r="G6872" s="453" t="e">
        <f>VLOOKUP(B6872,'SINAPI-%MO'!B:E,4,0)</f>
        <v>#N/A</v>
      </c>
      <c r="H6872" s="456" t="str">
        <f t="shared" si="107"/>
        <v/>
      </c>
    </row>
    <row r="6873" spans="1:8" x14ac:dyDescent="0.25">
      <c r="A6873" s="447"/>
      <c r="B6873" s="449">
        <v>105127</v>
      </c>
      <c r="C6873" s="439" t="s">
        <v>380</v>
      </c>
      <c r="D6873" s="449" t="s">
        <v>73</v>
      </c>
      <c r="E6873" s="450">
        <v>27.72</v>
      </c>
      <c r="F6873" s="455">
        <v>0</v>
      </c>
      <c r="G6873" s="453">
        <f>VLOOKUP(B6873,'SINAPI-%MO'!B:E,4,0)</f>
        <v>0.15579999999999999</v>
      </c>
      <c r="H6873" s="456">
        <f t="shared" si="107"/>
        <v>23.4</v>
      </c>
    </row>
    <row r="6874" spans="1:8" x14ac:dyDescent="0.25">
      <c r="A6874" s="447"/>
      <c r="B6874" s="449">
        <v>105128</v>
      </c>
      <c r="C6874" s="439" t="s">
        <v>381</v>
      </c>
      <c r="D6874" s="449" t="s">
        <v>73</v>
      </c>
      <c r="E6874" s="450">
        <v>86.56</v>
      </c>
      <c r="F6874" s="455">
        <v>0</v>
      </c>
      <c r="G6874" s="453">
        <f>VLOOKUP(B6874,'SINAPI-%MO'!B:E,4,0)</f>
        <v>0.28100000000000003</v>
      </c>
      <c r="H6874" s="456">
        <f t="shared" si="107"/>
        <v>62.23</v>
      </c>
    </row>
    <row r="6875" spans="1:8" x14ac:dyDescent="0.25">
      <c r="A6875" s="447"/>
      <c r="B6875" s="449">
        <v>105126</v>
      </c>
      <c r="C6875" s="439" t="s">
        <v>379</v>
      </c>
      <c r="D6875" s="449" t="s">
        <v>73</v>
      </c>
      <c r="E6875" s="450">
        <v>28.98</v>
      </c>
      <c r="F6875" s="455">
        <v>0</v>
      </c>
      <c r="G6875" s="453">
        <f>VLOOKUP(B6875,'SINAPI-%MO'!B:E,4,0)</f>
        <v>0.18079999999999999</v>
      </c>
      <c r="H6875" s="456">
        <f t="shared" si="107"/>
        <v>23.74</v>
      </c>
    </row>
    <row r="6876" spans="1:8" x14ac:dyDescent="0.25">
      <c r="A6876" s="447"/>
      <c r="B6876" s="449">
        <v>105116</v>
      </c>
      <c r="C6876" s="439" t="s">
        <v>378</v>
      </c>
      <c r="D6876" s="449" t="s">
        <v>60</v>
      </c>
      <c r="E6876" s="450">
        <v>11.76</v>
      </c>
      <c r="F6876" s="455">
        <v>0</v>
      </c>
      <c r="G6876" s="453">
        <f>VLOOKUP(B6876,'SINAPI-%MO'!B:E,4,0)</f>
        <v>1</v>
      </c>
      <c r="H6876" s="456">
        <f t="shared" si="107"/>
        <v>0</v>
      </c>
    </row>
    <row r="6877" spans="1:8" x14ac:dyDescent="0.25">
      <c r="A6877" s="447"/>
      <c r="B6877" s="449">
        <v>105115</v>
      </c>
      <c r="C6877" s="439" t="s">
        <v>377</v>
      </c>
      <c r="D6877" s="449" t="s">
        <v>60</v>
      </c>
      <c r="E6877" s="450">
        <v>132.19</v>
      </c>
      <c r="F6877" s="455">
        <v>0</v>
      </c>
      <c r="G6877" s="453">
        <f>VLOOKUP(B6877,'SINAPI-%MO'!B:E,4,0)</f>
        <v>0.50609999999999999</v>
      </c>
      <c r="H6877" s="456">
        <f t="shared" si="107"/>
        <v>65.28</v>
      </c>
    </row>
    <row r="6878" spans="1:8" x14ac:dyDescent="0.25">
      <c r="A6878" s="447"/>
      <c r="B6878" s="449">
        <v>98453</v>
      </c>
      <c r="C6878" s="439" t="s">
        <v>368</v>
      </c>
      <c r="D6878" s="449" t="s">
        <v>71</v>
      </c>
      <c r="E6878" s="450">
        <v>167.05</v>
      </c>
      <c r="F6878" s="455">
        <v>0</v>
      </c>
      <c r="G6878" s="453">
        <f>VLOOKUP(B6878,'SINAPI-%MO'!B:E,4,0)</f>
        <v>0.34920000000000001</v>
      </c>
      <c r="H6878" s="456">
        <f t="shared" si="107"/>
        <v>108.71</v>
      </c>
    </row>
    <row r="6879" spans="1:8" x14ac:dyDescent="0.25">
      <c r="A6879" s="447"/>
      <c r="B6879" s="449">
        <v>98454</v>
      </c>
      <c r="C6879" s="439" t="s">
        <v>369</v>
      </c>
      <c r="D6879" s="449" t="s">
        <v>71</v>
      </c>
      <c r="E6879" s="450">
        <v>204.03</v>
      </c>
      <c r="F6879" s="455">
        <v>0</v>
      </c>
      <c r="G6879" s="453">
        <f>VLOOKUP(B6879,'SINAPI-%MO'!B:E,4,0)</f>
        <v>0.42930000000000001</v>
      </c>
      <c r="H6879" s="456">
        <f t="shared" si="107"/>
        <v>116.43</v>
      </c>
    </row>
    <row r="6880" spans="1:8" x14ac:dyDescent="0.25">
      <c r="A6880" s="447"/>
      <c r="B6880" s="449">
        <v>98449</v>
      </c>
      <c r="C6880" s="439" t="s">
        <v>366</v>
      </c>
      <c r="D6880" s="449" t="s">
        <v>71</v>
      </c>
      <c r="E6880" s="450">
        <v>147.38</v>
      </c>
      <c r="F6880" s="455">
        <v>0</v>
      </c>
      <c r="G6880" s="453">
        <f>VLOOKUP(B6880,'SINAPI-%MO'!B:E,4,0)</f>
        <v>0.2994</v>
      </c>
      <c r="H6880" s="456">
        <f t="shared" si="107"/>
        <v>103.25</v>
      </c>
    </row>
    <row r="6881" spans="1:8" x14ac:dyDescent="0.25">
      <c r="A6881" s="447"/>
      <c r="B6881" s="449">
        <v>98455</v>
      </c>
      <c r="C6881" s="439" t="s">
        <v>370</v>
      </c>
      <c r="D6881" s="449" t="s">
        <v>71</v>
      </c>
      <c r="E6881" s="450">
        <v>139.53</v>
      </c>
      <c r="F6881" s="455">
        <v>0</v>
      </c>
      <c r="G6881" s="453">
        <f>VLOOKUP(B6881,'SINAPI-%MO'!B:E,4,0)</f>
        <v>0.2389</v>
      </c>
      <c r="H6881" s="456">
        <f t="shared" si="107"/>
        <v>106.19</v>
      </c>
    </row>
    <row r="6882" spans="1:8" x14ac:dyDescent="0.25">
      <c r="A6882" s="447"/>
      <c r="B6882" s="449">
        <v>98456</v>
      </c>
      <c r="C6882" s="439" t="s">
        <v>371</v>
      </c>
      <c r="D6882" s="449" t="s">
        <v>71</v>
      </c>
      <c r="E6882" s="450">
        <v>170.67</v>
      </c>
      <c r="F6882" s="455">
        <v>0</v>
      </c>
      <c r="G6882" s="453">
        <f>VLOOKUP(B6882,'SINAPI-%MO'!B:E,4,0)</f>
        <v>0.33100000000000002</v>
      </c>
      <c r="H6882" s="456">
        <f t="shared" si="107"/>
        <v>114.17</v>
      </c>
    </row>
    <row r="6883" spans="1:8" x14ac:dyDescent="0.25">
      <c r="A6883" s="447"/>
      <c r="B6883" s="449">
        <v>98451</v>
      </c>
      <c r="C6883" s="439" t="s">
        <v>367</v>
      </c>
      <c r="D6883" s="449" t="s">
        <v>71</v>
      </c>
      <c r="E6883" s="450">
        <v>124.12</v>
      </c>
      <c r="F6883" s="455">
        <v>0</v>
      </c>
      <c r="G6883" s="453">
        <f>VLOOKUP(B6883,'SINAPI-%MO'!B:E,4,0)</f>
        <v>0.1867</v>
      </c>
      <c r="H6883" s="456">
        <f t="shared" si="107"/>
        <v>100.94</v>
      </c>
    </row>
    <row r="6884" spans="1:8" x14ac:dyDescent="0.25">
      <c r="A6884" s="447"/>
      <c r="B6884" s="449">
        <v>98445</v>
      </c>
      <c r="C6884" s="439" t="s">
        <v>362</v>
      </c>
      <c r="D6884" s="449" t="s">
        <v>71</v>
      </c>
      <c r="E6884" s="450">
        <v>116.1</v>
      </c>
      <c r="F6884" s="455">
        <v>0</v>
      </c>
      <c r="G6884" s="453">
        <f>VLOOKUP(B6884,'SINAPI-%MO'!B:E,4,0)</f>
        <v>0.4304</v>
      </c>
      <c r="H6884" s="456">
        <f t="shared" si="107"/>
        <v>66.13</v>
      </c>
    </row>
    <row r="6885" spans="1:8" x14ac:dyDescent="0.25">
      <c r="A6885" s="447"/>
      <c r="B6885" s="449">
        <v>98446</v>
      </c>
      <c r="C6885" s="439" t="s">
        <v>363</v>
      </c>
      <c r="D6885" s="449" t="s">
        <v>71</v>
      </c>
      <c r="E6885" s="450">
        <v>145.44999999999999</v>
      </c>
      <c r="F6885" s="455">
        <v>0</v>
      </c>
      <c r="G6885" s="453">
        <f>VLOOKUP(B6885,'SINAPI-%MO'!B:E,4,0)</f>
        <v>0.49390000000000001</v>
      </c>
      <c r="H6885" s="456">
        <f t="shared" si="107"/>
        <v>73.61</v>
      </c>
    </row>
    <row r="6886" spans="1:8" x14ac:dyDescent="0.25">
      <c r="A6886" s="447"/>
      <c r="B6886" s="449">
        <v>98441</v>
      </c>
      <c r="C6886" s="439" t="s">
        <v>360</v>
      </c>
      <c r="D6886" s="449" t="s">
        <v>71</v>
      </c>
      <c r="E6886" s="450">
        <v>100.4</v>
      </c>
      <c r="F6886" s="455">
        <v>0</v>
      </c>
      <c r="G6886" s="453">
        <f>VLOOKUP(B6886,'SINAPI-%MO'!B:E,4,0)</f>
        <v>0.39400000000000002</v>
      </c>
      <c r="H6886" s="456">
        <f t="shared" si="107"/>
        <v>60.84</v>
      </c>
    </row>
    <row r="6887" spans="1:8" x14ac:dyDescent="0.25">
      <c r="A6887" s="447"/>
      <c r="B6887" s="449">
        <v>98447</v>
      </c>
      <c r="C6887" s="439" t="s">
        <v>364</v>
      </c>
      <c r="D6887" s="449" t="s">
        <v>71</v>
      </c>
      <c r="E6887" s="450">
        <v>92.17</v>
      </c>
      <c r="F6887" s="455">
        <v>0</v>
      </c>
      <c r="G6887" s="453">
        <f>VLOOKUP(B6887,'SINAPI-%MO'!B:E,4,0)</f>
        <v>0.3105</v>
      </c>
      <c r="H6887" s="456">
        <f t="shared" si="107"/>
        <v>63.55</v>
      </c>
    </row>
    <row r="6888" spans="1:8" x14ac:dyDescent="0.25">
      <c r="A6888" s="447"/>
      <c r="B6888" s="449">
        <v>98448</v>
      </c>
      <c r="C6888" s="439" t="s">
        <v>365</v>
      </c>
      <c r="D6888" s="449" t="s">
        <v>71</v>
      </c>
      <c r="E6888" s="450">
        <v>115.31</v>
      </c>
      <c r="F6888" s="455">
        <v>0</v>
      </c>
      <c r="G6888" s="453">
        <f>VLOOKUP(B6888,'SINAPI-%MO'!B:E,4,0)</f>
        <v>0.38219999999999998</v>
      </c>
      <c r="H6888" s="456">
        <f t="shared" si="107"/>
        <v>71.23</v>
      </c>
    </row>
    <row r="6889" spans="1:8" x14ac:dyDescent="0.25">
      <c r="A6889" s="447"/>
      <c r="B6889" s="449">
        <v>98443</v>
      </c>
      <c r="C6889" s="439" t="s">
        <v>361</v>
      </c>
      <c r="D6889" s="449" t="s">
        <v>71</v>
      </c>
      <c r="E6889" s="450">
        <v>79.92</v>
      </c>
      <c r="F6889" s="455">
        <v>0</v>
      </c>
      <c r="G6889" s="453">
        <f>VLOOKUP(B6889,'SINAPI-%MO'!B:E,4,0)</f>
        <v>0.26750000000000002</v>
      </c>
      <c r="H6889" s="456">
        <f t="shared" si="107"/>
        <v>58.54</v>
      </c>
    </row>
    <row r="6890" spans="1:8" x14ac:dyDescent="0.25">
      <c r="A6890" s="447"/>
      <c r="B6890" s="449">
        <v>105122</v>
      </c>
      <c r="C6890" s="439" t="s">
        <v>11816</v>
      </c>
      <c r="D6890" s="449" t="s">
        <v>71</v>
      </c>
      <c r="E6890" s="450">
        <v>0</v>
      </c>
      <c r="F6890" s="455"/>
      <c r="G6890" s="453" t="e">
        <f>VLOOKUP(B6890,'SINAPI-%MO'!B:E,4,0)</f>
        <v>#N/A</v>
      </c>
      <c r="H6890" s="456" t="str">
        <f t="shared" si="107"/>
        <v/>
      </c>
    </row>
    <row r="6891" spans="1:8" x14ac:dyDescent="0.25">
      <c r="A6891" s="447"/>
      <c r="B6891" s="449">
        <v>105125</v>
      </c>
      <c r="C6891" s="439" t="s">
        <v>11817</v>
      </c>
      <c r="D6891" s="449" t="s">
        <v>71</v>
      </c>
      <c r="E6891" s="450">
        <v>0</v>
      </c>
      <c r="F6891" s="455"/>
      <c r="G6891" s="453" t="e">
        <f>VLOOKUP(B6891,'SINAPI-%MO'!B:E,4,0)</f>
        <v>#N/A</v>
      </c>
      <c r="H6891" s="456" t="str">
        <f t="shared" si="107"/>
        <v/>
      </c>
    </row>
    <row r="6892" spans="1:8" x14ac:dyDescent="0.25">
      <c r="A6892" s="447"/>
      <c r="B6892" s="449">
        <v>105133</v>
      </c>
      <c r="C6892" s="439" t="s">
        <v>11818</v>
      </c>
      <c r="D6892" s="449" t="s">
        <v>71</v>
      </c>
      <c r="E6892" s="450">
        <v>0</v>
      </c>
      <c r="F6892" s="455"/>
      <c r="G6892" s="453" t="e">
        <f>VLOOKUP(B6892,'SINAPI-%MO'!B:E,4,0)</f>
        <v>#N/A</v>
      </c>
      <c r="H6892" s="456" t="str">
        <f t="shared" si="107"/>
        <v/>
      </c>
    </row>
    <row r="6893" spans="1:8" x14ac:dyDescent="0.25">
      <c r="A6893" s="447"/>
      <c r="B6893" s="449">
        <v>105123</v>
      </c>
      <c r="C6893" s="439" t="s">
        <v>11819</v>
      </c>
      <c r="D6893" s="449" t="s">
        <v>71</v>
      </c>
      <c r="E6893" s="450">
        <v>0</v>
      </c>
      <c r="F6893" s="455"/>
      <c r="G6893" s="453" t="e">
        <f>VLOOKUP(B6893,'SINAPI-%MO'!B:E,4,0)</f>
        <v>#N/A</v>
      </c>
      <c r="H6893" s="456" t="str">
        <f t="shared" si="107"/>
        <v/>
      </c>
    </row>
    <row r="6894" spans="1:8" x14ac:dyDescent="0.25">
      <c r="A6894" s="447"/>
      <c r="B6894" s="449">
        <v>105124</v>
      </c>
      <c r="C6894" s="439" t="s">
        <v>11820</v>
      </c>
      <c r="D6894" s="449" t="s">
        <v>71</v>
      </c>
      <c r="E6894" s="450">
        <v>0</v>
      </c>
      <c r="F6894" s="455"/>
      <c r="G6894" s="453" t="e">
        <f>VLOOKUP(B6894,'SINAPI-%MO'!B:E,4,0)</f>
        <v>#N/A</v>
      </c>
      <c r="H6894" s="456" t="str">
        <f t="shared" si="107"/>
        <v/>
      </c>
    </row>
    <row r="6895" spans="1:8" x14ac:dyDescent="0.25">
      <c r="A6895" s="447"/>
      <c r="B6895" s="449">
        <v>105134</v>
      </c>
      <c r="C6895" s="439" t="s">
        <v>11821</v>
      </c>
      <c r="D6895" s="449" t="s">
        <v>71</v>
      </c>
      <c r="E6895" s="450">
        <v>0</v>
      </c>
      <c r="F6895" s="455"/>
      <c r="G6895" s="453" t="e">
        <f>VLOOKUP(B6895,'SINAPI-%MO'!B:E,4,0)</f>
        <v>#N/A</v>
      </c>
      <c r="H6895" s="456" t="str">
        <f t="shared" si="107"/>
        <v/>
      </c>
    </row>
    <row r="6896" spans="1:8" x14ac:dyDescent="0.25">
      <c r="A6896" s="447"/>
      <c r="B6896" s="449">
        <v>105117</v>
      </c>
      <c r="C6896" s="439" t="s">
        <v>11822</v>
      </c>
      <c r="D6896" s="449" t="s">
        <v>71</v>
      </c>
      <c r="E6896" s="450">
        <v>0</v>
      </c>
      <c r="F6896" s="455"/>
      <c r="G6896" s="453" t="e">
        <f>VLOOKUP(B6896,'SINAPI-%MO'!B:E,4,0)</f>
        <v>#N/A</v>
      </c>
      <c r="H6896" s="456" t="str">
        <f t="shared" si="107"/>
        <v/>
      </c>
    </row>
    <row r="6897" spans="1:8" x14ac:dyDescent="0.25">
      <c r="A6897" s="447"/>
      <c r="B6897" s="449">
        <v>105119</v>
      </c>
      <c r="C6897" s="439" t="s">
        <v>11823</v>
      </c>
      <c r="D6897" s="449" t="s">
        <v>71</v>
      </c>
      <c r="E6897" s="450">
        <v>0</v>
      </c>
      <c r="F6897" s="455"/>
      <c r="G6897" s="453" t="e">
        <f>VLOOKUP(B6897,'SINAPI-%MO'!B:E,4,0)</f>
        <v>#N/A</v>
      </c>
      <c r="H6897" s="456" t="str">
        <f t="shared" si="107"/>
        <v/>
      </c>
    </row>
    <row r="6898" spans="1:8" x14ac:dyDescent="0.25">
      <c r="A6898" s="447"/>
      <c r="B6898" s="449">
        <v>105131</v>
      </c>
      <c r="C6898" s="439" t="s">
        <v>11824</v>
      </c>
      <c r="D6898" s="449" t="s">
        <v>71</v>
      </c>
      <c r="E6898" s="450">
        <v>0</v>
      </c>
      <c r="F6898" s="455"/>
      <c r="G6898" s="453" t="e">
        <f>VLOOKUP(B6898,'SINAPI-%MO'!B:E,4,0)</f>
        <v>#N/A</v>
      </c>
      <c r="H6898" s="456" t="str">
        <f t="shared" si="107"/>
        <v/>
      </c>
    </row>
    <row r="6899" spans="1:8" x14ac:dyDescent="0.25">
      <c r="A6899" s="447"/>
      <c r="B6899" s="449">
        <v>105120</v>
      </c>
      <c r="C6899" s="439" t="s">
        <v>11825</v>
      </c>
      <c r="D6899" s="449" t="s">
        <v>71</v>
      </c>
      <c r="E6899" s="450">
        <v>0</v>
      </c>
      <c r="F6899" s="455"/>
      <c r="G6899" s="453" t="e">
        <f>VLOOKUP(B6899,'SINAPI-%MO'!B:E,4,0)</f>
        <v>#N/A</v>
      </c>
      <c r="H6899" s="456" t="str">
        <f t="shared" si="107"/>
        <v/>
      </c>
    </row>
    <row r="6900" spans="1:8" x14ac:dyDescent="0.25">
      <c r="A6900" s="447"/>
      <c r="B6900" s="449">
        <v>105121</v>
      </c>
      <c r="C6900" s="439" t="s">
        <v>11826</v>
      </c>
      <c r="D6900" s="449" t="s">
        <v>71</v>
      </c>
      <c r="E6900" s="450">
        <v>0</v>
      </c>
      <c r="F6900" s="455"/>
      <c r="G6900" s="453" t="e">
        <f>VLOOKUP(B6900,'SINAPI-%MO'!B:E,4,0)</f>
        <v>#N/A</v>
      </c>
      <c r="H6900" s="456" t="str">
        <f t="shared" si="107"/>
        <v/>
      </c>
    </row>
    <row r="6901" spans="1:8" x14ac:dyDescent="0.25">
      <c r="A6901" s="447"/>
      <c r="B6901" s="449">
        <v>105132</v>
      </c>
      <c r="C6901" s="439" t="s">
        <v>11827</v>
      </c>
      <c r="D6901" s="449" t="s">
        <v>71</v>
      </c>
      <c r="E6901" s="450">
        <v>0</v>
      </c>
      <c r="F6901" s="455"/>
      <c r="G6901" s="453" t="e">
        <f>VLOOKUP(B6901,'SINAPI-%MO'!B:E,4,0)</f>
        <v>#N/A</v>
      </c>
      <c r="H6901" s="456" t="str">
        <f t="shared" si="107"/>
        <v/>
      </c>
    </row>
    <row r="6902" spans="1:8" x14ac:dyDescent="0.25">
      <c r="A6902" s="447"/>
      <c r="B6902" s="449">
        <v>98460</v>
      </c>
      <c r="C6902" s="439" t="s">
        <v>374</v>
      </c>
      <c r="D6902" s="449" t="s">
        <v>71</v>
      </c>
      <c r="E6902" s="450">
        <v>63.35</v>
      </c>
      <c r="F6902" s="455">
        <v>0</v>
      </c>
      <c r="G6902" s="453">
        <f>VLOOKUP(B6902,'SINAPI-%MO'!B:E,4,0)</f>
        <v>0.40770000000000001</v>
      </c>
      <c r="H6902" s="456">
        <f t="shared" si="107"/>
        <v>37.520000000000003</v>
      </c>
    </row>
    <row r="6903" spans="1:8" x14ac:dyDescent="0.25">
      <c r="A6903" s="447"/>
      <c r="B6903" s="449">
        <v>98457</v>
      </c>
      <c r="C6903" s="439" t="s">
        <v>11828</v>
      </c>
      <c r="D6903" s="449" t="s">
        <v>71</v>
      </c>
      <c r="E6903" s="450">
        <v>0</v>
      </c>
      <c r="F6903" s="455"/>
      <c r="G6903" s="453" t="e">
        <f>VLOOKUP(B6903,'SINAPI-%MO'!B:E,4,0)</f>
        <v>#N/A</v>
      </c>
      <c r="H6903" s="456" t="str">
        <f t="shared" si="107"/>
        <v/>
      </c>
    </row>
    <row r="6904" spans="1:8" x14ac:dyDescent="0.25">
      <c r="A6904" s="447"/>
      <c r="B6904" s="449">
        <v>98458</v>
      </c>
      <c r="C6904" s="439" t="s">
        <v>372</v>
      </c>
      <c r="D6904" s="449" t="s">
        <v>71</v>
      </c>
      <c r="E6904" s="450">
        <v>100.21</v>
      </c>
      <c r="F6904" s="455">
        <v>0</v>
      </c>
      <c r="G6904" s="453">
        <f>VLOOKUP(B6904,'SINAPI-%MO'!B:E,4,0)</f>
        <v>0.36549999999999999</v>
      </c>
      <c r="H6904" s="456">
        <f t="shared" si="107"/>
        <v>63.58</v>
      </c>
    </row>
    <row r="6905" spans="1:8" x14ac:dyDescent="0.25">
      <c r="A6905" s="447"/>
      <c r="B6905" s="449">
        <v>98459</v>
      </c>
      <c r="C6905" s="439" t="s">
        <v>373</v>
      </c>
      <c r="D6905" s="449" t="s">
        <v>71</v>
      </c>
      <c r="E6905" s="450">
        <v>80.14</v>
      </c>
      <c r="F6905" s="455">
        <v>0</v>
      </c>
      <c r="G6905" s="453">
        <f>VLOOKUP(B6905,'SINAPI-%MO'!B:E,4,0)</f>
        <v>0.42699999999999999</v>
      </c>
      <c r="H6905" s="456">
        <f t="shared" si="107"/>
        <v>45.92</v>
      </c>
    </row>
    <row r="6906" spans="1:8" x14ac:dyDescent="0.25">
      <c r="A6906" s="447"/>
      <c r="B6906" s="449">
        <v>105118</v>
      </c>
      <c r="C6906" s="439" t="s">
        <v>11829</v>
      </c>
      <c r="D6906" s="449" t="s">
        <v>71</v>
      </c>
      <c r="E6906" s="450">
        <v>0</v>
      </c>
      <c r="F6906" s="455"/>
      <c r="G6906" s="453" t="e">
        <f>VLOOKUP(B6906,'SINAPI-%MO'!B:E,4,0)</f>
        <v>#N/A</v>
      </c>
      <c r="H6906" s="456" t="str">
        <f t="shared" si="107"/>
        <v/>
      </c>
    </row>
    <row r="6907" spans="1:8" x14ac:dyDescent="0.25">
      <c r="A6907" s="447"/>
      <c r="B6907" s="449">
        <v>106056</v>
      </c>
      <c r="C6907" s="439" t="s">
        <v>13806</v>
      </c>
      <c r="D6907" s="449" t="s">
        <v>71</v>
      </c>
      <c r="E6907" s="450">
        <v>174.99</v>
      </c>
      <c r="F6907" s="455">
        <v>0.48399999999999999</v>
      </c>
      <c r="G6907" s="453">
        <f>VLOOKUP(B6907,'SINAPI-%MO'!B:E,4,0)</f>
        <v>0.14510000000000001</v>
      </c>
      <c r="H6907" s="456">
        <f t="shared" si="107"/>
        <v>149.59</v>
      </c>
    </row>
    <row r="6908" spans="1:8" x14ac:dyDescent="0.25">
      <c r="A6908" s="447"/>
      <c r="B6908" s="449">
        <v>106057</v>
      </c>
      <c r="C6908" s="439" t="s">
        <v>13807</v>
      </c>
      <c r="D6908" s="449" t="s">
        <v>71</v>
      </c>
      <c r="E6908" s="450">
        <v>183.2</v>
      </c>
      <c r="F6908" s="455">
        <v>0.4859</v>
      </c>
      <c r="G6908" s="453">
        <f>VLOOKUP(B6908,'SINAPI-%MO'!B:E,4,0)</f>
        <v>0.12909999999999999</v>
      </c>
      <c r="H6908" s="456">
        <f t="shared" si="107"/>
        <v>159.54</v>
      </c>
    </row>
    <row r="6909" spans="1:8" x14ac:dyDescent="0.25">
      <c r="A6909" s="447"/>
      <c r="B6909" s="449">
        <v>104690</v>
      </c>
      <c r="C6909" s="439" t="s">
        <v>13808</v>
      </c>
      <c r="D6909" s="449" t="s">
        <v>71</v>
      </c>
      <c r="E6909" s="450">
        <v>188.32</v>
      </c>
      <c r="F6909" s="455">
        <v>0.495</v>
      </c>
      <c r="G6909" s="453">
        <f>VLOOKUP(B6909,'SINAPI-%MO'!B:E,4,0)</f>
        <v>0.1158</v>
      </c>
      <c r="H6909" s="456">
        <f t="shared" si="107"/>
        <v>166.51</v>
      </c>
    </row>
    <row r="6910" spans="1:8" x14ac:dyDescent="0.25">
      <c r="A6910" s="447"/>
      <c r="B6910" s="449">
        <v>101958</v>
      </c>
      <c r="C6910" s="439" t="s">
        <v>13809</v>
      </c>
      <c r="D6910" s="449" t="s">
        <v>71</v>
      </c>
      <c r="E6910" s="450">
        <v>226.04</v>
      </c>
      <c r="F6910" s="455">
        <v>0.49690000000000001</v>
      </c>
      <c r="G6910" s="453">
        <f>VLOOKUP(B6910,'SINAPI-%MO'!B:E,4,0)</f>
        <v>0.109</v>
      </c>
      <c r="H6910" s="456">
        <f t="shared" si="107"/>
        <v>201.4</v>
      </c>
    </row>
    <row r="6911" spans="1:8" x14ac:dyDescent="0.25">
      <c r="A6911" s="447"/>
      <c r="B6911" s="449">
        <v>106065</v>
      </c>
      <c r="C6911" s="439" t="s">
        <v>13810</v>
      </c>
      <c r="D6911" s="449" t="s">
        <v>71</v>
      </c>
      <c r="E6911" s="450">
        <v>243.63</v>
      </c>
      <c r="F6911" s="455">
        <v>0.49440000000000001</v>
      </c>
      <c r="G6911" s="453">
        <f>VLOOKUP(B6911,'SINAPI-%MO'!B:E,4,0)</f>
        <v>0.1045</v>
      </c>
      <c r="H6911" s="456">
        <f t="shared" si="107"/>
        <v>218.17</v>
      </c>
    </row>
    <row r="6912" spans="1:8" x14ac:dyDescent="0.25">
      <c r="A6912" s="447"/>
      <c r="B6912" s="449">
        <v>101959</v>
      </c>
      <c r="C6912" s="439" t="s">
        <v>13811</v>
      </c>
      <c r="D6912" s="449" t="s">
        <v>71</v>
      </c>
      <c r="E6912" s="450">
        <v>160</v>
      </c>
      <c r="F6912" s="455">
        <v>0.46489999999999998</v>
      </c>
      <c r="G6912" s="453">
        <f>VLOOKUP(B6912,'SINAPI-%MO'!B:E,4,0)</f>
        <v>0.1419</v>
      </c>
      <c r="H6912" s="456">
        <f t="shared" si="107"/>
        <v>137.29</v>
      </c>
    </row>
    <row r="6913" spans="1:8" x14ac:dyDescent="0.25">
      <c r="A6913" s="447"/>
      <c r="B6913" s="449">
        <v>101960</v>
      </c>
      <c r="C6913" s="439" t="s">
        <v>13812</v>
      </c>
      <c r="D6913" s="449" t="s">
        <v>71</v>
      </c>
      <c r="E6913" s="450">
        <v>174.44</v>
      </c>
      <c r="F6913" s="455">
        <v>0.49530000000000002</v>
      </c>
      <c r="G6913" s="453">
        <f>VLOOKUP(B6913,'SINAPI-%MO'!B:E,4,0)</f>
        <v>0.11940000000000001</v>
      </c>
      <c r="H6913" s="456">
        <f t="shared" si="107"/>
        <v>153.61000000000001</v>
      </c>
    </row>
    <row r="6914" spans="1:8" x14ac:dyDescent="0.25">
      <c r="A6914" s="447"/>
      <c r="B6914" s="449">
        <v>106058</v>
      </c>
      <c r="C6914" s="439" t="s">
        <v>13813</v>
      </c>
      <c r="D6914" s="449" t="s">
        <v>71</v>
      </c>
      <c r="E6914" s="450">
        <v>184.57</v>
      </c>
      <c r="F6914" s="455">
        <v>0.52769999999999995</v>
      </c>
      <c r="G6914" s="453">
        <f>VLOOKUP(B6914,'SINAPI-%MO'!B:E,4,0)</f>
        <v>0.10390000000000001</v>
      </c>
      <c r="H6914" s="456">
        <f t="shared" si="107"/>
        <v>165.39</v>
      </c>
    </row>
    <row r="6915" spans="1:8" x14ac:dyDescent="0.25">
      <c r="A6915" s="447"/>
      <c r="B6915" s="449">
        <v>101962</v>
      </c>
      <c r="C6915" s="439" t="s">
        <v>13814</v>
      </c>
      <c r="D6915" s="449" t="s">
        <v>71</v>
      </c>
      <c r="E6915" s="450">
        <v>212.49</v>
      </c>
      <c r="F6915" s="455">
        <v>0.5091</v>
      </c>
      <c r="G6915" s="453">
        <f>VLOOKUP(B6915,'SINAPI-%MO'!B:E,4,0)</f>
        <v>0.10290000000000001</v>
      </c>
      <c r="H6915" s="456">
        <f t="shared" si="107"/>
        <v>190.62</v>
      </c>
    </row>
    <row r="6916" spans="1:8" x14ac:dyDescent="0.25">
      <c r="A6916" s="447"/>
      <c r="B6916" s="449">
        <v>106066</v>
      </c>
      <c r="C6916" s="439" t="s">
        <v>13815</v>
      </c>
      <c r="D6916" s="449" t="s">
        <v>71</v>
      </c>
      <c r="E6916" s="450">
        <v>231.31</v>
      </c>
      <c r="F6916" s="455">
        <v>0.52070000000000005</v>
      </c>
      <c r="G6916" s="453">
        <f>VLOOKUP(B6916,'SINAPI-%MO'!B:E,4,0)</f>
        <v>9.7100000000000006E-2</v>
      </c>
      <c r="H6916" s="456">
        <f t="shared" si="107"/>
        <v>208.84</v>
      </c>
    </row>
    <row r="6917" spans="1:8" x14ac:dyDescent="0.25">
      <c r="A6917" s="447"/>
      <c r="B6917" s="449">
        <v>106048</v>
      </c>
      <c r="C6917" s="439" t="s">
        <v>13816</v>
      </c>
      <c r="D6917" s="449" t="s">
        <v>71</v>
      </c>
      <c r="E6917" s="450">
        <v>149.11000000000001</v>
      </c>
      <c r="F6917" s="455">
        <v>0.56799999999999995</v>
      </c>
      <c r="G6917" s="453">
        <f>VLOOKUP(B6917,'SINAPI-%MO'!B:E,4,0)</f>
        <v>0.15809999999999999</v>
      </c>
      <c r="H6917" s="456">
        <f t="shared" si="107"/>
        <v>125.53</v>
      </c>
    </row>
    <row r="6918" spans="1:8" x14ac:dyDescent="0.25">
      <c r="A6918" s="447"/>
      <c r="B6918" s="449">
        <v>106049</v>
      </c>
      <c r="C6918" s="439" t="s">
        <v>13817</v>
      </c>
      <c r="D6918" s="449" t="s">
        <v>71</v>
      </c>
      <c r="E6918" s="450">
        <v>157.32</v>
      </c>
      <c r="F6918" s="455">
        <v>0.56589999999999996</v>
      </c>
      <c r="G6918" s="453">
        <f>VLOOKUP(B6918,'SINAPI-%MO'!B:E,4,0)</f>
        <v>0.13880000000000001</v>
      </c>
      <c r="H6918" s="456">
        <f t="shared" si="107"/>
        <v>135.47999999999999</v>
      </c>
    </row>
    <row r="6919" spans="1:8" x14ac:dyDescent="0.25">
      <c r="A6919" s="447"/>
      <c r="B6919" s="449">
        <v>106050</v>
      </c>
      <c r="C6919" s="439" t="s">
        <v>13818</v>
      </c>
      <c r="D6919" s="449" t="s">
        <v>71</v>
      </c>
      <c r="E6919" s="450">
        <v>168.79</v>
      </c>
      <c r="F6919" s="455">
        <v>0.55220000000000002</v>
      </c>
      <c r="G6919" s="453">
        <f>VLOOKUP(B6919,'SINAPI-%MO'!B:E,4,0)</f>
        <v>0.13320000000000001</v>
      </c>
      <c r="H6919" s="456">
        <f t="shared" si="107"/>
        <v>146.30000000000001</v>
      </c>
    </row>
    <row r="6920" spans="1:8" x14ac:dyDescent="0.25">
      <c r="A6920" s="447"/>
      <c r="B6920" s="449">
        <v>106051</v>
      </c>
      <c r="C6920" s="439" t="s">
        <v>13819</v>
      </c>
      <c r="D6920" s="449" t="s">
        <v>71</v>
      </c>
      <c r="E6920" s="450">
        <v>206.51</v>
      </c>
      <c r="F6920" s="455">
        <v>0.54390000000000005</v>
      </c>
      <c r="G6920" s="453">
        <f>VLOOKUP(B6920,'SINAPI-%MO'!B:E,4,0)</f>
        <v>0.1226</v>
      </c>
      <c r="H6920" s="456">
        <f t="shared" si="107"/>
        <v>181.19</v>
      </c>
    </row>
    <row r="6921" spans="1:8" x14ac:dyDescent="0.25">
      <c r="A6921" s="447"/>
      <c r="B6921" s="449">
        <v>106063</v>
      </c>
      <c r="C6921" s="439" t="s">
        <v>13820</v>
      </c>
      <c r="D6921" s="449" t="s">
        <v>71</v>
      </c>
      <c r="E6921" s="450">
        <v>224.1</v>
      </c>
      <c r="F6921" s="455">
        <v>0.53739999999999999</v>
      </c>
      <c r="G6921" s="453">
        <f>VLOOKUP(B6921,'SINAPI-%MO'!B:E,4,0)</f>
        <v>0.1167</v>
      </c>
      <c r="H6921" s="456">
        <f t="shared" si="107"/>
        <v>197.94</v>
      </c>
    </row>
    <row r="6922" spans="1:8" x14ac:dyDescent="0.25">
      <c r="A6922" s="447"/>
      <c r="B6922" s="449">
        <v>106052</v>
      </c>
      <c r="C6922" s="439" t="s">
        <v>13821</v>
      </c>
      <c r="D6922" s="449" t="s">
        <v>71</v>
      </c>
      <c r="E6922" s="450">
        <v>132.26</v>
      </c>
      <c r="F6922" s="455">
        <v>0.5625</v>
      </c>
      <c r="G6922" s="453">
        <f>VLOOKUP(B6922,'SINAPI-%MO'!B:E,4,0)</f>
        <v>0.1439</v>
      </c>
      <c r="H6922" s="456">
        <f t="shared" si="107"/>
        <v>113.22</v>
      </c>
    </row>
    <row r="6923" spans="1:8" x14ac:dyDescent="0.25">
      <c r="A6923" s="447"/>
      <c r="B6923" s="449">
        <v>106053</v>
      </c>
      <c r="C6923" s="439" t="s">
        <v>13822</v>
      </c>
      <c r="D6923" s="449" t="s">
        <v>71</v>
      </c>
      <c r="E6923" s="450">
        <v>146.69999999999999</v>
      </c>
      <c r="F6923" s="455">
        <v>0.58899999999999997</v>
      </c>
      <c r="G6923" s="453">
        <f>VLOOKUP(B6923,'SINAPI-%MO'!B:E,4,0)</f>
        <v>0.11700000000000001</v>
      </c>
      <c r="H6923" s="456">
        <f t="shared" si="107"/>
        <v>129.53</v>
      </c>
    </row>
    <row r="6924" spans="1:8" x14ac:dyDescent="0.25">
      <c r="A6924" s="447"/>
      <c r="B6924" s="449">
        <v>106054</v>
      </c>
      <c r="C6924" s="439" t="s">
        <v>13823</v>
      </c>
      <c r="D6924" s="449" t="s">
        <v>71</v>
      </c>
      <c r="E6924" s="450">
        <v>162.80000000000001</v>
      </c>
      <c r="F6924" s="455">
        <v>0.59830000000000005</v>
      </c>
      <c r="G6924" s="453">
        <f>VLOOKUP(B6924,'SINAPI-%MO'!B:E,4,0)</f>
        <v>0.1082</v>
      </c>
      <c r="H6924" s="456">
        <f t="shared" ref="H6924:H6987" si="108">IF(E6924&gt;0,TRUNC(E6924*(1-G6924),2),"")</f>
        <v>145.18</v>
      </c>
    </row>
    <row r="6925" spans="1:8" x14ac:dyDescent="0.25">
      <c r="A6925" s="447"/>
      <c r="B6925" s="449">
        <v>106055</v>
      </c>
      <c r="C6925" s="439" t="s">
        <v>13824</v>
      </c>
      <c r="D6925" s="449" t="s">
        <v>71</v>
      </c>
      <c r="E6925" s="450">
        <v>190.72</v>
      </c>
      <c r="F6925" s="455">
        <v>0.56720000000000004</v>
      </c>
      <c r="G6925" s="453">
        <f>VLOOKUP(B6925,'SINAPI-%MO'!B:E,4,0)</f>
        <v>0.1065</v>
      </c>
      <c r="H6925" s="456">
        <f t="shared" si="108"/>
        <v>170.4</v>
      </c>
    </row>
    <row r="6926" spans="1:8" x14ac:dyDescent="0.25">
      <c r="A6926" s="447"/>
      <c r="B6926" s="449">
        <v>106064</v>
      </c>
      <c r="C6926" s="439" t="s">
        <v>13825</v>
      </c>
      <c r="D6926" s="449" t="s">
        <v>71</v>
      </c>
      <c r="E6926" s="450">
        <v>209.54</v>
      </c>
      <c r="F6926" s="455">
        <v>0.57479999999999998</v>
      </c>
      <c r="G6926" s="453">
        <f>VLOOKUP(B6926,'SINAPI-%MO'!B:E,4,0)</f>
        <v>9.9699999999999997E-2</v>
      </c>
      <c r="H6926" s="456">
        <f t="shared" si="108"/>
        <v>188.64</v>
      </c>
    </row>
    <row r="6927" spans="1:8" x14ac:dyDescent="0.25">
      <c r="A6927" s="447"/>
      <c r="B6927" s="449">
        <v>106067</v>
      </c>
      <c r="C6927" s="439" t="s">
        <v>13826</v>
      </c>
      <c r="D6927" s="449" t="s">
        <v>71</v>
      </c>
      <c r="E6927" s="450">
        <v>265.12</v>
      </c>
      <c r="F6927" s="455">
        <v>0.3609</v>
      </c>
      <c r="G6927" s="453">
        <f>VLOOKUP(B6927,'SINAPI-%MO'!B:E,4,0)</f>
        <v>0.1757</v>
      </c>
      <c r="H6927" s="456">
        <f t="shared" si="108"/>
        <v>218.53</v>
      </c>
    </row>
    <row r="6928" spans="1:8" x14ac:dyDescent="0.25">
      <c r="A6928" s="447"/>
      <c r="B6928" s="449">
        <v>106070</v>
      </c>
      <c r="C6928" s="439" t="s">
        <v>13827</v>
      </c>
      <c r="D6928" s="449" t="s">
        <v>71</v>
      </c>
      <c r="E6928" s="450">
        <v>298.99</v>
      </c>
      <c r="F6928" s="455">
        <v>0.34849999999999998</v>
      </c>
      <c r="G6928" s="453">
        <f>VLOOKUP(B6928,'SINAPI-%MO'!B:E,4,0)</f>
        <v>0.15290000000000001</v>
      </c>
      <c r="H6928" s="456">
        <f t="shared" si="108"/>
        <v>253.27</v>
      </c>
    </row>
    <row r="6929" spans="1:8" x14ac:dyDescent="0.25">
      <c r="A6929" s="447"/>
      <c r="B6929" s="449">
        <v>106071</v>
      </c>
      <c r="C6929" s="439" t="s">
        <v>13828</v>
      </c>
      <c r="D6929" s="449" t="s">
        <v>71</v>
      </c>
      <c r="E6929" s="450">
        <v>350.03</v>
      </c>
      <c r="F6929" s="455">
        <v>0.36030000000000001</v>
      </c>
      <c r="G6929" s="453">
        <f>VLOOKUP(B6929,'SINAPI-%MO'!B:E,4,0)</f>
        <v>0.13800000000000001</v>
      </c>
      <c r="H6929" s="456">
        <f t="shared" si="108"/>
        <v>301.72000000000003</v>
      </c>
    </row>
    <row r="6930" spans="1:8" x14ac:dyDescent="0.25">
      <c r="A6930" s="447"/>
      <c r="B6930" s="449">
        <v>106072</v>
      </c>
      <c r="C6930" s="439" t="s">
        <v>13829</v>
      </c>
      <c r="D6930" s="449" t="s">
        <v>71</v>
      </c>
      <c r="E6930" s="450">
        <v>381.88</v>
      </c>
      <c r="F6930" s="455">
        <v>0.30580000000000002</v>
      </c>
      <c r="G6930" s="453">
        <f>VLOOKUP(B6930,'SINAPI-%MO'!B:E,4,0)</f>
        <v>0.13919999999999999</v>
      </c>
      <c r="H6930" s="456">
        <f t="shared" si="108"/>
        <v>328.72</v>
      </c>
    </row>
    <row r="6931" spans="1:8" x14ac:dyDescent="0.25">
      <c r="A6931" s="447"/>
      <c r="B6931" s="449">
        <v>106073</v>
      </c>
      <c r="C6931" s="439" t="s">
        <v>13830</v>
      </c>
      <c r="D6931" s="449" t="s">
        <v>71</v>
      </c>
      <c r="E6931" s="450">
        <v>465.64</v>
      </c>
      <c r="F6931" s="455">
        <v>0.35239999999999999</v>
      </c>
      <c r="G6931" s="453">
        <f>VLOOKUP(B6931,'SINAPI-%MO'!B:E,4,0)</f>
        <v>0.1211</v>
      </c>
      <c r="H6931" s="456">
        <f t="shared" si="108"/>
        <v>409.25</v>
      </c>
    </row>
    <row r="6932" spans="1:8" x14ac:dyDescent="0.25">
      <c r="A6932" s="447"/>
      <c r="B6932" s="449">
        <v>106068</v>
      </c>
      <c r="C6932" s="439" t="s">
        <v>13831</v>
      </c>
      <c r="D6932" s="449" t="s">
        <v>71</v>
      </c>
      <c r="E6932" s="450">
        <v>264.61</v>
      </c>
      <c r="F6932" s="455">
        <v>0.38590000000000002</v>
      </c>
      <c r="G6932" s="453">
        <f>VLOOKUP(B6932,'SINAPI-%MO'!B:E,4,0)</f>
        <v>0.19750000000000001</v>
      </c>
      <c r="H6932" s="456">
        <f t="shared" si="108"/>
        <v>212.34</v>
      </c>
    </row>
    <row r="6933" spans="1:8" x14ac:dyDescent="0.25">
      <c r="A6933" s="447"/>
      <c r="B6933" s="449">
        <v>106069</v>
      </c>
      <c r="C6933" s="439" t="s">
        <v>13832</v>
      </c>
      <c r="D6933" s="449" t="s">
        <v>71</v>
      </c>
      <c r="E6933" s="450">
        <v>293.38</v>
      </c>
      <c r="F6933" s="455">
        <v>0.41299999999999998</v>
      </c>
      <c r="G6933" s="453">
        <f>VLOOKUP(B6933,'SINAPI-%MO'!B:E,4,0)</f>
        <v>0.17399999999999999</v>
      </c>
      <c r="H6933" s="456">
        <f t="shared" si="108"/>
        <v>242.33</v>
      </c>
    </row>
    <row r="6934" spans="1:8" x14ac:dyDescent="0.25">
      <c r="A6934" s="447"/>
      <c r="B6934" s="449">
        <v>106074</v>
      </c>
      <c r="C6934" s="439" t="s">
        <v>13833</v>
      </c>
      <c r="D6934" s="449" t="s">
        <v>71</v>
      </c>
      <c r="E6934" s="450">
        <v>317.70999999999998</v>
      </c>
      <c r="F6934" s="455">
        <v>0.42570000000000002</v>
      </c>
      <c r="G6934" s="453">
        <f>VLOOKUP(B6934,'SINAPI-%MO'!B:E,4,0)</f>
        <v>0.15939999999999999</v>
      </c>
      <c r="H6934" s="456">
        <f t="shared" si="108"/>
        <v>267.06</v>
      </c>
    </row>
    <row r="6935" spans="1:8" x14ac:dyDescent="0.25">
      <c r="A6935" s="447"/>
      <c r="B6935" s="449">
        <v>106075</v>
      </c>
      <c r="C6935" s="439" t="s">
        <v>13834</v>
      </c>
      <c r="D6935" s="449" t="s">
        <v>71</v>
      </c>
      <c r="E6935" s="450">
        <v>351.77</v>
      </c>
      <c r="F6935" s="455">
        <v>0.43259999999999998</v>
      </c>
      <c r="G6935" s="453">
        <f>VLOOKUP(B6935,'SINAPI-%MO'!B:E,4,0)</f>
        <v>0.1517</v>
      </c>
      <c r="H6935" s="456">
        <f t="shared" si="108"/>
        <v>298.39999999999998</v>
      </c>
    </row>
    <row r="6936" spans="1:8" x14ac:dyDescent="0.25">
      <c r="A6936" s="447"/>
      <c r="B6936" s="449">
        <v>106076</v>
      </c>
      <c r="C6936" s="439" t="s">
        <v>13835</v>
      </c>
      <c r="D6936" s="449" t="s">
        <v>71</v>
      </c>
      <c r="E6936" s="450">
        <v>412.05</v>
      </c>
      <c r="F6936" s="455">
        <v>0.47849999999999998</v>
      </c>
      <c r="G6936" s="453">
        <f>VLOOKUP(B6936,'SINAPI-%MO'!B:E,4,0)</f>
        <v>0.1328</v>
      </c>
      <c r="H6936" s="456">
        <f t="shared" si="108"/>
        <v>357.32</v>
      </c>
    </row>
    <row r="6937" spans="1:8" x14ac:dyDescent="0.25">
      <c r="A6937" s="447"/>
      <c r="B6937" s="449">
        <v>101964</v>
      </c>
      <c r="C6937" s="439" t="s">
        <v>13146</v>
      </c>
      <c r="D6937" s="449" t="s">
        <v>71</v>
      </c>
      <c r="E6937" s="450">
        <v>169.93</v>
      </c>
      <c r="F6937" s="455">
        <v>0.2465</v>
      </c>
      <c r="G6937" s="453">
        <f>VLOOKUP(B6937,'SINAPI-%MO'!B:E,4,0)</f>
        <v>0.22489999999999999</v>
      </c>
      <c r="H6937" s="456">
        <f t="shared" si="108"/>
        <v>131.71</v>
      </c>
    </row>
    <row r="6938" spans="1:8" x14ac:dyDescent="0.25">
      <c r="A6938" s="447"/>
      <c r="B6938" s="449">
        <v>106059</v>
      </c>
      <c r="C6938" s="439" t="s">
        <v>13147</v>
      </c>
      <c r="D6938" s="449" t="s">
        <v>71</v>
      </c>
      <c r="E6938" s="450">
        <v>182.83</v>
      </c>
      <c r="F6938" s="455">
        <v>0.30520000000000003</v>
      </c>
      <c r="G6938" s="453">
        <f>VLOOKUP(B6938,'SINAPI-%MO'!B:E,4,0)</f>
        <v>0.20349999999999999</v>
      </c>
      <c r="H6938" s="456">
        <f t="shared" si="108"/>
        <v>145.62</v>
      </c>
    </row>
    <row r="6939" spans="1:8" x14ac:dyDescent="0.25">
      <c r="A6939" s="447"/>
      <c r="B6939" s="449">
        <v>106060</v>
      </c>
      <c r="C6939" s="439" t="s">
        <v>13148</v>
      </c>
      <c r="D6939" s="449" t="s">
        <v>71</v>
      </c>
      <c r="E6939" s="450">
        <v>175.93</v>
      </c>
      <c r="F6939" s="455">
        <v>0.31719999999999998</v>
      </c>
      <c r="G6939" s="453">
        <f>VLOOKUP(B6939,'SINAPI-%MO'!B:E,4,0)</f>
        <v>0.18360000000000001</v>
      </c>
      <c r="H6939" s="456">
        <f t="shared" si="108"/>
        <v>143.62</v>
      </c>
    </row>
    <row r="6940" spans="1:8" x14ac:dyDescent="0.25">
      <c r="A6940" s="447"/>
      <c r="B6940" s="449">
        <v>101963</v>
      </c>
      <c r="C6940" s="439" t="s">
        <v>13149</v>
      </c>
      <c r="D6940" s="449" t="s">
        <v>71</v>
      </c>
      <c r="E6940" s="450">
        <v>188.49</v>
      </c>
      <c r="F6940" s="455">
        <v>0.30280000000000001</v>
      </c>
      <c r="G6940" s="453">
        <f>VLOOKUP(B6940,'SINAPI-%MO'!B:E,4,0)</f>
        <v>0.21010000000000001</v>
      </c>
      <c r="H6940" s="456">
        <f t="shared" si="108"/>
        <v>148.88</v>
      </c>
    </row>
    <row r="6941" spans="1:8" x14ac:dyDescent="0.25">
      <c r="A6941" s="447"/>
      <c r="B6941" s="449">
        <v>101947</v>
      </c>
      <c r="C6941" s="439" t="s">
        <v>13836</v>
      </c>
      <c r="D6941" s="449" t="s">
        <v>71</v>
      </c>
      <c r="E6941" s="450">
        <v>193.24</v>
      </c>
      <c r="F6941" s="455">
        <v>0.3251</v>
      </c>
      <c r="G6941" s="453">
        <f>VLOOKUP(B6941,'SINAPI-%MO'!B:E,4,0)</f>
        <v>0.19969999999999999</v>
      </c>
      <c r="H6941" s="456">
        <f t="shared" si="108"/>
        <v>154.63999999999999</v>
      </c>
    </row>
    <row r="6942" spans="1:8" x14ac:dyDescent="0.25">
      <c r="A6942" s="447"/>
      <c r="B6942" s="449">
        <v>101948</v>
      </c>
      <c r="C6942" s="439" t="s">
        <v>13837</v>
      </c>
      <c r="D6942" s="449" t="s">
        <v>71</v>
      </c>
      <c r="E6942" s="450">
        <v>207.15</v>
      </c>
      <c r="F6942" s="455">
        <v>0.37909999999999999</v>
      </c>
      <c r="G6942" s="453">
        <f>VLOOKUP(B6942,'SINAPI-%MO'!B:E,4,0)</f>
        <v>0.16769999999999999</v>
      </c>
      <c r="H6942" s="456">
        <f t="shared" si="108"/>
        <v>172.41</v>
      </c>
    </row>
    <row r="6943" spans="1:8" x14ac:dyDescent="0.25">
      <c r="A6943" s="447"/>
      <c r="B6943" s="449">
        <v>101949</v>
      </c>
      <c r="C6943" s="439" t="s">
        <v>13838</v>
      </c>
      <c r="D6943" s="449" t="s">
        <v>71</v>
      </c>
      <c r="E6943" s="450">
        <v>217.85</v>
      </c>
      <c r="F6943" s="455">
        <v>0.39800000000000002</v>
      </c>
      <c r="G6943" s="453">
        <f>VLOOKUP(B6943,'SINAPI-%MO'!B:E,4,0)</f>
        <v>0.15409999999999999</v>
      </c>
      <c r="H6943" s="456">
        <f t="shared" si="108"/>
        <v>184.27</v>
      </c>
    </row>
    <row r="6944" spans="1:8" x14ac:dyDescent="0.25">
      <c r="A6944" s="447"/>
      <c r="B6944" s="449">
        <v>101950</v>
      </c>
      <c r="C6944" s="439" t="s">
        <v>13839</v>
      </c>
      <c r="D6944" s="449" t="s">
        <v>71</v>
      </c>
      <c r="E6944" s="450">
        <v>252.14</v>
      </c>
      <c r="F6944" s="455">
        <v>0.41949999999999998</v>
      </c>
      <c r="G6944" s="453">
        <f>VLOOKUP(B6944,'SINAPI-%MO'!B:E,4,0)</f>
        <v>0.13850000000000001</v>
      </c>
      <c r="H6944" s="456">
        <f t="shared" si="108"/>
        <v>217.21</v>
      </c>
    </row>
    <row r="6945" spans="1:8" x14ac:dyDescent="0.25">
      <c r="A6945" s="447"/>
      <c r="B6945" s="449">
        <v>106061</v>
      </c>
      <c r="C6945" s="439" t="s">
        <v>13840</v>
      </c>
      <c r="D6945" s="449" t="s">
        <v>71</v>
      </c>
      <c r="E6945" s="450">
        <v>286.52</v>
      </c>
      <c r="F6945" s="455">
        <v>0.4788</v>
      </c>
      <c r="G6945" s="453">
        <f>VLOOKUP(B6945,'SINAPI-%MO'!B:E,4,0)</f>
        <v>0.11899999999999999</v>
      </c>
      <c r="H6945" s="456">
        <f t="shared" si="108"/>
        <v>252.42</v>
      </c>
    </row>
    <row r="6946" spans="1:8" x14ac:dyDescent="0.25">
      <c r="A6946" s="447"/>
      <c r="B6946" s="449">
        <v>101951</v>
      </c>
      <c r="C6946" s="439" t="s">
        <v>13841</v>
      </c>
      <c r="D6946" s="449" t="s">
        <v>71</v>
      </c>
      <c r="E6946" s="450">
        <v>193.11</v>
      </c>
      <c r="F6946" s="455">
        <v>0.35520000000000002</v>
      </c>
      <c r="G6946" s="453">
        <f>VLOOKUP(B6946,'SINAPI-%MO'!B:E,4,0)</f>
        <v>0.17960000000000001</v>
      </c>
      <c r="H6946" s="456">
        <f t="shared" si="108"/>
        <v>158.41999999999999</v>
      </c>
    </row>
    <row r="6947" spans="1:8" x14ac:dyDescent="0.25">
      <c r="A6947" s="447"/>
      <c r="B6947" s="449">
        <v>101952</v>
      </c>
      <c r="C6947" s="439" t="s">
        <v>13842</v>
      </c>
      <c r="D6947" s="449" t="s">
        <v>71</v>
      </c>
      <c r="E6947" s="450">
        <v>211.09</v>
      </c>
      <c r="F6947" s="455">
        <v>0.42170000000000002</v>
      </c>
      <c r="G6947" s="453">
        <f>VLOOKUP(B6947,'SINAPI-%MO'!B:E,4,0)</f>
        <v>0.14299999999999999</v>
      </c>
      <c r="H6947" s="456">
        <f t="shared" si="108"/>
        <v>180.9</v>
      </c>
    </row>
    <row r="6948" spans="1:8" x14ac:dyDescent="0.25">
      <c r="A6948" s="447"/>
      <c r="B6948" s="449">
        <v>101953</v>
      </c>
      <c r="C6948" s="439" t="s">
        <v>13843</v>
      </c>
      <c r="D6948" s="449" t="s">
        <v>71</v>
      </c>
      <c r="E6948" s="450">
        <v>226.85</v>
      </c>
      <c r="F6948" s="455">
        <v>0.45579999999999998</v>
      </c>
      <c r="G6948" s="453">
        <f>VLOOKUP(B6948,'SINAPI-%MO'!B:E,4,0)</f>
        <v>0.1288</v>
      </c>
      <c r="H6948" s="456">
        <f t="shared" si="108"/>
        <v>197.63</v>
      </c>
    </row>
    <row r="6949" spans="1:8" x14ac:dyDescent="0.25">
      <c r="A6949" s="447"/>
      <c r="B6949" s="449">
        <v>101954</v>
      </c>
      <c r="C6949" s="439" t="s">
        <v>13844</v>
      </c>
      <c r="D6949" s="449" t="s">
        <v>71</v>
      </c>
      <c r="E6949" s="450">
        <v>259.83999999999997</v>
      </c>
      <c r="F6949" s="455">
        <v>0.46810000000000002</v>
      </c>
      <c r="G6949" s="453">
        <f>VLOOKUP(B6949,'SINAPI-%MO'!B:E,4,0)</f>
        <v>0.1183</v>
      </c>
      <c r="H6949" s="456">
        <f t="shared" si="108"/>
        <v>229.1</v>
      </c>
    </row>
    <row r="6950" spans="1:8" x14ac:dyDescent="0.25">
      <c r="A6950" s="447"/>
      <c r="B6950" s="449">
        <v>106062</v>
      </c>
      <c r="C6950" s="439" t="s">
        <v>13845</v>
      </c>
      <c r="D6950" s="449" t="s">
        <v>71</v>
      </c>
      <c r="E6950" s="450">
        <v>282.48</v>
      </c>
      <c r="F6950" s="455">
        <v>0.5252</v>
      </c>
      <c r="G6950" s="453">
        <f>VLOOKUP(B6950,'SINAPI-%MO'!B:E,4,0)</f>
        <v>0.1045</v>
      </c>
      <c r="H6950" s="456">
        <f t="shared" si="108"/>
        <v>252.96</v>
      </c>
    </row>
    <row r="6951" spans="1:8" x14ac:dyDescent="0.25">
      <c r="A6951" s="447"/>
      <c r="B6951" s="449">
        <v>100323</v>
      </c>
      <c r="C6951" s="439" t="s">
        <v>1596</v>
      </c>
      <c r="D6951" s="449" t="s">
        <v>84</v>
      </c>
      <c r="E6951" s="450">
        <v>172.72</v>
      </c>
      <c r="F6951" s="455">
        <v>0</v>
      </c>
      <c r="G6951" s="453">
        <f>VLOOKUP(B6951,'SINAPI-%MO'!B:E,4,0)</f>
        <v>0.34339999999999998</v>
      </c>
      <c r="H6951" s="456">
        <f t="shared" si="108"/>
        <v>113.4</v>
      </c>
    </row>
    <row r="6952" spans="1:8" x14ac:dyDescent="0.25">
      <c r="A6952" s="447"/>
      <c r="B6952" s="449">
        <v>100324</v>
      </c>
      <c r="C6952" s="439" t="s">
        <v>1597</v>
      </c>
      <c r="D6952" s="449" t="s">
        <v>84</v>
      </c>
      <c r="E6952" s="450">
        <v>175.09</v>
      </c>
      <c r="F6952" s="455">
        <v>0</v>
      </c>
      <c r="G6952" s="453">
        <f>VLOOKUP(B6952,'SINAPI-%MO'!B:E,4,0)</f>
        <v>0.3387</v>
      </c>
      <c r="H6952" s="456">
        <f t="shared" si="108"/>
        <v>115.78</v>
      </c>
    </row>
    <row r="6953" spans="1:8" x14ac:dyDescent="0.25">
      <c r="A6953" s="447"/>
      <c r="B6953" s="449">
        <v>96624</v>
      </c>
      <c r="C6953" s="439" t="s">
        <v>1578</v>
      </c>
      <c r="D6953" s="449" t="s">
        <v>84</v>
      </c>
      <c r="E6953" s="450">
        <v>175.39</v>
      </c>
      <c r="F6953" s="455">
        <v>0</v>
      </c>
      <c r="G6953" s="453">
        <f>VLOOKUP(B6953,'SINAPI-%MO'!B:E,4,0)</f>
        <v>0.3382</v>
      </c>
      <c r="H6953" s="456">
        <f t="shared" si="108"/>
        <v>116.07</v>
      </c>
    </row>
    <row r="6954" spans="1:8" x14ac:dyDescent="0.25">
      <c r="A6954" s="447"/>
      <c r="B6954" s="449">
        <v>100322</v>
      </c>
      <c r="C6954" s="439" t="s">
        <v>1595</v>
      </c>
      <c r="D6954" s="449" t="s">
        <v>84</v>
      </c>
      <c r="E6954" s="450">
        <v>168.41</v>
      </c>
      <c r="F6954" s="455">
        <v>0</v>
      </c>
      <c r="G6954" s="453">
        <f>VLOOKUP(B6954,'SINAPI-%MO'!B:E,4,0)</f>
        <v>0.35220000000000001</v>
      </c>
      <c r="H6954" s="456">
        <f t="shared" si="108"/>
        <v>109.09</v>
      </c>
    </row>
    <row r="6955" spans="1:8" x14ac:dyDescent="0.25">
      <c r="A6955" s="447"/>
      <c r="B6955" s="449">
        <v>96623</v>
      </c>
      <c r="C6955" s="439" t="s">
        <v>1577</v>
      </c>
      <c r="D6955" s="449" t="s">
        <v>84</v>
      </c>
      <c r="E6955" s="450">
        <v>190.45</v>
      </c>
      <c r="F6955" s="455">
        <v>0</v>
      </c>
      <c r="G6955" s="453">
        <f>VLOOKUP(B6955,'SINAPI-%MO'!B:E,4,0)</f>
        <v>0.38800000000000001</v>
      </c>
      <c r="H6955" s="456">
        <f t="shared" si="108"/>
        <v>116.55</v>
      </c>
    </row>
    <row r="6956" spans="1:8" x14ac:dyDescent="0.25">
      <c r="A6956" s="447"/>
      <c r="B6956" s="449">
        <v>96622</v>
      </c>
      <c r="C6956" s="439" t="s">
        <v>1576</v>
      </c>
      <c r="D6956" s="449" t="s">
        <v>84</v>
      </c>
      <c r="E6956" s="450">
        <v>207.16</v>
      </c>
      <c r="F6956" s="455">
        <v>0</v>
      </c>
      <c r="G6956" s="453">
        <f>VLOOKUP(B6956,'SINAPI-%MO'!B:E,4,0)</f>
        <v>0.35049999999999998</v>
      </c>
      <c r="H6956" s="456">
        <f t="shared" si="108"/>
        <v>134.55000000000001</v>
      </c>
    </row>
    <row r="6957" spans="1:8" x14ac:dyDescent="0.25">
      <c r="A6957" s="447"/>
      <c r="B6957" s="449">
        <v>96621</v>
      </c>
      <c r="C6957" s="439" t="s">
        <v>1575</v>
      </c>
      <c r="D6957" s="449" t="s">
        <v>84</v>
      </c>
      <c r="E6957" s="450">
        <v>222.22</v>
      </c>
      <c r="F6957" s="455">
        <v>0</v>
      </c>
      <c r="G6957" s="453">
        <f>VLOOKUP(B6957,'SINAPI-%MO'!B:E,4,0)</f>
        <v>0.39240000000000003</v>
      </c>
      <c r="H6957" s="456">
        <f t="shared" si="108"/>
        <v>135.02000000000001</v>
      </c>
    </row>
    <row r="6958" spans="1:8" x14ac:dyDescent="0.25">
      <c r="A6958" s="447"/>
      <c r="B6958" s="449">
        <v>96617</v>
      </c>
      <c r="C6958" s="439" t="s">
        <v>1572</v>
      </c>
      <c r="D6958" s="449" t="s">
        <v>71</v>
      </c>
      <c r="E6958" s="450">
        <v>20.7</v>
      </c>
      <c r="F6958" s="455">
        <v>0</v>
      </c>
      <c r="G6958" s="453">
        <f>VLOOKUP(B6958,'SINAPI-%MO'!B:E,4,0)</f>
        <v>0.45939999999999998</v>
      </c>
      <c r="H6958" s="456">
        <f t="shared" si="108"/>
        <v>11.19</v>
      </c>
    </row>
    <row r="6959" spans="1:8" x14ac:dyDescent="0.25">
      <c r="A6959" s="447"/>
      <c r="B6959" s="449">
        <v>96619</v>
      </c>
      <c r="C6959" s="439" t="s">
        <v>1573</v>
      </c>
      <c r="D6959" s="449" t="s">
        <v>71</v>
      </c>
      <c r="E6959" s="450">
        <v>41.47</v>
      </c>
      <c r="F6959" s="455">
        <v>0</v>
      </c>
      <c r="G6959" s="453">
        <f>VLOOKUP(B6959,'SINAPI-%MO'!B:E,4,0)</f>
        <v>0.45069999999999999</v>
      </c>
      <c r="H6959" s="456">
        <f t="shared" si="108"/>
        <v>22.77</v>
      </c>
    </row>
    <row r="6960" spans="1:8" x14ac:dyDescent="0.25">
      <c r="A6960" s="447"/>
      <c r="B6960" s="449">
        <v>96616</v>
      </c>
      <c r="C6960" s="439" t="s">
        <v>1571</v>
      </c>
      <c r="D6960" s="449" t="s">
        <v>84</v>
      </c>
      <c r="E6960" s="450">
        <v>829.69</v>
      </c>
      <c r="F6960" s="455">
        <v>0</v>
      </c>
      <c r="G6960" s="453">
        <f>VLOOKUP(B6960,'SINAPI-%MO'!B:E,4,0)</f>
        <v>0.45079999999999998</v>
      </c>
      <c r="H6960" s="456">
        <f t="shared" si="108"/>
        <v>455.66</v>
      </c>
    </row>
    <row r="6961" spans="1:8" x14ac:dyDescent="0.25">
      <c r="A6961" s="447"/>
      <c r="B6961" s="449">
        <v>95240</v>
      </c>
      <c r="C6961" s="439" t="s">
        <v>1569</v>
      </c>
      <c r="D6961" s="449" t="s">
        <v>71</v>
      </c>
      <c r="E6961" s="450">
        <v>19.89</v>
      </c>
      <c r="F6961" s="455">
        <v>0</v>
      </c>
      <c r="G6961" s="453">
        <f>VLOOKUP(B6961,'SINAPI-%MO'!B:E,4,0)</f>
        <v>0.43740000000000001</v>
      </c>
      <c r="H6961" s="456">
        <f t="shared" si="108"/>
        <v>11.19</v>
      </c>
    </row>
    <row r="6962" spans="1:8" x14ac:dyDescent="0.25">
      <c r="A6962" s="447"/>
      <c r="B6962" s="449">
        <v>95241</v>
      </c>
      <c r="C6962" s="439" t="s">
        <v>1570</v>
      </c>
      <c r="D6962" s="449" t="s">
        <v>71</v>
      </c>
      <c r="E6962" s="450">
        <v>38.36</v>
      </c>
      <c r="F6962" s="455">
        <v>0</v>
      </c>
      <c r="G6962" s="453">
        <f>VLOOKUP(B6962,'SINAPI-%MO'!B:E,4,0)</f>
        <v>0.40620000000000001</v>
      </c>
      <c r="H6962" s="456">
        <f t="shared" si="108"/>
        <v>22.77</v>
      </c>
    </row>
    <row r="6963" spans="1:8" x14ac:dyDescent="0.25">
      <c r="A6963" s="447"/>
      <c r="B6963" s="449">
        <v>96620</v>
      </c>
      <c r="C6963" s="439" t="s">
        <v>1574</v>
      </c>
      <c r="D6963" s="449" t="s">
        <v>84</v>
      </c>
      <c r="E6963" s="450">
        <v>767.47</v>
      </c>
      <c r="F6963" s="455">
        <v>0</v>
      </c>
      <c r="G6963" s="453">
        <f>VLOOKUP(B6963,'SINAPI-%MO'!B:E,4,0)</f>
        <v>0.40629999999999999</v>
      </c>
      <c r="H6963" s="456">
        <f t="shared" si="108"/>
        <v>455.64</v>
      </c>
    </row>
    <row r="6964" spans="1:8" x14ac:dyDescent="0.25">
      <c r="A6964" s="447"/>
      <c r="B6964" s="449">
        <v>104043</v>
      </c>
      <c r="C6964" s="439" t="s">
        <v>3773</v>
      </c>
      <c r="D6964" s="449" t="s">
        <v>60</v>
      </c>
      <c r="E6964" s="450">
        <v>10.77</v>
      </c>
      <c r="F6964" s="455">
        <v>0</v>
      </c>
      <c r="G6964" s="453">
        <f>VLOOKUP(B6964,'SINAPI-%MO'!B:E,4,0)</f>
        <v>0.33429999999999999</v>
      </c>
      <c r="H6964" s="456">
        <f t="shared" si="108"/>
        <v>7.16</v>
      </c>
    </row>
    <row r="6965" spans="1:8" x14ac:dyDescent="0.25">
      <c r="A6965" s="447"/>
      <c r="B6965" s="449">
        <v>104044</v>
      </c>
      <c r="C6965" s="439" t="s">
        <v>3774</v>
      </c>
      <c r="D6965" s="449" t="s">
        <v>60</v>
      </c>
      <c r="E6965" s="450">
        <v>11.05</v>
      </c>
      <c r="F6965" s="455">
        <v>0</v>
      </c>
      <c r="G6965" s="453">
        <f>VLOOKUP(B6965,'SINAPI-%MO'!B:E,4,0)</f>
        <v>0.3846</v>
      </c>
      <c r="H6965" s="456">
        <f t="shared" si="108"/>
        <v>6.8</v>
      </c>
    </row>
    <row r="6966" spans="1:8" x14ac:dyDescent="0.25">
      <c r="A6966" s="447"/>
      <c r="B6966" s="449">
        <v>104045</v>
      </c>
      <c r="C6966" s="439" t="s">
        <v>3775</v>
      </c>
      <c r="D6966" s="449" t="s">
        <v>60</v>
      </c>
      <c r="E6966" s="450">
        <v>18.940000000000001</v>
      </c>
      <c r="F6966" s="455">
        <v>0</v>
      </c>
      <c r="G6966" s="453">
        <f>VLOOKUP(B6966,'SINAPI-%MO'!B:E,4,0)</f>
        <v>0.25869999999999999</v>
      </c>
      <c r="H6966" s="456">
        <f t="shared" si="108"/>
        <v>14.04</v>
      </c>
    </row>
    <row r="6967" spans="1:8" x14ac:dyDescent="0.25">
      <c r="A6967" s="447"/>
      <c r="B6967" s="449">
        <v>104049</v>
      </c>
      <c r="C6967" s="439" t="s">
        <v>3779</v>
      </c>
      <c r="D6967" s="449" t="s">
        <v>60</v>
      </c>
      <c r="E6967" s="450">
        <v>5.44</v>
      </c>
      <c r="F6967" s="455">
        <v>0</v>
      </c>
      <c r="G6967" s="453">
        <f>VLOOKUP(B6967,'SINAPI-%MO'!B:E,4,0)</f>
        <v>0.75370000000000004</v>
      </c>
      <c r="H6967" s="456">
        <f t="shared" si="108"/>
        <v>1.33</v>
      </c>
    </row>
    <row r="6968" spans="1:8" x14ac:dyDescent="0.25">
      <c r="A6968" s="447"/>
      <c r="B6968" s="449">
        <v>104050</v>
      </c>
      <c r="C6968" s="439" t="s">
        <v>3780</v>
      </c>
      <c r="D6968" s="449" t="s">
        <v>60</v>
      </c>
      <c r="E6968" s="450">
        <v>8.3800000000000008</v>
      </c>
      <c r="F6968" s="455">
        <v>0</v>
      </c>
      <c r="G6968" s="453">
        <f>VLOOKUP(B6968,'SINAPI-%MO'!B:E,4,0)</f>
        <v>0.66710000000000003</v>
      </c>
      <c r="H6968" s="456">
        <f t="shared" si="108"/>
        <v>2.78</v>
      </c>
    </row>
    <row r="6969" spans="1:8" x14ac:dyDescent="0.25">
      <c r="A6969" s="447"/>
      <c r="B6969" s="449">
        <v>104084</v>
      </c>
      <c r="C6969" s="439" t="s">
        <v>3799</v>
      </c>
      <c r="D6969" s="449" t="s">
        <v>60</v>
      </c>
      <c r="E6969" s="450">
        <v>93.7</v>
      </c>
      <c r="F6969" s="455">
        <v>0</v>
      </c>
      <c r="G6969" s="453">
        <f>VLOOKUP(B6969,'SINAPI-%MO'!B:E,4,0)</f>
        <v>3.8100000000000002E-2</v>
      </c>
      <c r="H6969" s="456">
        <f t="shared" si="108"/>
        <v>90.13</v>
      </c>
    </row>
    <row r="6970" spans="1:8" x14ac:dyDescent="0.25">
      <c r="A6970" s="447"/>
      <c r="B6970" s="449">
        <v>104037</v>
      </c>
      <c r="C6970" s="439" t="s">
        <v>11830</v>
      </c>
      <c r="D6970" s="449" t="s">
        <v>60</v>
      </c>
      <c r="E6970" s="450">
        <v>0</v>
      </c>
      <c r="F6970" s="455"/>
      <c r="G6970" s="453" t="e">
        <f>VLOOKUP(B6970,'SINAPI-%MO'!B:E,4,0)</f>
        <v>#N/A</v>
      </c>
      <c r="H6970" s="456" t="str">
        <f t="shared" si="108"/>
        <v/>
      </c>
    </row>
    <row r="6971" spans="1:8" x14ac:dyDescent="0.25">
      <c r="A6971" s="447"/>
      <c r="B6971" s="449">
        <v>104035</v>
      </c>
      <c r="C6971" s="439" t="s">
        <v>3770</v>
      </c>
      <c r="D6971" s="449" t="s">
        <v>60</v>
      </c>
      <c r="E6971" s="450">
        <v>46.67</v>
      </c>
      <c r="F6971" s="455">
        <v>0</v>
      </c>
      <c r="G6971" s="453">
        <f>VLOOKUP(B6971,'SINAPI-%MO'!B:E,4,0)</f>
        <v>0.39360000000000001</v>
      </c>
      <c r="H6971" s="456">
        <f t="shared" si="108"/>
        <v>28.3</v>
      </c>
    </row>
    <row r="6972" spans="1:8" x14ac:dyDescent="0.25">
      <c r="A6972" s="447"/>
      <c r="B6972" s="449">
        <v>104036</v>
      </c>
      <c r="C6972" s="439" t="s">
        <v>3771</v>
      </c>
      <c r="D6972" s="449" t="s">
        <v>60</v>
      </c>
      <c r="E6972" s="450">
        <v>48.09</v>
      </c>
      <c r="F6972" s="455">
        <v>0</v>
      </c>
      <c r="G6972" s="453">
        <f>VLOOKUP(B6972,'SINAPI-%MO'!B:E,4,0)</f>
        <v>0.3957</v>
      </c>
      <c r="H6972" s="456">
        <f t="shared" si="108"/>
        <v>29.06</v>
      </c>
    </row>
    <row r="6973" spans="1:8" x14ac:dyDescent="0.25">
      <c r="A6973" s="447"/>
      <c r="B6973" s="449">
        <v>104034</v>
      </c>
      <c r="C6973" s="439" t="s">
        <v>3769</v>
      </c>
      <c r="D6973" s="449" t="s">
        <v>60</v>
      </c>
      <c r="E6973" s="450">
        <v>32.33</v>
      </c>
      <c r="F6973" s="455">
        <v>0.72870000000000001</v>
      </c>
      <c r="G6973" s="453">
        <f>VLOOKUP(B6973,'SINAPI-%MO'!B:E,4,0)</f>
        <v>0.27129999999999999</v>
      </c>
      <c r="H6973" s="456">
        <f t="shared" si="108"/>
        <v>23.55</v>
      </c>
    </row>
    <row r="6974" spans="1:8" x14ac:dyDescent="0.25">
      <c r="A6974" s="447"/>
      <c r="B6974" s="449">
        <v>104031</v>
      </c>
      <c r="C6974" s="439" t="s">
        <v>3766</v>
      </c>
      <c r="D6974" s="449" t="s">
        <v>60</v>
      </c>
      <c r="E6974" s="450">
        <v>20.66</v>
      </c>
      <c r="F6974" s="455">
        <v>0.59970000000000001</v>
      </c>
      <c r="G6974" s="453">
        <f>VLOOKUP(B6974,'SINAPI-%MO'!B:E,4,0)</f>
        <v>0.40029999999999999</v>
      </c>
      <c r="H6974" s="456">
        <f t="shared" si="108"/>
        <v>12.38</v>
      </c>
    </row>
    <row r="6975" spans="1:8" x14ac:dyDescent="0.25">
      <c r="A6975" s="447"/>
      <c r="B6975" s="449">
        <v>104032</v>
      </c>
      <c r="C6975" s="439" t="s">
        <v>3767</v>
      </c>
      <c r="D6975" s="449" t="s">
        <v>60</v>
      </c>
      <c r="E6975" s="450">
        <v>26.76</v>
      </c>
      <c r="F6975" s="455">
        <v>0.68389999999999995</v>
      </c>
      <c r="G6975" s="453">
        <f>VLOOKUP(B6975,'SINAPI-%MO'!B:E,4,0)</f>
        <v>0.31609999999999999</v>
      </c>
      <c r="H6975" s="456">
        <f t="shared" si="108"/>
        <v>18.3</v>
      </c>
    </row>
    <row r="6976" spans="1:8" x14ac:dyDescent="0.25">
      <c r="A6976" s="447"/>
      <c r="B6976" s="449">
        <v>104033</v>
      </c>
      <c r="C6976" s="439" t="s">
        <v>3768</v>
      </c>
      <c r="D6976" s="449" t="s">
        <v>60</v>
      </c>
      <c r="E6976" s="450">
        <v>24.07</v>
      </c>
      <c r="F6976" s="455">
        <v>0.64439999999999997</v>
      </c>
      <c r="G6976" s="453">
        <f>VLOOKUP(B6976,'SINAPI-%MO'!B:E,4,0)</f>
        <v>0.35560000000000003</v>
      </c>
      <c r="H6976" s="456">
        <f t="shared" si="108"/>
        <v>15.51</v>
      </c>
    </row>
    <row r="6977" spans="1:8" x14ac:dyDescent="0.25">
      <c r="A6977" s="447"/>
      <c r="B6977" s="449">
        <v>104038</v>
      </c>
      <c r="C6977" s="439" t="s">
        <v>11831</v>
      </c>
      <c r="D6977" s="449" t="s">
        <v>60</v>
      </c>
      <c r="E6977" s="450">
        <v>0</v>
      </c>
      <c r="F6977" s="455"/>
      <c r="G6977" s="453" t="e">
        <f>VLOOKUP(B6977,'SINAPI-%MO'!B:E,4,0)</f>
        <v>#N/A</v>
      </c>
      <c r="H6977" s="456" t="str">
        <f t="shared" si="108"/>
        <v/>
      </c>
    </row>
    <row r="6978" spans="1:8" x14ac:dyDescent="0.25">
      <c r="A6978" s="447"/>
      <c r="B6978" s="449">
        <v>104051</v>
      </c>
      <c r="C6978" s="439" t="s">
        <v>3781</v>
      </c>
      <c r="D6978" s="449" t="s">
        <v>60</v>
      </c>
      <c r="E6978" s="450">
        <v>9.4499999999999993</v>
      </c>
      <c r="F6978" s="455">
        <v>0</v>
      </c>
      <c r="G6978" s="453">
        <f>VLOOKUP(B6978,'SINAPI-%MO'!B:E,4,0)</f>
        <v>0.35870000000000002</v>
      </c>
      <c r="H6978" s="456">
        <f t="shared" si="108"/>
        <v>6.06</v>
      </c>
    </row>
    <row r="6979" spans="1:8" x14ac:dyDescent="0.25">
      <c r="A6979" s="447"/>
      <c r="B6979" s="449">
        <v>104052</v>
      </c>
      <c r="C6979" s="439" t="s">
        <v>3782</v>
      </c>
      <c r="D6979" s="449" t="s">
        <v>60</v>
      </c>
      <c r="E6979" s="450">
        <v>13.36</v>
      </c>
      <c r="F6979" s="455">
        <v>0</v>
      </c>
      <c r="G6979" s="453">
        <f>VLOOKUP(B6979,'SINAPI-%MO'!B:E,4,0)</f>
        <v>0.3473</v>
      </c>
      <c r="H6979" s="456">
        <f t="shared" si="108"/>
        <v>8.7200000000000006</v>
      </c>
    </row>
    <row r="6980" spans="1:8" x14ac:dyDescent="0.25">
      <c r="A6980" s="447"/>
      <c r="B6980" s="449">
        <v>104046</v>
      </c>
      <c r="C6980" s="439" t="s">
        <v>3776</v>
      </c>
      <c r="D6980" s="449" t="s">
        <v>60</v>
      </c>
      <c r="E6980" s="450">
        <v>10.14</v>
      </c>
      <c r="F6980" s="455">
        <v>0</v>
      </c>
      <c r="G6980" s="453">
        <f>VLOOKUP(B6980,'SINAPI-%MO'!B:E,4,0)</f>
        <v>0.35499999999999998</v>
      </c>
      <c r="H6980" s="456">
        <f t="shared" si="108"/>
        <v>6.54</v>
      </c>
    </row>
    <row r="6981" spans="1:8" x14ac:dyDescent="0.25">
      <c r="A6981" s="447"/>
      <c r="B6981" s="449">
        <v>104047</v>
      </c>
      <c r="C6981" s="439" t="s">
        <v>3777</v>
      </c>
      <c r="D6981" s="449" t="s">
        <v>60</v>
      </c>
      <c r="E6981" s="450">
        <v>11.69</v>
      </c>
      <c r="F6981" s="455">
        <v>0</v>
      </c>
      <c r="G6981" s="453">
        <f>VLOOKUP(B6981,'SINAPI-%MO'!B:E,4,0)</f>
        <v>0.36359999999999998</v>
      </c>
      <c r="H6981" s="456">
        <f t="shared" si="108"/>
        <v>7.43</v>
      </c>
    </row>
    <row r="6982" spans="1:8" x14ac:dyDescent="0.25">
      <c r="A6982" s="447"/>
      <c r="B6982" s="449">
        <v>104048</v>
      </c>
      <c r="C6982" s="439" t="s">
        <v>3778</v>
      </c>
      <c r="D6982" s="449" t="s">
        <v>60</v>
      </c>
      <c r="E6982" s="450">
        <v>18.38</v>
      </c>
      <c r="F6982" s="455">
        <v>0</v>
      </c>
      <c r="G6982" s="453">
        <f>VLOOKUP(B6982,'SINAPI-%MO'!B:E,4,0)</f>
        <v>0.2666</v>
      </c>
      <c r="H6982" s="456">
        <f t="shared" si="108"/>
        <v>13.47</v>
      </c>
    </row>
    <row r="6983" spans="1:8" x14ac:dyDescent="0.25">
      <c r="A6983" s="447"/>
      <c r="B6983" s="449">
        <v>104063</v>
      </c>
      <c r="C6983" s="439" t="s">
        <v>3792</v>
      </c>
      <c r="D6983" s="449" t="s">
        <v>60</v>
      </c>
      <c r="E6983" s="450">
        <v>78.069999999999993</v>
      </c>
      <c r="F6983" s="455">
        <v>0</v>
      </c>
      <c r="G6983" s="453">
        <f>VLOOKUP(B6983,'SINAPI-%MO'!B:E,4,0)</f>
        <v>8.7900000000000006E-2</v>
      </c>
      <c r="H6983" s="456">
        <f t="shared" si="108"/>
        <v>71.2</v>
      </c>
    </row>
    <row r="6984" spans="1:8" x14ac:dyDescent="0.25">
      <c r="A6984" s="447"/>
      <c r="B6984" s="449">
        <v>104065</v>
      </c>
      <c r="C6984" s="439" t="s">
        <v>3794</v>
      </c>
      <c r="D6984" s="449" t="s">
        <v>60</v>
      </c>
      <c r="E6984" s="450">
        <v>171.2</v>
      </c>
      <c r="F6984" s="455">
        <v>0</v>
      </c>
      <c r="G6984" s="453">
        <f>VLOOKUP(B6984,'SINAPI-%MO'!B:E,4,0)</f>
        <v>4.1799999999999997E-2</v>
      </c>
      <c r="H6984" s="456">
        <f t="shared" si="108"/>
        <v>164.04</v>
      </c>
    </row>
    <row r="6985" spans="1:8" x14ac:dyDescent="0.25">
      <c r="A6985" s="447"/>
      <c r="B6985" s="449">
        <v>104062</v>
      </c>
      <c r="C6985" s="439" t="s">
        <v>3791</v>
      </c>
      <c r="D6985" s="449" t="s">
        <v>60</v>
      </c>
      <c r="E6985" s="450">
        <v>82.28</v>
      </c>
      <c r="F6985" s="455">
        <v>0</v>
      </c>
      <c r="G6985" s="453">
        <f>VLOOKUP(B6985,'SINAPI-%MO'!B:E,4,0)</f>
        <v>8.3400000000000002E-2</v>
      </c>
      <c r="H6985" s="456">
        <f t="shared" si="108"/>
        <v>75.41</v>
      </c>
    </row>
    <row r="6986" spans="1:8" x14ac:dyDescent="0.25">
      <c r="A6986" s="447"/>
      <c r="B6986" s="449">
        <v>104064</v>
      </c>
      <c r="C6986" s="439" t="s">
        <v>3793</v>
      </c>
      <c r="D6986" s="449" t="s">
        <v>60</v>
      </c>
      <c r="E6986" s="450">
        <v>202.88</v>
      </c>
      <c r="F6986" s="455">
        <v>0</v>
      </c>
      <c r="G6986" s="453">
        <f>VLOOKUP(B6986,'SINAPI-%MO'!B:E,4,0)</f>
        <v>3.5299999999999998E-2</v>
      </c>
      <c r="H6986" s="456">
        <f t="shared" si="108"/>
        <v>195.71</v>
      </c>
    </row>
    <row r="6987" spans="1:8" x14ac:dyDescent="0.25">
      <c r="A6987" s="447"/>
      <c r="B6987" s="449">
        <v>104059</v>
      </c>
      <c r="C6987" s="439" t="s">
        <v>3788</v>
      </c>
      <c r="D6987" s="449" t="s">
        <v>60</v>
      </c>
      <c r="E6987" s="450">
        <v>11</v>
      </c>
      <c r="F6987" s="455">
        <v>0</v>
      </c>
      <c r="G6987" s="453">
        <f>VLOOKUP(B6987,'SINAPI-%MO'!B:E,4,0)</f>
        <v>0.46910000000000002</v>
      </c>
      <c r="H6987" s="456">
        <f t="shared" si="108"/>
        <v>5.83</v>
      </c>
    </row>
    <row r="6988" spans="1:8" x14ac:dyDescent="0.25">
      <c r="A6988" s="447"/>
      <c r="B6988" s="449">
        <v>104058</v>
      </c>
      <c r="C6988" s="439" t="s">
        <v>3787</v>
      </c>
      <c r="D6988" s="449" t="s">
        <v>60</v>
      </c>
      <c r="E6988" s="450">
        <v>7.12</v>
      </c>
      <c r="F6988" s="455">
        <v>0</v>
      </c>
      <c r="G6988" s="453">
        <f>VLOOKUP(B6988,'SINAPI-%MO'!B:E,4,0)</f>
        <v>0.73599999999999999</v>
      </c>
      <c r="H6988" s="456">
        <f t="shared" ref="H6988:H7051" si="109">IF(E6988&gt;0,TRUNC(E6988*(1-G6988),2),"")</f>
        <v>1.87</v>
      </c>
    </row>
    <row r="6989" spans="1:8" x14ac:dyDescent="0.25">
      <c r="A6989" s="447"/>
      <c r="B6989" s="449">
        <v>104082</v>
      </c>
      <c r="C6989" s="439" t="s">
        <v>3797</v>
      </c>
      <c r="D6989" s="449" t="s">
        <v>60</v>
      </c>
      <c r="E6989" s="450">
        <v>33.340000000000003</v>
      </c>
      <c r="F6989" s="455">
        <v>0</v>
      </c>
      <c r="G6989" s="453">
        <f>VLOOKUP(B6989,'SINAPI-%MO'!B:E,4,0)</f>
        <v>0.1026</v>
      </c>
      <c r="H6989" s="456">
        <f t="shared" si="109"/>
        <v>29.91</v>
      </c>
    </row>
    <row r="6990" spans="1:8" x14ac:dyDescent="0.25">
      <c r="A6990" s="447"/>
      <c r="B6990" s="449">
        <v>104083</v>
      </c>
      <c r="C6990" s="439" t="s">
        <v>3798</v>
      </c>
      <c r="D6990" s="449" t="s">
        <v>60</v>
      </c>
      <c r="E6990" s="450">
        <v>81.760000000000005</v>
      </c>
      <c r="F6990" s="455">
        <v>0</v>
      </c>
      <c r="G6990" s="453">
        <f>VLOOKUP(B6990,'SINAPI-%MO'!B:E,4,0)</f>
        <v>4.3700000000000003E-2</v>
      </c>
      <c r="H6990" s="456">
        <f t="shared" si="109"/>
        <v>78.180000000000007</v>
      </c>
    </row>
    <row r="6991" spans="1:8" x14ac:dyDescent="0.25">
      <c r="A6991" s="447"/>
      <c r="B6991" s="449">
        <v>104057</v>
      </c>
      <c r="C6991" s="439" t="s">
        <v>11832</v>
      </c>
      <c r="D6991" s="449" t="s">
        <v>60</v>
      </c>
      <c r="E6991" s="450">
        <v>0</v>
      </c>
      <c r="F6991" s="455"/>
      <c r="G6991" s="453" t="e">
        <f>VLOOKUP(B6991,'SINAPI-%MO'!B:E,4,0)</f>
        <v>#N/A</v>
      </c>
      <c r="H6991" s="456" t="str">
        <f t="shared" si="109"/>
        <v/>
      </c>
    </row>
    <row r="6992" spans="1:8" x14ac:dyDescent="0.25">
      <c r="A6992" s="447"/>
      <c r="B6992" s="449">
        <v>104056</v>
      </c>
      <c r="C6992" s="439" t="s">
        <v>3786</v>
      </c>
      <c r="D6992" s="449" t="s">
        <v>60</v>
      </c>
      <c r="E6992" s="450">
        <v>37.520000000000003</v>
      </c>
      <c r="F6992" s="455">
        <v>0</v>
      </c>
      <c r="G6992" s="453">
        <f>VLOOKUP(B6992,'SINAPI-%MO'!B:E,4,0)</f>
        <v>0.10100000000000001</v>
      </c>
      <c r="H6992" s="456">
        <f t="shared" si="109"/>
        <v>33.729999999999997</v>
      </c>
    </row>
    <row r="6993" spans="1:8" x14ac:dyDescent="0.25">
      <c r="A6993" s="447"/>
      <c r="B6993" s="449">
        <v>104055</v>
      </c>
      <c r="C6993" s="439" t="s">
        <v>3785</v>
      </c>
      <c r="D6993" s="449" t="s">
        <v>60</v>
      </c>
      <c r="E6993" s="450">
        <v>24.17</v>
      </c>
      <c r="F6993" s="455">
        <v>0</v>
      </c>
      <c r="G6993" s="453">
        <f>VLOOKUP(B6993,'SINAPI-%MO'!B:E,4,0)</f>
        <v>0.14030000000000001</v>
      </c>
      <c r="H6993" s="456">
        <f t="shared" si="109"/>
        <v>20.77</v>
      </c>
    </row>
    <row r="6994" spans="1:8" x14ac:dyDescent="0.25">
      <c r="A6994" s="447"/>
      <c r="B6994" s="449">
        <v>104076</v>
      </c>
      <c r="C6994" s="439" t="s">
        <v>3796</v>
      </c>
      <c r="D6994" s="449" t="s">
        <v>60</v>
      </c>
      <c r="E6994" s="450">
        <v>50.4</v>
      </c>
      <c r="F6994" s="455">
        <v>0</v>
      </c>
      <c r="G6994" s="453">
        <f>VLOOKUP(B6994,'SINAPI-%MO'!B:E,4,0)</f>
        <v>0.21310000000000001</v>
      </c>
      <c r="H6994" s="456">
        <f t="shared" si="109"/>
        <v>39.65</v>
      </c>
    </row>
    <row r="6995" spans="1:8" x14ac:dyDescent="0.25">
      <c r="A6995" s="447"/>
      <c r="B6995" s="449">
        <v>104060</v>
      </c>
      <c r="C6995" s="439" t="s">
        <v>3789</v>
      </c>
      <c r="D6995" s="449" t="s">
        <v>73</v>
      </c>
      <c r="E6995" s="450">
        <v>9.6300000000000008</v>
      </c>
      <c r="F6995" s="455">
        <v>0</v>
      </c>
      <c r="G6995" s="453">
        <f>VLOOKUP(B6995,'SINAPI-%MO'!B:E,4,0)</f>
        <v>0.31979999999999997</v>
      </c>
      <c r="H6995" s="456">
        <f t="shared" si="109"/>
        <v>6.55</v>
      </c>
    </row>
    <row r="6996" spans="1:8" x14ac:dyDescent="0.25">
      <c r="A6996" s="447"/>
      <c r="B6996" s="449">
        <v>104061</v>
      </c>
      <c r="C6996" s="439" t="s">
        <v>3790</v>
      </c>
      <c r="D6996" s="449" t="s">
        <v>73</v>
      </c>
      <c r="E6996" s="450">
        <v>17.600000000000001</v>
      </c>
      <c r="F6996" s="455">
        <v>0</v>
      </c>
      <c r="G6996" s="453">
        <f>VLOOKUP(B6996,'SINAPI-%MO'!B:E,4,0)</f>
        <v>0.26479999999999998</v>
      </c>
      <c r="H6996" s="456">
        <f t="shared" si="109"/>
        <v>12.93</v>
      </c>
    </row>
    <row r="6997" spans="1:8" x14ac:dyDescent="0.25">
      <c r="A6997" s="447"/>
      <c r="B6997" s="449">
        <v>104085</v>
      </c>
      <c r="C6997" s="439" t="s">
        <v>3800</v>
      </c>
      <c r="D6997" s="449" t="s">
        <v>73</v>
      </c>
      <c r="E6997" s="450">
        <v>60.67</v>
      </c>
      <c r="F6997" s="455">
        <v>0</v>
      </c>
      <c r="G6997" s="453">
        <f>VLOOKUP(B6997,'SINAPI-%MO'!B:E,4,0)</f>
        <v>0.15310000000000001</v>
      </c>
      <c r="H6997" s="456">
        <f t="shared" si="109"/>
        <v>51.38</v>
      </c>
    </row>
    <row r="6998" spans="1:8" x14ac:dyDescent="0.25">
      <c r="A6998" s="447"/>
      <c r="B6998" s="449">
        <v>104086</v>
      </c>
      <c r="C6998" s="439" t="s">
        <v>3801</v>
      </c>
      <c r="D6998" s="449" t="s">
        <v>73</v>
      </c>
      <c r="E6998" s="450">
        <v>110.59</v>
      </c>
      <c r="F6998" s="455">
        <v>0</v>
      </c>
      <c r="G6998" s="453">
        <f>VLOOKUP(B6998,'SINAPI-%MO'!B:E,4,0)</f>
        <v>9.3899999999999997E-2</v>
      </c>
      <c r="H6998" s="456">
        <f t="shared" si="109"/>
        <v>100.2</v>
      </c>
    </row>
    <row r="6999" spans="1:8" x14ac:dyDescent="0.25">
      <c r="A6999" s="447"/>
      <c r="B6999" s="449">
        <v>104073</v>
      </c>
      <c r="C6999" s="439" t="s">
        <v>11833</v>
      </c>
      <c r="D6999" s="449" t="s">
        <v>60</v>
      </c>
      <c r="E6999" s="450">
        <v>0</v>
      </c>
      <c r="F6999" s="455"/>
      <c r="G6999" s="453" t="e">
        <f>VLOOKUP(B6999,'SINAPI-%MO'!B:E,4,0)</f>
        <v>#N/A</v>
      </c>
      <c r="H6999" s="456" t="str">
        <f t="shared" si="109"/>
        <v/>
      </c>
    </row>
    <row r="7000" spans="1:8" x14ac:dyDescent="0.25">
      <c r="A7000" s="447"/>
      <c r="B7000" s="449">
        <v>104074</v>
      </c>
      <c r="C7000" s="439" t="s">
        <v>11834</v>
      </c>
      <c r="D7000" s="449" t="s">
        <v>60</v>
      </c>
      <c r="E7000" s="450">
        <v>0</v>
      </c>
      <c r="F7000" s="455"/>
      <c r="G7000" s="453" t="e">
        <f>VLOOKUP(B7000,'SINAPI-%MO'!B:E,4,0)</f>
        <v>#N/A</v>
      </c>
      <c r="H7000" s="456" t="str">
        <f t="shared" si="109"/>
        <v/>
      </c>
    </row>
    <row r="7001" spans="1:8" x14ac:dyDescent="0.25">
      <c r="A7001" s="447"/>
      <c r="B7001" s="449">
        <v>104075</v>
      </c>
      <c r="C7001" s="439" t="s">
        <v>11835</v>
      </c>
      <c r="D7001" s="449" t="s">
        <v>60</v>
      </c>
      <c r="E7001" s="450">
        <v>0</v>
      </c>
      <c r="F7001" s="455"/>
      <c r="G7001" s="453" t="e">
        <f>VLOOKUP(B7001,'SINAPI-%MO'!B:E,4,0)</f>
        <v>#N/A</v>
      </c>
      <c r="H7001" s="456" t="str">
        <f t="shared" si="109"/>
        <v/>
      </c>
    </row>
    <row r="7002" spans="1:8" x14ac:dyDescent="0.25">
      <c r="A7002" s="447"/>
      <c r="B7002" s="449">
        <v>104039</v>
      </c>
      <c r="C7002" s="439" t="s">
        <v>3772</v>
      </c>
      <c r="D7002" s="449" t="s">
        <v>60</v>
      </c>
      <c r="E7002" s="450">
        <v>105.52</v>
      </c>
      <c r="F7002" s="455">
        <v>0</v>
      </c>
      <c r="G7002" s="453">
        <f>VLOOKUP(B7002,'SINAPI-%MO'!B:E,4,0)</f>
        <v>0.17219999999999999</v>
      </c>
      <c r="H7002" s="456">
        <f t="shared" si="109"/>
        <v>87.34</v>
      </c>
    </row>
    <row r="7003" spans="1:8" x14ac:dyDescent="0.25">
      <c r="A7003" s="447"/>
      <c r="B7003" s="449">
        <v>104040</v>
      </c>
      <c r="C7003" s="439" t="s">
        <v>11836</v>
      </c>
      <c r="D7003" s="449" t="s">
        <v>60</v>
      </c>
      <c r="E7003" s="450">
        <v>0</v>
      </c>
      <c r="F7003" s="455"/>
      <c r="G7003" s="453" t="e">
        <f>VLOOKUP(B7003,'SINAPI-%MO'!B:E,4,0)</f>
        <v>#N/A</v>
      </c>
      <c r="H7003" s="456" t="str">
        <f t="shared" si="109"/>
        <v/>
      </c>
    </row>
    <row r="7004" spans="1:8" x14ac:dyDescent="0.25">
      <c r="A7004" s="447"/>
      <c r="B7004" s="449">
        <v>104041</v>
      </c>
      <c r="C7004" s="439" t="s">
        <v>11837</v>
      </c>
      <c r="D7004" s="449" t="s">
        <v>60</v>
      </c>
      <c r="E7004" s="450">
        <v>0</v>
      </c>
      <c r="F7004" s="455"/>
      <c r="G7004" s="453" t="e">
        <f>VLOOKUP(B7004,'SINAPI-%MO'!B:E,4,0)</f>
        <v>#N/A</v>
      </c>
      <c r="H7004" s="456" t="str">
        <f t="shared" si="109"/>
        <v/>
      </c>
    </row>
    <row r="7005" spans="1:8" x14ac:dyDescent="0.25">
      <c r="A7005" s="447"/>
      <c r="B7005" s="449">
        <v>104042</v>
      </c>
      <c r="C7005" s="439" t="s">
        <v>11838</v>
      </c>
      <c r="D7005" s="449" t="s">
        <v>60</v>
      </c>
      <c r="E7005" s="450">
        <v>0</v>
      </c>
      <c r="F7005" s="455"/>
      <c r="G7005" s="453" t="e">
        <f>VLOOKUP(B7005,'SINAPI-%MO'!B:E,4,0)</f>
        <v>#N/A</v>
      </c>
      <c r="H7005" s="456" t="str">
        <f t="shared" si="109"/>
        <v/>
      </c>
    </row>
    <row r="7006" spans="1:8" x14ac:dyDescent="0.25">
      <c r="A7006" s="447"/>
      <c r="B7006" s="449">
        <v>104072</v>
      </c>
      <c r="C7006" s="439" t="s">
        <v>3795</v>
      </c>
      <c r="D7006" s="449" t="s">
        <v>60</v>
      </c>
      <c r="E7006" s="450">
        <v>310.54000000000002</v>
      </c>
      <c r="F7006" s="455">
        <v>0</v>
      </c>
      <c r="G7006" s="453">
        <f>VLOOKUP(B7006,'SINAPI-%MO'!B:E,4,0)</f>
        <v>3.56E-2</v>
      </c>
      <c r="H7006" s="456">
        <f t="shared" si="109"/>
        <v>299.48</v>
      </c>
    </row>
    <row r="7007" spans="1:8" x14ac:dyDescent="0.25">
      <c r="A7007" s="447"/>
      <c r="B7007" s="449">
        <v>104053</v>
      </c>
      <c r="C7007" s="439" t="s">
        <v>3783</v>
      </c>
      <c r="D7007" s="449" t="s">
        <v>60</v>
      </c>
      <c r="E7007" s="450">
        <v>11.51</v>
      </c>
      <c r="F7007" s="455">
        <v>0</v>
      </c>
      <c r="G7007" s="453">
        <f>VLOOKUP(B7007,'SINAPI-%MO'!B:E,4,0)</f>
        <v>0.29449999999999998</v>
      </c>
      <c r="H7007" s="456">
        <f t="shared" si="109"/>
        <v>8.1199999999999992</v>
      </c>
    </row>
    <row r="7008" spans="1:8" x14ac:dyDescent="0.25">
      <c r="A7008" s="447"/>
      <c r="B7008" s="449">
        <v>104054</v>
      </c>
      <c r="C7008" s="439" t="s">
        <v>3784</v>
      </c>
      <c r="D7008" s="449" t="s">
        <v>60</v>
      </c>
      <c r="E7008" s="450">
        <v>24.7</v>
      </c>
      <c r="F7008" s="455">
        <v>0</v>
      </c>
      <c r="G7008" s="453">
        <f>VLOOKUP(B7008,'SINAPI-%MO'!B:E,4,0)</f>
        <v>0.18790000000000001</v>
      </c>
      <c r="H7008" s="456">
        <f t="shared" si="109"/>
        <v>20.05</v>
      </c>
    </row>
    <row r="7009" spans="1:8" x14ac:dyDescent="0.25">
      <c r="A7009" s="447"/>
      <c r="B7009" s="449">
        <v>99818</v>
      </c>
      <c r="C7009" s="439" t="s">
        <v>14908</v>
      </c>
      <c r="D7009" s="449" t="s">
        <v>60</v>
      </c>
      <c r="E7009" s="450">
        <v>5.9</v>
      </c>
      <c r="F7009" s="455">
        <v>0</v>
      </c>
      <c r="G7009" s="453">
        <f>VLOOKUP(B7009,'SINAPI-%MO'!B:E,4,0)</f>
        <v>0.62709999999999999</v>
      </c>
      <c r="H7009" s="456">
        <f t="shared" si="109"/>
        <v>2.2000000000000002</v>
      </c>
    </row>
    <row r="7010" spans="1:8" x14ac:dyDescent="0.25">
      <c r="A7010" s="447"/>
      <c r="B7010" s="449">
        <v>99819</v>
      </c>
      <c r="C7010" s="439" t="s">
        <v>14909</v>
      </c>
      <c r="D7010" s="449" t="s">
        <v>71</v>
      </c>
      <c r="E7010" s="450">
        <v>18.03</v>
      </c>
      <c r="F7010" s="455">
        <v>0</v>
      </c>
      <c r="G7010" s="453">
        <f>VLOOKUP(B7010,'SINAPI-%MO'!B:E,4,0)</f>
        <v>0.99060000000000004</v>
      </c>
      <c r="H7010" s="456">
        <f t="shared" si="109"/>
        <v>0.16</v>
      </c>
    </row>
    <row r="7011" spans="1:8" x14ac:dyDescent="0.25">
      <c r="A7011" s="447"/>
      <c r="B7011" s="449">
        <v>99817</v>
      </c>
      <c r="C7011" s="439" t="s">
        <v>14910</v>
      </c>
      <c r="D7011" s="449" t="s">
        <v>60</v>
      </c>
      <c r="E7011" s="450">
        <v>6.72</v>
      </c>
      <c r="F7011" s="455">
        <v>0</v>
      </c>
      <c r="G7011" s="453">
        <f>VLOOKUP(B7011,'SINAPI-%MO'!B:E,4,0)</f>
        <v>0.67259999999999998</v>
      </c>
      <c r="H7011" s="456">
        <f t="shared" si="109"/>
        <v>2.2000000000000002</v>
      </c>
    </row>
    <row r="7012" spans="1:8" x14ac:dyDescent="0.25">
      <c r="A7012" s="447"/>
      <c r="B7012" s="449">
        <v>99815</v>
      </c>
      <c r="C7012" s="439" t="s">
        <v>14911</v>
      </c>
      <c r="D7012" s="449" t="s">
        <v>60</v>
      </c>
      <c r="E7012" s="450">
        <v>9.39</v>
      </c>
      <c r="F7012" s="455">
        <v>0</v>
      </c>
      <c r="G7012" s="453">
        <f>VLOOKUP(B7012,'SINAPI-%MO'!B:E,4,0)</f>
        <v>0.76570000000000005</v>
      </c>
      <c r="H7012" s="456">
        <f t="shared" si="109"/>
        <v>2.2000000000000002</v>
      </c>
    </row>
    <row r="7013" spans="1:8" x14ac:dyDescent="0.25">
      <c r="A7013" s="447"/>
      <c r="B7013" s="449">
        <v>99811</v>
      </c>
      <c r="C7013" s="439" t="s">
        <v>14912</v>
      </c>
      <c r="D7013" s="449" t="s">
        <v>71</v>
      </c>
      <c r="E7013" s="450">
        <v>0.67</v>
      </c>
      <c r="F7013" s="455">
        <v>0</v>
      </c>
      <c r="G7013" s="453">
        <f>VLOOKUP(B7013,'SINAPI-%MO'!B:E,4,0)</f>
        <v>1</v>
      </c>
      <c r="H7013" s="456">
        <f t="shared" si="109"/>
        <v>0</v>
      </c>
    </row>
    <row r="7014" spans="1:8" x14ac:dyDescent="0.25">
      <c r="A7014" s="447"/>
      <c r="B7014" s="449">
        <v>99826</v>
      </c>
      <c r="C7014" s="439" t="s">
        <v>14913</v>
      </c>
      <c r="D7014" s="449" t="s">
        <v>71</v>
      </c>
      <c r="E7014" s="450">
        <v>1.66</v>
      </c>
      <c r="F7014" s="455">
        <v>0</v>
      </c>
      <c r="G7014" s="453">
        <f>VLOOKUP(B7014,'SINAPI-%MO'!B:E,4,0)</f>
        <v>0.95779999999999998</v>
      </c>
      <c r="H7014" s="456">
        <f t="shared" si="109"/>
        <v>7.0000000000000007E-2</v>
      </c>
    </row>
    <row r="7015" spans="1:8" x14ac:dyDescent="0.25">
      <c r="A7015" s="447"/>
      <c r="B7015" s="449">
        <v>106170</v>
      </c>
      <c r="C7015" s="439" t="s">
        <v>14914</v>
      </c>
      <c r="D7015" s="449" t="s">
        <v>71</v>
      </c>
      <c r="E7015" s="450">
        <v>6.79</v>
      </c>
      <c r="F7015" s="455">
        <v>0</v>
      </c>
      <c r="G7015" s="453">
        <f>VLOOKUP(B7015,'SINAPI-%MO'!B:E,4,0)</f>
        <v>0.98970000000000002</v>
      </c>
      <c r="H7015" s="456">
        <f t="shared" si="109"/>
        <v>0.06</v>
      </c>
    </row>
    <row r="7016" spans="1:8" x14ac:dyDescent="0.25">
      <c r="A7016" s="447"/>
      <c r="B7016" s="449">
        <v>99821</v>
      </c>
      <c r="C7016" s="439" t="s">
        <v>14915</v>
      </c>
      <c r="D7016" s="449" t="s">
        <v>71</v>
      </c>
      <c r="E7016" s="450">
        <v>4.97</v>
      </c>
      <c r="F7016" s="455">
        <v>0</v>
      </c>
      <c r="G7016" s="453">
        <f>VLOOKUP(B7016,'SINAPI-%MO'!B:E,4,0)</f>
        <v>0.85109999999999997</v>
      </c>
      <c r="H7016" s="456">
        <f t="shared" si="109"/>
        <v>0.74</v>
      </c>
    </row>
    <row r="7017" spans="1:8" x14ac:dyDescent="0.25">
      <c r="A7017" s="447"/>
      <c r="B7017" s="449">
        <v>99820</v>
      </c>
      <c r="C7017" s="439" t="s">
        <v>14916</v>
      </c>
      <c r="D7017" s="449" t="s">
        <v>71</v>
      </c>
      <c r="E7017" s="450">
        <v>2.75</v>
      </c>
      <c r="F7017" s="455">
        <v>0</v>
      </c>
      <c r="G7017" s="453">
        <f>VLOOKUP(B7017,'SINAPI-%MO'!B:E,4,0)</f>
        <v>0.73089999999999999</v>
      </c>
      <c r="H7017" s="456">
        <f t="shared" si="109"/>
        <v>0.74</v>
      </c>
    </row>
    <row r="7018" spans="1:8" x14ac:dyDescent="0.25">
      <c r="A7018" s="447"/>
      <c r="B7018" s="449">
        <v>99805</v>
      </c>
      <c r="C7018" s="439" t="s">
        <v>14917</v>
      </c>
      <c r="D7018" s="449" t="s">
        <v>71</v>
      </c>
      <c r="E7018" s="450">
        <v>11.41</v>
      </c>
      <c r="F7018" s="455">
        <v>0</v>
      </c>
      <c r="G7018" s="453">
        <f>VLOOKUP(B7018,'SINAPI-%MO'!B:E,4,0)</f>
        <v>0.88519999999999999</v>
      </c>
      <c r="H7018" s="456">
        <f t="shared" si="109"/>
        <v>1.3</v>
      </c>
    </row>
    <row r="7019" spans="1:8" x14ac:dyDescent="0.25">
      <c r="A7019" s="447"/>
      <c r="B7019" s="449">
        <v>99803</v>
      </c>
      <c r="C7019" s="439" t="s">
        <v>14918</v>
      </c>
      <c r="D7019" s="449" t="s">
        <v>71</v>
      </c>
      <c r="E7019" s="450">
        <v>4.1500000000000004</v>
      </c>
      <c r="F7019" s="455">
        <v>0</v>
      </c>
      <c r="G7019" s="453">
        <f>VLOOKUP(B7019,'SINAPI-%MO'!B:E,4,0)</f>
        <v>0.8458</v>
      </c>
      <c r="H7019" s="456">
        <f t="shared" si="109"/>
        <v>0.63</v>
      </c>
    </row>
    <row r="7020" spans="1:8" x14ac:dyDescent="0.25">
      <c r="A7020" s="447"/>
      <c r="B7020" s="449">
        <v>99802</v>
      </c>
      <c r="C7020" s="439" t="s">
        <v>14919</v>
      </c>
      <c r="D7020" s="449" t="s">
        <v>71</v>
      </c>
      <c r="E7020" s="450">
        <v>0.54</v>
      </c>
      <c r="F7020" s="455">
        <v>0</v>
      </c>
      <c r="G7020" s="453">
        <f>VLOOKUP(B7020,'SINAPI-%MO'!B:E,4,0)</f>
        <v>1</v>
      </c>
      <c r="H7020" s="456">
        <f t="shared" si="109"/>
        <v>0</v>
      </c>
    </row>
    <row r="7021" spans="1:8" x14ac:dyDescent="0.25">
      <c r="A7021" s="447"/>
      <c r="B7021" s="449">
        <v>99810</v>
      </c>
      <c r="C7021" s="439" t="s">
        <v>14920</v>
      </c>
      <c r="D7021" s="449" t="s">
        <v>71</v>
      </c>
      <c r="E7021" s="450">
        <v>6.73</v>
      </c>
      <c r="F7021" s="455">
        <v>0</v>
      </c>
      <c r="G7021" s="453">
        <f>VLOOKUP(B7021,'SINAPI-%MO'!B:E,4,0)</f>
        <v>0.89</v>
      </c>
      <c r="H7021" s="456">
        <f t="shared" si="109"/>
        <v>0.74</v>
      </c>
    </row>
    <row r="7022" spans="1:8" x14ac:dyDescent="0.25">
      <c r="A7022" s="447"/>
      <c r="B7022" s="449">
        <v>99809</v>
      </c>
      <c r="C7022" s="439" t="s">
        <v>14921</v>
      </c>
      <c r="D7022" s="449" t="s">
        <v>71</v>
      </c>
      <c r="E7022" s="450">
        <v>7.06</v>
      </c>
      <c r="F7022" s="455">
        <v>0</v>
      </c>
      <c r="G7022" s="453">
        <f>VLOOKUP(B7022,'SINAPI-%MO'!B:E,4,0)</f>
        <v>0.9093</v>
      </c>
      <c r="H7022" s="456">
        <f t="shared" si="109"/>
        <v>0.64</v>
      </c>
    </row>
    <row r="7023" spans="1:8" x14ac:dyDescent="0.25">
      <c r="A7023" s="447"/>
      <c r="B7023" s="449">
        <v>99801</v>
      </c>
      <c r="C7023" s="439" t="s">
        <v>15296</v>
      </c>
      <c r="D7023" s="449" t="s">
        <v>71</v>
      </c>
      <c r="E7023" s="450">
        <v>0</v>
      </c>
      <c r="F7023" s="455"/>
      <c r="G7023" s="453" t="e">
        <f>VLOOKUP(B7023,'SINAPI-%MO'!B:E,4,0)</f>
        <v>#N/A</v>
      </c>
      <c r="H7023" s="456" t="str">
        <f t="shared" si="109"/>
        <v/>
      </c>
    </row>
    <row r="7024" spans="1:8" x14ac:dyDescent="0.25">
      <c r="A7024" s="447"/>
      <c r="B7024" s="449">
        <v>106166</v>
      </c>
      <c r="C7024" s="439" t="s">
        <v>14922</v>
      </c>
      <c r="D7024" s="449" t="s">
        <v>71</v>
      </c>
      <c r="E7024" s="450">
        <v>1.38</v>
      </c>
      <c r="F7024" s="455">
        <v>0</v>
      </c>
      <c r="G7024" s="453">
        <f>VLOOKUP(B7024,'SINAPI-%MO'!B:E,4,0)</f>
        <v>0.94930000000000003</v>
      </c>
      <c r="H7024" s="456">
        <f t="shared" si="109"/>
        <v>0.06</v>
      </c>
    </row>
    <row r="7025" spans="1:8" x14ac:dyDescent="0.25">
      <c r="A7025" s="447"/>
      <c r="B7025" s="449">
        <v>99822</v>
      </c>
      <c r="C7025" s="439" t="s">
        <v>14923</v>
      </c>
      <c r="D7025" s="449" t="s">
        <v>71</v>
      </c>
      <c r="E7025" s="450">
        <v>1.08</v>
      </c>
      <c r="F7025" s="455">
        <v>0</v>
      </c>
      <c r="G7025" s="453">
        <f>VLOOKUP(B7025,'SINAPI-%MO'!B:E,4,0)</f>
        <v>0.93520000000000003</v>
      </c>
      <c r="H7025" s="456">
        <f t="shared" si="109"/>
        <v>0.06</v>
      </c>
    </row>
    <row r="7026" spans="1:8" x14ac:dyDescent="0.25">
      <c r="A7026" s="447"/>
      <c r="B7026" s="449">
        <v>99825</v>
      </c>
      <c r="C7026" s="439" t="s">
        <v>14924</v>
      </c>
      <c r="D7026" s="449" t="s">
        <v>71</v>
      </c>
      <c r="E7026" s="450">
        <v>4.78</v>
      </c>
      <c r="F7026" s="455">
        <v>0</v>
      </c>
      <c r="G7026" s="453">
        <f>VLOOKUP(B7026,'SINAPI-%MO'!B:E,4,0)</f>
        <v>0.84519999999999995</v>
      </c>
      <c r="H7026" s="456">
        <f t="shared" si="109"/>
        <v>0.73</v>
      </c>
    </row>
    <row r="7027" spans="1:8" x14ac:dyDescent="0.25">
      <c r="A7027" s="447"/>
      <c r="B7027" s="449">
        <v>99824</v>
      </c>
      <c r="C7027" s="439" t="s">
        <v>14925</v>
      </c>
      <c r="D7027" s="449" t="s">
        <v>71</v>
      </c>
      <c r="E7027" s="450">
        <v>2.88</v>
      </c>
      <c r="F7027" s="455">
        <v>0</v>
      </c>
      <c r="G7027" s="453">
        <f>VLOOKUP(B7027,'SINAPI-%MO'!B:E,4,0)</f>
        <v>0.74309999999999998</v>
      </c>
      <c r="H7027" s="456">
        <f t="shared" si="109"/>
        <v>0.73</v>
      </c>
    </row>
    <row r="7028" spans="1:8" x14ac:dyDescent="0.25">
      <c r="A7028" s="447"/>
      <c r="B7028" s="449">
        <v>99823</v>
      </c>
      <c r="C7028" s="439" t="s">
        <v>14926</v>
      </c>
      <c r="D7028" s="449" t="s">
        <v>71</v>
      </c>
      <c r="E7028" s="450">
        <v>2.5499999999999998</v>
      </c>
      <c r="F7028" s="455">
        <v>0</v>
      </c>
      <c r="G7028" s="453">
        <f>VLOOKUP(B7028,'SINAPI-%MO'!B:E,4,0)</f>
        <v>0.70979999999999999</v>
      </c>
      <c r="H7028" s="456">
        <f t="shared" si="109"/>
        <v>0.74</v>
      </c>
    </row>
    <row r="7029" spans="1:8" x14ac:dyDescent="0.25">
      <c r="A7029" s="447"/>
      <c r="B7029" s="449">
        <v>99806</v>
      </c>
      <c r="C7029" s="439" t="s">
        <v>14927</v>
      </c>
      <c r="D7029" s="449" t="s">
        <v>71</v>
      </c>
      <c r="E7029" s="450">
        <v>3.02</v>
      </c>
      <c r="F7029" s="455">
        <v>0</v>
      </c>
      <c r="G7029" s="453">
        <f>VLOOKUP(B7029,'SINAPI-%MO'!B:E,4,0)</f>
        <v>0.78810000000000002</v>
      </c>
      <c r="H7029" s="456">
        <f t="shared" si="109"/>
        <v>0.63</v>
      </c>
    </row>
    <row r="7030" spans="1:8" x14ac:dyDescent="0.25">
      <c r="A7030" s="447"/>
      <c r="B7030" s="449">
        <v>99813</v>
      </c>
      <c r="C7030" s="439" t="s">
        <v>14928</v>
      </c>
      <c r="D7030" s="449" t="s">
        <v>71</v>
      </c>
      <c r="E7030" s="450">
        <v>3.19</v>
      </c>
      <c r="F7030" s="455">
        <v>0</v>
      </c>
      <c r="G7030" s="453">
        <f>VLOOKUP(B7030,'SINAPI-%MO'!B:E,4,0)</f>
        <v>0.76800000000000002</v>
      </c>
      <c r="H7030" s="456">
        <f t="shared" si="109"/>
        <v>0.74</v>
      </c>
    </row>
    <row r="7031" spans="1:8" x14ac:dyDescent="0.25">
      <c r="A7031" s="447"/>
      <c r="B7031" s="449">
        <v>106169</v>
      </c>
      <c r="C7031" s="439" t="s">
        <v>14929</v>
      </c>
      <c r="D7031" s="449" t="s">
        <v>60</v>
      </c>
      <c r="E7031" s="450">
        <v>3.64</v>
      </c>
      <c r="F7031" s="455">
        <v>0</v>
      </c>
      <c r="G7031" s="453">
        <f>VLOOKUP(B7031,'SINAPI-%MO'!B:E,4,0)</f>
        <v>0.92859999999999998</v>
      </c>
      <c r="H7031" s="456">
        <f t="shared" si="109"/>
        <v>0.25</v>
      </c>
    </row>
    <row r="7032" spans="1:8" x14ac:dyDescent="0.25">
      <c r="A7032" s="447"/>
      <c r="B7032" s="449">
        <v>106167</v>
      </c>
      <c r="C7032" s="439" t="s">
        <v>14930</v>
      </c>
      <c r="D7032" s="449" t="s">
        <v>71</v>
      </c>
      <c r="E7032" s="450">
        <v>7.0000000000000007E-2</v>
      </c>
      <c r="F7032" s="455">
        <v>0</v>
      </c>
      <c r="G7032" s="453">
        <f>VLOOKUP(B7032,'SINAPI-%MO'!B:E,4,0)</f>
        <v>0.1429</v>
      </c>
      <c r="H7032" s="456">
        <f t="shared" si="109"/>
        <v>0.05</v>
      </c>
    </row>
    <row r="7033" spans="1:8" x14ac:dyDescent="0.25">
      <c r="A7033" s="447"/>
      <c r="B7033" s="449">
        <v>106168</v>
      </c>
      <c r="C7033" s="439" t="s">
        <v>14931</v>
      </c>
      <c r="D7033" s="449" t="s">
        <v>71</v>
      </c>
      <c r="E7033" s="450">
        <v>0.63</v>
      </c>
      <c r="F7033" s="455">
        <v>0</v>
      </c>
      <c r="G7033" s="453">
        <f>VLOOKUP(B7033,'SINAPI-%MO'!B:E,4,0)</f>
        <v>0.9365</v>
      </c>
      <c r="H7033" s="456">
        <f t="shared" si="109"/>
        <v>0.04</v>
      </c>
    </row>
    <row r="7034" spans="1:8" x14ac:dyDescent="0.25">
      <c r="A7034" s="447"/>
      <c r="B7034" s="449">
        <v>99814</v>
      </c>
      <c r="C7034" s="439" t="s">
        <v>14932</v>
      </c>
      <c r="D7034" s="449" t="s">
        <v>71</v>
      </c>
      <c r="E7034" s="450">
        <v>1.65</v>
      </c>
      <c r="F7034" s="455">
        <v>0</v>
      </c>
      <c r="G7034" s="453">
        <f>VLOOKUP(B7034,'SINAPI-%MO'!B:E,4,0)</f>
        <v>0.96970000000000001</v>
      </c>
      <c r="H7034" s="456">
        <f t="shared" si="109"/>
        <v>0.04</v>
      </c>
    </row>
    <row r="7035" spans="1:8" x14ac:dyDescent="0.25">
      <c r="A7035" s="447"/>
      <c r="B7035" s="449">
        <v>99816</v>
      </c>
      <c r="C7035" s="439" t="s">
        <v>14933</v>
      </c>
      <c r="D7035" s="449" t="s">
        <v>60</v>
      </c>
      <c r="E7035" s="450">
        <v>9.0399999999999991</v>
      </c>
      <c r="F7035" s="455">
        <v>0</v>
      </c>
      <c r="G7035" s="453">
        <f>VLOOKUP(B7035,'SINAPI-%MO'!B:E,4,0)</f>
        <v>0.75660000000000005</v>
      </c>
      <c r="H7035" s="456">
        <f t="shared" si="109"/>
        <v>2.2000000000000002</v>
      </c>
    </row>
    <row r="7036" spans="1:8" x14ac:dyDescent="0.25">
      <c r="A7036" s="447"/>
      <c r="B7036" s="449">
        <v>106171</v>
      </c>
      <c r="C7036" s="439" t="s">
        <v>14934</v>
      </c>
      <c r="D7036" s="449" t="s">
        <v>71</v>
      </c>
      <c r="E7036" s="450">
        <v>1.66</v>
      </c>
      <c r="F7036" s="455">
        <v>0</v>
      </c>
      <c r="G7036" s="453">
        <f>VLOOKUP(B7036,'SINAPI-%MO'!B:E,4,0)</f>
        <v>1</v>
      </c>
      <c r="H7036" s="456">
        <f t="shared" si="109"/>
        <v>0</v>
      </c>
    </row>
    <row r="7037" spans="1:8" x14ac:dyDescent="0.25">
      <c r="A7037" s="447"/>
      <c r="B7037" s="449">
        <v>88238</v>
      </c>
      <c r="C7037" s="439" t="s">
        <v>91</v>
      </c>
      <c r="D7037" s="449" t="s">
        <v>69</v>
      </c>
      <c r="E7037" s="450">
        <v>24.64</v>
      </c>
      <c r="F7037" s="455">
        <v>0</v>
      </c>
      <c r="G7037" s="453">
        <f>VLOOKUP(B7037,'SINAPI-%MO'!B:E,4,0)</f>
        <v>1</v>
      </c>
      <c r="H7037" s="456">
        <f t="shared" si="109"/>
        <v>0</v>
      </c>
    </row>
    <row r="7038" spans="1:8" x14ac:dyDescent="0.25">
      <c r="A7038" s="447"/>
      <c r="B7038" s="449">
        <v>101374</v>
      </c>
      <c r="C7038" s="439" t="s">
        <v>91</v>
      </c>
      <c r="D7038" s="449" t="s">
        <v>109</v>
      </c>
      <c r="E7038" s="450">
        <v>4239.6499999999996</v>
      </c>
      <c r="F7038" s="455">
        <v>0</v>
      </c>
      <c r="G7038" s="453">
        <f>VLOOKUP(B7038,'SINAPI-%MO'!B:E,4,0)</f>
        <v>1</v>
      </c>
      <c r="H7038" s="456">
        <f t="shared" si="109"/>
        <v>0</v>
      </c>
    </row>
    <row r="7039" spans="1:8" x14ac:dyDescent="0.25">
      <c r="A7039" s="447"/>
      <c r="B7039" s="449">
        <v>88239</v>
      </c>
      <c r="C7039" s="439" t="s">
        <v>5059</v>
      </c>
      <c r="D7039" s="449" t="s">
        <v>69</v>
      </c>
      <c r="E7039" s="450">
        <v>24.27</v>
      </c>
      <c r="F7039" s="455">
        <v>0</v>
      </c>
      <c r="G7039" s="453">
        <f>VLOOKUP(B7039,'SINAPI-%MO'!B:E,4,0)</f>
        <v>1</v>
      </c>
      <c r="H7039" s="456">
        <f t="shared" si="109"/>
        <v>0</v>
      </c>
    </row>
    <row r="7040" spans="1:8" x14ac:dyDescent="0.25">
      <c r="A7040" s="447"/>
      <c r="B7040" s="449">
        <v>101375</v>
      </c>
      <c r="C7040" s="439" t="s">
        <v>5328</v>
      </c>
      <c r="D7040" s="449" t="s">
        <v>109</v>
      </c>
      <c r="E7040" s="450">
        <v>4256.5</v>
      </c>
      <c r="F7040" s="455">
        <v>0</v>
      </c>
      <c r="G7040" s="453">
        <f>VLOOKUP(B7040,'SINAPI-%MO'!B:E,4,0)</f>
        <v>1</v>
      </c>
      <c r="H7040" s="456">
        <f t="shared" si="109"/>
        <v>0</v>
      </c>
    </row>
    <row r="7041" spans="1:8" x14ac:dyDescent="0.25">
      <c r="A7041" s="447"/>
      <c r="B7041" s="449">
        <v>88240</v>
      </c>
      <c r="C7041" s="439" t="s">
        <v>5060</v>
      </c>
      <c r="D7041" s="449" t="s">
        <v>69</v>
      </c>
      <c r="E7041" s="450">
        <v>23.36</v>
      </c>
      <c r="F7041" s="455">
        <v>0</v>
      </c>
      <c r="G7041" s="453">
        <f>VLOOKUP(B7041,'SINAPI-%MO'!B:E,4,0)</f>
        <v>1</v>
      </c>
      <c r="H7041" s="456">
        <f t="shared" si="109"/>
        <v>0</v>
      </c>
    </row>
    <row r="7042" spans="1:8" x14ac:dyDescent="0.25">
      <c r="A7042" s="447"/>
      <c r="B7042" s="449">
        <v>101376</v>
      </c>
      <c r="C7042" s="439" t="s">
        <v>5329</v>
      </c>
      <c r="D7042" s="449" t="s">
        <v>109</v>
      </c>
      <c r="E7042" s="450">
        <v>4024.94</v>
      </c>
      <c r="F7042" s="455">
        <v>0</v>
      </c>
      <c r="G7042" s="453">
        <f>VLOOKUP(B7042,'SINAPI-%MO'!B:E,4,0)</f>
        <v>1</v>
      </c>
      <c r="H7042" s="456">
        <f t="shared" si="109"/>
        <v>0</v>
      </c>
    </row>
    <row r="7043" spans="1:8" x14ac:dyDescent="0.25">
      <c r="A7043" s="447"/>
      <c r="B7043" s="449">
        <v>88241</v>
      </c>
      <c r="C7043" s="439" t="s">
        <v>5061</v>
      </c>
      <c r="D7043" s="449" t="s">
        <v>69</v>
      </c>
      <c r="E7043" s="450">
        <v>24.54</v>
      </c>
      <c r="F7043" s="455">
        <v>0</v>
      </c>
      <c r="G7043" s="453">
        <f>VLOOKUP(B7043,'SINAPI-%MO'!B:E,4,0)</f>
        <v>1</v>
      </c>
      <c r="H7043" s="456">
        <f t="shared" si="109"/>
        <v>0</v>
      </c>
    </row>
    <row r="7044" spans="1:8" x14ac:dyDescent="0.25">
      <c r="A7044" s="447"/>
      <c r="B7044" s="449">
        <v>101377</v>
      </c>
      <c r="C7044" s="439" t="s">
        <v>5061</v>
      </c>
      <c r="D7044" s="449" t="s">
        <v>109</v>
      </c>
      <c r="E7044" s="450">
        <v>4224.51</v>
      </c>
      <c r="F7044" s="455">
        <v>0</v>
      </c>
      <c r="G7044" s="453">
        <f>VLOOKUP(B7044,'SINAPI-%MO'!B:E,4,0)</f>
        <v>1</v>
      </c>
      <c r="H7044" s="456">
        <f t="shared" si="109"/>
        <v>0</v>
      </c>
    </row>
    <row r="7045" spans="1:8" x14ac:dyDescent="0.25">
      <c r="A7045" s="447"/>
      <c r="B7045" s="449">
        <v>88242</v>
      </c>
      <c r="C7045" s="439" t="s">
        <v>5062</v>
      </c>
      <c r="D7045" s="449" t="s">
        <v>69</v>
      </c>
      <c r="E7045" s="450">
        <v>24.7</v>
      </c>
      <c r="F7045" s="455">
        <v>0</v>
      </c>
      <c r="G7045" s="453">
        <f>VLOOKUP(B7045,'SINAPI-%MO'!B:E,4,0)</f>
        <v>1</v>
      </c>
      <c r="H7045" s="456">
        <f t="shared" si="109"/>
        <v>0</v>
      </c>
    </row>
    <row r="7046" spans="1:8" x14ac:dyDescent="0.25">
      <c r="A7046" s="447"/>
      <c r="B7046" s="449">
        <v>100301</v>
      </c>
      <c r="C7046" s="439" t="s">
        <v>5245</v>
      </c>
      <c r="D7046" s="449" t="s">
        <v>69</v>
      </c>
      <c r="E7046" s="450">
        <v>26.56</v>
      </c>
      <c r="F7046" s="455">
        <v>0</v>
      </c>
      <c r="G7046" s="453">
        <f>VLOOKUP(B7046,'SINAPI-%MO'!B:E,4,0)</f>
        <v>1</v>
      </c>
      <c r="H7046" s="456">
        <f t="shared" si="109"/>
        <v>0</v>
      </c>
    </row>
    <row r="7047" spans="1:8" x14ac:dyDescent="0.25">
      <c r="A7047" s="447"/>
      <c r="B7047" s="449">
        <v>101378</v>
      </c>
      <c r="C7047" s="439" t="s">
        <v>5245</v>
      </c>
      <c r="D7047" s="449" t="s">
        <v>109</v>
      </c>
      <c r="E7047" s="450">
        <v>4550.8999999999996</v>
      </c>
      <c r="F7047" s="455">
        <v>0</v>
      </c>
      <c r="G7047" s="453">
        <f>VLOOKUP(B7047,'SINAPI-%MO'!B:E,4,0)</f>
        <v>1</v>
      </c>
      <c r="H7047" s="456">
        <f t="shared" si="109"/>
        <v>0</v>
      </c>
    </row>
    <row r="7048" spans="1:8" x14ac:dyDescent="0.25">
      <c r="A7048" s="447"/>
      <c r="B7048" s="449">
        <v>101379</v>
      </c>
      <c r="C7048" s="439" t="s">
        <v>5330</v>
      </c>
      <c r="D7048" s="449" t="s">
        <v>109</v>
      </c>
      <c r="E7048" s="450">
        <v>4239.6499999999996</v>
      </c>
      <c r="F7048" s="455">
        <v>0</v>
      </c>
      <c r="G7048" s="453">
        <f>VLOOKUP(B7048,'SINAPI-%MO'!B:E,4,0)</f>
        <v>1</v>
      </c>
      <c r="H7048" s="456">
        <f t="shared" si="109"/>
        <v>0</v>
      </c>
    </row>
    <row r="7049" spans="1:8" x14ac:dyDescent="0.25">
      <c r="A7049" s="447"/>
      <c r="B7049" s="449">
        <v>88243</v>
      </c>
      <c r="C7049" s="439" t="s">
        <v>96</v>
      </c>
      <c r="D7049" s="449" t="s">
        <v>69</v>
      </c>
      <c r="E7049" s="450">
        <v>24.48</v>
      </c>
      <c r="F7049" s="455">
        <v>0</v>
      </c>
      <c r="G7049" s="453">
        <f>VLOOKUP(B7049,'SINAPI-%MO'!B:E,4,0)</f>
        <v>1</v>
      </c>
      <c r="H7049" s="456">
        <f t="shared" si="109"/>
        <v>0</v>
      </c>
    </row>
    <row r="7050" spans="1:8" x14ac:dyDescent="0.25">
      <c r="A7050" s="447"/>
      <c r="B7050" s="449">
        <v>101380</v>
      </c>
      <c r="C7050" s="439" t="s">
        <v>96</v>
      </c>
      <c r="D7050" s="449" t="s">
        <v>109</v>
      </c>
      <c r="E7050" s="450">
        <v>4214.79</v>
      </c>
      <c r="F7050" s="455">
        <v>0</v>
      </c>
      <c r="G7050" s="453">
        <f>VLOOKUP(B7050,'SINAPI-%MO'!B:E,4,0)</f>
        <v>1</v>
      </c>
      <c r="H7050" s="456">
        <f t="shared" si="109"/>
        <v>0</v>
      </c>
    </row>
    <row r="7051" spans="1:8" x14ac:dyDescent="0.25">
      <c r="A7051" s="447"/>
      <c r="B7051" s="449">
        <v>90766</v>
      </c>
      <c r="C7051" s="439" t="s">
        <v>5123</v>
      </c>
      <c r="D7051" s="449" t="s">
        <v>69</v>
      </c>
      <c r="E7051" s="450">
        <v>29.59</v>
      </c>
      <c r="F7051" s="455">
        <v>0</v>
      </c>
      <c r="G7051" s="453">
        <f>VLOOKUP(B7051,'SINAPI-%MO'!B:E,4,0)</f>
        <v>1</v>
      </c>
      <c r="H7051" s="456">
        <f t="shared" si="109"/>
        <v>0</v>
      </c>
    </row>
    <row r="7052" spans="1:8" x14ac:dyDescent="0.25">
      <c r="A7052" s="447"/>
      <c r="B7052" s="449">
        <v>93563</v>
      </c>
      <c r="C7052" s="439" t="s">
        <v>5123</v>
      </c>
      <c r="D7052" s="449" t="s">
        <v>109</v>
      </c>
      <c r="E7052" s="450">
        <v>5137.72</v>
      </c>
      <c r="F7052" s="455">
        <v>0</v>
      </c>
      <c r="G7052" s="453">
        <f>VLOOKUP(B7052,'SINAPI-%MO'!B:E,4,0)</f>
        <v>1</v>
      </c>
      <c r="H7052" s="456">
        <f t="shared" ref="H7052:H7115" si="110">IF(E7052&gt;0,TRUNC(E7052*(1-G7052),2),"")</f>
        <v>0</v>
      </c>
    </row>
    <row r="7053" spans="1:8" x14ac:dyDescent="0.25">
      <c r="A7053" s="447"/>
      <c r="B7053" s="449">
        <v>90767</v>
      </c>
      <c r="C7053" s="439" t="s">
        <v>5124</v>
      </c>
      <c r="D7053" s="449" t="s">
        <v>69</v>
      </c>
      <c r="E7053" s="450">
        <v>29.64</v>
      </c>
      <c r="F7053" s="455">
        <v>0</v>
      </c>
      <c r="G7053" s="453">
        <f>VLOOKUP(B7053,'SINAPI-%MO'!B:E,4,0)</f>
        <v>1</v>
      </c>
      <c r="H7053" s="456">
        <f t="shared" si="110"/>
        <v>0</v>
      </c>
    </row>
    <row r="7054" spans="1:8" x14ac:dyDescent="0.25">
      <c r="A7054" s="447"/>
      <c r="B7054" s="449">
        <v>93564</v>
      </c>
      <c r="C7054" s="439" t="s">
        <v>5124</v>
      </c>
      <c r="D7054" s="449" t="s">
        <v>109</v>
      </c>
      <c r="E7054" s="450">
        <v>5081.93</v>
      </c>
      <c r="F7054" s="455">
        <v>0</v>
      </c>
      <c r="G7054" s="453">
        <f>VLOOKUP(B7054,'SINAPI-%MO'!B:E,4,0)</f>
        <v>1</v>
      </c>
      <c r="H7054" s="456">
        <f t="shared" si="110"/>
        <v>0</v>
      </c>
    </row>
    <row r="7055" spans="1:8" x14ac:dyDescent="0.25">
      <c r="A7055" s="447"/>
      <c r="B7055" s="449">
        <v>88245</v>
      </c>
      <c r="C7055" s="439" t="s">
        <v>90</v>
      </c>
      <c r="D7055" s="449" t="s">
        <v>69</v>
      </c>
      <c r="E7055" s="450">
        <v>27.94</v>
      </c>
      <c r="F7055" s="455">
        <v>0</v>
      </c>
      <c r="G7055" s="453">
        <f>VLOOKUP(B7055,'SINAPI-%MO'!B:E,4,0)</f>
        <v>1</v>
      </c>
      <c r="H7055" s="456">
        <f t="shared" si="110"/>
        <v>0</v>
      </c>
    </row>
    <row r="7056" spans="1:8" x14ac:dyDescent="0.25">
      <c r="A7056" s="447"/>
      <c r="B7056" s="449">
        <v>101381</v>
      </c>
      <c r="C7056" s="439" t="s">
        <v>90</v>
      </c>
      <c r="D7056" s="449" t="s">
        <v>109</v>
      </c>
      <c r="E7056" s="450">
        <v>4811.6000000000004</v>
      </c>
      <c r="F7056" s="455">
        <v>0</v>
      </c>
      <c r="G7056" s="453">
        <f>VLOOKUP(B7056,'SINAPI-%MO'!B:E,4,0)</f>
        <v>1</v>
      </c>
      <c r="H7056" s="456">
        <f t="shared" si="110"/>
        <v>0</v>
      </c>
    </row>
    <row r="7057" spans="1:8" x14ac:dyDescent="0.25">
      <c r="A7057" s="447"/>
      <c r="B7057" s="449">
        <v>90768</v>
      </c>
      <c r="C7057" s="439" t="s">
        <v>5125</v>
      </c>
      <c r="D7057" s="449" t="s">
        <v>69</v>
      </c>
      <c r="E7057" s="450">
        <v>125.87</v>
      </c>
      <c r="F7057" s="455">
        <v>0</v>
      </c>
      <c r="G7057" s="453">
        <f>VLOOKUP(B7057,'SINAPI-%MO'!B:E,4,0)</f>
        <v>1</v>
      </c>
      <c r="H7057" s="456">
        <f t="shared" si="110"/>
        <v>0</v>
      </c>
    </row>
    <row r="7058" spans="1:8" x14ac:dyDescent="0.25">
      <c r="A7058" s="447"/>
      <c r="B7058" s="449">
        <v>90769</v>
      </c>
      <c r="C7058" s="439" t="s">
        <v>5126</v>
      </c>
      <c r="D7058" s="449" t="s">
        <v>69</v>
      </c>
      <c r="E7058" s="450">
        <v>133.09</v>
      </c>
      <c r="F7058" s="455">
        <v>0</v>
      </c>
      <c r="G7058" s="453">
        <f>VLOOKUP(B7058,'SINAPI-%MO'!B:E,4,0)</f>
        <v>1</v>
      </c>
      <c r="H7058" s="456">
        <f t="shared" si="110"/>
        <v>0</v>
      </c>
    </row>
    <row r="7059" spans="1:8" x14ac:dyDescent="0.25">
      <c r="A7059" s="447"/>
      <c r="B7059" s="449">
        <v>90770</v>
      </c>
      <c r="C7059" s="439" t="s">
        <v>5127</v>
      </c>
      <c r="D7059" s="449" t="s">
        <v>69</v>
      </c>
      <c r="E7059" s="450">
        <v>139.28</v>
      </c>
      <c r="F7059" s="455">
        <v>0</v>
      </c>
      <c r="G7059" s="453">
        <f>VLOOKUP(B7059,'SINAPI-%MO'!B:E,4,0)</f>
        <v>1</v>
      </c>
      <c r="H7059" s="456">
        <f t="shared" si="110"/>
        <v>0</v>
      </c>
    </row>
    <row r="7060" spans="1:8" x14ac:dyDescent="0.25">
      <c r="A7060" s="447"/>
      <c r="B7060" s="449">
        <v>93569</v>
      </c>
      <c r="C7060" s="439" t="s">
        <v>5137</v>
      </c>
      <c r="D7060" s="449" t="s">
        <v>109</v>
      </c>
      <c r="E7060" s="450">
        <v>21911.33</v>
      </c>
      <c r="F7060" s="455">
        <v>0</v>
      </c>
      <c r="G7060" s="453">
        <f>VLOOKUP(B7060,'SINAPI-%MO'!B:E,4,0)</f>
        <v>1</v>
      </c>
      <c r="H7060" s="456">
        <f t="shared" si="110"/>
        <v>0</v>
      </c>
    </row>
    <row r="7061" spans="1:8" x14ac:dyDescent="0.25">
      <c r="A7061" s="447"/>
      <c r="B7061" s="449">
        <v>93570</v>
      </c>
      <c r="C7061" s="439" t="s">
        <v>5138</v>
      </c>
      <c r="D7061" s="449" t="s">
        <v>109</v>
      </c>
      <c r="E7061" s="450">
        <v>23169.97</v>
      </c>
      <c r="F7061" s="455">
        <v>0</v>
      </c>
      <c r="G7061" s="453">
        <f>VLOOKUP(B7061,'SINAPI-%MO'!B:E,4,0)</f>
        <v>1</v>
      </c>
      <c r="H7061" s="456">
        <f t="shared" si="110"/>
        <v>0</v>
      </c>
    </row>
    <row r="7062" spans="1:8" x14ac:dyDescent="0.25">
      <c r="A7062" s="447"/>
      <c r="B7062" s="449">
        <v>93571</v>
      </c>
      <c r="C7062" s="439" t="s">
        <v>5139</v>
      </c>
      <c r="D7062" s="449" t="s">
        <v>109</v>
      </c>
      <c r="E7062" s="450">
        <v>24248.14</v>
      </c>
      <c r="F7062" s="455">
        <v>0</v>
      </c>
      <c r="G7062" s="453">
        <f>VLOOKUP(B7062,'SINAPI-%MO'!B:E,4,0)</f>
        <v>1</v>
      </c>
      <c r="H7062" s="456">
        <f t="shared" si="110"/>
        <v>0</v>
      </c>
    </row>
    <row r="7063" spans="1:8" x14ac:dyDescent="0.25">
      <c r="A7063" s="447"/>
      <c r="B7063" s="449">
        <v>101382</v>
      </c>
      <c r="C7063" s="439" t="s">
        <v>5331</v>
      </c>
      <c r="D7063" s="449" t="s">
        <v>109</v>
      </c>
      <c r="E7063" s="450">
        <v>3388.51</v>
      </c>
      <c r="F7063" s="455">
        <v>0</v>
      </c>
      <c r="G7063" s="453">
        <f>VLOOKUP(B7063,'SINAPI-%MO'!B:E,4,0)</f>
        <v>1</v>
      </c>
      <c r="H7063" s="456">
        <f t="shared" si="110"/>
        <v>0</v>
      </c>
    </row>
    <row r="7064" spans="1:8" x14ac:dyDescent="0.25">
      <c r="A7064" s="447"/>
      <c r="B7064" s="449">
        <v>88246</v>
      </c>
      <c r="C7064" s="439" t="s">
        <v>5063</v>
      </c>
      <c r="D7064" s="449" t="s">
        <v>69</v>
      </c>
      <c r="E7064" s="450">
        <v>19.73</v>
      </c>
      <c r="F7064" s="455">
        <v>0</v>
      </c>
      <c r="G7064" s="453">
        <f>VLOOKUP(B7064,'SINAPI-%MO'!B:E,4,0)</f>
        <v>1</v>
      </c>
      <c r="H7064" s="456">
        <f t="shared" si="110"/>
        <v>0</v>
      </c>
    </row>
    <row r="7065" spans="1:8" x14ac:dyDescent="0.25">
      <c r="A7065" s="447"/>
      <c r="B7065" s="449">
        <v>100303</v>
      </c>
      <c r="C7065" s="439" t="s">
        <v>5246</v>
      </c>
      <c r="D7065" s="449" t="s">
        <v>69</v>
      </c>
      <c r="E7065" s="450">
        <v>23.43</v>
      </c>
      <c r="F7065" s="455">
        <v>0</v>
      </c>
      <c r="G7065" s="453">
        <f>VLOOKUP(B7065,'SINAPI-%MO'!B:E,4,0)</f>
        <v>1</v>
      </c>
      <c r="H7065" s="456">
        <f t="shared" si="110"/>
        <v>0</v>
      </c>
    </row>
    <row r="7066" spans="1:8" x14ac:dyDescent="0.25">
      <c r="A7066" s="447"/>
      <c r="B7066" s="449">
        <v>101383</v>
      </c>
      <c r="C7066" s="439" t="s">
        <v>5246</v>
      </c>
      <c r="D7066" s="449" t="s">
        <v>109</v>
      </c>
      <c r="E7066" s="450">
        <v>4021.88</v>
      </c>
      <c r="F7066" s="455">
        <v>0</v>
      </c>
      <c r="G7066" s="453">
        <f>VLOOKUP(B7066,'SINAPI-%MO'!B:E,4,0)</f>
        <v>1</v>
      </c>
      <c r="H7066" s="456">
        <f t="shared" si="110"/>
        <v>0</v>
      </c>
    </row>
    <row r="7067" spans="1:8" x14ac:dyDescent="0.25">
      <c r="A7067" s="447"/>
      <c r="B7067" s="449">
        <v>88247</v>
      </c>
      <c r="C7067" s="439" t="s">
        <v>5064</v>
      </c>
      <c r="D7067" s="449" t="s">
        <v>69</v>
      </c>
      <c r="E7067" s="450">
        <v>25.2</v>
      </c>
      <c r="F7067" s="455">
        <v>0</v>
      </c>
      <c r="G7067" s="453">
        <f>VLOOKUP(B7067,'SINAPI-%MO'!B:E,4,0)</f>
        <v>1</v>
      </c>
      <c r="H7067" s="456">
        <f t="shared" si="110"/>
        <v>0</v>
      </c>
    </row>
    <row r="7068" spans="1:8" x14ac:dyDescent="0.25">
      <c r="A7068" s="447"/>
      <c r="B7068" s="449">
        <v>88248</v>
      </c>
      <c r="C7068" s="439" t="s">
        <v>5065</v>
      </c>
      <c r="D7068" s="449" t="s">
        <v>69</v>
      </c>
      <c r="E7068" s="450">
        <v>24.26</v>
      </c>
      <c r="F7068" s="455">
        <v>0</v>
      </c>
      <c r="G7068" s="453">
        <f>VLOOKUP(B7068,'SINAPI-%MO'!B:E,4,0)</f>
        <v>1</v>
      </c>
      <c r="H7068" s="456">
        <f t="shared" si="110"/>
        <v>0</v>
      </c>
    </row>
    <row r="7069" spans="1:8" x14ac:dyDescent="0.25">
      <c r="A7069" s="447"/>
      <c r="B7069" s="449">
        <v>101384</v>
      </c>
      <c r="C7069" s="439" t="s">
        <v>5065</v>
      </c>
      <c r="D7069" s="449" t="s">
        <v>109</v>
      </c>
      <c r="E7069" s="450">
        <v>4157.1499999999996</v>
      </c>
      <c r="F7069" s="455">
        <v>0</v>
      </c>
      <c r="G7069" s="453">
        <f>VLOOKUP(B7069,'SINAPI-%MO'!B:E,4,0)</f>
        <v>1</v>
      </c>
      <c r="H7069" s="456">
        <f t="shared" si="110"/>
        <v>0</v>
      </c>
    </row>
    <row r="7070" spans="1:8" x14ac:dyDescent="0.25">
      <c r="A7070" s="447"/>
      <c r="B7070" s="449">
        <v>90772</v>
      </c>
      <c r="C7070" s="439" t="s">
        <v>5128</v>
      </c>
      <c r="D7070" s="449" t="s">
        <v>69</v>
      </c>
      <c r="E7070" s="450">
        <v>25.89</v>
      </c>
      <c r="F7070" s="455">
        <v>0</v>
      </c>
      <c r="G7070" s="453">
        <f>VLOOKUP(B7070,'SINAPI-%MO'!B:E,4,0)</f>
        <v>1</v>
      </c>
      <c r="H7070" s="456">
        <f t="shared" si="110"/>
        <v>0</v>
      </c>
    </row>
    <row r="7071" spans="1:8" x14ac:dyDescent="0.25">
      <c r="A7071" s="447"/>
      <c r="B7071" s="449">
        <v>93566</v>
      </c>
      <c r="C7071" s="439" t="s">
        <v>5128</v>
      </c>
      <c r="D7071" s="449" t="s">
        <v>109</v>
      </c>
      <c r="E7071" s="450">
        <v>4490.67</v>
      </c>
      <c r="F7071" s="455">
        <v>0</v>
      </c>
      <c r="G7071" s="453">
        <f>VLOOKUP(B7071,'SINAPI-%MO'!B:E,4,0)</f>
        <v>1</v>
      </c>
      <c r="H7071" s="456">
        <f t="shared" si="110"/>
        <v>0</v>
      </c>
    </row>
    <row r="7072" spans="1:8" x14ac:dyDescent="0.25">
      <c r="A7072" s="447"/>
      <c r="B7072" s="449">
        <v>101385</v>
      </c>
      <c r="C7072" s="439" t="s">
        <v>5332</v>
      </c>
      <c r="D7072" s="449" t="s">
        <v>109</v>
      </c>
      <c r="E7072" s="450">
        <v>5744.72</v>
      </c>
      <c r="F7072" s="455">
        <v>0</v>
      </c>
      <c r="G7072" s="453">
        <f>VLOOKUP(B7072,'SINAPI-%MO'!B:E,4,0)</f>
        <v>1</v>
      </c>
      <c r="H7072" s="456">
        <f t="shared" si="110"/>
        <v>0</v>
      </c>
    </row>
    <row r="7073" spans="1:8" x14ac:dyDescent="0.25">
      <c r="A7073" s="447"/>
      <c r="B7073" s="449">
        <v>88249</v>
      </c>
      <c r="C7073" s="439" t="s">
        <v>5066</v>
      </c>
      <c r="D7073" s="449" t="s">
        <v>69</v>
      </c>
      <c r="E7073" s="450">
        <v>33.159999999999997</v>
      </c>
      <c r="F7073" s="455">
        <v>0</v>
      </c>
      <c r="G7073" s="453">
        <f>VLOOKUP(B7073,'SINAPI-%MO'!B:E,4,0)</f>
        <v>1</v>
      </c>
      <c r="H7073" s="456">
        <f t="shared" si="110"/>
        <v>0</v>
      </c>
    </row>
    <row r="7074" spans="1:8" x14ac:dyDescent="0.25">
      <c r="A7074" s="447"/>
      <c r="B7074" s="449">
        <v>88250</v>
      </c>
      <c r="C7074" s="439" t="s">
        <v>5067</v>
      </c>
      <c r="D7074" s="449" t="s">
        <v>69</v>
      </c>
      <c r="E7074" s="450">
        <v>23.36</v>
      </c>
      <c r="F7074" s="455">
        <v>0</v>
      </c>
      <c r="G7074" s="453">
        <f>VLOOKUP(B7074,'SINAPI-%MO'!B:E,4,0)</f>
        <v>1</v>
      </c>
      <c r="H7074" s="456">
        <f t="shared" si="110"/>
        <v>0</v>
      </c>
    </row>
    <row r="7075" spans="1:8" x14ac:dyDescent="0.25">
      <c r="A7075" s="447"/>
      <c r="B7075" s="449">
        <v>101386</v>
      </c>
      <c r="C7075" s="439" t="s">
        <v>5067</v>
      </c>
      <c r="D7075" s="449" t="s">
        <v>109</v>
      </c>
      <c r="E7075" s="450">
        <v>4024.94</v>
      </c>
      <c r="F7075" s="455">
        <v>0</v>
      </c>
      <c r="G7075" s="453">
        <f>VLOOKUP(B7075,'SINAPI-%MO'!B:E,4,0)</f>
        <v>1</v>
      </c>
      <c r="H7075" s="456">
        <f t="shared" si="110"/>
        <v>0</v>
      </c>
    </row>
    <row r="7076" spans="1:8" x14ac:dyDescent="0.25">
      <c r="A7076" s="447"/>
      <c r="B7076" s="449">
        <v>101387</v>
      </c>
      <c r="C7076" s="439" t="s">
        <v>5333</v>
      </c>
      <c r="D7076" s="449" t="s">
        <v>109</v>
      </c>
      <c r="E7076" s="450">
        <v>4239.6499999999996</v>
      </c>
      <c r="F7076" s="455">
        <v>0</v>
      </c>
      <c r="G7076" s="453">
        <f>VLOOKUP(B7076,'SINAPI-%MO'!B:E,4,0)</f>
        <v>1</v>
      </c>
      <c r="H7076" s="456">
        <f t="shared" si="110"/>
        <v>0</v>
      </c>
    </row>
    <row r="7077" spans="1:8" x14ac:dyDescent="0.25">
      <c r="A7077" s="447"/>
      <c r="B7077" s="449">
        <v>88251</v>
      </c>
      <c r="C7077" s="439" t="s">
        <v>5068</v>
      </c>
      <c r="D7077" s="449" t="s">
        <v>69</v>
      </c>
      <c r="E7077" s="450">
        <v>24.64</v>
      </c>
      <c r="F7077" s="455">
        <v>0</v>
      </c>
      <c r="G7077" s="453">
        <f>VLOOKUP(B7077,'SINAPI-%MO'!B:E,4,0)</f>
        <v>1</v>
      </c>
      <c r="H7077" s="456">
        <f t="shared" si="110"/>
        <v>0</v>
      </c>
    </row>
    <row r="7078" spans="1:8" x14ac:dyDescent="0.25">
      <c r="A7078" s="447"/>
      <c r="B7078" s="449">
        <v>88252</v>
      </c>
      <c r="C7078" s="439" t="s">
        <v>5069</v>
      </c>
      <c r="D7078" s="449" t="s">
        <v>69</v>
      </c>
      <c r="E7078" s="450">
        <v>23.32</v>
      </c>
      <c r="F7078" s="455">
        <v>0</v>
      </c>
      <c r="G7078" s="453">
        <f>VLOOKUP(B7078,'SINAPI-%MO'!B:E,4,0)</f>
        <v>1</v>
      </c>
      <c r="H7078" s="456">
        <f t="shared" si="110"/>
        <v>0</v>
      </c>
    </row>
    <row r="7079" spans="1:8" x14ac:dyDescent="0.25">
      <c r="A7079" s="447"/>
      <c r="B7079" s="449">
        <v>101388</v>
      </c>
      <c r="C7079" s="439" t="s">
        <v>5069</v>
      </c>
      <c r="D7079" s="449" t="s">
        <v>109</v>
      </c>
      <c r="E7079" s="450">
        <v>4009.13</v>
      </c>
      <c r="F7079" s="455">
        <v>0</v>
      </c>
      <c r="G7079" s="453">
        <f>VLOOKUP(B7079,'SINAPI-%MO'!B:E,4,0)</f>
        <v>1</v>
      </c>
      <c r="H7079" s="456">
        <f t="shared" si="110"/>
        <v>0</v>
      </c>
    </row>
    <row r="7080" spans="1:8" x14ac:dyDescent="0.25">
      <c r="A7080" s="447"/>
      <c r="B7080" s="449">
        <v>88253</v>
      </c>
      <c r="C7080" s="439" t="s">
        <v>5070</v>
      </c>
      <c r="D7080" s="449" t="s">
        <v>69</v>
      </c>
      <c r="E7080" s="450">
        <v>22.94</v>
      </c>
      <c r="F7080" s="455">
        <v>0</v>
      </c>
      <c r="G7080" s="453">
        <f>VLOOKUP(B7080,'SINAPI-%MO'!B:E,4,0)</f>
        <v>1</v>
      </c>
      <c r="H7080" s="456">
        <f t="shared" si="110"/>
        <v>0</v>
      </c>
    </row>
    <row r="7081" spans="1:8" x14ac:dyDescent="0.25">
      <c r="A7081" s="447"/>
      <c r="B7081" s="449">
        <v>101389</v>
      </c>
      <c r="C7081" s="439" t="s">
        <v>5070</v>
      </c>
      <c r="D7081" s="449" t="s">
        <v>109</v>
      </c>
      <c r="E7081" s="450">
        <v>3964.23</v>
      </c>
      <c r="F7081" s="455">
        <v>0</v>
      </c>
      <c r="G7081" s="453">
        <f>VLOOKUP(B7081,'SINAPI-%MO'!B:E,4,0)</f>
        <v>1</v>
      </c>
      <c r="H7081" s="456">
        <f t="shared" si="110"/>
        <v>0</v>
      </c>
    </row>
    <row r="7082" spans="1:8" x14ac:dyDescent="0.25">
      <c r="A7082" s="447"/>
      <c r="B7082" s="449">
        <v>101390</v>
      </c>
      <c r="C7082" s="439" t="s">
        <v>5334</v>
      </c>
      <c r="D7082" s="449" t="s">
        <v>109</v>
      </c>
      <c r="E7082" s="450">
        <v>6703.14</v>
      </c>
      <c r="F7082" s="455">
        <v>0</v>
      </c>
      <c r="G7082" s="453">
        <f>VLOOKUP(B7082,'SINAPI-%MO'!B:E,4,0)</f>
        <v>1</v>
      </c>
      <c r="H7082" s="456">
        <f t="shared" si="110"/>
        <v>0</v>
      </c>
    </row>
    <row r="7083" spans="1:8" x14ac:dyDescent="0.25">
      <c r="A7083" s="447"/>
      <c r="B7083" s="449">
        <v>88255</v>
      </c>
      <c r="C7083" s="439" t="s">
        <v>5071</v>
      </c>
      <c r="D7083" s="449" t="s">
        <v>69</v>
      </c>
      <c r="E7083" s="450">
        <v>38.65</v>
      </c>
      <c r="F7083" s="455">
        <v>0</v>
      </c>
      <c r="G7083" s="453">
        <f>VLOOKUP(B7083,'SINAPI-%MO'!B:E,4,0)</f>
        <v>1</v>
      </c>
      <c r="H7083" s="456">
        <f t="shared" si="110"/>
        <v>0</v>
      </c>
    </row>
    <row r="7084" spans="1:8" x14ac:dyDescent="0.25">
      <c r="A7084" s="447"/>
      <c r="B7084" s="449">
        <v>88256</v>
      </c>
      <c r="C7084" s="439" t="s">
        <v>5335</v>
      </c>
      <c r="D7084" s="449" t="s">
        <v>69</v>
      </c>
      <c r="E7084" s="450">
        <v>28.01</v>
      </c>
      <c r="F7084" s="455">
        <v>0</v>
      </c>
      <c r="G7084" s="453">
        <f>VLOOKUP(B7084,'SINAPI-%MO'!B:E,4,0)</f>
        <v>1</v>
      </c>
      <c r="H7084" s="456">
        <f t="shared" si="110"/>
        <v>0</v>
      </c>
    </row>
    <row r="7085" spans="1:8" x14ac:dyDescent="0.25">
      <c r="A7085" s="447"/>
      <c r="B7085" s="449">
        <v>101391</v>
      </c>
      <c r="C7085" s="439" t="s">
        <v>5335</v>
      </c>
      <c r="D7085" s="449" t="s">
        <v>109</v>
      </c>
      <c r="E7085" s="450">
        <v>4811.6000000000004</v>
      </c>
      <c r="F7085" s="455">
        <v>0</v>
      </c>
      <c r="G7085" s="453">
        <f>VLOOKUP(B7085,'SINAPI-%MO'!B:E,4,0)</f>
        <v>1</v>
      </c>
      <c r="H7085" s="456">
        <f t="shared" si="110"/>
        <v>0</v>
      </c>
    </row>
    <row r="7086" spans="1:8" x14ac:dyDescent="0.25">
      <c r="A7086" s="447"/>
      <c r="B7086" s="449">
        <v>88257</v>
      </c>
      <c r="C7086" s="439" t="s">
        <v>5072</v>
      </c>
      <c r="D7086" s="449" t="s">
        <v>69</v>
      </c>
      <c r="E7086" s="450">
        <v>39.25</v>
      </c>
      <c r="F7086" s="455">
        <v>0</v>
      </c>
      <c r="G7086" s="453">
        <f>VLOOKUP(B7086,'SINAPI-%MO'!B:E,4,0)</f>
        <v>1</v>
      </c>
      <c r="H7086" s="456">
        <f t="shared" si="110"/>
        <v>0</v>
      </c>
    </row>
    <row r="7087" spans="1:8" x14ac:dyDescent="0.25">
      <c r="A7087" s="447"/>
      <c r="B7087" s="449">
        <v>101392</v>
      </c>
      <c r="C7087" s="439" t="s">
        <v>5336</v>
      </c>
      <c r="D7087" s="449" t="s">
        <v>109</v>
      </c>
      <c r="E7087" s="450">
        <v>6750.24</v>
      </c>
      <c r="F7087" s="455">
        <v>0</v>
      </c>
      <c r="G7087" s="453">
        <f>VLOOKUP(B7087,'SINAPI-%MO'!B:E,4,0)</f>
        <v>1</v>
      </c>
      <c r="H7087" s="456">
        <f t="shared" si="110"/>
        <v>0</v>
      </c>
    </row>
    <row r="7088" spans="1:8" x14ac:dyDescent="0.25">
      <c r="A7088" s="447"/>
      <c r="B7088" s="449">
        <v>88260</v>
      </c>
      <c r="C7088" s="439" t="s">
        <v>5073</v>
      </c>
      <c r="D7088" s="449" t="s">
        <v>69</v>
      </c>
      <c r="E7088" s="450">
        <v>24.82</v>
      </c>
      <c r="F7088" s="455">
        <v>0</v>
      </c>
      <c r="G7088" s="453">
        <f>VLOOKUP(B7088,'SINAPI-%MO'!B:E,4,0)</f>
        <v>1</v>
      </c>
      <c r="H7088" s="456">
        <f t="shared" si="110"/>
        <v>0</v>
      </c>
    </row>
    <row r="7089" spans="1:8" x14ac:dyDescent="0.25">
      <c r="A7089" s="447"/>
      <c r="B7089" s="449">
        <v>101394</v>
      </c>
      <c r="C7089" s="439" t="s">
        <v>5073</v>
      </c>
      <c r="D7089" s="449" t="s">
        <v>109</v>
      </c>
      <c r="E7089" s="450">
        <v>4271.9399999999996</v>
      </c>
      <c r="F7089" s="455">
        <v>0</v>
      </c>
      <c r="G7089" s="453">
        <f>VLOOKUP(B7089,'SINAPI-%MO'!B:E,4,0)</f>
        <v>1</v>
      </c>
      <c r="H7089" s="456">
        <f t="shared" si="110"/>
        <v>0</v>
      </c>
    </row>
    <row r="7090" spans="1:8" x14ac:dyDescent="0.25">
      <c r="A7090" s="447"/>
      <c r="B7090" s="449">
        <v>101395</v>
      </c>
      <c r="C7090" s="439" t="s">
        <v>5337</v>
      </c>
      <c r="D7090" s="449" t="s">
        <v>109</v>
      </c>
      <c r="E7090" s="450">
        <v>4166.84</v>
      </c>
      <c r="F7090" s="455">
        <v>0</v>
      </c>
      <c r="G7090" s="453">
        <f>VLOOKUP(B7090,'SINAPI-%MO'!B:E,4,0)</f>
        <v>1</v>
      </c>
      <c r="H7090" s="456">
        <f t="shared" si="110"/>
        <v>0</v>
      </c>
    </row>
    <row r="7091" spans="1:8" x14ac:dyDescent="0.25">
      <c r="A7091" s="447"/>
      <c r="B7091" s="449">
        <v>88261</v>
      </c>
      <c r="C7091" s="439" t="s">
        <v>5338</v>
      </c>
      <c r="D7091" s="449" t="s">
        <v>69</v>
      </c>
      <c r="E7091" s="450">
        <v>26.32</v>
      </c>
      <c r="F7091" s="455">
        <v>0</v>
      </c>
      <c r="G7091" s="453">
        <f>VLOOKUP(B7091,'SINAPI-%MO'!B:E,4,0)</f>
        <v>1</v>
      </c>
      <c r="H7091" s="456">
        <f t="shared" si="110"/>
        <v>0</v>
      </c>
    </row>
    <row r="7092" spans="1:8" x14ac:dyDescent="0.25">
      <c r="A7092" s="447"/>
      <c r="B7092" s="449">
        <v>101396</v>
      </c>
      <c r="C7092" s="439" t="s">
        <v>5338</v>
      </c>
      <c r="D7092" s="449" t="s">
        <v>109</v>
      </c>
      <c r="E7092" s="450">
        <v>4522.79</v>
      </c>
      <c r="F7092" s="455">
        <v>0</v>
      </c>
      <c r="G7092" s="453">
        <f>VLOOKUP(B7092,'SINAPI-%MO'!B:E,4,0)</f>
        <v>1</v>
      </c>
      <c r="H7092" s="456">
        <f t="shared" si="110"/>
        <v>0</v>
      </c>
    </row>
    <row r="7093" spans="1:8" x14ac:dyDescent="0.25">
      <c r="A7093" s="447"/>
      <c r="B7093" s="449">
        <v>88262</v>
      </c>
      <c r="C7093" s="439" t="s">
        <v>5074</v>
      </c>
      <c r="D7093" s="449" t="s">
        <v>69</v>
      </c>
      <c r="E7093" s="450">
        <v>27.51</v>
      </c>
      <c r="F7093" s="455">
        <v>0</v>
      </c>
      <c r="G7093" s="453">
        <f>VLOOKUP(B7093,'SINAPI-%MO'!B:E,4,0)</f>
        <v>1</v>
      </c>
      <c r="H7093" s="456">
        <f t="shared" si="110"/>
        <v>0</v>
      </c>
    </row>
    <row r="7094" spans="1:8" x14ac:dyDescent="0.25">
      <c r="A7094" s="447"/>
      <c r="B7094" s="449">
        <v>101397</v>
      </c>
      <c r="C7094" s="439" t="s">
        <v>5074</v>
      </c>
      <c r="D7094" s="449" t="s">
        <v>109</v>
      </c>
      <c r="E7094" s="450">
        <v>4738.79</v>
      </c>
      <c r="F7094" s="455">
        <v>0</v>
      </c>
      <c r="G7094" s="453">
        <f>VLOOKUP(B7094,'SINAPI-%MO'!B:E,4,0)</f>
        <v>1</v>
      </c>
      <c r="H7094" s="456">
        <f t="shared" si="110"/>
        <v>0</v>
      </c>
    </row>
    <row r="7095" spans="1:8" x14ac:dyDescent="0.25">
      <c r="A7095" s="447"/>
      <c r="B7095" s="449">
        <v>101398</v>
      </c>
      <c r="C7095" s="439" t="s">
        <v>5339</v>
      </c>
      <c r="D7095" s="449" t="s">
        <v>109</v>
      </c>
      <c r="E7095" s="450">
        <v>4172.9399999999996</v>
      </c>
      <c r="F7095" s="455">
        <v>0</v>
      </c>
      <c r="G7095" s="453">
        <f>VLOOKUP(B7095,'SINAPI-%MO'!B:E,4,0)</f>
        <v>1</v>
      </c>
      <c r="H7095" s="456">
        <f t="shared" si="110"/>
        <v>0</v>
      </c>
    </row>
    <row r="7096" spans="1:8" x14ac:dyDescent="0.25">
      <c r="A7096" s="447"/>
      <c r="B7096" s="449">
        <v>88263</v>
      </c>
      <c r="C7096" s="439" t="s">
        <v>5075</v>
      </c>
      <c r="D7096" s="449" t="s">
        <v>69</v>
      </c>
      <c r="E7096" s="450">
        <v>24.22</v>
      </c>
      <c r="F7096" s="455">
        <v>0</v>
      </c>
      <c r="G7096" s="453">
        <f>VLOOKUP(B7096,'SINAPI-%MO'!B:E,4,0)</f>
        <v>1</v>
      </c>
      <c r="H7096" s="456">
        <f t="shared" si="110"/>
        <v>0</v>
      </c>
    </row>
    <row r="7097" spans="1:8" x14ac:dyDescent="0.25">
      <c r="A7097" s="447"/>
      <c r="B7097" s="449">
        <v>95308</v>
      </c>
      <c r="C7097" s="439" t="s">
        <v>5141</v>
      </c>
      <c r="D7097" s="449" t="s">
        <v>69</v>
      </c>
      <c r="E7097" s="450">
        <v>0.2</v>
      </c>
      <c r="F7097" s="455">
        <v>0</v>
      </c>
      <c r="G7097" s="453">
        <f>VLOOKUP(B7097,'SINAPI-%MO'!B:E,4,0)</f>
        <v>1</v>
      </c>
      <c r="H7097" s="456">
        <f t="shared" si="110"/>
        <v>0</v>
      </c>
    </row>
    <row r="7098" spans="1:8" x14ac:dyDescent="0.25">
      <c r="A7098" s="447"/>
      <c r="B7098" s="449">
        <v>101286</v>
      </c>
      <c r="C7098" s="439" t="s">
        <v>5254</v>
      </c>
      <c r="D7098" s="449" t="s">
        <v>109</v>
      </c>
      <c r="E7098" s="450">
        <v>27.19</v>
      </c>
      <c r="F7098" s="455">
        <v>0</v>
      </c>
      <c r="G7098" s="453">
        <f>VLOOKUP(B7098,'SINAPI-%MO'!B:E,4,0)</f>
        <v>1</v>
      </c>
      <c r="H7098" s="456">
        <f t="shared" si="110"/>
        <v>0</v>
      </c>
    </row>
    <row r="7099" spans="1:8" x14ac:dyDescent="0.25">
      <c r="A7099" s="447"/>
      <c r="B7099" s="449">
        <v>95309</v>
      </c>
      <c r="C7099" s="439" t="s">
        <v>5142</v>
      </c>
      <c r="D7099" s="449" t="s">
        <v>69</v>
      </c>
      <c r="E7099" s="450">
        <v>0.26</v>
      </c>
      <c r="F7099" s="455">
        <v>0</v>
      </c>
      <c r="G7099" s="453">
        <f>VLOOKUP(B7099,'SINAPI-%MO'!B:E,4,0)</f>
        <v>1</v>
      </c>
      <c r="H7099" s="456">
        <f t="shared" si="110"/>
        <v>0</v>
      </c>
    </row>
    <row r="7100" spans="1:8" x14ac:dyDescent="0.25">
      <c r="A7100" s="447"/>
      <c r="B7100" s="449">
        <v>101287</v>
      </c>
      <c r="C7100" s="439" t="s">
        <v>5255</v>
      </c>
      <c r="D7100" s="449" t="s">
        <v>109</v>
      </c>
      <c r="E7100" s="450">
        <v>87.97</v>
      </c>
      <c r="F7100" s="455">
        <v>0</v>
      </c>
      <c r="G7100" s="453">
        <f>VLOOKUP(B7100,'SINAPI-%MO'!B:E,4,0)</f>
        <v>1</v>
      </c>
      <c r="H7100" s="456">
        <f t="shared" si="110"/>
        <v>0</v>
      </c>
    </row>
    <row r="7101" spans="1:8" x14ac:dyDescent="0.25">
      <c r="A7101" s="447"/>
      <c r="B7101" s="449">
        <v>95310</v>
      </c>
      <c r="C7101" s="439" t="s">
        <v>5143</v>
      </c>
      <c r="D7101" s="449" t="s">
        <v>69</v>
      </c>
      <c r="E7101" s="450">
        <v>0.2</v>
      </c>
      <c r="F7101" s="455">
        <v>0</v>
      </c>
      <c r="G7101" s="453">
        <f>VLOOKUP(B7101,'SINAPI-%MO'!B:E,4,0)</f>
        <v>1</v>
      </c>
      <c r="H7101" s="456">
        <f t="shared" si="110"/>
        <v>0</v>
      </c>
    </row>
    <row r="7102" spans="1:8" x14ac:dyDescent="0.25">
      <c r="A7102" s="447"/>
      <c r="B7102" s="449">
        <v>101288</v>
      </c>
      <c r="C7102" s="439" t="s">
        <v>5256</v>
      </c>
      <c r="D7102" s="449" t="s">
        <v>109</v>
      </c>
      <c r="E7102" s="450">
        <v>27.19</v>
      </c>
      <c r="F7102" s="455">
        <v>0</v>
      </c>
      <c r="G7102" s="453">
        <f>VLOOKUP(B7102,'SINAPI-%MO'!B:E,4,0)</f>
        <v>1</v>
      </c>
      <c r="H7102" s="456">
        <f t="shared" si="110"/>
        <v>0</v>
      </c>
    </row>
    <row r="7103" spans="1:8" x14ac:dyDescent="0.25">
      <c r="A7103" s="447"/>
      <c r="B7103" s="449">
        <v>95311</v>
      </c>
      <c r="C7103" s="439" t="s">
        <v>5144</v>
      </c>
      <c r="D7103" s="449" t="s">
        <v>69</v>
      </c>
      <c r="E7103" s="450">
        <v>0.2</v>
      </c>
      <c r="F7103" s="455">
        <v>0</v>
      </c>
      <c r="G7103" s="453">
        <f>VLOOKUP(B7103,'SINAPI-%MO'!B:E,4,0)</f>
        <v>1</v>
      </c>
      <c r="H7103" s="456">
        <f t="shared" si="110"/>
        <v>0</v>
      </c>
    </row>
    <row r="7104" spans="1:8" x14ac:dyDescent="0.25">
      <c r="A7104" s="447"/>
      <c r="B7104" s="449">
        <v>101289</v>
      </c>
      <c r="C7104" s="439" t="s">
        <v>5257</v>
      </c>
      <c r="D7104" s="449" t="s">
        <v>109</v>
      </c>
      <c r="E7104" s="450">
        <v>27.06</v>
      </c>
      <c r="F7104" s="455">
        <v>0</v>
      </c>
      <c r="G7104" s="453">
        <f>VLOOKUP(B7104,'SINAPI-%MO'!B:E,4,0)</f>
        <v>1</v>
      </c>
      <c r="H7104" s="456">
        <f t="shared" si="110"/>
        <v>0</v>
      </c>
    </row>
    <row r="7105" spans="1:8" x14ac:dyDescent="0.25">
      <c r="A7105" s="447"/>
      <c r="B7105" s="449">
        <v>95312</v>
      </c>
      <c r="C7105" s="439" t="s">
        <v>5145</v>
      </c>
      <c r="D7105" s="449" t="s">
        <v>69</v>
      </c>
      <c r="E7105" s="450">
        <v>0.26</v>
      </c>
      <c r="F7105" s="455">
        <v>0</v>
      </c>
      <c r="G7105" s="453">
        <f>VLOOKUP(B7105,'SINAPI-%MO'!B:E,4,0)</f>
        <v>1</v>
      </c>
      <c r="H7105" s="456">
        <f t="shared" si="110"/>
        <v>0</v>
      </c>
    </row>
    <row r="7106" spans="1:8" x14ac:dyDescent="0.25">
      <c r="A7106" s="447"/>
      <c r="B7106" s="449">
        <v>100291</v>
      </c>
      <c r="C7106" s="439" t="s">
        <v>5240</v>
      </c>
      <c r="D7106" s="449" t="s">
        <v>69</v>
      </c>
      <c r="E7106" s="450">
        <v>0.26</v>
      </c>
      <c r="F7106" s="455">
        <v>0</v>
      </c>
      <c r="G7106" s="453">
        <f>VLOOKUP(B7106,'SINAPI-%MO'!B:E,4,0)</f>
        <v>1</v>
      </c>
      <c r="H7106" s="456">
        <f t="shared" si="110"/>
        <v>0</v>
      </c>
    </row>
    <row r="7107" spans="1:8" x14ac:dyDescent="0.25">
      <c r="A7107" s="447"/>
      <c r="B7107" s="449">
        <v>101290</v>
      </c>
      <c r="C7107" s="439" t="s">
        <v>5258</v>
      </c>
      <c r="D7107" s="449" t="s">
        <v>109</v>
      </c>
      <c r="E7107" s="450">
        <v>34.799999999999997</v>
      </c>
      <c r="F7107" s="455">
        <v>0</v>
      </c>
      <c r="G7107" s="453">
        <f>VLOOKUP(B7107,'SINAPI-%MO'!B:E,4,0)</f>
        <v>1</v>
      </c>
      <c r="H7107" s="456">
        <f t="shared" si="110"/>
        <v>0</v>
      </c>
    </row>
    <row r="7108" spans="1:8" x14ac:dyDescent="0.25">
      <c r="A7108" s="447"/>
      <c r="B7108" s="449">
        <v>101291</v>
      </c>
      <c r="C7108" s="439" t="s">
        <v>5259</v>
      </c>
      <c r="D7108" s="449" t="s">
        <v>109</v>
      </c>
      <c r="E7108" s="450">
        <v>27.19</v>
      </c>
      <c r="F7108" s="455">
        <v>0</v>
      </c>
      <c r="G7108" s="453">
        <f>VLOOKUP(B7108,'SINAPI-%MO'!B:E,4,0)</f>
        <v>1</v>
      </c>
      <c r="H7108" s="456">
        <f t="shared" si="110"/>
        <v>0</v>
      </c>
    </row>
    <row r="7109" spans="1:8" x14ac:dyDescent="0.25">
      <c r="A7109" s="447"/>
      <c r="B7109" s="449">
        <v>95313</v>
      </c>
      <c r="C7109" s="439" t="s">
        <v>5146</v>
      </c>
      <c r="D7109" s="449" t="s">
        <v>69</v>
      </c>
      <c r="E7109" s="450">
        <v>0.2</v>
      </c>
      <c r="F7109" s="455">
        <v>0</v>
      </c>
      <c r="G7109" s="453">
        <f>VLOOKUP(B7109,'SINAPI-%MO'!B:E,4,0)</f>
        <v>1</v>
      </c>
      <c r="H7109" s="456">
        <f t="shared" si="110"/>
        <v>0</v>
      </c>
    </row>
    <row r="7110" spans="1:8" x14ac:dyDescent="0.25">
      <c r="A7110" s="447"/>
      <c r="B7110" s="449">
        <v>101292</v>
      </c>
      <c r="C7110" s="439" t="s">
        <v>5260</v>
      </c>
      <c r="D7110" s="449" t="s">
        <v>109</v>
      </c>
      <c r="E7110" s="450">
        <v>27.06</v>
      </c>
      <c r="F7110" s="455">
        <v>0</v>
      </c>
      <c r="G7110" s="453">
        <f>VLOOKUP(B7110,'SINAPI-%MO'!B:E,4,0)</f>
        <v>1</v>
      </c>
      <c r="H7110" s="456">
        <f t="shared" si="110"/>
        <v>0</v>
      </c>
    </row>
    <row r="7111" spans="1:8" x14ac:dyDescent="0.25">
      <c r="A7111" s="447"/>
      <c r="B7111" s="449">
        <v>95392</v>
      </c>
      <c r="C7111" s="439" t="s">
        <v>5212</v>
      </c>
      <c r="D7111" s="449" t="s">
        <v>69</v>
      </c>
      <c r="E7111" s="450">
        <v>0.12</v>
      </c>
      <c r="F7111" s="455">
        <v>0</v>
      </c>
      <c r="G7111" s="453">
        <f>VLOOKUP(B7111,'SINAPI-%MO'!B:E,4,0)</f>
        <v>1</v>
      </c>
      <c r="H7111" s="456">
        <f t="shared" si="110"/>
        <v>0</v>
      </c>
    </row>
    <row r="7112" spans="1:8" x14ac:dyDescent="0.25">
      <c r="A7112" s="447"/>
      <c r="B7112" s="449">
        <v>95413</v>
      </c>
      <c r="C7112" s="439" t="s">
        <v>5226</v>
      </c>
      <c r="D7112" s="449" t="s">
        <v>109</v>
      </c>
      <c r="E7112" s="450">
        <v>16.350000000000001</v>
      </c>
      <c r="F7112" s="455">
        <v>0</v>
      </c>
      <c r="G7112" s="453">
        <f>VLOOKUP(B7112,'SINAPI-%MO'!B:E,4,0)</f>
        <v>1</v>
      </c>
      <c r="H7112" s="456">
        <f t="shared" si="110"/>
        <v>0</v>
      </c>
    </row>
    <row r="7113" spans="1:8" x14ac:dyDescent="0.25">
      <c r="A7113" s="447"/>
      <c r="B7113" s="449">
        <v>95393</v>
      </c>
      <c r="C7113" s="439" t="s">
        <v>5213</v>
      </c>
      <c r="D7113" s="449" t="s">
        <v>69</v>
      </c>
      <c r="E7113" s="450">
        <v>0.5</v>
      </c>
      <c r="F7113" s="455">
        <v>0</v>
      </c>
      <c r="G7113" s="453">
        <f>VLOOKUP(B7113,'SINAPI-%MO'!B:E,4,0)</f>
        <v>1</v>
      </c>
      <c r="H7113" s="456">
        <f t="shared" si="110"/>
        <v>0</v>
      </c>
    </row>
    <row r="7114" spans="1:8" x14ac:dyDescent="0.25">
      <c r="A7114" s="447"/>
      <c r="B7114" s="449">
        <v>95414</v>
      </c>
      <c r="C7114" s="439" t="s">
        <v>5227</v>
      </c>
      <c r="D7114" s="449" t="s">
        <v>109</v>
      </c>
      <c r="E7114" s="450">
        <v>67.3</v>
      </c>
      <c r="F7114" s="455">
        <v>0</v>
      </c>
      <c r="G7114" s="453">
        <f>VLOOKUP(B7114,'SINAPI-%MO'!B:E,4,0)</f>
        <v>1</v>
      </c>
      <c r="H7114" s="456">
        <f t="shared" si="110"/>
        <v>0</v>
      </c>
    </row>
    <row r="7115" spans="1:8" x14ac:dyDescent="0.25">
      <c r="A7115" s="447"/>
      <c r="B7115" s="449">
        <v>95314</v>
      </c>
      <c r="C7115" s="439" t="s">
        <v>5147</v>
      </c>
      <c r="D7115" s="449" t="s">
        <v>69</v>
      </c>
      <c r="E7115" s="450">
        <v>0.24</v>
      </c>
      <c r="F7115" s="455">
        <v>0</v>
      </c>
      <c r="G7115" s="453">
        <f>VLOOKUP(B7115,'SINAPI-%MO'!B:E,4,0)</f>
        <v>1</v>
      </c>
      <c r="H7115" s="456">
        <f t="shared" si="110"/>
        <v>0</v>
      </c>
    </row>
    <row r="7116" spans="1:8" x14ac:dyDescent="0.25">
      <c r="A7116" s="447"/>
      <c r="B7116" s="449">
        <v>101293</v>
      </c>
      <c r="C7116" s="439" t="s">
        <v>5261</v>
      </c>
      <c r="D7116" s="449" t="s">
        <v>109</v>
      </c>
      <c r="E7116" s="450">
        <v>32.159999999999997</v>
      </c>
      <c r="F7116" s="455">
        <v>0</v>
      </c>
      <c r="G7116" s="453">
        <f>VLOOKUP(B7116,'SINAPI-%MO'!B:E,4,0)</f>
        <v>1</v>
      </c>
      <c r="H7116" s="456">
        <f t="shared" ref="H7116:H7179" si="111">IF(E7116&gt;0,TRUNC(E7116*(1-G7116),2),"")</f>
        <v>0</v>
      </c>
    </row>
    <row r="7117" spans="1:8" x14ac:dyDescent="0.25">
      <c r="A7117" s="447"/>
      <c r="B7117" s="449">
        <v>95394</v>
      </c>
      <c r="C7117" s="439" t="s">
        <v>5214</v>
      </c>
      <c r="D7117" s="449" t="s">
        <v>69</v>
      </c>
      <c r="E7117" s="450">
        <v>1</v>
      </c>
      <c r="F7117" s="455">
        <v>0</v>
      </c>
      <c r="G7117" s="453">
        <f>VLOOKUP(B7117,'SINAPI-%MO'!B:E,4,0)</f>
        <v>1</v>
      </c>
      <c r="H7117" s="456">
        <f t="shared" si="111"/>
        <v>0</v>
      </c>
    </row>
    <row r="7118" spans="1:8" x14ac:dyDescent="0.25">
      <c r="A7118" s="447"/>
      <c r="B7118" s="449">
        <v>95395</v>
      </c>
      <c r="C7118" s="439" t="s">
        <v>5215</v>
      </c>
      <c r="D7118" s="449" t="s">
        <v>69</v>
      </c>
      <c r="E7118" s="450">
        <v>1.06</v>
      </c>
      <c r="F7118" s="455">
        <v>0</v>
      </c>
      <c r="G7118" s="453">
        <f>VLOOKUP(B7118,'SINAPI-%MO'!B:E,4,0)</f>
        <v>1</v>
      </c>
      <c r="H7118" s="456">
        <f t="shared" si="111"/>
        <v>0</v>
      </c>
    </row>
    <row r="7119" spans="1:8" x14ac:dyDescent="0.25">
      <c r="A7119" s="447"/>
      <c r="B7119" s="449">
        <v>95396</v>
      </c>
      <c r="C7119" s="439" t="s">
        <v>5216</v>
      </c>
      <c r="D7119" s="449" t="s">
        <v>69</v>
      </c>
      <c r="E7119" s="450">
        <v>1.1100000000000001</v>
      </c>
      <c r="F7119" s="455">
        <v>0</v>
      </c>
      <c r="G7119" s="453">
        <f>VLOOKUP(B7119,'SINAPI-%MO'!B:E,4,0)</f>
        <v>1</v>
      </c>
      <c r="H7119" s="456">
        <f t="shared" si="111"/>
        <v>0</v>
      </c>
    </row>
    <row r="7120" spans="1:8" x14ac:dyDescent="0.25">
      <c r="A7120" s="447"/>
      <c r="B7120" s="449">
        <v>95419</v>
      </c>
      <c r="C7120" s="439" t="s">
        <v>5232</v>
      </c>
      <c r="D7120" s="449" t="s">
        <v>109</v>
      </c>
      <c r="E7120" s="450">
        <v>132.63</v>
      </c>
      <c r="F7120" s="455">
        <v>0</v>
      </c>
      <c r="G7120" s="453">
        <f>VLOOKUP(B7120,'SINAPI-%MO'!B:E,4,0)</f>
        <v>1</v>
      </c>
      <c r="H7120" s="456">
        <f t="shared" si="111"/>
        <v>0</v>
      </c>
    </row>
    <row r="7121" spans="1:8" x14ac:dyDescent="0.25">
      <c r="A7121" s="447"/>
      <c r="B7121" s="449">
        <v>95420</v>
      </c>
      <c r="C7121" s="439" t="s">
        <v>5233</v>
      </c>
      <c r="D7121" s="449" t="s">
        <v>109</v>
      </c>
      <c r="E7121" s="450">
        <v>140.51</v>
      </c>
      <c r="F7121" s="455">
        <v>0</v>
      </c>
      <c r="G7121" s="453">
        <f>VLOOKUP(B7121,'SINAPI-%MO'!B:E,4,0)</f>
        <v>1</v>
      </c>
      <c r="H7121" s="456">
        <f t="shared" si="111"/>
        <v>0</v>
      </c>
    </row>
    <row r="7122" spans="1:8" x14ac:dyDescent="0.25">
      <c r="A7122" s="447"/>
      <c r="B7122" s="449">
        <v>95421</v>
      </c>
      <c r="C7122" s="439" t="s">
        <v>5234</v>
      </c>
      <c r="D7122" s="449" t="s">
        <v>109</v>
      </c>
      <c r="E7122" s="450">
        <v>147.26</v>
      </c>
      <c r="F7122" s="455">
        <v>0</v>
      </c>
      <c r="G7122" s="453">
        <f>VLOOKUP(B7122,'SINAPI-%MO'!B:E,4,0)</f>
        <v>1</v>
      </c>
      <c r="H7122" s="456">
        <f t="shared" si="111"/>
        <v>0</v>
      </c>
    </row>
    <row r="7123" spans="1:8" x14ac:dyDescent="0.25">
      <c r="A7123" s="447"/>
      <c r="B7123" s="449">
        <v>101294</v>
      </c>
      <c r="C7123" s="439" t="s">
        <v>5262</v>
      </c>
      <c r="D7123" s="449" t="s">
        <v>109</v>
      </c>
      <c r="E7123" s="450">
        <v>27.72</v>
      </c>
      <c r="F7123" s="455">
        <v>0</v>
      </c>
      <c r="G7123" s="453">
        <f>VLOOKUP(B7123,'SINAPI-%MO'!B:E,4,0)</f>
        <v>1</v>
      </c>
      <c r="H7123" s="456">
        <f t="shared" si="111"/>
        <v>0</v>
      </c>
    </row>
    <row r="7124" spans="1:8" x14ac:dyDescent="0.25">
      <c r="A7124" s="447"/>
      <c r="B7124" s="449">
        <v>95315</v>
      </c>
      <c r="C7124" s="439" t="s">
        <v>5148</v>
      </c>
      <c r="D7124" s="449" t="s">
        <v>69</v>
      </c>
      <c r="E7124" s="450">
        <v>0.2</v>
      </c>
      <c r="F7124" s="455">
        <v>0</v>
      </c>
      <c r="G7124" s="453">
        <f>VLOOKUP(B7124,'SINAPI-%MO'!B:E,4,0)</f>
        <v>1</v>
      </c>
      <c r="H7124" s="456">
        <f t="shared" si="111"/>
        <v>0</v>
      </c>
    </row>
    <row r="7125" spans="1:8" x14ac:dyDescent="0.25">
      <c r="A7125" s="447"/>
      <c r="B7125" s="449">
        <v>100293</v>
      </c>
      <c r="C7125" s="439" t="s">
        <v>5241</v>
      </c>
      <c r="D7125" s="449" t="s">
        <v>69</v>
      </c>
      <c r="E7125" s="450">
        <v>0.24</v>
      </c>
      <c r="F7125" s="455">
        <v>0</v>
      </c>
      <c r="G7125" s="453">
        <f>VLOOKUP(B7125,'SINAPI-%MO'!B:E,4,0)</f>
        <v>1</v>
      </c>
      <c r="H7125" s="456">
        <f t="shared" si="111"/>
        <v>0</v>
      </c>
    </row>
    <row r="7126" spans="1:8" x14ac:dyDescent="0.25">
      <c r="A7126" s="447"/>
      <c r="B7126" s="449">
        <v>101295</v>
      </c>
      <c r="C7126" s="439" t="s">
        <v>5263</v>
      </c>
      <c r="D7126" s="449" t="s">
        <v>109</v>
      </c>
      <c r="E7126" s="450">
        <v>32.380000000000003</v>
      </c>
      <c r="F7126" s="455">
        <v>0</v>
      </c>
      <c r="G7126" s="453">
        <f>VLOOKUP(B7126,'SINAPI-%MO'!B:E,4,0)</f>
        <v>1</v>
      </c>
      <c r="H7126" s="456">
        <f t="shared" si="111"/>
        <v>0</v>
      </c>
    </row>
    <row r="7127" spans="1:8" x14ac:dyDescent="0.25">
      <c r="A7127" s="447"/>
      <c r="B7127" s="449">
        <v>95316</v>
      </c>
      <c r="C7127" s="439" t="s">
        <v>5149</v>
      </c>
      <c r="D7127" s="449" t="s">
        <v>69</v>
      </c>
      <c r="E7127" s="450">
        <v>0.66</v>
      </c>
      <c r="F7127" s="455">
        <v>0</v>
      </c>
      <c r="G7127" s="453">
        <f>VLOOKUP(B7127,'SINAPI-%MO'!B:E,4,0)</f>
        <v>1</v>
      </c>
      <c r="H7127" s="456">
        <f t="shared" si="111"/>
        <v>0</v>
      </c>
    </row>
    <row r="7128" spans="1:8" x14ac:dyDescent="0.25">
      <c r="A7128" s="447"/>
      <c r="B7128" s="449">
        <v>95317</v>
      </c>
      <c r="C7128" s="439" t="s">
        <v>5150</v>
      </c>
      <c r="D7128" s="449" t="s">
        <v>69</v>
      </c>
      <c r="E7128" s="450">
        <v>0.32</v>
      </c>
      <c r="F7128" s="455">
        <v>0</v>
      </c>
      <c r="G7128" s="453">
        <f>VLOOKUP(B7128,'SINAPI-%MO'!B:E,4,0)</f>
        <v>1</v>
      </c>
      <c r="H7128" s="456">
        <f t="shared" si="111"/>
        <v>0</v>
      </c>
    </row>
    <row r="7129" spans="1:8" x14ac:dyDescent="0.25">
      <c r="A7129" s="447"/>
      <c r="B7129" s="449">
        <v>101296</v>
      </c>
      <c r="C7129" s="439" t="s">
        <v>5264</v>
      </c>
      <c r="D7129" s="449" t="s">
        <v>109</v>
      </c>
      <c r="E7129" s="450">
        <v>42.37</v>
      </c>
      <c r="F7129" s="455">
        <v>0</v>
      </c>
      <c r="G7129" s="453">
        <f>VLOOKUP(B7129,'SINAPI-%MO'!B:E,4,0)</f>
        <v>1</v>
      </c>
      <c r="H7129" s="456">
        <f t="shared" si="111"/>
        <v>0</v>
      </c>
    </row>
    <row r="7130" spans="1:8" x14ac:dyDescent="0.25">
      <c r="A7130" s="447"/>
      <c r="B7130" s="449">
        <v>95398</v>
      </c>
      <c r="C7130" s="439" t="s">
        <v>5217</v>
      </c>
      <c r="D7130" s="449" t="s">
        <v>69</v>
      </c>
      <c r="E7130" s="450">
        <v>0.1</v>
      </c>
      <c r="F7130" s="455">
        <v>0</v>
      </c>
      <c r="G7130" s="453">
        <f>VLOOKUP(B7130,'SINAPI-%MO'!B:E,4,0)</f>
        <v>1</v>
      </c>
      <c r="H7130" s="456">
        <f t="shared" si="111"/>
        <v>0</v>
      </c>
    </row>
    <row r="7131" spans="1:8" x14ac:dyDescent="0.25">
      <c r="A7131" s="447"/>
      <c r="B7131" s="449">
        <v>95416</v>
      </c>
      <c r="C7131" s="439" t="s">
        <v>5229</v>
      </c>
      <c r="D7131" s="449" t="s">
        <v>109</v>
      </c>
      <c r="E7131" s="450">
        <v>13.87</v>
      </c>
      <c r="F7131" s="455">
        <v>0</v>
      </c>
      <c r="G7131" s="453">
        <f>VLOOKUP(B7131,'SINAPI-%MO'!B:E,4,0)</f>
        <v>1</v>
      </c>
      <c r="H7131" s="456">
        <f t="shared" si="111"/>
        <v>0</v>
      </c>
    </row>
    <row r="7132" spans="1:8" x14ac:dyDescent="0.25">
      <c r="A7132" s="447"/>
      <c r="B7132" s="449">
        <v>101297</v>
      </c>
      <c r="C7132" s="439" t="s">
        <v>13150</v>
      </c>
      <c r="D7132" s="449" t="s">
        <v>109</v>
      </c>
      <c r="E7132" s="450">
        <v>30.53</v>
      </c>
      <c r="F7132" s="455">
        <v>0</v>
      </c>
      <c r="G7132" s="453">
        <f>VLOOKUP(B7132,'SINAPI-%MO'!B:E,4,0)</f>
        <v>1</v>
      </c>
      <c r="H7132" s="456">
        <f t="shared" si="111"/>
        <v>0</v>
      </c>
    </row>
    <row r="7133" spans="1:8" x14ac:dyDescent="0.25">
      <c r="A7133" s="447"/>
      <c r="B7133" s="449">
        <v>95318</v>
      </c>
      <c r="C7133" s="439" t="s">
        <v>5151</v>
      </c>
      <c r="D7133" s="449" t="s">
        <v>69</v>
      </c>
      <c r="E7133" s="450">
        <v>0.23</v>
      </c>
      <c r="F7133" s="455">
        <v>0</v>
      </c>
      <c r="G7133" s="453">
        <f>VLOOKUP(B7133,'SINAPI-%MO'!B:E,4,0)</f>
        <v>1</v>
      </c>
      <c r="H7133" s="456">
        <f t="shared" si="111"/>
        <v>0</v>
      </c>
    </row>
    <row r="7134" spans="1:8" x14ac:dyDescent="0.25">
      <c r="A7134" s="447"/>
      <c r="B7134" s="449">
        <v>101298</v>
      </c>
      <c r="C7134" s="439" t="s">
        <v>5265</v>
      </c>
      <c r="D7134" s="449" t="s">
        <v>109</v>
      </c>
      <c r="E7134" s="450">
        <v>27.19</v>
      </c>
      <c r="F7134" s="455">
        <v>0</v>
      </c>
      <c r="G7134" s="453">
        <f>VLOOKUP(B7134,'SINAPI-%MO'!B:E,4,0)</f>
        <v>1</v>
      </c>
      <c r="H7134" s="456">
        <f t="shared" si="111"/>
        <v>0</v>
      </c>
    </row>
    <row r="7135" spans="1:8" x14ac:dyDescent="0.25">
      <c r="A7135" s="447"/>
      <c r="B7135" s="449">
        <v>95319</v>
      </c>
      <c r="C7135" s="439" t="s">
        <v>5152</v>
      </c>
      <c r="D7135" s="449" t="s">
        <v>69</v>
      </c>
      <c r="E7135" s="450">
        <v>0.2</v>
      </c>
      <c r="F7135" s="455">
        <v>0</v>
      </c>
      <c r="G7135" s="453">
        <f>VLOOKUP(B7135,'SINAPI-%MO'!B:E,4,0)</f>
        <v>1</v>
      </c>
      <c r="H7135" s="456">
        <f t="shared" si="111"/>
        <v>0</v>
      </c>
    </row>
    <row r="7136" spans="1:8" x14ac:dyDescent="0.25">
      <c r="A7136" s="447"/>
      <c r="B7136" s="449">
        <v>101299</v>
      </c>
      <c r="C7136" s="439" t="s">
        <v>5266</v>
      </c>
      <c r="D7136" s="449" t="s">
        <v>109</v>
      </c>
      <c r="E7136" s="450">
        <v>34.799999999999997</v>
      </c>
      <c r="F7136" s="455">
        <v>0</v>
      </c>
      <c r="G7136" s="453">
        <f>VLOOKUP(B7136,'SINAPI-%MO'!B:E,4,0)</f>
        <v>1</v>
      </c>
      <c r="H7136" s="456">
        <f t="shared" si="111"/>
        <v>0</v>
      </c>
    </row>
    <row r="7137" spans="1:8" x14ac:dyDescent="0.25">
      <c r="A7137" s="447"/>
      <c r="B7137" s="449">
        <v>95320</v>
      </c>
      <c r="C7137" s="439" t="s">
        <v>5153</v>
      </c>
      <c r="D7137" s="449" t="s">
        <v>69</v>
      </c>
      <c r="E7137" s="450">
        <v>0.2</v>
      </c>
      <c r="F7137" s="455">
        <v>0</v>
      </c>
      <c r="G7137" s="453">
        <f>VLOOKUP(B7137,'SINAPI-%MO'!B:E,4,0)</f>
        <v>1</v>
      </c>
      <c r="H7137" s="456">
        <f t="shared" si="111"/>
        <v>0</v>
      </c>
    </row>
    <row r="7138" spans="1:8" x14ac:dyDescent="0.25">
      <c r="A7138" s="447"/>
      <c r="B7138" s="449">
        <v>95321</v>
      </c>
      <c r="C7138" s="439" t="s">
        <v>5154</v>
      </c>
      <c r="D7138" s="449" t="s">
        <v>69</v>
      </c>
      <c r="E7138" s="450">
        <v>0.19</v>
      </c>
      <c r="F7138" s="455">
        <v>0</v>
      </c>
      <c r="G7138" s="453">
        <f>VLOOKUP(B7138,'SINAPI-%MO'!B:E,4,0)</f>
        <v>1</v>
      </c>
      <c r="H7138" s="456">
        <f t="shared" si="111"/>
        <v>0</v>
      </c>
    </row>
    <row r="7139" spans="1:8" x14ac:dyDescent="0.25">
      <c r="A7139" s="447"/>
      <c r="B7139" s="449">
        <v>101300</v>
      </c>
      <c r="C7139" s="439" t="s">
        <v>5267</v>
      </c>
      <c r="D7139" s="449" t="s">
        <v>109</v>
      </c>
      <c r="E7139" s="450">
        <v>25.27</v>
      </c>
      <c r="F7139" s="455">
        <v>0</v>
      </c>
      <c r="G7139" s="453">
        <f>VLOOKUP(B7139,'SINAPI-%MO'!B:E,4,0)</f>
        <v>1</v>
      </c>
      <c r="H7139" s="456">
        <f t="shared" si="111"/>
        <v>0</v>
      </c>
    </row>
    <row r="7140" spans="1:8" x14ac:dyDescent="0.25">
      <c r="A7140" s="447"/>
      <c r="B7140" s="449">
        <v>95322</v>
      </c>
      <c r="C7140" s="439" t="s">
        <v>5155</v>
      </c>
      <c r="D7140" s="449" t="s">
        <v>69</v>
      </c>
      <c r="E7140" s="450">
        <v>0.14000000000000001</v>
      </c>
      <c r="F7140" s="455">
        <v>0</v>
      </c>
      <c r="G7140" s="453">
        <f>VLOOKUP(B7140,'SINAPI-%MO'!B:E,4,0)</f>
        <v>1</v>
      </c>
      <c r="H7140" s="456">
        <f t="shared" si="111"/>
        <v>0</v>
      </c>
    </row>
    <row r="7141" spans="1:8" x14ac:dyDescent="0.25">
      <c r="A7141" s="447"/>
      <c r="B7141" s="449">
        <v>101301</v>
      </c>
      <c r="C7141" s="439" t="s">
        <v>5268</v>
      </c>
      <c r="D7141" s="449" t="s">
        <v>109</v>
      </c>
      <c r="E7141" s="450">
        <v>19.36</v>
      </c>
      <c r="F7141" s="455">
        <v>0</v>
      </c>
      <c r="G7141" s="453">
        <f>VLOOKUP(B7141,'SINAPI-%MO'!B:E,4,0)</f>
        <v>1</v>
      </c>
      <c r="H7141" s="456">
        <f t="shared" si="111"/>
        <v>0</v>
      </c>
    </row>
    <row r="7142" spans="1:8" x14ac:dyDescent="0.25">
      <c r="A7142" s="447"/>
      <c r="B7142" s="449">
        <v>95323</v>
      </c>
      <c r="C7142" s="439" t="s">
        <v>5156</v>
      </c>
      <c r="D7142" s="449" t="s">
        <v>69</v>
      </c>
      <c r="E7142" s="450">
        <v>0.27</v>
      </c>
      <c r="F7142" s="455">
        <v>0</v>
      </c>
      <c r="G7142" s="453">
        <f>VLOOKUP(B7142,'SINAPI-%MO'!B:E,4,0)</f>
        <v>1</v>
      </c>
      <c r="H7142" s="456">
        <f t="shared" si="111"/>
        <v>0</v>
      </c>
    </row>
    <row r="7143" spans="1:8" x14ac:dyDescent="0.25">
      <c r="A7143" s="447"/>
      <c r="B7143" s="449">
        <v>101302</v>
      </c>
      <c r="C7143" s="439" t="s">
        <v>5269</v>
      </c>
      <c r="D7143" s="449" t="s">
        <v>109</v>
      </c>
      <c r="E7143" s="450">
        <v>36.36</v>
      </c>
      <c r="F7143" s="455">
        <v>0</v>
      </c>
      <c r="G7143" s="453">
        <f>VLOOKUP(B7143,'SINAPI-%MO'!B:E,4,0)</f>
        <v>1</v>
      </c>
      <c r="H7143" s="456">
        <f t="shared" si="111"/>
        <v>0</v>
      </c>
    </row>
    <row r="7144" spans="1:8" x14ac:dyDescent="0.25">
      <c r="A7144" s="447"/>
      <c r="B7144" s="449">
        <v>95324</v>
      </c>
      <c r="C7144" s="439" t="s">
        <v>13151</v>
      </c>
      <c r="D7144" s="449" t="s">
        <v>69</v>
      </c>
      <c r="E7144" s="450">
        <v>0.31</v>
      </c>
      <c r="F7144" s="455">
        <v>0</v>
      </c>
      <c r="G7144" s="453">
        <f>VLOOKUP(B7144,'SINAPI-%MO'!B:E,4,0)</f>
        <v>1</v>
      </c>
      <c r="H7144" s="456">
        <f t="shared" si="111"/>
        <v>0</v>
      </c>
    </row>
    <row r="7145" spans="1:8" x14ac:dyDescent="0.25">
      <c r="A7145" s="447"/>
      <c r="B7145" s="449">
        <v>101304</v>
      </c>
      <c r="C7145" s="439" t="s">
        <v>13152</v>
      </c>
      <c r="D7145" s="449" t="s">
        <v>109</v>
      </c>
      <c r="E7145" s="450">
        <v>41.16</v>
      </c>
      <c r="F7145" s="455">
        <v>0</v>
      </c>
      <c r="G7145" s="453">
        <f>VLOOKUP(B7145,'SINAPI-%MO'!B:E,4,0)</f>
        <v>1</v>
      </c>
      <c r="H7145" s="456">
        <f t="shared" si="111"/>
        <v>0</v>
      </c>
    </row>
    <row r="7146" spans="1:8" x14ac:dyDescent="0.25">
      <c r="A7146" s="447"/>
      <c r="B7146" s="449">
        <v>95325</v>
      </c>
      <c r="C7146" s="439" t="s">
        <v>5157</v>
      </c>
      <c r="D7146" s="449" t="s">
        <v>69</v>
      </c>
      <c r="E7146" s="450">
        <v>0.59</v>
      </c>
      <c r="F7146" s="455">
        <v>0</v>
      </c>
      <c r="G7146" s="453">
        <f>VLOOKUP(B7146,'SINAPI-%MO'!B:E,4,0)</f>
        <v>1</v>
      </c>
      <c r="H7146" s="456">
        <f t="shared" si="111"/>
        <v>0</v>
      </c>
    </row>
    <row r="7147" spans="1:8" x14ac:dyDescent="0.25">
      <c r="A7147" s="447"/>
      <c r="B7147" s="449">
        <v>101305</v>
      </c>
      <c r="C7147" s="439" t="s">
        <v>5271</v>
      </c>
      <c r="D7147" s="449" t="s">
        <v>109</v>
      </c>
      <c r="E7147" s="450">
        <v>79.27</v>
      </c>
      <c r="F7147" s="455">
        <v>0</v>
      </c>
      <c r="G7147" s="453">
        <f>VLOOKUP(B7147,'SINAPI-%MO'!B:E,4,0)</f>
        <v>1</v>
      </c>
      <c r="H7147" s="456">
        <f t="shared" si="111"/>
        <v>0</v>
      </c>
    </row>
    <row r="7148" spans="1:8" x14ac:dyDescent="0.25">
      <c r="A7148" s="447"/>
      <c r="B7148" s="449">
        <v>95328</v>
      </c>
      <c r="C7148" s="439" t="s">
        <v>5158</v>
      </c>
      <c r="D7148" s="449" t="s">
        <v>69</v>
      </c>
      <c r="E7148" s="450">
        <v>0.2</v>
      </c>
      <c r="F7148" s="455">
        <v>0</v>
      </c>
      <c r="G7148" s="453">
        <f>VLOOKUP(B7148,'SINAPI-%MO'!B:E,4,0)</f>
        <v>1</v>
      </c>
      <c r="H7148" s="456">
        <f t="shared" si="111"/>
        <v>0</v>
      </c>
    </row>
    <row r="7149" spans="1:8" x14ac:dyDescent="0.25">
      <c r="A7149" s="447"/>
      <c r="B7149" s="449">
        <v>101307</v>
      </c>
      <c r="C7149" s="439" t="s">
        <v>5272</v>
      </c>
      <c r="D7149" s="449" t="s">
        <v>109</v>
      </c>
      <c r="E7149" s="450">
        <v>27.47</v>
      </c>
      <c r="F7149" s="455">
        <v>0</v>
      </c>
      <c r="G7149" s="453">
        <f>VLOOKUP(B7149,'SINAPI-%MO'!B:E,4,0)</f>
        <v>1</v>
      </c>
      <c r="H7149" s="456">
        <f t="shared" si="111"/>
        <v>0</v>
      </c>
    </row>
    <row r="7150" spans="1:8" x14ac:dyDescent="0.25">
      <c r="A7150" s="447"/>
      <c r="B7150" s="449">
        <v>101309</v>
      </c>
      <c r="C7150" s="439" t="s">
        <v>5274</v>
      </c>
      <c r="D7150" s="449" t="s">
        <v>109</v>
      </c>
      <c r="E7150" s="450">
        <v>34.799999999999997</v>
      </c>
      <c r="F7150" s="455">
        <v>0</v>
      </c>
      <c r="G7150" s="453">
        <f>VLOOKUP(B7150,'SINAPI-%MO'!B:E,4,0)</f>
        <v>1</v>
      </c>
      <c r="H7150" s="456">
        <f t="shared" si="111"/>
        <v>0</v>
      </c>
    </row>
    <row r="7151" spans="1:8" x14ac:dyDescent="0.25">
      <c r="A7151" s="447"/>
      <c r="B7151" s="449">
        <v>95329</v>
      </c>
      <c r="C7151" s="439" t="s">
        <v>5159</v>
      </c>
      <c r="D7151" s="449" t="s">
        <v>69</v>
      </c>
      <c r="E7151" s="450">
        <v>0.28999999999999998</v>
      </c>
      <c r="F7151" s="455">
        <v>0</v>
      </c>
      <c r="G7151" s="453">
        <f>VLOOKUP(B7151,'SINAPI-%MO'!B:E,4,0)</f>
        <v>1</v>
      </c>
      <c r="H7151" s="456">
        <f t="shared" si="111"/>
        <v>0</v>
      </c>
    </row>
    <row r="7152" spans="1:8" x14ac:dyDescent="0.25">
      <c r="A7152" s="447"/>
      <c r="B7152" s="449">
        <v>101310</v>
      </c>
      <c r="C7152" s="439" t="s">
        <v>5275</v>
      </c>
      <c r="D7152" s="449" t="s">
        <v>109</v>
      </c>
      <c r="E7152" s="450">
        <v>38.76</v>
      </c>
      <c r="F7152" s="455">
        <v>0</v>
      </c>
      <c r="G7152" s="453">
        <f>VLOOKUP(B7152,'SINAPI-%MO'!B:E,4,0)</f>
        <v>1</v>
      </c>
      <c r="H7152" s="456">
        <f t="shared" si="111"/>
        <v>0</v>
      </c>
    </row>
    <row r="7153" spans="1:8" x14ac:dyDescent="0.25">
      <c r="A7153" s="447"/>
      <c r="B7153" s="449">
        <v>101311</v>
      </c>
      <c r="C7153" s="439" t="s">
        <v>5276</v>
      </c>
      <c r="D7153" s="449" t="s">
        <v>109</v>
      </c>
      <c r="E7153" s="450">
        <v>32.159999999999997</v>
      </c>
      <c r="F7153" s="455">
        <v>0</v>
      </c>
      <c r="G7153" s="453">
        <f>VLOOKUP(B7153,'SINAPI-%MO'!B:E,4,0)</f>
        <v>1</v>
      </c>
      <c r="H7153" s="456">
        <f t="shared" si="111"/>
        <v>0</v>
      </c>
    </row>
    <row r="7154" spans="1:8" x14ac:dyDescent="0.25">
      <c r="A7154" s="447"/>
      <c r="B7154" s="449">
        <v>95330</v>
      </c>
      <c r="C7154" s="439" t="s">
        <v>5160</v>
      </c>
      <c r="D7154" s="449" t="s">
        <v>69</v>
      </c>
      <c r="E7154" s="450">
        <v>0.24</v>
      </c>
      <c r="F7154" s="455">
        <v>0</v>
      </c>
      <c r="G7154" s="453">
        <f>VLOOKUP(B7154,'SINAPI-%MO'!B:E,4,0)</f>
        <v>1</v>
      </c>
      <c r="H7154" s="456">
        <f t="shared" si="111"/>
        <v>0</v>
      </c>
    </row>
    <row r="7155" spans="1:8" x14ac:dyDescent="0.25">
      <c r="A7155" s="447"/>
      <c r="B7155" s="449">
        <v>101312</v>
      </c>
      <c r="C7155" s="439" t="s">
        <v>5277</v>
      </c>
      <c r="D7155" s="449" t="s">
        <v>109</v>
      </c>
      <c r="E7155" s="450">
        <v>28.48</v>
      </c>
      <c r="F7155" s="455">
        <v>0</v>
      </c>
      <c r="G7155" s="453">
        <f>VLOOKUP(B7155,'SINAPI-%MO'!B:E,4,0)</f>
        <v>1</v>
      </c>
      <c r="H7155" s="456">
        <f t="shared" si="111"/>
        <v>0</v>
      </c>
    </row>
    <row r="7156" spans="1:8" x14ac:dyDescent="0.25">
      <c r="A7156" s="447"/>
      <c r="B7156" s="449">
        <v>95331</v>
      </c>
      <c r="C7156" s="439" t="s">
        <v>5161</v>
      </c>
      <c r="D7156" s="449" t="s">
        <v>69</v>
      </c>
      <c r="E7156" s="450">
        <v>0.21</v>
      </c>
      <c r="F7156" s="455">
        <v>0</v>
      </c>
      <c r="G7156" s="453">
        <f>VLOOKUP(B7156,'SINAPI-%MO'!B:E,4,0)</f>
        <v>1</v>
      </c>
      <c r="H7156" s="456">
        <f t="shared" si="111"/>
        <v>0</v>
      </c>
    </row>
    <row r="7157" spans="1:8" x14ac:dyDescent="0.25">
      <c r="A7157" s="447"/>
      <c r="B7157" s="449">
        <v>95400</v>
      </c>
      <c r="C7157" s="439" t="s">
        <v>5218</v>
      </c>
      <c r="D7157" s="449" t="s">
        <v>69</v>
      </c>
      <c r="E7157" s="450">
        <v>0.17</v>
      </c>
      <c r="F7157" s="455">
        <v>0</v>
      </c>
      <c r="G7157" s="453">
        <f>VLOOKUP(B7157,'SINAPI-%MO'!B:E,4,0)</f>
        <v>1</v>
      </c>
      <c r="H7157" s="456">
        <f t="shared" si="111"/>
        <v>0</v>
      </c>
    </row>
    <row r="7158" spans="1:8" x14ac:dyDescent="0.25">
      <c r="A7158" s="447"/>
      <c r="B7158" s="449">
        <v>95411</v>
      </c>
      <c r="C7158" s="439" t="s">
        <v>5225</v>
      </c>
      <c r="D7158" s="449" t="s">
        <v>109</v>
      </c>
      <c r="E7158" s="450">
        <v>23.38</v>
      </c>
      <c r="F7158" s="455">
        <v>0</v>
      </c>
      <c r="G7158" s="453">
        <f>VLOOKUP(B7158,'SINAPI-%MO'!B:E,4,0)</f>
        <v>1</v>
      </c>
      <c r="H7158" s="456">
        <f t="shared" si="111"/>
        <v>0</v>
      </c>
    </row>
    <row r="7159" spans="1:8" x14ac:dyDescent="0.25">
      <c r="A7159" s="447"/>
      <c r="B7159" s="449">
        <v>95332</v>
      </c>
      <c r="C7159" s="439" t="s">
        <v>5162</v>
      </c>
      <c r="D7159" s="449" t="s">
        <v>69</v>
      </c>
      <c r="E7159" s="450">
        <v>0.84</v>
      </c>
      <c r="F7159" s="455">
        <v>0</v>
      </c>
      <c r="G7159" s="453">
        <f>VLOOKUP(B7159,'SINAPI-%MO'!B:E,4,0)</f>
        <v>1</v>
      </c>
      <c r="H7159" s="456">
        <f t="shared" si="111"/>
        <v>0</v>
      </c>
    </row>
    <row r="7160" spans="1:8" x14ac:dyDescent="0.25">
      <c r="A7160" s="447"/>
      <c r="B7160" s="449">
        <v>101313</v>
      </c>
      <c r="C7160" s="439" t="s">
        <v>5278</v>
      </c>
      <c r="D7160" s="449" t="s">
        <v>109</v>
      </c>
      <c r="E7160" s="450">
        <v>111.32</v>
      </c>
      <c r="F7160" s="455">
        <v>0</v>
      </c>
      <c r="G7160" s="453">
        <f>VLOOKUP(B7160,'SINAPI-%MO'!B:E,4,0)</f>
        <v>1</v>
      </c>
      <c r="H7160" s="456">
        <f t="shared" si="111"/>
        <v>0</v>
      </c>
    </row>
    <row r="7161" spans="1:8" x14ac:dyDescent="0.25">
      <c r="A7161" s="447"/>
      <c r="B7161" s="449">
        <v>95334</v>
      </c>
      <c r="C7161" s="439" t="s">
        <v>5163</v>
      </c>
      <c r="D7161" s="449" t="s">
        <v>69</v>
      </c>
      <c r="E7161" s="450">
        <v>0.87</v>
      </c>
      <c r="F7161" s="455">
        <v>0</v>
      </c>
      <c r="G7161" s="453">
        <f>VLOOKUP(B7161,'SINAPI-%MO'!B:E,4,0)</f>
        <v>1</v>
      </c>
      <c r="H7161" s="456">
        <f t="shared" si="111"/>
        <v>0</v>
      </c>
    </row>
    <row r="7162" spans="1:8" x14ac:dyDescent="0.25">
      <c r="A7162" s="447"/>
      <c r="B7162" s="449">
        <v>101315</v>
      </c>
      <c r="C7162" s="439" t="s">
        <v>5279</v>
      </c>
      <c r="D7162" s="449" t="s">
        <v>109</v>
      </c>
      <c r="E7162" s="450">
        <v>116.5</v>
      </c>
      <c r="F7162" s="455">
        <v>0</v>
      </c>
      <c r="G7162" s="453">
        <f>VLOOKUP(B7162,'SINAPI-%MO'!B:E,4,0)</f>
        <v>1</v>
      </c>
      <c r="H7162" s="456">
        <f t="shared" si="111"/>
        <v>0</v>
      </c>
    </row>
    <row r="7163" spans="1:8" x14ac:dyDescent="0.25">
      <c r="A7163" s="447"/>
      <c r="B7163" s="449">
        <v>95335</v>
      </c>
      <c r="C7163" s="439" t="s">
        <v>5164</v>
      </c>
      <c r="D7163" s="449" t="s">
        <v>69</v>
      </c>
      <c r="E7163" s="450">
        <v>0.38</v>
      </c>
      <c r="F7163" s="455">
        <v>0</v>
      </c>
      <c r="G7163" s="453">
        <f>VLOOKUP(B7163,'SINAPI-%MO'!B:E,4,0)</f>
        <v>1</v>
      </c>
      <c r="H7163" s="456">
        <f t="shared" si="111"/>
        <v>0</v>
      </c>
    </row>
    <row r="7164" spans="1:8" x14ac:dyDescent="0.25">
      <c r="A7164" s="447"/>
      <c r="B7164" s="449">
        <v>101316</v>
      </c>
      <c r="C7164" s="439" t="s">
        <v>5280</v>
      </c>
      <c r="D7164" s="449" t="s">
        <v>109</v>
      </c>
      <c r="E7164" s="450">
        <v>50.35</v>
      </c>
      <c r="F7164" s="455">
        <v>0</v>
      </c>
      <c r="G7164" s="453">
        <f>VLOOKUP(B7164,'SINAPI-%MO'!B:E,4,0)</f>
        <v>1</v>
      </c>
      <c r="H7164" s="456">
        <f t="shared" si="111"/>
        <v>0</v>
      </c>
    </row>
    <row r="7165" spans="1:8" x14ac:dyDescent="0.25">
      <c r="A7165" s="447"/>
      <c r="B7165" s="449">
        <v>95401</v>
      </c>
      <c r="C7165" s="439" t="s">
        <v>5219</v>
      </c>
      <c r="D7165" s="449" t="s">
        <v>69</v>
      </c>
      <c r="E7165" s="450">
        <v>1.38</v>
      </c>
      <c r="F7165" s="455">
        <v>0</v>
      </c>
      <c r="G7165" s="453">
        <f>VLOOKUP(B7165,'SINAPI-%MO'!B:E,4,0)</f>
        <v>1</v>
      </c>
      <c r="H7165" s="456">
        <f t="shared" si="111"/>
        <v>0</v>
      </c>
    </row>
    <row r="7166" spans="1:8" x14ac:dyDescent="0.25">
      <c r="A7166" s="447"/>
      <c r="B7166" s="449">
        <v>95422</v>
      </c>
      <c r="C7166" s="439" t="s">
        <v>5235</v>
      </c>
      <c r="D7166" s="449" t="s">
        <v>109</v>
      </c>
      <c r="E7166" s="450">
        <v>183.73</v>
      </c>
      <c r="F7166" s="455">
        <v>0</v>
      </c>
      <c r="G7166" s="453">
        <f>VLOOKUP(B7166,'SINAPI-%MO'!B:E,4,0)</f>
        <v>1</v>
      </c>
      <c r="H7166" s="456">
        <f t="shared" si="111"/>
        <v>0</v>
      </c>
    </row>
    <row r="7167" spans="1:8" x14ac:dyDescent="0.25">
      <c r="A7167" s="447"/>
      <c r="B7167" s="449">
        <v>95402</v>
      </c>
      <c r="C7167" s="439" t="s">
        <v>5220</v>
      </c>
      <c r="D7167" s="449" t="s">
        <v>69</v>
      </c>
      <c r="E7167" s="450">
        <v>1.81</v>
      </c>
      <c r="F7167" s="455">
        <v>0</v>
      </c>
      <c r="G7167" s="453">
        <f>VLOOKUP(B7167,'SINAPI-%MO'!B:E,4,0)</f>
        <v>1</v>
      </c>
      <c r="H7167" s="456">
        <f t="shared" si="111"/>
        <v>0</v>
      </c>
    </row>
    <row r="7168" spans="1:8" x14ac:dyDescent="0.25">
      <c r="A7168" s="447"/>
      <c r="B7168" s="449">
        <v>95415</v>
      </c>
      <c r="C7168" s="439" t="s">
        <v>5228</v>
      </c>
      <c r="D7168" s="449" t="s">
        <v>109</v>
      </c>
      <c r="E7168" s="450">
        <v>240.04</v>
      </c>
      <c r="F7168" s="455">
        <v>0</v>
      </c>
      <c r="G7168" s="453">
        <f>VLOOKUP(B7168,'SINAPI-%MO'!B:E,4,0)</f>
        <v>1</v>
      </c>
      <c r="H7168" s="456">
        <f t="shared" si="111"/>
        <v>0</v>
      </c>
    </row>
    <row r="7169" spans="1:8" x14ac:dyDescent="0.25">
      <c r="A7169" s="447"/>
      <c r="B7169" s="449">
        <v>95403</v>
      </c>
      <c r="C7169" s="439" t="s">
        <v>5221</v>
      </c>
      <c r="D7169" s="449" t="s">
        <v>69</v>
      </c>
      <c r="E7169" s="450">
        <v>1.91</v>
      </c>
      <c r="F7169" s="455">
        <v>0</v>
      </c>
      <c r="G7169" s="453">
        <f>VLOOKUP(B7169,'SINAPI-%MO'!B:E,4,0)</f>
        <v>1</v>
      </c>
      <c r="H7169" s="456">
        <f t="shared" si="111"/>
        <v>0</v>
      </c>
    </row>
    <row r="7170" spans="1:8" x14ac:dyDescent="0.25">
      <c r="A7170" s="447"/>
      <c r="B7170" s="449">
        <v>95417</v>
      </c>
      <c r="C7170" s="439" t="s">
        <v>5230</v>
      </c>
      <c r="D7170" s="449" t="s">
        <v>109</v>
      </c>
      <c r="E7170" s="450">
        <v>253.02</v>
      </c>
      <c r="F7170" s="455">
        <v>0</v>
      </c>
      <c r="G7170" s="453">
        <f>VLOOKUP(B7170,'SINAPI-%MO'!B:E,4,0)</f>
        <v>1</v>
      </c>
      <c r="H7170" s="456">
        <f t="shared" si="111"/>
        <v>0</v>
      </c>
    </row>
    <row r="7171" spans="1:8" x14ac:dyDescent="0.25">
      <c r="A7171" s="447"/>
      <c r="B7171" s="449">
        <v>95404</v>
      </c>
      <c r="C7171" s="439" t="s">
        <v>5222</v>
      </c>
      <c r="D7171" s="449" t="s">
        <v>69</v>
      </c>
      <c r="E7171" s="450">
        <v>2.1</v>
      </c>
      <c r="F7171" s="455">
        <v>0</v>
      </c>
      <c r="G7171" s="453">
        <f>VLOOKUP(B7171,'SINAPI-%MO'!B:E,4,0)</f>
        <v>1</v>
      </c>
      <c r="H7171" s="456">
        <f t="shared" si="111"/>
        <v>0</v>
      </c>
    </row>
    <row r="7172" spans="1:8" x14ac:dyDescent="0.25">
      <c r="A7172" s="447"/>
      <c r="B7172" s="449">
        <v>95418</v>
      </c>
      <c r="C7172" s="439" t="s">
        <v>5231</v>
      </c>
      <c r="D7172" s="449" t="s">
        <v>109</v>
      </c>
      <c r="E7172" s="450">
        <v>278.47000000000003</v>
      </c>
      <c r="F7172" s="455">
        <v>0</v>
      </c>
      <c r="G7172" s="453">
        <f>VLOOKUP(B7172,'SINAPI-%MO'!B:E,4,0)</f>
        <v>1</v>
      </c>
      <c r="H7172" s="456">
        <f t="shared" si="111"/>
        <v>0</v>
      </c>
    </row>
    <row r="7173" spans="1:8" x14ac:dyDescent="0.25">
      <c r="A7173" s="447"/>
      <c r="B7173" s="449">
        <v>95337</v>
      </c>
      <c r="C7173" s="439" t="s">
        <v>5165</v>
      </c>
      <c r="D7173" s="449" t="s">
        <v>69</v>
      </c>
      <c r="E7173" s="450">
        <v>0.24</v>
      </c>
      <c r="F7173" s="455">
        <v>0</v>
      </c>
      <c r="G7173" s="453">
        <f>VLOOKUP(B7173,'SINAPI-%MO'!B:E,4,0)</f>
        <v>1</v>
      </c>
      <c r="H7173" s="456">
        <f t="shared" si="111"/>
        <v>0</v>
      </c>
    </row>
    <row r="7174" spans="1:8" x14ac:dyDescent="0.25">
      <c r="A7174" s="447"/>
      <c r="B7174" s="449">
        <v>101322</v>
      </c>
      <c r="C7174" s="439" t="s">
        <v>5282</v>
      </c>
      <c r="D7174" s="449" t="s">
        <v>109</v>
      </c>
      <c r="E7174" s="450">
        <v>32.159999999999997</v>
      </c>
      <c r="F7174" s="455">
        <v>0</v>
      </c>
      <c r="G7174" s="453">
        <f>VLOOKUP(B7174,'SINAPI-%MO'!B:E,4,0)</f>
        <v>1</v>
      </c>
      <c r="H7174" s="456">
        <f t="shared" si="111"/>
        <v>0</v>
      </c>
    </row>
    <row r="7175" spans="1:8" x14ac:dyDescent="0.25">
      <c r="A7175" s="447"/>
      <c r="B7175" s="449">
        <v>95338</v>
      </c>
      <c r="C7175" s="439" t="s">
        <v>5166</v>
      </c>
      <c r="D7175" s="449" t="s">
        <v>69</v>
      </c>
      <c r="E7175" s="450">
        <v>0.47</v>
      </c>
      <c r="F7175" s="455">
        <v>0</v>
      </c>
      <c r="G7175" s="453">
        <f>VLOOKUP(B7175,'SINAPI-%MO'!B:E,4,0)</f>
        <v>1</v>
      </c>
      <c r="H7175" s="456">
        <f t="shared" si="111"/>
        <v>0</v>
      </c>
    </row>
    <row r="7176" spans="1:8" x14ac:dyDescent="0.25">
      <c r="A7176" s="447"/>
      <c r="B7176" s="449">
        <v>101323</v>
      </c>
      <c r="C7176" s="439" t="s">
        <v>5283</v>
      </c>
      <c r="D7176" s="449" t="s">
        <v>109</v>
      </c>
      <c r="E7176" s="450">
        <v>63.17</v>
      </c>
      <c r="F7176" s="455">
        <v>0</v>
      </c>
      <c r="G7176" s="453">
        <f>VLOOKUP(B7176,'SINAPI-%MO'!B:E,4,0)</f>
        <v>1</v>
      </c>
      <c r="H7176" s="456">
        <f t="shared" si="111"/>
        <v>0</v>
      </c>
    </row>
    <row r="7177" spans="1:8" x14ac:dyDescent="0.25">
      <c r="A7177" s="447"/>
      <c r="B7177" s="449">
        <v>102918</v>
      </c>
      <c r="C7177" s="439" t="s">
        <v>11839</v>
      </c>
      <c r="D7177" s="449" t="s">
        <v>69</v>
      </c>
      <c r="E7177" s="450">
        <v>0</v>
      </c>
      <c r="F7177" s="455"/>
      <c r="G7177" s="453" t="e">
        <f>VLOOKUP(B7177,'SINAPI-%MO'!B:E,4,0)</f>
        <v>#N/A</v>
      </c>
      <c r="H7177" s="456" t="str">
        <f t="shared" si="111"/>
        <v/>
      </c>
    </row>
    <row r="7178" spans="1:8" x14ac:dyDescent="0.25">
      <c r="A7178" s="447"/>
      <c r="B7178" s="449">
        <v>101325</v>
      </c>
      <c r="C7178" s="439" t="s">
        <v>5285</v>
      </c>
      <c r="D7178" s="449" t="s">
        <v>109</v>
      </c>
      <c r="E7178" s="450">
        <v>66.48</v>
      </c>
      <c r="F7178" s="455">
        <v>0</v>
      </c>
      <c r="G7178" s="453">
        <f>VLOOKUP(B7178,'SINAPI-%MO'!B:E,4,0)</f>
        <v>1</v>
      </c>
      <c r="H7178" s="456">
        <f t="shared" si="111"/>
        <v>0</v>
      </c>
    </row>
    <row r="7179" spans="1:8" x14ac:dyDescent="0.25">
      <c r="A7179" s="447"/>
      <c r="B7179" s="449">
        <v>95390</v>
      </c>
      <c r="C7179" s="439" t="s">
        <v>5211</v>
      </c>
      <c r="D7179" s="449" t="s">
        <v>69</v>
      </c>
      <c r="E7179" s="450">
        <v>0.09</v>
      </c>
      <c r="F7179" s="455">
        <v>0</v>
      </c>
      <c r="G7179" s="453">
        <f>VLOOKUP(B7179,'SINAPI-%MO'!B:E,4,0)</f>
        <v>1</v>
      </c>
      <c r="H7179" s="456">
        <f t="shared" si="111"/>
        <v>0</v>
      </c>
    </row>
    <row r="7180" spans="1:8" x14ac:dyDescent="0.25">
      <c r="A7180" s="447"/>
      <c r="B7180" s="449">
        <v>101326</v>
      </c>
      <c r="C7180" s="439" t="s">
        <v>5286</v>
      </c>
      <c r="D7180" s="449" t="s">
        <v>109</v>
      </c>
      <c r="E7180" s="450">
        <v>11.94</v>
      </c>
      <c r="F7180" s="455">
        <v>0</v>
      </c>
      <c r="G7180" s="453">
        <f>VLOOKUP(B7180,'SINAPI-%MO'!B:E,4,0)</f>
        <v>1</v>
      </c>
      <c r="H7180" s="456">
        <f t="shared" ref="H7180:H7243" si="112">IF(E7180&gt;0,TRUNC(E7180*(1-G7180),2),"")</f>
        <v>0</v>
      </c>
    </row>
    <row r="7181" spans="1:8" x14ac:dyDescent="0.25">
      <c r="A7181" s="447"/>
      <c r="B7181" s="449">
        <v>95340</v>
      </c>
      <c r="C7181" s="439" t="s">
        <v>5168</v>
      </c>
      <c r="D7181" s="449" t="s">
        <v>69</v>
      </c>
      <c r="E7181" s="450">
        <v>0.28000000000000003</v>
      </c>
      <c r="F7181" s="455">
        <v>0</v>
      </c>
      <c r="G7181" s="453">
        <f>VLOOKUP(B7181,'SINAPI-%MO'!B:E,4,0)</f>
        <v>1</v>
      </c>
      <c r="H7181" s="456">
        <f t="shared" si="112"/>
        <v>0</v>
      </c>
    </row>
    <row r="7182" spans="1:8" x14ac:dyDescent="0.25">
      <c r="A7182" s="447"/>
      <c r="B7182" s="449">
        <v>101330</v>
      </c>
      <c r="C7182" s="439" t="s">
        <v>5289</v>
      </c>
      <c r="D7182" s="449" t="s">
        <v>109</v>
      </c>
      <c r="E7182" s="450">
        <v>38.15</v>
      </c>
      <c r="F7182" s="455">
        <v>0</v>
      </c>
      <c r="G7182" s="453">
        <f>VLOOKUP(B7182,'SINAPI-%MO'!B:E,4,0)</f>
        <v>1</v>
      </c>
      <c r="H7182" s="456">
        <f t="shared" si="112"/>
        <v>0</v>
      </c>
    </row>
    <row r="7183" spans="1:8" x14ac:dyDescent="0.25">
      <c r="A7183" s="447"/>
      <c r="B7183" s="449">
        <v>101331</v>
      </c>
      <c r="C7183" s="439" t="s">
        <v>5290</v>
      </c>
      <c r="D7183" s="449" t="s">
        <v>109</v>
      </c>
      <c r="E7183" s="450">
        <v>41.1</v>
      </c>
      <c r="F7183" s="455">
        <v>0</v>
      </c>
      <c r="G7183" s="453">
        <f>VLOOKUP(B7183,'SINAPI-%MO'!B:E,4,0)</f>
        <v>1</v>
      </c>
      <c r="H7183" s="456">
        <f t="shared" si="112"/>
        <v>0</v>
      </c>
    </row>
    <row r="7184" spans="1:8" x14ac:dyDescent="0.25">
      <c r="A7184" s="447"/>
      <c r="B7184" s="449">
        <v>95341</v>
      </c>
      <c r="C7184" s="439" t="s">
        <v>5169</v>
      </c>
      <c r="D7184" s="449" t="s">
        <v>69</v>
      </c>
      <c r="E7184" s="450">
        <v>0.31</v>
      </c>
      <c r="F7184" s="455">
        <v>0</v>
      </c>
      <c r="G7184" s="453">
        <f>VLOOKUP(B7184,'SINAPI-%MO'!B:E,4,0)</f>
        <v>1</v>
      </c>
      <c r="H7184" s="456">
        <f t="shared" si="112"/>
        <v>0</v>
      </c>
    </row>
    <row r="7185" spans="1:8" x14ac:dyDescent="0.25">
      <c r="A7185" s="447"/>
      <c r="B7185" s="449">
        <v>95339</v>
      </c>
      <c r="C7185" s="439" t="s">
        <v>5167</v>
      </c>
      <c r="D7185" s="449" t="s">
        <v>69</v>
      </c>
      <c r="E7185" s="450">
        <v>0.39</v>
      </c>
      <c r="F7185" s="455">
        <v>0</v>
      </c>
      <c r="G7185" s="453">
        <f>VLOOKUP(B7185,'SINAPI-%MO'!B:E,4,0)</f>
        <v>1</v>
      </c>
      <c r="H7185" s="456">
        <f t="shared" si="112"/>
        <v>0</v>
      </c>
    </row>
    <row r="7186" spans="1:8" x14ac:dyDescent="0.25">
      <c r="A7186" s="447"/>
      <c r="B7186" s="449">
        <v>101329</v>
      </c>
      <c r="C7186" s="439" t="s">
        <v>5288</v>
      </c>
      <c r="D7186" s="449" t="s">
        <v>109</v>
      </c>
      <c r="E7186" s="450">
        <v>52.6</v>
      </c>
      <c r="F7186" s="455">
        <v>0</v>
      </c>
      <c r="G7186" s="453">
        <f>VLOOKUP(B7186,'SINAPI-%MO'!B:E,4,0)</f>
        <v>1</v>
      </c>
      <c r="H7186" s="456">
        <f t="shared" si="112"/>
        <v>0</v>
      </c>
    </row>
    <row r="7187" spans="1:8" x14ac:dyDescent="0.25">
      <c r="A7187" s="447"/>
      <c r="B7187" s="449">
        <v>95342</v>
      </c>
      <c r="C7187" s="439" t="s">
        <v>5170</v>
      </c>
      <c r="D7187" s="449" t="s">
        <v>69</v>
      </c>
      <c r="E7187" s="450">
        <v>0.31</v>
      </c>
      <c r="F7187" s="455">
        <v>0</v>
      </c>
      <c r="G7187" s="453">
        <f>VLOOKUP(B7187,'SINAPI-%MO'!B:E,4,0)</f>
        <v>1</v>
      </c>
      <c r="H7187" s="456">
        <f t="shared" si="112"/>
        <v>0</v>
      </c>
    </row>
    <row r="7188" spans="1:8" x14ac:dyDescent="0.25">
      <c r="A7188" s="447"/>
      <c r="B7188" s="449">
        <v>101333</v>
      </c>
      <c r="C7188" s="439" t="s">
        <v>5292</v>
      </c>
      <c r="D7188" s="449" t="s">
        <v>109</v>
      </c>
      <c r="E7188" s="450">
        <v>42.27</v>
      </c>
      <c r="F7188" s="455">
        <v>0</v>
      </c>
      <c r="G7188" s="453">
        <f>VLOOKUP(B7188,'SINAPI-%MO'!B:E,4,0)</f>
        <v>1</v>
      </c>
      <c r="H7188" s="456">
        <f t="shared" si="112"/>
        <v>0</v>
      </c>
    </row>
    <row r="7189" spans="1:8" x14ac:dyDescent="0.25">
      <c r="A7189" s="447"/>
      <c r="B7189" s="449">
        <v>100298</v>
      </c>
      <c r="C7189" s="439" t="s">
        <v>5243</v>
      </c>
      <c r="D7189" s="449" t="s">
        <v>69</v>
      </c>
      <c r="E7189" s="450">
        <v>0.65</v>
      </c>
      <c r="F7189" s="455">
        <v>0</v>
      </c>
      <c r="G7189" s="453">
        <f>VLOOKUP(B7189,'SINAPI-%MO'!B:E,4,0)</f>
        <v>1</v>
      </c>
      <c r="H7189" s="456">
        <f t="shared" si="112"/>
        <v>0</v>
      </c>
    </row>
    <row r="7190" spans="1:8" x14ac:dyDescent="0.25">
      <c r="A7190" s="447"/>
      <c r="B7190" s="449">
        <v>101334</v>
      </c>
      <c r="C7190" s="439" t="s">
        <v>5293</v>
      </c>
      <c r="D7190" s="449" t="s">
        <v>109</v>
      </c>
      <c r="E7190" s="450">
        <v>86.52</v>
      </c>
      <c r="F7190" s="455">
        <v>0</v>
      </c>
      <c r="G7190" s="453">
        <f>VLOOKUP(B7190,'SINAPI-%MO'!B:E,4,0)</f>
        <v>1</v>
      </c>
      <c r="H7190" s="456">
        <f t="shared" si="112"/>
        <v>0</v>
      </c>
    </row>
    <row r="7191" spans="1:8" x14ac:dyDescent="0.25">
      <c r="A7191" s="447"/>
      <c r="B7191" s="449">
        <v>95405</v>
      </c>
      <c r="C7191" s="439" t="s">
        <v>5223</v>
      </c>
      <c r="D7191" s="449" t="s">
        <v>69</v>
      </c>
      <c r="E7191" s="450">
        <v>2.3199999999999998</v>
      </c>
      <c r="F7191" s="455">
        <v>0</v>
      </c>
      <c r="G7191" s="453">
        <f>VLOOKUP(B7191,'SINAPI-%MO'!B:E,4,0)</f>
        <v>1</v>
      </c>
      <c r="H7191" s="456">
        <f t="shared" si="112"/>
        <v>0</v>
      </c>
    </row>
    <row r="7192" spans="1:8" x14ac:dyDescent="0.25">
      <c r="A7192" s="447"/>
      <c r="B7192" s="449">
        <v>95423</v>
      </c>
      <c r="C7192" s="439" t="s">
        <v>5236</v>
      </c>
      <c r="D7192" s="449" t="s">
        <v>109</v>
      </c>
      <c r="E7192" s="450">
        <v>307.83</v>
      </c>
      <c r="F7192" s="455">
        <v>0</v>
      </c>
      <c r="G7192" s="453">
        <f>VLOOKUP(B7192,'SINAPI-%MO'!B:E,4,0)</f>
        <v>1</v>
      </c>
      <c r="H7192" s="456">
        <f t="shared" si="112"/>
        <v>0</v>
      </c>
    </row>
    <row r="7193" spans="1:8" x14ac:dyDescent="0.25">
      <c r="A7193" s="447"/>
      <c r="B7193" s="449">
        <v>100295</v>
      </c>
      <c r="C7193" s="439" t="s">
        <v>5242</v>
      </c>
      <c r="D7193" s="449" t="s">
        <v>69</v>
      </c>
      <c r="E7193" s="450">
        <v>0.57999999999999996</v>
      </c>
      <c r="F7193" s="455">
        <v>0</v>
      </c>
      <c r="G7193" s="453">
        <f>VLOOKUP(B7193,'SINAPI-%MO'!B:E,4,0)</f>
        <v>1</v>
      </c>
      <c r="H7193" s="456">
        <f t="shared" si="112"/>
        <v>0</v>
      </c>
    </row>
    <row r="7194" spans="1:8" x14ac:dyDescent="0.25">
      <c r="A7194" s="447"/>
      <c r="B7194" s="449">
        <v>101303</v>
      </c>
      <c r="C7194" s="439" t="s">
        <v>5270</v>
      </c>
      <c r="D7194" s="449" t="s">
        <v>109</v>
      </c>
      <c r="E7194" s="450">
        <v>77.98</v>
      </c>
      <c r="F7194" s="455">
        <v>0</v>
      </c>
      <c r="G7194" s="453">
        <f>VLOOKUP(B7194,'SINAPI-%MO'!B:E,4,0)</f>
        <v>1</v>
      </c>
      <c r="H7194" s="456">
        <f t="shared" si="112"/>
        <v>0</v>
      </c>
    </row>
    <row r="7195" spans="1:8" x14ac:dyDescent="0.25">
      <c r="A7195" s="447"/>
      <c r="B7195" s="449">
        <v>95344</v>
      </c>
      <c r="C7195" s="439" t="s">
        <v>5171</v>
      </c>
      <c r="D7195" s="449" t="s">
        <v>69</v>
      </c>
      <c r="E7195" s="450">
        <v>0.27</v>
      </c>
      <c r="F7195" s="455">
        <v>0</v>
      </c>
      <c r="G7195" s="453">
        <f>VLOOKUP(B7195,'SINAPI-%MO'!B:E,4,0)</f>
        <v>1</v>
      </c>
      <c r="H7195" s="456">
        <f t="shared" si="112"/>
        <v>0</v>
      </c>
    </row>
    <row r="7196" spans="1:8" x14ac:dyDescent="0.25">
      <c r="A7196" s="447"/>
      <c r="B7196" s="449">
        <v>101308</v>
      </c>
      <c r="C7196" s="439" t="s">
        <v>5273</v>
      </c>
      <c r="D7196" s="449" t="s">
        <v>109</v>
      </c>
      <c r="E7196" s="450">
        <v>36.04</v>
      </c>
      <c r="F7196" s="455">
        <v>0</v>
      </c>
      <c r="G7196" s="453">
        <f>VLOOKUP(B7196,'SINAPI-%MO'!B:E,4,0)</f>
        <v>1</v>
      </c>
      <c r="H7196" s="456">
        <f t="shared" si="112"/>
        <v>0</v>
      </c>
    </row>
    <row r="7197" spans="1:8" x14ac:dyDescent="0.25">
      <c r="A7197" s="447"/>
      <c r="B7197" s="449">
        <v>105536</v>
      </c>
      <c r="C7197" s="439" t="s">
        <v>11840</v>
      </c>
      <c r="D7197" s="449" t="s">
        <v>69</v>
      </c>
      <c r="E7197" s="450">
        <v>0</v>
      </c>
      <c r="F7197" s="455"/>
      <c r="G7197" s="453" t="e">
        <f>VLOOKUP(B7197,'SINAPI-%MO'!B:E,4,0)</f>
        <v>#N/A</v>
      </c>
      <c r="H7197" s="456" t="str">
        <f t="shared" si="112"/>
        <v/>
      </c>
    </row>
    <row r="7198" spans="1:8" x14ac:dyDescent="0.25">
      <c r="A7198" s="447"/>
      <c r="B7198" s="449">
        <v>101320</v>
      </c>
      <c r="C7198" s="439" t="s">
        <v>5281</v>
      </c>
      <c r="D7198" s="449" t="s">
        <v>109</v>
      </c>
      <c r="E7198" s="450">
        <v>35.770000000000003</v>
      </c>
      <c r="F7198" s="455">
        <v>0</v>
      </c>
      <c r="G7198" s="453">
        <f>VLOOKUP(B7198,'SINAPI-%MO'!B:E,4,0)</f>
        <v>1</v>
      </c>
      <c r="H7198" s="456">
        <f t="shared" si="112"/>
        <v>0</v>
      </c>
    </row>
    <row r="7199" spans="1:8" x14ac:dyDescent="0.25">
      <c r="A7199" s="447"/>
      <c r="B7199" s="449">
        <v>95343</v>
      </c>
      <c r="C7199" s="439" t="s">
        <v>13153</v>
      </c>
      <c r="D7199" s="449" t="s">
        <v>69</v>
      </c>
      <c r="E7199" s="450">
        <v>0.5</v>
      </c>
      <c r="F7199" s="455">
        <v>0</v>
      </c>
      <c r="G7199" s="453">
        <f>VLOOKUP(B7199,'SINAPI-%MO'!B:E,4,0)</f>
        <v>1</v>
      </c>
      <c r="H7199" s="456">
        <f t="shared" si="112"/>
        <v>0</v>
      </c>
    </row>
    <row r="7200" spans="1:8" x14ac:dyDescent="0.25">
      <c r="A7200" s="447"/>
      <c r="B7200" s="449">
        <v>95345</v>
      </c>
      <c r="C7200" s="439" t="s">
        <v>5172</v>
      </c>
      <c r="D7200" s="449" t="s">
        <v>69</v>
      </c>
      <c r="E7200" s="450">
        <v>1</v>
      </c>
      <c r="F7200" s="455">
        <v>0</v>
      </c>
      <c r="G7200" s="453">
        <f>VLOOKUP(B7200,'SINAPI-%MO'!B:E,4,0)</f>
        <v>1</v>
      </c>
      <c r="H7200" s="456">
        <f t="shared" si="112"/>
        <v>0</v>
      </c>
    </row>
    <row r="7201" spans="1:8" x14ac:dyDescent="0.25">
      <c r="A7201" s="447"/>
      <c r="B7201" s="449">
        <v>95346</v>
      </c>
      <c r="C7201" s="439" t="s">
        <v>5173</v>
      </c>
      <c r="D7201" s="449" t="s">
        <v>69</v>
      </c>
      <c r="E7201" s="450">
        <v>0.1</v>
      </c>
      <c r="F7201" s="455">
        <v>0</v>
      </c>
      <c r="G7201" s="453">
        <f>VLOOKUP(B7201,'SINAPI-%MO'!B:E,4,0)</f>
        <v>1</v>
      </c>
      <c r="H7201" s="456">
        <f t="shared" si="112"/>
        <v>0</v>
      </c>
    </row>
    <row r="7202" spans="1:8" x14ac:dyDescent="0.25">
      <c r="A7202" s="447"/>
      <c r="B7202" s="449">
        <v>101324</v>
      </c>
      <c r="C7202" s="439" t="s">
        <v>5284</v>
      </c>
      <c r="D7202" s="449" t="s">
        <v>109</v>
      </c>
      <c r="E7202" s="450">
        <v>14.33</v>
      </c>
      <c r="F7202" s="455">
        <v>0</v>
      </c>
      <c r="G7202" s="453">
        <f>VLOOKUP(B7202,'SINAPI-%MO'!B:E,4,0)</f>
        <v>1</v>
      </c>
      <c r="H7202" s="456">
        <f t="shared" si="112"/>
        <v>0</v>
      </c>
    </row>
    <row r="7203" spans="1:8" x14ac:dyDescent="0.25">
      <c r="A7203" s="447"/>
      <c r="B7203" s="449">
        <v>101328</v>
      </c>
      <c r="C7203" s="439" t="s">
        <v>5287</v>
      </c>
      <c r="D7203" s="449" t="s">
        <v>109</v>
      </c>
      <c r="E7203" s="450">
        <v>17.149999999999999</v>
      </c>
      <c r="F7203" s="455">
        <v>0</v>
      </c>
      <c r="G7203" s="453">
        <f>VLOOKUP(B7203,'SINAPI-%MO'!B:E,4,0)</f>
        <v>1</v>
      </c>
      <c r="H7203" s="456">
        <f t="shared" si="112"/>
        <v>0</v>
      </c>
    </row>
    <row r="7204" spans="1:8" x14ac:dyDescent="0.25">
      <c r="A7204" s="447"/>
      <c r="B7204" s="449">
        <v>95347</v>
      </c>
      <c r="C7204" s="439" t="s">
        <v>5174</v>
      </c>
      <c r="D7204" s="449" t="s">
        <v>69</v>
      </c>
      <c r="E7204" s="450">
        <v>0.1</v>
      </c>
      <c r="F7204" s="455">
        <v>0</v>
      </c>
      <c r="G7204" s="453">
        <f>VLOOKUP(B7204,'SINAPI-%MO'!B:E,4,0)</f>
        <v>1</v>
      </c>
      <c r="H7204" s="456">
        <f t="shared" si="112"/>
        <v>0</v>
      </c>
    </row>
    <row r="7205" spans="1:8" x14ac:dyDescent="0.25">
      <c r="A7205" s="447"/>
      <c r="B7205" s="449">
        <v>95408</v>
      </c>
      <c r="C7205" s="439" t="s">
        <v>13154</v>
      </c>
      <c r="D7205" s="449" t="s">
        <v>109</v>
      </c>
      <c r="E7205" s="450">
        <v>13.79</v>
      </c>
      <c r="F7205" s="455">
        <v>0</v>
      </c>
      <c r="G7205" s="453">
        <f>VLOOKUP(B7205,'SINAPI-%MO'!B:E,4,0)</f>
        <v>1</v>
      </c>
      <c r="H7205" s="456">
        <f t="shared" si="112"/>
        <v>0</v>
      </c>
    </row>
    <row r="7206" spans="1:8" x14ac:dyDescent="0.25">
      <c r="A7206" s="447"/>
      <c r="B7206" s="449">
        <v>95348</v>
      </c>
      <c r="C7206" s="439" t="s">
        <v>5175</v>
      </c>
      <c r="D7206" s="449" t="s">
        <v>69</v>
      </c>
      <c r="E7206" s="450">
        <v>0.12</v>
      </c>
      <c r="F7206" s="455">
        <v>0</v>
      </c>
      <c r="G7206" s="453">
        <f>VLOOKUP(B7206,'SINAPI-%MO'!B:E,4,0)</f>
        <v>1</v>
      </c>
      <c r="H7206" s="456">
        <f t="shared" si="112"/>
        <v>0</v>
      </c>
    </row>
    <row r="7207" spans="1:8" x14ac:dyDescent="0.25">
      <c r="A7207" s="447"/>
      <c r="B7207" s="449">
        <v>101332</v>
      </c>
      <c r="C7207" s="439" t="s">
        <v>5291</v>
      </c>
      <c r="D7207" s="449" t="s">
        <v>109</v>
      </c>
      <c r="E7207" s="450">
        <v>12.25</v>
      </c>
      <c r="F7207" s="455">
        <v>0</v>
      </c>
      <c r="G7207" s="453">
        <f>VLOOKUP(B7207,'SINAPI-%MO'!B:E,4,0)</f>
        <v>1</v>
      </c>
      <c r="H7207" s="456">
        <f t="shared" si="112"/>
        <v>0</v>
      </c>
    </row>
    <row r="7208" spans="1:8" x14ac:dyDescent="0.25">
      <c r="A7208" s="447"/>
      <c r="B7208" s="449">
        <v>95349</v>
      </c>
      <c r="C7208" s="439" t="s">
        <v>5176</v>
      </c>
      <c r="D7208" s="449" t="s">
        <v>69</v>
      </c>
      <c r="E7208" s="450">
        <v>0.09</v>
      </c>
      <c r="F7208" s="455">
        <v>0</v>
      </c>
      <c r="G7208" s="453">
        <f>VLOOKUP(B7208,'SINAPI-%MO'!B:E,4,0)</f>
        <v>1</v>
      </c>
      <c r="H7208" s="456">
        <f t="shared" si="112"/>
        <v>0</v>
      </c>
    </row>
    <row r="7209" spans="1:8" x14ac:dyDescent="0.25">
      <c r="A7209" s="447"/>
      <c r="B7209" s="449">
        <v>101336</v>
      </c>
      <c r="C7209" s="439" t="s">
        <v>5294</v>
      </c>
      <c r="D7209" s="449" t="s">
        <v>109</v>
      </c>
      <c r="E7209" s="450">
        <v>53.59</v>
      </c>
      <c r="F7209" s="455">
        <v>0</v>
      </c>
      <c r="G7209" s="453">
        <f>VLOOKUP(B7209,'SINAPI-%MO'!B:E,4,0)</f>
        <v>1</v>
      </c>
      <c r="H7209" s="456">
        <f t="shared" si="112"/>
        <v>0</v>
      </c>
    </row>
    <row r="7210" spans="1:8" x14ac:dyDescent="0.25">
      <c r="A7210" s="447"/>
      <c r="B7210" s="449">
        <v>95351</v>
      </c>
      <c r="C7210" s="439" t="s">
        <v>5177</v>
      </c>
      <c r="D7210" s="449" t="s">
        <v>69</v>
      </c>
      <c r="E7210" s="450">
        <v>0.4</v>
      </c>
      <c r="F7210" s="455">
        <v>0</v>
      </c>
      <c r="G7210" s="453">
        <f>VLOOKUP(B7210,'SINAPI-%MO'!B:E,4,0)</f>
        <v>1</v>
      </c>
      <c r="H7210" s="456">
        <f t="shared" si="112"/>
        <v>0</v>
      </c>
    </row>
    <row r="7211" spans="1:8" x14ac:dyDescent="0.25">
      <c r="A7211" s="447"/>
      <c r="B7211" s="449">
        <v>95352</v>
      </c>
      <c r="C7211" s="439" t="s">
        <v>5178</v>
      </c>
      <c r="D7211" s="449" t="s">
        <v>69</v>
      </c>
      <c r="E7211" s="450">
        <v>0.14000000000000001</v>
      </c>
      <c r="F7211" s="455">
        <v>0</v>
      </c>
      <c r="G7211" s="453">
        <f>VLOOKUP(B7211,'SINAPI-%MO'!B:E,4,0)</f>
        <v>1</v>
      </c>
      <c r="H7211" s="456">
        <f t="shared" si="112"/>
        <v>0</v>
      </c>
    </row>
    <row r="7212" spans="1:8" x14ac:dyDescent="0.25">
      <c r="A7212" s="447"/>
      <c r="B7212" s="449">
        <v>101337</v>
      </c>
      <c r="C7212" s="439" t="s">
        <v>5295</v>
      </c>
      <c r="D7212" s="449" t="s">
        <v>109</v>
      </c>
      <c r="E7212" s="450">
        <v>19.59</v>
      </c>
      <c r="F7212" s="455">
        <v>0</v>
      </c>
      <c r="G7212" s="453">
        <f>VLOOKUP(B7212,'SINAPI-%MO'!B:E,4,0)</f>
        <v>1</v>
      </c>
      <c r="H7212" s="456">
        <f t="shared" si="112"/>
        <v>0</v>
      </c>
    </row>
    <row r="7213" spans="1:8" x14ac:dyDescent="0.25">
      <c r="A7213" s="447"/>
      <c r="B7213" s="449">
        <v>101338</v>
      </c>
      <c r="C7213" s="439" t="s">
        <v>5296</v>
      </c>
      <c r="D7213" s="449" t="s">
        <v>109</v>
      </c>
      <c r="E7213" s="450">
        <v>32.31</v>
      </c>
      <c r="F7213" s="455">
        <v>0</v>
      </c>
      <c r="G7213" s="453">
        <f>VLOOKUP(B7213,'SINAPI-%MO'!B:E,4,0)</f>
        <v>1</v>
      </c>
      <c r="H7213" s="456">
        <f t="shared" si="112"/>
        <v>0</v>
      </c>
    </row>
    <row r="7214" spans="1:8" x14ac:dyDescent="0.25">
      <c r="A7214" s="447"/>
      <c r="B7214" s="449">
        <v>95354</v>
      </c>
      <c r="C7214" s="439" t="s">
        <v>5179</v>
      </c>
      <c r="D7214" s="449" t="s">
        <v>69</v>
      </c>
      <c r="E7214" s="450">
        <v>0.25</v>
      </c>
      <c r="F7214" s="455">
        <v>0</v>
      </c>
      <c r="G7214" s="453">
        <f>VLOOKUP(B7214,'SINAPI-%MO'!B:E,4,0)</f>
        <v>1</v>
      </c>
      <c r="H7214" s="456">
        <f t="shared" si="112"/>
        <v>0</v>
      </c>
    </row>
    <row r="7215" spans="1:8" x14ac:dyDescent="0.25">
      <c r="A7215" s="447"/>
      <c r="B7215" s="449">
        <v>101339</v>
      </c>
      <c r="C7215" s="439" t="s">
        <v>5297</v>
      </c>
      <c r="D7215" s="449" t="s">
        <v>109</v>
      </c>
      <c r="E7215" s="450">
        <v>34.17</v>
      </c>
      <c r="F7215" s="455">
        <v>0</v>
      </c>
      <c r="G7215" s="453">
        <f>VLOOKUP(B7215,'SINAPI-%MO'!B:E,4,0)</f>
        <v>1</v>
      </c>
      <c r="H7215" s="456">
        <f t="shared" si="112"/>
        <v>0</v>
      </c>
    </row>
    <row r="7216" spans="1:8" x14ac:dyDescent="0.25">
      <c r="A7216" s="447"/>
      <c r="B7216" s="449">
        <v>101340</v>
      </c>
      <c r="C7216" s="439" t="s">
        <v>5298</v>
      </c>
      <c r="D7216" s="449" t="s">
        <v>109</v>
      </c>
      <c r="E7216" s="450">
        <v>28.27</v>
      </c>
      <c r="F7216" s="455">
        <v>0</v>
      </c>
      <c r="G7216" s="453">
        <f>VLOOKUP(B7216,'SINAPI-%MO'!B:E,4,0)</f>
        <v>1</v>
      </c>
      <c r="H7216" s="456">
        <f t="shared" si="112"/>
        <v>0</v>
      </c>
    </row>
    <row r="7217" spans="1:8" x14ac:dyDescent="0.25">
      <c r="A7217" s="447"/>
      <c r="B7217" s="449">
        <v>95389</v>
      </c>
      <c r="C7217" s="439" t="s">
        <v>5210</v>
      </c>
      <c r="D7217" s="449" t="s">
        <v>69</v>
      </c>
      <c r="E7217" s="450">
        <v>0.21</v>
      </c>
      <c r="F7217" s="455">
        <v>0</v>
      </c>
      <c r="G7217" s="453">
        <f>VLOOKUP(B7217,'SINAPI-%MO'!B:E,4,0)</f>
        <v>1</v>
      </c>
      <c r="H7217" s="456">
        <f t="shared" si="112"/>
        <v>0</v>
      </c>
    </row>
    <row r="7218" spans="1:8" x14ac:dyDescent="0.25">
      <c r="A7218" s="447"/>
      <c r="B7218" s="449">
        <v>101341</v>
      </c>
      <c r="C7218" s="439" t="s">
        <v>5299</v>
      </c>
      <c r="D7218" s="449" t="s">
        <v>109</v>
      </c>
      <c r="E7218" s="450">
        <v>21.19</v>
      </c>
      <c r="F7218" s="455">
        <v>0</v>
      </c>
      <c r="G7218" s="453">
        <f>VLOOKUP(B7218,'SINAPI-%MO'!B:E,4,0)</f>
        <v>1</v>
      </c>
      <c r="H7218" s="456">
        <f t="shared" si="112"/>
        <v>0</v>
      </c>
    </row>
    <row r="7219" spans="1:8" x14ac:dyDescent="0.25">
      <c r="A7219" s="447"/>
      <c r="B7219" s="449">
        <v>95355</v>
      </c>
      <c r="C7219" s="439" t="s">
        <v>5180</v>
      </c>
      <c r="D7219" s="449" t="s">
        <v>69</v>
      </c>
      <c r="E7219" s="450">
        <v>0.15</v>
      </c>
      <c r="F7219" s="455">
        <v>0</v>
      </c>
      <c r="G7219" s="453">
        <f>VLOOKUP(B7219,'SINAPI-%MO'!B:E,4,0)</f>
        <v>1</v>
      </c>
      <c r="H7219" s="456">
        <f t="shared" si="112"/>
        <v>0</v>
      </c>
    </row>
    <row r="7220" spans="1:8" x14ac:dyDescent="0.25">
      <c r="A7220" s="447"/>
      <c r="B7220" s="449">
        <v>95356</v>
      </c>
      <c r="C7220" s="439" t="s">
        <v>5181</v>
      </c>
      <c r="D7220" s="449" t="s">
        <v>69</v>
      </c>
      <c r="E7220" s="450">
        <v>0.25</v>
      </c>
      <c r="F7220" s="455">
        <v>0</v>
      </c>
      <c r="G7220" s="453">
        <f>VLOOKUP(B7220,'SINAPI-%MO'!B:E,4,0)</f>
        <v>1</v>
      </c>
      <c r="H7220" s="456">
        <f t="shared" si="112"/>
        <v>0</v>
      </c>
    </row>
    <row r="7221" spans="1:8" x14ac:dyDescent="0.25">
      <c r="A7221" s="447"/>
      <c r="B7221" s="449">
        <v>101342</v>
      </c>
      <c r="C7221" s="439" t="s">
        <v>5300</v>
      </c>
      <c r="D7221" s="449" t="s">
        <v>109</v>
      </c>
      <c r="E7221" s="450">
        <v>34.17</v>
      </c>
      <c r="F7221" s="455">
        <v>0</v>
      </c>
      <c r="G7221" s="453">
        <f>VLOOKUP(B7221,'SINAPI-%MO'!B:E,4,0)</f>
        <v>1</v>
      </c>
      <c r="H7221" s="456">
        <f t="shared" si="112"/>
        <v>0</v>
      </c>
    </row>
    <row r="7222" spans="1:8" x14ac:dyDescent="0.25">
      <c r="A7222" s="447"/>
      <c r="B7222" s="449">
        <v>95357</v>
      </c>
      <c r="C7222" s="439" t="s">
        <v>5182</v>
      </c>
      <c r="D7222" s="449" t="s">
        <v>69</v>
      </c>
      <c r="E7222" s="450">
        <v>0.32</v>
      </c>
      <c r="F7222" s="455">
        <v>0</v>
      </c>
      <c r="G7222" s="453">
        <f>VLOOKUP(B7222,'SINAPI-%MO'!B:E,4,0)</f>
        <v>1</v>
      </c>
      <c r="H7222" s="456">
        <f t="shared" si="112"/>
        <v>0</v>
      </c>
    </row>
    <row r="7223" spans="1:8" x14ac:dyDescent="0.25">
      <c r="A7223" s="447"/>
      <c r="B7223" s="449">
        <v>101343</v>
      </c>
      <c r="C7223" s="439" t="s">
        <v>5301</v>
      </c>
      <c r="D7223" s="449" t="s">
        <v>109</v>
      </c>
      <c r="E7223" s="450">
        <v>42.86</v>
      </c>
      <c r="F7223" s="455">
        <v>0</v>
      </c>
      <c r="G7223" s="453">
        <f>VLOOKUP(B7223,'SINAPI-%MO'!B:E,4,0)</f>
        <v>1</v>
      </c>
      <c r="H7223" s="456">
        <f t="shared" si="112"/>
        <v>0</v>
      </c>
    </row>
    <row r="7224" spans="1:8" x14ac:dyDescent="0.25">
      <c r="A7224" s="447"/>
      <c r="B7224" s="449">
        <v>95358</v>
      </c>
      <c r="C7224" s="439" t="s">
        <v>5183</v>
      </c>
      <c r="D7224" s="449" t="s">
        <v>69</v>
      </c>
      <c r="E7224" s="450">
        <v>0.42</v>
      </c>
      <c r="F7224" s="455">
        <v>0</v>
      </c>
      <c r="G7224" s="453">
        <f>VLOOKUP(B7224,'SINAPI-%MO'!B:E,4,0)</f>
        <v>1</v>
      </c>
      <c r="H7224" s="456">
        <f t="shared" si="112"/>
        <v>0</v>
      </c>
    </row>
    <row r="7225" spans="1:8" x14ac:dyDescent="0.25">
      <c r="A7225" s="447"/>
      <c r="B7225" s="449">
        <v>101344</v>
      </c>
      <c r="C7225" s="439" t="s">
        <v>5302</v>
      </c>
      <c r="D7225" s="449" t="s">
        <v>109</v>
      </c>
      <c r="E7225" s="450">
        <v>55.68</v>
      </c>
      <c r="F7225" s="455">
        <v>0</v>
      </c>
      <c r="G7225" s="453">
        <f>VLOOKUP(B7225,'SINAPI-%MO'!B:E,4,0)</f>
        <v>1</v>
      </c>
      <c r="H7225" s="456">
        <f t="shared" si="112"/>
        <v>0</v>
      </c>
    </row>
    <row r="7226" spans="1:8" x14ac:dyDescent="0.25">
      <c r="A7226" s="447"/>
      <c r="B7226" s="449">
        <v>95359</v>
      </c>
      <c r="C7226" s="439" t="s">
        <v>5184</v>
      </c>
      <c r="D7226" s="449" t="s">
        <v>69</v>
      </c>
      <c r="E7226" s="450">
        <v>0.67</v>
      </c>
      <c r="F7226" s="455">
        <v>0</v>
      </c>
      <c r="G7226" s="453">
        <f>VLOOKUP(B7226,'SINAPI-%MO'!B:E,4,0)</f>
        <v>1</v>
      </c>
      <c r="H7226" s="456">
        <f t="shared" si="112"/>
        <v>0</v>
      </c>
    </row>
    <row r="7227" spans="1:8" x14ac:dyDescent="0.25">
      <c r="A7227" s="447"/>
      <c r="B7227" s="449">
        <v>101345</v>
      </c>
      <c r="C7227" s="439" t="s">
        <v>5303</v>
      </c>
      <c r="D7227" s="449" t="s">
        <v>109</v>
      </c>
      <c r="E7227" s="450">
        <v>89.28</v>
      </c>
      <c r="F7227" s="455">
        <v>0</v>
      </c>
      <c r="G7227" s="453">
        <f>VLOOKUP(B7227,'SINAPI-%MO'!B:E,4,0)</f>
        <v>1</v>
      </c>
      <c r="H7227" s="456">
        <f t="shared" si="112"/>
        <v>0</v>
      </c>
    </row>
    <row r="7228" spans="1:8" x14ac:dyDescent="0.25">
      <c r="A7228" s="447"/>
      <c r="B7228" s="449">
        <v>101346</v>
      </c>
      <c r="C7228" s="439" t="s">
        <v>5304</v>
      </c>
      <c r="D7228" s="449" t="s">
        <v>109</v>
      </c>
      <c r="E7228" s="450">
        <v>38.520000000000003</v>
      </c>
      <c r="F7228" s="455">
        <v>0</v>
      </c>
      <c r="G7228" s="453">
        <f>VLOOKUP(B7228,'SINAPI-%MO'!B:E,4,0)</f>
        <v>1</v>
      </c>
      <c r="H7228" s="456">
        <f t="shared" si="112"/>
        <v>0</v>
      </c>
    </row>
    <row r="7229" spans="1:8" x14ac:dyDescent="0.25">
      <c r="A7229" s="447"/>
      <c r="B7229" s="449">
        <v>101347</v>
      </c>
      <c r="C7229" s="439" t="s">
        <v>5305</v>
      </c>
      <c r="D7229" s="449" t="s">
        <v>109</v>
      </c>
      <c r="E7229" s="450">
        <v>46.07</v>
      </c>
      <c r="F7229" s="455">
        <v>0</v>
      </c>
      <c r="G7229" s="453">
        <f>VLOOKUP(B7229,'SINAPI-%MO'!B:E,4,0)</f>
        <v>1</v>
      </c>
      <c r="H7229" s="456">
        <f t="shared" si="112"/>
        <v>0</v>
      </c>
    </row>
    <row r="7230" spans="1:8" x14ac:dyDescent="0.25">
      <c r="A7230" s="447"/>
      <c r="B7230" s="449">
        <v>95361</v>
      </c>
      <c r="C7230" s="439" t="s">
        <v>5186</v>
      </c>
      <c r="D7230" s="449" t="s">
        <v>69</v>
      </c>
      <c r="E7230" s="450">
        <v>0.2</v>
      </c>
      <c r="F7230" s="455">
        <v>0</v>
      </c>
      <c r="G7230" s="453">
        <f>VLOOKUP(B7230,'SINAPI-%MO'!B:E,4,0)</f>
        <v>1</v>
      </c>
      <c r="H7230" s="456">
        <f t="shared" si="112"/>
        <v>0</v>
      </c>
    </row>
    <row r="7231" spans="1:8" x14ac:dyDescent="0.25">
      <c r="A7231" s="447"/>
      <c r="B7231" s="449">
        <v>101348</v>
      </c>
      <c r="C7231" s="439" t="s">
        <v>5306</v>
      </c>
      <c r="D7231" s="449" t="s">
        <v>109</v>
      </c>
      <c r="E7231" s="450">
        <v>27.38</v>
      </c>
      <c r="F7231" s="455">
        <v>0</v>
      </c>
      <c r="G7231" s="453">
        <f>VLOOKUP(B7231,'SINAPI-%MO'!B:E,4,0)</f>
        <v>1</v>
      </c>
      <c r="H7231" s="456">
        <f t="shared" si="112"/>
        <v>0</v>
      </c>
    </row>
    <row r="7232" spans="1:8" x14ac:dyDescent="0.25">
      <c r="A7232" s="447"/>
      <c r="B7232" s="449">
        <v>101349</v>
      </c>
      <c r="C7232" s="439" t="s">
        <v>5307</v>
      </c>
      <c r="D7232" s="449" t="s">
        <v>109</v>
      </c>
      <c r="E7232" s="450">
        <v>46.37</v>
      </c>
      <c r="F7232" s="455">
        <v>0</v>
      </c>
      <c r="G7232" s="453">
        <f>VLOOKUP(B7232,'SINAPI-%MO'!B:E,4,0)</f>
        <v>1</v>
      </c>
      <c r="H7232" s="456">
        <f t="shared" si="112"/>
        <v>0</v>
      </c>
    </row>
    <row r="7233" spans="1:8" x14ac:dyDescent="0.25">
      <c r="A7233" s="447"/>
      <c r="B7233" s="449">
        <v>95362</v>
      </c>
      <c r="C7233" s="439" t="s">
        <v>5187</v>
      </c>
      <c r="D7233" s="449" t="s">
        <v>69</v>
      </c>
      <c r="E7233" s="450">
        <v>0.35</v>
      </c>
      <c r="F7233" s="455">
        <v>0</v>
      </c>
      <c r="G7233" s="453">
        <f>VLOOKUP(B7233,'SINAPI-%MO'!B:E,4,0)</f>
        <v>1</v>
      </c>
      <c r="H7233" s="456">
        <f t="shared" si="112"/>
        <v>0</v>
      </c>
    </row>
    <row r="7234" spans="1:8" x14ac:dyDescent="0.25">
      <c r="A7234" s="447"/>
      <c r="B7234" s="449">
        <v>95363</v>
      </c>
      <c r="C7234" s="439" t="s">
        <v>5188</v>
      </c>
      <c r="D7234" s="449" t="s">
        <v>69</v>
      </c>
      <c r="E7234" s="450">
        <v>0.35</v>
      </c>
      <c r="F7234" s="455">
        <v>0</v>
      </c>
      <c r="G7234" s="453">
        <f>VLOOKUP(B7234,'SINAPI-%MO'!B:E,4,0)</f>
        <v>1</v>
      </c>
      <c r="H7234" s="456">
        <f t="shared" si="112"/>
        <v>0</v>
      </c>
    </row>
    <row r="7235" spans="1:8" x14ac:dyDescent="0.25">
      <c r="A7235" s="447"/>
      <c r="B7235" s="449">
        <v>101350</v>
      </c>
      <c r="C7235" s="439" t="s">
        <v>5308</v>
      </c>
      <c r="D7235" s="449" t="s">
        <v>109</v>
      </c>
      <c r="E7235" s="450">
        <v>46.37</v>
      </c>
      <c r="F7235" s="455">
        <v>0</v>
      </c>
      <c r="G7235" s="453">
        <f>VLOOKUP(B7235,'SINAPI-%MO'!B:E,4,0)</f>
        <v>1</v>
      </c>
      <c r="H7235" s="456">
        <f t="shared" si="112"/>
        <v>0</v>
      </c>
    </row>
    <row r="7236" spans="1:8" x14ac:dyDescent="0.25">
      <c r="A7236" s="447"/>
      <c r="B7236" s="449">
        <v>95360</v>
      </c>
      <c r="C7236" s="439" t="s">
        <v>5185</v>
      </c>
      <c r="D7236" s="449" t="s">
        <v>69</v>
      </c>
      <c r="E7236" s="450">
        <v>0.34</v>
      </c>
      <c r="F7236" s="455">
        <v>0</v>
      </c>
      <c r="G7236" s="453">
        <f>VLOOKUP(B7236,'SINAPI-%MO'!B:E,4,0)</f>
        <v>1</v>
      </c>
      <c r="H7236" s="456">
        <f t="shared" si="112"/>
        <v>0</v>
      </c>
    </row>
    <row r="7237" spans="1:8" x14ac:dyDescent="0.25">
      <c r="A7237" s="447"/>
      <c r="B7237" s="449">
        <v>101351</v>
      </c>
      <c r="C7237" s="439" t="s">
        <v>5309</v>
      </c>
      <c r="D7237" s="449" t="s">
        <v>109</v>
      </c>
      <c r="E7237" s="450">
        <v>34.17</v>
      </c>
      <c r="F7237" s="455">
        <v>0</v>
      </c>
      <c r="G7237" s="453">
        <f>VLOOKUP(B7237,'SINAPI-%MO'!B:E,4,0)</f>
        <v>1</v>
      </c>
      <c r="H7237" s="456">
        <f t="shared" si="112"/>
        <v>0</v>
      </c>
    </row>
    <row r="7238" spans="1:8" x14ac:dyDescent="0.25">
      <c r="A7238" s="447"/>
      <c r="B7238" s="449">
        <v>95365</v>
      </c>
      <c r="C7238" s="439" t="s">
        <v>5190</v>
      </c>
      <c r="D7238" s="449" t="s">
        <v>69</v>
      </c>
      <c r="E7238" s="450">
        <v>0.25</v>
      </c>
      <c r="F7238" s="455">
        <v>0</v>
      </c>
      <c r="G7238" s="453">
        <f>VLOOKUP(B7238,'SINAPI-%MO'!B:E,4,0)</f>
        <v>1</v>
      </c>
      <c r="H7238" s="456">
        <f t="shared" si="112"/>
        <v>0</v>
      </c>
    </row>
    <row r="7239" spans="1:8" x14ac:dyDescent="0.25">
      <c r="A7239" s="447"/>
      <c r="B7239" s="449">
        <v>101352</v>
      </c>
      <c r="C7239" s="439" t="s">
        <v>5310</v>
      </c>
      <c r="D7239" s="449" t="s">
        <v>109</v>
      </c>
      <c r="E7239" s="450">
        <v>34.17</v>
      </c>
      <c r="F7239" s="455">
        <v>0</v>
      </c>
      <c r="G7239" s="453">
        <f>VLOOKUP(B7239,'SINAPI-%MO'!B:E,4,0)</f>
        <v>1</v>
      </c>
      <c r="H7239" s="456">
        <f t="shared" si="112"/>
        <v>0</v>
      </c>
    </row>
    <row r="7240" spans="1:8" x14ac:dyDescent="0.25">
      <c r="A7240" s="447"/>
      <c r="B7240" s="449">
        <v>95364</v>
      </c>
      <c r="C7240" s="439" t="s">
        <v>5189</v>
      </c>
      <c r="D7240" s="449" t="s">
        <v>69</v>
      </c>
      <c r="E7240" s="450">
        <v>0.25</v>
      </c>
      <c r="F7240" s="455">
        <v>0</v>
      </c>
      <c r="G7240" s="453">
        <f>VLOOKUP(B7240,'SINAPI-%MO'!B:E,4,0)</f>
        <v>1</v>
      </c>
      <c r="H7240" s="456">
        <f t="shared" si="112"/>
        <v>0</v>
      </c>
    </row>
    <row r="7241" spans="1:8" x14ac:dyDescent="0.25">
      <c r="A7241" s="447"/>
      <c r="B7241" s="449">
        <v>95366</v>
      </c>
      <c r="C7241" s="439" t="s">
        <v>5191</v>
      </c>
      <c r="D7241" s="449" t="s">
        <v>69</v>
      </c>
      <c r="E7241" s="450">
        <v>0.21</v>
      </c>
      <c r="F7241" s="455">
        <v>0</v>
      </c>
      <c r="G7241" s="453">
        <f>VLOOKUP(B7241,'SINAPI-%MO'!B:E,4,0)</f>
        <v>1</v>
      </c>
      <c r="H7241" s="456">
        <f t="shared" si="112"/>
        <v>0</v>
      </c>
    </row>
    <row r="7242" spans="1:8" x14ac:dyDescent="0.25">
      <c r="A7242" s="447"/>
      <c r="B7242" s="449">
        <v>101353</v>
      </c>
      <c r="C7242" s="439" t="s">
        <v>5311</v>
      </c>
      <c r="D7242" s="449" t="s">
        <v>109</v>
      </c>
      <c r="E7242" s="450">
        <v>27.9</v>
      </c>
      <c r="F7242" s="455">
        <v>0</v>
      </c>
      <c r="G7242" s="453">
        <f>VLOOKUP(B7242,'SINAPI-%MO'!B:E,4,0)</f>
        <v>1</v>
      </c>
      <c r="H7242" s="456">
        <f t="shared" si="112"/>
        <v>0</v>
      </c>
    </row>
    <row r="7243" spans="1:8" x14ac:dyDescent="0.25">
      <c r="A7243" s="447"/>
      <c r="B7243" s="449">
        <v>95367</v>
      </c>
      <c r="C7243" s="439" t="s">
        <v>5192</v>
      </c>
      <c r="D7243" s="449" t="s">
        <v>69</v>
      </c>
      <c r="E7243" s="450">
        <v>0.35</v>
      </c>
      <c r="F7243" s="455">
        <v>0</v>
      </c>
      <c r="G7243" s="453">
        <f>VLOOKUP(B7243,'SINAPI-%MO'!B:E,4,0)</f>
        <v>1</v>
      </c>
      <c r="H7243" s="456">
        <f t="shared" si="112"/>
        <v>0</v>
      </c>
    </row>
    <row r="7244" spans="1:8" x14ac:dyDescent="0.25">
      <c r="A7244" s="447"/>
      <c r="B7244" s="449">
        <v>101355</v>
      </c>
      <c r="C7244" s="439" t="s">
        <v>5312</v>
      </c>
      <c r="D7244" s="449" t="s">
        <v>109</v>
      </c>
      <c r="E7244" s="450">
        <v>46.37</v>
      </c>
      <c r="F7244" s="455">
        <v>0</v>
      </c>
      <c r="G7244" s="453">
        <f>VLOOKUP(B7244,'SINAPI-%MO'!B:E,4,0)</f>
        <v>1</v>
      </c>
      <c r="H7244" s="456">
        <f t="shared" ref="H7244:H7307" si="113">IF(E7244&gt;0,TRUNC(E7244*(1-G7244),2),"")</f>
        <v>0</v>
      </c>
    </row>
    <row r="7245" spans="1:8" x14ac:dyDescent="0.25">
      <c r="A7245" s="447"/>
      <c r="B7245" s="449">
        <v>95368</v>
      </c>
      <c r="C7245" s="439" t="s">
        <v>5193</v>
      </c>
      <c r="D7245" s="449" t="s">
        <v>69</v>
      </c>
      <c r="E7245" s="450">
        <v>0.28999999999999998</v>
      </c>
      <c r="F7245" s="455">
        <v>0</v>
      </c>
      <c r="G7245" s="453">
        <f>VLOOKUP(B7245,'SINAPI-%MO'!B:E,4,0)</f>
        <v>1</v>
      </c>
      <c r="H7245" s="456">
        <f t="shared" si="113"/>
        <v>0</v>
      </c>
    </row>
    <row r="7246" spans="1:8" x14ac:dyDescent="0.25">
      <c r="A7246" s="447"/>
      <c r="B7246" s="449">
        <v>95369</v>
      </c>
      <c r="C7246" s="439" t="s">
        <v>5194</v>
      </c>
      <c r="D7246" s="449" t="s">
        <v>69</v>
      </c>
      <c r="E7246" s="450">
        <v>0.24</v>
      </c>
      <c r="F7246" s="455">
        <v>0</v>
      </c>
      <c r="G7246" s="453">
        <f>VLOOKUP(B7246,'SINAPI-%MO'!B:E,4,0)</f>
        <v>1</v>
      </c>
      <c r="H7246" s="456">
        <f t="shared" si="113"/>
        <v>0</v>
      </c>
    </row>
    <row r="7247" spans="1:8" x14ac:dyDescent="0.25">
      <c r="A7247" s="447"/>
      <c r="B7247" s="449">
        <v>95370</v>
      </c>
      <c r="C7247" s="439" t="s">
        <v>5195</v>
      </c>
      <c r="D7247" s="449" t="s">
        <v>69</v>
      </c>
      <c r="E7247" s="450">
        <v>0.31</v>
      </c>
      <c r="F7247" s="455">
        <v>0</v>
      </c>
      <c r="G7247" s="453">
        <f>VLOOKUP(B7247,'SINAPI-%MO'!B:E,4,0)</f>
        <v>1</v>
      </c>
      <c r="H7247" s="456">
        <f t="shared" si="113"/>
        <v>0</v>
      </c>
    </row>
    <row r="7248" spans="1:8" x14ac:dyDescent="0.25">
      <c r="A7248" s="447"/>
      <c r="B7248" s="449">
        <v>101356</v>
      </c>
      <c r="C7248" s="439" t="s">
        <v>5313</v>
      </c>
      <c r="D7248" s="449" t="s">
        <v>109</v>
      </c>
      <c r="E7248" s="450">
        <v>41.16</v>
      </c>
      <c r="F7248" s="455">
        <v>0</v>
      </c>
      <c r="G7248" s="453">
        <f>VLOOKUP(B7248,'SINAPI-%MO'!B:E,4,0)</f>
        <v>1</v>
      </c>
      <c r="H7248" s="456">
        <f t="shared" si="113"/>
        <v>0</v>
      </c>
    </row>
    <row r="7249" spans="1:8" x14ac:dyDescent="0.25">
      <c r="A7249" s="447"/>
      <c r="B7249" s="449">
        <v>95371</v>
      </c>
      <c r="C7249" s="439" t="s">
        <v>5196</v>
      </c>
      <c r="D7249" s="449" t="s">
        <v>69</v>
      </c>
      <c r="E7249" s="450">
        <v>0.44</v>
      </c>
      <c r="F7249" s="455">
        <v>0</v>
      </c>
      <c r="G7249" s="453">
        <f>VLOOKUP(B7249,'SINAPI-%MO'!B:E,4,0)</f>
        <v>1</v>
      </c>
      <c r="H7249" s="456">
        <f t="shared" si="113"/>
        <v>0</v>
      </c>
    </row>
    <row r="7250" spans="1:8" x14ac:dyDescent="0.25">
      <c r="A7250" s="447"/>
      <c r="B7250" s="449">
        <v>101357</v>
      </c>
      <c r="C7250" s="439" t="s">
        <v>5314</v>
      </c>
      <c r="D7250" s="449" t="s">
        <v>109</v>
      </c>
      <c r="E7250" s="450">
        <v>59.11</v>
      </c>
      <c r="F7250" s="455">
        <v>0</v>
      </c>
      <c r="G7250" s="453">
        <f>VLOOKUP(B7250,'SINAPI-%MO'!B:E,4,0)</f>
        <v>1</v>
      </c>
      <c r="H7250" s="456">
        <f t="shared" si="113"/>
        <v>0</v>
      </c>
    </row>
    <row r="7251" spans="1:8" x14ac:dyDescent="0.25">
      <c r="A7251" s="447"/>
      <c r="B7251" s="449">
        <v>95372</v>
      </c>
      <c r="C7251" s="439" t="s">
        <v>5197</v>
      </c>
      <c r="D7251" s="449" t="s">
        <v>69</v>
      </c>
      <c r="E7251" s="450">
        <v>0.31</v>
      </c>
      <c r="F7251" s="455">
        <v>0</v>
      </c>
      <c r="G7251" s="453">
        <f>VLOOKUP(B7251,'SINAPI-%MO'!B:E,4,0)</f>
        <v>1</v>
      </c>
      <c r="H7251" s="456">
        <f t="shared" si="113"/>
        <v>0</v>
      </c>
    </row>
    <row r="7252" spans="1:8" x14ac:dyDescent="0.25">
      <c r="A7252" s="447"/>
      <c r="B7252" s="449">
        <v>101358</v>
      </c>
      <c r="C7252" s="439" t="s">
        <v>5315</v>
      </c>
      <c r="D7252" s="449" t="s">
        <v>109</v>
      </c>
      <c r="E7252" s="450">
        <v>41.16</v>
      </c>
      <c r="F7252" s="455">
        <v>0</v>
      </c>
      <c r="G7252" s="453">
        <f>VLOOKUP(B7252,'SINAPI-%MO'!B:E,4,0)</f>
        <v>1</v>
      </c>
      <c r="H7252" s="456">
        <f t="shared" si="113"/>
        <v>0</v>
      </c>
    </row>
    <row r="7253" spans="1:8" x14ac:dyDescent="0.25">
      <c r="A7253" s="447"/>
      <c r="B7253" s="449">
        <v>95373</v>
      </c>
      <c r="C7253" s="439" t="s">
        <v>5198</v>
      </c>
      <c r="D7253" s="449" t="s">
        <v>69</v>
      </c>
      <c r="E7253" s="450">
        <v>0.3</v>
      </c>
      <c r="F7253" s="455">
        <v>0</v>
      </c>
      <c r="G7253" s="453">
        <f>VLOOKUP(B7253,'SINAPI-%MO'!B:E,4,0)</f>
        <v>1</v>
      </c>
      <c r="H7253" s="456">
        <f t="shared" si="113"/>
        <v>0</v>
      </c>
    </row>
    <row r="7254" spans="1:8" x14ac:dyDescent="0.25">
      <c r="A7254" s="447"/>
      <c r="B7254" s="449">
        <v>101359</v>
      </c>
      <c r="C7254" s="439" t="s">
        <v>5316</v>
      </c>
      <c r="D7254" s="449" t="s">
        <v>109</v>
      </c>
      <c r="E7254" s="450">
        <v>39.97</v>
      </c>
      <c r="F7254" s="455">
        <v>0</v>
      </c>
      <c r="G7254" s="453">
        <f>VLOOKUP(B7254,'SINAPI-%MO'!B:E,4,0)</f>
        <v>1</v>
      </c>
      <c r="H7254" s="456">
        <f t="shared" si="113"/>
        <v>0</v>
      </c>
    </row>
    <row r="7255" spans="1:8" x14ac:dyDescent="0.25">
      <c r="A7255" s="447"/>
      <c r="B7255" s="449">
        <v>101360</v>
      </c>
      <c r="C7255" s="439" t="s">
        <v>5317</v>
      </c>
      <c r="D7255" s="449" t="s">
        <v>109</v>
      </c>
      <c r="E7255" s="450">
        <v>41.16</v>
      </c>
      <c r="F7255" s="455">
        <v>0</v>
      </c>
      <c r="G7255" s="453">
        <f>VLOOKUP(B7255,'SINAPI-%MO'!B:E,4,0)</f>
        <v>1</v>
      </c>
      <c r="H7255" s="456">
        <f t="shared" si="113"/>
        <v>0</v>
      </c>
    </row>
    <row r="7256" spans="1:8" x14ac:dyDescent="0.25">
      <c r="A7256" s="447"/>
      <c r="B7256" s="449">
        <v>95374</v>
      </c>
      <c r="C7256" s="439" t="s">
        <v>5199</v>
      </c>
      <c r="D7256" s="449" t="s">
        <v>69</v>
      </c>
      <c r="E7256" s="450">
        <v>0.31</v>
      </c>
      <c r="F7256" s="455">
        <v>0</v>
      </c>
      <c r="G7256" s="453">
        <f>VLOOKUP(B7256,'SINAPI-%MO'!B:E,4,0)</f>
        <v>1</v>
      </c>
      <c r="H7256" s="456">
        <f t="shared" si="113"/>
        <v>0</v>
      </c>
    </row>
    <row r="7257" spans="1:8" x14ac:dyDescent="0.25">
      <c r="A7257" s="447"/>
      <c r="B7257" s="449">
        <v>95375</v>
      </c>
      <c r="C7257" s="439" t="s">
        <v>5200</v>
      </c>
      <c r="D7257" s="449" t="s">
        <v>69</v>
      </c>
      <c r="E7257" s="450">
        <v>0.44</v>
      </c>
      <c r="F7257" s="455">
        <v>0</v>
      </c>
      <c r="G7257" s="453">
        <f>VLOOKUP(B7257,'SINAPI-%MO'!B:E,4,0)</f>
        <v>1</v>
      </c>
      <c r="H7257" s="456">
        <f t="shared" si="113"/>
        <v>0</v>
      </c>
    </row>
    <row r="7258" spans="1:8" x14ac:dyDescent="0.25">
      <c r="A7258" s="447"/>
      <c r="B7258" s="449">
        <v>101361</v>
      </c>
      <c r="C7258" s="439" t="s">
        <v>5318</v>
      </c>
      <c r="D7258" s="449" t="s">
        <v>109</v>
      </c>
      <c r="E7258" s="450">
        <v>58.7</v>
      </c>
      <c r="F7258" s="455">
        <v>0</v>
      </c>
      <c r="G7258" s="453">
        <f>VLOOKUP(B7258,'SINAPI-%MO'!B:E,4,0)</f>
        <v>1</v>
      </c>
      <c r="H7258" s="456">
        <f t="shared" si="113"/>
        <v>0</v>
      </c>
    </row>
    <row r="7259" spans="1:8" x14ac:dyDescent="0.25">
      <c r="A7259" s="447"/>
      <c r="B7259" s="449">
        <v>95376</v>
      </c>
      <c r="C7259" s="439" t="s">
        <v>5201</v>
      </c>
      <c r="D7259" s="449" t="s">
        <v>69</v>
      </c>
      <c r="E7259" s="450">
        <v>0.09</v>
      </c>
      <c r="F7259" s="455">
        <v>0</v>
      </c>
      <c r="G7259" s="453">
        <f>VLOOKUP(B7259,'SINAPI-%MO'!B:E,4,0)</f>
        <v>1</v>
      </c>
      <c r="H7259" s="456">
        <f t="shared" si="113"/>
        <v>0</v>
      </c>
    </row>
    <row r="7260" spans="1:8" x14ac:dyDescent="0.25">
      <c r="A7260" s="447"/>
      <c r="B7260" s="449">
        <v>95377</v>
      </c>
      <c r="C7260" s="439" t="s">
        <v>5202</v>
      </c>
      <c r="D7260" s="449" t="s">
        <v>69</v>
      </c>
      <c r="E7260" s="450">
        <v>0.24</v>
      </c>
      <c r="F7260" s="455">
        <v>0</v>
      </c>
      <c r="G7260" s="453">
        <f>VLOOKUP(B7260,'SINAPI-%MO'!B:E,4,0)</f>
        <v>1</v>
      </c>
      <c r="H7260" s="456">
        <f t="shared" si="113"/>
        <v>0</v>
      </c>
    </row>
    <row r="7261" spans="1:8" x14ac:dyDescent="0.25">
      <c r="A7261" s="447"/>
      <c r="B7261" s="449">
        <v>101363</v>
      </c>
      <c r="C7261" s="439" t="s">
        <v>5319</v>
      </c>
      <c r="D7261" s="449" t="s">
        <v>109</v>
      </c>
      <c r="E7261" s="450">
        <v>32.159999999999997</v>
      </c>
      <c r="F7261" s="455">
        <v>0</v>
      </c>
      <c r="G7261" s="453">
        <f>VLOOKUP(B7261,'SINAPI-%MO'!B:E,4,0)</f>
        <v>1</v>
      </c>
      <c r="H7261" s="456">
        <f t="shared" si="113"/>
        <v>0</v>
      </c>
    </row>
    <row r="7262" spans="1:8" x14ac:dyDescent="0.25">
      <c r="A7262" s="447"/>
      <c r="B7262" s="449">
        <v>95378</v>
      </c>
      <c r="C7262" s="439" t="s">
        <v>5203</v>
      </c>
      <c r="D7262" s="449" t="s">
        <v>69</v>
      </c>
      <c r="E7262" s="450">
        <v>0.35</v>
      </c>
      <c r="F7262" s="455">
        <v>0</v>
      </c>
      <c r="G7262" s="453">
        <f>VLOOKUP(B7262,'SINAPI-%MO'!B:E,4,0)</f>
        <v>1</v>
      </c>
      <c r="H7262" s="456">
        <f t="shared" si="113"/>
        <v>0</v>
      </c>
    </row>
    <row r="7263" spans="1:8" x14ac:dyDescent="0.25">
      <c r="A7263" s="447"/>
      <c r="B7263" s="449">
        <v>101364</v>
      </c>
      <c r="C7263" s="439" t="s">
        <v>5320</v>
      </c>
      <c r="D7263" s="449" t="s">
        <v>109</v>
      </c>
      <c r="E7263" s="450">
        <v>46.45</v>
      </c>
      <c r="F7263" s="455">
        <v>0</v>
      </c>
      <c r="G7263" s="453">
        <f>VLOOKUP(B7263,'SINAPI-%MO'!B:E,4,0)</f>
        <v>1</v>
      </c>
      <c r="H7263" s="456">
        <f t="shared" si="113"/>
        <v>0</v>
      </c>
    </row>
    <row r="7264" spans="1:8" x14ac:dyDescent="0.25">
      <c r="A7264" s="447"/>
      <c r="B7264" s="449">
        <v>95379</v>
      </c>
      <c r="C7264" s="439" t="s">
        <v>5204</v>
      </c>
      <c r="D7264" s="449" t="s">
        <v>69</v>
      </c>
      <c r="E7264" s="450">
        <v>0.28999999999999998</v>
      </c>
      <c r="F7264" s="455">
        <v>0</v>
      </c>
      <c r="G7264" s="453">
        <f>VLOOKUP(B7264,'SINAPI-%MO'!B:E,4,0)</f>
        <v>1</v>
      </c>
      <c r="H7264" s="456">
        <f t="shared" si="113"/>
        <v>0</v>
      </c>
    </row>
    <row r="7265" spans="1:8" x14ac:dyDescent="0.25">
      <c r="A7265" s="447"/>
      <c r="B7265" s="449">
        <v>101365</v>
      </c>
      <c r="C7265" s="439" t="s">
        <v>5321</v>
      </c>
      <c r="D7265" s="449" t="s">
        <v>109</v>
      </c>
      <c r="E7265" s="450">
        <v>39.14</v>
      </c>
      <c r="F7265" s="455">
        <v>0</v>
      </c>
      <c r="G7265" s="453">
        <f>VLOOKUP(B7265,'SINAPI-%MO'!B:E,4,0)</f>
        <v>1</v>
      </c>
      <c r="H7265" s="456">
        <f t="shared" si="113"/>
        <v>0</v>
      </c>
    </row>
    <row r="7266" spans="1:8" x14ac:dyDescent="0.25">
      <c r="A7266" s="447"/>
      <c r="B7266" s="449">
        <v>95380</v>
      </c>
      <c r="C7266" s="439" t="s">
        <v>13155</v>
      </c>
      <c r="D7266" s="449" t="s">
        <v>69</v>
      </c>
      <c r="E7266" s="450">
        <v>0.32</v>
      </c>
      <c r="F7266" s="455">
        <v>0</v>
      </c>
      <c r="G7266" s="453">
        <f>VLOOKUP(B7266,'SINAPI-%MO'!B:E,4,0)</f>
        <v>1</v>
      </c>
      <c r="H7266" s="456">
        <f t="shared" si="113"/>
        <v>0</v>
      </c>
    </row>
    <row r="7267" spans="1:8" x14ac:dyDescent="0.25">
      <c r="A7267" s="447"/>
      <c r="B7267" s="449">
        <v>101366</v>
      </c>
      <c r="C7267" s="439" t="s">
        <v>5322</v>
      </c>
      <c r="D7267" s="449" t="s">
        <v>109</v>
      </c>
      <c r="E7267" s="450">
        <v>43.3</v>
      </c>
      <c r="F7267" s="455">
        <v>0</v>
      </c>
      <c r="G7267" s="453">
        <f>VLOOKUP(B7267,'SINAPI-%MO'!B:E,4,0)</f>
        <v>1</v>
      </c>
      <c r="H7267" s="456">
        <f t="shared" si="113"/>
        <v>0</v>
      </c>
    </row>
    <row r="7268" spans="1:8" x14ac:dyDescent="0.25">
      <c r="A7268" s="447"/>
      <c r="B7268" s="449">
        <v>100535</v>
      </c>
      <c r="C7268" s="439" t="s">
        <v>5252</v>
      </c>
      <c r="D7268" s="449" t="s">
        <v>69</v>
      </c>
      <c r="E7268" s="450">
        <v>0.55000000000000004</v>
      </c>
      <c r="F7268" s="455">
        <v>0</v>
      </c>
      <c r="G7268" s="453">
        <f>VLOOKUP(B7268,'SINAPI-%MO'!B:E,4,0)</f>
        <v>1</v>
      </c>
      <c r="H7268" s="456">
        <f t="shared" si="113"/>
        <v>0</v>
      </c>
    </row>
    <row r="7269" spans="1:8" x14ac:dyDescent="0.25">
      <c r="A7269" s="447"/>
      <c r="B7269" s="449">
        <v>100536</v>
      </c>
      <c r="C7269" s="439" t="s">
        <v>5253</v>
      </c>
      <c r="D7269" s="449" t="s">
        <v>109</v>
      </c>
      <c r="E7269" s="450">
        <v>73.52</v>
      </c>
      <c r="F7269" s="455">
        <v>0</v>
      </c>
      <c r="G7269" s="453">
        <f>VLOOKUP(B7269,'SINAPI-%MO'!B:E,4,0)</f>
        <v>1</v>
      </c>
      <c r="H7269" s="456">
        <f t="shared" si="113"/>
        <v>0</v>
      </c>
    </row>
    <row r="7270" spans="1:8" x14ac:dyDescent="0.25">
      <c r="A7270" s="447"/>
      <c r="B7270" s="449">
        <v>101368</v>
      </c>
      <c r="C7270" s="439" t="s">
        <v>5323</v>
      </c>
      <c r="D7270" s="449" t="s">
        <v>109</v>
      </c>
      <c r="E7270" s="450">
        <v>36.61</v>
      </c>
      <c r="F7270" s="455">
        <v>0</v>
      </c>
      <c r="G7270" s="453">
        <f>VLOOKUP(B7270,'SINAPI-%MO'!B:E,4,0)</f>
        <v>1</v>
      </c>
      <c r="H7270" s="456">
        <f t="shared" si="113"/>
        <v>0</v>
      </c>
    </row>
    <row r="7271" spans="1:8" x14ac:dyDescent="0.25">
      <c r="A7271" s="447"/>
      <c r="B7271" s="449">
        <v>101369</v>
      </c>
      <c r="C7271" s="439" t="s">
        <v>5324</v>
      </c>
      <c r="D7271" s="449" t="s">
        <v>109</v>
      </c>
      <c r="E7271" s="450">
        <v>61.79</v>
      </c>
      <c r="F7271" s="455">
        <v>0</v>
      </c>
      <c r="G7271" s="453">
        <f>VLOOKUP(B7271,'SINAPI-%MO'!B:E,4,0)</f>
        <v>1</v>
      </c>
      <c r="H7271" s="456">
        <f t="shared" si="113"/>
        <v>0</v>
      </c>
    </row>
    <row r="7272" spans="1:8" x14ac:dyDescent="0.25">
      <c r="A7272" s="447"/>
      <c r="B7272" s="449">
        <v>95385</v>
      </c>
      <c r="C7272" s="439" t="s">
        <v>5207</v>
      </c>
      <c r="D7272" s="449" t="s">
        <v>69</v>
      </c>
      <c r="E7272" s="450">
        <v>0.24</v>
      </c>
      <c r="F7272" s="455">
        <v>0</v>
      </c>
      <c r="G7272" s="453">
        <f>VLOOKUP(B7272,'SINAPI-%MO'!B:E,4,0)</f>
        <v>1</v>
      </c>
      <c r="H7272" s="456">
        <f t="shared" si="113"/>
        <v>0</v>
      </c>
    </row>
    <row r="7273" spans="1:8" x14ac:dyDescent="0.25">
      <c r="A7273" s="447"/>
      <c r="B7273" s="449">
        <v>101370</v>
      </c>
      <c r="C7273" s="439" t="s">
        <v>5325</v>
      </c>
      <c r="D7273" s="449" t="s">
        <v>109</v>
      </c>
      <c r="E7273" s="450">
        <v>31.78</v>
      </c>
      <c r="F7273" s="455">
        <v>0</v>
      </c>
      <c r="G7273" s="453">
        <f>VLOOKUP(B7273,'SINAPI-%MO'!B:E,4,0)</f>
        <v>1</v>
      </c>
      <c r="H7273" s="456">
        <f t="shared" si="113"/>
        <v>0</v>
      </c>
    </row>
    <row r="7274" spans="1:8" x14ac:dyDescent="0.25">
      <c r="A7274" s="447"/>
      <c r="B7274" s="449">
        <v>95406</v>
      </c>
      <c r="C7274" s="439" t="s">
        <v>5224</v>
      </c>
      <c r="D7274" s="449" t="s">
        <v>69</v>
      </c>
      <c r="E7274" s="450">
        <v>0.32</v>
      </c>
      <c r="F7274" s="455">
        <v>0</v>
      </c>
      <c r="G7274" s="453">
        <f>VLOOKUP(B7274,'SINAPI-%MO'!B:E,4,0)</f>
        <v>1</v>
      </c>
      <c r="H7274" s="456">
        <f t="shared" si="113"/>
        <v>0</v>
      </c>
    </row>
    <row r="7275" spans="1:8" x14ac:dyDescent="0.25">
      <c r="A7275" s="447"/>
      <c r="B7275" s="449">
        <v>95424</v>
      </c>
      <c r="C7275" s="439" t="s">
        <v>5237</v>
      </c>
      <c r="D7275" s="449" t="s">
        <v>109</v>
      </c>
      <c r="E7275" s="450">
        <v>43.02</v>
      </c>
      <c r="F7275" s="455">
        <v>0</v>
      </c>
      <c r="G7275" s="453">
        <f>VLOOKUP(B7275,'SINAPI-%MO'!B:E,4,0)</f>
        <v>1</v>
      </c>
      <c r="H7275" s="456">
        <f t="shared" si="113"/>
        <v>0</v>
      </c>
    </row>
    <row r="7276" spans="1:8" x14ac:dyDescent="0.25">
      <c r="A7276" s="447"/>
      <c r="B7276" s="449">
        <v>95386</v>
      </c>
      <c r="C7276" s="439" t="s">
        <v>5208</v>
      </c>
      <c r="D7276" s="449" t="s">
        <v>69</v>
      </c>
      <c r="E7276" s="450">
        <v>0.34</v>
      </c>
      <c r="F7276" s="455">
        <v>0</v>
      </c>
      <c r="G7276" s="453">
        <f>VLOOKUP(B7276,'SINAPI-%MO'!B:E,4,0)</f>
        <v>1</v>
      </c>
      <c r="H7276" s="456">
        <f t="shared" si="113"/>
        <v>0</v>
      </c>
    </row>
    <row r="7277" spans="1:8" x14ac:dyDescent="0.25">
      <c r="A7277" s="447"/>
      <c r="B7277" s="449">
        <v>95383</v>
      </c>
      <c r="C7277" s="439" t="s">
        <v>5205</v>
      </c>
      <c r="D7277" s="449" t="s">
        <v>69</v>
      </c>
      <c r="E7277" s="450">
        <v>0.27</v>
      </c>
      <c r="F7277" s="455">
        <v>0</v>
      </c>
      <c r="G7277" s="453">
        <f>VLOOKUP(B7277,'SINAPI-%MO'!B:E,4,0)</f>
        <v>1</v>
      </c>
      <c r="H7277" s="456">
        <f t="shared" si="113"/>
        <v>0</v>
      </c>
    </row>
    <row r="7278" spans="1:8" x14ac:dyDescent="0.25">
      <c r="A7278" s="447"/>
      <c r="B7278" s="449">
        <v>95384</v>
      </c>
      <c r="C7278" s="439" t="s">
        <v>5206</v>
      </c>
      <c r="D7278" s="449" t="s">
        <v>69</v>
      </c>
      <c r="E7278" s="450">
        <v>0.46</v>
      </c>
      <c r="F7278" s="455">
        <v>0</v>
      </c>
      <c r="G7278" s="453">
        <f>VLOOKUP(B7278,'SINAPI-%MO'!B:E,4,0)</f>
        <v>1</v>
      </c>
      <c r="H7278" s="456">
        <f t="shared" si="113"/>
        <v>0</v>
      </c>
    </row>
    <row r="7279" spans="1:8" x14ac:dyDescent="0.25">
      <c r="A7279" s="447"/>
      <c r="B7279" s="449">
        <v>100299</v>
      </c>
      <c r="C7279" s="439" t="s">
        <v>5244</v>
      </c>
      <c r="D7279" s="449" t="s">
        <v>69</v>
      </c>
      <c r="E7279" s="450">
        <v>0.69</v>
      </c>
      <c r="F7279" s="455">
        <v>0</v>
      </c>
      <c r="G7279" s="453">
        <f>VLOOKUP(B7279,'SINAPI-%MO'!B:E,4,0)</f>
        <v>1</v>
      </c>
      <c r="H7279" s="456">
        <f t="shared" si="113"/>
        <v>0</v>
      </c>
    </row>
    <row r="7280" spans="1:8" x14ac:dyDescent="0.25">
      <c r="A7280" s="447"/>
      <c r="B7280" s="449">
        <v>100315</v>
      </c>
      <c r="C7280" s="439" t="s">
        <v>5250</v>
      </c>
      <c r="D7280" s="449" t="s">
        <v>109</v>
      </c>
      <c r="E7280" s="450">
        <v>91.34</v>
      </c>
      <c r="F7280" s="455">
        <v>0</v>
      </c>
      <c r="G7280" s="453">
        <f>VLOOKUP(B7280,'SINAPI-%MO'!B:E,4,0)</f>
        <v>1</v>
      </c>
      <c r="H7280" s="456">
        <f t="shared" si="113"/>
        <v>0</v>
      </c>
    </row>
    <row r="7281" spans="1:8" x14ac:dyDescent="0.25">
      <c r="A7281" s="447"/>
      <c r="B7281" s="449">
        <v>95387</v>
      </c>
      <c r="C7281" s="439" t="s">
        <v>5209</v>
      </c>
      <c r="D7281" s="449" t="s">
        <v>69</v>
      </c>
      <c r="E7281" s="450">
        <v>0.27</v>
      </c>
      <c r="F7281" s="455">
        <v>0</v>
      </c>
      <c r="G7281" s="453">
        <f>VLOOKUP(B7281,'SINAPI-%MO'!B:E,4,0)</f>
        <v>1</v>
      </c>
      <c r="H7281" s="456">
        <f t="shared" si="113"/>
        <v>0</v>
      </c>
    </row>
    <row r="7282" spans="1:8" x14ac:dyDescent="0.25">
      <c r="A7282" s="447"/>
      <c r="B7282" s="449">
        <v>101371</v>
      </c>
      <c r="C7282" s="439" t="s">
        <v>5326</v>
      </c>
      <c r="D7282" s="449" t="s">
        <v>109</v>
      </c>
      <c r="E7282" s="450">
        <v>36.14</v>
      </c>
      <c r="F7282" s="455">
        <v>0</v>
      </c>
      <c r="G7282" s="453">
        <f>VLOOKUP(B7282,'SINAPI-%MO'!B:E,4,0)</f>
        <v>1</v>
      </c>
      <c r="H7282" s="456">
        <f t="shared" si="113"/>
        <v>0</v>
      </c>
    </row>
    <row r="7283" spans="1:8" x14ac:dyDescent="0.25">
      <c r="A7283" s="447"/>
      <c r="B7283" s="449">
        <v>100288</v>
      </c>
      <c r="C7283" s="439" t="s">
        <v>5238</v>
      </c>
      <c r="D7283" s="449" t="s">
        <v>69</v>
      </c>
      <c r="E7283" s="450">
        <v>0.09</v>
      </c>
      <c r="F7283" s="455">
        <v>0</v>
      </c>
      <c r="G7283" s="453">
        <f>VLOOKUP(B7283,'SINAPI-%MO'!B:E,4,0)</f>
        <v>1</v>
      </c>
      <c r="H7283" s="456">
        <f t="shared" si="113"/>
        <v>0</v>
      </c>
    </row>
    <row r="7284" spans="1:8" x14ac:dyDescent="0.25">
      <c r="A7284" s="447"/>
      <c r="B7284" s="449">
        <v>101372</v>
      </c>
      <c r="C7284" s="439" t="s">
        <v>5327</v>
      </c>
      <c r="D7284" s="449" t="s">
        <v>109</v>
      </c>
      <c r="E7284" s="450">
        <v>12.47</v>
      </c>
      <c r="F7284" s="455">
        <v>0</v>
      </c>
      <c r="G7284" s="453">
        <f>VLOOKUP(B7284,'SINAPI-%MO'!B:E,4,0)</f>
        <v>1</v>
      </c>
      <c r="H7284" s="456">
        <f t="shared" si="113"/>
        <v>0</v>
      </c>
    </row>
    <row r="7285" spans="1:8" x14ac:dyDescent="0.25">
      <c r="A7285" s="447"/>
      <c r="B7285" s="449">
        <v>90775</v>
      </c>
      <c r="C7285" s="439" t="s">
        <v>5129</v>
      </c>
      <c r="D7285" s="449" t="s">
        <v>69</v>
      </c>
      <c r="E7285" s="450">
        <v>40.11</v>
      </c>
      <c r="F7285" s="455">
        <v>0</v>
      </c>
      <c r="G7285" s="453">
        <f>VLOOKUP(B7285,'SINAPI-%MO'!B:E,4,0)</f>
        <v>1</v>
      </c>
      <c r="H7285" s="456">
        <f t="shared" si="113"/>
        <v>0</v>
      </c>
    </row>
    <row r="7286" spans="1:8" x14ac:dyDescent="0.25">
      <c r="A7286" s="447"/>
      <c r="B7286" s="449">
        <v>93561</v>
      </c>
      <c r="C7286" s="439" t="s">
        <v>5129</v>
      </c>
      <c r="D7286" s="449" t="s">
        <v>109</v>
      </c>
      <c r="E7286" s="450">
        <v>6976.38</v>
      </c>
      <c r="F7286" s="455">
        <v>0</v>
      </c>
      <c r="G7286" s="453">
        <f>VLOOKUP(B7286,'SINAPI-%MO'!B:E,4,0)</f>
        <v>1</v>
      </c>
      <c r="H7286" s="456">
        <f t="shared" si="113"/>
        <v>0</v>
      </c>
    </row>
    <row r="7287" spans="1:8" x14ac:dyDescent="0.25">
      <c r="A7287" s="447"/>
      <c r="B7287" s="449">
        <v>88264</v>
      </c>
      <c r="C7287" s="439" t="s">
        <v>5076</v>
      </c>
      <c r="D7287" s="449" t="s">
        <v>69</v>
      </c>
      <c r="E7287" s="450">
        <v>30.11</v>
      </c>
      <c r="F7287" s="455">
        <v>0</v>
      </c>
      <c r="G7287" s="453">
        <f>VLOOKUP(B7287,'SINAPI-%MO'!B:E,4,0)</f>
        <v>1</v>
      </c>
      <c r="H7287" s="456">
        <f t="shared" si="113"/>
        <v>0</v>
      </c>
    </row>
    <row r="7288" spans="1:8" x14ac:dyDescent="0.25">
      <c r="A7288" s="447"/>
      <c r="B7288" s="449">
        <v>101399</v>
      </c>
      <c r="C7288" s="439" t="s">
        <v>5076</v>
      </c>
      <c r="D7288" s="449" t="s">
        <v>109</v>
      </c>
      <c r="E7288" s="450">
        <v>5086.96</v>
      </c>
      <c r="F7288" s="455">
        <v>0</v>
      </c>
      <c r="G7288" s="453">
        <f>VLOOKUP(B7288,'SINAPI-%MO'!B:E,4,0)</f>
        <v>1</v>
      </c>
      <c r="H7288" s="456">
        <f t="shared" si="113"/>
        <v>0</v>
      </c>
    </row>
    <row r="7289" spans="1:8" x14ac:dyDescent="0.25">
      <c r="A7289" s="447"/>
      <c r="B7289" s="449">
        <v>88266</v>
      </c>
      <c r="C7289" s="439" t="s">
        <v>5077</v>
      </c>
      <c r="D7289" s="449" t="s">
        <v>69</v>
      </c>
      <c r="E7289" s="450">
        <v>36.1</v>
      </c>
      <c r="F7289" s="455">
        <v>0</v>
      </c>
      <c r="G7289" s="453">
        <f>VLOOKUP(B7289,'SINAPI-%MO'!B:E,4,0)</f>
        <v>1</v>
      </c>
      <c r="H7289" s="456">
        <f t="shared" si="113"/>
        <v>0</v>
      </c>
    </row>
    <row r="7290" spans="1:8" x14ac:dyDescent="0.25">
      <c r="A7290" s="447"/>
      <c r="B7290" s="449">
        <v>101401</v>
      </c>
      <c r="C7290" s="439" t="s">
        <v>5077</v>
      </c>
      <c r="D7290" s="449" t="s">
        <v>109</v>
      </c>
      <c r="E7290" s="450">
        <v>6137.59</v>
      </c>
      <c r="F7290" s="455">
        <v>0</v>
      </c>
      <c r="G7290" s="453">
        <f>VLOOKUP(B7290,'SINAPI-%MO'!B:E,4,0)</f>
        <v>1</v>
      </c>
      <c r="H7290" s="456">
        <f t="shared" si="113"/>
        <v>0</v>
      </c>
    </row>
    <row r="7291" spans="1:8" x14ac:dyDescent="0.25">
      <c r="A7291" s="447"/>
      <c r="B7291" s="449">
        <v>88267</v>
      </c>
      <c r="C7291" s="439" t="s">
        <v>5078</v>
      </c>
      <c r="D7291" s="449" t="s">
        <v>69</v>
      </c>
      <c r="E7291" s="450">
        <v>27.68</v>
      </c>
      <c r="F7291" s="455">
        <v>0</v>
      </c>
      <c r="G7291" s="453">
        <f>VLOOKUP(B7291,'SINAPI-%MO'!B:E,4,0)</f>
        <v>1</v>
      </c>
      <c r="H7291" s="456">
        <f t="shared" si="113"/>
        <v>0</v>
      </c>
    </row>
    <row r="7292" spans="1:8" x14ac:dyDescent="0.25">
      <c r="A7292" s="447"/>
      <c r="B7292" s="449">
        <v>101402</v>
      </c>
      <c r="C7292" s="439" t="s">
        <v>5078</v>
      </c>
      <c r="D7292" s="449" t="s">
        <v>109</v>
      </c>
      <c r="E7292" s="450">
        <v>4746.34</v>
      </c>
      <c r="F7292" s="455">
        <v>0</v>
      </c>
      <c r="G7292" s="453">
        <f>VLOOKUP(B7292,'SINAPI-%MO'!B:E,4,0)</f>
        <v>1</v>
      </c>
      <c r="H7292" s="456">
        <f t="shared" si="113"/>
        <v>0</v>
      </c>
    </row>
    <row r="7293" spans="1:8" x14ac:dyDescent="0.25">
      <c r="A7293" s="447"/>
      <c r="B7293" s="449">
        <v>90776</v>
      </c>
      <c r="C7293" s="439" t="s">
        <v>5130</v>
      </c>
      <c r="D7293" s="449" t="s">
        <v>69</v>
      </c>
      <c r="E7293" s="450">
        <v>72.680000000000007</v>
      </c>
      <c r="F7293" s="455">
        <v>0</v>
      </c>
      <c r="G7293" s="453">
        <f>VLOOKUP(B7293,'SINAPI-%MO'!B:E,4,0)</f>
        <v>1</v>
      </c>
      <c r="H7293" s="456">
        <f t="shared" si="113"/>
        <v>0</v>
      </c>
    </row>
    <row r="7294" spans="1:8" x14ac:dyDescent="0.25">
      <c r="A7294" s="447"/>
      <c r="B7294" s="449">
        <v>93572</v>
      </c>
      <c r="C7294" s="439" t="s">
        <v>5140</v>
      </c>
      <c r="D7294" s="449" t="s">
        <v>109</v>
      </c>
      <c r="E7294" s="450">
        <v>12481.17</v>
      </c>
      <c r="F7294" s="455">
        <v>0</v>
      </c>
      <c r="G7294" s="453">
        <f>VLOOKUP(B7294,'SINAPI-%MO'!B:E,4,0)</f>
        <v>1</v>
      </c>
      <c r="H7294" s="456">
        <f t="shared" si="113"/>
        <v>0</v>
      </c>
    </row>
    <row r="7295" spans="1:8" x14ac:dyDescent="0.25">
      <c r="A7295" s="447"/>
      <c r="B7295" s="449">
        <v>90777</v>
      </c>
      <c r="C7295" s="439" t="s">
        <v>5131</v>
      </c>
      <c r="D7295" s="449" t="s">
        <v>69</v>
      </c>
      <c r="E7295" s="450">
        <v>128.94999999999999</v>
      </c>
      <c r="F7295" s="455">
        <v>0</v>
      </c>
      <c r="G7295" s="453">
        <f>VLOOKUP(B7295,'SINAPI-%MO'!B:E,4,0)</f>
        <v>1</v>
      </c>
      <c r="H7295" s="456">
        <f t="shared" si="113"/>
        <v>0</v>
      </c>
    </row>
    <row r="7296" spans="1:8" x14ac:dyDescent="0.25">
      <c r="A7296" s="447"/>
      <c r="B7296" s="449">
        <v>93565</v>
      </c>
      <c r="C7296" s="439" t="s">
        <v>5131</v>
      </c>
      <c r="D7296" s="449" t="s">
        <v>109</v>
      </c>
      <c r="E7296" s="450">
        <v>22310.31</v>
      </c>
      <c r="F7296" s="455">
        <v>0</v>
      </c>
      <c r="G7296" s="453">
        <f>VLOOKUP(B7296,'SINAPI-%MO'!B:E,4,0)</f>
        <v>1</v>
      </c>
      <c r="H7296" s="456">
        <f t="shared" si="113"/>
        <v>0</v>
      </c>
    </row>
    <row r="7297" spans="1:8" x14ac:dyDescent="0.25">
      <c r="A7297" s="447"/>
      <c r="B7297" s="449">
        <v>90778</v>
      </c>
      <c r="C7297" s="439" t="s">
        <v>5132</v>
      </c>
      <c r="D7297" s="449" t="s">
        <v>69</v>
      </c>
      <c r="E7297" s="450">
        <v>135.68</v>
      </c>
      <c r="F7297" s="455">
        <v>0</v>
      </c>
      <c r="G7297" s="453">
        <f>VLOOKUP(B7297,'SINAPI-%MO'!B:E,4,0)</f>
        <v>1</v>
      </c>
      <c r="H7297" s="456">
        <f t="shared" si="113"/>
        <v>0</v>
      </c>
    </row>
    <row r="7298" spans="1:8" x14ac:dyDescent="0.25">
      <c r="A7298" s="447"/>
      <c r="B7298" s="449">
        <v>93567</v>
      </c>
      <c r="C7298" s="439" t="s">
        <v>5132</v>
      </c>
      <c r="D7298" s="449" t="s">
        <v>109</v>
      </c>
      <c r="E7298" s="450">
        <v>23477.3</v>
      </c>
      <c r="F7298" s="455">
        <v>0</v>
      </c>
      <c r="G7298" s="453">
        <f>VLOOKUP(B7298,'SINAPI-%MO'!B:E,4,0)</f>
        <v>1</v>
      </c>
      <c r="H7298" s="456">
        <f t="shared" si="113"/>
        <v>0</v>
      </c>
    </row>
    <row r="7299" spans="1:8" x14ac:dyDescent="0.25">
      <c r="A7299" s="447"/>
      <c r="B7299" s="449">
        <v>90779</v>
      </c>
      <c r="C7299" s="439" t="s">
        <v>5133</v>
      </c>
      <c r="D7299" s="449" t="s">
        <v>69</v>
      </c>
      <c r="E7299" s="450">
        <v>148.9</v>
      </c>
      <c r="F7299" s="455">
        <v>0</v>
      </c>
      <c r="G7299" s="453">
        <f>VLOOKUP(B7299,'SINAPI-%MO'!B:E,4,0)</f>
        <v>1</v>
      </c>
      <c r="H7299" s="456">
        <f t="shared" si="113"/>
        <v>0</v>
      </c>
    </row>
    <row r="7300" spans="1:8" x14ac:dyDescent="0.25">
      <c r="A7300" s="447"/>
      <c r="B7300" s="449">
        <v>93568</v>
      </c>
      <c r="C7300" s="439" t="s">
        <v>5133</v>
      </c>
      <c r="D7300" s="449" t="s">
        <v>109</v>
      </c>
      <c r="E7300" s="450">
        <v>25765.82</v>
      </c>
      <c r="F7300" s="455">
        <v>0</v>
      </c>
      <c r="G7300" s="453">
        <f>VLOOKUP(B7300,'SINAPI-%MO'!B:E,4,0)</f>
        <v>1</v>
      </c>
      <c r="H7300" s="456">
        <f t="shared" si="113"/>
        <v>0</v>
      </c>
    </row>
    <row r="7301" spans="1:8" x14ac:dyDescent="0.25">
      <c r="A7301" s="447"/>
      <c r="B7301" s="449">
        <v>88269</v>
      </c>
      <c r="C7301" s="439" t="s">
        <v>5079</v>
      </c>
      <c r="D7301" s="449" t="s">
        <v>69</v>
      </c>
      <c r="E7301" s="450">
        <v>27.94</v>
      </c>
      <c r="F7301" s="455">
        <v>0</v>
      </c>
      <c r="G7301" s="453">
        <f>VLOOKUP(B7301,'SINAPI-%MO'!B:E,4,0)</f>
        <v>1</v>
      </c>
      <c r="H7301" s="456">
        <f t="shared" si="113"/>
        <v>0</v>
      </c>
    </row>
    <row r="7302" spans="1:8" x14ac:dyDescent="0.25">
      <c r="A7302" s="447"/>
      <c r="B7302" s="449">
        <v>101407</v>
      </c>
      <c r="C7302" s="439" t="s">
        <v>5079</v>
      </c>
      <c r="D7302" s="449" t="s">
        <v>109</v>
      </c>
      <c r="E7302" s="450">
        <v>4811.6000000000004</v>
      </c>
      <c r="F7302" s="455">
        <v>0</v>
      </c>
      <c r="G7302" s="453">
        <f>VLOOKUP(B7302,'SINAPI-%MO'!B:E,4,0)</f>
        <v>1</v>
      </c>
      <c r="H7302" s="456">
        <f t="shared" si="113"/>
        <v>0</v>
      </c>
    </row>
    <row r="7303" spans="1:8" x14ac:dyDescent="0.25">
      <c r="A7303" s="447"/>
      <c r="B7303" s="449">
        <v>88270</v>
      </c>
      <c r="C7303" s="439" t="s">
        <v>97</v>
      </c>
      <c r="D7303" s="449" t="s">
        <v>69</v>
      </c>
      <c r="E7303" s="450">
        <v>29.6</v>
      </c>
      <c r="F7303" s="455">
        <v>0</v>
      </c>
      <c r="G7303" s="453">
        <f>VLOOKUP(B7303,'SINAPI-%MO'!B:E,4,0)</f>
        <v>1</v>
      </c>
      <c r="H7303" s="456">
        <f t="shared" si="113"/>
        <v>0</v>
      </c>
    </row>
    <row r="7304" spans="1:8" x14ac:dyDescent="0.25">
      <c r="A7304" s="447"/>
      <c r="B7304" s="449">
        <v>101408</v>
      </c>
      <c r="C7304" s="439" t="s">
        <v>97</v>
      </c>
      <c r="D7304" s="449" t="s">
        <v>109</v>
      </c>
      <c r="E7304" s="450">
        <v>5065.79</v>
      </c>
      <c r="F7304" s="455">
        <v>0</v>
      </c>
      <c r="G7304" s="453">
        <f>VLOOKUP(B7304,'SINAPI-%MO'!B:E,4,0)</f>
        <v>1</v>
      </c>
      <c r="H7304" s="456">
        <f t="shared" si="113"/>
        <v>0</v>
      </c>
    </row>
    <row r="7305" spans="1:8" x14ac:dyDescent="0.25">
      <c r="A7305" s="447"/>
      <c r="B7305" s="449">
        <v>102919</v>
      </c>
      <c r="C7305" s="439" t="s">
        <v>11841</v>
      </c>
      <c r="D7305" s="449" t="s">
        <v>69</v>
      </c>
      <c r="E7305" s="450">
        <v>0</v>
      </c>
      <c r="F7305" s="455"/>
      <c r="G7305" s="453" t="e">
        <f>VLOOKUP(B7305,'SINAPI-%MO'!B:E,4,0)</f>
        <v>#N/A</v>
      </c>
      <c r="H7305" s="456" t="str">
        <f t="shared" si="113"/>
        <v/>
      </c>
    </row>
    <row r="7306" spans="1:8" x14ac:dyDescent="0.25">
      <c r="A7306" s="447"/>
      <c r="B7306" s="449">
        <v>101409</v>
      </c>
      <c r="C7306" s="439" t="s">
        <v>5340</v>
      </c>
      <c r="D7306" s="449" t="s">
        <v>109</v>
      </c>
      <c r="E7306" s="450">
        <v>6874.19</v>
      </c>
      <c r="F7306" s="455">
        <v>0</v>
      </c>
      <c r="G7306" s="453">
        <f>VLOOKUP(B7306,'SINAPI-%MO'!B:E,4,0)</f>
        <v>1</v>
      </c>
      <c r="H7306" s="456">
        <f t="shared" si="113"/>
        <v>0</v>
      </c>
    </row>
    <row r="7307" spans="1:8" x14ac:dyDescent="0.25">
      <c r="A7307" s="447"/>
      <c r="B7307" s="449">
        <v>88441</v>
      </c>
      <c r="C7307" s="439" t="s">
        <v>5122</v>
      </c>
      <c r="D7307" s="449" t="s">
        <v>69</v>
      </c>
      <c r="E7307" s="450">
        <v>24.45</v>
      </c>
      <c r="F7307" s="455">
        <v>0</v>
      </c>
      <c r="G7307" s="453">
        <f>VLOOKUP(B7307,'SINAPI-%MO'!B:E,4,0)</f>
        <v>1</v>
      </c>
      <c r="H7307" s="456">
        <f t="shared" si="113"/>
        <v>0</v>
      </c>
    </row>
    <row r="7308" spans="1:8" x14ac:dyDescent="0.25">
      <c r="A7308" s="447"/>
      <c r="B7308" s="449">
        <v>101410</v>
      </c>
      <c r="C7308" s="439" t="s">
        <v>5122</v>
      </c>
      <c r="D7308" s="449" t="s">
        <v>109</v>
      </c>
      <c r="E7308" s="450">
        <v>4228.4799999999996</v>
      </c>
      <c r="F7308" s="455">
        <v>0</v>
      </c>
      <c r="G7308" s="453">
        <f>VLOOKUP(B7308,'SINAPI-%MO'!B:E,4,0)</f>
        <v>1</v>
      </c>
      <c r="H7308" s="456">
        <f t="shared" ref="H7308:H7371" si="114">IF(E7308&gt;0,TRUNC(E7308*(1-G7308),2),"")</f>
        <v>0</v>
      </c>
    </row>
    <row r="7309" spans="1:8" x14ac:dyDescent="0.25">
      <c r="A7309" s="447"/>
      <c r="B7309" s="449">
        <v>88272</v>
      </c>
      <c r="C7309" s="439" t="s">
        <v>5080</v>
      </c>
      <c r="D7309" s="449" t="s">
        <v>69</v>
      </c>
      <c r="E7309" s="450">
        <v>30.61</v>
      </c>
      <c r="F7309" s="455">
        <v>0</v>
      </c>
      <c r="G7309" s="453">
        <f>VLOOKUP(B7309,'SINAPI-%MO'!B:E,4,0)</f>
        <v>1</v>
      </c>
      <c r="H7309" s="456">
        <f t="shared" si="114"/>
        <v>0</v>
      </c>
    </row>
    <row r="7310" spans="1:8" x14ac:dyDescent="0.25">
      <c r="A7310" s="447"/>
      <c r="B7310" s="449">
        <v>88273</v>
      </c>
      <c r="C7310" s="439" t="s">
        <v>5081</v>
      </c>
      <c r="D7310" s="449" t="s">
        <v>69</v>
      </c>
      <c r="E7310" s="450">
        <v>26</v>
      </c>
      <c r="F7310" s="455">
        <v>0</v>
      </c>
      <c r="G7310" s="453">
        <f>VLOOKUP(B7310,'SINAPI-%MO'!B:E,4,0)</f>
        <v>1</v>
      </c>
      <c r="H7310" s="456">
        <f t="shared" si="114"/>
        <v>0</v>
      </c>
    </row>
    <row r="7311" spans="1:8" x14ac:dyDescent="0.25">
      <c r="A7311" s="447"/>
      <c r="B7311" s="449">
        <v>101413</v>
      </c>
      <c r="C7311" s="439" t="s">
        <v>5081</v>
      </c>
      <c r="D7311" s="449" t="s">
        <v>109</v>
      </c>
      <c r="E7311" s="450">
        <v>4467.7700000000004</v>
      </c>
      <c r="F7311" s="455">
        <v>0</v>
      </c>
      <c r="G7311" s="453">
        <f>VLOOKUP(B7311,'SINAPI-%MO'!B:E,4,0)</f>
        <v>1</v>
      </c>
      <c r="H7311" s="456">
        <f t="shared" si="114"/>
        <v>0</v>
      </c>
    </row>
    <row r="7312" spans="1:8" x14ac:dyDescent="0.25">
      <c r="A7312" s="447"/>
      <c r="B7312" s="449">
        <v>101414</v>
      </c>
      <c r="C7312" s="439" t="s">
        <v>5342</v>
      </c>
      <c r="D7312" s="449" t="s">
        <v>109</v>
      </c>
      <c r="E7312" s="450">
        <v>4806.6499999999996</v>
      </c>
      <c r="F7312" s="455">
        <v>0</v>
      </c>
      <c r="G7312" s="453">
        <f>VLOOKUP(B7312,'SINAPI-%MO'!B:E,4,0)</f>
        <v>1</v>
      </c>
      <c r="H7312" s="456">
        <f t="shared" si="114"/>
        <v>0</v>
      </c>
    </row>
    <row r="7313" spans="1:8" x14ac:dyDescent="0.25">
      <c r="A7313" s="447"/>
      <c r="B7313" s="449">
        <v>88274</v>
      </c>
      <c r="C7313" s="439" t="s">
        <v>5082</v>
      </c>
      <c r="D7313" s="449" t="s">
        <v>69</v>
      </c>
      <c r="E7313" s="450">
        <v>27.97</v>
      </c>
      <c r="F7313" s="455">
        <v>0</v>
      </c>
      <c r="G7313" s="453">
        <f>VLOOKUP(B7313,'SINAPI-%MO'!B:E,4,0)</f>
        <v>1</v>
      </c>
      <c r="H7313" s="456">
        <f t="shared" si="114"/>
        <v>0</v>
      </c>
    </row>
    <row r="7314" spans="1:8" x14ac:dyDescent="0.25">
      <c r="A7314" s="447"/>
      <c r="B7314" s="449">
        <v>101412</v>
      </c>
      <c r="C7314" s="439" t="s">
        <v>5341</v>
      </c>
      <c r="D7314" s="449" t="s">
        <v>109</v>
      </c>
      <c r="E7314" s="450">
        <v>5241.7700000000004</v>
      </c>
      <c r="F7314" s="455">
        <v>0</v>
      </c>
      <c r="G7314" s="453">
        <f>VLOOKUP(B7314,'SINAPI-%MO'!B:E,4,0)</f>
        <v>1</v>
      </c>
      <c r="H7314" s="456">
        <f t="shared" si="114"/>
        <v>0</v>
      </c>
    </row>
    <row r="7315" spans="1:8" x14ac:dyDescent="0.25">
      <c r="A7315" s="447"/>
      <c r="B7315" s="449">
        <v>101415</v>
      </c>
      <c r="C7315" s="439" t="s">
        <v>5343</v>
      </c>
      <c r="D7315" s="449" t="s">
        <v>109</v>
      </c>
      <c r="E7315" s="450">
        <v>7648.98</v>
      </c>
      <c r="F7315" s="455">
        <v>0</v>
      </c>
      <c r="G7315" s="453">
        <f>VLOOKUP(B7315,'SINAPI-%MO'!B:E,4,0)</f>
        <v>1</v>
      </c>
      <c r="H7315" s="456">
        <f t="shared" si="114"/>
        <v>0</v>
      </c>
    </row>
    <row r="7316" spans="1:8" x14ac:dyDescent="0.25">
      <c r="A7316" s="447"/>
      <c r="B7316" s="449">
        <v>100308</v>
      </c>
      <c r="C7316" s="439" t="s">
        <v>5248</v>
      </c>
      <c r="D7316" s="449" t="s">
        <v>69</v>
      </c>
      <c r="E7316" s="450">
        <v>31.02</v>
      </c>
      <c r="F7316" s="455">
        <v>0</v>
      </c>
      <c r="G7316" s="453">
        <f>VLOOKUP(B7316,'SINAPI-%MO'!B:E,4,0)</f>
        <v>1</v>
      </c>
      <c r="H7316" s="456">
        <f t="shared" si="114"/>
        <v>0</v>
      </c>
    </row>
    <row r="7317" spans="1:8" x14ac:dyDescent="0.25">
      <c r="A7317" s="447"/>
      <c r="B7317" s="449">
        <v>101416</v>
      </c>
      <c r="C7317" s="439" t="s">
        <v>5248</v>
      </c>
      <c r="D7317" s="449" t="s">
        <v>109</v>
      </c>
      <c r="E7317" s="450">
        <v>5282.64</v>
      </c>
      <c r="F7317" s="455">
        <v>0</v>
      </c>
      <c r="G7317" s="453">
        <f>VLOOKUP(B7317,'SINAPI-%MO'!B:E,4,0)</f>
        <v>1</v>
      </c>
      <c r="H7317" s="456">
        <f t="shared" si="114"/>
        <v>0</v>
      </c>
    </row>
    <row r="7318" spans="1:8" x14ac:dyDescent="0.25">
      <c r="A7318" s="447"/>
      <c r="B7318" s="449">
        <v>88275</v>
      </c>
      <c r="C7318" s="439" t="s">
        <v>5083</v>
      </c>
      <c r="D7318" s="449" t="s">
        <v>69</v>
      </c>
      <c r="E7318" s="450">
        <v>44.08</v>
      </c>
      <c r="F7318" s="455">
        <v>0</v>
      </c>
      <c r="G7318" s="453">
        <f>VLOOKUP(B7318,'SINAPI-%MO'!B:E,4,0)</f>
        <v>1</v>
      </c>
      <c r="H7318" s="456">
        <f t="shared" si="114"/>
        <v>0</v>
      </c>
    </row>
    <row r="7319" spans="1:8" x14ac:dyDescent="0.25">
      <c r="A7319" s="447"/>
      <c r="B7319" s="449">
        <v>90780</v>
      </c>
      <c r="C7319" s="439" t="s">
        <v>5134</v>
      </c>
      <c r="D7319" s="449" t="s">
        <v>69</v>
      </c>
      <c r="E7319" s="450">
        <v>117.83</v>
      </c>
      <c r="F7319" s="455">
        <v>0</v>
      </c>
      <c r="G7319" s="453">
        <f>VLOOKUP(B7319,'SINAPI-%MO'!B:E,4,0)</f>
        <v>1</v>
      </c>
      <c r="H7319" s="456">
        <f t="shared" si="114"/>
        <v>0</v>
      </c>
    </row>
    <row r="7320" spans="1:8" x14ac:dyDescent="0.25">
      <c r="A7320" s="447"/>
      <c r="B7320" s="449">
        <v>94295</v>
      </c>
      <c r="C7320" s="439" t="s">
        <v>5134</v>
      </c>
      <c r="D7320" s="449" t="s">
        <v>109</v>
      </c>
      <c r="E7320" s="450">
        <v>20251.490000000002</v>
      </c>
      <c r="F7320" s="455">
        <v>0</v>
      </c>
      <c r="G7320" s="453">
        <f>VLOOKUP(B7320,'SINAPI-%MO'!B:E,4,0)</f>
        <v>1</v>
      </c>
      <c r="H7320" s="456">
        <f t="shared" si="114"/>
        <v>0</v>
      </c>
    </row>
    <row r="7321" spans="1:8" x14ac:dyDescent="0.25">
      <c r="A7321" s="447"/>
      <c r="B7321" s="449">
        <v>88277</v>
      </c>
      <c r="C7321" s="439" t="s">
        <v>5084</v>
      </c>
      <c r="D7321" s="449" t="s">
        <v>69</v>
      </c>
      <c r="E7321" s="450">
        <v>39.86</v>
      </c>
      <c r="F7321" s="455">
        <v>0</v>
      </c>
      <c r="G7321" s="453">
        <f>VLOOKUP(B7321,'SINAPI-%MO'!B:E,4,0)</f>
        <v>1</v>
      </c>
      <c r="H7321" s="456">
        <f t="shared" si="114"/>
        <v>0</v>
      </c>
    </row>
    <row r="7322" spans="1:8" x14ac:dyDescent="0.25">
      <c r="A7322" s="447"/>
      <c r="B7322" s="449">
        <v>100307</v>
      </c>
      <c r="C7322" s="439" t="s">
        <v>5247</v>
      </c>
      <c r="D7322" s="449" t="s">
        <v>69</v>
      </c>
      <c r="E7322" s="450">
        <v>26.4</v>
      </c>
      <c r="F7322" s="455">
        <v>0</v>
      </c>
      <c r="G7322" s="453">
        <f>VLOOKUP(B7322,'SINAPI-%MO'!B:E,4,0)</f>
        <v>1</v>
      </c>
      <c r="H7322" s="456">
        <f t="shared" si="114"/>
        <v>0</v>
      </c>
    </row>
    <row r="7323" spans="1:8" x14ac:dyDescent="0.25">
      <c r="A7323" s="447"/>
      <c r="B7323" s="449">
        <v>101417</v>
      </c>
      <c r="C7323" s="439" t="s">
        <v>5247</v>
      </c>
      <c r="D7323" s="449" t="s">
        <v>109</v>
      </c>
      <c r="E7323" s="450">
        <v>4480.6499999999996</v>
      </c>
      <c r="F7323" s="455">
        <v>0</v>
      </c>
      <c r="G7323" s="453">
        <f>VLOOKUP(B7323,'SINAPI-%MO'!B:E,4,0)</f>
        <v>1</v>
      </c>
      <c r="H7323" s="456">
        <f t="shared" si="114"/>
        <v>0</v>
      </c>
    </row>
    <row r="7324" spans="1:8" x14ac:dyDescent="0.25">
      <c r="A7324" s="447"/>
      <c r="B7324" s="449">
        <v>88278</v>
      </c>
      <c r="C7324" s="439" t="s">
        <v>5344</v>
      </c>
      <c r="D7324" s="449" t="s">
        <v>69</v>
      </c>
      <c r="E7324" s="450">
        <v>29.22</v>
      </c>
      <c r="F7324" s="455">
        <v>0</v>
      </c>
      <c r="G7324" s="453">
        <f>VLOOKUP(B7324,'SINAPI-%MO'!B:E,4,0)</f>
        <v>1</v>
      </c>
      <c r="H7324" s="456">
        <f t="shared" si="114"/>
        <v>0</v>
      </c>
    </row>
    <row r="7325" spans="1:8" x14ac:dyDescent="0.25">
      <c r="A7325" s="447"/>
      <c r="B7325" s="449">
        <v>101418</v>
      </c>
      <c r="C7325" s="439" t="s">
        <v>5344</v>
      </c>
      <c r="D7325" s="449" t="s">
        <v>109</v>
      </c>
      <c r="E7325" s="450">
        <v>5042.49</v>
      </c>
      <c r="F7325" s="455">
        <v>0</v>
      </c>
      <c r="G7325" s="453">
        <f>VLOOKUP(B7325,'SINAPI-%MO'!B:E,4,0)</f>
        <v>1</v>
      </c>
      <c r="H7325" s="456">
        <f t="shared" si="114"/>
        <v>0</v>
      </c>
    </row>
    <row r="7326" spans="1:8" x14ac:dyDescent="0.25">
      <c r="A7326" s="447"/>
      <c r="B7326" s="449">
        <v>105535</v>
      </c>
      <c r="C7326" s="439" t="s">
        <v>11842</v>
      </c>
      <c r="D7326" s="449" t="s">
        <v>69</v>
      </c>
      <c r="E7326" s="450">
        <v>0</v>
      </c>
      <c r="F7326" s="455"/>
      <c r="G7326" s="453" t="e">
        <f>VLOOKUP(B7326,'SINAPI-%MO'!B:E,4,0)</f>
        <v>#N/A</v>
      </c>
      <c r="H7326" s="456" t="str">
        <f t="shared" si="114"/>
        <v/>
      </c>
    </row>
    <row r="7327" spans="1:8" x14ac:dyDescent="0.25">
      <c r="A7327" s="447"/>
      <c r="B7327" s="449">
        <v>101419</v>
      </c>
      <c r="C7327" s="439" t="s">
        <v>5345</v>
      </c>
      <c r="D7327" s="449" t="s">
        <v>109</v>
      </c>
      <c r="E7327" s="450">
        <v>6840.85</v>
      </c>
      <c r="F7327" s="455">
        <v>0</v>
      </c>
      <c r="G7327" s="453">
        <f>VLOOKUP(B7327,'SINAPI-%MO'!B:E,4,0)</f>
        <v>1</v>
      </c>
      <c r="H7327" s="456">
        <f t="shared" si="114"/>
        <v>0</v>
      </c>
    </row>
    <row r="7328" spans="1:8" x14ac:dyDescent="0.25">
      <c r="A7328" s="447"/>
      <c r="B7328" s="449">
        <v>88279</v>
      </c>
      <c r="C7328" s="439" t="s">
        <v>13156</v>
      </c>
      <c r="D7328" s="449" t="s">
        <v>69</v>
      </c>
      <c r="E7328" s="450">
        <v>40.229999999999997</v>
      </c>
      <c r="F7328" s="455">
        <v>0</v>
      </c>
      <c r="G7328" s="453">
        <f>VLOOKUP(B7328,'SINAPI-%MO'!B:E,4,0)</f>
        <v>1</v>
      </c>
      <c r="H7328" s="456">
        <f t="shared" si="114"/>
        <v>0</v>
      </c>
    </row>
    <row r="7329" spans="1:8" x14ac:dyDescent="0.25">
      <c r="A7329" s="447"/>
      <c r="B7329" s="449">
        <v>88281</v>
      </c>
      <c r="C7329" s="439" t="s">
        <v>5085</v>
      </c>
      <c r="D7329" s="449" t="s">
        <v>69</v>
      </c>
      <c r="E7329" s="450">
        <v>26.73</v>
      </c>
      <c r="F7329" s="455">
        <v>0</v>
      </c>
      <c r="G7329" s="453">
        <f>VLOOKUP(B7329,'SINAPI-%MO'!B:E,4,0)</f>
        <v>1</v>
      </c>
      <c r="H7329" s="456">
        <f t="shared" si="114"/>
        <v>0</v>
      </c>
    </row>
    <row r="7330" spans="1:8" x14ac:dyDescent="0.25">
      <c r="A7330" s="447"/>
      <c r="B7330" s="449">
        <v>93558</v>
      </c>
      <c r="C7330" s="439" t="s">
        <v>5136</v>
      </c>
      <c r="D7330" s="449" t="s">
        <v>109</v>
      </c>
      <c r="E7330" s="450">
        <v>4496.9399999999996</v>
      </c>
      <c r="F7330" s="455">
        <v>0</v>
      </c>
      <c r="G7330" s="453">
        <f>VLOOKUP(B7330,'SINAPI-%MO'!B:E,4,0)</f>
        <v>1</v>
      </c>
      <c r="H7330" s="456">
        <f t="shared" si="114"/>
        <v>0</v>
      </c>
    </row>
    <row r="7331" spans="1:8" x14ac:dyDescent="0.25">
      <c r="A7331" s="447"/>
      <c r="B7331" s="449">
        <v>101420</v>
      </c>
      <c r="C7331" s="439" t="s">
        <v>5346</v>
      </c>
      <c r="D7331" s="449" t="s">
        <v>109</v>
      </c>
      <c r="E7331" s="450">
        <v>4638.1400000000003</v>
      </c>
      <c r="F7331" s="455">
        <v>0</v>
      </c>
      <c r="G7331" s="453">
        <f>VLOOKUP(B7331,'SINAPI-%MO'!B:E,4,0)</f>
        <v>1</v>
      </c>
      <c r="H7331" s="456">
        <f t="shared" si="114"/>
        <v>0</v>
      </c>
    </row>
    <row r="7332" spans="1:8" x14ac:dyDescent="0.25">
      <c r="A7332" s="447"/>
      <c r="B7332" s="449">
        <v>101421</v>
      </c>
      <c r="C7332" s="439" t="s">
        <v>5347</v>
      </c>
      <c r="D7332" s="449" t="s">
        <v>109</v>
      </c>
      <c r="E7332" s="450">
        <v>5375.15</v>
      </c>
      <c r="F7332" s="455">
        <v>0</v>
      </c>
      <c r="G7332" s="453">
        <f>VLOOKUP(B7332,'SINAPI-%MO'!B:E,4,0)</f>
        <v>1</v>
      </c>
      <c r="H7332" s="456">
        <f t="shared" si="114"/>
        <v>0</v>
      </c>
    </row>
    <row r="7333" spans="1:8" x14ac:dyDescent="0.25">
      <c r="A7333" s="447"/>
      <c r="B7333" s="449">
        <v>88282</v>
      </c>
      <c r="C7333" s="439" t="s">
        <v>5086</v>
      </c>
      <c r="D7333" s="449" t="s">
        <v>69</v>
      </c>
      <c r="E7333" s="450">
        <v>25.95</v>
      </c>
      <c r="F7333" s="455">
        <v>0</v>
      </c>
      <c r="G7333" s="453">
        <f>VLOOKUP(B7333,'SINAPI-%MO'!B:E,4,0)</f>
        <v>1</v>
      </c>
      <c r="H7333" s="456">
        <f t="shared" si="114"/>
        <v>0</v>
      </c>
    </row>
    <row r="7334" spans="1:8" x14ac:dyDescent="0.25">
      <c r="A7334" s="447"/>
      <c r="B7334" s="449">
        <v>88283</v>
      </c>
      <c r="C7334" s="439" t="s">
        <v>5087</v>
      </c>
      <c r="D7334" s="449" t="s">
        <v>69</v>
      </c>
      <c r="E7334" s="450">
        <v>30.95</v>
      </c>
      <c r="F7334" s="455">
        <v>0</v>
      </c>
      <c r="G7334" s="453">
        <f>VLOOKUP(B7334,'SINAPI-%MO'!B:E,4,0)</f>
        <v>1</v>
      </c>
      <c r="H7334" s="456">
        <f t="shared" si="114"/>
        <v>0</v>
      </c>
    </row>
    <row r="7335" spans="1:8" x14ac:dyDescent="0.25">
      <c r="A7335" s="447"/>
      <c r="B7335" s="449">
        <v>101422</v>
      </c>
      <c r="C7335" s="439" t="s">
        <v>5348</v>
      </c>
      <c r="D7335" s="449" t="s">
        <v>109</v>
      </c>
      <c r="E7335" s="450">
        <v>4094.23</v>
      </c>
      <c r="F7335" s="455">
        <v>0</v>
      </c>
      <c r="G7335" s="453">
        <f>VLOOKUP(B7335,'SINAPI-%MO'!B:E,4,0)</f>
        <v>1</v>
      </c>
      <c r="H7335" s="456">
        <f t="shared" si="114"/>
        <v>0</v>
      </c>
    </row>
    <row r="7336" spans="1:8" x14ac:dyDescent="0.25">
      <c r="A7336" s="447"/>
      <c r="B7336" s="449">
        <v>88284</v>
      </c>
      <c r="C7336" s="439" t="s">
        <v>5088</v>
      </c>
      <c r="D7336" s="449" t="s">
        <v>69</v>
      </c>
      <c r="E7336" s="450">
        <v>23.64</v>
      </c>
      <c r="F7336" s="455">
        <v>0</v>
      </c>
      <c r="G7336" s="453">
        <f>VLOOKUP(B7336,'SINAPI-%MO'!B:E,4,0)</f>
        <v>1</v>
      </c>
      <c r="H7336" s="456">
        <f t="shared" si="114"/>
        <v>0</v>
      </c>
    </row>
    <row r="7337" spans="1:8" x14ac:dyDescent="0.25">
      <c r="A7337" s="447"/>
      <c r="B7337" s="449">
        <v>101424</v>
      </c>
      <c r="C7337" s="439" t="s">
        <v>5349</v>
      </c>
      <c r="D7337" s="449" t="s">
        <v>109</v>
      </c>
      <c r="E7337" s="450">
        <v>5241.6099999999997</v>
      </c>
      <c r="F7337" s="455">
        <v>0</v>
      </c>
      <c r="G7337" s="453">
        <f>VLOOKUP(B7337,'SINAPI-%MO'!B:E,4,0)</f>
        <v>1</v>
      </c>
      <c r="H7337" s="456">
        <f t="shared" si="114"/>
        <v>0</v>
      </c>
    </row>
    <row r="7338" spans="1:8" x14ac:dyDescent="0.25">
      <c r="A7338" s="447"/>
      <c r="B7338" s="449">
        <v>88286</v>
      </c>
      <c r="C7338" s="439" t="s">
        <v>5089</v>
      </c>
      <c r="D7338" s="449" t="s">
        <v>69</v>
      </c>
      <c r="E7338" s="450">
        <v>30.49</v>
      </c>
      <c r="F7338" s="455">
        <v>0</v>
      </c>
      <c r="G7338" s="453">
        <f>VLOOKUP(B7338,'SINAPI-%MO'!B:E,4,0)</f>
        <v>1</v>
      </c>
      <c r="H7338" s="456">
        <f t="shared" si="114"/>
        <v>0</v>
      </c>
    </row>
    <row r="7339" spans="1:8" x14ac:dyDescent="0.25">
      <c r="A7339" s="447"/>
      <c r="B7339" s="449">
        <v>88288</v>
      </c>
      <c r="C7339" s="439" t="s">
        <v>5090</v>
      </c>
      <c r="D7339" s="449" t="s">
        <v>69</v>
      </c>
      <c r="E7339" s="450">
        <v>23.15</v>
      </c>
      <c r="F7339" s="455">
        <v>0</v>
      </c>
      <c r="G7339" s="453">
        <f>VLOOKUP(B7339,'SINAPI-%MO'!B:E,4,0)</f>
        <v>1</v>
      </c>
      <c r="H7339" s="456">
        <f t="shared" si="114"/>
        <v>0</v>
      </c>
    </row>
    <row r="7340" spans="1:8" x14ac:dyDescent="0.25">
      <c r="A7340" s="447"/>
      <c r="B7340" s="449">
        <v>101425</v>
      </c>
      <c r="C7340" s="439" t="s">
        <v>5090</v>
      </c>
      <c r="D7340" s="449" t="s">
        <v>109</v>
      </c>
      <c r="E7340" s="450">
        <v>4001.11</v>
      </c>
      <c r="F7340" s="455">
        <v>0</v>
      </c>
      <c r="G7340" s="453">
        <f>VLOOKUP(B7340,'SINAPI-%MO'!B:E,4,0)</f>
        <v>1</v>
      </c>
      <c r="H7340" s="456">
        <f t="shared" si="114"/>
        <v>0</v>
      </c>
    </row>
    <row r="7341" spans="1:8" x14ac:dyDescent="0.25">
      <c r="A7341" s="447"/>
      <c r="B7341" s="449">
        <v>101426</v>
      </c>
      <c r="C7341" s="439" t="s">
        <v>5350</v>
      </c>
      <c r="D7341" s="449" t="s">
        <v>109</v>
      </c>
      <c r="E7341" s="450">
        <v>6056.67</v>
      </c>
      <c r="F7341" s="455">
        <v>0</v>
      </c>
      <c r="G7341" s="453">
        <f>VLOOKUP(B7341,'SINAPI-%MO'!B:E,4,0)</f>
        <v>1</v>
      </c>
      <c r="H7341" s="456">
        <f t="shared" si="114"/>
        <v>0</v>
      </c>
    </row>
    <row r="7342" spans="1:8" x14ac:dyDescent="0.25">
      <c r="A7342" s="447"/>
      <c r="B7342" s="449">
        <v>88291</v>
      </c>
      <c r="C7342" s="439" t="s">
        <v>5091</v>
      </c>
      <c r="D7342" s="449" t="s">
        <v>69</v>
      </c>
      <c r="E7342" s="450">
        <v>36.65</v>
      </c>
      <c r="F7342" s="455">
        <v>0</v>
      </c>
      <c r="G7342" s="453">
        <f>VLOOKUP(B7342,'SINAPI-%MO'!B:E,4,0)</f>
        <v>1</v>
      </c>
      <c r="H7342" s="456">
        <f t="shared" si="114"/>
        <v>0</v>
      </c>
    </row>
    <row r="7343" spans="1:8" x14ac:dyDescent="0.25">
      <c r="A7343" s="447"/>
      <c r="B7343" s="449">
        <v>101427</v>
      </c>
      <c r="C7343" s="439" t="s">
        <v>5091</v>
      </c>
      <c r="D7343" s="449" t="s">
        <v>109</v>
      </c>
      <c r="E7343" s="450">
        <v>6354.14</v>
      </c>
      <c r="F7343" s="455">
        <v>0</v>
      </c>
      <c r="G7343" s="453">
        <f>VLOOKUP(B7343,'SINAPI-%MO'!B:E,4,0)</f>
        <v>1</v>
      </c>
      <c r="H7343" s="456">
        <f t="shared" si="114"/>
        <v>0</v>
      </c>
    </row>
    <row r="7344" spans="1:8" x14ac:dyDescent="0.25">
      <c r="A7344" s="447"/>
      <c r="B7344" s="449">
        <v>101428</v>
      </c>
      <c r="C7344" s="439" t="s">
        <v>5351</v>
      </c>
      <c r="D7344" s="449" t="s">
        <v>109</v>
      </c>
      <c r="E7344" s="450">
        <v>5411.15</v>
      </c>
      <c r="F7344" s="455">
        <v>0</v>
      </c>
      <c r="G7344" s="453">
        <f>VLOOKUP(B7344,'SINAPI-%MO'!B:E,4,0)</f>
        <v>1</v>
      </c>
      <c r="H7344" s="456">
        <f t="shared" si="114"/>
        <v>0</v>
      </c>
    </row>
    <row r="7345" spans="1:8" x14ac:dyDescent="0.25">
      <c r="A7345" s="447"/>
      <c r="B7345" s="449">
        <v>88377</v>
      </c>
      <c r="C7345" s="439" t="s">
        <v>5121</v>
      </c>
      <c r="D7345" s="449" t="s">
        <v>69</v>
      </c>
      <c r="E7345" s="450">
        <v>31.26</v>
      </c>
      <c r="F7345" s="455">
        <v>0</v>
      </c>
      <c r="G7345" s="453">
        <f>VLOOKUP(B7345,'SINAPI-%MO'!B:E,4,0)</f>
        <v>1</v>
      </c>
      <c r="H7345" s="456">
        <f t="shared" si="114"/>
        <v>0</v>
      </c>
    </row>
    <row r="7346" spans="1:8" x14ac:dyDescent="0.25">
      <c r="A7346" s="447"/>
      <c r="B7346" s="449">
        <v>101429</v>
      </c>
      <c r="C7346" s="439" t="s">
        <v>5352</v>
      </c>
      <c r="D7346" s="449" t="s">
        <v>109</v>
      </c>
      <c r="E7346" s="450">
        <v>4280.4399999999996</v>
      </c>
      <c r="F7346" s="455">
        <v>0</v>
      </c>
      <c r="G7346" s="453">
        <f>VLOOKUP(B7346,'SINAPI-%MO'!B:E,4,0)</f>
        <v>1</v>
      </c>
      <c r="H7346" s="456">
        <f t="shared" si="114"/>
        <v>0</v>
      </c>
    </row>
    <row r="7347" spans="1:8" x14ac:dyDescent="0.25">
      <c r="A7347" s="447"/>
      <c r="B7347" s="449">
        <v>88292</v>
      </c>
      <c r="C7347" s="439" t="s">
        <v>5092</v>
      </c>
      <c r="D7347" s="449" t="s">
        <v>69</v>
      </c>
      <c r="E7347" s="450">
        <v>24.76</v>
      </c>
      <c r="F7347" s="455">
        <v>0</v>
      </c>
      <c r="G7347" s="453">
        <f>VLOOKUP(B7347,'SINAPI-%MO'!B:E,4,0)</f>
        <v>1</v>
      </c>
      <c r="H7347" s="456">
        <f t="shared" si="114"/>
        <v>0</v>
      </c>
    </row>
    <row r="7348" spans="1:8" x14ac:dyDescent="0.25">
      <c r="A7348" s="447"/>
      <c r="B7348" s="449">
        <v>88293</v>
      </c>
      <c r="C7348" s="439" t="s">
        <v>5093</v>
      </c>
      <c r="D7348" s="449" t="s">
        <v>69</v>
      </c>
      <c r="E7348" s="450">
        <v>36.65</v>
      </c>
      <c r="F7348" s="455">
        <v>0</v>
      </c>
      <c r="G7348" s="453">
        <f>VLOOKUP(B7348,'SINAPI-%MO'!B:E,4,0)</f>
        <v>1</v>
      </c>
      <c r="H7348" s="456">
        <f t="shared" si="114"/>
        <v>0</v>
      </c>
    </row>
    <row r="7349" spans="1:8" x14ac:dyDescent="0.25">
      <c r="A7349" s="447"/>
      <c r="B7349" s="449">
        <v>101430</v>
      </c>
      <c r="C7349" s="439" t="s">
        <v>5353</v>
      </c>
      <c r="D7349" s="449" t="s">
        <v>109</v>
      </c>
      <c r="E7349" s="450">
        <v>6354.14</v>
      </c>
      <c r="F7349" s="455">
        <v>0</v>
      </c>
      <c r="G7349" s="453">
        <f>VLOOKUP(B7349,'SINAPI-%MO'!B:E,4,0)</f>
        <v>1</v>
      </c>
      <c r="H7349" s="456">
        <f t="shared" si="114"/>
        <v>0</v>
      </c>
    </row>
    <row r="7350" spans="1:8" x14ac:dyDescent="0.25">
      <c r="A7350" s="447"/>
      <c r="B7350" s="449">
        <v>88294</v>
      </c>
      <c r="C7350" s="439" t="s">
        <v>5094</v>
      </c>
      <c r="D7350" s="449" t="s">
        <v>69</v>
      </c>
      <c r="E7350" s="450">
        <v>33.74</v>
      </c>
      <c r="F7350" s="455">
        <v>0</v>
      </c>
      <c r="G7350" s="453">
        <f>VLOOKUP(B7350,'SINAPI-%MO'!B:E,4,0)</f>
        <v>1</v>
      </c>
      <c r="H7350" s="456">
        <f t="shared" si="114"/>
        <v>0</v>
      </c>
    </row>
    <row r="7351" spans="1:8" x14ac:dyDescent="0.25">
      <c r="A7351" s="447"/>
      <c r="B7351" s="449">
        <v>101431</v>
      </c>
      <c r="C7351" s="439" t="s">
        <v>5094</v>
      </c>
      <c r="D7351" s="449" t="s">
        <v>109</v>
      </c>
      <c r="E7351" s="450">
        <v>5827.38</v>
      </c>
      <c r="F7351" s="455">
        <v>0</v>
      </c>
      <c r="G7351" s="453">
        <f>VLOOKUP(B7351,'SINAPI-%MO'!B:E,4,0)</f>
        <v>1</v>
      </c>
      <c r="H7351" s="456">
        <f t="shared" si="114"/>
        <v>0</v>
      </c>
    </row>
    <row r="7352" spans="1:8" x14ac:dyDescent="0.25">
      <c r="A7352" s="447"/>
      <c r="B7352" s="449">
        <v>88295</v>
      </c>
      <c r="C7352" s="439" t="s">
        <v>5095</v>
      </c>
      <c r="D7352" s="449" t="s">
        <v>69</v>
      </c>
      <c r="E7352" s="450">
        <v>31.47</v>
      </c>
      <c r="F7352" s="455">
        <v>0</v>
      </c>
      <c r="G7352" s="453">
        <f>VLOOKUP(B7352,'SINAPI-%MO'!B:E,4,0)</f>
        <v>1</v>
      </c>
      <c r="H7352" s="456">
        <f t="shared" si="114"/>
        <v>0</v>
      </c>
    </row>
    <row r="7353" spans="1:8" x14ac:dyDescent="0.25">
      <c r="A7353" s="447"/>
      <c r="B7353" s="449">
        <v>101432</v>
      </c>
      <c r="C7353" s="439" t="s">
        <v>5354</v>
      </c>
      <c r="D7353" s="449" t="s">
        <v>109</v>
      </c>
      <c r="E7353" s="450">
        <v>5411.15</v>
      </c>
      <c r="F7353" s="455">
        <v>0</v>
      </c>
      <c r="G7353" s="453">
        <f>VLOOKUP(B7353,'SINAPI-%MO'!B:E,4,0)</f>
        <v>1</v>
      </c>
      <c r="H7353" s="456">
        <f t="shared" si="114"/>
        <v>0</v>
      </c>
    </row>
    <row r="7354" spans="1:8" x14ac:dyDescent="0.25">
      <c r="A7354" s="447"/>
      <c r="B7354" s="449">
        <v>88296</v>
      </c>
      <c r="C7354" s="439" t="s">
        <v>5096</v>
      </c>
      <c r="D7354" s="449" t="s">
        <v>69</v>
      </c>
      <c r="E7354" s="450">
        <v>47.21</v>
      </c>
      <c r="F7354" s="455">
        <v>0</v>
      </c>
      <c r="G7354" s="453">
        <f>VLOOKUP(B7354,'SINAPI-%MO'!B:E,4,0)</f>
        <v>1</v>
      </c>
      <c r="H7354" s="456">
        <f t="shared" si="114"/>
        <v>0</v>
      </c>
    </row>
    <row r="7355" spans="1:8" x14ac:dyDescent="0.25">
      <c r="A7355" s="447"/>
      <c r="B7355" s="449">
        <v>101433</v>
      </c>
      <c r="C7355" s="439" t="s">
        <v>5096</v>
      </c>
      <c r="D7355" s="449" t="s">
        <v>109</v>
      </c>
      <c r="E7355" s="450">
        <v>8136.1</v>
      </c>
      <c r="F7355" s="455">
        <v>0</v>
      </c>
      <c r="G7355" s="453">
        <f>VLOOKUP(B7355,'SINAPI-%MO'!B:E,4,0)</f>
        <v>1</v>
      </c>
      <c r="H7355" s="456">
        <f t="shared" si="114"/>
        <v>0</v>
      </c>
    </row>
    <row r="7356" spans="1:8" x14ac:dyDescent="0.25">
      <c r="A7356" s="447"/>
      <c r="B7356" s="449">
        <v>101434</v>
      </c>
      <c r="C7356" s="439" t="s">
        <v>5355</v>
      </c>
      <c r="D7356" s="449" t="s">
        <v>109</v>
      </c>
      <c r="E7356" s="450">
        <v>5328.37</v>
      </c>
      <c r="F7356" s="455">
        <v>0</v>
      </c>
      <c r="G7356" s="453">
        <f>VLOOKUP(B7356,'SINAPI-%MO'!B:E,4,0)</f>
        <v>1</v>
      </c>
      <c r="H7356" s="456">
        <f t="shared" si="114"/>
        <v>0</v>
      </c>
    </row>
    <row r="7357" spans="1:8" x14ac:dyDescent="0.25">
      <c r="A7357" s="447"/>
      <c r="B7357" s="449">
        <v>88298</v>
      </c>
      <c r="C7357" s="439" t="s">
        <v>5098</v>
      </c>
      <c r="D7357" s="449" t="s">
        <v>69</v>
      </c>
      <c r="E7357" s="450">
        <v>30.44</v>
      </c>
      <c r="F7357" s="455">
        <v>0</v>
      </c>
      <c r="G7357" s="453">
        <f>VLOOKUP(B7357,'SINAPI-%MO'!B:E,4,0)</f>
        <v>1</v>
      </c>
      <c r="H7357" s="456">
        <f t="shared" si="114"/>
        <v>0</v>
      </c>
    </row>
    <row r="7358" spans="1:8" x14ac:dyDescent="0.25">
      <c r="A7358" s="447"/>
      <c r="B7358" s="449">
        <v>101436</v>
      </c>
      <c r="C7358" s="439" t="s">
        <v>5098</v>
      </c>
      <c r="D7358" s="449" t="s">
        <v>109</v>
      </c>
      <c r="E7358" s="450">
        <v>5270.2</v>
      </c>
      <c r="F7358" s="455">
        <v>0</v>
      </c>
      <c r="G7358" s="453">
        <f>VLOOKUP(B7358,'SINAPI-%MO'!B:E,4,0)</f>
        <v>1</v>
      </c>
      <c r="H7358" s="456">
        <f t="shared" si="114"/>
        <v>0</v>
      </c>
    </row>
    <row r="7359" spans="1:8" x14ac:dyDescent="0.25">
      <c r="A7359" s="447"/>
      <c r="B7359" s="449">
        <v>101437</v>
      </c>
      <c r="C7359" s="439" t="s">
        <v>5357</v>
      </c>
      <c r="D7359" s="449" t="s">
        <v>109</v>
      </c>
      <c r="E7359" s="450">
        <v>8302.75</v>
      </c>
      <c r="F7359" s="455">
        <v>0</v>
      </c>
      <c r="G7359" s="453">
        <f>VLOOKUP(B7359,'SINAPI-%MO'!B:E,4,0)</f>
        <v>1</v>
      </c>
      <c r="H7359" s="456">
        <f t="shared" si="114"/>
        <v>0</v>
      </c>
    </row>
    <row r="7360" spans="1:8" x14ac:dyDescent="0.25">
      <c r="A7360" s="447"/>
      <c r="B7360" s="449">
        <v>88299</v>
      </c>
      <c r="C7360" s="439" t="s">
        <v>5099</v>
      </c>
      <c r="D7360" s="449" t="s">
        <v>69</v>
      </c>
      <c r="E7360" s="450">
        <v>47.85</v>
      </c>
      <c r="F7360" s="455">
        <v>0</v>
      </c>
      <c r="G7360" s="453">
        <f>VLOOKUP(B7360,'SINAPI-%MO'!B:E,4,0)</f>
        <v>1</v>
      </c>
      <c r="H7360" s="456">
        <f t="shared" si="114"/>
        <v>0</v>
      </c>
    </row>
    <row r="7361" spans="1:8" x14ac:dyDescent="0.25">
      <c r="A7361" s="447"/>
      <c r="B7361" s="449">
        <v>88300</v>
      </c>
      <c r="C7361" s="439" t="s">
        <v>5100</v>
      </c>
      <c r="D7361" s="449" t="s">
        <v>69</v>
      </c>
      <c r="E7361" s="450">
        <v>47.85</v>
      </c>
      <c r="F7361" s="455">
        <v>0</v>
      </c>
      <c r="G7361" s="453">
        <f>VLOOKUP(B7361,'SINAPI-%MO'!B:E,4,0)</f>
        <v>1</v>
      </c>
      <c r="H7361" s="456">
        <f t="shared" si="114"/>
        <v>0</v>
      </c>
    </row>
    <row r="7362" spans="1:8" x14ac:dyDescent="0.25">
      <c r="A7362" s="447"/>
      <c r="B7362" s="449">
        <v>101438</v>
      </c>
      <c r="C7362" s="439" t="s">
        <v>5100</v>
      </c>
      <c r="D7362" s="449" t="s">
        <v>109</v>
      </c>
      <c r="E7362" s="450">
        <v>8302.75</v>
      </c>
      <c r="F7362" s="455">
        <v>0</v>
      </c>
      <c r="G7362" s="453">
        <f>VLOOKUP(B7362,'SINAPI-%MO'!B:E,4,0)</f>
        <v>1</v>
      </c>
      <c r="H7362" s="456">
        <f t="shared" si="114"/>
        <v>0</v>
      </c>
    </row>
    <row r="7363" spans="1:8" x14ac:dyDescent="0.25">
      <c r="A7363" s="447"/>
      <c r="B7363" s="449">
        <v>88297</v>
      </c>
      <c r="C7363" s="439" t="s">
        <v>5097</v>
      </c>
      <c r="D7363" s="449" t="s">
        <v>69</v>
      </c>
      <c r="E7363" s="450">
        <v>35.86</v>
      </c>
      <c r="F7363" s="455">
        <v>0</v>
      </c>
      <c r="G7363" s="453">
        <f>VLOOKUP(B7363,'SINAPI-%MO'!B:E,4,0)</f>
        <v>1</v>
      </c>
      <c r="H7363" s="456">
        <f t="shared" si="114"/>
        <v>0</v>
      </c>
    </row>
    <row r="7364" spans="1:8" x14ac:dyDescent="0.25">
      <c r="A7364" s="447"/>
      <c r="B7364" s="449">
        <v>101435</v>
      </c>
      <c r="C7364" s="439" t="s">
        <v>5356</v>
      </c>
      <c r="D7364" s="449" t="s">
        <v>109</v>
      </c>
      <c r="E7364" s="450">
        <v>6196.67</v>
      </c>
      <c r="F7364" s="455">
        <v>0</v>
      </c>
      <c r="G7364" s="453">
        <f>VLOOKUP(B7364,'SINAPI-%MO'!B:E,4,0)</f>
        <v>1</v>
      </c>
      <c r="H7364" s="456">
        <f t="shared" si="114"/>
        <v>0</v>
      </c>
    </row>
    <row r="7365" spans="1:8" x14ac:dyDescent="0.25">
      <c r="A7365" s="447"/>
      <c r="B7365" s="449">
        <v>101440</v>
      </c>
      <c r="C7365" s="439" t="s">
        <v>5358</v>
      </c>
      <c r="D7365" s="449" t="s">
        <v>109</v>
      </c>
      <c r="E7365" s="450">
        <v>6354.14</v>
      </c>
      <c r="F7365" s="455">
        <v>0</v>
      </c>
      <c r="G7365" s="453">
        <f>VLOOKUP(B7365,'SINAPI-%MO'!B:E,4,0)</f>
        <v>1</v>
      </c>
      <c r="H7365" s="456">
        <f t="shared" si="114"/>
        <v>0</v>
      </c>
    </row>
    <row r="7366" spans="1:8" x14ac:dyDescent="0.25">
      <c r="A7366" s="447"/>
      <c r="B7366" s="449">
        <v>88302</v>
      </c>
      <c r="C7366" s="439" t="s">
        <v>5102</v>
      </c>
      <c r="D7366" s="449" t="s">
        <v>69</v>
      </c>
      <c r="E7366" s="450">
        <v>36.65</v>
      </c>
      <c r="F7366" s="455">
        <v>0</v>
      </c>
      <c r="G7366" s="453">
        <f>VLOOKUP(B7366,'SINAPI-%MO'!B:E,4,0)</f>
        <v>1</v>
      </c>
      <c r="H7366" s="456">
        <f t="shared" si="114"/>
        <v>0</v>
      </c>
    </row>
    <row r="7367" spans="1:8" x14ac:dyDescent="0.25">
      <c r="A7367" s="447"/>
      <c r="B7367" s="449">
        <v>88301</v>
      </c>
      <c r="C7367" s="439" t="s">
        <v>5101</v>
      </c>
      <c r="D7367" s="449" t="s">
        <v>69</v>
      </c>
      <c r="E7367" s="450">
        <v>36.65</v>
      </c>
      <c r="F7367" s="455">
        <v>0</v>
      </c>
      <c r="G7367" s="453">
        <f>VLOOKUP(B7367,'SINAPI-%MO'!B:E,4,0)</f>
        <v>1</v>
      </c>
      <c r="H7367" s="456">
        <f t="shared" si="114"/>
        <v>0</v>
      </c>
    </row>
    <row r="7368" spans="1:8" x14ac:dyDescent="0.25">
      <c r="A7368" s="447"/>
      <c r="B7368" s="449">
        <v>101439</v>
      </c>
      <c r="C7368" s="439" t="s">
        <v>5101</v>
      </c>
      <c r="D7368" s="449" t="s">
        <v>109</v>
      </c>
      <c r="E7368" s="450">
        <v>6354.14</v>
      </c>
      <c r="F7368" s="455">
        <v>0</v>
      </c>
      <c r="G7368" s="453">
        <f>VLOOKUP(B7368,'SINAPI-%MO'!B:E,4,0)</f>
        <v>1</v>
      </c>
      <c r="H7368" s="456">
        <f t="shared" si="114"/>
        <v>0</v>
      </c>
    </row>
    <row r="7369" spans="1:8" x14ac:dyDescent="0.25">
      <c r="A7369" s="447"/>
      <c r="B7369" s="449">
        <v>88303</v>
      </c>
      <c r="C7369" s="439" t="s">
        <v>5103</v>
      </c>
      <c r="D7369" s="449" t="s">
        <v>69</v>
      </c>
      <c r="E7369" s="450">
        <v>30.92</v>
      </c>
      <c r="F7369" s="455">
        <v>0</v>
      </c>
      <c r="G7369" s="453">
        <f>VLOOKUP(B7369,'SINAPI-%MO'!B:E,4,0)</f>
        <v>1</v>
      </c>
      <c r="H7369" s="456">
        <f t="shared" si="114"/>
        <v>0</v>
      </c>
    </row>
    <row r="7370" spans="1:8" x14ac:dyDescent="0.25">
      <c r="A7370" s="447"/>
      <c r="B7370" s="449">
        <v>101441</v>
      </c>
      <c r="C7370" s="439" t="s">
        <v>5103</v>
      </c>
      <c r="D7370" s="449" t="s">
        <v>109</v>
      </c>
      <c r="E7370" s="450">
        <v>5351.98</v>
      </c>
      <c r="F7370" s="455">
        <v>0</v>
      </c>
      <c r="G7370" s="453">
        <f>VLOOKUP(B7370,'SINAPI-%MO'!B:E,4,0)</f>
        <v>1</v>
      </c>
      <c r="H7370" s="456">
        <f t="shared" si="114"/>
        <v>0</v>
      </c>
    </row>
    <row r="7371" spans="1:8" x14ac:dyDescent="0.25">
      <c r="A7371" s="447"/>
      <c r="B7371" s="449">
        <v>88304</v>
      </c>
      <c r="C7371" s="439" t="s">
        <v>5104</v>
      </c>
      <c r="D7371" s="449" t="s">
        <v>69</v>
      </c>
      <c r="E7371" s="450">
        <v>47.85</v>
      </c>
      <c r="F7371" s="455">
        <v>0</v>
      </c>
      <c r="G7371" s="453">
        <f>VLOOKUP(B7371,'SINAPI-%MO'!B:E,4,0)</f>
        <v>1</v>
      </c>
      <c r="H7371" s="456">
        <f t="shared" si="114"/>
        <v>0</v>
      </c>
    </row>
    <row r="7372" spans="1:8" x14ac:dyDescent="0.25">
      <c r="A7372" s="447"/>
      <c r="B7372" s="449">
        <v>101443</v>
      </c>
      <c r="C7372" s="439" t="s">
        <v>5104</v>
      </c>
      <c r="D7372" s="449" t="s">
        <v>109</v>
      </c>
      <c r="E7372" s="450">
        <v>8302.75</v>
      </c>
      <c r="F7372" s="455">
        <v>0</v>
      </c>
      <c r="G7372" s="453">
        <f>VLOOKUP(B7372,'SINAPI-%MO'!B:E,4,0)</f>
        <v>1</v>
      </c>
      <c r="H7372" s="456">
        <f t="shared" ref="H7372:H7435" si="115">IF(E7372&gt;0,TRUNC(E7372*(1-G7372),2),"")</f>
        <v>0</v>
      </c>
    </row>
    <row r="7373" spans="1:8" x14ac:dyDescent="0.25">
      <c r="A7373" s="447"/>
      <c r="B7373" s="449">
        <v>88306</v>
      </c>
      <c r="C7373" s="439" t="s">
        <v>5105</v>
      </c>
      <c r="D7373" s="449" t="s">
        <v>69</v>
      </c>
      <c r="E7373" s="450">
        <v>30.87</v>
      </c>
      <c r="F7373" s="455">
        <v>0</v>
      </c>
      <c r="G7373" s="453">
        <f>VLOOKUP(B7373,'SINAPI-%MO'!B:E,4,0)</f>
        <v>1</v>
      </c>
      <c r="H7373" s="456">
        <f t="shared" si="115"/>
        <v>0</v>
      </c>
    </row>
    <row r="7374" spans="1:8" x14ac:dyDescent="0.25">
      <c r="A7374" s="447"/>
      <c r="B7374" s="449">
        <v>88307</v>
      </c>
      <c r="C7374" s="439" t="s">
        <v>5106</v>
      </c>
      <c r="D7374" s="449" t="s">
        <v>69</v>
      </c>
      <c r="E7374" s="450">
        <v>34.950000000000003</v>
      </c>
      <c r="F7374" s="455">
        <v>0</v>
      </c>
      <c r="G7374" s="453">
        <f>VLOOKUP(B7374,'SINAPI-%MO'!B:E,4,0)</f>
        <v>1</v>
      </c>
      <c r="H7374" s="456">
        <f t="shared" si="115"/>
        <v>0</v>
      </c>
    </row>
    <row r="7375" spans="1:8" x14ac:dyDescent="0.25">
      <c r="A7375" s="447"/>
      <c r="B7375" s="449">
        <v>88308</v>
      </c>
      <c r="C7375" s="439" t="s">
        <v>5107</v>
      </c>
      <c r="D7375" s="449" t="s">
        <v>69</v>
      </c>
      <c r="E7375" s="450">
        <v>28.01</v>
      </c>
      <c r="F7375" s="455">
        <v>0</v>
      </c>
      <c r="G7375" s="453">
        <f>VLOOKUP(B7375,'SINAPI-%MO'!B:E,4,0)</f>
        <v>1</v>
      </c>
      <c r="H7375" s="456">
        <f t="shared" si="115"/>
        <v>0</v>
      </c>
    </row>
    <row r="7376" spans="1:8" x14ac:dyDescent="0.25">
      <c r="A7376" s="447"/>
      <c r="B7376" s="449">
        <v>101444</v>
      </c>
      <c r="C7376" s="439" t="s">
        <v>5107</v>
      </c>
      <c r="D7376" s="449" t="s">
        <v>109</v>
      </c>
      <c r="E7376" s="450">
        <v>4811.6000000000004</v>
      </c>
      <c r="F7376" s="455">
        <v>0</v>
      </c>
      <c r="G7376" s="453">
        <f>VLOOKUP(B7376,'SINAPI-%MO'!B:E,4,0)</f>
        <v>1</v>
      </c>
      <c r="H7376" s="456">
        <f t="shared" si="115"/>
        <v>0</v>
      </c>
    </row>
    <row r="7377" spans="1:8" x14ac:dyDescent="0.25">
      <c r="A7377" s="447"/>
      <c r="B7377" s="449">
        <v>88309</v>
      </c>
      <c r="C7377" s="439" t="s">
        <v>5108</v>
      </c>
      <c r="D7377" s="449" t="s">
        <v>69</v>
      </c>
      <c r="E7377" s="450">
        <v>28.14</v>
      </c>
      <c r="F7377" s="455">
        <v>0</v>
      </c>
      <c r="G7377" s="453">
        <f>VLOOKUP(B7377,'SINAPI-%MO'!B:E,4,0)</f>
        <v>1</v>
      </c>
      <c r="H7377" s="456">
        <f t="shared" si="115"/>
        <v>0</v>
      </c>
    </row>
    <row r="7378" spans="1:8" x14ac:dyDescent="0.25">
      <c r="A7378" s="447"/>
      <c r="B7378" s="449">
        <v>101445</v>
      </c>
      <c r="C7378" s="439" t="s">
        <v>5108</v>
      </c>
      <c r="D7378" s="449" t="s">
        <v>109</v>
      </c>
      <c r="E7378" s="450">
        <v>4811.6000000000004</v>
      </c>
      <c r="F7378" s="455">
        <v>0</v>
      </c>
      <c r="G7378" s="453">
        <f>VLOOKUP(B7378,'SINAPI-%MO'!B:E,4,0)</f>
        <v>1</v>
      </c>
      <c r="H7378" s="456">
        <f t="shared" si="115"/>
        <v>0</v>
      </c>
    </row>
    <row r="7379" spans="1:8" x14ac:dyDescent="0.25">
      <c r="A7379" s="447"/>
      <c r="B7379" s="449">
        <v>88310</v>
      </c>
      <c r="C7379" s="439" t="s">
        <v>5109</v>
      </c>
      <c r="D7379" s="449" t="s">
        <v>69</v>
      </c>
      <c r="E7379" s="450">
        <v>29.87</v>
      </c>
      <c r="F7379" s="455">
        <v>0</v>
      </c>
      <c r="G7379" s="453">
        <f>VLOOKUP(B7379,'SINAPI-%MO'!B:E,4,0)</f>
        <v>1</v>
      </c>
      <c r="H7379" s="456">
        <f t="shared" si="115"/>
        <v>0</v>
      </c>
    </row>
    <row r="7380" spans="1:8" x14ac:dyDescent="0.25">
      <c r="A7380" s="447"/>
      <c r="B7380" s="449">
        <v>101446</v>
      </c>
      <c r="C7380" s="439" t="s">
        <v>5109</v>
      </c>
      <c r="D7380" s="449" t="s">
        <v>109</v>
      </c>
      <c r="E7380" s="450">
        <v>5122.8500000000004</v>
      </c>
      <c r="F7380" s="455">
        <v>0</v>
      </c>
      <c r="G7380" s="453">
        <f>VLOOKUP(B7380,'SINAPI-%MO'!B:E,4,0)</f>
        <v>1</v>
      </c>
      <c r="H7380" s="456">
        <f t="shared" si="115"/>
        <v>0</v>
      </c>
    </row>
    <row r="7381" spans="1:8" x14ac:dyDescent="0.25">
      <c r="A7381" s="447"/>
      <c r="B7381" s="449">
        <v>88311</v>
      </c>
      <c r="C7381" s="439" t="s">
        <v>5110</v>
      </c>
      <c r="D7381" s="449" t="s">
        <v>69</v>
      </c>
      <c r="E7381" s="450">
        <v>29.23</v>
      </c>
      <c r="F7381" s="455">
        <v>0</v>
      </c>
      <c r="G7381" s="453">
        <f>VLOOKUP(B7381,'SINAPI-%MO'!B:E,4,0)</f>
        <v>1</v>
      </c>
      <c r="H7381" s="456">
        <f t="shared" si="115"/>
        <v>0</v>
      </c>
    </row>
    <row r="7382" spans="1:8" x14ac:dyDescent="0.25">
      <c r="A7382" s="447"/>
      <c r="B7382" s="449">
        <v>101447</v>
      </c>
      <c r="C7382" s="439" t="s">
        <v>5110</v>
      </c>
      <c r="D7382" s="449" t="s">
        <v>109</v>
      </c>
      <c r="E7382" s="450">
        <v>5015.75</v>
      </c>
      <c r="F7382" s="455">
        <v>0</v>
      </c>
      <c r="G7382" s="453">
        <f>VLOOKUP(B7382,'SINAPI-%MO'!B:E,4,0)</f>
        <v>1</v>
      </c>
      <c r="H7382" s="456">
        <f t="shared" si="115"/>
        <v>0</v>
      </c>
    </row>
    <row r="7383" spans="1:8" x14ac:dyDescent="0.25">
      <c r="A7383" s="447"/>
      <c r="B7383" s="449">
        <v>88312</v>
      </c>
      <c r="C7383" s="439" t="s">
        <v>5111</v>
      </c>
      <c r="D7383" s="449" t="s">
        <v>69</v>
      </c>
      <c r="E7383" s="450">
        <v>29.87</v>
      </c>
      <c r="F7383" s="455">
        <v>0</v>
      </c>
      <c r="G7383" s="453">
        <f>VLOOKUP(B7383,'SINAPI-%MO'!B:E,4,0)</f>
        <v>1</v>
      </c>
      <c r="H7383" s="456">
        <f t="shared" si="115"/>
        <v>0</v>
      </c>
    </row>
    <row r="7384" spans="1:8" x14ac:dyDescent="0.25">
      <c r="A7384" s="447"/>
      <c r="B7384" s="449">
        <v>101448</v>
      </c>
      <c r="C7384" s="439" t="s">
        <v>5111</v>
      </c>
      <c r="D7384" s="449" t="s">
        <v>109</v>
      </c>
      <c r="E7384" s="450">
        <v>5122.8500000000004</v>
      </c>
      <c r="F7384" s="455">
        <v>0</v>
      </c>
      <c r="G7384" s="453">
        <f>VLOOKUP(B7384,'SINAPI-%MO'!B:E,4,0)</f>
        <v>1</v>
      </c>
      <c r="H7384" s="456">
        <f t="shared" si="115"/>
        <v>0</v>
      </c>
    </row>
    <row r="7385" spans="1:8" x14ac:dyDescent="0.25">
      <c r="A7385" s="447"/>
      <c r="B7385" s="449">
        <v>101449</v>
      </c>
      <c r="C7385" s="439" t="s">
        <v>5359</v>
      </c>
      <c r="D7385" s="449" t="s">
        <v>109</v>
      </c>
      <c r="E7385" s="450">
        <v>4571.22</v>
      </c>
      <c r="F7385" s="455">
        <v>0</v>
      </c>
      <c r="G7385" s="453">
        <f>VLOOKUP(B7385,'SINAPI-%MO'!B:E,4,0)</f>
        <v>1</v>
      </c>
      <c r="H7385" s="456">
        <f t="shared" si="115"/>
        <v>0</v>
      </c>
    </row>
    <row r="7386" spans="1:8" x14ac:dyDescent="0.25">
      <c r="A7386" s="447"/>
      <c r="B7386" s="449">
        <v>88313</v>
      </c>
      <c r="C7386" s="439" t="s">
        <v>5112</v>
      </c>
      <c r="D7386" s="449" t="s">
        <v>69</v>
      </c>
      <c r="E7386" s="450">
        <v>26.7</v>
      </c>
      <c r="F7386" s="455">
        <v>0</v>
      </c>
      <c r="G7386" s="453">
        <f>VLOOKUP(B7386,'SINAPI-%MO'!B:E,4,0)</f>
        <v>1</v>
      </c>
      <c r="H7386" s="456">
        <f t="shared" si="115"/>
        <v>0</v>
      </c>
    </row>
    <row r="7387" spans="1:8" x14ac:dyDescent="0.25">
      <c r="A7387" s="447"/>
      <c r="B7387" s="449">
        <v>88314</v>
      </c>
      <c r="C7387" s="439" t="s">
        <v>5113</v>
      </c>
      <c r="D7387" s="449" t="s">
        <v>69</v>
      </c>
      <c r="E7387" s="450">
        <v>23.43</v>
      </c>
      <c r="F7387" s="455">
        <v>0</v>
      </c>
      <c r="G7387" s="453">
        <f>VLOOKUP(B7387,'SINAPI-%MO'!B:E,4,0)</f>
        <v>1</v>
      </c>
      <c r="H7387" s="456">
        <f t="shared" si="115"/>
        <v>0</v>
      </c>
    </row>
    <row r="7388" spans="1:8" x14ac:dyDescent="0.25">
      <c r="A7388" s="447"/>
      <c r="B7388" s="449">
        <v>88315</v>
      </c>
      <c r="C7388" s="439" t="s">
        <v>5114</v>
      </c>
      <c r="D7388" s="449" t="s">
        <v>69</v>
      </c>
      <c r="E7388" s="450">
        <v>27.94</v>
      </c>
      <c r="F7388" s="455">
        <v>0</v>
      </c>
      <c r="G7388" s="453">
        <f>VLOOKUP(B7388,'SINAPI-%MO'!B:E,4,0)</f>
        <v>1</v>
      </c>
      <c r="H7388" s="456">
        <f t="shared" si="115"/>
        <v>0</v>
      </c>
    </row>
    <row r="7389" spans="1:8" x14ac:dyDescent="0.25">
      <c r="A7389" s="447"/>
      <c r="B7389" s="449">
        <v>101451</v>
      </c>
      <c r="C7389" s="439" t="s">
        <v>5114</v>
      </c>
      <c r="D7389" s="449" t="s">
        <v>109</v>
      </c>
      <c r="E7389" s="450">
        <v>4811.6000000000004</v>
      </c>
      <c r="F7389" s="455">
        <v>0</v>
      </c>
      <c r="G7389" s="453">
        <f>VLOOKUP(B7389,'SINAPI-%MO'!B:E,4,0)</f>
        <v>1</v>
      </c>
      <c r="H7389" s="456">
        <f t="shared" si="115"/>
        <v>0</v>
      </c>
    </row>
    <row r="7390" spans="1:8" x14ac:dyDescent="0.25">
      <c r="A7390" s="447"/>
      <c r="B7390" s="449">
        <v>88316</v>
      </c>
      <c r="C7390" s="439" t="s">
        <v>86</v>
      </c>
      <c r="D7390" s="449" t="s">
        <v>69</v>
      </c>
      <c r="E7390" s="450">
        <v>23.48</v>
      </c>
      <c r="F7390" s="455">
        <v>0</v>
      </c>
      <c r="G7390" s="453">
        <f>VLOOKUP(B7390,'SINAPI-%MO'!B:E,4,0)</f>
        <v>1</v>
      </c>
      <c r="H7390" s="456">
        <f t="shared" si="115"/>
        <v>0</v>
      </c>
    </row>
    <row r="7391" spans="1:8" x14ac:dyDescent="0.25">
      <c r="A7391" s="447"/>
      <c r="B7391" s="449">
        <v>101452</v>
      </c>
      <c r="C7391" s="439" t="s">
        <v>5360</v>
      </c>
      <c r="D7391" s="449" t="s">
        <v>109</v>
      </c>
      <c r="E7391" s="450">
        <v>4009.13</v>
      </c>
      <c r="F7391" s="455">
        <v>0</v>
      </c>
      <c r="G7391" s="453">
        <f>VLOOKUP(B7391,'SINAPI-%MO'!B:E,4,0)</f>
        <v>1</v>
      </c>
      <c r="H7391" s="456">
        <f t="shared" si="115"/>
        <v>0</v>
      </c>
    </row>
    <row r="7392" spans="1:8" x14ac:dyDescent="0.25">
      <c r="A7392" s="447"/>
      <c r="B7392" s="449">
        <v>88318</v>
      </c>
      <c r="C7392" s="439" t="s">
        <v>5116</v>
      </c>
      <c r="D7392" s="449" t="s">
        <v>69</v>
      </c>
      <c r="E7392" s="450">
        <v>36.770000000000003</v>
      </c>
      <c r="F7392" s="455">
        <v>0</v>
      </c>
      <c r="G7392" s="453">
        <f>VLOOKUP(B7392,'SINAPI-%MO'!B:E,4,0)</f>
        <v>1</v>
      </c>
      <c r="H7392" s="456">
        <f t="shared" si="115"/>
        <v>0</v>
      </c>
    </row>
    <row r="7393" spans="1:8" x14ac:dyDescent="0.25">
      <c r="A7393" s="447"/>
      <c r="B7393" s="449">
        <v>88317</v>
      </c>
      <c r="C7393" s="439" t="s">
        <v>5115</v>
      </c>
      <c r="D7393" s="449" t="s">
        <v>69</v>
      </c>
      <c r="E7393" s="450">
        <v>34.04</v>
      </c>
      <c r="F7393" s="455">
        <v>0</v>
      </c>
      <c r="G7393" s="453">
        <f>VLOOKUP(B7393,'SINAPI-%MO'!B:E,4,0)</f>
        <v>1</v>
      </c>
      <c r="H7393" s="456">
        <f t="shared" si="115"/>
        <v>0</v>
      </c>
    </row>
    <row r="7394" spans="1:8" x14ac:dyDescent="0.25">
      <c r="A7394" s="447"/>
      <c r="B7394" s="449">
        <v>101453</v>
      </c>
      <c r="C7394" s="439" t="s">
        <v>5115</v>
      </c>
      <c r="D7394" s="449" t="s">
        <v>109</v>
      </c>
      <c r="E7394" s="450">
        <v>5861.76</v>
      </c>
      <c r="F7394" s="455">
        <v>0</v>
      </c>
      <c r="G7394" s="453">
        <f>VLOOKUP(B7394,'SINAPI-%MO'!B:E,4,0)</f>
        <v>1</v>
      </c>
      <c r="H7394" s="456">
        <f t="shared" si="115"/>
        <v>0</v>
      </c>
    </row>
    <row r="7395" spans="1:8" x14ac:dyDescent="0.25">
      <c r="A7395" s="447"/>
      <c r="B7395" s="449">
        <v>101454</v>
      </c>
      <c r="C7395" s="439" t="s">
        <v>5361</v>
      </c>
      <c r="D7395" s="449" t="s">
        <v>109</v>
      </c>
      <c r="E7395" s="450">
        <v>6340.64</v>
      </c>
      <c r="F7395" s="455">
        <v>0</v>
      </c>
      <c r="G7395" s="453">
        <f>VLOOKUP(B7395,'SINAPI-%MO'!B:E,4,0)</f>
        <v>1</v>
      </c>
      <c r="H7395" s="456">
        <f t="shared" si="115"/>
        <v>0</v>
      </c>
    </row>
    <row r="7396" spans="1:8" x14ac:dyDescent="0.25">
      <c r="A7396" s="447"/>
      <c r="B7396" s="449">
        <v>100533</v>
      </c>
      <c r="C7396" s="439" t="s">
        <v>5251</v>
      </c>
      <c r="D7396" s="449" t="s">
        <v>69</v>
      </c>
      <c r="E7396" s="450">
        <v>36.64</v>
      </c>
      <c r="F7396" s="455">
        <v>0</v>
      </c>
      <c r="G7396" s="453">
        <f>VLOOKUP(B7396,'SINAPI-%MO'!B:E,4,0)</f>
        <v>1</v>
      </c>
      <c r="H7396" s="456">
        <f t="shared" si="115"/>
        <v>0</v>
      </c>
    </row>
    <row r="7397" spans="1:8" x14ac:dyDescent="0.25">
      <c r="A7397" s="447"/>
      <c r="B7397" s="449">
        <v>100534</v>
      </c>
      <c r="C7397" s="439" t="s">
        <v>5251</v>
      </c>
      <c r="D7397" s="449" t="s">
        <v>109</v>
      </c>
      <c r="E7397" s="450">
        <v>6297.58</v>
      </c>
      <c r="F7397" s="455">
        <v>0</v>
      </c>
      <c r="G7397" s="453">
        <f>VLOOKUP(B7397,'SINAPI-%MO'!B:E,4,0)</f>
        <v>1</v>
      </c>
      <c r="H7397" s="456">
        <f t="shared" si="115"/>
        <v>0</v>
      </c>
    </row>
    <row r="7398" spans="1:8" x14ac:dyDescent="0.25">
      <c r="A7398" s="447"/>
      <c r="B7398" s="449">
        <v>88323</v>
      </c>
      <c r="C7398" s="439" t="s">
        <v>5118</v>
      </c>
      <c r="D7398" s="449" t="s">
        <v>69</v>
      </c>
      <c r="E7398" s="450">
        <v>27.25</v>
      </c>
      <c r="F7398" s="455">
        <v>0</v>
      </c>
      <c r="G7398" s="453">
        <f>VLOOKUP(B7398,'SINAPI-%MO'!B:E,4,0)</f>
        <v>1</v>
      </c>
      <c r="H7398" s="456">
        <f t="shared" si="115"/>
        <v>0</v>
      </c>
    </row>
    <row r="7399" spans="1:8" x14ac:dyDescent="0.25">
      <c r="A7399" s="447"/>
      <c r="B7399" s="449">
        <v>101458</v>
      </c>
      <c r="C7399" s="439" t="s">
        <v>5364</v>
      </c>
      <c r="D7399" s="449" t="s">
        <v>109</v>
      </c>
      <c r="E7399" s="450">
        <v>4694.79</v>
      </c>
      <c r="F7399" s="455">
        <v>0</v>
      </c>
      <c r="G7399" s="453">
        <f>VLOOKUP(B7399,'SINAPI-%MO'!B:E,4,0)</f>
        <v>1</v>
      </c>
      <c r="H7399" s="456">
        <f t="shared" si="115"/>
        <v>0</v>
      </c>
    </row>
    <row r="7400" spans="1:8" x14ac:dyDescent="0.25">
      <c r="A7400" s="447"/>
      <c r="B7400" s="449">
        <v>90781</v>
      </c>
      <c r="C7400" s="439" t="s">
        <v>5135</v>
      </c>
      <c r="D7400" s="449" t="s">
        <v>69</v>
      </c>
      <c r="E7400" s="450">
        <v>44.63</v>
      </c>
      <c r="F7400" s="455">
        <v>0</v>
      </c>
      <c r="G7400" s="453">
        <f>VLOOKUP(B7400,'SINAPI-%MO'!B:E,4,0)</f>
        <v>1</v>
      </c>
      <c r="H7400" s="456">
        <f t="shared" si="115"/>
        <v>0</v>
      </c>
    </row>
    <row r="7401" spans="1:8" x14ac:dyDescent="0.25">
      <c r="A7401" s="447"/>
      <c r="B7401" s="449">
        <v>94296</v>
      </c>
      <c r="C7401" s="439" t="s">
        <v>5135</v>
      </c>
      <c r="D7401" s="449" t="s">
        <v>109</v>
      </c>
      <c r="E7401" s="450">
        <v>7744.06</v>
      </c>
      <c r="F7401" s="455">
        <v>0</v>
      </c>
      <c r="G7401" s="453">
        <f>VLOOKUP(B7401,'SINAPI-%MO'!B:E,4,0)</f>
        <v>1</v>
      </c>
      <c r="H7401" s="456">
        <f t="shared" si="115"/>
        <v>0</v>
      </c>
    </row>
    <row r="7402" spans="1:8" x14ac:dyDescent="0.25">
      <c r="A7402" s="447"/>
      <c r="B7402" s="449">
        <v>88324</v>
      </c>
      <c r="C7402" s="439" t="s">
        <v>5119</v>
      </c>
      <c r="D7402" s="449" t="s">
        <v>69</v>
      </c>
      <c r="E7402" s="450">
        <v>35.86</v>
      </c>
      <c r="F7402" s="455">
        <v>0</v>
      </c>
      <c r="G7402" s="453">
        <f>VLOOKUP(B7402,'SINAPI-%MO'!B:E,4,0)</f>
        <v>1</v>
      </c>
      <c r="H7402" s="456">
        <f t="shared" si="115"/>
        <v>0</v>
      </c>
    </row>
    <row r="7403" spans="1:8" x14ac:dyDescent="0.25">
      <c r="A7403" s="447"/>
      <c r="B7403" s="449">
        <v>88321</v>
      </c>
      <c r="C7403" s="439" t="s">
        <v>5117</v>
      </c>
      <c r="D7403" s="449" t="s">
        <v>69</v>
      </c>
      <c r="E7403" s="450">
        <v>38.729999999999997</v>
      </c>
      <c r="F7403" s="455">
        <v>0</v>
      </c>
      <c r="G7403" s="453">
        <f>VLOOKUP(B7403,'SINAPI-%MO'!B:E,4,0)</f>
        <v>1</v>
      </c>
      <c r="H7403" s="456">
        <f t="shared" si="115"/>
        <v>0</v>
      </c>
    </row>
    <row r="7404" spans="1:8" x14ac:dyDescent="0.25">
      <c r="A7404" s="447"/>
      <c r="B7404" s="449">
        <v>101456</v>
      </c>
      <c r="C7404" s="439" t="s">
        <v>5362</v>
      </c>
      <c r="D7404" s="449" t="s">
        <v>109</v>
      </c>
      <c r="E7404" s="450">
        <v>6716.5</v>
      </c>
      <c r="F7404" s="455">
        <v>0</v>
      </c>
      <c r="G7404" s="453">
        <f>VLOOKUP(B7404,'SINAPI-%MO'!B:E,4,0)</f>
        <v>1</v>
      </c>
      <c r="H7404" s="456">
        <f t="shared" si="115"/>
        <v>0</v>
      </c>
    </row>
    <row r="7405" spans="1:8" x14ac:dyDescent="0.25">
      <c r="A7405" s="447"/>
      <c r="B7405" s="449">
        <v>100309</v>
      </c>
      <c r="C7405" s="439" t="s">
        <v>5249</v>
      </c>
      <c r="D7405" s="449" t="s">
        <v>69</v>
      </c>
      <c r="E7405" s="450">
        <v>44.25</v>
      </c>
      <c r="F7405" s="455">
        <v>0</v>
      </c>
      <c r="G7405" s="453">
        <f>VLOOKUP(B7405,'SINAPI-%MO'!B:E,4,0)</f>
        <v>1</v>
      </c>
      <c r="H7405" s="456">
        <f t="shared" si="115"/>
        <v>0</v>
      </c>
    </row>
    <row r="7406" spans="1:8" x14ac:dyDescent="0.25">
      <c r="A7406" s="447"/>
      <c r="B7406" s="449">
        <v>100321</v>
      </c>
      <c r="C7406" s="439" t="s">
        <v>5249</v>
      </c>
      <c r="D7406" s="449" t="s">
        <v>109</v>
      </c>
      <c r="E7406" s="450">
        <v>7613.46</v>
      </c>
      <c r="F7406" s="455">
        <v>0</v>
      </c>
      <c r="G7406" s="453">
        <f>VLOOKUP(B7406,'SINAPI-%MO'!B:E,4,0)</f>
        <v>1</v>
      </c>
      <c r="H7406" s="456">
        <f t="shared" si="115"/>
        <v>0</v>
      </c>
    </row>
    <row r="7407" spans="1:8" x14ac:dyDescent="0.25">
      <c r="A7407" s="447"/>
      <c r="B7407" s="449">
        <v>88322</v>
      </c>
      <c r="C7407" s="439" t="s">
        <v>5363</v>
      </c>
      <c r="D7407" s="449" t="s">
        <v>69</v>
      </c>
      <c r="E7407" s="450">
        <v>46.27</v>
      </c>
      <c r="F7407" s="455">
        <v>0</v>
      </c>
      <c r="G7407" s="453">
        <f>VLOOKUP(B7407,'SINAPI-%MO'!B:E,4,0)</f>
        <v>1</v>
      </c>
      <c r="H7407" s="456">
        <f t="shared" si="115"/>
        <v>0</v>
      </c>
    </row>
    <row r="7408" spans="1:8" x14ac:dyDescent="0.25">
      <c r="A7408" s="447"/>
      <c r="B7408" s="449">
        <v>101457</v>
      </c>
      <c r="C7408" s="439" t="s">
        <v>5363</v>
      </c>
      <c r="D7408" s="449" t="s">
        <v>109</v>
      </c>
      <c r="E7408" s="450">
        <v>8005.8</v>
      </c>
      <c r="F7408" s="455">
        <v>0</v>
      </c>
      <c r="G7408" s="453">
        <f>VLOOKUP(B7408,'SINAPI-%MO'!B:E,4,0)</f>
        <v>1</v>
      </c>
      <c r="H7408" s="456">
        <f t="shared" si="115"/>
        <v>0</v>
      </c>
    </row>
    <row r="7409" spans="1:8" x14ac:dyDescent="0.25">
      <c r="A7409" s="447"/>
      <c r="B7409" s="449">
        <v>88325</v>
      </c>
      <c r="C7409" s="439" t="s">
        <v>5120</v>
      </c>
      <c r="D7409" s="449" t="s">
        <v>69</v>
      </c>
      <c r="E7409" s="450">
        <v>25.4</v>
      </c>
      <c r="F7409" s="455">
        <v>0</v>
      </c>
      <c r="G7409" s="453">
        <f>VLOOKUP(B7409,'SINAPI-%MO'!B:E,4,0)</f>
        <v>1</v>
      </c>
      <c r="H7409" s="456">
        <f t="shared" si="115"/>
        <v>0</v>
      </c>
    </row>
    <row r="7410" spans="1:8" x14ac:dyDescent="0.25">
      <c r="A7410" s="447"/>
      <c r="B7410" s="449">
        <v>101459</v>
      </c>
      <c r="C7410" s="439" t="s">
        <v>5120</v>
      </c>
      <c r="D7410" s="449" t="s">
        <v>109</v>
      </c>
      <c r="E7410" s="450">
        <v>4360.17</v>
      </c>
      <c r="F7410" s="455">
        <v>0</v>
      </c>
      <c r="G7410" s="453">
        <f>VLOOKUP(B7410,'SINAPI-%MO'!B:E,4,0)</f>
        <v>1</v>
      </c>
      <c r="H7410" s="456">
        <f t="shared" si="115"/>
        <v>0</v>
      </c>
    </row>
    <row r="7411" spans="1:8" x14ac:dyDescent="0.25">
      <c r="A7411" s="447"/>
      <c r="B7411" s="449">
        <v>100289</v>
      </c>
      <c r="C7411" s="439" t="s">
        <v>5239</v>
      </c>
      <c r="D7411" s="449" t="s">
        <v>69</v>
      </c>
      <c r="E7411" s="450">
        <v>25.18</v>
      </c>
      <c r="F7411" s="455">
        <v>0</v>
      </c>
      <c r="G7411" s="453">
        <f>VLOOKUP(B7411,'SINAPI-%MO'!B:E,4,0)</f>
        <v>1</v>
      </c>
      <c r="H7411" s="456">
        <f t="shared" si="115"/>
        <v>0</v>
      </c>
    </row>
    <row r="7412" spans="1:8" x14ac:dyDescent="0.25">
      <c r="A7412" s="447"/>
      <c r="B7412" s="449">
        <v>101460</v>
      </c>
      <c r="C7412" s="439" t="s">
        <v>5239</v>
      </c>
      <c r="D7412" s="449" t="s">
        <v>109</v>
      </c>
      <c r="E7412" s="450">
        <v>4356.3</v>
      </c>
      <c r="F7412" s="455">
        <v>0</v>
      </c>
      <c r="G7412" s="453">
        <f>VLOOKUP(B7412,'SINAPI-%MO'!B:E,4,0)</f>
        <v>1</v>
      </c>
      <c r="H7412" s="456">
        <f t="shared" si="115"/>
        <v>0</v>
      </c>
    </row>
    <row r="7413" spans="1:8" x14ac:dyDescent="0.25">
      <c r="A7413" s="447"/>
      <c r="B7413" s="449">
        <v>105011</v>
      </c>
      <c r="C7413" s="439" t="s">
        <v>4898</v>
      </c>
      <c r="D7413" s="449" t="s">
        <v>73</v>
      </c>
      <c r="E7413" s="450">
        <v>0.56000000000000005</v>
      </c>
      <c r="F7413" s="455">
        <v>0</v>
      </c>
      <c r="G7413" s="453">
        <f>VLOOKUP(B7413,'SINAPI-%MO'!B:E,4,0)</f>
        <v>0.76790000000000003</v>
      </c>
      <c r="H7413" s="456">
        <f t="shared" si="115"/>
        <v>0.12</v>
      </c>
    </row>
    <row r="7414" spans="1:8" x14ac:dyDescent="0.25">
      <c r="A7414" s="447"/>
      <c r="B7414" s="449">
        <v>99061</v>
      </c>
      <c r="C7414" s="439" t="s">
        <v>4894</v>
      </c>
      <c r="D7414" s="449" t="s">
        <v>60</v>
      </c>
      <c r="E7414" s="450">
        <v>115.33</v>
      </c>
      <c r="F7414" s="455">
        <v>0</v>
      </c>
      <c r="G7414" s="453">
        <f>VLOOKUP(B7414,'SINAPI-%MO'!B:E,4,0)</f>
        <v>0.69159999999999999</v>
      </c>
      <c r="H7414" s="456">
        <f t="shared" si="115"/>
        <v>35.56</v>
      </c>
    </row>
    <row r="7415" spans="1:8" x14ac:dyDescent="0.25">
      <c r="A7415" s="447"/>
      <c r="B7415" s="449">
        <v>99060</v>
      </c>
      <c r="C7415" s="439" t="s">
        <v>4893</v>
      </c>
      <c r="D7415" s="449" t="s">
        <v>60</v>
      </c>
      <c r="E7415" s="450">
        <v>186.94</v>
      </c>
      <c r="F7415" s="455">
        <v>0</v>
      </c>
      <c r="G7415" s="453">
        <f>VLOOKUP(B7415,'SINAPI-%MO'!B:E,4,0)</f>
        <v>0.66830000000000001</v>
      </c>
      <c r="H7415" s="456">
        <f t="shared" si="115"/>
        <v>62</v>
      </c>
    </row>
    <row r="7416" spans="1:8" x14ac:dyDescent="0.25">
      <c r="A7416" s="447"/>
      <c r="B7416" s="449">
        <v>105008</v>
      </c>
      <c r="C7416" s="439" t="s">
        <v>11843</v>
      </c>
      <c r="D7416" s="449" t="s">
        <v>60</v>
      </c>
      <c r="E7416" s="450">
        <v>0</v>
      </c>
      <c r="F7416" s="455"/>
      <c r="G7416" s="453" t="e">
        <f>VLOOKUP(B7416,'SINAPI-%MO'!B:E,4,0)</f>
        <v>#N/A</v>
      </c>
      <c r="H7416" s="456" t="str">
        <f t="shared" si="115"/>
        <v/>
      </c>
    </row>
    <row r="7417" spans="1:8" x14ac:dyDescent="0.25">
      <c r="A7417" s="447"/>
      <c r="B7417" s="449">
        <v>105009</v>
      </c>
      <c r="C7417" s="439" t="s">
        <v>13157</v>
      </c>
      <c r="D7417" s="449" t="s">
        <v>73</v>
      </c>
      <c r="E7417" s="450">
        <v>77.09</v>
      </c>
      <c r="F7417" s="455">
        <v>0</v>
      </c>
      <c r="G7417" s="453">
        <f>VLOOKUP(B7417,'SINAPI-%MO'!B:E,4,0)</f>
        <v>0.64329999999999998</v>
      </c>
      <c r="H7417" s="456">
        <f t="shared" si="115"/>
        <v>27.49</v>
      </c>
    </row>
    <row r="7418" spans="1:8" x14ac:dyDescent="0.25">
      <c r="A7418" s="447"/>
      <c r="B7418" s="449">
        <v>99059</v>
      </c>
      <c r="C7418" s="439" t="s">
        <v>13158</v>
      </c>
      <c r="D7418" s="449" t="s">
        <v>73</v>
      </c>
      <c r="E7418" s="450">
        <v>62.71</v>
      </c>
      <c r="F7418" s="455">
        <v>0</v>
      </c>
      <c r="G7418" s="453">
        <f>VLOOKUP(B7418,'SINAPI-%MO'!B:E,4,0)</f>
        <v>0.62749999999999995</v>
      </c>
      <c r="H7418" s="456">
        <f t="shared" si="115"/>
        <v>23.35</v>
      </c>
    </row>
    <row r="7419" spans="1:8" x14ac:dyDescent="0.25">
      <c r="A7419" s="447"/>
      <c r="B7419" s="449">
        <v>105137</v>
      </c>
      <c r="C7419" s="439" t="s">
        <v>11844</v>
      </c>
      <c r="D7419" s="449" t="s">
        <v>73</v>
      </c>
      <c r="E7419" s="450">
        <v>0</v>
      </c>
      <c r="F7419" s="455"/>
      <c r="G7419" s="453" t="e">
        <f>VLOOKUP(B7419,'SINAPI-%MO'!B:E,4,0)</f>
        <v>#N/A</v>
      </c>
      <c r="H7419" s="456" t="str">
        <f t="shared" si="115"/>
        <v/>
      </c>
    </row>
    <row r="7420" spans="1:8" x14ac:dyDescent="0.25">
      <c r="A7420" s="447"/>
      <c r="B7420" s="449">
        <v>105136</v>
      </c>
      <c r="C7420" s="439" t="s">
        <v>11845</v>
      </c>
      <c r="D7420" s="449" t="s">
        <v>60</v>
      </c>
      <c r="E7420" s="450">
        <v>0</v>
      </c>
      <c r="F7420" s="455"/>
      <c r="G7420" s="453" t="e">
        <f>VLOOKUP(B7420,'SINAPI-%MO'!B:E,4,0)</f>
        <v>#N/A</v>
      </c>
      <c r="H7420" s="456" t="str">
        <f t="shared" si="115"/>
        <v/>
      </c>
    </row>
    <row r="7421" spans="1:8" x14ac:dyDescent="0.25">
      <c r="A7421" s="447"/>
      <c r="B7421" s="449">
        <v>105007</v>
      </c>
      <c r="C7421" s="439" t="s">
        <v>4897</v>
      </c>
      <c r="D7421" s="449" t="s">
        <v>60</v>
      </c>
      <c r="E7421" s="450">
        <v>38.49</v>
      </c>
      <c r="F7421" s="455">
        <v>0</v>
      </c>
      <c r="G7421" s="453">
        <f>VLOOKUP(B7421,'SINAPI-%MO'!B:E,4,0)</f>
        <v>0.97219999999999995</v>
      </c>
      <c r="H7421" s="456">
        <f t="shared" si="115"/>
        <v>1.07</v>
      </c>
    </row>
    <row r="7422" spans="1:8" x14ac:dyDescent="0.25">
      <c r="A7422" s="447"/>
      <c r="B7422" s="449">
        <v>99063</v>
      </c>
      <c r="C7422" s="439" t="s">
        <v>4896</v>
      </c>
      <c r="D7422" s="449" t="s">
        <v>73</v>
      </c>
      <c r="E7422" s="450">
        <v>9.2799999999999994</v>
      </c>
      <c r="F7422" s="455">
        <v>0</v>
      </c>
      <c r="G7422" s="453">
        <f>VLOOKUP(B7422,'SINAPI-%MO'!B:E,4,0)</f>
        <v>0.79530000000000001</v>
      </c>
      <c r="H7422" s="456">
        <f t="shared" si="115"/>
        <v>1.89</v>
      </c>
    </row>
    <row r="7423" spans="1:8" x14ac:dyDescent="0.25">
      <c r="A7423" s="447"/>
      <c r="B7423" s="449">
        <v>105010</v>
      </c>
      <c r="C7423" s="439" t="s">
        <v>11846</v>
      </c>
      <c r="D7423" s="449" t="s">
        <v>60</v>
      </c>
      <c r="E7423" s="450">
        <v>0</v>
      </c>
      <c r="F7423" s="455"/>
      <c r="G7423" s="453" t="e">
        <f>VLOOKUP(B7423,'SINAPI-%MO'!B:E,4,0)</f>
        <v>#N/A</v>
      </c>
      <c r="H7423" s="456" t="str">
        <f t="shared" si="115"/>
        <v/>
      </c>
    </row>
    <row r="7424" spans="1:8" x14ac:dyDescent="0.25">
      <c r="A7424" s="447"/>
      <c r="B7424" s="449">
        <v>99062</v>
      </c>
      <c r="C7424" s="439" t="s">
        <v>4895</v>
      </c>
      <c r="D7424" s="449" t="s">
        <v>60</v>
      </c>
      <c r="E7424" s="450">
        <v>2.0699999999999998</v>
      </c>
      <c r="F7424" s="455">
        <v>0</v>
      </c>
      <c r="G7424" s="453">
        <f>VLOOKUP(B7424,'SINAPI-%MO'!B:E,4,0)</f>
        <v>0.98070000000000002</v>
      </c>
      <c r="H7424" s="456">
        <f t="shared" si="115"/>
        <v>0.03</v>
      </c>
    </row>
    <row r="7425" spans="1:8" x14ac:dyDescent="0.25">
      <c r="A7425" s="447"/>
      <c r="B7425" s="449">
        <v>100857</v>
      </c>
      <c r="C7425" s="439" t="s">
        <v>3538</v>
      </c>
      <c r="D7425" s="449" t="s">
        <v>60</v>
      </c>
      <c r="E7425" s="450">
        <v>923.07</v>
      </c>
      <c r="F7425" s="455">
        <v>0</v>
      </c>
      <c r="G7425" s="453">
        <f>VLOOKUP(B7425,'SINAPI-%MO'!B:E,4,0)</f>
        <v>1.3100000000000001E-2</v>
      </c>
      <c r="H7425" s="456">
        <f t="shared" si="115"/>
        <v>910.97</v>
      </c>
    </row>
    <row r="7426" spans="1:8" x14ac:dyDescent="0.25">
      <c r="A7426" s="447"/>
      <c r="B7426" s="449">
        <v>86905</v>
      </c>
      <c r="C7426" s="439" t="s">
        <v>3490</v>
      </c>
      <c r="D7426" s="449" t="s">
        <v>60</v>
      </c>
      <c r="E7426" s="450">
        <v>706.51</v>
      </c>
      <c r="F7426" s="455">
        <v>0</v>
      </c>
      <c r="G7426" s="453">
        <f>VLOOKUP(B7426,'SINAPI-%MO'!B:E,4,0)</f>
        <v>2.3E-2</v>
      </c>
      <c r="H7426" s="456">
        <f t="shared" si="115"/>
        <v>690.26</v>
      </c>
    </row>
    <row r="7427" spans="1:8" x14ac:dyDescent="0.25">
      <c r="A7427" s="447"/>
      <c r="B7427" s="449">
        <v>86908</v>
      </c>
      <c r="C7427" s="439" t="s">
        <v>3492</v>
      </c>
      <c r="D7427" s="449" t="s">
        <v>60</v>
      </c>
      <c r="E7427" s="450">
        <v>853.39</v>
      </c>
      <c r="F7427" s="455">
        <v>0</v>
      </c>
      <c r="G7427" s="453">
        <f>VLOOKUP(B7427,'SINAPI-%MO'!B:E,4,0)</f>
        <v>9.2999999999999992E-3</v>
      </c>
      <c r="H7427" s="456">
        <f t="shared" si="115"/>
        <v>845.45</v>
      </c>
    </row>
    <row r="7428" spans="1:8" x14ac:dyDescent="0.25">
      <c r="A7428" s="447"/>
      <c r="B7428" s="449">
        <v>100849</v>
      </c>
      <c r="C7428" s="439" t="s">
        <v>3532</v>
      </c>
      <c r="D7428" s="449" t="s">
        <v>60</v>
      </c>
      <c r="E7428" s="450">
        <v>39.03</v>
      </c>
      <c r="F7428" s="455">
        <v>0</v>
      </c>
      <c r="G7428" s="453">
        <f>VLOOKUP(B7428,'SINAPI-%MO'!B:E,4,0)</f>
        <v>0.13780000000000001</v>
      </c>
      <c r="H7428" s="456">
        <f t="shared" si="115"/>
        <v>33.65</v>
      </c>
    </row>
    <row r="7429" spans="1:8" x14ac:dyDescent="0.25">
      <c r="A7429" s="447"/>
      <c r="B7429" s="449">
        <v>100851</v>
      </c>
      <c r="C7429" s="439" t="s">
        <v>3533</v>
      </c>
      <c r="D7429" s="449" t="s">
        <v>60</v>
      </c>
      <c r="E7429" s="450">
        <v>76.989999999999995</v>
      </c>
      <c r="F7429" s="455">
        <v>0</v>
      </c>
      <c r="G7429" s="453">
        <f>VLOOKUP(B7429,'SINAPI-%MO'!B:E,4,0)</f>
        <v>6.9900000000000004E-2</v>
      </c>
      <c r="H7429" s="456">
        <f t="shared" si="115"/>
        <v>71.599999999999994</v>
      </c>
    </row>
    <row r="7430" spans="1:8" x14ac:dyDescent="0.25">
      <c r="A7430" s="447"/>
      <c r="B7430" s="449">
        <v>100850</v>
      </c>
      <c r="C7430" s="439" t="s">
        <v>11847</v>
      </c>
      <c r="D7430" s="449" t="s">
        <v>60</v>
      </c>
      <c r="E7430" s="450">
        <v>0</v>
      </c>
      <c r="F7430" s="455"/>
      <c r="G7430" s="453" t="e">
        <f>VLOOKUP(B7430,'SINAPI-%MO'!B:E,4,0)</f>
        <v>#N/A</v>
      </c>
      <c r="H7430" s="456" t="str">
        <f t="shared" si="115"/>
        <v/>
      </c>
    </row>
    <row r="7431" spans="1:8" x14ac:dyDescent="0.25">
      <c r="A7431" s="447"/>
      <c r="B7431" s="449">
        <v>86895</v>
      </c>
      <c r="C7431" s="439" t="s">
        <v>3483</v>
      </c>
      <c r="D7431" s="449" t="s">
        <v>60</v>
      </c>
      <c r="E7431" s="450">
        <v>384.97</v>
      </c>
      <c r="F7431" s="455">
        <v>0</v>
      </c>
      <c r="G7431" s="453">
        <f>VLOOKUP(B7431,'SINAPI-%MO'!B:E,4,0)</f>
        <v>0.19939999999999999</v>
      </c>
      <c r="H7431" s="456">
        <f t="shared" si="115"/>
        <v>308.2</v>
      </c>
    </row>
    <row r="7432" spans="1:8" x14ac:dyDescent="0.25">
      <c r="A7432" s="447"/>
      <c r="B7432" s="449">
        <v>86889</v>
      </c>
      <c r="C7432" s="439" t="s">
        <v>3480</v>
      </c>
      <c r="D7432" s="449" t="s">
        <v>60</v>
      </c>
      <c r="E7432" s="450">
        <v>798.91</v>
      </c>
      <c r="F7432" s="455">
        <v>0</v>
      </c>
      <c r="G7432" s="453">
        <f>VLOOKUP(B7432,'SINAPI-%MO'!B:E,4,0)</f>
        <v>8.1199999999999994E-2</v>
      </c>
      <c r="H7432" s="456">
        <f t="shared" si="115"/>
        <v>734.03</v>
      </c>
    </row>
    <row r="7433" spans="1:8" x14ac:dyDescent="0.25">
      <c r="A7433" s="447"/>
      <c r="B7433" s="449">
        <v>86899</v>
      </c>
      <c r="C7433" s="439" t="s">
        <v>3484</v>
      </c>
      <c r="D7433" s="449" t="s">
        <v>60</v>
      </c>
      <c r="E7433" s="450">
        <v>409.23</v>
      </c>
      <c r="F7433" s="455">
        <v>0</v>
      </c>
      <c r="G7433" s="453">
        <f>VLOOKUP(B7433,'SINAPI-%MO'!B:E,4,0)</f>
        <v>0.1875</v>
      </c>
      <c r="H7433" s="456">
        <f t="shared" si="115"/>
        <v>332.49</v>
      </c>
    </row>
    <row r="7434" spans="1:8" x14ac:dyDescent="0.25">
      <c r="A7434" s="447"/>
      <c r="B7434" s="449">
        <v>86893</v>
      </c>
      <c r="C7434" s="439" t="s">
        <v>3481</v>
      </c>
      <c r="D7434" s="449" t="s">
        <v>60</v>
      </c>
      <c r="E7434" s="450">
        <v>863.58</v>
      </c>
      <c r="F7434" s="455">
        <v>0</v>
      </c>
      <c r="G7434" s="453">
        <f>VLOOKUP(B7434,'SINAPI-%MO'!B:E,4,0)</f>
        <v>7.51E-2</v>
      </c>
      <c r="H7434" s="456">
        <f t="shared" si="115"/>
        <v>798.72</v>
      </c>
    </row>
    <row r="7435" spans="1:8" x14ac:dyDescent="0.25">
      <c r="A7435" s="447"/>
      <c r="B7435" s="449">
        <v>86934</v>
      </c>
      <c r="C7435" s="439" t="s">
        <v>3513</v>
      </c>
      <c r="D7435" s="449" t="s">
        <v>60</v>
      </c>
      <c r="E7435" s="450">
        <v>562.75</v>
      </c>
      <c r="F7435" s="455">
        <v>0</v>
      </c>
      <c r="G7435" s="453">
        <f>VLOOKUP(B7435,'SINAPI-%MO'!B:E,4,0)</f>
        <v>8.7300000000000003E-2</v>
      </c>
      <c r="H7435" s="456">
        <f t="shared" si="115"/>
        <v>513.62</v>
      </c>
    </row>
    <row r="7436" spans="1:8" x14ac:dyDescent="0.25">
      <c r="A7436" s="447"/>
      <c r="B7436" s="449">
        <v>86933</v>
      </c>
      <c r="C7436" s="439" t="s">
        <v>3512</v>
      </c>
      <c r="D7436" s="449" t="s">
        <v>60</v>
      </c>
      <c r="E7436" s="450">
        <v>574.09</v>
      </c>
      <c r="F7436" s="455">
        <v>0</v>
      </c>
      <c r="G7436" s="453">
        <f>VLOOKUP(B7436,'SINAPI-%MO'!B:E,4,0)</f>
        <v>8.8700000000000001E-2</v>
      </c>
      <c r="H7436" s="456">
        <f t="shared" ref="H7436:H7499" si="116">IF(E7436&gt;0,TRUNC(E7436*(1-G7436),2),"")</f>
        <v>523.16</v>
      </c>
    </row>
    <row r="7437" spans="1:8" x14ac:dyDescent="0.25">
      <c r="A7437" s="447"/>
      <c r="B7437" s="449">
        <v>86894</v>
      </c>
      <c r="C7437" s="439" t="s">
        <v>3482</v>
      </c>
      <c r="D7437" s="449" t="s">
        <v>60</v>
      </c>
      <c r="E7437" s="450">
        <v>367.48</v>
      </c>
      <c r="F7437" s="455">
        <v>0</v>
      </c>
      <c r="G7437" s="453">
        <f>VLOOKUP(B7437,'SINAPI-%MO'!B:E,4,0)</f>
        <v>0.1028</v>
      </c>
      <c r="H7437" s="456">
        <f t="shared" si="116"/>
        <v>329.7</v>
      </c>
    </row>
    <row r="7438" spans="1:8" x14ac:dyDescent="0.25">
      <c r="A7438" s="447"/>
      <c r="B7438" s="449">
        <v>93441</v>
      </c>
      <c r="C7438" s="439" t="s">
        <v>13159</v>
      </c>
      <c r="D7438" s="449" t="s">
        <v>60</v>
      </c>
      <c r="E7438" s="450">
        <v>1320.33</v>
      </c>
      <c r="F7438" s="455">
        <v>0</v>
      </c>
      <c r="G7438" s="453">
        <f>VLOOKUP(B7438,'SINAPI-%MO'!B:E,4,0)</f>
        <v>7.5899999999999995E-2</v>
      </c>
      <c r="H7438" s="456">
        <f t="shared" si="116"/>
        <v>1220.1099999999999</v>
      </c>
    </row>
    <row r="7439" spans="1:8" x14ac:dyDescent="0.25">
      <c r="A7439" s="447"/>
      <c r="B7439" s="449">
        <v>93396</v>
      </c>
      <c r="C7439" s="439" t="s">
        <v>13160</v>
      </c>
      <c r="D7439" s="449" t="s">
        <v>60</v>
      </c>
      <c r="E7439" s="450">
        <v>805.75</v>
      </c>
      <c r="F7439" s="455">
        <v>0</v>
      </c>
      <c r="G7439" s="453">
        <f>VLOOKUP(B7439,'SINAPI-%MO'!B:E,4,0)</f>
        <v>0.15440000000000001</v>
      </c>
      <c r="H7439" s="456">
        <f t="shared" si="116"/>
        <v>681.34</v>
      </c>
    </row>
    <row r="7440" spans="1:8" x14ac:dyDescent="0.25">
      <c r="A7440" s="447"/>
      <c r="B7440" s="449">
        <v>93442</v>
      </c>
      <c r="C7440" s="439" t="s">
        <v>13161</v>
      </c>
      <c r="D7440" s="449" t="s">
        <v>60</v>
      </c>
      <c r="E7440" s="450">
        <v>1753.13</v>
      </c>
      <c r="F7440" s="455">
        <v>0</v>
      </c>
      <c r="G7440" s="453">
        <f>VLOOKUP(B7440,'SINAPI-%MO'!B:E,4,0)</f>
        <v>6.2E-2</v>
      </c>
      <c r="H7440" s="456">
        <f t="shared" si="116"/>
        <v>1644.43</v>
      </c>
    </row>
    <row r="7441" spans="1:8" x14ac:dyDescent="0.25">
      <c r="A7441" s="447"/>
      <c r="B7441" s="449">
        <v>86947</v>
      </c>
      <c r="C7441" s="439" t="s">
        <v>3523</v>
      </c>
      <c r="D7441" s="449" t="s">
        <v>60</v>
      </c>
      <c r="E7441" s="450">
        <v>1848.91</v>
      </c>
      <c r="F7441" s="455">
        <v>0</v>
      </c>
      <c r="G7441" s="453">
        <f>VLOOKUP(B7441,'SINAPI-%MO'!B:E,4,0)</f>
        <v>8.0699999999999994E-2</v>
      </c>
      <c r="H7441" s="456">
        <f t="shared" si="116"/>
        <v>1699.7</v>
      </c>
    </row>
    <row r="7442" spans="1:8" x14ac:dyDescent="0.25">
      <c r="A7442" s="447"/>
      <c r="B7442" s="449">
        <v>100875</v>
      </c>
      <c r="C7442" s="439" t="s">
        <v>3549</v>
      </c>
      <c r="D7442" s="449" t="s">
        <v>60</v>
      </c>
      <c r="E7442" s="450">
        <v>1574.39</v>
      </c>
      <c r="F7442" s="455">
        <v>8.2199999999999995E-2</v>
      </c>
      <c r="G7442" s="453">
        <f>VLOOKUP(B7442,'SINAPI-%MO'!B:E,4,0)</f>
        <v>2.8199999999999999E-2</v>
      </c>
      <c r="H7442" s="456">
        <f t="shared" si="116"/>
        <v>1529.99</v>
      </c>
    </row>
    <row r="7443" spans="1:8" x14ac:dyDescent="0.25">
      <c r="A7443" s="447"/>
      <c r="B7443" s="449">
        <v>100863</v>
      </c>
      <c r="C7443" s="439" t="s">
        <v>3544</v>
      </c>
      <c r="D7443" s="449" t="s">
        <v>60</v>
      </c>
      <c r="E7443" s="450">
        <v>815.84</v>
      </c>
      <c r="F7443" s="455">
        <v>0.1784</v>
      </c>
      <c r="G7443" s="453">
        <f>VLOOKUP(B7443,'SINAPI-%MO'!B:E,4,0)</f>
        <v>6.1199999999999997E-2</v>
      </c>
      <c r="H7443" s="456">
        <f t="shared" si="116"/>
        <v>765.91</v>
      </c>
    </row>
    <row r="7444" spans="1:8" x14ac:dyDescent="0.25">
      <c r="A7444" s="447"/>
      <c r="B7444" s="449">
        <v>100864</v>
      </c>
      <c r="C7444" s="439" t="s">
        <v>3545</v>
      </c>
      <c r="D7444" s="449" t="s">
        <v>60</v>
      </c>
      <c r="E7444" s="450">
        <v>907.44</v>
      </c>
      <c r="F7444" s="455">
        <v>0.16039999999999999</v>
      </c>
      <c r="G7444" s="453">
        <f>VLOOKUP(B7444,'SINAPI-%MO'!B:E,4,0)</f>
        <v>5.5E-2</v>
      </c>
      <c r="H7444" s="456">
        <f t="shared" si="116"/>
        <v>857.53</v>
      </c>
    </row>
    <row r="7445" spans="1:8" x14ac:dyDescent="0.25">
      <c r="A7445" s="447"/>
      <c r="B7445" s="449">
        <v>100865</v>
      </c>
      <c r="C7445" s="439" t="s">
        <v>3546</v>
      </c>
      <c r="D7445" s="449" t="s">
        <v>60</v>
      </c>
      <c r="E7445" s="450">
        <v>857.22</v>
      </c>
      <c r="F7445" s="455">
        <v>7.5499999999999998E-2</v>
      </c>
      <c r="G7445" s="453">
        <f>VLOOKUP(B7445,'SINAPI-%MO'!B:E,4,0)</f>
        <v>2.5899999999999999E-2</v>
      </c>
      <c r="H7445" s="456">
        <f t="shared" si="116"/>
        <v>835.01</v>
      </c>
    </row>
    <row r="7446" spans="1:8" x14ac:dyDescent="0.25">
      <c r="A7446" s="447"/>
      <c r="B7446" s="449">
        <v>100866</v>
      </c>
      <c r="C7446" s="439" t="s">
        <v>3547</v>
      </c>
      <c r="D7446" s="449" t="s">
        <v>60</v>
      </c>
      <c r="E7446" s="450">
        <v>403.42</v>
      </c>
      <c r="F7446" s="455">
        <v>0.24049999999999999</v>
      </c>
      <c r="G7446" s="453">
        <f>VLOOKUP(B7446,'SINAPI-%MO'!B:E,4,0)</f>
        <v>8.2400000000000001E-2</v>
      </c>
      <c r="H7446" s="456">
        <f t="shared" si="116"/>
        <v>370.17</v>
      </c>
    </row>
    <row r="7447" spans="1:8" x14ac:dyDescent="0.25">
      <c r="A7447" s="447"/>
      <c r="B7447" s="449">
        <v>100867</v>
      </c>
      <c r="C7447" s="439" t="s">
        <v>13162</v>
      </c>
      <c r="D7447" s="449" t="s">
        <v>60</v>
      </c>
      <c r="E7447" s="450">
        <v>433.63</v>
      </c>
      <c r="F7447" s="455">
        <v>0.22370000000000001</v>
      </c>
      <c r="G7447" s="453">
        <f>VLOOKUP(B7447,'SINAPI-%MO'!B:E,4,0)</f>
        <v>7.6700000000000004E-2</v>
      </c>
      <c r="H7447" s="456">
        <f t="shared" si="116"/>
        <v>400.37</v>
      </c>
    </row>
    <row r="7448" spans="1:8" x14ac:dyDescent="0.25">
      <c r="A7448" s="447"/>
      <c r="B7448" s="449">
        <v>100868</v>
      </c>
      <c r="C7448" s="439" t="s">
        <v>13163</v>
      </c>
      <c r="D7448" s="449" t="s">
        <v>60</v>
      </c>
      <c r="E7448" s="450">
        <v>453.73</v>
      </c>
      <c r="F7448" s="455">
        <v>0.21379999999999999</v>
      </c>
      <c r="G7448" s="453">
        <f>VLOOKUP(B7448,'SINAPI-%MO'!B:E,4,0)</f>
        <v>7.3300000000000004E-2</v>
      </c>
      <c r="H7448" s="456">
        <f t="shared" si="116"/>
        <v>420.47</v>
      </c>
    </row>
    <row r="7449" spans="1:8" x14ac:dyDescent="0.25">
      <c r="A7449" s="447"/>
      <c r="B7449" s="449">
        <v>100869</v>
      </c>
      <c r="C7449" s="439" t="s">
        <v>13164</v>
      </c>
      <c r="D7449" s="449" t="s">
        <v>60</v>
      </c>
      <c r="E7449" s="450">
        <v>469.15</v>
      </c>
      <c r="F7449" s="455">
        <v>0.20680000000000001</v>
      </c>
      <c r="G7449" s="453">
        <f>VLOOKUP(B7449,'SINAPI-%MO'!B:E,4,0)</f>
        <v>7.0900000000000005E-2</v>
      </c>
      <c r="H7449" s="456">
        <f t="shared" si="116"/>
        <v>435.88</v>
      </c>
    </row>
    <row r="7450" spans="1:8" x14ac:dyDescent="0.25">
      <c r="A7450" s="447"/>
      <c r="B7450" s="449">
        <v>100870</v>
      </c>
      <c r="C7450" s="439" t="s">
        <v>13165</v>
      </c>
      <c r="D7450" s="449" t="s">
        <v>60</v>
      </c>
      <c r="E7450" s="450">
        <v>303.54000000000002</v>
      </c>
      <c r="F7450" s="455">
        <v>0.89039999999999997</v>
      </c>
      <c r="G7450" s="453">
        <f>VLOOKUP(B7450,'SINAPI-%MO'!B:E,4,0)</f>
        <v>0.1096</v>
      </c>
      <c r="H7450" s="456">
        <f t="shared" si="116"/>
        <v>270.27</v>
      </c>
    </row>
    <row r="7451" spans="1:8" x14ac:dyDescent="0.25">
      <c r="A7451" s="447"/>
      <c r="B7451" s="449">
        <v>100871</v>
      </c>
      <c r="C7451" s="439" t="s">
        <v>13166</v>
      </c>
      <c r="D7451" s="449" t="s">
        <v>60</v>
      </c>
      <c r="E7451" s="450">
        <v>328.96</v>
      </c>
      <c r="F7451" s="455">
        <v>0.89890000000000003</v>
      </c>
      <c r="G7451" s="453">
        <f>VLOOKUP(B7451,'SINAPI-%MO'!B:E,4,0)</f>
        <v>0.1011</v>
      </c>
      <c r="H7451" s="456">
        <f t="shared" si="116"/>
        <v>295.7</v>
      </c>
    </row>
    <row r="7452" spans="1:8" x14ac:dyDescent="0.25">
      <c r="A7452" s="447"/>
      <c r="B7452" s="449">
        <v>100872</v>
      </c>
      <c r="C7452" s="439" t="s">
        <v>13167</v>
      </c>
      <c r="D7452" s="449" t="s">
        <v>60</v>
      </c>
      <c r="E7452" s="450">
        <v>345.18</v>
      </c>
      <c r="F7452" s="455">
        <v>0.90359999999999996</v>
      </c>
      <c r="G7452" s="453">
        <f>VLOOKUP(B7452,'SINAPI-%MO'!B:E,4,0)</f>
        <v>9.64E-2</v>
      </c>
      <c r="H7452" s="456">
        <f t="shared" si="116"/>
        <v>311.89999999999998</v>
      </c>
    </row>
    <row r="7453" spans="1:8" x14ac:dyDescent="0.25">
      <c r="A7453" s="447"/>
      <c r="B7453" s="449">
        <v>100873</v>
      </c>
      <c r="C7453" s="439" t="s">
        <v>13168</v>
      </c>
      <c r="D7453" s="449" t="s">
        <v>60</v>
      </c>
      <c r="E7453" s="450">
        <v>355.31</v>
      </c>
      <c r="F7453" s="455">
        <v>0.90639999999999998</v>
      </c>
      <c r="G7453" s="453">
        <f>VLOOKUP(B7453,'SINAPI-%MO'!B:E,4,0)</f>
        <v>9.3600000000000003E-2</v>
      </c>
      <c r="H7453" s="456">
        <f t="shared" si="116"/>
        <v>322.05</v>
      </c>
    </row>
    <row r="7454" spans="1:8" x14ac:dyDescent="0.25">
      <c r="A7454" s="447"/>
      <c r="B7454" s="449">
        <v>100860</v>
      </c>
      <c r="C7454" s="439" t="s">
        <v>3541</v>
      </c>
      <c r="D7454" s="449" t="s">
        <v>60</v>
      </c>
      <c r="E7454" s="450">
        <v>105.65</v>
      </c>
      <c r="F7454" s="455">
        <v>0</v>
      </c>
      <c r="G7454" s="453">
        <f>VLOOKUP(B7454,'SINAPI-%MO'!B:E,4,0)</f>
        <v>0.1482</v>
      </c>
      <c r="H7454" s="456">
        <f t="shared" si="116"/>
        <v>89.99</v>
      </c>
    </row>
    <row r="7455" spans="1:8" x14ac:dyDescent="0.25">
      <c r="A7455" s="447"/>
      <c r="B7455" s="449">
        <v>86936</v>
      </c>
      <c r="C7455" s="439" t="s">
        <v>3515</v>
      </c>
      <c r="D7455" s="449" t="s">
        <v>60</v>
      </c>
      <c r="E7455" s="450">
        <v>651.32000000000005</v>
      </c>
      <c r="F7455" s="455">
        <v>0</v>
      </c>
      <c r="G7455" s="453">
        <f>VLOOKUP(B7455,'SINAPI-%MO'!B:E,4,0)</f>
        <v>0.05</v>
      </c>
      <c r="H7455" s="456">
        <f t="shared" si="116"/>
        <v>618.75</v>
      </c>
    </row>
    <row r="7456" spans="1:8" x14ac:dyDescent="0.25">
      <c r="A7456" s="447"/>
      <c r="B7456" s="449">
        <v>86935</v>
      </c>
      <c r="C7456" s="439" t="s">
        <v>3514</v>
      </c>
      <c r="D7456" s="449" t="s">
        <v>60</v>
      </c>
      <c r="E7456" s="450">
        <v>357.18</v>
      </c>
      <c r="F7456" s="455">
        <v>0</v>
      </c>
      <c r="G7456" s="453">
        <f>VLOOKUP(B7456,'SINAPI-%MO'!B:E,4,0)</f>
        <v>7.2599999999999998E-2</v>
      </c>
      <c r="H7456" s="456">
        <f t="shared" si="116"/>
        <v>331.24</v>
      </c>
    </row>
    <row r="7457" spans="1:8" x14ac:dyDescent="0.25">
      <c r="A7457" s="447"/>
      <c r="B7457" s="449">
        <v>86901</v>
      </c>
      <c r="C7457" s="439" t="s">
        <v>3486</v>
      </c>
      <c r="D7457" s="449" t="s">
        <v>60</v>
      </c>
      <c r="E7457" s="450">
        <v>165.29</v>
      </c>
      <c r="F7457" s="455">
        <v>0</v>
      </c>
      <c r="G7457" s="453">
        <f>VLOOKUP(B7457,'SINAPI-%MO'!B:E,4,0)</f>
        <v>0.18090000000000001</v>
      </c>
      <c r="H7457" s="456">
        <f t="shared" si="116"/>
        <v>135.38</v>
      </c>
    </row>
    <row r="7458" spans="1:8" x14ac:dyDescent="0.25">
      <c r="A7458" s="447"/>
      <c r="B7458" s="449">
        <v>86938</v>
      </c>
      <c r="C7458" s="439" t="s">
        <v>3517</v>
      </c>
      <c r="D7458" s="449" t="s">
        <v>60</v>
      </c>
      <c r="E7458" s="450">
        <v>572.80999999999995</v>
      </c>
      <c r="F7458" s="455">
        <v>0</v>
      </c>
      <c r="G7458" s="453">
        <f>VLOOKUP(B7458,'SINAPI-%MO'!B:E,4,0)</f>
        <v>7.9600000000000004E-2</v>
      </c>
      <c r="H7458" s="456">
        <f t="shared" si="116"/>
        <v>527.21</v>
      </c>
    </row>
    <row r="7459" spans="1:8" x14ac:dyDescent="0.25">
      <c r="A7459" s="447"/>
      <c r="B7459" s="449">
        <v>86937</v>
      </c>
      <c r="C7459" s="439" t="s">
        <v>3516</v>
      </c>
      <c r="D7459" s="449" t="s">
        <v>60</v>
      </c>
      <c r="E7459" s="450">
        <v>278.67</v>
      </c>
      <c r="F7459" s="455">
        <v>0</v>
      </c>
      <c r="G7459" s="453">
        <f>VLOOKUP(B7459,'SINAPI-%MO'!B:E,4,0)</f>
        <v>0.13969999999999999</v>
      </c>
      <c r="H7459" s="456">
        <f t="shared" si="116"/>
        <v>239.73</v>
      </c>
    </row>
    <row r="7460" spans="1:8" x14ac:dyDescent="0.25">
      <c r="A7460" s="447"/>
      <c r="B7460" s="449">
        <v>86900</v>
      </c>
      <c r="C7460" s="439" t="s">
        <v>3485</v>
      </c>
      <c r="D7460" s="449" t="s">
        <v>60</v>
      </c>
      <c r="E7460" s="450">
        <v>235.78</v>
      </c>
      <c r="F7460" s="455">
        <v>0</v>
      </c>
      <c r="G7460" s="453">
        <f>VLOOKUP(B7460,'SINAPI-%MO'!B:E,4,0)</f>
        <v>7.1599999999999997E-2</v>
      </c>
      <c r="H7460" s="456">
        <f t="shared" si="116"/>
        <v>218.89</v>
      </c>
    </row>
    <row r="7461" spans="1:8" x14ac:dyDescent="0.25">
      <c r="A7461" s="447"/>
      <c r="B7461" s="449">
        <v>100852</v>
      </c>
      <c r="C7461" s="439" t="s">
        <v>3534</v>
      </c>
      <c r="D7461" s="449" t="s">
        <v>60</v>
      </c>
      <c r="E7461" s="450">
        <v>258.26</v>
      </c>
      <c r="F7461" s="455">
        <v>0</v>
      </c>
      <c r="G7461" s="453">
        <f>VLOOKUP(B7461,'SINAPI-%MO'!B:E,4,0)</f>
        <v>6.54E-2</v>
      </c>
      <c r="H7461" s="456">
        <f t="shared" si="116"/>
        <v>241.36</v>
      </c>
    </row>
    <row r="7462" spans="1:8" x14ac:dyDescent="0.25">
      <c r="A7462" s="447"/>
      <c r="B7462" s="449">
        <v>86886</v>
      </c>
      <c r="C7462" s="439" t="s">
        <v>13169</v>
      </c>
      <c r="D7462" s="449" t="s">
        <v>60</v>
      </c>
      <c r="E7462" s="450">
        <v>73.72</v>
      </c>
      <c r="F7462" s="455">
        <v>0</v>
      </c>
      <c r="G7462" s="453">
        <f>VLOOKUP(B7462,'SINAPI-%MO'!B:E,4,0)</f>
        <v>7.2400000000000006E-2</v>
      </c>
      <c r="H7462" s="456">
        <f t="shared" si="116"/>
        <v>68.38</v>
      </c>
    </row>
    <row r="7463" spans="1:8" x14ac:dyDescent="0.25">
      <c r="A7463" s="447"/>
      <c r="B7463" s="449">
        <v>86887</v>
      </c>
      <c r="C7463" s="439" t="s">
        <v>13170</v>
      </c>
      <c r="D7463" s="449" t="s">
        <v>60</v>
      </c>
      <c r="E7463" s="450">
        <v>80.180000000000007</v>
      </c>
      <c r="F7463" s="455">
        <v>0</v>
      </c>
      <c r="G7463" s="453">
        <f>VLOOKUP(B7463,'SINAPI-%MO'!B:E,4,0)</f>
        <v>6.6600000000000006E-2</v>
      </c>
      <c r="H7463" s="456">
        <f t="shared" si="116"/>
        <v>74.84</v>
      </c>
    </row>
    <row r="7464" spans="1:8" x14ac:dyDescent="0.25">
      <c r="A7464" s="447"/>
      <c r="B7464" s="449">
        <v>86884</v>
      </c>
      <c r="C7464" s="439" t="s">
        <v>3477</v>
      </c>
      <c r="D7464" s="449" t="s">
        <v>60</v>
      </c>
      <c r="E7464" s="450">
        <v>11.66</v>
      </c>
      <c r="F7464" s="455">
        <v>0</v>
      </c>
      <c r="G7464" s="453">
        <f>VLOOKUP(B7464,'SINAPI-%MO'!B:E,4,0)</f>
        <v>0.45800000000000002</v>
      </c>
      <c r="H7464" s="456">
        <f t="shared" si="116"/>
        <v>6.31</v>
      </c>
    </row>
    <row r="7465" spans="1:8" x14ac:dyDescent="0.25">
      <c r="A7465" s="447"/>
      <c r="B7465" s="449">
        <v>86885</v>
      </c>
      <c r="C7465" s="439" t="s">
        <v>3478</v>
      </c>
      <c r="D7465" s="449" t="s">
        <v>60</v>
      </c>
      <c r="E7465" s="450">
        <v>13.29</v>
      </c>
      <c r="F7465" s="455">
        <v>0</v>
      </c>
      <c r="G7465" s="453">
        <f>VLOOKUP(B7465,'SINAPI-%MO'!B:E,4,0)</f>
        <v>0.40179999999999999</v>
      </c>
      <c r="H7465" s="456">
        <f t="shared" si="116"/>
        <v>7.95</v>
      </c>
    </row>
    <row r="7466" spans="1:8" x14ac:dyDescent="0.25">
      <c r="A7466" s="447"/>
      <c r="B7466" s="449">
        <v>95546</v>
      </c>
      <c r="C7466" s="439" t="s">
        <v>3529</v>
      </c>
      <c r="D7466" s="449" t="s">
        <v>60</v>
      </c>
      <c r="E7466" s="450">
        <v>278.49</v>
      </c>
      <c r="F7466" s="455">
        <v>0</v>
      </c>
      <c r="G7466" s="453">
        <f>VLOOKUP(B7466,'SINAPI-%MO'!B:E,4,0)</f>
        <v>0.2389</v>
      </c>
      <c r="H7466" s="456">
        <f t="shared" si="116"/>
        <v>211.95</v>
      </c>
    </row>
    <row r="7467" spans="1:8" x14ac:dyDescent="0.25">
      <c r="A7467" s="447"/>
      <c r="B7467" s="449">
        <v>86902</v>
      </c>
      <c r="C7467" s="439" t="s">
        <v>3487</v>
      </c>
      <c r="D7467" s="449" t="s">
        <v>60</v>
      </c>
      <c r="E7467" s="450">
        <v>334.5</v>
      </c>
      <c r="F7467" s="455">
        <v>0.28999999999999998</v>
      </c>
      <c r="G7467" s="453">
        <f>VLOOKUP(B7467,'SINAPI-%MO'!B:E,4,0)</f>
        <v>0.10390000000000001</v>
      </c>
      <c r="H7467" s="456">
        <f t="shared" si="116"/>
        <v>299.74</v>
      </c>
    </row>
    <row r="7468" spans="1:8" x14ac:dyDescent="0.25">
      <c r="A7468" s="447"/>
      <c r="B7468" s="449">
        <v>86939</v>
      </c>
      <c r="C7468" s="439" t="s">
        <v>3518</v>
      </c>
      <c r="D7468" s="449" t="s">
        <v>60</v>
      </c>
      <c r="E7468" s="450">
        <v>500.52</v>
      </c>
      <c r="F7468" s="455">
        <v>0.1938</v>
      </c>
      <c r="G7468" s="453">
        <f>VLOOKUP(B7468,'SINAPI-%MO'!B:E,4,0)</f>
        <v>0.1013</v>
      </c>
      <c r="H7468" s="456">
        <f t="shared" si="116"/>
        <v>449.81</v>
      </c>
    </row>
    <row r="7469" spans="1:8" x14ac:dyDescent="0.25">
      <c r="A7469" s="447"/>
      <c r="B7469" s="449">
        <v>86903</v>
      </c>
      <c r="C7469" s="439" t="s">
        <v>3488</v>
      </c>
      <c r="D7469" s="449" t="s">
        <v>60</v>
      </c>
      <c r="E7469" s="450">
        <v>380.02</v>
      </c>
      <c r="F7469" s="455">
        <v>0.25530000000000003</v>
      </c>
      <c r="G7469" s="453">
        <f>VLOOKUP(B7469,'SINAPI-%MO'!B:E,4,0)</f>
        <v>0.14710000000000001</v>
      </c>
      <c r="H7469" s="456">
        <f t="shared" si="116"/>
        <v>324.11</v>
      </c>
    </row>
    <row r="7470" spans="1:8" x14ac:dyDescent="0.25">
      <c r="A7470" s="447"/>
      <c r="B7470" s="449">
        <v>86940</v>
      </c>
      <c r="C7470" s="439" t="s">
        <v>3519</v>
      </c>
      <c r="D7470" s="449" t="s">
        <v>60</v>
      </c>
      <c r="E7470" s="450">
        <v>1654.41</v>
      </c>
      <c r="F7470" s="455">
        <v>5.8599999999999999E-2</v>
      </c>
      <c r="G7470" s="453">
        <f>VLOOKUP(B7470,'SINAPI-%MO'!B:E,4,0)</f>
        <v>5.9499999999999997E-2</v>
      </c>
      <c r="H7470" s="456">
        <f t="shared" si="116"/>
        <v>1555.97</v>
      </c>
    </row>
    <row r="7471" spans="1:8" x14ac:dyDescent="0.25">
      <c r="A7471" s="447"/>
      <c r="B7471" s="449">
        <v>86941</v>
      </c>
      <c r="C7471" s="439" t="s">
        <v>3520</v>
      </c>
      <c r="D7471" s="449" t="s">
        <v>60</v>
      </c>
      <c r="E7471" s="450">
        <v>1119.42</v>
      </c>
      <c r="F7471" s="455">
        <v>8.6699999999999999E-2</v>
      </c>
      <c r="G7471" s="453">
        <f>VLOOKUP(B7471,'SINAPI-%MO'!B:E,4,0)</f>
        <v>7.17E-2</v>
      </c>
      <c r="H7471" s="456">
        <f t="shared" si="116"/>
        <v>1039.1500000000001</v>
      </c>
    </row>
    <row r="7472" spans="1:8" x14ac:dyDescent="0.25">
      <c r="A7472" s="447"/>
      <c r="B7472" s="449">
        <v>86904</v>
      </c>
      <c r="C7472" s="439" t="s">
        <v>3489</v>
      </c>
      <c r="D7472" s="449" t="s">
        <v>60</v>
      </c>
      <c r="E7472" s="450">
        <v>161.34</v>
      </c>
      <c r="F7472" s="455">
        <v>0.20039999999999999</v>
      </c>
      <c r="G7472" s="453">
        <f>VLOOKUP(B7472,'SINAPI-%MO'!B:E,4,0)</f>
        <v>9.3799999999999994E-2</v>
      </c>
      <c r="H7472" s="456">
        <f t="shared" si="116"/>
        <v>146.19999999999999</v>
      </c>
    </row>
    <row r="7473" spans="1:8" x14ac:dyDescent="0.25">
      <c r="A7473" s="447"/>
      <c r="B7473" s="449">
        <v>86943</v>
      </c>
      <c r="C7473" s="439" t="s">
        <v>3522</v>
      </c>
      <c r="D7473" s="449" t="s">
        <v>60</v>
      </c>
      <c r="E7473" s="450">
        <v>327.36</v>
      </c>
      <c r="F7473" s="455">
        <v>9.8799999999999999E-2</v>
      </c>
      <c r="G7473" s="453">
        <f>VLOOKUP(B7473,'SINAPI-%MO'!B:E,4,0)</f>
        <v>9.5000000000000001E-2</v>
      </c>
      <c r="H7473" s="456">
        <f t="shared" si="116"/>
        <v>296.26</v>
      </c>
    </row>
    <row r="7474" spans="1:8" x14ac:dyDescent="0.25">
      <c r="A7474" s="447"/>
      <c r="B7474" s="449">
        <v>86942</v>
      </c>
      <c r="C7474" s="439" t="s">
        <v>3521</v>
      </c>
      <c r="D7474" s="449" t="s">
        <v>60</v>
      </c>
      <c r="E7474" s="450">
        <v>338.7</v>
      </c>
      <c r="F7474" s="455">
        <v>9.5500000000000002E-2</v>
      </c>
      <c r="G7474" s="453">
        <f>VLOOKUP(B7474,'SINAPI-%MO'!B:E,4,0)</f>
        <v>9.7100000000000006E-2</v>
      </c>
      <c r="H7474" s="456">
        <f t="shared" si="116"/>
        <v>305.81</v>
      </c>
    </row>
    <row r="7475" spans="1:8" x14ac:dyDescent="0.25">
      <c r="A7475" s="447"/>
      <c r="B7475" s="449">
        <v>100856</v>
      </c>
      <c r="C7475" s="439" t="s">
        <v>3537</v>
      </c>
      <c r="D7475" s="449" t="s">
        <v>60</v>
      </c>
      <c r="E7475" s="450">
        <v>65.16</v>
      </c>
      <c r="F7475" s="455">
        <v>0</v>
      </c>
      <c r="G7475" s="453">
        <f>VLOOKUP(B7475,'SINAPI-%MO'!B:E,4,0)</f>
        <v>5.16E-2</v>
      </c>
      <c r="H7475" s="456">
        <f t="shared" si="116"/>
        <v>61.79</v>
      </c>
    </row>
    <row r="7476" spans="1:8" x14ac:dyDescent="0.25">
      <c r="A7476" s="447"/>
      <c r="B7476" s="449">
        <v>100858</v>
      </c>
      <c r="C7476" s="439" t="s">
        <v>3539</v>
      </c>
      <c r="D7476" s="449" t="s">
        <v>60</v>
      </c>
      <c r="E7476" s="450">
        <v>843.66</v>
      </c>
      <c r="F7476" s="455">
        <v>3.8300000000000001E-2</v>
      </c>
      <c r="G7476" s="453">
        <f>VLOOKUP(B7476,'SINAPI-%MO'!B:E,4,0)</f>
        <v>4.19E-2</v>
      </c>
      <c r="H7476" s="456">
        <f t="shared" si="116"/>
        <v>808.31</v>
      </c>
    </row>
    <row r="7477" spans="1:8" x14ac:dyDescent="0.25">
      <c r="A7477" s="447"/>
      <c r="B7477" s="449">
        <v>100859</v>
      </c>
      <c r="C7477" s="439" t="s">
        <v>3540</v>
      </c>
      <c r="D7477" s="449" t="s">
        <v>60</v>
      </c>
      <c r="E7477" s="450">
        <v>1167.9000000000001</v>
      </c>
      <c r="F7477" s="455">
        <v>2.7699999999999999E-2</v>
      </c>
      <c r="G7477" s="453">
        <f>VLOOKUP(B7477,'SINAPI-%MO'!B:E,4,0)</f>
        <v>6.3500000000000001E-2</v>
      </c>
      <c r="H7477" s="456">
        <f t="shared" si="116"/>
        <v>1093.73</v>
      </c>
    </row>
    <row r="7478" spans="1:8" x14ac:dyDescent="0.25">
      <c r="A7478" s="447"/>
      <c r="B7478" s="449">
        <v>95544</v>
      </c>
      <c r="C7478" s="439" t="s">
        <v>3527</v>
      </c>
      <c r="D7478" s="449" t="s">
        <v>60</v>
      </c>
      <c r="E7478" s="450">
        <v>93.56</v>
      </c>
      <c r="F7478" s="455">
        <v>0</v>
      </c>
      <c r="G7478" s="453">
        <f>VLOOKUP(B7478,'SINAPI-%MO'!B:E,4,0)</f>
        <v>0.11840000000000001</v>
      </c>
      <c r="H7478" s="456">
        <f t="shared" si="116"/>
        <v>82.48</v>
      </c>
    </row>
    <row r="7479" spans="1:8" x14ac:dyDescent="0.25">
      <c r="A7479" s="447"/>
      <c r="B7479" s="449">
        <v>95543</v>
      </c>
      <c r="C7479" s="439" t="s">
        <v>3526</v>
      </c>
      <c r="D7479" s="449" t="s">
        <v>60</v>
      </c>
      <c r="E7479" s="450">
        <v>120.29</v>
      </c>
      <c r="F7479" s="455">
        <v>0</v>
      </c>
      <c r="G7479" s="453">
        <f>VLOOKUP(B7479,'SINAPI-%MO'!B:E,4,0)</f>
        <v>0.18429999999999999</v>
      </c>
      <c r="H7479" s="456">
        <f t="shared" si="116"/>
        <v>98.12</v>
      </c>
    </row>
    <row r="7480" spans="1:8" x14ac:dyDescent="0.25">
      <c r="A7480" s="447"/>
      <c r="B7480" s="449">
        <v>95542</v>
      </c>
      <c r="C7480" s="439" t="s">
        <v>3525</v>
      </c>
      <c r="D7480" s="449" t="s">
        <v>60</v>
      </c>
      <c r="E7480" s="450">
        <v>74.09</v>
      </c>
      <c r="F7480" s="455">
        <v>0</v>
      </c>
      <c r="G7480" s="453">
        <f>VLOOKUP(B7480,'SINAPI-%MO'!B:E,4,0)</f>
        <v>0.14949999999999999</v>
      </c>
      <c r="H7480" s="456">
        <f t="shared" si="116"/>
        <v>63.01</v>
      </c>
    </row>
    <row r="7481" spans="1:8" x14ac:dyDescent="0.25">
      <c r="A7481" s="447"/>
      <c r="B7481" s="449">
        <v>100874</v>
      </c>
      <c r="C7481" s="439" t="s">
        <v>3548</v>
      </c>
      <c r="D7481" s="449" t="s">
        <v>60</v>
      </c>
      <c r="E7481" s="450">
        <v>403.42</v>
      </c>
      <c r="F7481" s="455">
        <v>0.24049999999999999</v>
      </c>
      <c r="G7481" s="453">
        <f>VLOOKUP(B7481,'SINAPI-%MO'!B:E,4,0)</f>
        <v>8.2400000000000001E-2</v>
      </c>
      <c r="H7481" s="456">
        <f t="shared" si="116"/>
        <v>370.17</v>
      </c>
    </row>
    <row r="7482" spans="1:8" x14ac:dyDescent="0.25">
      <c r="A7482" s="447"/>
      <c r="B7482" s="449">
        <v>95545</v>
      </c>
      <c r="C7482" s="439" t="s">
        <v>3528</v>
      </c>
      <c r="D7482" s="449" t="s">
        <v>60</v>
      </c>
      <c r="E7482" s="450">
        <v>91.48</v>
      </c>
      <c r="F7482" s="455">
        <v>0</v>
      </c>
      <c r="G7482" s="453">
        <f>VLOOKUP(B7482,'SINAPI-%MO'!B:E,4,0)</f>
        <v>0.1211</v>
      </c>
      <c r="H7482" s="456">
        <f t="shared" si="116"/>
        <v>80.400000000000006</v>
      </c>
    </row>
    <row r="7483" spans="1:8" x14ac:dyDescent="0.25">
      <c r="A7483" s="447"/>
      <c r="B7483" s="449">
        <v>95547</v>
      </c>
      <c r="C7483" s="439" t="s">
        <v>3530</v>
      </c>
      <c r="D7483" s="449" t="s">
        <v>60</v>
      </c>
      <c r="E7483" s="450">
        <v>57.98</v>
      </c>
      <c r="F7483" s="455">
        <v>0</v>
      </c>
      <c r="G7483" s="453">
        <f>VLOOKUP(B7483,'SINAPI-%MO'!B:E,4,0)</f>
        <v>0.19109999999999999</v>
      </c>
      <c r="H7483" s="456">
        <f t="shared" si="116"/>
        <v>46.9</v>
      </c>
    </row>
    <row r="7484" spans="1:8" x14ac:dyDescent="0.25">
      <c r="A7484" s="447"/>
      <c r="B7484" s="449">
        <v>86883</v>
      </c>
      <c r="C7484" s="439" t="s">
        <v>13171</v>
      </c>
      <c r="D7484" s="449" t="s">
        <v>60</v>
      </c>
      <c r="E7484" s="450">
        <v>13.39</v>
      </c>
      <c r="F7484" s="455">
        <v>0</v>
      </c>
      <c r="G7484" s="453">
        <f>VLOOKUP(B7484,'SINAPI-%MO'!B:E,4,0)</f>
        <v>0.2203</v>
      </c>
      <c r="H7484" s="456">
        <f t="shared" si="116"/>
        <v>10.44</v>
      </c>
    </row>
    <row r="7485" spans="1:8" x14ac:dyDescent="0.25">
      <c r="A7485" s="447"/>
      <c r="B7485" s="449">
        <v>86881</v>
      </c>
      <c r="C7485" s="439" t="s">
        <v>3476</v>
      </c>
      <c r="D7485" s="449" t="s">
        <v>60</v>
      </c>
      <c r="E7485" s="450">
        <v>307.52999999999997</v>
      </c>
      <c r="F7485" s="455">
        <v>0</v>
      </c>
      <c r="G7485" s="453">
        <f>VLOOKUP(B7485,'SINAPI-%MO'!B:E,4,0)</f>
        <v>3.1199999999999999E-2</v>
      </c>
      <c r="H7485" s="456">
        <f t="shared" si="116"/>
        <v>297.93</v>
      </c>
    </row>
    <row r="7486" spans="1:8" x14ac:dyDescent="0.25">
      <c r="A7486" s="447"/>
      <c r="B7486" s="449">
        <v>86882</v>
      </c>
      <c r="C7486" s="439" t="s">
        <v>13172</v>
      </c>
      <c r="D7486" s="449" t="s">
        <v>60</v>
      </c>
      <c r="E7486" s="450">
        <v>24.73</v>
      </c>
      <c r="F7486" s="455">
        <v>0</v>
      </c>
      <c r="G7486" s="453">
        <f>VLOOKUP(B7486,'SINAPI-%MO'!B:E,4,0)</f>
        <v>0.19209999999999999</v>
      </c>
      <c r="H7486" s="456">
        <f t="shared" si="116"/>
        <v>19.97</v>
      </c>
    </row>
    <row r="7487" spans="1:8" x14ac:dyDescent="0.25">
      <c r="A7487" s="447"/>
      <c r="B7487" s="449">
        <v>100862</v>
      </c>
      <c r="C7487" s="439" t="s">
        <v>3543</v>
      </c>
      <c r="D7487" s="449" t="s">
        <v>60</v>
      </c>
      <c r="E7487" s="450">
        <v>42.27</v>
      </c>
      <c r="F7487" s="455">
        <v>0</v>
      </c>
      <c r="G7487" s="453">
        <f>VLOOKUP(B7487,'SINAPI-%MO'!B:E,4,0)</f>
        <v>0.39319999999999999</v>
      </c>
      <c r="H7487" s="456">
        <f t="shared" si="116"/>
        <v>25.64</v>
      </c>
    </row>
    <row r="7488" spans="1:8" x14ac:dyDescent="0.25">
      <c r="A7488" s="447"/>
      <c r="B7488" s="449">
        <v>100861</v>
      </c>
      <c r="C7488" s="439" t="s">
        <v>3542</v>
      </c>
      <c r="D7488" s="449" t="s">
        <v>60</v>
      </c>
      <c r="E7488" s="450">
        <v>38.700000000000003</v>
      </c>
      <c r="F7488" s="455">
        <v>0</v>
      </c>
      <c r="G7488" s="453">
        <f>VLOOKUP(B7488,'SINAPI-%MO'!B:E,4,0)</f>
        <v>0.42949999999999999</v>
      </c>
      <c r="H7488" s="456">
        <f t="shared" si="116"/>
        <v>22.07</v>
      </c>
    </row>
    <row r="7489" spans="1:8" x14ac:dyDescent="0.25">
      <c r="A7489" s="447"/>
      <c r="B7489" s="449">
        <v>86872</v>
      </c>
      <c r="C7489" s="439" t="s">
        <v>3469</v>
      </c>
      <c r="D7489" s="449" t="s">
        <v>60</v>
      </c>
      <c r="E7489" s="450">
        <v>808.46</v>
      </c>
      <c r="F7489" s="455">
        <v>0.12</v>
      </c>
      <c r="G7489" s="453">
        <f>VLOOKUP(B7489,'SINAPI-%MO'!B:E,4,0)</f>
        <v>8.1199999999999994E-2</v>
      </c>
      <c r="H7489" s="456">
        <f t="shared" si="116"/>
        <v>742.81</v>
      </c>
    </row>
    <row r="7490" spans="1:8" x14ac:dyDescent="0.25">
      <c r="A7490" s="447"/>
      <c r="B7490" s="449">
        <v>86919</v>
      </c>
      <c r="C7490" s="439" t="s">
        <v>3500</v>
      </c>
      <c r="D7490" s="449" t="s">
        <v>60</v>
      </c>
      <c r="E7490" s="450">
        <v>1092.68</v>
      </c>
      <c r="F7490" s="455">
        <v>8.8800000000000004E-2</v>
      </c>
      <c r="G7490" s="453">
        <f>VLOOKUP(B7490,'SINAPI-%MO'!B:E,4,0)</f>
        <v>7.3200000000000001E-2</v>
      </c>
      <c r="H7490" s="456">
        <f t="shared" si="116"/>
        <v>1012.69</v>
      </c>
    </row>
    <row r="7491" spans="1:8" x14ac:dyDescent="0.25">
      <c r="A7491" s="447"/>
      <c r="B7491" s="449">
        <v>86920</v>
      </c>
      <c r="C7491" s="439" t="s">
        <v>3501</v>
      </c>
      <c r="D7491" s="449" t="s">
        <v>60</v>
      </c>
      <c r="E7491" s="450">
        <v>926.13</v>
      </c>
      <c r="F7491" s="455">
        <v>0.1048</v>
      </c>
      <c r="G7491" s="453">
        <f>VLOOKUP(B7491,'SINAPI-%MO'!B:E,4,0)</f>
        <v>8.4500000000000006E-2</v>
      </c>
      <c r="H7491" s="456">
        <f t="shared" si="116"/>
        <v>847.87</v>
      </c>
    </row>
    <row r="7492" spans="1:8" x14ac:dyDescent="0.25">
      <c r="A7492" s="447"/>
      <c r="B7492" s="449">
        <v>86921</v>
      </c>
      <c r="C7492" s="439" t="s">
        <v>3502</v>
      </c>
      <c r="D7492" s="449" t="s">
        <v>60</v>
      </c>
      <c r="E7492" s="450">
        <v>857.57</v>
      </c>
      <c r="F7492" s="455">
        <v>0.11310000000000001</v>
      </c>
      <c r="G7492" s="453">
        <f>VLOOKUP(B7492,'SINAPI-%MO'!B:E,4,0)</f>
        <v>9.1300000000000006E-2</v>
      </c>
      <c r="H7492" s="456">
        <f t="shared" si="116"/>
        <v>779.27</v>
      </c>
    </row>
    <row r="7493" spans="1:8" x14ac:dyDescent="0.25">
      <c r="A7493" s="447"/>
      <c r="B7493" s="449">
        <v>86874</v>
      </c>
      <c r="C7493" s="439" t="s">
        <v>3470</v>
      </c>
      <c r="D7493" s="449" t="s">
        <v>60</v>
      </c>
      <c r="E7493" s="450">
        <v>568.44000000000005</v>
      </c>
      <c r="F7493" s="455">
        <v>0.1138</v>
      </c>
      <c r="G7493" s="453">
        <f>VLOOKUP(B7493,'SINAPI-%MO'!B:E,4,0)</f>
        <v>5.4300000000000001E-2</v>
      </c>
      <c r="H7493" s="456">
        <f t="shared" si="116"/>
        <v>537.57000000000005</v>
      </c>
    </row>
    <row r="7494" spans="1:8" x14ac:dyDescent="0.25">
      <c r="A7494" s="447"/>
      <c r="B7494" s="449">
        <v>86922</v>
      </c>
      <c r="C7494" s="439" t="s">
        <v>3503</v>
      </c>
      <c r="D7494" s="449" t="s">
        <v>60</v>
      </c>
      <c r="E7494" s="450">
        <v>1146.8</v>
      </c>
      <c r="F7494" s="455">
        <v>5.6399999999999999E-2</v>
      </c>
      <c r="G7494" s="453">
        <f>VLOOKUP(B7494,'SINAPI-%MO'!B:E,4,0)</f>
        <v>4.5199999999999997E-2</v>
      </c>
      <c r="H7494" s="456">
        <f t="shared" si="116"/>
        <v>1094.96</v>
      </c>
    </row>
    <row r="7495" spans="1:8" x14ac:dyDescent="0.25">
      <c r="A7495" s="447"/>
      <c r="B7495" s="449">
        <v>86923</v>
      </c>
      <c r="C7495" s="439" t="s">
        <v>3504</v>
      </c>
      <c r="D7495" s="449" t="s">
        <v>60</v>
      </c>
      <c r="E7495" s="450">
        <v>697.45</v>
      </c>
      <c r="F7495" s="455">
        <v>9.2700000000000005E-2</v>
      </c>
      <c r="G7495" s="453">
        <f>VLOOKUP(B7495,'SINAPI-%MO'!B:E,4,0)</f>
        <v>6.4899999999999999E-2</v>
      </c>
      <c r="H7495" s="456">
        <f t="shared" si="116"/>
        <v>652.17999999999995</v>
      </c>
    </row>
    <row r="7496" spans="1:8" x14ac:dyDescent="0.25">
      <c r="A7496" s="447"/>
      <c r="B7496" s="449">
        <v>86924</v>
      </c>
      <c r="C7496" s="439" t="s">
        <v>3505</v>
      </c>
      <c r="D7496" s="449" t="s">
        <v>60</v>
      </c>
      <c r="E7496" s="450">
        <v>628.89</v>
      </c>
      <c r="F7496" s="455">
        <v>0.1028</v>
      </c>
      <c r="G7496" s="453">
        <f>VLOOKUP(B7496,'SINAPI-%MO'!B:E,4,0)</f>
        <v>7.1999999999999995E-2</v>
      </c>
      <c r="H7496" s="456">
        <f t="shared" si="116"/>
        <v>583.6</v>
      </c>
    </row>
    <row r="7497" spans="1:8" x14ac:dyDescent="0.25">
      <c r="A7497" s="447"/>
      <c r="B7497" s="449">
        <v>86875</v>
      </c>
      <c r="C7497" s="439" t="s">
        <v>13173</v>
      </c>
      <c r="D7497" s="449" t="s">
        <v>60</v>
      </c>
      <c r="E7497" s="450">
        <v>638.98</v>
      </c>
      <c r="F7497" s="455">
        <v>0.15179999999999999</v>
      </c>
      <c r="G7497" s="453">
        <f>VLOOKUP(B7497,'SINAPI-%MO'!B:E,4,0)</f>
        <v>5.8700000000000002E-2</v>
      </c>
      <c r="H7497" s="456">
        <f t="shared" si="116"/>
        <v>601.47</v>
      </c>
    </row>
    <row r="7498" spans="1:8" x14ac:dyDescent="0.25">
      <c r="A7498" s="447"/>
      <c r="B7498" s="449">
        <v>86925</v>
      </c>
      <c r="C7498" s="439" t="s">
        <v>3506</v>
      </c>
      <c r="D7498" s="449" t="s">
        <v>60</v>
      </c>
      <c r="E7498" s="450">
        <v>756.65</v>
      </c>
      <c r="F7498" s="455">
        <v>0.12820000000000001</v>
      </c>
      <c r="G7498" s="453">
        <f>VLOOKUP(B7498,'SINAPI-%MO'!B:E,4,0)</f>
        <v>6.6199999999999995E-2</v>
      </c>
      <c r="H7498" s="456">
        <f t="shared" si="116"/>
        <v>706.55</v>
      </c>
    </row>
    <row r="7499" spans="1:8" x14ac:dyDescent="0.25">
      <c r="A7499" s="447"/>
      <c r="B7499" s="449">
        <v>86926</v>
      </c>
      <c r="C7499" s="439" t="s">
        <v>3507</v>
      </c>
      <c r="D7499" s="449" t="s">
        <v>60</v>
      </c>
      <c r="E7499" s="450">
        <v>688.09</v>
      </c>
      <c r="F7499" s="455">
        <v>0.14099999999999999</v>
      </c>
      <c r="G7499" s="453">
        <f>VLOOKUP(B7499,'SINAPI-%MO'!B:E,4,0)</f>
        <v>7.2800000000000004E-2</v>
      </c>
      <c r="H7499" s="456">
        <f t="shared" si="116"/>
        <v>637.99</v>
      </c>
    </row>
    <row r="7500" spans="1:8" x14ac:dyDescent="0.25">
      <c r="A7500" s="447"/>
      <c r="B7500" s="449">
        <v>86876</v>
      </c>
      <c r="C7500" s="439" t="s">
        <v>3471</v>
      </c>
      <c r="D7500" s="449" t="s">
        <v>60</v>
      </c>
      <c r="E7500" s="450">
        <v>360.43</v>
      </c>
      <c r="F7500" s="455">
        <v>0.17949999999999999</v>
      </c>
      <c r="G7500" s="453">
        <f>VLOOKUP(B7500,'SINAPI-%MO'!B:E,4,0)</f>
        <v>7.51E-2</v>
      </c>
      <c r="H7500" s="456">
        <f t="shared" ref="H7500:H7563" si="117">IF(E7500&gt;0,TRUNC(E7500*(1-G7500),2),"")</f>
        <v>333.36</v>
      </c>
    </row>
    <row r="7501" spans="1:8" x14ac:dyDescent="0.25">
      <c r="A7501" s="447"/>
      <c r="B7501" s="449">
        <v>86929</v>
      </c>
      <c r="C7501" s="439" t="s">
        <v>3510</v>
      </c>
      <c r="D7501" s="449" t="s">
        <v>60</v>
      </c>
      <c r="E7501" s="450">
        <v>478.1</v>
      </c>
      <c r="F7501" s="455">
        <v>0.1353</v>
      </c>
      <c r="G7501" s="453">
        <f>VLOOKUP(B7501,'SINAPI-%MO'!B:E,4,0)</f>
        <v>8.3000000000000004E-2</v>
      </c>
      <c r="H7501" s="456">
        <f t="shared" si="117"/>
        <v>438.41</v>
      </c>
    </row>
    <row r="7502" spans="1:8" x14ac:dyDescent="0.25">
      <c r="A7502" s="447"/>
      <c r="B7502" s="449">
        <v>86930</v>
      </c>
      <c r="C7502" s="439" t="s">
        <v>3511</v>
      </c>
      <c r="D7502" s="449" t="s">
        <v>60</v>
      </c>
      <c r="E7502" s="450">
        <v>409.54</v>
      </c>
      <c r="F7502" s="455">
        <v>0.15790000000000001</v>
      </c>
      <c r="G7502" s="453">
        <f>VLOOKUP(B7502,'SINAPI-%MO'!B:E,4,0)</f>
        <v>9.69E-2</v>
      </c>
      <c r="H7502" s="456">
        <f t="shared" si="117"/>
        <v>369.85</v>
      </c>
    </row>
    <row r="7503" spans="1:8" x14ac:dyDescent="0.25">
      <c r="A7503" s="447"/>
      <c r="B7503" s="449">
        <v>86927</v>
      </c>
      <c r="C7503" s="439" t="s">
        <v>3508</v>
      </c>
      <c r="D7503" s="449" t="s">
        <v>60</v>
      </c>
      <c r="E7503" s="450">
        <v>489.44</v>
      </c>
      <c r="F7503" s="455">
        <v>0.13220000000000001</v>
      </c>
      <c r="G7503" s="453">
        <f>VLOOKUP(B7503,'SINAPI-%MO'!B:E,4,0)</f>
        <v>8.4699999999999998E-2</v>
      </c>
      <c r="H7503" s="456">
        <f t="shared" si="117"/>
        <v>447.98</v>
      </c>
    </row>
    <row r="7504" spans="1:8" x14ac:dyDescent="0.25">
      <c r="A7504" s="447"/>
      <c r="B7504" s="449">
        <v>86928</v>
      </c>
      <c r="C7504" s="439" t="s">
        <v>3509</v>
      </c>
      <c r="D7504" s="449" t="s">
        <v>60</v>
      </c>
      <c r="E7504" s="450">
        <v>420.88</v>
      </c>
      <c r="F7504" s="455">
        <v>0.1537</v>
      </c>
      <c r="G7504" s="453">
        <f>VLOOKUP(B7504,'SINAPI-%MO'!B:E,4,0)</f>
        <v>9.8599999999999993E-2</v>
      </c>
      <c r="H7504" s="456">
        <f t="shared" si="117"/>
        <v>379.38</v>
      </c>
    </row>
    <row r="7505" spans="1:8" x14ac:dyDescent="0.25">
      <c r="A7505" s="447"/>
      <c r="B7505" s="449">
        <v>86914</v>
      </c>
      <c r="C7505" s="439" t="s">
        <v>3497</v>
      </c>
      <c r="D7505" s="449" t="s">
        <v>60</v>
      </c>
      <c r="E7505" s="450">
        <v>170.84</v>
      </c>
      <c r="F7505" s="455">
        <v>0</v>
      </c>
      <c r="G7505" s="453">
        <f>VLOOKUP(B7505,'SINAPI-%MO'!B:E,4,0)</f>
        <v>3.1300000000000001E-2</v>
      </c>
      <c r="H7505" s="456">
        <f t="shared" si="117"/>
        <v>165.49</v>
      </c>
    </row>
    <row r="7506" spans="1:8" x14ac:dyDescent="0.25">
      <c r="A7506" s="447"/>
      <c r="B7506" s="449">
        <v>86913</v>
      </c>
      <c r="C7506" s="439" t="s">
        <v>3496</v>
      </c>
      <c r="D7506" s="449" t="s">
        <v>60</v>
      </c>
      <c r="E7506" s="450">
        <v>93.76</v>
      </c>
      <c r="F7506" s="455">
        <v>0</v>
      </c>
      <c r="G7506" s="453">
        <f>VLOOKUP(B7506,'SINAPI-%MO'!B:E,4,0)</f>
        <v>5.7000000000000002E-2</v>
      </c>
      <c r="H7506" s="456">
        <f t="shared" si="117"/>
        <v>88.41</v>
      </c>
    </row>
    <row r="7507" spans="1:8" x14ac:dyDescent="0.25">
      <c r="A7507" s="447"/>
      <c r="B7507" s="449">
        <v>100853</v>
      </c>
      <c r="C7507" s="439" t="s">
        <v>3535</v>
      </c>
      <c r="D7507" s="449" t="s">
        <v>60</v>
      </c>
      <c r="E7507" s="450">
        <v>598.87</v>
      </c>
      <c r="F7507" s="455">
        <v>0</v>
      </c>
      <c r="G7507" s="453">
        <f>VLOOKUP(B7507,'SINAPI-%MO'!B:E,4,0)</f>
        <v>2.7099999999999999E-2</v>
      </c>
      <c r="H7507" s="456">
        <f t="shared" si="117"/>
        <v>582.64</v>
      </c>
    </row>
    <row r="7508" spans="1:8" x14ac:dyDescent="0.25">
      <c r="A7508" s="447"/>
      <c r="B7508" s="449">
        <v>100854</v>
      </c>
      <c r="C7508" s="439" t="s">
        <v>3536</v>
      </c>
      <c r="D7508" s="449" t="s">
        <v>60</v>
      </c>
      <c r="E7508" s="450">
        <v>3161.51</v>
      </c>
      <c r="F7508" s="455">
        <v>0</v>
      </c>
      <c r="G7508" s="453">
        <f>VLOOKUP(B7508,'SINAPI-%MO'!B:E,4,0)</f>
        <v>7.1999999999999998E-3</v>
      </c>
      <c r="H7508" s="456">
        <f t="shared" si="117"/>
        <v>3138.74</v>
      </c>
    </row>
    <row r="7509" spans="1:8" x14ac:dyDescent="0.25">
      <c r="A7509" s="447"/>
      <c r="B7509" s="449">
        <v>86915</v>
      </c>
      <c r="C7509" s="439" t="s">
        <v>3498</v>
      </c>
      <c r="D7509" s="449" t="s">
        <v>60</v>
      </c>
      <c r="E7509" s="450">
        <v>251.7</v>
      </c>
      <c r="F7509" s="455">
        <v>0</v>
      </c>
      <c r="G7509" s="453">
        <f>VLOOKUP(B7509,'SINAPI-%MO'!B:E,4,0)</f>
        <v>1.3299999999999999E-2</v>
      </c>
      <c r="H7509" s="456">
        <f t="shared" si="117"/>
        <v>248.35</v>
      </c>
    </row>
    <row r="7510" spans="1:8" x14ac:dyDescent="0.25">
      <c r="A7510" s="447"/>
      <c r="B7510" s="449">
        <v>86906</v>
      </c>
      <c r="C7510" s="439" t="s">
        <v>3491</v>
      </c>
      <c r="D7510" s="449" t="s">
        <v>60</v>
      </c>
      <c r="E7510" s="450">
        <v>130.44999999999999</v>
      </c>
      <c r="F7510" s="455">
        <v>0</v>
      </c>
      <c r="G7510" s="453">
        <f>VLOOKUP(B7510,'SINAPI-%MO'!B:E,4,0)</f>
        <v>2.58E-2</v>
      </c>
      <c r="H7510" s="456">
        <f t="shared" si="117"/>
        <v>127.08</v>
      </c>
    </row>
    <row r="7511" spans="1:8" x14ac:dyDescent="0.25">
      <c r="A7511" s="447"/>
      <c r="B7511" s="449">
        <v>86911</v>
      </c>
      <c r="C7511" s="439" t="s">
        <v>3495</v>
      </c>
      <c r="D7511" s="449" t="s">
        <v>60</v>
      </c>
      <c r="E7511" s="450">
        <v>152.58000000000001</v>
      </c>
      <c r="F7511" s="455">
        <v>0</v>
      </c>
      <c r="G7511" s="453">
        <f>VLOOKUP(B7511,'SINAPI-%MO'!B:E,4,0)</f>
        <v>2.6700000000000002E-2</v>
      </c>
      <c r="H7511" s="456">
        <f t="shared" si="117"/>
        <v>148.5</v>
      </c>
    </row>
    <row r="7512" spans="1:8" x14ac:dyDescent="0.25">
      <c r="A7512" s="447"/>
      <c r="B7512" s="449">
        <v>86909</v>
      </c>
      <c r="C7512" s="439" t="s">
        <v>3493</v>
      </c>
      <c r="D7512" s="449" t="s">
        <v>60</v>
      </c>
      <c r="E7512" s="450">
        <v>226.57</v>
      </c>
      <c r="F7512" s="455">
        <v>0</v>
      </c>
      <c r="G7512" s="453">
        <f>VLOOKUP(B7512,'SINAPI-%MO'!B:E,4,0)</f>
        <v>2.58E-2</v>
      </c>
      <c r="H7512" s="456">
        <f t="shared" si="117"/>
        <v>220.72</v>
      </c>
    </row>
    <row r="7513" spans="1:8" x14ac:dyDescent="0.25">
      <c r="A7513" s="447"/>
      <c r="B7513" s="449">
        <v>86910</v>
      </c>
      <c r="C7513" s="439" t="s">
        <v>3494</v>
      </c>
      <c r="D7513" s="449" t="s">
        <v>60</v>
      </c>
      <c r="E7513" s="450">
        <v>224.12</v>
      </c>
      <c r="F7513" s="455">
        <v>0</v>
      </c>
      <c r="G7513" s="453">
        <f>VLOOKUP(B7513,'SINAPI-%MO'!B:E,4,0)</f>
        <v>1.8200000000000001E-2</v>
      </c>
      <c r="H7513" s="456">
        <f t="shared" si="117"/>
        <v>220.04</v>
      </c>
    </row>
    <row r="7514" spans="1:8" x14ac:dyDescent="0.25">
      <c r="A7514" s="447"/>
      <c r="B7514" s="449">
        <v>86916</v>
      </c>
      <c r="C7514" s="439" t="s">
        <v>3499</v>
      </c>
      <c r="D7514" s="449" t="s">
        <v>60</v>
      </c>
      <c r="E7514" s="450">
        <v>25.2</v>
      </c>
      <c r="F7514" s="455">
        <v>0</v>
      </c>
      <c r="G7514" s="453">
        <f>VLOOKUP(B7514,'SINAPI-%MO'!B:E,4,0)</f>
        <v>0.21190000000000001</v>
      </c>
      <c r="H7514" s="456">
        <f t="shared" si="117"/>
        <v>19.86</v>
      </c>
    </row>
    <row r="7515" spans="1:8" x14ac:dyDescent="0.25">
      <c r="A7515" s="447"/>
      <c r="B7515" s="449">
        <v>95469</v>
      </c>
      <c r="C7515" s="439" t="s">
        <v>13174</v>
      </c>
      <c r="D7515" s="449" t="s">
        <v>60</v>
      </c>
      <c r="E7515" s="450">
        <v>332.58</v>
      </c>
      <c r="F7515" s="455">
        <v>0.13120000000000001</v>
      </c>
      <c r="G7515" s="453">
        <f>VLOOKUP(B7515,'SINAPI-%MO'!B:E,4,0)</f>
        <v>6.6000000000000003E-2</v>
      </c>
      <c r="H7515" s="456">
        <f t="shared" si="117"/>
        <v>310.62</v>
      </c>
    </row>
    <row r="7516" spans="1:8" x14ac:dyDescent="0.25">
      <c r="A7516" s="447"/>
      <c r="B7516" s="449">
        <v>95470</v>
      </c>
      <c r="C7516" s="439" t="s">
        <v>5697</v>
      </c>
      <c r="D7516" s="449" t="s">
        <v>60</v>
      </c>
      <c r="E7516" s="450">
        <v>342</v>
      </c>
      <c r="F7516" s="455">
        <v>0.12759999999999999</v>
      </c>
      <c r="G7516" s="453">
        <f>VLOOKUP(B7516,'SINAPI-%MO'!B:E,4,0)</f>
        <v>6.4199999999999993E-2</v>
      </c>
      <c r="H7516" s="456">
        <f t="shared" si="117"/>
        <v>320.04000000000002</v>
      </c>
    </row>
    <row r="7517" spans="1:8" x14ac:dyDescent="0.25">
      <c r="A7517" s="447"/>
      <c r="B7517" s="449">
        <v>95471</v>
      </c>
      <c r="C7517" s="439" t="s">
        <v>13175</v>
      </c>
      <c r="D7517" s="449" t="s">
        <v>60</v>
      </c>
      <c r="E7517" s="450">
        <v>881.19</v>
      </c>
      <c r="F7517" s="455">
        <v>4.9500000000000002E-2</v>
      </c>
      <c r="G7517" s="453">
        <f>VLOOKUP(B7517,'SINAPI-%MO'!B:E,4,0)</f>
        <v>5.11E-2</v>
      </c>
      <c r="H7517" s="456">
        <f t="shared" si="117"/>
        <v>836.16</v>
      </c>
    </row>
    <row r="7518" spans="1:8" x14ac:dyDescent="0.25">
      <c r="A7518" s="447"/>
      <c r="B7518" s="449">
        <v>95472</v>
      </c>
      <c r="C7518" s="439" t="s">
        <v>3524</v>
      </c>
      <c r="D7518" s="449" t="s">
        <v>60</v>
      </c>
      <c r="E7518" s="450">
        <v>890.61</v>
      </c>
      <c r="F7518" s="455">
        <v>4.9000000000000002E-2</v>
      </c>
      <c r="G7518" s="453">
        <f>VLOOKUP(B7518,'SINAPI-%MO'!B:E,4,0)</f>
        <v>5.0500000000000003E-2</v>
      </c>
      <c r="H7518" s="456">
        <f t="shared" si="117"/>
        <v>845.63</v>
      </c>
    </row>
    <row r="7519" spans="1:8" x14ac:dyDescent="0.25">
      <c r="A7519" s="447"/>
      <c r="B7519" s="449">
        <v>100848</v>
      </c>
      <c r="C7519" s="439" t="s">
        <v>3531</v>
      </c>
      <c r="D7519" s="449" t="s">
        <v>60</v>
      </c>
      <c r="E7519" s="450">
        <v>630.32000000000005</v>
      </c>
      <c r="F7519" s="455">
        <v>6.9199999999999998E-2</v>
      </c>
      <c r="G7519" s="453">
        <f>VLOOKUP(B7519,'SINAPI-%MO'!B:E,4,0)</f>
        <v>3.4799999999999998E-2</v>
      </c>
      <c r="H7519" s="456">
        <f t="shared" si="117"/>
        <v>608.38</v>
      </c>
    </row>
    <row r="7520" spans="1:8" x14ac:dyDescent="0.25">
      <c r="A7520" s="447"/>
      <c r="B7520" s="449">
        <v>86888</v>
      </c>
      <c r="C7520" s="439" t="s">
        <v>3479</v>
      </c>
      <c r="D7520" s="449" t="s">
        <v>60</v>
      </c>
      <c r="E7520" s="450">
        <v>555.35</v>
      </c>
      <c r="F7520" s="455">
        <v>7.8600000000000003E-2</v>
      </c>
      <c r="G7520" s="453">
        <f>VLOOKUP(B7520,'SINAPI-%MO'!B:E,4,0)</f>
        <v>5.74E-2</v>
      </c>
      <c r="H7520" s="456">
        <f t="shared" si="117"/>
        <v>523.47</v>
      </c>
    </row>
    <row r="7521" spans="1:8" x14ac:dyDescent="0.25">
      <c r="A7521" s="447"/>
      <c r="B7521" s="449">
        <v>86932</v>
      </c>
      <c r="C7521" s="439" t="s">
        <v>13176</v>
      </c>
      <c r="D7521" s="449" t="s">
        <v>60</v>
      </c>
      <c r="E7521" s="450">
        <v>635.53</v>
      </c>
      <c r="F7521" s="455">
        <v>6.8699999999999997E-2</v>
      </c>
      <c r="G7521" s="453">
        <f>VLOOKUP(B7521,'SINAPI-%MO'!B:E,4,0)</f>
        <v>5.8500000000000003E-2</v>
      </c>
      <c r="H7521" s="456">
        <f t="shared" si="117"/>
        <v>598.35</v>
      </c>
    </row>
    <row r="7522" spans="1:8" x14ac:dyDescent="0.25">
      <c r="A7522" s="447"/>
      <c r="B7522" s="449">
        <v>86931</v>
      </c>
      <c r="C7522" s="439" t="s">
        <v>13177</v>
      </c>
      <c r="D7522" s="449" t="s">
        <v>60</v>
      </c>
      <c r="E7522" s="450">
        <v>568.64</v>
      </c>
      <c r="F7522" s="455">
        <v>7.6700000000000004E-2</v>
      </c>
      <c r="G7522" s="453">
        <f>VLOOKUP(B7522,'SINAPI-%MO'!B:E,4,0)</f>
        <v>6.54E-2</v>
      </c>
      <c r="H7522" s="456">
        <f t="shared" si="117"/>
        <v>531.45000000000005</v>
      </c>
    </row>
    <row r="7523" spans="1:8" x14ac:dyDescent="0.25">
      <c r="A7523" s="447"/>
      <c r="B7523" s="449">
        <v>100878</v>
      </c>
      <c r="C7523" s="439" t="s">
        <v>3550</v>
      </c>
      <c r="D7523" s="449" t="s">
        <v>60</v>
      </c>
      <c r="E7523" s="450">
        <v>749.93</v>
      </c>
      <c r="F7523" s="455">
        <v>5.8200000000000002E-2</v>
      </c>
      <c r="G7523" s="453">
        <f>VLOOKUP(B7523,'SINAPI-%MO'!B:E,4,0)</f>
        <v>6.7400000000000002E-2</v>
      </c>
      <c r="H7523" s="456">
        <f t="shared" si="117"/>
        <v>699.38</v>
      </c>
    </row>
    <row r="7524" spans="1:8" x14ac:dyDescent="0.25">
      <c r="A7524" s="447"/>
      <c r="B7524" s="449">
        <v>86877</v>
      </c>
      <c r="C7524" s="439" t="s">
        <v>3472</v>
      </c>
      <c r="D7524" s="449" t="s">
        <v>60</v>
      </c>
      <c r="E7524" s="450">
        <v>99.99</v>
      </c>
      <c r="F7524" s="455">
        <v>0</v>
      </c>
      <c r="G7524" s="453">
        <f>VLOOKUP(B7524,'SINAPI-%MO'!B:E,4,0)</f>
        <v>6.0900000000000003E-2</v>
      </c>
      <c r="H7524" s="456">
        <f t="shared" si="117"/>
        <v>93.9</v>
      </c>
    </row>
    <row r="7525" spans="1:8" x14ac:dyDescent="0.25">
      <c r="A7525" s="447"/>
      <c r="B7525" s="449">
        <v>86878</v>
      </c>
      <c r="C7525" s="439" t="s">
        <v>3473</v>
      </c>
      <c r="D7525" s="449" t="s">
        <v>60</v>
      </c>
      <c r="E7525" s="450">
        <v>108.01</v>
      </c>
      <c r="F7525" s="455">
        <v>0</v>
      </c>
      <c r="G7525" s="453">
        <f>VLOOKUP(B7525,'SINAPI-%MO'!B:E,4,0)</f>
        <v>5.6399999999999999E-2</v>
      </c>
      <c r="H7525" s="456">
        <f t="shared" si="117"/>
        <v>101.91</v>
      </c>
    </row>
    <row r="7526" spans="1:8" x14ac:dyDescent="0.25">
      <c r="A7526" s="447"/>
      <c r="B7526" s="449">
        <v>86879</v>
      </c>
      <c r="C7526" s="439" t="s">
        <v>3474</v>
      </c>
      <c r="D7526" s="449" t="s">
        <v>60</v>
      </c>
      <c r="E7526" s="450">
        <v>10.52</v>
      </c>
      <c r="F7526" s="455">
        <v>0</v>
      </c>
      <c r="G7526" s="453">
        <f>VLOOKUP(B7526,'SINAPI-%MO'!B:E,4,0)</f>
        <v>0.41060000000000002</v>
      </c>
      <c r="H7526" s="456">
        <f t="shared" si="117"/>
        <v>6.2</v>
      </c>
    </row>
    <row r="7527" spans="1:8" x14ac:dyDescent="0.25">
      <c r="A7527" s="447"/>
      <c r="B7527" s="449">
        <v>86880</v>
      </c>
      <c r="C7527" s="439" t="s">
        <v>3475</v>
      </c>
      <c r="D7527" s="449" t="s">
        <v>60</v>
      </c>
      <c r="E7527" s="450">
        <v>29.3</v>
      </c>
      <c r="F7527" s="455">
        <v>0</v>
      </c>
      <c r="G7527" s="453">
        <f>VLOOKUP(B7527,'SINAPI-%MO'!B:E,4,0)</f>
        <v>0.1474</v>
      </c>
      <c r="H7527" s="456">
        <f t="shared" si="117"/>
        <v>24.98</v>
      </c>
    </row>
    <row r="7528" spans="1:8" x14ac:dyDescent="0.25">
      <c r="A7528" s="447"/>
      <c r="B7528" s="449">
        <v>101663</v>
      </c>
      <c r="C7528" s="439" t="s">
        <v>10818</v>
      </c>
      <c r="D7528" s="449" t="s">
        <v>60</v>
      </c>
      <c r="E7528" s="450">
        <v>25.17</v>
      </c>
      <c r="F7528" s="455">
        <v>0.29880000000000001</v>
      </c>
      <c r="G7528" s="453">
        <f>VLOOKUP(B7528,'SINAPI-%MO'!B:E,4,0)</f>
        <v>0.70120000000000005</v>
      </c>
      <c r="H7528" s="456">
        <f t="shared" si="117"/>
        <v>7.52</v>
      </c>
    </row>
    <row r="7529" spans="1:8" x14ac:dyDescent="0.25">
      <c r="A7529" s="447"/>
      <c r="B7529" s="449">
        <v>101664</v>
      </c>
      <c r="C7529" s="439" t="s">
        <v>10819</v>
      </c>
      <c r="D7529" s="449" t="s">
        <v>60</v>
      </c>
      <c r="E7529" s="450">
        <v>26.26</v>
      </c>
      <c r="F7529" s="455">
        <v>0.32790000000000002</v>
      </c>
      <c r="G7529" s="453">
        <f>VLOOKUP(B7529,'SINAPI-%MO'!B:E,4,0)</f>
        <v>0.67210000000000003</v>
      </c>
      <c r="H7529" s="456">
        <f t="shared" si="117"/>
        <v>8.61</v>
      </c>
    </row>
    <row r="7530" spans="1:8" x14ac:dyDescent="0.25">
      <c r="A7530" s="447"/>
      <c r="B7530" s="449">
        <v>101665</v>
      </c>
      <c r="C7530" s="439" t="s">
        <v>10820</v>
      </c>
      <c r="D7530" s="449" t="s">
        <v>60</v>
      </c>
      <c r="E7530" s="450">
        <v>30.98</v>
      </c>
      <c r="F7530" s="455">
        <v>0.43030000000000002</v>
      </c>
      <c r="G7530" s="453">
        <f>VLOOKUP(B7530,'SINAPI-%MO'!B:E,4,0)</f>
        <v>0.56969999999999998</v>
      </c>
      <c r="H7530" s="456">
        <f t="shared" si="117"/>
        <v>13.33</v>
      </c>
    </row>
    <row r="7531" spans="1:8" x14ac:dyDescent="0.25">
      <c r="A7531" s="447"/>
      <c r="B7531" s="449">
        <v>101634</v>
      </c>
      <c r="C7531" s="439" t="s">
        <v>11848</v>
      </c>
      <c r="D7531" s="449" t="s">
        <v>60</v>
      </c>
      <c r="E7531" s="450">
        <v>0</v>
      </c>
      <c r="F7531" s="455"/>
      <c r="G7531" s="453" t="e">
        <f>VLOOKUP(B7531,'SINAPI-%MO'!B:E,4,0)</f>
        <v>#N/A</v>
      </c>
      <c r="H7531" s="456" t="str">
        <f t="shared" si="117"/>
        <v/>
      </c>
    </row>
    <row r="7532" spans="1:8" x14ac:dyDescent="0.25">
      <c r="A7532" s="447"/>
      <c r="B7532" s="449">
        <v>101635</v>
      </c>
      <c r="C7532" s="439" t="s">
        <v>11849</v>
      </c>
      <c r="D7532" s="449" t="s">
        <v>60</v>
      </c>
      <c r="E7532" s="450">
        <v>0</v>
      </c>
      <c r="F7532" s="455"/>
      <c r="G7532" s="453" t="e">
        <f>VLOOKUP(B7532,'SINAPI-%MO'!B:E,4,0)</f>
        <v>#N/A</v>
      </c>
      <c r="H7532" s="456" t="str">
        <f t="shared" si="117"/>
        <v/>
      </c>
    </row>
    <row r="7533" spans="1:8" x14ac:dyDescent="0.25">
      <c r="A7533" s="447"/>
      <c r="B7533" s="449">
        <v>101636</v>
      </c>
      <c r="C7533" s="439" t="s">
        <v>10821</v>
      </c>
      <c r="D7533" s="449" t="s">
        <v>60</v>
      </c>
      <c r="E7533" s="450">
        <v>144.08000000000001</v>
      </c>
      <c r="F7533" s="455">
        <v>0.24440000000000001</v>
      </c>
      <c r="G7533" s="453">
        <f>VLOOKUP(B7533,'SINAPI-%MO'!B:E,4,0)</f>
        <v>0.27379999999999999</v>
      </c>
      <c r="H7533" s="456">
        <f t="shared" si="117"/>
        <v>104.63</v>
      </c>
    </row>
    <row r="7534" spans="1:8" x14ac:dyDescent="0.25">
      <c r="A7534" s="447"/>
      <c r="B7534" s="449">
        <v>101637</v>
      </c>
      <c r="C7534" s="439" t="s">
        <v>10822</v>
      </c>
      <c r="D7534" s="449" t="s">
        <v>60</v>
      </c>
      <c r="E7534" s="450">
        <v>138.52000000000001</v>
      </c>
      <c r="F7534" s="455">
        <v>0.25430000000000003</v>
      </c>
      <c r="G7534" s="453">
        <f>VLOOKUP(B7534,'SINAPI-%MO'!B:E,4,0)</f>
        <v>0.2848</v>
      </c>
      <c r="H7534" s="456">
        <f t="shared" si="117"/>
        <v>99.06</v>
      </c>
    </row>
    <row r="7535" spans="1:8" x14ac:dyDescent="0.25">
      <c r="A7535" s="447"/>
      <c r="B7535" s="449">
        <v>101638</v>
      </c>
      <c r="C7535" s="439" t="s">
        <v>11850</v>
      </c>
      <c r="D7535" s="449" t="s">
        <v>60</v>
      </c>
      <c r="E7535" s="450">
        <v>0</v>
      </c>
      <c r="F7535" s="455"/>
      <c r="G7535" s="453" t="e">
        <f>VLOOKUP(B7535,'SINAPI-%MO'!B:E,4,0)</f>
        <v>#N/A</v>
      </c>
      <c r="H7535" s="456" t="str">
        <f t="shared" si="117"/>
        <v/>
      </c>
    </row>
    <row r="7536" spans="1:8" x14ac:dyDescent="0.25">
      <c r="A7536" s="447"/>
      <c r="B7536" s="449">
        <v>101639</v>
      </c>
      <c r="C7536" s="439" t="s">
        <v>11851</v>
      </c>
      <c r="D7536" s="449" t="s">
        <v>60</v>
      </c>
      <c r="E7536" s="450">
        <v>0</v>
      </c>
      <c r="F7536" s="455"/>
      <c r="G7536" s="453" t="e">
        <f>VLOOKUP(B7536,'SINAPI-%MO'!B:E,4,0)</f>
        <v>#N/A</v>
      </c>
      <c r="H7536" s="456" t="str">
        <f t="shared" si="117"/>
        <v/>
      </c>
    </row>
    <row r="7537" spans="1:8" x14ac:dyDescent="0.25">
      <c r="A7537" s="447"/>
      <c r="B7537" s="449">
        <v>105919</v>
      </c>
      <c r="C7537" s="439" t="s">
        <v>11852</v>
      </c>
      <c r="D7537" s="449" t="s">
        <v>60</v>
      </c>
      <c r="E7537" s="450">
        <v>0</v>
      </c>
      <c r="F7537" s="455"/>
      <c r="G7537" s="453" t="e">
        <f>VLOOKUP(B7537,'SINAPI-%MO'!B:E,4,0)</f>
        <v>#N/A</v>
      </c>
      <c r="H7537" s="456" t="str">
        <f t="shared" si="117"/>
        <v/>
      </c>
    </row>
    <row r="7538" spans="1:8" x14ac:dyDescent="0.25">
      <c r="A7538" s="447"/>
      <c r="B7538" s="449">
        <v>101658</v>
      </c>
      <c r="C7538" s="439" t="s">
        <v>10823</v>
      </c>
      <c r="D7538" s="449" t="s">
        <v>60</v>
      </c>
      <c r="E7538" s="450">
        <v>473.4</v>
      </c>
      <c r="F7538" s="455">
        <v>0</v>
      </c>
      <c r="G7538" s="453">
        <f>VLOOKUP(B7538,'SINAPI-%MO'!B:E,4,0)</f>
        <v>4.0399999999999998E-2</v>
      </c>
      <c r="H7538" s="456">
        <f t="shared" si="117"/>
        <v>454.27</v>
      </c>
    </row>
    <row r="7539" spans="1:8" x14ac:dyDescent="0.25">
      <c r="A7539" s="447"/>
      <c r="B7539" s="449">
        <v>101659</v>
      </c>
      <c r="C7539" s="439" t="s">
        <v>10824</v>
      </c>
      <c r="D7539" s="449" t="s">
        <v>60</v>
      </c>
      <c r="E7539" s="450">
        <v>537.82000000000005</v>
      </c>
      <c r="F7539" s="455">
        <v>0</v>
      </c>
      <c r="G7539" s="453">
        <f>VLOOKUP(B7539,'SINAPI-%MO'!B:E,4,0)</f>
        <v>3.56E-2</v>
      </c>
      <c r="H7539" s="456">
        <f t="shared" si="117"/>
        <v>518.66999999999996</v>
      </c>
    </row>
    <row r="7540" spans="1:8" x14ac:dyDescent="0.25">
      <c r="A7540" s="447"/>
      <c r="B7540" s="449">
        <v>101660</v>
      </c>
      <c r="C7540" s="439" t="s">
        <v>10825</v>
      </c>
      <c r="D7540" s="449" t="s">
        <v>60</v>
      </c>
      <c r="E7540" s="450">
        <v>841.95</v>
      </c>
      <c r="F7540" s="455">
        <v>0</v>
      </c>
      <c r="G7540" s="453">
        <f>VLOOKUP(B7540,'SINAPI-%MO'!B:E,4,0)</f>
        <v>2.2700000000000001E-2</v>
      </c>
      <c r="H7540" s="456">
        <f t="shared" si="117"/>
        <v>822.83</v>
      </c>
    </row>
    <row r="7541" spans="1:8" x14ac:dyDescent="0.25">
      <c r="A7541" s="447"/>
      <c r="B7541" s="449">
        <v>101654</v>
      </c>
      <c r="C7541" s="439" t="s">
        <v>10826</v>
      </c>
      <c r="D7541" s="449" t="s">
        <v>60</v>
      </c>
      <c r="E7541" s="450">
        <v>194.49</v>
      </c>
      <c r="F7541" s="455">
        <v>0</v>
      </c>
      <c r="G7541" s="453">
        <f>VLOOKUP(B7541,'SINAPI-%MO'!B:E,4,0)</f>
        <v>9.8299999999999998E-2</v>
      </c>
      <c r="H7541" s="456">
        <f t="shared" si="117"/>
        <v>175.37</v>
      </c>
    </row>
    <row r="7542" spans="1:8" x14ac:dyDescent="0.25">
      <c r="A7542" s="447"/>
      <c r="B7542" s="449">
        <v>101655</v>
      </c>
      <c r="C7542" s="439" t="s">
        <v>10827</v>
      </c>
      <c r="D7542" s="449" t="s">
        <v>60</v>
      </c>
      <c r="E7542" s="450">
        <v>295.79000000000002</v>
      </c>
      <c r="F7542" s="455">
        <v>0</v>
      </c>
      <c r="G7542" s="453">
        <f>VLOOKUP(B7542,'SINAPI-%MO'!B:E,4,0)</f>
        <v>6.4600000000000005E-2</v>
      </c>
      <c r="H7542" s="456">
        <f t="shared" si="117"/>
        <v>276.68</v>
      </c>
    </row>
    <row r="7543" spans="1:8" x14ac:dyDescent="0.25">
      <c r="A7543" s="447"/>
      <c r="B7543" s="449">
        <v>101656</v>
      </c>
      <c r="C7543" s="439" t="s">
        <v>10828</v>
      </c>
      <c r="D7543" s="449" t="s">
        <v>60</v>
      </c>
      <c r="E7543" s="450">
        <v>319.43</v>
      </c>
      <c r="F7543" s="455">
        <v>0</v>
      </c>
      <c r="G7543" s="453">
        <f>VLOOKUP(B7543,'SINAPI-%MO'!B:E,4,0)</f>
        <v>5.9900000000000002E-2</v>
      </c>
      <c r="H7543" s="456">
        <f t="shared" si="117"/>
        <v>300.29000000000002</v>
      </c>
    </row>
    <row r="7544" spans="1:8" x14ac:dyDescent="0.25">
      <c r="A7544" s="447"/>
      <c r="B7544" s="449">
        <v>101657</v>
      </c>
      <c r="C7544" s="439" t="s">
        <v>10829</v>
      </c>
      <c r="D7544" s="449" t="s">
        <v>60</v>
      </c>
      <c r="E7544" s="450">
        <v>369.81</v>
      </c>
      <c r="F7544" s="455">
        <v>0</v>
      </c>
      <c r="G7544" s="453">
        <f>VLOOKUP(B7544,'SINAPI-%MO'!B:E,4,0)</f>
        <v>5.1700000000000003E-2</v>
      </c>
      <c r="H7544" s="456">
        <f t="shared" si="117"/>
        <v>350.69</v>
      </c>
    </row>
    <row r="7545" spans="1:8" x14ac:dyDescent="0.25">
      <c r="A7545" s="447"/>
      <c r="B7545" s="449">
        <v>105923</v>
      </c>
      <c r="C7545" s="439" t="s">
        <v>11853</v>
      </c>
      <c r="D7545" s="449" t="s">
        <v>60</v>
      </c>
      <c r="E7545" s="450">
        <v>0</v>
      </c>
      <c r="F7545" s="455"/>
      <c r="G7545" s="453" t="e">
        <f>VLOOKUP(B7545,'SINAPI-%MO'!B:E,4,0)</f>
        <v>#N/A</v>
      </c>
      <c r="H7545" s="456" t="str">
        <f t="shared" si="117"/>
        <v/>
      </c>
    </row>
    <row r="7546" spans="1:8" x14ac:dyDescent="0.25">
      <c r="A7546" s="447"/>
      <c r="B7546" s="449">
        <v>105921</v>
      </c>
      <c r="C7546" s="439" t="s">
        <v>11854</v>
      </c>
      <c r="D7546" s="449" t="s">
        <v>60</v>
      </c>
      <c r="E7546" s="450">
        <v>0</v>
      </c>
      <c r="F7546" s="455"/>
      <c r="G7546" s="453" t="e">
        <f>VLOOKUP(B7546,'SINAPI-%MO'!B:E,4,0)</f>
        <v>#N/A</v>
      </c>
      <c r="H7546" s="456" t="str">
        <f t="shared" si="117"/>
        <v/>
      </c>
    </row>
    <row r="7547" spans="1:8" x14ac:dyDescent="0.25">
      <c r="A7547" s="447"/>
      <c r="B7547" s="449">
        <v>105920</v>
      </c>
      <c r="C7547" s="439" t="s">
        <v>11855</v>
      </c>
      <c r="D7547" s="449" t="s">
        <v>60</v>
      </c>
      <c r="E7547" s="450">
        <v>0</v>
      </c>
      <c r="F7547" s="455"/>
      <c r="G7547" s="453" t="e">
        <f>VLOOKUP(B7547,'SINAPI-%MO'!B:E,4,0)</f>
        <v>#N/A</v>
      </c>
      <c r="H7547" s="456" t="str">
        <f t="shared" si="117"/>
        <v/>
      </c>
    </row>
    <row r="7548" spans="1:8" x14ac:dyDescent="0.25">
      <c r="A7548" s="447"/>
      <c r="B7548" s="449">
        <v>105922</v>
      </c>
      <c r="C7548" s="439" t="s">
        <v>11856</v>
      </c>
      <c r="D7548" s="449" t="s">
        <v>60</v>
      </c>
      <c r="E7548" s="450">
        <v>0</v>
      </c>
      <c r="F7548" s="455"/>
      <c r="G7548" s="453" t="e">
        <f>VLOOKUP(B7548,'SINAPI-%MO'!B:E,4,0)</f>
        <v>#N/A</v>
      </c>
      <c r="H7548" s="456" t="str">
        <f t="shared" si="117"/>
        <v/>
      </c>
    </row>
    <row r="7549" spans="1:8" x14ac:dyDescent="0.25">
      <c r="A7549" s="447"/>
      <c r="B7549" s="449">
        <v>101632</v>
      </c>
      <c r="C7549" s="439" t="s">
        <v>10830</v>
      </c>
      <c r="D7549" s="449" t="s">
        <v>60</v>
      </c>
      <c r="E7549" s="450">
        <v>32.89</v>
      </c>
      <c r="F7549" s="455">
        <v>0.97389999999999999</v>
      </c>
      <c r="G7549" s="453">
        <f>VLOOKUP(B7549,'SINAPI-%MO'!B:E,4,0)</f>
        <v>2.4E-2</v>
      </c>
      <c r="H7549" s="456">
        <f t="shared" si="117"/>
        <v>32.1</v>
      </c>
    </row>
    <row r="7550" spans="1:8" x14ac:dyDescent="0.25">
      <c r="A7550" s="447"/>
      <c r="B7550" s="449">
        <v>101661</v>
      </c>
      <c r="C7550" s="439" t="s">
        <v>10831</v>
      </c>
      <c r="D7550" s="449" t="s">
        <v>60</v>
      </c>
      <c r="E7550" s="450">
        <v>130.63</v>
      </c>
      <c r="F7550" s="455">
        <v>0</v>
      </c>
      <c r="G7550" s="453">
        <f>VLOOKUP(B7550,'SINAPI-%MO'!B:E,4,0)</f>
        <v>0.57509999999999994</v>
      </c>
      <c r="H7550" s="456">
        <f t="shared" si="117"/>
        <v>55.5</v>
      </c>
    </row>
    <row r="7551" spans="1:8" x14ac:dyDescent="0.25">
      <c r="A7551" s="447"/>
      <c r="B7551" s="449">
        <v>105924</v>
      </c>
      <c r="C7551" s="439" t="s">
        <v>10832</v>
      </c>
      <c r="D7551" s="449" t="s">
        <v>60</v>
      </c>
      <c r="E7551" s="450">
        <v>12.81</v>
      </c>
      <c r="F7551" s="455">
        <v>0</v>
      </c>
      <c r="G7551" s="453">
        <f>VLOOKUP(B7551,'SINAPI-%MO'!B:E,4,0)</f>
        <v>0.98909999999999998</v>
      </c>
      <c r="H7551" s="456">
        <f t="shared" si="117"/>
        <v>0.13</v>
      </c>
    </row>
    <row r="7552" spans="1:8" x14ac:dyDescent="0.25">
      <c r="A7552" s="447"/>
      <c r="B7552" s="449">
        <v>101651</v>
      </c>
      <c r="C7552" s="439" t="s">
        <v>10833</v>
      </c>
      <c r="D7552" s="449" t="s">
        <v>60</v>
      </c>
      <c r="E7552" s="450">
        <v>66.010000000000005</v>
      </c>
      <c r="F7552" s="455">
        <v>0</v>
      </c>
      <c r="G7552" s="453">
        <f>VLOOKUP(B7552,'SINAPI-%MO'!B:E,4,0)</f>
        <v>0.15909999999999999</v>
      </c>
      <c r="H7552" s="456">
        <f t="shared" si="117"/>
        <v>55.5</v>
      </c>
    </row>
    <row r="7553" spans="1:8" x14ac:dyDescent="0.25">
      <c r="A7553" s="447"/>
      <c r="B7553" s="449">
        <v>101630</v>
      </c>
      <c r="C7553" s="439" t="s">
        <v>10834</v>
      </c>
      <c r="D7553" s="449" t="s">
        <v>60</v>
      </c>
      <c r="E7553" s="450">
        <v>76.55</v>
      </c>
      <c r="F7553" s="455">
        <v>0</v>
      </c>
      <c r="G7553" s="453">
        <f>VLOOKUP(B7553,'SINAPI-%MO'!B:E,4,0)</f>
        <v>0.27489999999999998</v>
      </c>
      <c r="H7553" s="456">
        <f t="shared" si="117"/>
        <v>55.5</v>
      </c>
    </row>
    <row r="7554" spans="1:8" x14ac:dyDescent="0.25">
      <c r="A7554" s="447"/>
      <c r="B7554" s="449">
        <v>101633</v>
      </c>
      <c r="C7554" s="439" t="s">
        <v>10835</v>
      </c>
      <c r="D7554" s="449" t="s">
        <v>60</v>
      </c>
      <c r="E7554" s="450">
        <v>96.46</v>
      </c>
      <c r="F7554" s="455">
        <v>0.33210000000000001</v>
      </c>
      <c r="G7554" s="453">
        <f>VLOOKUP(B7554,'SINAPI-%MO'!B:E,4,0)</f>
        <v>9.1700000000000004E-2</v>
      </c>
      <c r="H7554" s="456">
        <f t="shared" si="117"/>
        <v>87.61</v>
      </c>
    </row>
    <row r="7555" spans="1:8" x14ac:dyDescent="0.25">
      <c r="A7555" s="447"/>
      <c r="B7555" s="449">
        <v>104219</v>
      </c>
      <c r="C7555" s="439" t="s">
        <v>4455</v>
      </c>
      <c r="D7555" s="449" t="s">
        <v>71</v>
      </c>
      <c r="E7555" s="450">
        <v>86.67</v>
      </c>
      <c r="F7555" s="455">
        <v>0</v>
      </c>
      <c r="G7555" s="453">
        <f>VLOOKUP(B7555,'SINAPI-%MO'!B:E,4,0)</f>
        <v>0.37369999999999998</v>
      </c>
      <c r="H7555" s="456">
        <f t="shared" si="117"/>
        <v>54.28</v>
      </c>
    </row>
    <row r="7556" spans="1:8" x14ac:dyDescent="0.25">
      <c r="A7556" s="447"/>
      <c r="B7556" s="449">
        <v>104223</v>
      </c>
      <c r="C7556" s="439" t="s">
        <v>4459</v>
      </c>
      <c r="D7556" s="449" t="s">
        <v>71</v>
      </c>
      <c r="E7556" s="450">
        <v>113.6</v>
      </c>
      <c r="F7556" s="455">
        <v>0</v>
      </c>
      <c r="G7556" s="453">
        <f>VLOOKUP(B7556,'SINAPI-%MO'!B:E,4,0)</f>
        <v>0.36699999999999999</v>
      </c>
      <c r="H7556" s="456">
        <f t="shared" si="117"/>
        <v>71.900000000000006</v>
      </c>
    </row>
    <row r="7557" spans="1:8" x14ac:dyDescent="0.25">
      <c r="A7557" s="447"/>
      <c r="B7557" s="449">
        <v>104227</v>
      </c>
      <c r="C7557" s="439" t="s">
        <v>4463</v>
      </c>
      <c r="D7557" s="449" t="s">
        <v>71</v>
      </c>
      <c r="E7557" s="450">
        <v>132.65</v>
      </c>
      <c r="F7557" s="455">
        <v>0</v>
      </c>
      <c r="G7557" s="453">
        <f>VLOOKUP(B7557,'SINAPI-%MO'!B:E,4,0)</f>
        <v>0.32500000000000001</v>
      </c>
      <c r="H7557" s="456">
        <f t="shared" si="117"/>
        <v>89.53</v>
      </c>
    </row>
    <row r="7558" spans="1:8" x14ac:dyDescent="0.25">
      <c r="A7558" s="447"/>
      <c r="B7558" s="449">
        <v>104231</v>
      </c>
      <c r="C7558" s="439" t="s">
        <v>4467</v>
      </c>
      <c r="D7558" s="449" t="s">
        <v>71</v>
      </c>
      <c r="E7558" s="450">
        <v>146.21</v>
      </c>
      <c r="F7558" s="455">
        <v>0</v>
      </c>
      <c r="G7558" s="453">
        <f>VLOOKUP(B7558,'SINAPI-%MO'!B:E,4,0)</f>
        <v>0.32800000000000001</v>
      </c>
      <c r="H7558" s="456">
        <f t="shared" si="117"/>
        <v>98.25</v>
      </c>
    </row>
    <row r="7559" spans="1:8" x14ac:dyDescent="0.25">
      <c r="A7559" s="447"/>
      <c r="B7559" s="449">
        <v>104235</v>
      </c>
      <c r="C7559" s="439" t="s">
        <v>4471</v>
      </c>
      <c r="D7559" s="449" t="s">
        <v>71</v>
      </c>
      <c r="E7559" s="450">
        <v>72.03</v>
      </c>
      <c r="F7559" s="455">
        <v>0</v>
      </c>
      <c r="G7559" s="453">
        <f>VLOOKUP(B7559,'SINAPI-%MO'!B:E,4,0)</f>
        <v>0.28949999999999998</v>
      </c>
      <c r="H7559" s="456">
        <f t="shared" si="117"/>
        <v>51.17</v>
      </c>
    </row>
    <row r="7560" spans="1:8" x14ac:dyDescent="0.25">
      <c r="A7560" s="447"/>
      <c r="B7560" s="449">
        <v>104239</v>
      </c>
      <c r="C7560" s="439" t="s">
        <v>4475</v>
      </c>
      <c r="D7560" s="449" t="s">
        <v>71</v>
      </c>
      <c r="E7560" s="450">
        <v>97.79</v>
      </c>
      <c r="F7560" s="455">
        <v>0</v>
      </c>
      <c r="G7560" s="453">
        <f>VLOOKUP(B7560,'SINAPI-%MO'!B:E,4,0)</f>
        <v>0.30809999999999998</v>
      </c>
      <c r="H7560" s="456">
        <f t="shared" si="117"/>
        <v>67.66</v>
      </c>
    </row>
    <row r="7561" spans="1:8" x14ac:dyDescent="0.25">
      <c r="A7561" s="447"/>
      <c r="B7561" s="449">
        <v>104243</v>
      </c>
      <c r="C7561" s="439" t="s">
        <v>4479</v>
      </c>
      <c r="D7561" s="449" t="s">
        <v>71</v>
      </c>
      <c r="E7561" s="450">
        <v>115.59</v>
      </c>
      <c r="F7561" s="455">
        <v>0</v>
      </c>
      <c r="G7561" s="453">
        <f>VLOOKUP(B7561,'SINAPI-%MO'!B:E,4,0)</f>
        <v>0.2722</v>
      </c>
      <c r="H7561" s="456">
        <f t="shared" si="117"/>
        <v>84.12</v>
      </c>
    </row>
    <row r="7562" spans="1:8" x14ac:dyDescent="0.25">
      <c r="A7562" s="447"/>
      <c r="B7562" s="449">
        <v>104247</v>
      </c>
      <c r="C7562" s="439" t="s">
        <v>4483</v>
      </c>
      <c r="D7562" s="449" t="s">
        <v>71</v>
      </c>
      <c r="E7562" s="450">
        <v>123.86</v>
      </c>
      <c r="F7562" s="455">
        <v>0</v>
      </c>
      <c r="G7562" s="453">
        <f>VLOOKUP(B7562,'SINAPI-%MO'!B:E,4,0)</f>
        <v>0.25419999999999998</v>
      </c>
      <c r="H7562" s="456">
        <f t="shared" si="117"/>
        <v>92.37</v>
      </c>
    </row>
    <row r="7563" spans="1:8" x14ac:dyDescent="0.25">
      <c r="A7563" s="447"/>
      <c r="B7563" s="449">
        <v>87795</v>
      </c>
      <c r="C7563" s="439" t="s">
        <v>4402</v>
      </c>
      <c r="D7563" s="449" t="s">
        <v>71</v>
      </c>
      <c r="E7563" s="450">
        <v>74.25</v>
      </c>
      <c r="F7563" s="455">
        <v>0</v>
      </c>
      <c r="G7563" s="453">
        <f>VLOOKUP(B7563,'SINAPI-%MO'!B:E,4,0)</f>
        <v>0.31069999999999998</v>
      </c>
      <c r="H7563" s="456">
        <f t="shared" si="117"/>
        <v>51.18</v>
      </c>
    </row>
    <row r="7564" spans="1:8" x14ac:dyDescent="0.25">
      <c r="A7564" s="447"/>
      <c r="B7564" s="449">
        <v>87800</v>
      </c>
      <c r="C7564" s="439" t="s">
        <v>4405</v>
      </c>
      <c r="D7564" s="449" t="s">
        <v>71</v>
      </c>
      <c r="E7564" s="450">
        <v>100.98</v>
      </c>
      <c r="F7564" s="455">
        <v>0</v>
      </c>
      <c r="G7564" s="453">
        <f>VLOOKUP(B7564,'SINAPI-%MO'!B:E,4,0)</f>
        <v>0.33</v>
      </c>
      <c r="H7564" s="456">
        <f t="shared" ref="H7564:H7627" si="118">IF(E7564&gt;0,TRUNC(E7564*(1-G7564),2),"")</f>
        <v>67.650000000000006</v>
      </c>
    </row>
    <row r="7565" spans="1:8" x14ac:dyDescent="0.25">
      <c r="A7565" s="447"/>
      <c r="B7565" s="449">
        <v>87804</v>
      </c>
      <c r="C7565" s="439" t="s">
        <v>4408</v>
      </c>
      <c r="D7565" s="449" t="s">
        <v>71</v>
      </c>
      <c r="E7565" s="450">
        <v>118.78</v>
      </c>
      <c r="F7565" s="455">
        <v>0</v>
      </c>
      <c r="G7565" s="453">
        <f>VLOOKUP(B7565,'SINAPI-%MO'!B:E,4,0)</f>
        <v>0.29170000000000001</v>
      </c>
      <c r="H7565" s="456">
        <f t="shared" si="118"/>
        <v>84.13</v>
      </c>
    </row>
    <row r="7566" spans="1:8" x14ac:dyDescent="0.25">
      <c r="A7566" s="447"/>
      <c r="B7566" s="449">
        <v>87808</v>
      </c>
      <c r="C7566" s="439" t="s">
        <v>4411</v>
      </c>
      <c r="D7566" s="449" t="s">
        <v>71</v>
      </c>
      <c r="E7566" s="450">
        <v>126.96</v>
      </c>
      <c r="F7566" s="455">
        <v>0</v>
      </c>
      <c r="G7566" s="453">
        <f>VLOOKUP(B7566,'SINAPI-%MO'!B:E,4,0)</f>
        <v>0.27239999999999998</v>
      </c>
      <c r="H7566" s="456">
        <f t="shared" si="118"/>
        <v>92.37</v>
      </c>
    </row>
    <row r="7567" spans="1:8" x14ac:dyDescent="0.25">
      <c r="A7567" s="447"/>
      <c r="B7567" s="449">
        <v>87778</v>
      </c>
      <c r="C7567" s="439" t="s">
        <v>4391</v>
      </c>
      <c r="D7567" s="449" t="s">
        <v>71</v>
      </c>
      <c r="E7567" s="450">
        <v>90.28</v>
      </c>
      <c r="F7567" s="455">
        <v>0</v>
      </c>
      <c r="G7567" s="453">
        <f>VLOOKUP(B7567,'SINAPI-%MO'!B:E,4,0)</f>
        <v>0.39879999999999999</v>
      </c>
      <c r="H7567" s="456">
        <f t="shared" si="118"/>
        <v>54.27</v>
      </c>
    </row>
    <row r="7568" spans="1:8" x14ac:dyDescent="0.25">
      <c r="A7568" s="447"/>
      <c r="B7568" s="449">
        <v>87783</v>
      </c>
      <c r="C7568" s="439" t="s">
        <v>4394</v>
      </c>
      <c r="D7568" s="449" t="s">
        <v>71</v>
      </c>
      <c r="E7568" s="450">
        <v>118.3</v>
      </c>
      <c r="F7568" s="455">
        <v>0</v>
      </c>
      <c r="G7568" s="453">
        <f>VLOOKUP(B7568,'SINAPI-%MO'!B:E,4,0)</f>
        <v>0.3921</v>
      </c>
      <c r="H7568" s="456">
        <f t="shared" si="118"/>
        <v>71.91</v>
      </c>
    </row>
    <row r="7569" spans="1:8" x14ac:dyDescent="0.25">
      <c r="A7569" s="447"/>
      <c r="B7569" s="449">
        <v>87787</v>
      </c>
      <c r="C7569" s="439" t="s">
        <v>4397</v>
      </c>
      <c r="D7569" s="449" t="s">
        <v>71</v>
      </c>
      <c r="E7569" s="450">
        <v>137.35</v>
      </c>
      <c r="F7569" s="455">
        <v>0</v>
      </c>
      <c r="G7569" s="453">
        <f>VLOOKUP(B7569,'SINAPI-%MO'!B:E,4,0)</f>
        <v>0.34810000000000002</v>
      </c>
      <c r="H7569" s="456">
        <f t="shared" si="118"/>
        <v>89.53</v>
      </c>
    </row>
    <row r="7570" spans="1:8" x14ac:dyDescent="0.25">
      <c r="A7570" s="447"/>
      <c r="B7570" s="449">
        <v>87791</v>
      </c>
      <c r="C7570" s="439" t="s">
        <v>4399</v>
      </c>
      <c r="D7570" s="449" t="s">
        <v>71</v>
      </c>
      <c r="E7570" s="450">
        <v>151.38</v>
      </c>
      <c r="F7570" s="455">
        <v>0</v>
      </c>
      <c r="G7570" s="453">
        <f>VLOOKUP(B7570,'SINAPI-%MO'!B:E,4,0)</f>
        <v>0.35089999999999999</v>
      </c>
      <c r="H7570" s="456">
        <f t="shared" si="118"/>
        <v>98.26</v>
      </c>
    </row>
    <row r="7571" spans="1:8" x14ac:dyDescent="0.25">
      <c r="A7571" s="447"/>
      <c r="B7571" s="449">
        <v>87832</v>
      </c>
      <c r="C7571" s="439" t="s">
        <v>4429</v>
      </c>
      <c r="D7571" s="449" t="s">
        <v>71</v>
      </c>
      <c r="E7571" s="450">
        <v>141.96</v>
      </c>
      <c r="F7571" s="455">
        <v>0</v>
      </c>
      <c r="G7571" s="453">
        <f>VLOOKUP(B7571,'SINAPI-%MO'!B:E,4,0)</f>
        <v>0.44190000000000002</v>
      </c>
      <c r="H7571" s="456">
        <f t="shared" si="118"/>
        <v>79.22</v>
      </c>
    </row>
    <row r="7572" spans="1:8" x14ac:dyDescent="0.25">
      <c r="A7572" s="447"/>
      <c r="B7572" s="449">
        <v>87812</v>
      </c>
      <c r="C7572" s="439" t="s">
        <v>4414</v>
      </c>
      <c r="D7572" s="449" t="s">
        <v>71</v>
      </c>
      <c r="E7572" s="450">
        <v>109.17</v>
      </c>
      <c r="F7572" s="455">
        <v>0</v>
      </c>
      <c r="G7572" s="453">
        <f>VLOOKUP(B7572,'SINAPI-%MO'!B:E,4,0)</f>
        <v>0.55789999999999995</v>
      </c>
      <c r="H7572" s="456">
        <f t="shared" si="118"/>
        <v>48.26</v>
      </c>
    </row>
    <row r="7573" spans="1:8" x14ac:dyDescent="0.25">
      <c r="A7573" s="447"/>
      <c r="B7573" s="449">
        <v>87816</v>
      </c>
      <c r="C7573" s="439" t="s">
        <v>4417</v>
      </c>
      <c r="D7573" s="449" t="s">
        <v>71</v>
      </c>
      <c r="E7573" s="450">
        <v>135.96</v>
      </c>
      <c r="F7573" s="455">
        <v>0</v>
      </c>
      <c r="G7573" s="453">
        <f>VLOOKUP(B7573,'SINAPI-%MO'!B:E,4,0)</f>
        <v>0.52380000000000004</v>
      </c>
      <c r="H7573" s="456">
        <f t="shared" si="118"/>
        <v>64.739999999999995</v>
      </c>
    </row>
    <row r="7574" spans="1:8" x14ac:dyDescent="0.25">
      <c r="A7574" s="447"/>
      <c r="B7574" s="449">
        <v>87820</v>
      </c>
      <c r="C7574" s="439" t="s">
        <v>4420</v>
      </c>
      <c r="D7574" s="449" t="s">
        <v>71</v>
      </c>
      <c r="E7574" s="450">
        <v>153.76</v>
      </c>
      <c r="F7574" s="455">
        <v>0</v>
      </c>
      <c r="G7574" s="453">
        <f>VLOOKUP(B7574,'SINAPI-%MO'!B:E,4,0)</f>
        <v>0.4718</v>
      </c>
      <c r="H7574" s="456">
        <f t="shared" si="118"/>
        <v>81.209999999999994</v>
      </c>
    </row>
    <row r="7575" spans="1:8" x14ac:dyDescent="0.25">
      <c r="A7575" s="447"/>
      <c r="B7575" s="449">
        <v>87824</v>
      </c>
      <c r="C7575" s="439" t="s">
        <v>4423</v>
      </c>
      <c r="D7575" s="449" t="s">
        <v>71</v>
      </c>
      <c r="E7575" s="450">
        <v>178.03</v>
      </c>
      <c r="F7575" s="455">
        <v>0</v>
      </c>
      <c r="G7575" s="453">
        <f>VLOOKUP(B7575,'SINAPI-%MO'!B:E,4,0)</f>
        <v>0.49759999999999999</v>
      </c>
      <c r="H7575" s="456">
        <f t="shared" si="118"/>
        <v>89.44</v>
      </c>
    </row>
    <row r="7576" spans="1:8" x14ac:dyDescent="0.25">
      <c r="A7576" s="447"/>
      <c r="B7576" s="449">
        <v>87828</v>
      </c>
      <c r="C7576" s="439" t="s">
        <v>4426</v>
      </c>
      <c r="D7576" s="449" t="s">
        <v>71</v>
      </c>
      <c r="E7576" s="450">
        <v>112.61</v>
      </c>
      <c r="F7576" s="455">
        <v>0</v>
      </c>
      <c r="G7576" s="453">
        <f>VLOOKUP(B7576,'SINAPI-%MO'!B:E,4,0)</f>
        <v>0.4748</v>
      </c>
      <c r="H7576" s="456">
        <f t="shared" si="118"/>
        <v>59.14</v>
      </c>
    </row>
    <row r="7577" spans="1:8" x14ac:dyDescent="0.25">
      <c r="A7577" s="447"/>
      <c r="B7577" s="449">
        <v>104251</v>
      </c>
      <c r="C7577" s="439" t="s">
        <v>4487</v>
      </c>
      <c r="D7577" s="449" t="s">
        <v>71</v>
      </c>
      <c r="E7577" s="450">
        <v>102.66</v>
      </c>
      <c r="F7577" s="455">
        <v>0</v>
      </c>
      <c r="G7577" s="453">
        <f>VLOOKUP(B7577,'SINAPI-%MO'!B:E,4,0)</f>
        <v>0.52990000000000004</v>
      </c>
      <c r="H7577" s="456">
        <f t="shared" si="118"/>
        <v>48.26</v>
      </c>
    </row>
    <row r="7578" spans="1:8" x14ac:dyDescent="0.25">
      <c r="A7578" s="447"/>
      <c r="B7578" s="449">
        <v>104255</v>
      </c>
      <c r="C7578" s="439" t="s">
        <v>4491</v>
      </c>
      <c r="D7578" s="449" t="s">
        <v>71</v>
      </c>
      <c r="E7578" s="450">
        <v>128.41999999999999</v>
      </c>
      <c r="F7578" s="455">
        <v>0</v>
      </c>
      <c r="G7578" s="453">
        <f>VLOOKUP(B7578,'SINAPI-%MO'!B:E,4,0)</f>
        <v>0.49590000000000001</v>
      </c>
      <c r="H7578" s="456">
        <f t="shared" si="118"/>
        <v>64.73</v>
      </c>
    </row>
    <row r="7579" spans="1:8" x14ac:dyDescent="0.25">
      <c r="A7579" s="447"/>
      <c r="B7579" s="449">
        <v>104259</v>
      </c>
      <c r="C7579" s="439" t="s">
        <v>4495</v>
      </c>
      <c r="D7579" s="449" t="s">
        <v>71</v>
      </c>
      <c r="E7579" s="450">
        <v>146.22</v>
      </c>
      <c r="F7579" s="455">
        <v>0</v>
      </c>
      <c r="G7579" s="453">
        <f>VLOOKUP(B7579,'SINAPI-%MO'!B:E,4,0)</f>
        <v>0.4446</v>
      </c>
      <c r="H7579" s="456">
        <f t="shared" si="118"/>
        <v>81.209999999999994</v>
      </c>
    </row>
    <row r="7580" spans="1:8" x14ac:dyDescent="0.25">
      <c r="A7580" s="447"/>
      <c r="B7580" s="449">
        <v>104263</v>
      </c>
      <c r="C7580" s="439" t="s">
        <v>4499</v>
      </c>
      <c r="D7580" s="449" t="s">
        <v>71</v>
      </c>
      <c r="E7580" s="450">
        <v>168.75</v>
      </c>
      <c r="F7580" s="455">
        <v>0</v>
      </c>
      <c r="G7580" s="453">
        <f>VLOOKUP(B7580,'SINAPI-%MO'!B:E,4,0)</f>
        <v>0.46989999999999998</v>
      </c>
      <c r="H7580" s="456">
        <f t="shared" si="118"/>
        <v>89.45</v>
      </c>
    </row>
    <row r="7581" spans="1:8" x14ac:dyDescent="0.25">
      <c r="A7581" s="447"/>
      <c r="B7581" s="449">
        <v>87794</v>
      </c>
      <c r="C7581" s="439" t="s">
        <v>4401</v>
      </c>
      <c r="D7581" s="449" t="s">
        <v>71</v>
      </c>
      <c r="E7581" s="450">
        <v>45.51</v>
      </c>
      <c r="F7581" s="455">
        <v>0</v>
      </c>
      <c r="G7581" s="453">
        <f>VLOOKUP(B7581,'SINAPI-%MO'!B:E,4,0)</f>
        <v>0.63129999999999997</v>
      </c>
      <c r="H7581" s="456">
        <f t="shared" si="118"/>
        <v>16.77</v>
      </c>
    </row>
    <row r="7582" spans="1:8" x14ac:dyDescent="0.25">
      <c r="A7582" s="447"/>
      <c r="B7582" s="449">
        <v>87799</v>
      </c>
      <c r="C7582" s="439" t="s">
        <v>4404</v>
      </c>
      <c r="D7582" s="449" t="s">
        <v>71</v>
      </c>
      <c r="E7582" s="450">
        <v>62.71</v>
      </c>
      <c r="F7582" s="455">
        <v>0</v>
      </c>
      <c r="G7582" s="453">
        <f>VLOOKUP(B7582,'SINAPI-%MO'!B:E,4,0)</f>
        <v>0.65700000000000003</v>
      </c>
      <c r="H7582" s="456">
        <f t="shared" si="118"/>
        <v>21.5</v>
      </c>
    </row>
    <row r="7583" spans="1:8" x14ac:dyDescent="0.25">
      <c r="A7583" s="447"/>
      <c r="B7583" s="449">
        <v>87803</v>
      </c>
      <c r="C7583" s="439" t="s">
        <v>4407</v>
      </c>
      <c r="D7583" s="449" t="s">
        <v>71</v>
      </c>
      <c r="E7583" s="450">
        <v>70.040000000000006</v>
      </c>
      <c r="F7583" s="455">
        <v>0</v>
      </c>
      <c r="G7583" s="453">
        <f>VLOOKUP(B7583,'SINAPI-%MO'!B:E,4,0)</f>
        <v>0.62539999999999996</v>
      </c>
      <c r="H7583" s="456">
        <f t="shared" si="118"/>
        <v>26.23</v>
      </c>
    </row>
    <row r="7584" spans="1:8" x14ac:dyDescent="0.25">
      <c r="A7584" s="447"/>
      <c r="B7584" s="449">
        <v>87807</v>
      </c>
      <c r="C7584" s="439" t="s">
        <v>4410</v>
      </c>
      <c r="D7584" s="449" t="s">
        <v>71</v>
      </c>
      <c r="E7584" s="450">
        <v>76.55</v>
      </c>
      <c r="F7584" s="455">
        <v>0</v>
      </c>
      <c r="G7584" s="453">
        <f>VLOOKUP(B7584,'SINAPI-%MO'!B:E,4,0)</f>
        <v>0.62639999999999996</v>
      </c>
      <c r="H7584" s="456">
        <f t="shared" si="118"/>
        <v>28.59</v>
      </c>
    </row>
    <row r="7585" spans="1:8" x14ac:dyDescent="0.25">
      <c r="A7585" s="447"/>
      <c r="B7585" s="449">
        <v>104218</v>
      </c>
      <c r="C7585" s="439" t="s">
        <v>4454</v>
      </c>
      <c r="D7585" s="449" t="s">
        <v>71</v>
      </c>
      <c r="E7585" s="450">
        <v>56.61</v>
      </c>
      <c r="F7585" s="455">
        <v>0</v>
      </c>
      <c r="G7585" s="453">
        <f>VLOOKUP(B7585,'SINAPI-%MO'!B:E,4,0)</f>
        <v>0.6925</v>
      </c>
      <c r="H7585" s="456">
        <f t="shared" si="118"/>
        <v>17.399999999999999</v>
      </c>
    </row>
    <row r="7586" spans="1:8" x14ac:dyDescent="0.25">
      <c r="A7586" s="447"/>
      <c r="B7586" s="449">
        <v>87777</v>
      </c>
      <c r="C7586" s="439" t="s">
        <v>4390</v>
      </c>
      <c r="D7586" s="449" t="s">
        <v>71</v>
      </c>
      <c r="E7586" s="450">
        <v>60.63</v>
      </c>
      <c r="F7586" s="455">
        <v>0</v>
      </c>
      <c r="G7586" s="453">
        <f>VLOOKUP(B7586,'SINAPI-%MO'!B:E,4,0)</f>
        <v>0.71279999999999999</v>
      </c>
      <c r="H7586" s="456">
        <f t="shared" si="118"/>
        <v>17.41</v>
      </c>
    </row>
    <row r="7587" spans="1:8" x14ac:dyDescent="0.25">
      <c r="A7587" s="447"/>
      <c r="B7587" s="449">
        <v>104222</v>
      </c>
      <c r="C7587" s="439" t="s">
        <v>4458</v>
      </c>
      <c r="D7587" s="449" t="s">
        <v>71</v>
      </c>
      <c r="E7587" s="450">
        <v>73.12</v>
      </c>
      <c r="F7587" s="455">
        <v>0</v>
      </c>
      <c r="G7587" s="453">
        <f>VLOOKUP(B7587,'SINAPI-%MO'!B:E,4,0)</f>
        <v>0.69269999999999998</v>
      </c>
      <c r="H7587" s="456">
        <f t="shared" si="118"/>
        <v>22.46</v>
      </c>
    </row>
    <row r="7588" spans="1:8" x14ac:dyDescent="0.25">
      <c r="A7588" s="447"/>
      <c r="B7588" s="449">
        <v>87781</v>
      </c>
      <c r="C7588" s="439" t="s">
        <v>4393</v>
      </c>
      <c r="D7588" s="449" t="s">
        <v>71</v>
      </c>
      <c r="E7588" s="450">
        <v>78.290000000000006</v>
      </c>
      <c r="F7588" s="455">
        <v>0</v>
      </c>
      <c r="G7588" s="453">
        <f>VLOOKUP(B7588,'SINAPI-%MO'!B:E,4,0)</f>
        <v>0.71299999999999997</v>
      </c>
      <c r="H7588" s="456">
        <f t="shared" si="118"/>
        <v>22.46</v>
      </c>
    </row>
    <row r="7589" spans="1:8" x14ac:dyDescent="0.25">
      <c r="A7589" s="447"/>
      <c r="B7589" s="449">
        <v>104226</v>
      </c>
      <c r="C7589" s="439" t="s">
        <v>4462</v>
      </c>
      <c r="D7589" s="449" t="s">
        <v>71</v>
      </c>
      <c r="E7589" s="450">
        <v>80.97</v>
      </c>
      <c r="F7589" s="455">
        <v>0</v>
      </c>
      <c r="G7589" s="453">
        <f>VLOOKUP(B7589,'SINAPI-%MO'!B:E,4,0)</f>
        <v>0.66</v>
      </c>
      <c r="H7589" s="456">
        <f t="shared" si="118"/>
        <v>27.52</v>
      </c>
    </row>
    <row r="7590" spans="1:8" x14ac:dyDescent="0.25">
      <c r="A7590" s="447"/>
      <c r="B7590" s="449">
        <v>87786</v>
      </c>
      <c r="C7590" s="439" t="s">
        <v>4396</v>
      </c>
      <c r="D7590" s="449" t="s">
        <v>71</v>
      </c>
      <c r="E7590" s="450">
        <v>86.14</v>
      </c>
      <c r="F7590" s="455">
        <v>0</v>
      </c>
      <c r="G7590" s="453">
        <f>VLOOKUP(B7590,'SINAPI-%MO'!B:E,4,0)</f>
        <v>0.6804</v>
      </c>
      <c r="H7590" s="456">
        <f t="shared" si="118"/>
        <v>27.53</v>
      </c>
    </row>
    <row r="7591" spans="1:8" x14ac:dyDescent="0.25">
      <c r="A7591" s="447"/>
      <c r="B7591" s="449">
        <v>104230</v>
      </c>
      <c r="C7591" s="439" t="s">
        <v>4466</v>
      </c>
      <c r="D7591" s="449" t="s">
        <v>71</v>
      </c>
      <c r="E7591" s="450">
        <v>94.78</v>
      </c>
      <c r="F7591" s="455">
        <v>0</v>
      </c>
      <c r="G7591" s="453">
        <f>VLOOKUP(B7591,'SINAPI-%MO'!B:E,4,0)</f>
        <v>0.68310000000000004</v>
      </c>
      <c r="H7591" s="456">
        <f t="shared" si="118"/>
        <v>30.03</v>
      </c>
    </row>
    <row r="7592" spans="1:8" x14ac:dyDescent="0.25">
      <c r="A7592" s="447"/>
      <c r="B7592" s="449">
        <v>104234</v>
      </c>
      <c r="C7592" s="439" t="s">
        <v>4470</v>
      </c>
      <c r="D7592" s="449" t="s">
        <v>71</v>
      </c>
      <c r="E7592" s="450">
        <v>43.14</v>
      </c>
      <c r="F7592" s="455">
        <v>0</v>
      </c>
      <c r="G7592" s="453">
        <f>VLOOKUP(B7592,'SINAPI-%MO'!B:E,4,0)</f>
        <v>0.61099999999999999</v>
      </c>
      <c r="H7592" s="456">
        <f t="shared" si="118"/>
        <v>16.78</v>
      </c>
    </row>
    <row r="7593" spans="1:8" x14ac:dyDescent="0.25">
      <c r="A7593" s="447"/>
      <c r="B7593" s="449">
        <v>104238</v>
      </c>
      <c r="C7593" s="439" t="s">
        <v>4474</v>
      </c>
      <c r="D7593" s="449" t="s">
        <v>71</v>
      </c>
      <c r="E7593" s="450">
        <v>59.21</v>
      </c>
      <c r="F7593" s="455">
        <v>0</v>
      </c>
      <c r="G7593" s="453">
        <f>VLOOKUP(B7593,'SINAPI-%MO'!B:E,4,0)</f>
        <v>0.63670000000000004</v>
      </c>
      <c r="H7593" s="456">
        <f t="shared" si="118"/>
        <v>21.51</v>
      </c>
    </row>
    <row r="7594" spans="1:8" x14ac:dyDescent="0.25">
      <c r="A7594" s="447"/>
      <c r="B7594" s="449">
        <v>104242</v>
      </c>
      <c r="C7594" s="439" t="s">
        <v>4478</v>
      </c>
      <c r="D7594" s="449" t="s">
        <v>71</v>
      </c>
      <c r="E7594" s="450">
        <v>66.540000000000006</v>
      </c>
      <c r="F7594" s="455">
        <v>0</v>
      </c>
      <c r="G7594" s="453">
        <f>VLOOKUP(B7594,'SINAPI-%MO'!B:E,4,0)</f>
        <v>0.60570000000000002</v>
      </c>
      <c r="H7594" s="456">
        <f t="shared" si="118"/>
        <v>26.23</v>
      </c>
    </row>
    <row r="7595" spans="1:8" x14ac:dyDescent="0.25">
      <c r="A7595" s="447"/>
      <c r="B7595" s="449">
        <v>104246</v>
      </c>
      <c r="C7595" s="439" t="s">
        <v>4482</v>
      </c>
      <c r="D7595" s="449" t="s">
        <v>71</v>
      </c>
      <c r="E7595" s="450">
        <v>72.680000000000007</v>
      </c>
      <c r="F7595" s="455">
        <v>0</v>
      </c>
      <c r="G7595" s="453">
        <f>VLOOKUP(B7595,'SINAPI-%MO'!B:E,4,0)</f>
        <v>0.60650000000000004</v>
      </c>
      <c r="H7595" s="456">
        <f t="shared" si="118"/>
        <v>28.59</v>
      </c>
    </row>
    <row r="7596" spans="1:8" x14ac:dyDescent="0.25">
      <c r="A7596" s="447"/>
      <c r="B7596" s="449">
        <v>104250</v>
      </c>
      <c r="C7596" s="439" t="s">
        <v>4486</v>
      </c>
      <c r="D7596" s="449" t="s">
        <v>71</v>
      </c>
      <c r="E7596" s="450">
        <v>77.02</v>
      </c>
      <c r="F7596" s="455">
        <v>0</v>
      </c>
      <c r="G7596" s="453">
        <f>VLOOKUP(B7596,'SINAPI-%MO'!B:E,4,0)</f>
        <v>0.82</v>
      </c>
      <c r="H7596" s="456">
        <f t="shared" si="118"/>
        <v>13.86</v>
      </c>
    </row>
    <row r="7597" spans="1:8" x14ac:dyDescent="0.25">
      <c r="A7597" s="447"/>
      <c r="B7597" s="449">
        <v>87811</v>
      </c>
      <c r="C7597" s="439" t="s">
        <v>4413</v>
      </c>
      <c r="D7597" s="449" t="s">
        <v>71</v>
      </c>
      <c r="E7597" s="450">
        <v>84.25</v>
      </c>
      <c r="F7597" s="455">
        <v>0</v>
      </c>
      <c r="G7597" s="453">
        <f>VLOOKUP(B7597,'SINAPI-%MO'!B:E,4,0)</f>
        <v>0.83550000000000002</v>
      </c>
      <c r="H7597" s="456">
        <f t="shared" si="118"/>
        <v>13.85</v>
      </c>
    </row>
    <row r="7598" spans="1:8" x14ac:dyDescent="0.25">
      <c r="A7598" s="447"/>
      <c r="B7598" s="449">
        <v>104254</v>
      </c>
      <c r="C7598" s="439" t="s">
        <v>4490</v>
      </c>
      <c r="D7598" s="449" t="s">
        <v>71</v>
      </c>
      <c r="E7598" s="450">
        <v>93.09</v>
      </c>
      <c r="F7598" s="455">
        <v>0</v>
      </c>
      <c r="G7598" s="453">
        <f>VLOOKUP(B7598,'SINAPI-%MO'!B:E,4,0)</f>
        <v>0.80030000000000001</v>
      </c>
      <c r="H7598" s="456">
        <f t="shared" si="118"/>
        <v>18.59</v>
      </c>
    </row>
    <row r="7599" spans="1:8" x14ac:dyDescent="0.25">
      <c r="A7599" s="447"/>
      <c r="B7599" s="449">
        <v>87815</v>
      </c>
      <c r="C7599" s="439" t="s">
        <v>4416</v>
      </c>
      <c r="D7599" s="449" t="s">
        <v>71</v>
      </c>
      <c r="E7599" s="450">
        <v>101.45</v>
      </c>
      <c r="F7599" s="455">
        <v>0</v>
      </c>
      <c r="G7599" s="453">
        <f>VLOOKUP(B7599,'SINAPI-%MO'!B:E,4,0)</f>
        <v>0.81679999999999997</v>
      </c>
      <c r="H7599" s="456">
        <f t="shared" si="118"/>
        <v>18.579999999999998</v>
      </c>
    </row>
    <row r="7600" spans="1:8" x14ac:dyDescent="0.25">
      <c r="A7600" s="447"/>
      <c r="B7600" s="449">
        <v>104258</v>
      </c>
      <c r="C7600" s="439" t="s">
        <v>4494</v>
      </c>
      <c r="D7600" s="449" t="s">
        <v>71</v>
      </c>
      <c r="E7600" s="450">
        <v>100.42</v>
      </c>
      <c r="F7600" s="455">
        <v>0</v>
      </c>
      <c r="G7600" s="453">
        <f>VLOOKUP(B7600,'SINAPI-%MO'!B:E,4,0)</f>
        <v>0.76780000000000004</v>
      </c>
      <c r="H7600" s="456">
        <f t="shared" si="118"/>
        <v>23.31</v>
      </c>
    </row>
    <row r="7601" spans="1:8" x14ac:dyDescent="0.25">
      <c r="A7601" s="447"/>
      <c r="B7601" s="449">
        <v>87819</v>
      </c>
      <c r="C7601" s="439" t="s">
        <v>4419</v>
      </c>
      <c r="D7601" s="449" t="s">
        <v>71</v>
      </c>
      <c r="E7601" s="450">
        <v>108.78</v>
      </c>
      <c r="F7601" s="455">
        <v>0</v>
      </c>
      <c r="G7601" s="453">
        <f>VLOOKUP(B7601,'SINAPI-%MO'!B:E,4,0)</f>
        <v>0.78559999999999997</v>
      </c>
      <c r="H7601" s="456">
        <f t="shared" si="118"/>
        <v>23.32</v>
      </c>
    </row>
    <row r="7602" spans="1:8" x14ac:dyDescent="0.25">
      <c r="A7602" s="447"/>
      <c r="B7602" s="449">
        <v>104262</v>
      </c>
      <c r="C7602" s="439" t="s">
        <v>4498</v>
      </c>
      <c r="D7602" s="449" t="s">
        <v>71</v>
      </c>
      <c r="E7602" s="450">
        <v>128.76</v>
      </c>
      <c r="F7602" s="455">
        <v>0</v>
      </c>
      <c r="G7602" s="453">
        <f>VLOOKUP(B7602,'SINAPI-%MO'!B:E,4,0)</f>
        <v>0.80059999999999998</v>
      </c>
      <c r="H7602" s="456">
        <f t="shared" si="118"/>
        <v>25.67</v>
      </c>
    </row>
    <row r="7603" spans="1:8" x14ac:dyDescent="0.25">
      <c r="A7603" s="447"/>
      <c r="B7603" s="449">
        <v>87823</v>
      </c>
      <c r="C7603" s="439" t="s">
        <v>4422</v>
      </c>
      <c r="D7603" s="449" t="s">
        <v>71</v>
      </c>
      <c r="E7603" s="450">
        <v>140.16999999999999</v>
      </c>
      <c r="F7603" s="455">
        <v>0</v>
      </c>
      <c r="G7603" s="453">
        <f>VLOOKUP(B7603,'SINAPI-%MO'!B:E,4,0)</f>
        <v>0.81679999999999997</v>
      </c>
      <c r="H7603" s="456">
        <f t="shared" si="118"/>
        <v>25.67</v>
      </c>
    </row>
    <row r="7604" spans="1:8" x14ac:dyDescent="0.25">
      <c r="A7604" s="447"/>
      <c r="B7604" s="449">
        <v>87827</v>
      </c>
      <c r="C7604" s="439" t="s">
        <v>4425</v>
      </c>
      <c r="D7604" s="449" t="s">
        <v>71</v>
      </c>
      <c r="E7604" s="450">
        <v>79.849999999999994</v>
      </c>
      <c r="F7604" s="455">
        <v>0</v>
      </c>
      <c r="G7604" s="453">
        <f>VLOOKUP(B7604,'SINAPI-%MO'!B:E,4,0)</f>
        <v>0.78739999999999999</v>
      </c>
      <c r="H7604" s="456">
        <f t="shared" si="118"/>
        <v>16.97</v>
      </c>
    </row>
    <row r="7605" spans="1:8" x14ac:dyDescent="0.25">
      <c r="A7605" s="447"/>
      <c r="B7605" s="449">
        <v>87831</v>
      </c>
      <c r="C7605" s="439" t="s">
        <v>4428</v>
      </c>
      <c r="D7605" s="449" t="s">
        <v>71</v>
      </c>
      <c r="E7605" s="450">
        <v>97.21</v>
      </c>
      <c r="F7605" s="455">
        <v>0</v>
      </c>
      <c r="G7605" s="453">
        <f>VLOOKUP(B7605,'SINAPI-%MO'!B:E,4,0)</f>
        <v>0.76600000000000001</v>
      </c>
      <c r="H7605" s="456">
        <f t="shared" si="118"/>
        <v>22.74</v>
      </c>
    </row>
    <row r="7606" spans="1:8" x14ac:dyDescent="0.25">
      <c r="A7606" s="447"/>
      <c r="B7606" s="449">
        <v>104220</v>
      </c>
      <c r="C7606" s="439" t="s">
        <v>4456</v>
      </c>
      <c r="D7606" s="449" t="s">
        <v>71</v>
      </c>
      <c r="E7606" s="450">
        <v>57.04</v>
      </c>
      <c r="F7606" s="455">
        <v>9.6199999999999994E-2</v>
      </c>
      <c r="G7606" s="453">
        <f>VLOOKUP(B7606,'SINAPI-%MO'!B:E,4,0)</f>
        <v>0.57220000000000004</v>
      </c>
      <c r="H7606" s="456">
        <f t="shared" si="118"/>
        <v>24.4</v>
      </c>
    </row>
    <row r="7607" spans="1:8" x14ac:dyDescent="0.25">
      <c r="A7607" s="447"/>
      <c r="B7607" s="449">
        <v>104203</v>
      </c>
      <c r="C7607" s="439" t="s">
        <v>4440</v>
      </c>
      <c r="D7607" s="449" t="s">
        <v>71</v>
      </c>
      <c r="E7607" s="450">
        <v>61.28</v>
      </c>
      <c r="F7607" s="455">
        <v>9.9699999999999997E-2</v>
      </c>
      <c r="G7607" s="453">
        <f>VLOOKUP(B7607,'SINAPI-%MO'!B:E,4,0)</f>
        <v>0.59150000000000003</v>
      </c>
      <c r="H7607" s="456">
        <f t="shared" si="118"/>
        <v>25.03</v>
      </c>
    </row>
    <row r="7608" spans="1:8" x14ac:dyDescent="0.25">
      <c r="A7608" s="447"/>
      <c r="B7608" s="449">
        <v>104224</v>
      </c>
      <c r="C7608" s="439" t="s">
        <v>4460</v>
      </c>
      <c r="D7608" s="449" t="s">
        <v>71</v>
      </c>
      <c r="E7608" s="450">
        <v>73.69</v>
      </c>
      <c r="F7608" s="455">
        <v>9.6500000000000002E-2</v>
      </c>
      <c r="G7608" s="453">
        <f>VLOOKUP(B7608,'SINAPI-%MO'!B:E,4,0)</f>
        <v>0.57050000000000001</v>
      </c>
      <c r="H7608" s="456">
        <f t="shared" si="118"/>
        <v>31.64</v>
      </c>
    </row>
    <row r="7609" spans="1:8" x14ac:dyDescent="0.25">
      <c r="A7609" s="447"/>
      <c r="B7609" s="449">
        <v>104204</v>
      </c>
      <c r="C7609" s="439" t="s">
        <v>4441</v>
      </c>
      <c r="D7609" s="449" t="s">
        <v>71</v>
      </c>
      <c r="E7609" s="450">
        <v>79.2</v>
      </c>
      <c r="F7609" s="455">
        <v>0.1</v>
      </c>
      <c r="G7609" s="453">
        <f>VLOOKUP(B7609,'SINAPI-%MO'!B:E,4,0)</f>
        <v>0.59019999999999995</v>
      </c>
      <c r="H7609" s="456">
        <f t="shared" si="118"/>
        <v>32.450000000000003</v>
      </c>
    </row>
    <row r="7610" spans="1:8" x14ac:dyDescent="0.25">
      <c r="A7610" s="447"/>
      <c r="B7610" s="449">
        <v>104228</v>
      </c>
      <c r="C7610" s="439" t="s">
        <v>4464</v>
      </c>
      <c r="D7610" s="449" t="s">
        <v>71</v>
      </c>
      <c r="E7610" s="450">
        <v>81.069999999999993</v>
      </c>
      <c r="F7610" s="455">
        <v>9.0800000000000006E-2</v>
      </c>
      <c r="G7610" s="453">
        <f>VLOOKUP(B7610,'SINAPI-%MO'!B:E,4,0)</f>
        <v>0.53710000000000002</v>
      </c>
      <c r="H7610" s="456">
        <f t="shared" si="118"/>
        <v>37.520000000000003</v>
      </c>
    </row>
    <row r="7611" spans="1:8" x14ac:dyDescent="0.25">
      <c r="A7611" s="447"/>
      <c r="B7611" s="449">
        <v>104205</v>
      </c>
      <c r="C7611" s="439" t="s">
        <v>4442</v>
      </c>
      <c r="D7611" s="449" t="s">
        <v>71</v>
      </c>
      <c r="E7611" s="450">
        <v>86.59</v>
      </c>
      <c r="F7611" s="455">
        <v>9.4399999999999998E-2</v>
      </c>
      <c r="G7611" s="453">
        <f>VLOOKUP(B7611,'SINAPI-%MO'!B:E,4,0)</f>
        <v>0.55710000000000004</v>
      </c>
      <c r="H7611" s="456">
        <f t="shared" si="118"/>
        <v>38.35</v>
      </c>
    </row>
    <row r="7612" spans="1:8" x14ac:dyDescent="0.25">
      <c r="A7612" s="447"/>
      <c r="B7612" s="449">
        <v>104232</v>
      </c>
      <c r="C7612" s="439" t="s">
        <v>4468</v>
      </c>
      <c r="D7612" s="449" t="s">
        <v>71</v>
      </c>
      <c r="E7612" s="450">
        <v>89.59</v>
      </c>
      <c r="F7612" s="455">
        <v>9.1399999999999995E-2</v>
      </c>
      <c r="G7612" s="453">
        <f>VLOOKUP(B7612,'SINAPI-%MO'!B:E,4,0)</f>
        <v>0.54049999999999998</v>
      </c>
      <c r="H7612" s="456">
        <f t="shared" si="118"/>
        <v>41.16</v>
      </c>
    </row>
    <row r="7613" spans="1:8" x14ac:dyDescent="0.25">
      <c r="A7613" s="447"/>
      <c r="B7613" s="449">
        <v>104206</v>
      </c>
      <c r="C7613" s="439" t="s">
        <v>4443</v>
      </c>
      <c r="D7613" s="449" t="s">
        <v>71</v>
      </c>
      <c r="E7613" s="450">
        <v>95.65</v>
      </c>
      <c r="F7613" s="455">
        <v>9.4899999999999998E-2</v>
      </c>
      <c r="G7613" s="453">
        <f>VLOOKUP(B7613,'SINAPI-%MO'!B:E,4,0)</f>
        <v>0.56030000000000002</v>
      </c>
      <c r="H7613" s="456">
        <f t="shared" si="118"/>
        <v>42.05</v>
      </c>
    </row>
    <row r="7614" spans="1:8" x14ac:dyDescent="0.25">
      <c r="A7614" s="447"/>
      <c r="B7614" s="449">
        <v>104236</v>
      </c>
      <c r="C7614" s="439" t="s">
        <v>4472</v>
      </c>
      <c r="D7614" s="449" t="s">
        <v>71</v>
      </c>
      <c r="E7614" s="450">
        <v>42.88</v>
      </c>
      <c r="F7614" s="455">
        <v>8.2799999999999999E-2</v>
      </c>
      <c r="G7614" s="453">
        <f>VLOOKUP(B7614,'SINAPI-%MO'!B:E,4,0)</f>
        <v>0.49180000000000001</v>
      </c>
      <c r="H7614" s="456">
        <f t="shared" si="118"/>
        <v>21.79</v>
      </c>
    </row>
    <row r="7615" spans="1:8" x14ac:dyDescent="0.25">
      <c r="A7615" s="447"/>
      <c r="B7615" s="449">
        <v>104207</v>
      </c>
      <c r="C7615" s="439" t="s">
        <v>4444</v>
      </c>
      <c r="D7615" s="449" t="s">
        <v>71</v>
      </c>
      <c r="E7615" s="450">
        <v>45.49</v>
      </c>
      <c r="F7615" s="455">
        <v>8.6400000000000005E-2</v>
      </c>
      <c r="G7615" s="453">
        <f>VLOOKUP(B7615,'SINAPI-%MO'!B:E,4,0)</f>
        <v>0.51239999999999997</v>
      </c>
      <c r="H7615" s="456">
        <f t="shared" si="118"/>
        <v>22.18</v>
      </c>
    </row>
    <row r="7616" spans="1:8" x14ac:dyDescent="0.25">
      <c r="A7616" s="447"/>
      <c r="B7616" s="449">
        <v>104240</v>
      </c>
      <c r="C7616" s="439" t="s">
        <v>4476</v>
      </c>
      <c r="D7616" s="449" t="s">
        <v>71</v>
      </c>
      <c r="E7616" s="450">
        <v>59.17</v>
      </c>
      <c r="F7616" s="455">
        <v>8.7499999999999994E-2</v>
      </c>
      <c r="G7616" s="453">
        <f>VLOOKUP(B7616,'SINAPI-%MO'!B:E,4,0)</f>
        <v>0.51459999999999995</v>
      </c>
      <c r="H7616" s="456">
        <f t="shared" si="118"/>
        <v>28.72</v>
      </c>
    </row>
    <row r="7617" spans="1:8" x14ac:dyDescent="0.25">
      <c r="A7617" s="447"/>
      <c r="B7617" s="449">
        <v>104208</v>
      </c>
      <c r="C7617" s="439" t="s">
        <v>4445</v>
      </c>
      <c r="D7617" s="449" t="s">
        <v>71</v>
      </c>
      <c r="E7617" s="450">
        <v>62.92</v>
      </c>
      <c r="F7617" s="455">
        <v>9.11E-2</v>
      </c>
      <c r="G7617" s="453">
        <f>VLOOKUP(B7617,'SINAPI-%MO'!B:E,4,0)</f>
        <v>0.53459999999999996</v>
      </c>
      <c r="H7617" s="456">
        <f t="shared" si="118"/>
        <v>29.28</v>
      </c>
    </row>
    <row r="7618" spans="1:8" x14ac:dyDescent="0.25">
      <c r="A7618" s="447"/>
      <c r="B7618" s="449">
        <v>104244</v>
      </c>
      <c r="C7618" s="439" t="s">
        <v>4480</v>
      </c>
      <c r="D7618" s="449" t="s">
        <v>71</v>
      </c>
      <c r="E7618" s="450">
        <v>66.11</v>
      </c>
      <c r="F7618" s="455">
        <v>8.2100000000000006E-2</v>
      </c>
      <c r="G7618" s="453">
        <f>VLOOKUP(B7618,'SINAPI-%MO'!B:E,4,0)</f>
        <v>0.4819</v>
      </c>
      <c r="H7618" s="456">
        <f t="shared" si="118"/>
        <v>34.25</v>
      </c>
    </row>
    <row r="7619" spans="1:8" x14ac:dyDescent="0.25">
      <c r="A7619" s="447"/>
      <c r="B7619" s="449">
        <v>104209</v>
      </c>
      <c r="C7619" s="439" t="s">
        <v>4446</v>
      </c>
      <c r="D7619" s="449" t="s">
        <v>71</v>
      </c>
      <c r="E7619" s="450">
        <v>69.86</v>
      </c>
      <c r="F7619" s="455">
        <v>8.5599999999999996E-2</v>
      </c>
      <c r="G7619" s="453">
        <f>VLOOKUP(B7619,'SINAPI-%MO'!B:E,4,0)</f>
        <v>0.50170000000000003</v>
      </c>
      <c r="H7619" s="456">
        <f t="shared" si="118"/>
        <v>34.81</v>
      </c>
    </row>
    <row r="7620" spans="1:8" x14ac:dyDescent="0.25">
      <c r="A7620" s="447"/>
      <c r="B7620" s="449">
        <v>104248</v>
      </c>
      <c r="C7620" s="439" t="s">
        <v>4484</v>
      </c>
      <c r="D7620" s="449" t="s">
        <v>71</v>
      </c>
      <c r="E7620" s="450">
        <v>68.86</v>
      </c>
      <c r="F7620" s="455">
        <v>7.9000000000000001E-2</v>
      </c>
      <c r="G7620" s="453">
        <f>VLOOKUP(B7620,'SINAPI-%MO'!B:E,4,0)</f>
        <v>0.4637</v>
      </c>
      <c r="H7620" s="456">
        <f t="shared" si="118"/>
        <v>36.92</v>
      </c>
    </row>
    <row r="7621" spans="1:8" x14ac:dyDescent="0.25">
      <c r="A7621" s="447"/>
      <c r="B7621" s="449">
        <v>104210</v>
      </c>
      <c r="C7621" s="439" t="s">
        <v>4447</v>
      </c>
      <c r="D7621" s="449" t="s">
        <v>71</v>
      </c>
      <c r="E7621" s="450">
        <v>72.489999999999995</v>
      </c>
      <c r="F7621" s="455">
        <v>8.2500000000000004E-2</v>
      </c>
      <c r="G7621" s="453">
        <f>VLOOKUP(B7621,'SINAPI-%MO'!B:E,4,0)</f>
        <v>0.48320000000000002</v>
      </c>
      <c r="H7621" s="456">
        <f t="shared" si="118"/>
        <v>37.46</v>
      </c>
    </row>
    <row r="7622" spans="1:8" x14ac:dyDescent="0.25">
      <c r="A7622" s="447"/>
      <c r="B7622" s="449">
        <v>104252</v>
      </c>
      <c r="C7622" s="439" t="s">
        <v>4488</v>
      </c>
      <c r="D7622" s="449" t="s">
        <v>71</v>
      </c>
      <c r="E7622" s="450">
        <v>79.319999999999993</v>
      </c>
      <c r="F7622" s="455">
        <v>0.1178</v>
      </c>
      <c r="G7622" s="453">
        <f>VLOOKUP(B7622,'SINAPI-%MO'!B:E,4,0)</f>
        <v>0.68889999999999996</v>
      </c>
      <c r="H7622" s="456">
        <f t="shared" si="118"/>
        <v>24.67</v>
      </c>
    </row>
    <row r="7623" spans="1:8" x14ac:dyDescent="0.25">
      <c r="A7623" s="447"/>
      <c r="B7623" s="449">
        <v>104211</v>
      </c>
      <c r="C7623" s="439" t="s">
        <v>4448</v>
      </c>
      <c r="D7623" s="449" t="s">
        <v>71</v>
      </c>
      <c r="E7623" s="450">
        <v>86.96</v>
      </c>
      <c r="F7623" s="455">
        <v>0.1203</v>
      </c>
      <c r="G7623" s="453">
        <f>VLOOKUP(B7623,'SINAPI-%MO'!B:E,4,0)</f>
        <v>0.70320000000000005</v>
      </c>
      <c r="H7623" s="456">
        <f t="shared" si="118"/>
        <v>25.8</v>
      </c>
    </row>
    <row r="7624" spans="1:8" x14ac:dyDescent="0.25">
      <c r="A7624" s="447"/>
      <c r="B7624" s="449">
        <v>104212</v>
      </c>
      <c r="C7624" s="439" t="s">
        <v>4449</v>
      </c>
      <c r="D7624" s="449" t="s">
        <v>71</v>
      </c>
      <c r="E7624" s="450">
        <v>104.46</v>
      </c>
      <c r="F7624" s="455">
        <v>0.1174</v>
      </c>
      <c r="G7624" s="453">
        <f>VLOOKUP(B7624,'SINAPI-%MO'!B:E,4,0)</f>
        <v>0.68489999999999995</v>
      </c>
      <c r="H7624" s="456">
        <f t="shared" si="118"/>
        <v>32.909999999999997</v>
      </c>
    </row>
    <row r="7625" spans="1:8" x14ac:dyDescent="0.25">
      <c r="A7625" s="447"/>
      <c r="B7625" s="449">
        <v>104213</v>
      </c>
      <c r="C7625" s="439" t="s">
        <v>4450</v>
      </c>
      <c r="D7625" s="449" t="s">
        <v>71</v>
      </c>
      <c r="E7625" s="450">
        <v>111.4</v>
      </c>
      <c r="F7625" s="455">
        <v>0.1123</v>
      </c>
      <c r="G7625" s="453">
        <f>VLOOKUP(B7625,'SINAPI-%MO'!B:E,4,0)</f>
        <v>0.65480000000000005</v>
      </c>
      <c r="H7625" s="456">
        <f t="shared" si="118"/>
        <v>38.450000000000003</v>
      </c>
    </row>
    <row r="7626" spans="1:8" x14ac:dyDescent="0.25">
      <c r="A7626" s="447"/>
      <c r="B7626" s="449">
        <v>104214</v>
      </c>
      <c r="C7626" s="439" t="s">
        <v>4451</v>
      </c>
      <c r="D7626" s="449" t="s">
        <v>71</v>
      </c>
      <c r="E7626" s="450">
        <v>132.91999999999999</v>
      </c>
      <c r="F7626" s="455">
        <v>0.115</v>
      </c>
      <c r="G7626" s="453">
        <f>VLOOKUP(B7626,'SINAPI-%MO'!B:E,4,0)</f>
        <v>0.66969999999999996</v>
      </c>
      <c r="H7626" s="456">
        <f t="shared" si="118"/>
        <v>43.9</v>
      </c>
    </row>
    <row r="7627" spans="1:8" x14ac:dyDescent="0.25">
      <c r="A7627" s="447"/>
      <c r="B7627" s="449">
        <v>104215</v>
      </c>
      <c r="C7627" s="439" t="s">
        <v>13178</v>
      </c>
      <c r="D7627" s="449" t="s">
        <v>71</v>
      </c>
      <c r="E7627" s="450">
        <v>81.34</v>
      </c>
      <c r="F7627" s="455">
        <v>0.1109</v>
      </c>
      <c r="G7627" s="453">
        <f>VLOOKUP(B7627,'SINAPI-%MO'!B:E,4,0)</f>
        <v>0.66110000000000002</v>
      </c>
      <c r="H7627" s="456">
        <f t="shared" si="118"/>
        <v>27.56</v>
      </c>
    </row>
    <row r="7628" spans="1:8" x14ac:dyDescent="0.25">
      <c r="A7628" s="447"/>
      <c r="B7628" s="449">
        <v>104216</v>
      </c>
      <c r="C7628" s="439" t="s">
        <v>4452</v>
      </c>
      <c r="D7628" s="449" t="s">
        <v>71</v>
      </c>
      <c r="E7628" s="450">
        <v>98.63</v>
      </c>
      <c r="F7628" s="455">
        <v>0.1075</v>
      </c>
      <c r="G7628" s="453">
        <f>VLOOKUP(B7628,'SINAPI-%MO'!B:E,4,0)</f>
        <v>0.64</v>
      </c>
      <c r="H7628" s="456">
        <f t="shared" ref="H7628:H7691" si="119">IF(E7628&gt;0,TRUNC(E7628*(1-G7628),2),"")</f>
        <v>35.5</v>
      </c>
    </row>
    <row r="7629" spans="1:8" x14ac:dyDescent="0.25">
      <c r="A7629" s="447"/>
      <c r="B7629" s="449">
        <v>104217</v>
      </c>
      <c r="C7629" s="439" t="s">
        <v>4453</v>
      </c>
      <c r="D7629" s="449" t="s">
        <v>71</v>
      </c>
      <c r="E7629" s="450">
        <v>53.21</v>
      </c>
      <c r="F7629" s="455">
        <v>0</v>
      </c>
      <c r="G7629" s="453">
        <f>VLOOKUP(B7629,'SINAPI-%MO'!B:E,4,0)</f>
        <v>0.66590000000000005</v>
      </c>
      <c r="H7629" s="456">
        <f t="shared" si="119"/>
        <v>17.77</v>
      </c>
    </row>
    <row r="7630" spans="1:8" x14ac:dyDescent="0.25">
      <c r="A7630" s="447"/>
      <c r="B7630" s="449">
        <v>104221</v>
      </c>
      <c r="C7630" s="439" t="s">
        <v>4457</v>
      </c>
      <c r="D7630" s="449" t="s">
        <v>71</v>
      </c>
      <c r="E7630" s="450">
        <v>68.56</v>
      </c>
      <c r="F7630" s="455">
        <v>0</v>
      </c>
      <c r="G7630" s="453">
        <f>VLOOKUP(B7630,'SINAPI-%MO'!B:E,4,0)</f>
        <v>0.66510000000000002</v>
      </c>
      <c r="H7630" s="456">
        <f t="shared" si="119"/>
        <v>22.96</v>
      </c>
    </row>
    <row r="7631" spans="1:8" x14ac:dyDescent="0.25">
      <c r="A7631" s="447"/>
      <c r="B7631" s="449">
        <v>104225</v>
      </c>
      <c r="C7631" s="439" t="s">
        <v>4461</v>
      </c>
      <c r="D7631" s="449" t="s">
        <v>71</v>
      </c>
      <c r="E7631" s="450">
        <v>75.25</v>
      </c>
      <c r="F7631" s="455">
        <v>0</v>
      </c>
      <c r="G7631" s="453">
        <f>VLOOKUP(B7631,'SINAPI-%MO'!B:E,4,0)</f>
        <v>0.62590000000000001</v>
      </c>
      <c r="H7631" s="456">
        <f t="shared" si="119"/>
        <v>28.15</v>
      </c>
    </row>
    <row r="7632" spans="1:8" x14ac:dyDescent="0.25">
      <c r="A7632" s="447"/>
      <c r="B7632" s="449">
        <v>104229</v>
      </c>
      <c r="C7632" s="439" t="s">
        <v>4465</v>
      </c>
      <c r="D7632" s="449" t="s">
        <v>71</v>
      </c>
      <c r="E7632" s="450">
        <v>88.49</v>
      </c>
      <c r="F7632" s="455">
        <v>0</v>
      </c>
      <c r="G7632" s="453">
        <f>VLOOKUP(B7632,'SINAPI-%MO'!B:E,4,0)</f>
        <v>0.65280000000000005</v>
      </c>
      <c r="H7632" s="456">
        <f t="shared" si="119"/>
        <v>30.72</v>
      </c>
    </row>
    <row r="7633" spans="1:8" x14ac:dyDescent="0.25">
      <c r="A7633" s="447"/>
      <c r="B7633" s="449">
        <v>104233</v>
      </c>
      <c r="C7633" s="439" t="s">
        <v>4469</v>
      </c>
      <c r="D7633" s="449" t="s">
        <v>71</v>
      </c>
      <c r="E7633" s="450">
        <v>39.97</v>
      </c>
      <c r="F7633" s="455">
        <v>0</v>
      </c>
      <c r="G7633" s="453">
        <f>VLOOKUP(B7633,'SINAPI-%MO'!B:E,4,0)</f>
        <v>0.57169999999999999</v>
      </c>
      <c r="H7633" s="456">
        <f t="shared" si="119"/>
        <v>17.11</v>
      </c>
    </row>
    <row r="7634" spans="1:8" x14ac:dyDescent="0.25">
      <c r="A7634" s="447"/>
      <c r="B7634" s="449">
        <v>104237</v>
      </c>
      <c r="C7634" s="439" t="s">
        <v>4473</v>
      </c>
      <c r="D7634" s="449" t="s">
        <v>71</v>
      </c>
      <c r="E7634" s="450">
        <v>54.95</v>
      </c>
      <c r="F7634" s="455">
        <v>0</v>
      </c>
      <c r="G7634" s="453">
        <f>VLOOKUP(B7634,'SINAPI-%MO'!B:E,4,0)</f>
        <v>0.60019999999999996</v>
      </c>
      <c r="H7634" s="456">
        <f t="shared" si="119"/>
        <v>21.96</v>
      </c>
    </row>
    <row r="7635" spans="1:8" x14ac:dyDescent="0.25">
      <c r="A7635" s="447"/>
      <c r="B7635" s="449">
        <v>104241</v>
      </c>
      <c r="C7635" s="439" t="s">
        <v>4477</v>
      </c>
      <c r="D7635" s="449" t="s">
        <v>71</v>
      </c>
      <c r="E7635" s="450">
        <v>61.2</v>
      </c>
      <c r="F7635" s="455">
        <v>0</v>
      </c>
      <c r="G7635" s="453">
        <f>VLOOKUP(B7635,'SINAPI-%MO'!B:E,4,0)</f>
        <v>0.56189999999999996</v>
      </c>
      <c r="H7635" s="456">
        <f t="shared" si="119"/>
        <v>26.81</v>
      </c>
    </row>
    <row r="7636" spans="1:8" x14ac:dyDescent="0.25">
      <c r="A7636" s="447"/>
      <c r="B7636" s="449">
        <v>104245</v>
      </c>
      <c r="C7636" s="439" t="s">
        <v>4481</v>
      </c>
      <c r="D7636" s="449" t="s">
        <v>71</v>
      </c>
      <c r="E7636" s="450">
        <v>66.8</v>
      </c>
      <c r="F7636" s="455">
        <v>0</v>
      </c>
      <c r="G7636" s="453">
        <f>VLOOKUP(B7636,'SINAPI-%MO'!B:E,4,0)</f>
        <v>0.56230000000000002</v>
      </c>
      <c r="H7636" s="456">
        <f t="shared" si="119"/>
        <v>29.23</v>
      </c>
    </row>
    <row r="7637" spans="1:8" x14ac:dyDescent="0.25">
      <c r="A7637" s="447"/>
      <c r="B7637" s="449">
        <v>104249</v>
      </c>
      <c r="C7637" s="439" t="s">
        <v>4485</v>
      </c>
      <c r="D7637" s="449" t="s">
        <v>71</v>
      </c>
      <c r="E7637" s="450">
        <v>73.849999999999994</v>
      </c>
      <c r="F7637" s="455">
        <v>0</v>
      </c>
      <c r="G7637" s="453">
        <f>VLOOKUP(B7637,'SINAPI-%MO'!B:E,4,0)</f>
        <v>0.80769999999999997</v>
      </c>
      <c r="H7637" s="456">
        <f t="shared" si="119"/>
        <v>14.2</v>
      </c>
    </row>
    <row r="7638" spans="1:8" x14ac:dyDescent="0.25">
      <c r="A7638" s="447"/>
      <c r="B7638" s="449">
        <v>104253</v>
      </c>
      <c r="C7638" s="439" t="s">
        <v>4489</v>
      </c>
      <c r="D7638" s="449" t="s">
        <v>71</v>
      </c>
      <c r="E7638" s="450">
        <v>88.83</v>
      </c>
      <c r="F7638" s="455">
        <v>0</v>
      </c>
      <c r="G7638" s="453">
        <f>VLOOKUP(B7638,'SINAPI-%MO'!B:E,4,0)</f>
        <v>0.78549999999999998</v>
      </c>
      <c r="H7638" s="456">
        <f t="shared" si="119"/>
        <v>19.05</v>
      </c>
    </row>
    <row r="7639" spans="1:8" x14ac:dyDescent="0.25">
      <c r="A7639" s="447"/>
      <c r="B7639" s="449">
        <v>104256</v>
      </c>
      <c r="C7639" s="439" t="s">
        <v>4492</v>
      </c>
      <c r="D7639" s="449" t="s">
        <v>71</v>
      </c>
      <c r="E7639" s="450">
        <v>95.61</v>
      </c>
      <c r="F7639" s="455">
        <v>0.11459999999999999</v>
      </c>
      <c r="G7639" s="453">
        <f>VLOOKUP(B7639,'SINAPI-%MO'!B:E,4,0)</f>
        <v>0.6694</v>
      </c>
      <c r="H7639" s="456">
        <f t="shared" si="119"/>
        <v>31.6</v>
      </c>
    </row>
    <row r="7640" spans="1:8" x14ac:dyDescent="0.25">
      <c r="A7640" s="447"/>
      <c r="B7640" s="449">
        <v>104260</v>
      </c>
      <c r="C7640" s="439" t="s">
        <v>4496</v>
      </c>
      <c r="D7640" s="449" t="s">
        <v>71</v>
      </c>
      <c r="E7640" s="450">
        <v>102.55</v>
      </c>
      <c r="F7640" s="455">
        <v>0.10929999999999999</v>
      </c>
      <c r="G7640" s="453">
        <f>VLOOKUP(B7640,'SINAPI-%MO'!B:E,4,0)</f>
        <v>0.63780000000000003</v>
      </c>
      <c r="H7640" s="456">
        <f t="shared" si="119"/>
        <v>37.14</v>
      </c>
    </row>
    <row r="7641" spans="1:8" x14ac:dyDescent="0.25">
      <c r="A7641" s="447"/>
      <c r="B7641" s="449">
        <v>104264</v>
      </c>
      <c r="C7641" s="439" t="s">
        <v>4500</v>
      </c>
      <c r="D7641" s="449" t="s">
        <v>71</v>
      </c>
      <c r="E7641" s="450">
        <v>122.03</v>
      </c>
      <c r="F7641" s="455">
        <v>0.11219999999999999</v>
      </c>
      <c r="G7641" s="453">
        <f>VLOOKUP(B7641,'SINAPI-%MO'!B:E,4,0)</f>
        <v>0.65339999999999998</v>
      </c>
      <c r="H7641" s="456">
        <f t="shared" si="119"/>
        <v>42.29</v>
      </c>
    </row>
    <row r="7642" spans="1:8" x14ac:dyDescent="0.25">
      <c r="A7642" s="447"/>
      <c r="B7642" s="449">
        <v>87792</v>
      </c>
      <c r="C7642" s="439" t="s">
        <v>4400</v>
      </c>
      <c r="D7642" s="449" t="s">
        <v>71</v>
      </c>
      <c r="E7642" s="450">
        <v>42.34</v>
      </c>
      <c r="F7642" s="455">
        <v>0</v>
      </c>
      <c r="G7642" s="453">
        <f>VLOOKUP(B7642,'SINAPI-%MO'!B:E,4,0)</f>
        <v>0.59570000000000001</v>
      </c>
      <c r="H7642" s="456">
        <f t="shared" si="119"/>
        <v>17.11</v>
      </c>
    </row>
    <row r="7643" spans="1:8" x14ac:dyDescent="0.25">
      <c r="A7643" s="447"/>
      <c r="B7643" s="449">
        <v>87797</v>
      </c>
      <c r="C7643" s="439" t="s">
        <v>4403</v>
      </c>
      <c r="D7643" s="449" t="s">
        <v>71</v>
      </c>
      <c r="E7643" s="450">
        <v>58.45</v>
      </c>
      <c r="F7643" s="455">
        <v>0</v>
      </c>
      <c r="G7643" s="453">
        <f>VLOOKUP(B7643,'SINAPI-%MO'!B:E,4,0)</f>
        <v>0.62409999999999999</v>
      </c>
      <c r="H7643" s="456">
        <f t="shared" si="119"/>
        <v>21.97</v>
      </c>
    </row>
    <row r="7644" spans="1:8" x14ac:dyDescent="0.25">
      <c r="A7644" s="447"/>
      <c r="B7644" s="449">
        <v>87801</v>
      </c>
      <c r="C7644" s="439" t="s">
        <v>4406</v>
      </c>
      <c r="D7644" s="449" t="s">
        <v>71</v>
      </c>
      <c r="E7644" s="450">
        <v>64.7</v>
      </c>
      <c r="F7644" s="455">
        <v>0</v>
      </c>
      <c r="G7644" s="453">
        <f>VLOOKUP(B7644,'SINAPI-%MO'!B:E,4,0)</f>
        <v>0.58560000000000001</v>
      </c>
      <c r="H7644" s="456">
        <f t="shared" si="119"/>
        <v>26.81</v>
      </c>
    </row>
    <row r="7645" spans="1:8" x14ac:dyDescent="0.25">
      <c r="A7645" s="447"/>
      <c r="B7645" s="449">
        <v>87805</v>
      </c>
      <c r="C7645" s="439" t="s">
        <v>4409</v>
      </c>
      <c r="D7645" s="449" t="s">
        <v>71</v>
      </c>
      <c r="E7645" s="450">
        <v>70.67</v>
      </c>
      <c r="F7645" s="455">
        <v>0</v>
      </c>
      <c r="G7645" s="453">
        <f>VLOOKUP(B7645,'SINAPI-%MO'!B:E,4,0)</f>
        <v>0.58620000000000005</v>
      </c>
      <c r="H7645" s="456">
        <f t="shared" si="119"/>
        <v>29.24</v>
      </c>
    </row>
    <row r="7646" spans="1:8" x14ac:dyDescent="0.25">
      <c r="A7646" s="447"/>
      <c r="B7646" s="449">
        <v>87775</v>
      </c>
      <c r="C7646" s="439" t="s">
        <v>4389</v>
      </c>
      <c r="D7646" s="449" t="s">
        <v>71</v>
      </c>
      <c r="E7646" s="450">
        <v>57.23</v>
      </c>
      <c r="F7646" s="455">
        <v>0</v>
      </c>
      <c r="G7646" s="453">
        <f>VLOOKUP(B7646,'SINAPI-%MO'!B:E,4,0)</f>
        <v>0.68930000000000002</v>
      </c>
      <c r="H7646" s="456">
        <f t="shared" si="119"/>
        <v>17.78</v>
      </c>
    </row>
    <row r="7647" spans="1:8" x14ac:dyDescent="0.25">
      <c r="A7647" s="447"/>
      <c r="B7647" s="449">
        <v>87779</v>
      </c>
      <c r="C7647" s="439" t="s">
        <v>4392</v>
      </c>
      <c r="D7647" s="449" t="s">
        <v>71</v>
      </c>
      <c r="E7647" s="450">
        <v>73.73</v>
      </c>
      <c r="F7647" s="455">
        <v>0</v>
      </c>
      <c r="G7647" s="453">
        <f>VLOOKUP(B7647,'SINAPI-%MO'!B:E,4,0)</f>
        <v>0.68859999999999999</v>
      </c>
      <c r="H7647" s="456">
        <f t="shared" si="119"/>
        <v>22.95</v>
      </c>
    </row>
    <row r="7648" spans="1:8" x14ac:dyDescent="0.25">
      <c r="A7648" s="447"/>
      <c r="B7648" s="449">
        <v>87784</v>
      </c>
      <c r="C7648" s="439" t="s">
        <v>4395</v>
      </c>
      <c r="D7648" s="449" t="s">
        <v>71</v>
      </c>
      <c r="E7648" s="450">
        <v>80.42</v>
      </c>
      <c r="F7648" s="455">
        <v>0</v>
      </c>
      <c r="G7648" s="453">
        <f>VLOOKUP(B7648,'SINAPI-%MO'!B:E,4,0)</f>
        <v>0.65</v>
      </c>
      <c r="H7648" s="456">
        <f t="shared" si="119"/>
        <v>28.14</v>
      </c>
    </row>
    <row r="7649" spans="1:8" x14ac:dyDescent="0.25">
      <c r="A7649" s="447"/>
      <c r="B7649" s="449">
        <v>87788</v>
      </c>
      <c r="C7649" s="439" t="s">
        <v>4398</v>
      </c>
      <c r="D7649" s="449" t="s">
        <v>71</v>
      </c>
      <c r="E7649" s="450">
        <v>94.89</v>
      </c>
      <c r="F7649" s="455">
        <v>0</v>
      </c>
      <c r="G7649" s="453">
        <f>VLOOKUP(B7649,'SINAPI-%MO'!B:E,4,0)</f>
        <v>0.67630000000000001</v>
      </c>
      <c r="H7649" s="456">
        <f t="shared" si="119"/>
        <v>30.71</v>
      </c>
    </row>
    <row r="7650" spans="1:8" x14ac:dyDescent="0.25">
      <c r="A7650" s="447"/>
      <c r="B7650" s="449">
        <v>87809</v>
      </c>
      <c r="C7650" s="439" t="s">
        <v>4412</v>
      </c>
      <c r="D7650" s="449" t="s">
        <v>71</v>
      </c>
      <c r="E7650" s="450">
        <v>81.08</v>
      </c>
      <c r="F7650" s="455">
        <v>0</v>
      </c>
      <c r="G7650" s="453">
        <f>VLOOKUP(B7650,'SINAPI-%MO'!B:E,4,0)</f>
        <v>0.82489999999999997</v>
      </c>
      <c r="H7650" s="456">
        <f t="shared" si="119"/>
        <v>14.19</v>
      </c>
    </row>
    <row r="7651" spans="1:8" x14ac:dyDescent="0.25">
      <c r="A7651" s="447"/>
      <c r="B7651" s="449">
        <v>87813</v>
      </c>
      <c r="C7651" s="439" t="s">
        <v>4415</v>
      </c>
      <c r="D7651" s="449" t="s">
        <v>71</v>
      </c>
      <c r="E7651" s="450">
        <v>97.19</v>
      </c>
      <c r="F7651" s="455">
        <v>0</v>
      </c>
      <c r="G7651" s="453">
        <f>VLOOKUP(B7651,'SINAPI-%MO'!B:E,4,0)</f>
        <v>0.80400000000000005</v>
      </c>
      <c r="H7651" s="456">
        <f t="shared" si="119"/>
        <v>19.04</v>
      </c>
    </row>
    <row r="7652" spans="1:8" x14ac:dyDescent="0.25">
      <c r="A7652" s="447"/>
      <c r="B7652" s="449">
        <v>104257</v>
      </c>
      <c r="C7652" s="439" t="s">
        <v>4493</v>
      </c>
      <c r="D7652" s="449" t="s">
        <v>71</v>
      </c>
      <c r="E7652" s="450">
        <v>95.08</v>
      </c>
      <c r="F7652" s="455">
        <v>0</v>
      </c>
      <c r="G7652" s="453">
        <f>VLOOKUP(B7652,'SINAPI-%MO'!B:E,4,0)</f>
        <v>0.74870000000000003</v>
      </c>
      <c r="H7652" s="456">
        <f t="shared" si="119"/>
        <v>23.89</v>
      </c>
    </row>
    <row r="7653" spans="1:8" x14ac:dyDescent="0.25">
      <c r="A7653" s="447"/>
      <c r="B7653" s="449">
        <v>87817</v>
      </c>
      <c r="C7653" s="439" t="s">
        <v>4418</v>
      </c>
      <c r="D7653" s="449" t="s">
        <v>71</v>
      </c>
      <c r="E7653" s="450">
        <v>103.44</v>
      </c>
      <c r="F7653" s="455">
        <v>0</v>
      </c>
      <c r="G7653" s="453">
        <f>VLOOKUP(B7653,'SINAPI-%MO'!B:E,4,0)</f>
        <v>0.76900000000000002</v>
      </c>
      <c r="H7653" s="456">
        <f t="shared" si="119"/>
        <v>23.89</v>
      </c>
    </row>
    <row r="7654" spans="1:8" x14ac:dyDescent="0.25">
      <c r="A7654" s="447"/>
      <c r="B7654" s="449">
        <v>104261</v>
      </c>
      <c r="C7654" s="439" t="s">
        <v>4497</v>
      </c>
      <c r="D7654" s="449" t="s">
        <v>71</v>
      </c>
      <c r="E7654" s="450">
        <v>122.88</v>
      </c>
      <c r="F7654" s="455">
        <v>0</v>
      </c>
      <c r="G7654" s="453">
        <f>VLOOKUP(B7654,'SINAPI-%MO'!B:E,4,0)</f>
        <v>0.78580000000000005</v>
      </c>
      <c r="H7654" s="456">
        <f t="shared" si="119"/>
        <v>26.32</v>
      </c>
    </row>
    <row r="7655" spans="1:8" x14ac:dyDescent="0.25">
      <c r="A7655" s="447"/>
      <c r="B7655" s="449">
        <v>87821</v>
      </c>
      <c r="C7655" s="439" t="s">
        <v>4421</v>
      </c>
      <c r="D7655" s="449" t="s">
        <v>71</v>
      </c>
      <c r="E7655" s="450">
        <v>134.29</v>
      </c>
      <c r="F7655" s="455">
        <v>0</v>
      </c>
      <c r="G7655" s="453">
        <f>VLOOKUP(B7655,'SINAPI-%MO'!B:E,4,0)</f>
        <v>0.80400000000000005</v>
      </c>
      <c r="H7655" s="456">
        <f t="shared" si="119"/>
        <v>26.32</v>
      </c>
    </row>
    <row r="7656" spans="1:8" x14ac:dyDescent="0.25">
      <c r="A7656" s="447"/>
      <c r="B7656" s="449">
        <v>87825</v>
      </c>
      <c r="C7656" s="439" t="s">
        <v>4424</v>
      </c>
      <c r="D7656" s="449" t="s">
        <v>71</v>
      </c>
      <c r="E7656" s="450">
        <v>75.97</v>
      </c>
      <c r="F7656" s="455">
        <v>0</v>
      </c>
      <c r="G7656" s="453">
        <f>VLOOKUP(B7656,'SINAPI-%MO'!B:E,4,0)</f>
        <v>0.77100000000000002</v>
      </c>
      <c r="H7656" s="456">
        <f t="shared" si="119"/>
        <v>17.39</v>
      </c>
    </row>
    <row r="7657" spans="1:8" x14ac:dyDescent="0.25">
      <c r="A7657" s="447"/>
      <c r="B7657" s="449">
        <v>87829</v>
      </c>
      <c r="C7657" s="439" t="s">
        <v>4427</v>
      </c>
      <c r="D7657" s="449" t="s">
        <v>71</v>
      </c>
      <c r="E7657" s="450">
        <v>92</v>
      </c>
      <c r="F7657" s="455">
        <v>0</v>
      </c>
      <c r="G7657" s="453">
        <f>VLOOKUP(B7657,'SINAPI-%MO'!B:E,4,0)</f>
        <v>0.74660000000000004</v>
      </c>
      <c r="H7657" s="456">
        <f t="shared" si="119"/>
        <v>23.31</v>
      </c>
    </row>
    <row r="7658" spans="1:8" x14ac:dyDescent="0.25">
      <c r="A7658" s="447"/>
      <c r="B7658" s="449">
        <v>87557</v>
      </c>
      <c r="C7658" s="439" t="s">
        <v>4387</v>
      </c>
      <c r="D7658" s="449" t="s">
        <v>71</v>
      </c>
      <c r="E7658" s="450">
        <v>43.76</v>
      </c>
      <c r="F7658" s="455">
        <v>0</v>
      </c>
      <c r="G7658" s="453">
        <f>VLOOKUP(B7658,'SINAPI-%MO'!B:E,4,0)</f>
        <v>0.26989999999999997</v>
      </c>
      <c r="H7658" s="456">
        <f t="shared" si="119"/>
        <v>31.94</v>
      </c>
    </row>
    <row r="7659" spans="1:8" x14ac:dyDescent="0.25">
      <c r="A7659" s="447"/>
      <c r="B7659" s="449">
        <v>87539</v>
      </c>
      <c r="C7659" s="439" t="s">
        <v>4377</v>
      </c>
      <c r="D7659" s="449" t="s">
        <v>71</v>
      </c>
      <c r="E7659" s="450">
        <v>66.23</v>
      </c>
      <c r="F7659" s="455">
        <v>0</v>
      </c>
      <c r="G7659" s="453">
        <f>VLOOKUP(B7659,'SINAPI-%MO'!B:E,4,0)</f>
        <v>0.24379999999999999</v>
      </c>
      <c r="H7659" s="456">
        <f t="shared" si="119"/>
        <v>50.08</v>
      </c>
    </row>
    <row r="7660" spans="1:8" x14ac:dyDescent="0.25">
      <c r="A7660" s="447"/>
      <c r="B7660" s="449">
        <v>104972</v>
      </c>
      <c r="C7660" s="439" t="s">
        <v>4532</v>
      </c>
      <c r="D7660" s="449" t="s">
        <v>71</v>
      </c>
      <c r="E7660" s="450">
        <v>35.64</v>
      </c>
      <c r="F7660" s="455">
        <v>0</v>
      </c>
      <c r="G7660" s="453">
        <f>VLOOKUP(B7660,'SINAPI-%MO'!B:E,4,0)</f>
        <v>0.74239999999999995</v>
      </c>
      <c r="H7660" s="456">
        <f t="shared" si="119"/>
        <v>9.18</v>
      </c>
    </row>
    <row r="7661" spans="1:8" x14ac:dyDescent="0.25">
      <c r="A7661" s="447"/>
      <c r="B7661" s="449">
        <v>104954</v>
      </c>
      <c r="C7661" s="439" t="s">
        <v>4514</v>
      </c>
      <c r="D7661" s="449" t="s">
        <v>71</v>
      </c>
      <c r="E7661" s="450">
        <v>49.49</v>
      </c>
      <c r="F7661" s="455">
        <v>0</v>
      </c>
      <c r="G7661" s="453">
        <f>VLOOKUP(B7661,'SINAPI-%MO'!B:E,4,0)</f>
        <v>0.70940000000000003</v>
      </c>
      <c r="H7661" s="456">
        <f t="shared" si="119"/>
        <v>14.38</v>
      </c>
    </row>
    <row r="7662" spans="1:8" x14ac:dyDescent="0.25">
      <c r="A7662" s="447"/>
      <c r="B7662" s="449">
        <v>104976</v>
      </c>
      <c r="C7662" s="439" t="s">
        <v>4536</v>
      </c>
      <c r="D7662" s="449" t="s">
        <v>71</v>
      </c>
      <c r="E7662" s="450">
        <v>31.56</v>
      </c>
      <c r="F7662" s="455">
        <v>0</v>
      </c>
      <c r="G7662" s="453">
        <f>VLOOKUP(B7662,'SINAPI-%MO'!B:E,4,0)</f>
        <v>0.70909999999999995</v>
      </c>
      <c r="H7662" s="456">
        <f t="shared" si="119"/>
        <v>9.18</v>
      </c>
    </row>
    <row r="7663" spans="1:8" x14ac:dyDescent="0.25">
      <c r="A7663" s="447"/>
      <c r="B7663" s="449">
        <v>104966</v>
      </c>
      <c r="C7663" s="439" t="s">
        <v>4526</v>
      </c>
      <c r="D7663" s="449" t="s">
        <v>71</v>
      </c>
      <c r="E7663" s="450">
        <v>45.4</v>
      </c>
      <c r="F7663" s="455">
        <v>0</v>
      </c>
      <c r="G7663" s="453">
        <f>VLOOKUP(B7663,'SINAPI-%MO'!B:E,4,0)</f>
        <v>0.68330000000000002</v>
      </c>
      <c r="H7663" s="456">
        <f t="shared" si="119"/>
        <v>14.37</v>
      </c>
    </row>
    <row r="7664" spans="1:8" x14ac:dyDescent="0.25">
      <c r="A7664" s="447"/>
      <c r="B7664" s="449">
        <v>104968</v>
      </c>
      <c r="C7664" s="439" t="s">
        <v>4528</v>
      </c>
      <c r="D7664" s="449" t="s">
        <v>71</v>
      </c>
      <c r="E7664" s="450">
        <v>42.52</v>
      </c>
      <c r="F7664" s="455">
        <v>0</v>
      </c>
      <c r="G7664" s="453">
        <f>VLOOKUP(B7664,'SINAPI-%MO'!B:E,4,0)</f>
        <v>0.78410000000000002</v>
      </c>
      <c r="H7664" s="456">
        <f t="shared" si="119"/>
        <v>9.18</v>
      </c>
    </row>
    <row r="7665" spans="1:8" x14ac:dyDescent="0.25">
      <c r="A7665" s="447"/>
      <c r="B7665" s="449">
        <v>104962</v>
      </c>
      <c r="C7665" s="439" t="s">
        <v>4522</v>
      </c>
      <c r="D7665" s="449" t="s">
        <v>71</v>
      </c>
      <c r="E7665" s="450">
        <v>56.37</v>
      </c>
      <c r="F7665" s="455">
        <v>0</v>
      </c>
      <c r="G7665" s="453">
        <f>VLOOKUP(B7665,'SINAPI-%MO'!B:E,4,0)</f>
        <v>0.74490000000000001</v>
      </c>
      <c r="H7665" s="456">
        <f t="shared" si="119"/>
        <v>14.37</v>
      </c>
    </row>
    <row r="7666" spans="1:8" x14ac:dyDescent="0.25">
      <c r="A7666" s="447"/>
      <c r="B7666" s="449">
        <v>87550</v>
      </c>
      <c r="C7666" s="439" t="s">
        <v>4384</v>
      </c>
      <c r="D7666" s="449" t="s">
        <v>71</v>
      </c>
      <c r="E7666" s="450">
        <v>28.05</v>
      </c>
      <c r="F7666" s="455">
        <v>0</v>
      </c>
      <c r="G7666" s="453">
        <f>VLOOKUP(B7666,'SINAPI-%MO'!B:E,4,0)</f>
        <v>0.67269999999999996</v>
      </c>
      <c r="H7666" s="456">
        <f t="shared" si="119"/>
        <v>9.18</v>
      </c>
    </row>
    <row r="7667" spans="1:8" x14ac:dyDescent="0.25">
      <c r="A7667" s="447"/>
      <c r="B7667" s="449">
        <v>87532</v>
      </c>
      <c r="C7667" s="439" t="s">
        <v>4374</v>
      </c>
      <c r="D7667" s="449" t="s">
        <v>71</v>
      </c>
      <c r="E7667" s="450">
        <v>39.840000000000003</v>
      </c>
      <c r="F7667" s="455">
        <v>0</v>
      </c>
      <c r="G7667" s="453">
        <f>VLOOKUP(B7667,'SINAPI-%MO'!B:E,4,0)</f>
        <v>0.6391</v>
      </c>
      <c r="H7667" s="456">
        <f t="shared" si="119"/>
        <v>14.37</v>
      </c>
    </row>
    <row r="7668" spans="1:8" x14ac:dyDescent="0.25">
      <c r="A7668" s="447"/>
      <c r="B7668" s="449">
        <v>87554</v>
      </c>
      <c r="C7668" s="439" t="s">
        <v>4386</v>
      </c>
      <c r="D7668" s="449" t="s">
        <v>71</v>
      </c>
      <c r="E7668" s="450">
        <v>25.41</v>
      </c>
      <c r="F7668" s="455">
        <v>0</v>
      </c>
      <c r="G7668" s="453">
        <f>VLOOKUP(B7668,'SINAPI-%MO'!B:E,4,0)</f>
        <v>0.63870000000000005</v>
      </c>
      <c r="H7668" s="456">
        <f t="shared" si="119"/>
        <v>9.18</v>
      </c>
    </row>
    <row r="7669" spans="1:8" x14ac:dyDescent="0.25">
      <c r="A7669" s="447"/>
      <c r="B7669" s="449">
        <v>87536</v>
      </c>
      <c r="C7669" s="439" t="s">
        <v>4376</v>
      </c>
      <c r="D7669" s="449" t="s">
        <v>71</v>
      </c>
      <c r="E7669" s="450">
        <v>37.21</v>
      </c>
      <c r="F7669" s="455">
        <v>0</v>
      </c>
      <c r="G7669" s="453">
        <f>VLOOKUP(B7669,'SINAPI-%MO'!B:E,4,0)</f>
        <v>0.61350000000000005</v>
      </c>
      <c r="H7669" s="456">
        <f t="shared" si="119"/>
        <v>14.38</v>
      </c>
    </row>
    <row r="7670" spans="1:8" x14ac:dyDescent="0.25">
      <c r="A7670" s="447"/>
      <c r="B7670" s="449">
        <v>87528</v>
      </c>
      <c r="C7670" s="439" t="s">
        <v>4370</v>
      </c>
      <c r="D7670" s="449" t="s">
        <v>71</v>
      </c>
      <c r="E7670" s="450">
        <v>44.28</v>
      </c>
      <c r="F7670" s="455">
        <v>0</v>
      </c>
      <c r="G7670" s="453">
        <f>VLOOKUP(B7670,'SINAPI-%MO'!B:E,4,0)</f>
        <v>0.67520000000000002</v>
      </c>
      <c r="H7670" s="456">
        <f t="shared" si="119"/>
        <v>14.38</v>
      </c>
    </row>
    <row r="7671" spans="1:8" x14ac:dyDescent="0.25">
      <c r="A7671" s="447"/>
      <c r="B7671" s="449">
        <v>87546</v>
      </c>
      <c r="C7671" s="439" t="s">
        <v>4380</v>
      </c>
      <c r="D7671" s="449" t="s">
        <v>71</v>
      </c>
      <c r="E7671" s="450">
        <v>32.479999999999997</v>
      </c>
      <c r="F7671" s="455">
        <v>0</v>
      </c>
      <c r="G7671" s="453">
        <f>VLOOKUP(B7671,'SINAPI-%MO'!B:E,4,0)</f>
        <v>0.71740000000000004</v>
      </c>
      <c r="H7671" s="456">
        <f t="shared" si="119"/>
        <v>9.17</v>
      </c>
    </row>
    <row r="7672" spans="1:8" x14ac:dyDescent="0.25">
      <c r="A7672" s="447"/>
      <c r="B7672" s="449">
        <v>104971</v>
      </c>
      <c r="C7672" s="439" t="s">
        <v>4531</v>
      </c>
      <c r="D7672" s="449" t="s">
        <v>71</v>
      </c>
      <c r="E7672" s="450">
        <v>33.54</v>
      </c>
      <c r="F7672" s="455">
        <v>0</v>
      </c>
      <c r="G7672" s="453">
        <f>VLOOKUP(B7672,'SINAPI-%MO'!B:E,4,0)</f>
        <v>0.71940000000000004</v>
      </c>
      <c r="H7672" s="456">
        <f t="shared" si="119"/>
        <v>9.41</v>
      </c>
    </row>
    <row r="7673" spans="1:8" x14ac:dyDescent="0.25">
      <c r="A7673" s="447"/>
      <c r="B7673" s="449">
        <v>104965</v>
      </c>
      <c r="C7673" s="439" t="s">
        <v>4525</v>
      </c>
      <c r="D7673" s="449" t="s">
        <v>71</v>
      </c>
      <c r="E7673" s="450">
        <v>46.2</v>
      </c>
      <c r="F7673" s="455">
        <v>0</v>
      </c>
      <c r="G7673" s="453">
        <f>VLOOKUP(B7673,'SINAPI-%MO'!B:E,4,0)</f>
        <v>0.68100000000000005</v>
      </c>
      <c r="H7673" s="456">
        <f t="shared" si="119"/>
        <v>14.73</v>
      </c>
    </row>
    <row r="7674" spans="1:8" x14ac:dyDescent="0.25">
      <c r="A7674" s="447"/>
      <c r="B7674" s="449">
        <v>104975</v>
      </c>
      <c r="C7674" s="439" t="s">
        <v>4535</v>
      </c>
      <c r="D7674" s="449" t="s">
        <v>71</v>
      </c>
      <c r="E7674" s="450">
        <v>29.46</v>
      </c>
      <c r="F7674" s="455">
        <v>0</v>
      </c>
      <c r="G7674" s="453">
        <f>VLOOKUP(B7674,'SINAPI-%MO'!B:E,4,0)</f>
        <v>0.68059999999999998</v>
      </c>
      <c r="H7674" s="456">
        <f t="shared" si="119"/>
        <v>9.4</v>
      </c>
    </row>
    <row r="7675" spans="1:8" x14ac:dyDescent="0.25">
      <c r="A7675" s="447"/>
      <c r="B7675" s="449">
        <v>104957</v>
      </c>
      <c r="C7675" s="439" t="s">
        <v>4517</v>
      </c>
      <c r="D7675" s="449" t="s">
        <v>71</v>
      </c>
      <c r="E7675" s="450">
        <v>42.11</v>
      </c>
      <c r="F7675" s="455">
        <v>0</v>
      </c>
      <c r="G7675" s="453">
        <f>VLOOKUP(B7675,'SINAPI-%MO'!B:E,4,0)</f>
        <v>0.65</v>
      </c>
      <c r="H7675" s="456">
        <f t="shared" si="119"/>
        <v>14.73</v>
      </c>
    </row>
    <row r="7676" spans="1:8" x14ac:dyDescent="0.25">
      <c r="A7676" s="447"/>
      <c r="B7676" s="449">
        <v>104967</v>
      </c>
      <c r="C7676" s="439" t="s">
        <v>4527</v>
      </c>
      <c r="D7676" s="449" t="s">
        <v>71</v>
      </c>
      <c r="E7676" s="450">
        <v>40.42</v>
      </c>
      <c r="F7676" s="455">
        <v>0</v>
      </c>
      <c r="G7676" s="453">
        <f>VLOOKUP(B7676,'SINAPI-%MO'!B:E,4,0)</f>
        <v>0.76719999999999999</v>
      </c>
      <c r="H7676" s="456">
        <f t="shared" si="119"/>
        <v>9.4</v>
      </c>
    </row>
    <row r="7677" spans="1:8" x14ac:dyDescent="0.25">
      <c r="A7677" s="447"/>
      <c r="B7677" s="449">
        <v>104961</v>
      </c>
      <c r="C7677" s="439" t="s">
        <v>4521</v>
      </c>
      <c r="D7677" s="449" t="s">
        <v>71</v>
      </c>
      <c r="E7677" s="450">
        <v>53.08</v>
      </c>
      <c r="F7677" s="455">
        <v>0</v>
      </c>
      <c r="G7677" s="453">
        <f>VLOOKUP(B7677,'SINAPI-%MO'!B:E,4,0)</f>
        <v>0.72230000000000005</v>
      </c>
      <c r="H7677" s="456">
        <f t="shared" si="119"/>
        <v>14.74</v>
      </c>
    </row>
    <row r="7678" spans="1:8" x14ac:dyDescent="0.25">
      <c r="A7678" s="447"/>
      <c r="B7678" s="449">
        <v>87549</v>
      </c>
      <c r="C7678" s="439" t="s">
        <v>4383</v>
      </c>
      <c r="D7678" s="449" t="s">
        <v>71</v>
      </c>
      <c r="E7678" s="450">
        <v>25.95</v>
      </c>
      <c r="F7678" s="455">
        <v>0</v>
      </c>
      <c r="G7678" s="453">
        <f>VLOOKUP(B7678,'SINAPI-%MO'!B:E,4,0)</f>
        <v>0.63739999999999997</v>
      </c>
      <c r="H7678" s="456">
        <f t="shared" si="119"/>
        <v>9.4</v>
      </c>
    </row>
    <row r="7679" spans="1:8" x14ac:dyDescent="0.25">
      <c r="A7679" s="447"/>
      <c r="B7679" s="449">
        <v>87531</v>
      </c>
      <c r="C7679" s="439" t="s">
        <v>4373</v>
      </c>
      <c r="D7679" s="449" t="s">
        <v>71</v>
      </c>
      <c r="E7679" s="450">
        <v>36.549999999999997</v>
      </c>
      <c r="F7679" s="455">
        <v>0</v>
      </c>
      <c r="G7679" s="453">
        <f>VLOOKUP(B7679,'SINAPI-%MO'!B:E,4,0)</f>
        <v>0.59670000000000001</v>
      </c>
      <c r="H7679" s="456">
        <f t="shared" si="119"/>
        <v>14.74</v>
      </c>
    </row>
    <row r="7680" spans="1:8" x14ac:dyDescent="0.25">
      <c r="A7680" s="447"/>
      <c r="B7680" s="449">
        <v>87553</v>
      </c>
      <c r="C7680" s="439" t="s">
        <v>4385</v>
      </c>
      <c r="D7680" s="449" t="s">
        <v>71</v>
      </c>
      <c r="E7680" s="450">
        <v>23.31</v>
      </c>
      <c r="F7680" s="455">
        <v>0</v>
      </c>
      <c r="G7680" s="453">
        <f>VLOOKUP(B7680,'SINAPI-%MO'!B:E,4,0)</f>
        <v>0.59630000000000005</v>
      </c>
      <c r="H7680" s="456">
        <f t="shared" si="119"/>
        <v>9.41</v>
      </c>
    </row>
    <row r="7681" spans="1:8" x14ac:dyDescent="0.25">
      <c r="A7681" s="447"/>
      <c r="B7681" s="449">
        <v>87535</v>
      </c>
      <c r="C7681" s="439" t="s">
        <v>4375</v>
      </c>
      <c r="D7681" s="449" t="s">
        <v>71</v>
      </c>
      <c r="E7681" s="450">
        <v>33.92</v>
      </c>
      <c r="F7681" s="455">
        <v>0</v>
      </c>
      <c r="G7681" s="453">
        <f>VLOOKUP(B7681,'SINAPI-%MO'!B:E,4,0)</f>
        <v>0.56540000000000001</v>
      </c>
      <c r="H7681" s="456">
        <f t="shared" si="119"/>
        <v>14.74</v>
      </c>
    </row>
    <row r="7682" spans="1:8" x14ac:dyDescent="0.25">
      <c r="A7682" s="447"/>
      <c r="B7682" s="449">
        <v>87527</v>
      </c>
      <c r="C7682" s="439" t="s">
        <v>4369</v>
      </c>
      <c r="D7682" s="449" t="s">
        <v>71</v>
      </c>
      <c r="E7682" s="450">
        <v>40.99</v>
      </c>
      <c r="F7682" s="455">
        <v>0</v>
      </c>
      <c r="G7682" s="453">
        <f>VLOOKUP(B7682,'SINAPI-%MO'!B:E,4,0)</f>
        <v>0.64039999999999997</v>
      </c>
      <c r="H7682" s="456">
        <f t="shared" si="119"/>
        <v>14.74</v>
      </c>
    </row>
    <row r="7683" spans="1:8" x14ac:dyDescent="0.25">
      <c r="A7683" s="447"/>
      <c r="B7683" s="449">
        <v>87545</v>
      </c>
      <c r="C7683" s="439" t="s">
        <v>4379</v>
      </c>
      <c r="D7683" s="449" t="s">
        <v>71</v>
      </c>
      <c r="E7683" s="450">
        <v>30.38</v>
      </c>
      <c r="F7683" s="455">
        <v>0</v>
      </c>
      <c r="G7683" s="453">
        <f>VLOOKUP(B7683,'SINAPI-%MO'!B:E,4,0)</f>
        <v>0.69030000000000002</v>
      </c>
      <c r="H7683" s="456">
        <f t="shared" si="119"/>
        <v>9.4</v>
      </c>
    </row>
    <row r="7684" spans="1:8" x14ac:dyDescent="0.25">
      <c r="A7684" s="447"/>
      <c r="B7684" s="449">
        <v>104960</v>
      </c>
      <c r="C7684" s="439" t="s">
        <v>4520</v>
      </c>
      <c r="D7684" s="449" t="s">
        <v>71</v>
      </c>
      <c r="E7684" s="450">
        <v>42.21</v>
      </c>
      <c r="F7684" s="455">
        <v>0</v>
      </c>
      <c r="G7684" s="453">
        <f>VLOOKUP(B7684,'SINAPI-%MO'!B:E,4,0)</f>
        <v>0.24310000000000001</v>
      </c>
      <c r="H7684" s="456">
        <f t="shared" si="119"/>
        <v>31.94</v>
      </c>
    </row>
    <row r="7685" spans="1:8" x14ac:dyDescent="0.25">
      <c r="A7685" s="447"/>
      <c r="B7685" s="449">
        <v>87561</v>
      </c>
      <c r="C7685" s="439" t="s">
        <v>4388</v>
      </c>
      <c r="D7685" s="449" t="s">
        <v>71</v>
      </c>
      <c r="E7685" s="450">
        <v>43.18</v>
      </c>
      <c r="F7685" s="455">
        <v>0</v>
      </c>
      <c r="G7685" s="453">
        <f>VLOOKUP(B7685,'SINAPI-%MO'!B:E,4,0)</f>
        <v>0.2601</v>
      </c>
      <c r="H7685" s="456">
        <f t="shared" si="119"/>
        <v>31.94</v>
      </c>
    </row>
    <row r="7686" spans="1:8" x14ac:dyDescent="0.25">
      <c r="A7686" s="447"/>
      <c r="B7686" s="449">
        <v>104953</v>
      </c>
      <c r="C7686" s="439" t="s">
        <v>4513</v>
      </c>
      <c r="D7686" s="449" t="s">
        <v>71</v>
      </c>
      <c r="E7686" s="450">
        <v>64.7</v>
      </c>
      <c r="F7686" s="455">
        <v>0</v>
      </c>
      <c r="G7686" s="453">
        <f>VLOOKUP(B7686,'SINAPI-%MO'!B:E,4,0)</f>
        <v>0.22600000000000001</v>
      </c>
      <c r="H7686" s="456">
        <f t="shared" si="119"/>
        <v>50.07</v>
      </c>
    </row>
    <row r="7687" spans="1:8" x14ac:dyDescent="0.25">
      <c r="A7687" s="447"/>
      <c r="B7687" s="449">
        <v>87543</v>
      </c>
      <c r="C7687" s="439" t="s">
        <v>4378</v>
      </c>
      <c r="D7687" s="449" t="s">
        <v>71</v>
      </c>
      <c r="E7687" s="450">
        <v>25.25</v>
      </c>
      <c r="F7687" s="455">
        <v>0</v>
      </c>
      <c r="G7687" s="453">
        <f>VLOOKUP(B7687,'SINAPI-%MO'!B:E,4,0)</f>
        <v>0.3216</v>
      </c>
      <c r="H7687" s="456">
        <f t="shared" si="119"/>
        <v>17.12</v>
      </c>
    </row>
    <row r="7688" spans="1:8" x14ac:dyDescent="0.25">
      <c r="A7688" s="447"/>
      <c r="B7688" s="449">
        <v>104959</v>
      </c>
      <c r="C7688" s="439" t="s">
        <v>4519</v>
      </c>
      <c r="D7688" s="449" t="s">
        <v>71</v>
      </c>
      <c r="E7688" s="450">
        <v>26.07</v>
      </c>
      <c r="F7688" s="455">
        <v>0</v>
      </c>
      <c r="G7688" s="453">
        <f>VLOOKUP(B7688,'SINAPI-%MO'!B:E,4,0)</f>
        <v>0.64790000000000003</v>
      </c>
      <c r="H7688" s="456">
        <f t="shared" si="119"/>
        <v>9.17</v>
      </c>
    </row>
    <row r="7689" spans="1:8" x14ac:dyDescent="0.25">
      <c r="A7689" s="447"/>
      <c r="B7689" s="449">
        <v>104958</v>
      </c>
      <c r="C7689" s="439" t="s">
        <v>4518</v>
      </c>
      <c r="D7689" s="449" t="s">
        <v>71</v>
      </c>
      <c r="E7689" s="450">
        <v>23.97</v>
      </c>
      <c r="F7689" s="455">
        <v>0</v>
      </c>
      <c r="G7689" s="453">
        <f>VLOOKUP(B7689,'SINAPI-%MO'!B:E,4,0)</f>
        <v>0.60740000000000005</v>
      </c>
      <c r="H7689" s="456">
        <f t="shared" si="119"/>
        <v>9.41</v>
      </c>
    </row>
    <row r="7690" spans="1:8" x14ac:dyDescent="0.25">
      <c r="A7690" s="447"/>
      <c r="B7690" s="449">
        <v>104970</v>
      </c>
      <c r="C7690" s="439" t="s">
        <v>4530</v>
      </c>
      <c r="D7690" s="449" t="s">
        <v>71</v>
      </c>
      <c r="E7690" s="450">
        <v>37.64</v>
      </c>
      <c r="F7690" s="455">
        <v>0</v>
      </c>
      <c r="G7690" s="453">
        <f>VLOOKUP(B7690,'SINAPI-%MO'!B:E,4,0)</f>
        <v>0.75609999999999999</v>
      </c>
      <c r="H7690" s="456">
        <f t="shared" si="119"/>
        <v>9.18</v>
      </c>
    </row>
    <row r="7691" spans="1:8" x14ac:dyDescent="0.25">
      <c r="A7691" s="447"/>
      <c r="B7691" s="449">
        <v>104964</v>
      </c>
      <c r="C7691" s="439" t="s">
        <v>4524</v>
      </c>
      <c r="D7691" s="449" t="s">
        <v>71</v>
      </c>
      <c r="E7691" s="450">
        <v>51.48</v>
      </c>
      <c r="F7691" s="455">
        <v>0</v>
      </c>
      <c r="G7691" s="453">
        <f>VLOOKUP(B7691,'SINAPI-%MO'!B:E,4,0)</f>
        <v>0.72070000000000001</v>
      </c>
      <c r="H7691" s="456">
        <f t="shared" si="119"/>
        <v>14.37</v>
      </c>
    </row>
    <row r="7692" spans="1:8" x14ac:dyDescent="0.25">
      <c r="A7692" s="447"/>
      <c r="B7692" s="449">
        <v>104956</v>
      </c>
      <c r="C7692" s="439" t="s">
        <v>4516</v>
      </c>
      <c r="D7692" s="449" t="s">
        <v>71</v>
      </c>
      <c r="E7692" s="450">
        <v>46.42</v>
      </c>
      <c r="F7692" s="455">
        <v>0</v>
      </c>
      <c r="G7692" s="453">
        <f>VLOOKUP(B7692,'SINAPI-%MO'!B:E,4,0)</f>
        <v>0.69020000000000004</v>
      </c>
      <c r="H7692" s="456">
        <f t="shared" ref="H7692:H7755" si="120">IF(E7692&gt;0,TRUNC(E7692*(1-G7692),2),"")</f>
        <v>14.38</v>
      </c>
    </row>
    <row r="7693" spans="1:8" x14ac:dyDescent="0.25">
      <c r="A7693" s="447"/>
      <c r="B7693" s="449">
        <v>104974</v>
      </c>
      <c r="C7693" s="439" t="s">
        <v>4534</v>
      </c>
      <c r="D7693" s="449" t="s">
        <v>71</v>
      </c>
      <c r="E7693" s="450">
        <v>32.58</v>
      </c>
      <c r="F7693" s="455">
        <v>0</v>
      </c>
      <c r="G7693" s="453">
        <f>VLOOKUP(B7693,'SINAPI-%MO'!B:E,4,0)</f>
        <v>0.71819999999999995</v>
      </c>
      <c r="H7693" s="456">
        <f t="shared" si="120"/>
        <v>9.18</v>
      </c>
    </row>
    <row r="7694" spans="1:8" x14ac:dyDescent="0.25">
      <c r="A7694" s="447"/>
      <c r="B7694" s="449">
        <v>87548</v>
      </c>
      <c r="C7694" s="439" t="s">
        <v>4382</v>
      </c>
      <c r="D7694" s="449" t="s">
        <v>71</v>
      </c>
      <c r="E7694" s="450">
        <v>29.33</v>
      </c>
      <c r="F7694" s="455">
        <v>0</v>
      </c>
      <c r="G7694" s="453">
        <f>VLOOKUP(B7694,'SINAPI-%MO'!B:E,4,0)</f>
        <v>0.68700000000000006</v>
      </c>
      <c r="H7694" s="456">
        <f t="shared" si="120"/>
        <v>9.18</v>
      </c>
    </row>
    <row r="7695" spans="1:8" x14ac:dyDescent="0.25">
      <c r="A7695" s="447"/>
      <c r="B7695" s="449">
        <v>87530</v>
      </c>
      <c r="C7695" s="439" t="s">
        <v>4372</v>
      </c>
      <c r="D7695" s="449" t="s">
        <v>71</v>
      </c>
      <c r="E7695" s="450">
        <v>41.13</v>
      </c>
      <c r="F7695" s="455">
        <v>0</v>
      </c>
      <c r="G7695" s="453">
        <f>VLOOKUP(B7695,'SINAPI-%MO'!B:E,4,0)</f>
        <v>0.65039999999999998</v>
      </c>
      <c r="H7695" s="456">
        <f t="shared" si="120"/>
        <v>14.37</v>
      </c>
    </row>
    <row r="7696" spans="1:8" x14ac:dyDescent="0.25">
      <c r="A7696" s="447"/>
      <c r="B7696" s="449">
        <v>104952</v>
      </c>
      <c r="C7696" s="439" t="s">
        <v>4512</v>
      </c>
      <c r="D7696" s="449" t="s">
        <v>71</v>
      </c>
      <c r="E7696" s="450">
        <v>37.869999999999997</v>
      </c>
      <c r="F7696" s="455">
        <v>0</v>
      </c>
      <c r="G7696" s="453">
        <f>VLOOKUP(B7696,'SINAPI-%MO'!B:E,4,0)</f>
        <v>0.62029999999999996</v>
      </c>
      <c r="H7696" s="456">
        <f t="shared" si="120"/>
        <v>14.37</v>
      </c>
    </row>
    <row r="7697" spans="1:8" x14ac:dyDescent="0.25">
      <c r="A7697" s="447"/>
      <c r="B7697" s="449">
        <v>104969</v>
      </c>
      <c r="C7697" s="439" t="s">
        <v>4529</v>
      </c>
      <c r="D7697" s="449" t="s">
        <v>71</v>
      </c>
      <c r="E7697" s="450">
        <v>35.54</v>
      </c>
      <c r="F7697" s="455">
        <v>0</v>
      </c>
      <c r="G7697" s="453">
        <f>VLOOKUP(B7697,'SINAPI-%MO'!B:E,4,0)</f>
        <v>0.73519999999999996</v>
      </c>
      <c r="H7697" s="456">
        <f t="shared" si="120"/>
        <v>9.41</v>
      </c>
    </row>
    <row r="7698" spans="1:8" x14ac:dyDescent="0.25">
      <c r="A7698" s="447"/>
      <c r="B7698" s="449">
        <v>104963</v>
      </c>
      <c r="C7698" s="439" t="s">
        <v>4523</v>
      </c>
      <c r="D7698" s="449" t="s">
        <v>71</v>
      </c>
      <c r="E7698" s="450">
        <v>48.19</v>
      </c>
      <c r="F7698" s="455">
        <v>0</v>
      </c>
      <c r="G7698" s="453">
        <f>VLOOKUP(B7698,'SINAPI-%MO'!B:E,4,0)</f>
        <v>0.69410000000000005</v>
      </c>
      <c r="H7698" s="456">
        <f t="shared" si="120"/>
        <v>14.74</v>
      </c>
    </row>
    <row r="7699" spans="1:8" x14ac:dyDescent="0.25">
      <c r="A7699" s="447"/>
      <c r="B7699" s="449">
        <v>104955</v>
      </c>
      <c r="C7699" s="439" t="s">
        <v>4515</v>
      </c>
      <c r="D7699" s="449" t="s">
        <v>71</v>
      </c>
      <c r="E7699" s="450">
        <v>43.13</v>
      </c>
      <c r="F7699" s="455">
        <v>0</v>
      </c>
      <c r="G7699" s="453">
        <f>VLOOKUP(B7699,'SINAPI-%MO'!B:E,4,0)</f>
        <v>0.65820000000000001</v>
      </c>
      <c r="H7699" s="456">
        <f t="shared" si="120"/>
        <v>14.74</v>
      </c>
    </row>
    <row r="7700" spans="1:8" x14ac:dyDescent="0.25">
      <c r="A7700" s="447"/>
      <c r="B7700" s="449">
        <v>104973</v>
      </c>
      <c r="C7700" s="439" t="s">
        <v>4533</v>
      </c>
      <c r="D7700" s="449" t="s">
        <v>71</v>
      </c>
      <c r="E7700" s="450">
        <v>30.48</v>
      </c>
      <c r="F7700" s="455">
        <v>0</v>
      </c>
      <c r="G7700" s="453">
        <f>VLOOKUP(B7700,'SINAPI-%MO'!B:E,4,0)</f>
        <v>0.69130000000000003</v>
      </c>
      <c r="H7700" s="456">
        <f t="shared" si="120"/>
        <v>9.4</v>
      </c>
    </row>
    <row r="7701" spans="1:8" x14ac:dyDescent="0.25">
      <c r="A7701" s="447"/>
      <c r="B7701" s="449">
        <v>87547</v>
      </c>
      <c r="C7701" s="439" t="s">
        <v>4381</v>
      </c>
      <c r="D7701" s="449" t="s">
        <v>71</v>
      </c>
      <c r="E7701" s="450">
        <v>27.23</v>
      </c>
      <c r="F7701" s="455">
        <v>0</v>
      </c>
      <c r="G7701" s="453">
        <f>VLOOKUP(B7701,'SINAPI-%MO'!B:E,4,0)</f>
        <v>0.65439999999999998</v>
      </c>
      <c r="H7701" s="456">
        <f t="shared" si="120"/>
        <v>9.41</v>
      </c>
    </row>
    <row r="7702" spans="1:8" x14ac:dyDescent="0.25">
      <c r="A7702" s="447"/>
      <c r="B7702" s="449">
        <v>87529</v>
      </c>
      <c r="C7702" s="439" t="s">
        <v>4371</v>
      </c>
      <c r="D7702" s="449" t="s">
        <v>71</v>
      </c>
      <c r="E7702" s="450">
        <v>37.840000000000003</v>
      </c>
      <c r="F7702" s="455">
        <v>0</v>
      </c>
      <c r="G7702" s="453">
        <f>VLOOKUP(B7702,'SINAPI-%MO'!B:E,4,0)</f>
        <v>0.61050000000000004</v>
      </c>
      <c r="H7702" s="456">
        <f t="shared" si="120"/>
        <v>14.73</v>
      </c>
    </row>
    <row r="7703" spans="1:8" x14ac:dyDescent="0.25">
      <c r="A7703" s="447"/>
      <c r="B7703" s="449">
        <v>104951</v>
      </c>
      <c r="C7703" s="439" t="s">
        <v>4511</v>
      </c>
      <c r="D7703" s="449" t="s">
        <v>71</v>
      </c>
      <c r="E7703" s="450">
        <v>34.58</v>
      </c>
      <c r="F7703" s="455">
        <v>0</v>
      </c>
      <c r="G7703" s="453">
        <f>VLOOKUP(B7703,'SINAPI-%MO'!B:E,4,0)</f>
        <v>0.57369999999999999</v>
      </c>
      <c r="H7703" s="456">
        <f t="shared" si="120"/>
        <v>14.74</v>
      </c>
    </row>
    <row r="7704" spans="1:8" x14ac:dyDescent="0.25">
      <c r="A7704" s="447"/>
      <c r="B7704" s="449">
        <v>104978</v>
      </c>
      <c r="C7704" s="439" t="s">
        <v>4538</v>
      </c>
      <c r="D7704" s="449" t="s">
        <v>71</v>
      </c>
      <c r="E7704" s="450">
        <v>38.03</v>
      </c>
      <c r="F7704" s="455">
        <v>0</v>
      </c>
      <c r="G7704" s="453">
        <f>VLOOKUP(B7704,'SINAPI-%MO'!B:E,4,0)</f>
        <v>0.75260000000000005</v>
      </c>
      <c r="H7704" s="456">
        <f t="shared" si="120"/>
        <v>9.4</v>
      </c>
    </row>
    <row r="7705" spans="1:8" x14ac:dyDescent="0.25">
      <c r="A7705" s="447"/>
      <c r="B7705" s="449">
        <v>104977</v>
      </c>
      <c r="C7705" s="439" t="s">
        <v>4537</v>
      </c>
      <c r="D7705" s="449" t="s">
        <v>71</v>
      </c>
      <c r="E7705" s="450">
        <v>50.51</v>
      </c>
      <c r="F7705" s="455">
        <v>0</v>
      </c>
      <c r="G7705" s="453">
        <f>VLOOKUP(B7705,'SINAPI-%MO'!B:E,4,0)</f>
        <v>0.70820000000000005</v>
      </c>
      <c r="H7705" s="456">
        <f t="shared" si="120"/>
        <v>14.73</v>
      </c>
    </row>
    <row r="7706" spans="1:8" x14ac:dyDescent="0.25">
      <c r="A7706" s="447"/>
      <c r="B7706" s="449">
        <v>90408</v>
      </c>
      <c r="C7706" s="439" t="s">
        <v>4439</v>
      </c>
      <c r="D7706" s="449" t="s">
        <v>71</v>
      </c>
      <c r="E7706" s="450">
        <v>33.36</v>
      </c>
      <c r="F7706" s="455">
        <v>0</v>
      </c>
      <c r="G7706" s="453">
        <f>VLOOKUP(B7706,'SINAPI-%MO'!B:E,4,0)</f>
        <v>0.71789999999999998</v>
      </c>
      <c r="H7706" s="456">
        <f t="shared" si="120"/>
        <v>9.41</v>
      </c>
    </row>
    <row r="7707" spans="1:8" x14ac:dyDescent="0.25">
      <c r="A7707" s="447"/>
      <c r="B7707" s="449">
        <v>90406</v>
      </c>
      <c r="C7707" s="439" t="s">
        <v>4438</v>
      </c>
      <c r="D7707" s="449" t="s">
        <v>71</v>
      </c>
      <c r="E7707" s="450">
        <v>44.83</v>
      </c>
      <c r="F7707" s="455">
        <v>0</v>
      </c>
      <c r="G7707" s="453">
        <f>VLOOKUP(B7707,'SINAPI-%MO'!B:E,4,0)</f>
        <v>0.67120000000000002</v>
      </c>
      <c r="H7707" s="456">
        <f t="shared" si="120"/>
        <v>14.74</v>
      </c>
    </row>
    <row r="7708" spans="1:8" x14ac:dyDescent="0.25">
      <c r="A7708" s="447"/>
      <c r="B7708" s="449">
        <v>106626</v>
      </c>
      <c r="C7708" s="439" t="s">
        <v>15297</v>
      </c>
      <c r="D7708" s="449" t="s">
        <v>60</v>
      </c>
      <c r="E7708" s="450">
        <v>0</v>
      </c>
      <c r="F7708" s="455"/>
      <c r="G7708" s="453" t="e">
        <f>VLOOKUP(B7708,'SINAPI-%MO'!B:E,4,0)</f>
        <v>#N/A</v>
      </c>
      <c r="H7708" s="456" t="str">
        <f t="shared" si="120"/>
        <v/>
      </c>
    </row>
    <row r="7709" spans="1:8" x14ac:dyDescent="0.25">
      <c r="A7709" s="447"/>
      <c r="B7709" s="449">
        <v>106627</v>
      </c>
      <c r="C7709" s="439" t="s">
        <v>15298</v>
      </c>
      <c r="D7709" s="449" t="s">
        <v>60</v>
      </c>
      <c r="E7709" s="450">
        <v>0</v>
      </c>
      <c r="F7709" s="455"/>
      <c r="G7709" s="453" t="e">
        <f>VLOOKUP(B7709,'SINAPI-%MO'!B:E,4,0)</f>
        <v>#N/A</v>
      </c>
      <c r="H7709" s="456" t="str">
        <f t="shared" si="120"/>
        <v/>
      </c>
    </row>
    <row r="7710" spans="1:8" x14ac:dyDescent="0.25">
      <c r="A7710" s="447"/>
      <c r="B7710" s="449">
        <v>106628</v>
      </c>
      <c r="C7710" s="439" t="s">
        <v>15299</v>
      </c>
      <c r="D7710" s="449" t="s">
        <v>60</v>
      </c>
      <c r="E7710" s="450">
        <v>0</v>
      </c>
      <c r="F7710" s="455"/>
      <c r="G7710" s="453" t="e">
        <f>VLOOKUP(B7710,'SINAPI-%MO'!B:E,4,0)</f>
        <v>#N/A</v>
      </c>
      <c r="H7710" s="456" t="str">
        <f t="shared" si="120"/>
        <v/>
      </c>
    </row>
    <row r="7711" spans="1:8" x14ac:dyDescent="0.25">
      <c r="A7711" s="447"/>
      <c r="B7711" s="449">
        <v>106629</v>
      </c>
      <c r="C7711" s="439" t="s">
        <v>15300</v>
      </c>
      <c r="D7711" s="449" t="s">
        <v>60</v>
      </c>
      <c r="E7711" s="450">
        <v>0</v>
      </c>
      <c r="F7711" s="455"/>
      <c r="G7711" s="453" t="e">
        <f>VLOOKUP(B7711,'SINAPI-%MO'!B:E,4,0)</f>
        <v>#N/A</v>
      </c>
      <c r="H7711" s="456" t="str">
        <f t="shared" si="120"/>
        <v/>
      </c>
    </row>
    <row r="7712" spans="1:8" x14ac:dyDescent="0.25">
      <c r="A7712" s="447"/>
      <c r="B7712" s="449">
        <v>106631</v>
      </c>
      <c r="C7712" s="439" t="s">
        <v>15301</v>
      </c>
      <c r="D7712" s="449" t="s">
        <v>60</v>
      </c>
      <c r="E7712" s="450">
        <v>0</v>
      </c>
      <c r="F7712" s="455"/>
      <c r="G7712" s="453" t="e">
        <f>VLOOKUP(B7712,'SINAPI-%MO'!B:E,4,0)</f>
        <v>#N/A</v>
      </c>
      <c r="H7712" s="456" t="str">
        <f t="shared" si="120"/>
        <v/>
      </c>
    </row>
    <row r="7713" spans="1:8" x14ac:dyDescent="0.25">
      <c r="A7713" s="447"/>
      <c r="B7713" s="449">
        <v>106630</v>
      </c>
      <c r="C7713" s="439" t="s">
        <v>15302</v>
      </c>
      <c r="D7713" s="449" t="s">
        <v>60</v>
      </c>
      <c r="E7713" s="450">
        <v>0</v>
      </c>
      <c r="F7713" s="455"/>
      <c r="G7713" s="453" t="e">
        <f>VLOOKUP(B7713,'SINAPI-%MO'!B:E,4,0)</f>
        <v>#N/A</v>
      </c>
      <c r="H7713" s="456" t="str">
        <f t="shared" si="120"/>
        <v/>
      </c>
    </row>
    <row r="7714" spans="1:8" x14ac:dyDescent="0.25">
      <c r="A7714" s="447"/>
      <c r="B7714" s="449">
        <v>106633</v>
      </c>
      <c r="C7714" s="439" t="s">
        <v>15303</v>
      </c>
      <c r="D7714" s="449" t="s">
        <v>60</v>
      </c>
      <c r="E7714" s="450">
        <v>0</v>
      </c>
      <c r="F7714" s="455"/>
      <c r="G7714" s="453" t="e">
        <f>VLOOKUP(B7714,'SINAPI-%MO'!B:E,4,0)</f>
        <v>#N/A</v>
      </c>
      <c r="H7714" s="456" t="str">
        <f t="shared" si="120"/>
        <v/>
      </c>
    </row>
    <row r="7715" spans="1:8" x14ac:dyDescent="0.25">
      <c r="A7715" s="447"/>
      <c r="B7715" s="449">
        <v>106632</v>
      </c>
      <c r="C7715" s="439" t="s">
        <v>15304</v>
      </c>
      <c r="D7715" s="449" t="s">
        <v>60</v>
      </c>
      <c r="E7715" s="450">
        <v>0</v>
      </c>
      <c r="F7715" s="455"/>
      <c r="G7715" s="453" t="e">
        <f>VLOOKUP(B7715,'SINAPI-%MO'!B:E,4,0)</f>
        <v>#N/A</v>
      </c>
      <c r="H7715" s="456" t="str">
        <f t="shared" si="120"/>
        <v/>
      </c>
    </row>
    <row r="7716" spans="1:8" x14ac:dyDescent="0.25">
      <c r="A7716" s="447"/>
      <c r="B7716" s="449">
        <v>106634</v>
      </c>
      <c r="C7716" s="439" t="s">
        <v>15305</v>
      </c>
      <c r="D7716" s="449" t="s">
        <v>60</v>
      </c>
      <c r="E7716" s="450">
        <v>0</v>
      </c>
      <c r="F7716" s="455"/>
      <c r="G7716" s="453" t="e">
        <f>VLOOKUP(B7716,'SINAPI-%MO'!B:E,4,0)</f>
        <v>#N/A</v>
      </c>
      <c r="H7716" s="456" t="str">
        <f t="shared" si="120"/>
        <v/>
      </c>
    </row>
    <row r="7717" spans="1:8" x14ac:dyDescent="0.25">
      <c r="A7717" s="447"/>
      <c r="B7717" s="449">
        <v>106636</v>
      </c>
      <c r="C7717" s="439" t="s">
        <v>15306</v>
      </c>
      <c r="D7717" s="449" t="s">
        <v>60</v>
      </c>
      <c r="E7717" s="450">
        <v>0</v>
      </c>
      <c r="F7717" s="455"/>
      <c r="G7717" s="453" t="e">
        <f>VLOOKUP(B7717,'SINAPI-%MO'!B:E,4,0)</f>
        <v>#N/A</v>
      </c>
      <c r="H7717" s="456" t="str">
        <f t="shared" si="120"/>
        <v/>
      </c>
    </row>
    <row r="7718" spans="1:8" x14ac:dyDescent="0.25">
      <c r="A7718" s="447"/>
      <c r="B7718" s="449">
        <v>106635</v>
      </c>
      <c r="C7718" s="439" t="s">
        <v>15307</v>
      </c>
      <c r="D7718" s="449" t="s">
        <v>60</v>
      </c>
      <c r="E7718" s="450">
        <v>0</v>
      </c>
      <c r="F7718" s="455"/>
      <c r="G7718" s="453" t="e">
        <f>VLOOKUP(B7718,'SINAPI-%MO'!B:E,4,0)</f>
        <v>#N/A</v>
      </c>
      <c r="H7718" s="456" t="str">
        <f t="shared" si="120"/>
        <v/>
      </c>
    </row>
    <row r="7719" spans="1:8" x14ac:dyDescent="0.25">
      <c r="A7719" s="447"/>
      <c r="B7719" s="449">
        <v>106637</v>
      </c>
      <c r="C7719" s="439" t="s">
        <v>15308</v>
      </c>
      <c r="D7719" s="449" t="s">
        <v>60</v>
      </c>
      <c r="E7719" s="450">
        <v>0</v>
      </c>
      <c r="F7719" s="455"/>
      <c r="G7719" s="453" t="e">
        <f>VLOOKUP(B7719,'SINAPI-%MO'!B:E,4,0)</f>
        <v>#N/A</v>
      </c>
      <c r="H7719" s="456" t="str">
        <f t="shared" si="120"/>
        <v/>
      </c>
    </row>
    <row r="7720" spans="1:8" x14ac:dyDescent="0.25">
      <c r="A7720" s="447"/>
      <c r="B7720" s="449">
        <v>106639</v>
      </c>
      <c r="C7720" s="439" t="s">
        <v>15309</v>
      </c>
      <c r="D7720" s="449" t="s">
        <v>60</v>
      </c>
      <c r="E7720" s="450">
        <v>0</v>
      </c>
      <c r="F7720" s="455"/>
      <c r="G7720" s="453" t="e">
        <f>VLOOKUP(B7720,'SINAPI-%MO'!B:E,4,0)</f>
        <v>#N/A</v>
      </c>
      <c r="H7720" s="456" t="str">
        <f t="shared" si="120"/>
        <v/>
      </c>
    </row>
    <row r="7721" spans="1:8" x14ac:dyDescent="0.25">
      <c r="A7721" s="447"/>
      <c r="B7721" s="449">
        <v>106638</v>
      </c>
      <c r="C7721" s="439" t="s">
        <v>15310</v>
      </c>
      <c r="D7721" s="449" t="s">
        <v>60</v>
      </c>
      <c r="E7721" s="450">
        <v>0</v>
      </c>
      <c r="F7721" s="455"/>
      <c r="G7721" s="453" t="e">
        <f>VLOOKUP(B7721,'SINAPI-%MO'!B:E,4,0)</f>
        <v>#N/A</v>
      </c>
      <c r="H7721" s="456" t="str">
        <f t="shared" si="120"/>
        <v/>
      </c>
    </row>
    <row r="7722" spans="1:8" x14ac:dyDescent="0.25">
      <c r="A7722" s="447"/>
      <c r="B7722" s="449">
        <v>106641</v>
      </c>
      <c r="C7722" s="439" t="s">
        <v>15311</v>
      </c>
      <c r="D7722" s="449" t="s">
        <v>60</v>
      </c>
      <c r="E7722" s="450">
        <v>0</v>
      </c>
      <c r="F7722" s="455"/>
      <c r="G7722" s="453" t="e">
        <f>VLOOKUP(B7722,'SINAPI-%MO'!B:E,4,0)</f>
        <v>#N/A</v>
      </c>
      <c r="H7722" s="456" t="str">
        <f t="shared" si="120"/>
        <v/>
      </c>
    </row>
    <row r="7723" spans="1:8" x14ac:dyDescent="0.25">
      <c r="A7723" s="447"/>
      <c r="B7723" s="449">
        <v>106640</v>
      </c>
      <c r="C7723" s="439" t="s">
        <v>15312</v>
      </c>
      <c r="D7723" s="449" t="s">
        <v>60</v>
      </c>
      <c r="E7723" s="450">
        <v>0</v>
      </c>
      <c r="F7723" s="455"/>
      <c r="G7723" s="453" t="e">
        <f>VLOOKUP(B7723,'SINAPI-%MO'!B:E,4,0)</f>
        <v>#N/A</v>
      </c>
      <c r="H7723" s="456" t="str">
        <f t="shared" si="120"/>
        <v/>
      </c>
    </row>
    <row r="7724" spans="1:8" x14ac:dyDescent="0.25">
      <c r="A7724" s="447"/>
      <c r="B7724" s="449">
        <v>106644</v>
      </c>
      <c r="C7724" s="439" t="s">
        <v>15313</v>
      </c>
      <c r="D7724" s="449" t="s">
        <v>60</v>
      </c>
      <c r="E7724" s="450">
        <v>0</v>
      </c>
      <c r="F7724" s="455"/>
      <c r="G7724" s="453" t="e">
        <f>VLOOKUP(B7724,'SINAPI-%MO'!B:E,4,0)</f>
        <v>#N/A</v>
      </c>
      <c r="H7724" s="456" t="str">
        <f t="shared" si="120"/>
        <v/>
      </c>
    </row>
    <row r="7725" spans="1:8" x14ac:dyDescent="0.25">
      <c r="A7725" s="447"/>
      <c r="B7725" s="449">
        <v>106646</v>
      </c>
      <c r="C7725" s="439" t="s">
        <v>15314</v>
      </c>
      <c r="D7725" s="449" t="s">
        <v>60</v>
      </c>
      <c r="E7725" s="450">
        <v>0</v>
      </c>
      <c r="F7725" s="455"/>
      <c r="G7725" s="453" t="e">
        <f>VLOOKUP(B7725,'SINAPI-%MO'!B:E,4,0)</f>
        <v>#N/A</v>
      </c>
      <c r="H7725" s="456" t="str">
        <f t="shared" si="120"/>
        <v/>
      </c>
    </row>
    <row r="7726" spans="1:8" x14ac:dyDescent="0.25">
      <c r="A7726" s="447"/>
      <c r="B7726" s="449">
        <v>106645</v>
      </c>
      <c r="C7726" s="439" t="s">
        <v>15315</v>
      </c>
      <c r="D7726" s="449" t="s">
        <v>60</v>
      </c>
      <c r="E7726" s="450">
        <v>0</v>
      </c>
      <c r="F7726" s="455"/>
      <c r="G7726" s="453" t="e">
        <f>VLOOKUP(B7726,'SINAPI-%MO'!B:E,4,0)</f>
        <v>#N/A</v>
      </c>
      <c r="H7726" s="456" t="str">
        <f t="shared" si="120"/>
        <v/>
      </c>
    </row>
    <row r="7727" spans="1:8" x14ac:dyDescent="0.25">
      <c r="A7727" s="447"/>
      <c r="B7727" s="449">
        <v>106643</v>
      </c>
      <c r="C7727" s="439" t="s">
        <v>15316</v>
      </c>
      <c r="D7727" s="449" t="s">
        <v>60</v>
      </c>
      <c r="E7727" s="450">
        <v>0</v>
      </c>
      <c r="F7727" s="455"/>
      <c r="G7727" s="453" t="e">
        <f>VLOOKUP(B7727,'SINAPI-%MO'!B:E,4,0)</f>
        <v>#N/A</v>
      </c>
      <c r="H7727" s="456" t="str">
        <f t="shared" si="120"/>
        <v/>
      </c>
    </row>
    <row r="7728" spans="1:8" x14ac:dyDescent="0.25">
      <c r="A7728" s="447"/>
      <c r="B7728" s="449">
        <v>106642</v>
      </c>
      <c r="C7728" s="439" t="s">
        <v>15317</v>
      </c>
      <c r="D7728" s="449" t="s">
        <v>60</v>
      </c>
      <c r="E7728" s="450">
        <v>0</v>
      </c>
      <c r="F7728" s="455"/>
      <c r="G7728" s="453" t="e">
        <f>VLOOKUP(B7728,'SINAPI-%MO'!B:E,4,0)</f>
        <v>#N/A</v>
      </c>
      <c r="H7728" s="456" t="str">
        <f t="shared" si="120"/>
        <v/>
      </c>
    </row>
    <row r="7729" spans="1:8" x14ac:dyDescent="0.25">
      <c r="A7729" s="447"/>
      <c r="B7729" s="449">
        <v>106649</v>
      </c>
      <c r="C7729" s="439" t="s">
        <v>15318</v>
      </c>
      <c r="D7729" s="449" t="s">
        <v>60</v>
      </c>
      <c r="E7729" s="450">
        <v>0</v>
      </c>
      <c r="F7729" s="455"/>
      <c r="G7729" s="453" t="e">
        <f>VLOOKUP(B7729,'SINAPI-%MO'!B:E,4,0)</f>
        <v>#N/A</v>
      </c>
      <c r="H7729" s="456" t="str">
        <f t="shared" si="120"/>
        <v/>
      </c>
    </row>
    <row r="7730" spans="1:8" x14ac:dyDescent="0.25">
      <c r="A7730" s="447"/>
      <c r="B7730" s="449">
        <v>106648</v>
      </c>
      <c r="C7730" s="439" t="s">
        <v>15319</v>
      </c>
      <c r="D7730" s="449" t="s">
        <v>60</v>
      </c>
      <c r="E7730" s="450">
        <v>0</v>
      </c>
      <c r="F7730" s="455"/>
      <c r="G7730" s="453" t="e">
        <f>VLOOKUP(B7730,'SINAPI-%MO'!B:E,4,0)</f>
        <v>#N/A</v>
      </c>
      <c r="H7730" s="456" t="str">
        <f t="shared" si="120"/>
        <v/>
      </c>
    </row>
    <row r="7731" spans="1:8" x14ac:dyDescent="0.25">
      <c r="A7731" s="447"/>
      <c r="B7731" s="449">
        <v>106647</v>
      </c>
      <c r="C7731" s="439" t="s">
        <v>15320</v>
      </c>
      <c r="D7731" s="449" t="s">
        <v>60</v>
      </c>
      <c r="E7731" s="450">
        <v>0</v>
      </c>
      <c r="F7731" s="455"/>
      <c r="G7731" s="453" t="e">
        <f>VLOOKUP(B7731,'SINAPI-%MO'!B:E,4,0)</f>
        <v>#N/A</v>
      </c>
      <c r="H7731" s="456" t="str">
        <f t="shared" si="120"/>
        <v/>
      </c>
    </row>
    <row r="7732" spans="1:8" x14ac:dyDescent="0.25">
      <c r="A7732" s="447"/>
      <c r="B7732" s="449">
        <v>106652</v>
      </c>
      <c r="C7732" s="439" t="s">
        <v>15321</v>
      </c>
      <c r="D7732" s="449" t="s">
        <v>60</v>
      </c>
      <c r="E7732" s="450">
        <v>0</v>
      </c>
      <c r="F7732" s="455"/>
      <c r="G7732" s="453" t="e">
        <f>VLOOKUP(B7732,'SINAPI-%MO'!B:E,4,0)</f>
        <v>#N/A</v>
      </c>
      <c r="H7732" s="456" t="str">
        <f t="shared" si="120"/>
        <v/>
      </c>
    </row>
    <row r="7733" spans="1:8" x14ac:dyDescent="0.25">
      <c r="A7733" s="447"/>
      <c r="B7733" s="449">
        <v>106653</v>
      </c>
      <c r="C7733" s="439" t="s">
        <v>15322</v>
      </c>
      <c r="D7733" s="449" t="s">
        <v>60</v>
      </c>
      <c r="E7733" s="450">
        <v>0</v>
      </c>
      <c r="F7733" s="455"/>
      <c r="G7733" s="453" t="e">
        <f>VLOOKUP(B7733,'SINAPI-%MO'!B:E,4,0)</f>
        <v>#N/A</v>
      </c>
      <c r="H7733" s="456" t="str">
        <f t="shared" si="120"/>
        <v/>
      </c>
    </row>
    <row r="7734" spans="1:8" x14ac:dyDescent="0.25">
      <c r="A7734" s="447"/>
      <c r="B7734" s="449">
        <v>106654</v>
      </c>
      <c r="C7734" s="439" t="s">
        <v>15323</v>
      </c>
      <c r="D7734" s="449" t="s">
        <v>60</v>
      </c>
      <c r="E7734" s="450">
        <v>0</v>
      </c>
      <c r="F7734" s="455"/>
      <c r="G7734" s="453" t="e">
        <f>VLOOKUP(B7734,'SINAPI-%MO'!B:E,4,0)</f>
        <v>#N/A</v>
      </c>
      <c r="H7734" s="456" t="str">
        <f t="shared" si="120"/>
        <v/>
      </c>
    </row>
    <row r="7735" spans="1:8" x14ac:dyDescent="0.25">
      <c r="A7735" s="447"/>
      <c r="B7735" s="449">
        <v>106651</v>
      </c>
      <c r="C7735" s="439" t="s">
        <v>15324</v>
      </c>
      <c r="D7735" s="449" t="s">
        <v>60</v>
      </c>
      <c r="E7735" s="450">
        <v>0</v>
      </c>
      <c r="F7735" s="455"/>
      <c r="G7735" s="453" t="e">
        <f>VLOOKUP(B7735,'SINAPI-%MO'!B:E,4,0)</f>
        <v>#N/A</v>
      </c>
      <c r="H7735" s="456" t="str">
        <f t="shared" si="120"/>
        <v/>
      </c>
    </row>
    <row r="7736" spans="1:8" x14ac:dyDescent="0.25">
      <c r="A7736" s="447"/>
      <c r="B7736" s="449">
        <v>106650</v>
      </c>
      <c r="C7736" s="439" t="s">
        <v>15325</v>
      </c>
      <c r="D7736" s="449" t="s">
        <v>60</v>
      </c>
      <c r="E7736" s="450">
        <v>0</v>
      </c>
      <c r="F7736" s="455"/>
      <c r="G7736" s="453" t="e">
        <f>VLOOKUP(B7736,'SINAPI-%MO'!B:E,4,0)</f>
        <v>#N/A</v>
      </c>
      <c r="H7736" s="456" t="str">
        <f t="shared" si="120"/>
        <v/>
      </c>
    </row>
    <row r="7737" spans="1:8" x14ac:dyDescent="0.25">
      <c r="A7737" s="447"/>
      <c r="B7737" s="449">
        <v>106655</v>
      </c>
      <c r="C7737" s="439" t="s">
        <v>15326</v>
      </c>
      <c r="D7737" s="449" t="s">
        <v>60</v>
      </c>
      <c r="E7737" s="450">
        <v>0</v>
      </c>
      <c r="F7737" s="455"/>
      <c r="G7737" s="453" t="e">
        <f>VLOOKUP(B7737,'SINAPI-%MO'!B:E,4,0)</f>
        <v>#N/A</v>
      </c>
      <c r="H7737" s="456" t="str">
        <f t="shared" si="120"/>
        <v/>
      </c>
    </row>
    <row r="7738" spans="1:8" x14ac:dyDescent="0.25">
      <c r="A7738" s="447"/>
      <c r="B7738" s="449">
        <v>106657</v>
      </c>
      <c r="C7738" s="439" t="s">
        <v>15327</v>
      </c>
      <c r="D7738" s="449" t="s">
        <v>60</v>
      </c>
      <c r="E7738" s="450">
        <v>0</v>
      </c>
      <c r="F7738" s="455"/>
      <c r="G7738" s="453" t="e">
        <f>VLOOKUP(B7738,'SINAPI-%MO'!B:E,4,0)</f>
        <v>#N/A</v>
      </c>
      <c r="H7738" s="456" t="str">
        <f t="shared" si="120"/>
        <v/>
      </c>
    </row>
    <row r="7739" spans="1:8" x14ac:dyDescent="0.25">
      <c r="A7739" s="447"/>
      <c r="B7739" s="449">
        <v>106656</v>
      </c>
      <c r="C7739" s="439" t="s">
        <v>15328</v>
      </c>
      <c r="D7739" s="449" t="s">
        <v>60</v>
      </c>
      <c r="E7739" s="450">
        <v>0</v>
      </c>
      <c r="F7739" s="455"/>
      <c r="G7739" s="453" t="e">
        <f>VLOOKUP(B7739,'SINAPI-%MO'!B:E,4,0)</f>
        <v>#N/A</v>
      </c>
      <c r="H7739" s="456" t="str">
        <f t="shared" si="120"/>
        <v/>
      </c>
    </row>
    <row r="7740" spans="1:8" x14ac:dyDescent="0.25">
      <c r="A7740" s="447"/>
      <c r="B7740" s="449">
        <v>106661</v>
      </c>
      <c r="C7740" s="439" t="s">
        <v>15329</v>
      </c>
      <c r="D7740" s="449" t="s">
        <v>60</v>
      </c>
      <c r="E7740" s="450">
        <v>0</v>
      </c>
      <c r="F7740" s="455"/>
      <c r="G7740" s="453" t="e">
        <f>VLOOKUP(B7740,'SINAPI-%MO'!B:E,4,0)</f>
        <v>#N/A</v>
      </c>
      <c r="H7740" s="456" t="str">
        <f t="shared" si="120"/>
        <v/>
      </c>
    </row>
    <row r="7741" spans="1:8" x14ac:dyDescent="0.25">
      <c r="A7741" s="447"/>
      <c r="B7741" s="449">
        <v>106660</v>
      </c>
      <c r="C7741" s="439" t="s">
        <v>15330</v>
      </c>
      <c r="D7741" s="449" t="s">
        <v>60</v>
      </c>
      <c r="E7741" s="450">
        <v>0</v>
      </c>
      <c r="F7741" s="455"/>
      <c r="G7741" s="453" t="e">
        <f>VLOOKUP(B7741,'SINAPI-%MO'!B:E,4,0)</f>
        <v>#N/A</v>
      </c>
      <c r="H7741" s="456" t="str">
        <f t="shared" si="120"/>
        <v/>
      </c>
    </row>
    <row r="7742" spans="1:8" x14ac:dyDescent="0.25">
      <c r="A7742" s="447"/>
      <c r="B7742" s="449">
        <v>106659</v>
      </c>
      <c r="C7742" s="439" t="s">
        <v>15331</v>
      </c>
      <c r="D7742" s="449" t="s">
        <v>60</v>
      </c>
      <c r="E7742" s="450">
        <v>0</v>
      </c>
      <c r="F7742" s="455"/>
      <c r="G7742" s="453" t="e">
        <f>VLOOKUP(B7742,'SINAPI-%MO'!B:E,4,0)</f>
        <v>#N/A</v>
      </c>
      <c r="H7742" s="456" t="str">
        <f t="shared" si="120"/>
        <v/>
      </c>
    </row>
    <row r="7743" spans="1:8" x14ac:dyDescent="0.25">
      <c r="A7743" s="447"/>
      <c r="B7743" s="449">
        <v>106658</v>
      </c>
      <c r="C7743" s="439" t="s">
        <v>15332</v>
      </c>
      <c r="D7743" s="449" t="s">
        <v>60</v>
      </c>
      <c r="E7743" s="450">
        <v>0</v>
      </c>
      <c r="F7743" s="455"/>
      <c r="G7743" s="453" t="e">
        <f>VLOOKUP(B7743,'SINAPI-%MO'!B:E,4,0)</f>
        <v>#N/A</v>
      </c>
      <c r="H7743" s="456" t="str">
        <f t="shared" si="120"/>
        <v/>
      </c>
    </row>
    <row r="7744" spans="1:8" x14ac:dyDescent="0.25">
      <c r="A7744" s="447"/>
      <c r="B7744" s="449">
        <v>106663</v>
      </c>
      <c r="C7744" s="439" t="s">
        <v>15333</v>
      </c>
      <c r="D7744" s="449" t="s">
        <v>60</v>
      </c>
      <c r="E7744" s="450">
        <v>0</v>
      </c>
      <c r="F7744" s="455"/>
      <c r="G7744" s="453" t="e">
        <f>VLOOKUP(B7744,'SINAPI-%MO'!B:E,4,0)</f>
        <v>#N/A</v>
      </c>
      <c r="H7744" s="456" t="str">
        <f t="shared" si="120"/>
        <v/>
      </c>
    </row>
    <row r="7745" spans="1:8" x14ac:dyDescent="0.25">
      <c r="A7745" s="447"/>
      <c r="B7745" s="449">
        <v>106662</v>
      </c>
      <c r="C7745" s="439" t="s">
        <v>15334</v>
      </c>
      <c r="D7745" s="449" t="s">
        <v>60</v>
      </c>
      <c r="E7745" s="450">
        <v>0</v>
      </c>
      <c r="F7745" s="455"/>
      <c r="G7745" s="453" t="e">
        <f>VLOOKUP(B7745,'SINAPI-%MO'!B:E,4,0)</f>
        <v>#N/A</v>
      </c>
      <c r="H7745" s="456" t="str">
        <f t="shared" si="120"/>
        <v/>
      </c>
    </row>
    <row r="7746" spans="1:8" x14ac:dyDescent="0.25">
      <c r="A7746" s="447"/>
      <c r="B7746" s="449">
        <v>106664</v>
      </c>
      <c r="C7746" s="439" t="s">
        <v>15335</v>
      </c>
      <c r="D7746" s="449" t="s">
        <v>60</v>
      </c>
      <c r="E7746" s="450">
        <v>0</v>
      </c>
      <c r="F7746" s="455"/>
      <c r="G7746" s="453" t="e">
        <f>VLOOKUP(B7746,'SINAPI-%MO'!B:E,4,0)</f>
        <v>#N/A</v>
      </c>
      <c r="H7746" s="456" t="str">
        <f t="shared" si="120"/>
        <v/>
      </c>
    </row>
    <row r="7747" spans="1:8" x14ac:dyDescent="0.25">
      <c r="A7747" s="447"/>
      <c r="B7747" s="449">
        <v>106602</v>
      </c>
      <c r="C7747" s="439" t="s">
        <v>15336</v>
      </c>
      <c r="D7747" s="449" t="s">
        <v>4721</v>
      </c>
      <c r="E7747" s="450">
        <v>0</v>
      </c>
      <c r="F7747" s="455"/>
      <c r="G7747" s="453" t="e">
        <f>VLOOKUP(B7747,'SINAPI-%MO'!B:E,4,0)</f>
        <v>#N/A</v>
      </c>
      <c r="H7747" s="456" t="str">
        <f t="shared" si="120"/>
        <v/>
      </c>
    </row>
    <row r="7748" spans="1:8" x14ac:dyDescent="0.25">
      <c r="A7748" s="447"/>
      <c r="B7748" s="449">
        <v>106603</v>
      </c>
      <c r="C7748" s="439" t="s">
        <v>15337</v>
      </c>
      <c r="D7748" s="449" t="s">
        <v>4721</v>
      </c>
      <c r="E7748" s="450">
        <v>0</v>
      </c>
      <c r="F7748" s="455"/>
      <c r="G7748" s="453" t="e">
        <f>VLOOKUP(B7748,'SINAPI-%MO'!B:E,4,0)</f>
        <v>#N/A</v>
      </c>
      <c r="H7748" s="456" t="str">
        <f t="shared" si="120"/>
        <v/>
      </c>
    </row>
    <row r="7749" spans="1:8" x14ac:dyDescent="0.25">
      <c r="A7749" s="447"/>
      <c r="B7749" s="449">
        <v>106604</v>
      </c>
      <c r="C7749" s="439" t="s">
        <v>15338</v>
      </c>
      <c r="D7749" s="449" t="s">
        <v>4721</v>
      </c>
      <c r="E7749" s="450">
        <v>0</v>
      </c>
      <c r="F7749" s="455"/>
      <c r="G7749" s="453" t="e">
        <f>VLOOKUP(B7749,'SINAPI-%MO'!B:E,4,0)</f>
        <v>#N/A</v>
      </c>
      <c r="H7749" s="456" t="str">
        <f t="shared" si="120"/>
        <v/>
      </c>
    </row>
    <row r="7750" spans="1:8" x14ac:dyDescent="0.25">
      <c r="A7750" s="447"/>
      <c r="B7750" s="449">
        <v>106598</v>
      </c>
      <c r="C7750" s="439" t="s">
        <v>15339</v>
      </c>
      <c r="D7750" s="449" t="s">
        <v>4721</v>
      </c>
      <c r="E7750" s="450">
        <v>0</v>
      </c>
      <c r="F7750" s="455"/>
      <c r="G7750" s="453" t="e">
        <f>VLOOKUP(B7750,'SINAPI-%MO'!B:E,4,0)</f>
        <v>#N/A</v>
      </c>
      <c r="H7750" s="456" t="str">
        <f t="shared" si="120"/>
        <v/>
      </c>
    </row>
    <row r="7751" spans="1:8" x14ac:dyDescent="0.25">
      <c r="A7751" s="447"/>
      <c r="B7751" s="449">
        <v>106599</v>
      </c>
      <c r="C7751" s="439" t="s">
        <v>15340</v>
      </c>
      <c r="D7751" s="449" t="s">
        <v>4721</v>
      </c>
      <c r="E7751" s="450">
        <v>0</v>
      </c>
      <c r="F7751" s="455"/>
      <c r="G7751" s="453" t="e">
        <f>VLOOKUP(B7751,'SINAPI-%MO'!B:E,4,0)</f>
        <v>#N/A</v>
      </c>
      <c r="H7751" s="456" t="str">
        <f t="shared" si="120"/>
        <v/>
      </c>
    </row>
    <row r="7752" spans="1:8" x14ac:dyDescent="0.25">
      <c r="A7752" s="447"/>
      <c r="B7752" s="449">
        <v>106601</v>
      </c>
      <c r="C7752" s="439" t="s">
        <v>15341</v>
      </c>
      <c r="D7752" s="449" t="s">
        <v>4721</v>
      </c>
      <c r="E7752" s="450">
        <v>0</v>
      </c>
      <c r="F7752" s="455"/>
      <c r="G7752" s="453" t="e">
        <f>VLOOKUP(B7752,'SINAPI-%MO'!B:E,4,0)</f>
        <v>#N/A</v>
      </c>
      <c r="H7752" s="456" t="str">
        <f t="shared" si="120"/>
        <v/>
      </c>
    </row>
    <row r="7753" spans="1:8" x14ac:dyDescent="0.25">
      <c r="A7753" s="447"/>
      <c r="B7753" s="449">
        <v>106600</v>
      </c>
      <c r="C7753" s="439" t="s">
        <v>15342</v>
      </c>
      <c r="D7753" s="449" t="s">
        <v>4721</v>
      </c>
      <c r="E7753" s="450">
        <v>0</v>
      </c>
      <c r="F7753" s="455"/>
      <c r="G7753" s="453" t="e">
        <f>VLOOKUP(B7753,'SINAPI-%MO'!B:E,4,0)</f>
        <v>#N/A</v>
      </c>
      <c r="H7753" s="456" t="str">
        <f t="shared" si="120"/>
        <v/>
      </c>
    </row>
    <row r="7754" spans="1:8" x14ac:dyDescent="0.25">
      <c r="A7754" s="447"/>
      <c r="B7754" s="449">
        <v>106609</v>
      </c>
      <c r="C7754" s="439" t="s">
        <v>15343</v>
      </c>
      <c r="D7754" s="449" t="s">
        <v>4721</v>
      </c>
      <c r="E7754" s="450">
        <v>0</v>
      </c>
      <c r="F7754" s="455"/>
      <c r="G7754" s="453" t="e">
        <f>VLOOKUP(B7754,'SINAPI-%MO'!B:E,4,0)</f>
        <v>#N/A</v>
      </c>
      <c r="H7754" s="456" t="str">
        <f t="shared" si="120"/>
        <v/>
      </c>
    </row>
    <row r="7755" spans="1:8" x14ac:dyDescent="0.25">
      <c r="A7755" s="447"/>
      <c r="B7755" s="449">
        <v>106610</v>
      </c>
      <c r="C7755" s="439" t="s">
        <v>15344</v>
      </c>
      <c r="D7755" s="449" t="s">
        <v>4721</v>
      </c>
      <c r="E7755" s="450">
        <v>0</v>
      </c>
      <c r="F7755" s="455"/>
      <c r="G7755" s="453" t="e">
        <f>VLOOKUP(B7755,'SINAPI-%MO'!B:E,4,0)</f>
        <v>#N/A</v>
      </c>
      <c r="H7755" s="456" t="str">
        <f t="shared" si="120"/>
        <v/>
      </c>
    </row>
    <row r="7756" spans="1:8" x14ac:dyDescent="0.25">
      <c r="A7756" s="447"/>
      <c r="B7756" s="449">
        <v>106611</v>
      </c>
      <c r="C7756" s="439" t="s">
        <v>15345</v>
      </c>
      <c r="D7756" s="449" t="s">
        <v>4721</v>
      </c>
      <c r="E7756" s="450">
        <v>0</v>
      </c>
      <c r="F7756" s="455"/>
      <c r="G7756" s="453" t="e">
        <f>VLOOKUP(B7756,'SINAPI-%MO'!B:E,4,0)</f>
        <v>#N/A</v>
      </c>
      <c r="H7756" s="456" t="str">
        <f t="shared" ref="H7756:H7819" si="121">IF(E7756&gt;0,TRUNC(E7756*(1-G7756),2),"")</f>
        <v/>
      </c>
    </row>
    <row r="7757" spans="1:8" x14ac:dyDescent="0.25">
      <c r="A7757" s="447"/>
      <c r="B7757" s="449">
        <v>106605</v>
      </c>
      <c r="C7757" s="439" t="s">
        <v>15346</v>
      </c>
      <c r="D7757" s="449" t="s">
        <v>4721</v>
      </c>
      <c r="E7757" s="450">
        <v>0</v>
      </c>
      <c r="F7757" s="455"/>
      <c r="G7757" s="453" t="e">
        <f>VLOOKUP(B7757,'SINAPI-%MO'!B:E,4,0)</f>
        <v>#N/A</v>
      </c>
      <c r="H7757" s="456" t="str">
        <f t="shared" si="121"/>
        <v/>
      </c>
    </row>
    <row r="7758" spans="1:8" x14ac:dyDescent="0.25">
      <c r="A7758" s="447"/>
      <c r="B7758" s="449">
        <v>106606</v>
      </c>
      <c r="C7758" s="439" t="s">
        <v>15347</v>
      </c>
      <c r="D7758" s="449" t="s">
        <v>4721</v>
      </c>
      <c r="E7758" s="450">
        <v>0</v>
      </c>
      <c r="F7758" s="455"/>
      <c r="G7758" s="453" t="e">
        <f>VLOOKUP(B7758,'SINAPI-%MO'!B:E,4,0)</f>
        <v>#N/A</v>
      </c>
      <c r="H7758" s="456" t="str">
        <f t="shared" si="121"/>
        <v/>
      </c>
    </row>
    <row r="7759" spans="1:8" x14ac:dyDescent="0.25">
      <c r="A7759" s="447"/>
      <c r="B7759" s="449">
        <v>106608</v>
      </c>
      <c r="C7759" s="439" t="s">
        <v>15348</v>
      </c>
      <c r="D7759" s="449" t="s">
        <v>4721</v>
      </c>
      <c r="E7759" s="450">
        <v>0</v>
      </c>
      <c r="F7759" s="455"/>
      <c r="G7759" s="453" t="e">
        <f>VLOOKUP(B7759,'SINAPI-%MO'!B:E,4,0)</f>
        <v>#N/A</v>
      </c>
      <c r="H7759" s="456" t="str">
        <f t="shared" si="121"/>
        <v/>
      </c>
    </row>
    <row r="7760" spans="1:8" x14ac:dyDescent="0.25">
      <c r="A7760" s="447"/>
      <c r="B7760" s="449">
        <v>106607</v>
      </c>
      <c r="C7760" s="439" t="s">
        <v>15349</v>
      </c>
      <c r="D7760" s="449" t="s">
        <v>4721</v>
      </c>
      <c r="E7760" s="450">
        <v>0</v>
      </c>
      <c r="F7760" s="455"/>
      <c r="G7760" s="453" t="e">
        <f>VLOOKUP(B7760,'SINAPI-%MO'!B:E,4,0)</f>
        <v>#N/A</v>
      </c>
      <c r="H7760" s="456" t="str">
        <f t="shared" si="121"/>
        <v/>
      </c>
    </row>
    <row r="7761" spans="1:8" x14ac:dyDescent="0.25">
      <c r="A7761" s="447"/>
      <c r="B7761" s="449">
        <v>106581</v>
      </c>
      <c r="C7761" s="439" t="s">
        <v>15350</v>
      </c>
      <c r="D7761" s="449" t="s">
        <v>4721</v>
      </c>
      <c r="E7761" s="450">
        <v>0</v>
      </c>
      <c r="F7761" s="455"/>
      <c r="G7761" s="453" t="e">
        <f>VLOOKUP(B7761,'SINAPI-%MO'!B:E,4,0)</f>
        <v>#N/A</v>
      </c>
      <c r="H7761" s="456" t="str">
        <f t="shared" si="121"/>
        <v/>
      </c>
    </row>
    <row r="7762" spans="1:8" x14ac:dyDescent="0.25">
      <c r="A7762" s="447"/>
      <c r="B7762" s="449">
        <v>106582</v>
      </c>
      <c r="C7762" s="439" t="s">
        <v>15351</v>
      </c>
      <c r="D7762" s="449" t="s">
        <v>4721</v>
      </c>
      <c r="E7762" s="450">
        <v>0</v>
      </c>
      <c r="F7762" s="455"/>
      <c r="G7762" s="453" t="e">
        <f>VLOOKUP(B7762,'SINAPI-%MO'!B:E,4,0)</f>
        <v>#N/A</v>
      </c>
      <c r="H7762" s="456" t="str">
        <f t="shared" si="121"/>
        <v/>
      </c>
    </row>
    <row r="7763" spans="1:8" x14ac:dyDescent="0.25">
      <c r="A7763" s="447"/>
      <c r="B7763" s="449">
        <v>106583</v>
      </c>
      <c r="C7763" s="439" t="s">
        <v>15352</v>
      </c>
      <c r="D7763" s="449" t="s">
        <v>4721</v>
      </c>
      <c r="E7763" s="450">
        <v>0</v>
      </c>
      <c r="F7763" s="455"/>
      <c r="G7763" s="453" t="e">
        <f>VLOOKUP(B7763,'SINAPI-%MO'!B:E,4,0)</f>
        <v>#N/A</v>
      </c>
      <c r="H7763" s="456" t="str">
        <f t="shared" si="121"/>
        <v/>
      </c>
    </row>
    <row r="7764" spans="1:8" x14ac:dyDescent="0.25">
      <c r="A7764" s="447"/>
      <c r="B7764" s="449">
        <v>106577</v>
      </c>
      <c r="C7764" s="439" t="s">
        <v>15353</v>
      </c>
      <c r="D7764" s="449" t="s">
        <v>4721</v>
      </c>
      <c r="E7764" s="450">
        <v>0</v>
      </c>
      <c r="F7764" s="455"/>
      <c r="G7764" s="453" t="e">
        <f>VLOOKUP(B7764,'SINAPI-%MO'!B:E,4,0)</f>
        <v>#N/A</v>
      </c>
      <c r="H7764" s="456" t="str">
        <f t="shared" si="121"/>
        <v/>
      </c>
    </row>
    <row r="7765" spans="1:8" x14ac:dyDescent="0.25">
      <c r="A7765" s="447"/>
      <c r="B7765" s="449">
        <v>106578</v>
      </c>
      <c r="C7765" s="439" t="s">
        <v>15354</v>
      </c>
      <c r="D7765" s="449" t="s">
        <v>4721</v>
      </c>
      <c r="E7765" s="450">
        <v>0</v>
      </c>
      <c r="F7765" s="455"/>
      <c r="G7765" s="453" t="e">
        <f>VLOOKUP(B7765,'SINAPI-%MO'!B:E,4,0)</f>
        <v>#N/A</v>
      </c>
      <c r="H7765" s="456" t="str">
        <f t="shared" si="121"/>
        <v/>
      </c>
    </row>
    <row r="7766" spans="1:8" x14ac:dyDescent="0.25">
      <c r="A7766" s="447"/>
      <c r="B7766" s="449">
        <v>106580</v>
      </c>
      <c r="C7766" s="439" t="s">
        <v>15355</v>
      </c>
      <c r="D7766" s="449" t="s">
        <v>4721</v>
      </c>
      <c r="E7766" s="450">
        <v>0</v>
      </c>
      <c r="F7766" s="455"/>
      <c r="G7766" s="453" t="e">
        <f>VLOOKUP(B7766,'SINAPI-%MO'!B:E,4,0)</f>
        <v>#N/A</v>
      </c>
      <c r="H7766" s="456" t="str">
        <f t="shared" si="121"/>
        <v/>
      </c>
    </row>
    <row r="7767" spans="1:8" x14ac:dyDescent="0.25">
      <c r="A7767" s="447"/>
      <c r="B7767" s="449">
        <v>106579</v>
      </c>
      <c r="C7767" s="439" t="s">
        <v>15356</v>
      </c>
      <c r="D7767" s="449" t="s">
        <v>4721</v>
      </c>
      <c r="E7767" s="450">
        <v>0</v>
      </c>
      <c r="F7767" s="455"/>
      <c r="G7767" s="453" t="e">
        <f>VLOOKUP(B7767,'SINAPI-%MO'!B:E,4,0)</f>
        <v>#N/A</v>
      </c>
      <c r="H7767" s="456" t="str">
        <f t="shared" si="121"/>
        <v/>
      </c>
    </row>
    <row r="7768" spans="1:8" x14ac:dyDescent="0.25">
      <c r="A7768" s="447"/>
      <c r="B7768" s="449">
        <v>106588</v>
      </c>
      <c r="C7768" s="439" t="s">
        <v>15357</v>
      </c>
      <c r="D7768" s="449" t="s">
        <v>4721</v>
      </c>
      <c r="E7768" s="450">
        <v>0</v>
      </c>
      <c r="F7768" s="455"/>
      <c r="G7768" s="453" t="e">
        <f>VLOOKUP(B7768,'SINAPI-%MO'!B:E,4,0)</f>
        <v>#N/A</v>
      </c>
      <c r="H7768" s="456" t="str">
        <f t="shared" si="121"/>
        <v/>
      </c>
    </row>
    <row r="7769" spans="1:8" x14ac:dyDescent="0.25">
      <c r="A7769" s="447"/>
      <c r="B7769" s="449">
        <v>106589</v>
      </c>
      <c r="C7769" s="439" t="s">
        <v>15358</v>
      </c>
      <c r="D7769" s="449" t="s">
        <v>4721</v>
      </c>
      <c r="E7769" s="450">
        <v>0</v>
      </c>
      <c r="F7769" s="455"/>
      <c r="G7769" s="453" t="e">
        <f>VLOOKUP(B7769,'SINAPI-%MO'!B:E,4,0)</f>
        <v>#N/A</v>
      </c>
      <c r="H7769" s="456" t="str">
        <f t="shared" si="121"/>
        <v/>
      </c>
    </row>
    <row r="7770" spans="1:8" x14ac:dyDescent="0.25">
      <c r="A7770" s="447"/>
      <c r="B7770" s="449">
        <v>106590</v>
      </c>
      <c r="C7770" s="439" t="s">
        <v>15359</v>
      </c>
      <c r="D7770" s="449" t="s">
        <v>4721</v>
      </c>
      <c r="E7770" s="450">
        <v>0</v>
      </c>
      <c r="F7770" s="455"/>
      <c r="G7770" s="453" t="e">
        <f>VLOOKUP(B7770,'SINAPI-%MO'!B:E,4,0)</f>
        <v>#N/A</v>
      </c>
      <c r="H7770" s="456" t="str">
        <f t="shared" si="121"/>
        <v/>
      </c>
    </row>
    <row r="7771" spans="1:8" x14ac:dyDescent="0.25">
      <c r="A7771" s="447"/>
      <c r="B7771" s="449">
        <v>106584</v>
      </c>
      <c r="C7771" s="439" t="s">
        <v>15360</v>
      </c>
      <c r="D7771" s="449" t="s">
        <v>4721</v>
      </c>
      <c r="E7771" s="450">
        <v>0</v>
      </c>
      <c r="F7771" s="455"/>
      <c r="G7771" s="453" t="e">
        <f>VLOOKUP(B7771,'SINAPI-%MO'!B:E,4,0)</f>
        <v>#N/A</v>
      </c>
      <c r="H7771" s="456" t="str">
        <f t="shared" si="121"/>
        <v/>
      </c>
    </row>
    <row r="7772" spans="1:8" x14ac:dyDescent="0.25">
      <c r="A7772" s="447"/>
      <c r="B7772" s="449">
        <v>106585</v>
      </c>
      <c r="C7772" s="439" t="s">
        <v>15361</v>
      </c>
      <c r="D7772" s="449" t="s">
        <v>4721</v>
      </c>
      <c r="E7772" s="450">
        <v>0</v>
      </c>
      <c r="F7772" s="455"/>
      <c r="G7772" s="453" t="e">
        <f>VLOOKUP(B7772,'SINAPI-%MO'!B:E,4,0)</f>
        <v>#N/A</v>
      </c>
      <c r="H7772" s="456" t="str">
        <f t="shared" si="121"/>
        <v/>
      </c>
    </row>
    <row r="7773" spans="1:8" x14ac:dyDescent="0.25">
      <c r="A7773" s="447"/>
      <c r="B7773" s="449">
        <v>106587</v>
      </c>
      <c r="C7773" s="439" t="s">
        <v>15362</v>
      </c>
      <c r="D7773" s="449" t="s">
        <v>4721</v>
      </c>
      <c r="E7773" s="450">
        <v>0</v>
      </c>
      <c r="F7773" s="455"/>
      <c r="G7773" s="453" t="e">
        <f>VLOOKUP(B7773,'SINAPI-%MO'!B:E,4,0)</f>
        <v>#N/A</v>
      </c>
      <c r="H7773" s="456" t="str">
        <f t="shared" si="121"/>
        <v/>
      </c>
    </row>
    <row r="7774" spans="1:8" x14ac:dyDescent="0.25">
      <c r="A7774" s="447"/>
      <c r="B7774" s="449">
        <v>106586</v>
      </c>
      <c r="C7774" s="439" t="s">
        <v>15363</v>
      </c>
      <c r="D7774" s="449" t="s">
        <v>4721</v>
      </c>
      <c r="E7774" s="450">
        <v>0</v>
      </c>
      <c r="F7774" s="455"/>
      <c r="G7774" s="453" t="e">
        <f>VLOOKUP(B7774,'SINAPI-%MO'!B:E,4,0)</f>
        <v>#N/A</v>
      </c>
      <c r="H7774" s="456" t="str">
        <f t="shared" si="121"/>
        <v/>
      </c>
    </row>
    <row r="7775" spans="1:8" x14ac:dyDescent="0.25">
      <c r="A7775" s="447"/>
      <c r="B7775" s="449">
        <v>106595</v>
      </c>
      <c r="C7775" s="439" t="s">
        <v>15364</v>
      </c>
      <c r="D7775" s="449" t="s">
        <v>4721</v>
      </c>
      <c r="E7775" s="450">
        <v>0</v>
      </c>
      <c r="F7775" s="455"/>
      <c r="G7775" s="453" t="e">
        <f>VLOOKUP(B7775,'SINAPI-%MO'!B:E,4,0)</f>
        <v>#N/A</v>
      </c>
      <c r="H7775" s="456" t="str">
        <f t="shared" si="121"/>
        <v/>
      </c>
    </row>
    <row r="7776" spans="1:8" x14ac:dyDescent="0.25">
      <c r="A7776" s="447"/>
      <c r="B7776" s="449">
        <v>106596</v>
      </c>
      <c r="C7776" s="439" t="s">
        <v>15365</v>
      </c>
      <c r="D7776" s="449" t="s">
        <v>4721</v>
      </c>
      <c r="E7776" s="450">
        <v>0</v>
      </c>
      <c r="F7776" s="455"/>
      <c r="G7776" s="453" t="e">
        <f>VLOOKUP(B7776,'SINAPI-%MO'!B:E,4,0)</f>
        <v>#N/A</v>
      </c>
      <c r="H7776" s="456" t="str">
        <f t="shared" si="121"/>
        <v/>
      </c>
    </row>
    <row r="7777" spans="1:8" x14ac:dyDescent="0.25">
      <c r="A7777" s="447"/>
      <c r="B7777" s="449">
        <v>106597</v>
      </c>
      <c r="C7777" s="439" t="s">
        <v>15366</v>
      </c>
      <c r="D7777" s="449" t="s">
        <v>4721</v>
      </c>
      <c r="E7777" s="450">
        <v>0</v>
      </c>
      <c r="F7777" s="455"/>
      <c r="G7777" s="453" t="e">
        <f>VLOOKUP(B7777,'SINAPI-%MO'!B:E,4,0)</f>
        <v>#N/A</v>
      </c>
      <c r="H7777" s="456" t="str">
        <f t="shared" si="121"/>
        <v/>
      </c>
    </row>
    <row r="7778" spans="1:8" x14ac:dyDescent="0.25">
      <c r="A7778" s="447"/>
      <c r="B7778" s="449">
        <v>106591</v>
      </c>
      <c r="C7778" s="439" t="s">
        <v>15367</v>
      </c>
      <c r="D7778" s="449" t="s">
        <v>4721</v>
      </c>
      <c r="E7778" s="450">
        <v>0</v>
      </c>
      <c r="F7778" s="455"/>
      <c r="G7778" s="453" t="e">
        <f>VLOOKUP(B7778,'SINAPI-%MO'!B:E,4,0)</f>
        <v>#N/A</v>
      </c>
      <c r="H7778" s="456" t="str">
        <f t="shared" si="121"/>
        <v/>
      </c>
    </row>
    <row r="7779" spans="1:8" x14ac:dyDescent="0.25">
      <c r="A7779" s="447"/>
      <c r="B7779" s="449">
        <v>106592</v>
      </c>
      <c r="C7779" s="439" t="s">
        <v>15368</v>
      </c>
      <c r="D7779" s="449" t="s">
        <v>4721</v>
      </c>
      <c r="E7779" s="450">
        <v>0</v>
      </c>
      <c r="F7779" s="455"/>
      <c r="G7779" s="453" t="e">
        <f>VLOOKUP(B7779,'SINAPI-%MO'!B:E,4,0)</f>
        <v>#N/A</v>
      </c>
      <c r="H7779" s="456" t="str">
        <f t="shared" si="121"/>
        <v/>
      </c>
    </row>
    <row r="7780" spans="1:8" x14ac:dyDescent="0.25">
      <c r="A7780" s="447"/>
      <c r="B7780" s="449">
        <v>106594</v>
      </c>
      <c r="C7780" s="439" t="s">
        <v>15369</v>
      </c>
      <c r="D7780" s="449" t="s">
        <v>4721</v>
      </c>
      <c r="E7780" s="450">
        <v>0</v>
      </c>
      <c r="F7780" s="455"/>
      <c r="G7780" s="453" t="e">
        <f>VLOOKUP(B7780,'SINAPI-%MO'!B:E,4,0)</f>
        <v>#N/A</v>
      </c>
      <c r="H7780" s="456" t="str">
        <f t="shared" si="121"/>
        <v/>
      </c>
    </row>
    <row r="7781" spans="1:8" x14ac:dyDescent="0.25">
      <c r="A7781" s="447"/>
      <c r="B7781" s="449">
        <v>106593</v>
      </c>
      <c r="C7781" s="439" t="s">
        <v>15370</v>
      </c>
      <c r="D7781" s="449" t="s">
        <v>4721</v>
      </c>
      <c r="E7781" s="450">
        <v>0</v>
      </c>
      <c r="F7781" s="455"/>
      <c r="G7781" s="453" t="e">
        <f>VLOOKUP(B7781,'SINAPI-%MO'!B:E,4,0)</f>
        <v>#N/A</v>
      </c>
      <c r="H7781" s="456" t="str">
        <f t="shared" si="121"/>
        <v/>
      </c>
    </row>
    <row r="7782" spans="1:8" x14ac:dyDescent="0.25">
      <c r="A7782" s="447"/>
      <c r="B7782" s="449">
        <v>106616</v>
      </c>
      <c r="C7782" s="439" t="s">
        <v>15371</v>
      </c>
      <c r="D7782" s="449" t="s">
        <v>4721</v>
      </c>
      <c r="E7782" s="450">
        <v>0</v>
      </c>
      <c r="F7782" s="455"/>
      <c r="G7782" s="453" t="e">
        <f>VLOOKUP(B7782,'SINAPI-%MO'!B:E,4,0)</f>
        <v>#N/A</v>
      </c>
      <c r="H7782" s="456" t="str">
        <f t="shared" si="121"/>
        <v/>
      </c>
    </row>
    <row r="7783" spans="1:8" x14ac:dyDescent="0.25">
      <c r="A7783" s="447"/>
      <c r="B7783" s="449">
        <v>106617</v>
      </c>
      <c r="C7783" s="439" t="s">
        <v>15372</v>
      </c>
      <c r="D7783" s="449" t="s">
        <v>4721</v>
      </c>
      <c r="E7783" s="450">
        <v>0</v>
      </c>
      <c r="F7783" s="455"/>
      <c r="G7783" s="453" t="e">
        <f>VLOOKUP(B7783,'SINAPI-%MO'!B:E,4,0)</f>
        <v>#N/A</v>
      </c>
      <c r="H7783" s="456" t="str">
        <f t="shared" si="121"/>
        <v/>
      </c>
    </row>
    <row r="7784" spans="1:8" x14ac:dyDescent="0.25">
      <c r="A7784" s="447"/>
      <c r="B7784" s="449">
        <v>106618</v>
      </c>
      <c r="C7784" s="439" t="s">
        <v>15373</v>
      </c>
      <c r="D7784" s="449" t="s">
        <v>4721</v>
      </c>
      <c r="E7784" s="450">
        <v>0</v>
      </c>
      <c r="F7784" s="455"/>
      <c r="G7784" s="453" t="e">
        <f>VLOOKUP(B7784,'SINAPI-%MO'!B:E,4,0)</f>
        <v>#N/A</v>
      </c>
      <c r="H7784" s="456" t="str">
        <f t="shared" si="121"/>
        <v/>
      </c>
    </row>
    <row r="7785" spans="1:8" x14ac:dyDescent="0.25">
      <c r="A7785" s="447"/>
      <c r="B7785" s="449">
        <v>106612</v>
      </c>
      <c r="C7785" s="439" t="s">
        <v>15374</v>
      </c>
      <c r="D7785" s="449" t="s">
        <v>4721</v>
      </c>
      <c r="E7785" s="450">
        <v>0</v>
      </c>
      <c r="F7785" s="455"/>
      <c r="G7785" s="453" t="e">
        <f>VLOOKUP(B7785,'SINAPI-%MO'!B:E,4,0)</f>
        <v>#N/A</v>
      </c>
      <c r="H7785" s="456" t="str">
        <f t="shared" si="121"/>
        <v/>
      </c>
    </row>
    <row r="7786" spans="1:8" x14ac:dyDescent="0.25">
      <c r="A7786" s="447"/>
      <c r="B7786" s="449">
        <v>106613</v>
      </c>
      <c r="C7786" s="439" t="s">
        <v>15375</v>
      </c>
      <c r="D7786" s="449" t="s">
        <v>4721</v>
      </c>
      <c r="E7786" s="450">
        <v>0</v>
      </c>
      <c r="F7786" s="455"/>
      <c r="G7786" s="453" t="e">
        <f>VLOOKUP(B7786,'SINAPI-%MO'!B:E,4,0)</f>
        <v>#N/A</v>
      </c>
      <c r="H7786" s="456" t="str">
        <f t="shared" si="121"/>
        <v/>
      </c>
    </row>
    <row r="7787" spans="1:8" x14ac:dyDescent="0.25">
      <c r="A7787" s="447"/>
      <c r="B7787" s="449">
        <v>106615</v>
      </c>
      <c r="C7787" s="439" t="s">
        <v>15376</v>
      </c>
      <c r="D7787" s="449" t="s">
        <v>4721</v>
      </c>
      <c r="E7787" s="450">
        <v>0</v>
      </c>
      <c r="F7787" s="455"/>
      <c r="G7787" s="453" t="e">
        <f>VLOOKUP(B7787,'SINAPI-%MO'!B:E,4,0)</f>
        <v>#N/A</v>
      </c>
      <c r="H7787" s="456" t="str">
        <f t="shared" si="121"/>
        <v/>
      </c>
    </row>
    <row r="7788" spans="1:8" x14ac:dyDescent="0.25">
      <c r="A7788" s="447"/>
      <c r="B7788" s="449">
        <v>106614</v>
      </c>
      <c r="C7788" s="439" t="s">
        <v>15377</v>
      </c>
      <c r="D7788" s="449" t="s">
        <v>4721</v>
      </c>
      <c r="E7788" s="450">
        <v>0</v>
      </c>
      <c r="F7788" s="455"/>
      <c r="G7788" s="453" t="e">
        <f>VLOOKUP(B7788,'SINAPI-%MO'!B:E,4,0)</f>
        <v>#N/A</v>
      </c>
      <c r="H7788" s="456" t="str">
        <f t="shared" si="121"/>
        <v/>
      </c>
    </row>
    <row r="7789" spans="1:8" x14ac:dyDescent="0.25">
      <c r="A7789" s="447"/>
      <c r="B7789" s="449">
        <v>106623</v>
      </c>
      <c r="C7789" s="439" t="s">
        <v>15378</v>
      </c>
      <c r="D7789" s="449" t="s">
        <v>4721</v>
      </c>
      <c r="E7789" s="450">
        <v>0</v>
      </c>
      <c r="F7789" s="455"/>
      <c r="G7789" s="453" t="e">
        <f>VLOOKUP(B7789,'SINAPI-%MO'!B:E,4,0)</f>
        <v>#N/A</v>
      </c>
      <c r="H7789" s="456" t="str">
        <f t="shared" si="121"/>
        <v/>
      </c>
    </row>
    <row r="7790" spans="1:8" x14ac:dyDescent="0.25">
      <c r="A7790" s="447"/>
      <c r="B7790" s="449">
        <v>106624</v>
      </c>
      <c r="C7790" s="439" t="s">
        <v>15379</v>
      </c>
      <c r="D7790" s="449" t="s">
        <v>4721</v>
      </c>
      <c r="E7790" s="450">
        <v>0</v>
      </c>
      <c r="F7790" s="455"/>
      <c r="G7790" s="453" t="e">
        <f>VLOOKUP(B7790,'SINAPI-%MO'!B:E,4,0)</f>
        <v>#N/A</v>
      </c>
      <c r="H7790" s="456" t="str">
        <f t="shared" si="121"/>
        <v/>
      </c>
    </row>
    <row r="7791" spans="1:8" x14ac:dyDescent="0.25">
      <c r="A7791" s="447"/>
      <c r="B7791" s="449">
        <v>106625</v>
      </c>
      <c r="C7791" s="439" t="s">
        <v>15380</v>
      </c>
      <c r="D7791" s="449" t="s">
        <v>4721</v>
      </c>
      <c r="E7791" s="450">
        <v>0</v>
      </c>
      <c r="F7791" s="455"/>
      <c r="G7791" s="453" t="e">
        <f>VLOOKUP(B7791,'SINAPI-%MO'!B:E,4,0)</f>
        <v>#N/A</v>
      </c>
      <c r="H7791" s="456" t="str">
        <f t="shared" si="121"/>
        <v/>
      </c>
    </row>
    <row r="7792" spans="1:8" x14ac:dyDescent="0.25">
      <c r="A7792" s="447"/>
      <c r="B7792" s="449">
        <v>106619</v>
      </c>
      <c r="C7792" s="439" t="s">
        <v>15381</v>
      </c>
      <c r="D7792" s="449" t="s">
        <v>4721</v>
      </c>
      <c r="E7792" s="450">
        <v>0</v>
      </c>
      <c r="F7792" s="455"/>
      <c r="G7792" s="453" t="e">
        <f>VLOOKUP(B7792,'SINAPI-%MO'!B:E,4,0)</f>
        <v>#N/A</v>
      </c>
      <c r="H7792" s="456" t="str">
        <f t="shared" si="121"/>
        <v/>
      </c>
    </row>
    <row r="7793" spans="1:8" x14ac:dyDescent="0.25">
      <c r="A7793" s="447"/>
      <c r="B7793" s="449">
        <v>106620</v>
      </c>
      <c r="C7793" s="439" t="s">
        <v>15382</v>
      </c>
      <c r="D7793" s="449" t="s">
        <v>4721</v>
      </c>
      <c r="E7793" s="450">
        <v>0</v>
      </c>
      <c r="F7793" s="455"/>
      <c r="G7793" s="453" t="e">
        <f>VLOOKUP(B7793,'SINAPI-%MO'!B:E,4,0)</f>
        <v>#N/A</v>
      </c>
      <c r="H7793" s="456" t="str">
        <f t="shared" si="121"/>
        <v/>
      </c>
    </row>
    <row r="7794" spans="1:8" x14ac:dyDescent="0.25">
      <c r="A7794" s="447"/>
      <c r="B7794" s="449">
        <v>106622</v>
      </c>
      <c r="C7794" s="439" t="s">
        <v>15383</v>
      </c>
      <c r="D7794" s="449" t="s">
        <v>4721</v>
      </c>
      <c r="E7794" s="450">
        <v>0</v>
      </c>
      <c r="F7794" s="455"/>
      <c r="G7794" s="453" t="e">
        <f>VLOOKUP(B7794,'SINAPI-%MO'!B:E,4,0)</f>
        <v>#N/A</v>
      </c>
      <c r="H7794" s="456" t="str">
        <f t="shared" si="121"/>
        <v/>
      </c>
    </row>
    <row r="7795" spans="1:8" x14ac:dyDescent="0.25">
      <c r="A7795" s="447"/>
      <c r="B7795" s="449">
        <v>106621</v>
      </c>
      <c r="C7795" s="439" t="s">
        <v>15384</v>
      </c>
      <c r="D7795" s="449" t="s">
        <v>4721</v>
      </c>
      <c r="E7795" s="450">
        <v>0</v>
      </c>
      <c r="F7795" s="455"/>
      <c r="G7795" s="453" t="e">
        <f>VLOOKUP(B7795,'SINAPI-%MO'!B:E,4,0)</f>
        <v>#N/A</v>
      </c>
      <c r="H7795" s="456" t="str">
        <f t="shared" si="121"/>
        <v/>
      </c>
    </row>
    <row r="7796" spans="1:8" x14ac:dyDescent="0.25">
      <c r="A7796" s="447"/>
      <c r="B7796" s="449">
        <v>103313</v>
      </c>
      <c r="C7796" s="439" t="s">
        <v>11857</v>
      </c>
      <c r="D7796" s="449" t="s">
        <v>60</v>
      </c>
      <c r="E7796" s="450">
        <v>0</v>
      </c>
      <c r="F7796" s="455"/>
      <c r="G7796" s="453" t="e">
        <f>VLOOKUP(B7796,'SINAPI-%MO'!B:E,4,0)</f>
        <v>#N/A</v>
      </c>
      <c r="H7796" s="456" t="str">
        <f t="shared" si="121"/>
        <v/>
      </c>
    </row>
    <row r="7797" spans="1:8" x14ac:dyDescent="0.25">
      <c r="A7797" s="447"/>
      <c r="B7797" s="449">
        <v>103309</v>
      </c>
      <c r="C7797" s="439" t="s">
        <v>11858</v>
      </c>
      <c r="D7797" s="449" t="s">
        <v>60</v>
      </c>
      <c r="E7797" s="450">
        <v>0</v>
      </c>
      <c r="F7797" s="455"/>
      <c r="G7797" s="453" t="e">
        <f>VLOOKUP(B7797,'SINAPI-%MO'!B:E,4,0)</f>
        <v>#N/A</v>
      </c>
      <c r="H7797" s="456" t="str">
        <f t="shared" si="121"/>
        <v/>
      </c>
    </row>
    <row r="7798" spans="1:8" x14ac:dyDescent="0.25">
      <c r="A7798" s="447"/>
      <c r="B7798" s="449">
        <v>103312</v>
      </c>
      <c r="C7798" s="439" t="s">
        <v>11859</v>
      </c>
      <c r="D7798" s="449" t="s">
        <v>60</v>
      </c>
      <c r="E7798" s="450">
        <v>0</v>
      </c>
      <c r="F7798" s="455"/>
      <c r="G7798" s="453" t="e">
        <f>VLOOKUP(B7798,'SINAPI-%MO'!B:E,4,0)</f>
        <v>#N/A</v>
      </c>
      <c r="H7798" s="456" t="str">
        <f t="shared" si="121"/>
        <v/>
      </c>
    </row>
    <row r="7799" spans="1:8" x14ac:dyDescent="0.25">
      <c r="A7799" s="447"/>
      <c r="B7799" s="449">
        <v>103296</v>
      </c>
      <c r="C7799" s="439" t="s">
        <v>11860</v>
      </c>
      <c r="D7799" s="449" t="s">
        <v>60</v>
      </c>
      <c r="E7799" s="450">
        <v>0</v>
      </c>
      <c r="F7799" s="455"/>
      <c r="G7799" s="453" t="e">
        <f>VLOOKUP(B7799,'SINAPI-%MO'!B:E,4,0)</f>
        <v>#N/A</v>
      </c>
      <c r="H7799" s="456" t="str">
        <f t="shared" si="121"/>
        <v/>
      </c>
    </row>
    <row r="7800" spans="1:8" x14ac:dyDescent="0.25">
      <c r="A7800" s="447"/>
      <c r="B7800" s="449">
        <v>103300</v>
      </c>
      <c r="C7800" s="439" t="s">
        <v>11861</v>
      </c>
      <c r="D7800" s="449" t="s">
        <v>60</v>
      </c>
      <c r="E7800" s="450">
        <v>0</v>
      </c>
      <c r="F7800" s="455"/>
      <c r="G7800" s="453" t="e">
        <f>VLOOKUP(B7800,'SINAPI-%MO'!B:E,4,0)</f>
        <v>#N/A</v>
      </c>
      <c r="H7800" s="456" t="str">
        <f t="shared" si="121"/>
        <v/>
      </c>
    </row>
    <row r="7801" spans="1:8" x14ac:dyDescent="0.25">
      <c r="A7801" s="447"/>
      <c r="B7801" s="449">
        <v>103301</v>
      </c>
      <c r="C7801" s="439" t="s">
        <v>11862</v>
      </c>
      <c r="D7801" s="449" t="s">
        <v>60</v>
      </c>
      <c r="E7801" s="450">
        <v>0</v>
      </c>
      <c r="F7801" s="455"/>
      <c r="G7801" s="453" t="e">
        <f>VLOOKUP(B7801,'SINAPI-%MO'!B:E,4,0)</f>
        <v>#N/A</v>
      </c>
      <c r="H7801" s="456" t="str">
        <f t="shared" si="121"/>
        <v/>
      </c>
    </row>
    <row r="7802" spans="1:8" x14ac:dyDescent="0.25">
      <c r="A7802" s="447"/>
      <c r="B7802" s="449">
        <v>103304</v>
      </c>
      <c r="C7802" s="439" t="s">
        <v>5042</v>
      </c>
      <c r="D7802" s="449" t="s">
        <v>60</v>
      </c>
      <c r="E7802" s="450">
        <v>1250.29</v>
      </c>
      <c r="F7802" s="455">
        <v>0.96599999999999997</v>
      </c>
      <c r="G7802" s="453">
        <f>VLOOKUP(B7802,'SINAPI-%MO'!B:E,4,0)</f>
        <v>3.4000000000000002E-2</v>
      </c>
      <c r="H7802" s="456">
        <f t="shared" si="121"/>
        <v>1207.78</v>
      </c>
    </row>
    <row r="7803" spans="1:8" x14ac:dyDescent="0.25">
      <c r="A7803" s="447"/>
      <c r="B7803" s="449">
        <v>103305</v>
      </c>
      <c r="C7803" s="439" t="s">
        <v>11863</v>
      </c>
      <c r="D7803" s="449" t="s">
        <v>60</v>
      </c>
      <c r="E7803" s="450">
        <v>0</v>
      </c>
      <c r="F7803" s="455"/>
      <c r="G7803" s="453" t="e">
        <f>VLOOKUP(B7803,'SINAPI-%MO'!B:E,4,0)</f>
        <v>#N/A</v>
      </c>
      <c r="H7803" s="456" t="str">
        <f t="shared" si="121"/>
        <v/>
      </c>
    </row>
    <row r="7804" spans="1:8" x14ac:dyDescent="0.25">
      <c r="A7804" s="447"/>
      <c r="B7804" s="449">
        <v>103294</v>
      </c>
      <c r="C7804" s="439" t="s">
        <v>11864</v>
      </c>
      <c r="D7804" s="449" t="s">
        <v>60</v>
      </c>
      <c r="E7804" s="450">
        <v>0</v>
      </c>
      <c r="F7804" s="455"/>
      <c r="G7804" s="453" t="e">
        <f>VLOOKUP(B7804,'SINAPI-%MO'!B:E,4,0)</f>
        <v>#N/A</v>
      </c>
      <c r="H7804" s="456" t="str">
        <f t="shared" si="121"/>
        <v/>
      </c>
    </row>
    <row r="7805" spans="1:8" x14ac:dyDescent="0.25">
      <c r="A7805" s="447"/>
      <c r="B7805" s="449">
        <v>103298</v>
      </c>
      <c r="C7805" s="439" t="s">
        <v>11865</v>
      </c>
      <c r="D7805" s="449" t="s">
        <v>60</v>
      </c>
      <c r="E7805" s="450">
        <v>0</v>
      </c>
      <c r="F7805" s="455"/>
      <c r="G7805" s="453" t="e">
        <f>VLOOKUP(B7805,'SINAPI-%MO'!B:E,4,0)</f>
        <v>#N/A</v>
      </c>
      <c r="H7805" s="456" t="str">
        <f t="shared" si="121"/>
        <v/>
      </c>
    </row>
    <row r="7806" spans="1:8" x14ac:dyDescent="0.25">
      <c r="A7806" s="447"/>
      <c r="B7806" s="449">
        <v>103293</v>
      </c>
      <c r="C7806" s="439" t="s">
        <v>11866</v>
      </c>
      <c r="D7806" s="449" t="s">
        <v>60</v>
      </c>
      <c r="E7806" s="450">
        <v>0</v>
      </c>
      <c r="F7806" s="455"/>
      <c r="G7806" s="453" t="e">
        <f>VLOOKUP(B7806,'SINAPI-%MO'!B:E,4,0)</f>
        <v>#N/A</v>
      </c>
      <c r="H7806" s="456" t="str">
        <f t="shared" si="121"/>
        <v/>
      </c>
    </row>
    <row r="7807" spans="1:8" x14ac:dyDescent="0.25">
      <c r="A7807" s="447"/>
      <c r="B7807" s="449">
        <v>103297</v>
      </c>
      <c r="C7807" s="439" t="s">
        <v>11867</v>
      </c>
      <c r="D7807" s="449" t="s">
        <v>60</v>
      </c>
      <c r="E7807" s="450">
        <v>0</v>
      </c>
      <c r="F7807" s="455"/>
      <c r="G7807" s="453" t="e">
        <f>VLOOKUP(B7807,'SINAPI-%MO'!B:E,4,0)</f>
        <v>#N/A</v>
      </c>
      <c r="H7807" s="456" t="str">
        <f t="shared" si="121"/>
        <v/>
      </c>
    </row>
    <row r="7808" spans="1:8" x14ac:dyDescent="0.25">
      <c r="A7808" s="447"/>
      <c r="B7808" s="449">
        <v>103311</v>
      </c>
      <c r="C7808" s="439" t="s">
        <v>11868</v>
      </c>
      <c r="D7808" s="449" t="s">
        <v>60</v>
      </c>
      <c r="E7808" s="450">
        <v>0</v>
      </c>
      <c r="F7808" s="455"/>
      <c r="G7808" s="453" t="e">
        <f>VLOOKUP(B7808,'SINAPI-%MO'!B:E,4,0)</f>
        <v>#N/A</v>
      </c>
      <c r="H7808" s="456" t="str">
        <f t="shared" si="121"/>
        <v/>
      </c>
    </row>
    <row r="7809" spans="1:8" x14ac:dyDescent="0.25">
      <c r="A7809" s="447"/>
      <c r="B7809" s="449">
        <v>103306</v>
      </c>
      <c r="C7809" s="439" t="s">
        <v>11869</v>
      </c>
      <c r="D7809" s="449" t="s">
        <v>60</v>
      </c>
      <c r="E7809" s="450">
        <v>0</v>
      </c>
      <c r="F7809" s="455"/>
      <c r="G7809" s="453" t="e">
        <f>VLOOKUP(B7809,'SINAPI-%MO'!B:E,4,0)</f>
        <v>#N/A</v>
      </c>
      <c r="H7809" s="456" t="str">
        <f t="shared" si="121"/>
        <v/>
      </c>
    </row>
    <row r="7810" spans="1:8" x14ac:dyDescent="0.25">
      <c r="A7810" s="447"/>
      <c r="B7810" s="449">
        <v>103308</v>
      </c>
      <c r="C7810" s="439" t="s">
        <v>11870</v>
      </c>
      <c r="D7810" s="449" t="s">
        <v>60</v>
      </c>
      <c r="E7810" s="450">
        <v>0</v>
      </c>
      <c r="F7810" s="455"/>
      <c r="G7810" s="453" t="e">
        <f>VLOOKUP(B7810,'SINAPI-%MO'!B:E,4,0)</f>
        <v>#N/A</v>
      </c>
      <c r="H7810" s="456" t="str">
        <f t="shared" si="121"/>
        <v/>
      </c>
    </row>
    <row r="7811" spans="1:8" x14ac:dyDescent="0.25">
      <c r="A7811" s="447"/>
      <c r="B7811" s="449">
        <v>103295</v>
      </c>
      <c r="C7811" s="439" t="s">
        <v>11871</v>
      </c>
      <c r="D7811" s="449" t="s">
        <v>60</v>
      </c>
      <c r="E7811" s="450">
        <v>0</v>
      </c>
      <c r="F7811" s="455"/>
      <c r="G7811" s="453" t="e">
        <f>VLOOKUP(B7811,'SINAPI-%MO'!B:E,4,0)</f>
        <v>#N/A</v>
      </c>
      <c r="H7811" s="456" t="str">
        <f t="shared" si="121"/>
        <v/>
      </c>
    </row>
    <row r="7812" spans="1:8" x14ac:dyDescent="0.25">
      <c r="A7812" s="447"/>
      <c r="B7812" s="449">
        <v>103299</v>
      </c>
      <c r="C7812" s="439" t="s">
        <v>11872</v>
      </c>
      <c r="D7812" s="449" t="s">
        <v>60</v>
      </c>
      <c r="E7812" s="450">
        <v>0</v>
      </c>
      <c r="F7812" s="455"/>
      <c r="G7812" s="453" t="e">
        <f>VLOOKUP(B7812,'SINAPI-%MO'!B:E,4,0)</f>
        <v>#N/A</v>
      </c>
      <c r="H7812" s="456" t="str">
        <f t="shared" si="121"/>
        <v/>
      </c>
    </row>
    <row r="7813" spans="1:8" x14ac:dyDescent="0.25">
      <c r="A7813" s="447"/>
      <c r="B7813" s="449">
        <v>103302</v>
      </c>
      <c r="C7813" s="439" t="s">
        <v>11873</v>
      </c>
      <c r="D7813" s="449" t="s">
        <v>60</v>
      </c>
      <c r="E7813" s="450">
        <v>0</v>
      </c>
      <c r="F7813" s="455"/>
      <c r="G7813" s="453" t="e">
        <f>VLOOKUP(B7813,'SINAPI-%MO'!B:E,4,0)</f>
        <v>#N/A</v>
      </c>
      <c r="H7813" s="456" t="str">
        <f t="shared" si="121"/>
        <v/>
      </c>
    </row>
    <row r="7814" spans="1:8" x14ac:dyDescent="0.25">
      <c r="A7814" s="447"/>
      <c r="B7814" s="449">
        <v>103307</v>
      </c>
      <c r="C7814" s="439" t="s">
        <v>5043</v>
      </c>
      <c r="D7814" s="449" t="s">
        <v>60</v>
      </c>
      <c r="E7814" s="450">
        <v>1343.33</v>
      </c>
      <c r="F7814" s="455">
        <v>0.92</v>
      </c>
      <c r="G7814" s="453">
        <f>VLOOKUP(B7814,'SINAPI-%MO'!B:E,4,0)</f>
        <v>7.0300000000000001E-2</v>
      </c>
      <c r="H7814" s="456">
        <f t="shared" si="121"/>
        <v>1248.8900000000001</v>
      </c>
    </row>
    <row r="7815" spans="1:8" x14ac:dyDescent="0.25">
      <c r="A7815" s="447"/>
      <c r="B7815" s="449">
        <v>103310</v>
      </c>
      <c r="C7815" s="439" t="s">
        <v>5044</v>
      </c>
      <c r="D7815" s="449" t="s">
        <v>60</v>
      </c>
      <c r="E7815" s="450">
        <v>1288.82</v>
      </c>
      <c r="F7815" s="455">
        <v>0.95889999999999997</v>
      </c>
      <c r="G7815" s="453">
        <f>VLOOKUP(B7815,'SINAPI-%MO'!B:E,4,0)</f>
        <v>3.2000000000000001E-2</v>
      </c>
      <c r="H7815" s="456">
        <f t="shared" si="121"/>
        <v>1247.57</v>
      </c>
    </row>
    <row r="7816" spans="1:8" x14ac:dyDescent="0.25">
      <c r="A7816" s="447"/>
      <c r="B7816" s="449">
        <v>103303</v>
      </c>
      <c r="C7816" s="439" t="s">
        <v>11874</v>
      </c>
      <c r="D7816" s="449" t="s">
        <v>60</v>
      </c>
      <c r="E7816" s="450">
        <v>0</v>
      </c>
      <c r="F7816" s="455"/>
      <c r="G7816" s="453" t="e">
        <f>VLOOKUP(B7816,'SINAPI-%MO'!B:E,4,0)</f>
        <v>#N/A</v>
      </c>
      <c r="H7816" s="456" t="str">
        <f t="shared" si="121"/>
        <v/>
      </c>
    </row>
    <row r="7817" spans="1:8" x14ac:dyDescent="0.25">
      <c r="A7817" s="447"/>
      <c r="B7817" s="449">
        <v>103314</v>
      </c>
      <c r="C7817" s="439" t="s">
        <v>5045</v>
      </c>
      <c r="D7817" s="449" t="s">
        <v>71</v>
      </c>
      <c r="E7817" s="450">
        <v>252.54</v>
      </c>
      <c r="F7817" s="455">
        <v>0</v>
      </c>
      <c r="G7817" s="453">
        <f>VLOOKUP(B7817,'SINAPI-%MO'!B:E,4,0)</f>
        <v>0.13139999999999999</v>
      </c>
      <c r="H7817" s="456">
        <f t="shared" si="121"/>
        <v>219.35</v>
      </c>
    </row>
    <row r="7818" spans="1:8" x14ac:dyDescent="0.25">
      <c r="A7818" s="447"/>
      <c r="B7818" s="449">
        <v>103315</v>
      </c>
      <c r="C7818" s="439" t="s">
        <v>5046</v>
      </c>
      <c r="D7818" s="449" t="s">
        <v>71</v>
      </c>
      <c r="E7818" s="450">
        <v>243.35</v>
      </c>
      <c r="F7818" s="455">
        <v>0</v>
      </c>
      <c r="G7818" s="453">
        <f>VLOOKUP(B7818,'SINAPI-%MO'!B:E,4,0)</f>
        <v>0.10199999999999999</v>
      </c>
      <c r="H7818" s="456">
        <f t="shared" si="121"/>
        <v>218.52</v>
      </c>
    </row>
    <row r="7819" spans="1:8" x14ac:dyDescent="0.25">
      <c r="A7819" s="447"/>
      <c r="B7819" s="449">
        <v>105188</v>
      </c>
      <c r="C7819" s="439" t="s">
        <v>4542</v>
      </c>
      <c r="D7819" s="449" t="s">
        <v>71</v>
      </c>
      <c r="E7819" s="450">
        <v>149.65</v>
      </c>
      <c r="F7819" s="455">
        <v>4.7000000000000002E-3</v>
      </c>
      <c r="G7819" s="453">
        <f>VLOOKUP(B7819,'SINAPI-%MO'!B:E,4,0)</f>
        <v>0.12720000000000001</v>
      </c>
      <c r="H7819" s="456">
        <f t="shared" si="121"/>
        <v>130.61000000000001</v>
      </c>
    </row>
    <row r="7820" spans="1:8" x14ac:dyDescent="0.25">
      <c r="A7820" s="447"/>
      <c r="B7820" s="449">
        <v>87841</v>
      </c>
      <c r="C7820" s="439" t="s">
        <v>4433</v>
      </c>
      <c r="D7820" s="449" t="s">
        <v>71</v>
      </c>
      <c r="E7820" s="450">
        <v>135.94</v>
      </c>
      <c r="F7820" s="455">
        <v>0</v>
      </c>
      <c r="G7820" s="453">
        <f>VLOOKUP(B7820,'SINAPI-%MO'!B:E,4,0)</f>
        <v>0.13239999999999999</v>
      </c>
      <c r="H7820" s="456">
        <f t="shared" ref="H7820:H7883" si="122">IF(E7820&gt;0,TRUNC(E7820*(1-G7820),2),"")</f>
        <v>117.94</v>
      </c>
    </row>
    <row r="7821" spans="1:8" x14ac:dyDescent="0.25">
      <c r="A7821" s="447"/>
      <c r="B7821" s="449">
        <v>87853</v>
      </c>
      <c r="C7821" s="439" t="s">
        <v>4437</v>
      </c>
      <c r="D7821" s="449" t="s">
        <v>71</v>
      </c>
      <c r="E7821" s="450">
        <v>151.87</v>
      </c>
      <c r="F7821" s="455">
        <v>7.6E-3</v>
      </c>
      <c r="G7821" s="453">
        <f>VLOOKUP(B7821,'SINAPI-%MO'!B:E,4,0)</f>
        <v>0.13700000000000001</v>
      </c>
      <c r="H7821" s="456">
        <f t="shared" si="122"/>
        <v>131.06</v>
      </c>
    </row>
    <row r="7822" spans="1:8" x14ac:dyDescent="0.25">
      <c r="A7822" s="447"/>
      <c r="B7822" s="449">
        <v>105187</v>
      </c>
      <c r="C7822" s="439" t="s">
        <v>4541</v>
      </c>
      <c r="D7822" s="449" t="s">
        <v>71</v>
      </c>
      <c r="E7822" s="450">
        <v>204.86</v>
      </c>
      <c r="F7822" s="455">
        <v>3.3999999999999998E-3</v>
      </c>
      <c r="G7822" s="453">
        <f>VLOOKUP(B7822,'SINAPI-%MO'!B:E,4,0)</f>
        <v>0.11269999999999999</v>
      </c>
      <c r="H7822" s="456">
        <f t="shared" si="122"/>
        <v>181.77</v>
      </c>
    </row>
    <row r="7823" spans="1:8" x14ac:dyDescent="0.25">
      <c r="A7823" s="447"/>
      <c r="B7823" s="449">
        <v>87840</v>
      </c>
      <c r="C7823" s="439" t="s">
        <v>4432</v>
      </c>
      <c r="D7823" s="449" t="s">
        <v>71</v>
      </c>
      <c r="E7823" s="450">
        <v>191.15</v>
      </c>
      <c r="F7823" s="455">
        <v>0</v>
      </c>
      <c r="G7823" s="453">
        <f>VLOOKUP(B7823,'SINAPI-%MO'!B:E,4,0)</f>
        <v>0.1154</v>
      </c>
      <c r="H7823" s="456">
        <f t="shared" si="122"/>
        <v>169.09</v>
      </c>
    </row>
    <row r="7824" spans="1:8" x14ac:dyDescent="0.25">
      <c r="A7824" s="447"/>
      <c r="B7824" s="449">
        <v>87852</v>
      </c>
      <c r="C7824" s="439" t="s">
        <v>4436</v>
      </c>
      <c r="D7824" s="449" t="s">
        <v>71</v>
      </c>
      <c r="E7824" s="450">
        <v>207.09</v>
      </c>
      <c r="F7824" s="455">
        <v>5.5999999999999999E-3</v>
      </c>
      <c r="G7824" s="453">
        <f>VLOOKUP(B7824,'SINAPI-%MO'!B:E,4,0)</f>
        <v>0.12</v>
      </c>
      <c r="H7824" s="456">
        <f t="shared" si="122"/>
        <v>182.23</v>
      </c>
    </row>
    <row r="7825" spans="1:8" x14ac:dyDescent="0.25">
      <c r="A7825" s="447"/>
      <c r="B7825" s="449">
        <v>105186</v>
      </c>
      <c r="C7825" s="439" t="s">
        <v>4540</v>
      </c>
      <c r="D7825" s="449" t="s">
        <v>71</v>
      </c>
      <c r="E7825" s="450">
        <v>155.41</v>
      </c>
      <c r="F7825" s="455">
        <v>4.4999999999999997E-3</v>
      </c>
      <c r="G7825" s="453">
        <f>VLOOKUP(B7825,'SINAPI-%MO'!B:E,4,0)</f>
        <v>0.16039999999999999</v>
      </c>
      <c r="H7825" s="456">
        <f t="shared" si="122"/>
        <v>130.47999999999999</v>
      </c>
    </row>
    <row r="7826" spans="1:8" x14ac:dyDescent="0.25">
      <c r="A7826" s="447"/>
      <c r="B7826" s="449">
        <v>87839</v>
      </c>
      <c r="C7826" s="439" t="s">
        <v>4431</v>
      </c>
      <c r="D7826" s="449" t="s">
        <v>71</v>
      </c>
      <c r="E7826" s="450">
        <v>141.94999999999999</v>
      </c>
      <c r="F7826" s="455">
        <v>0</v>
      </c>
      <c r="G7826" s="453">
        <f>VLOOKUP(B7826,'SINAPI-%MO'!B:E,4,0)</f>
        <v>0.1681</v>
      </c>
      <c r="H7826" s="456">
        <f t="shared" si="122"/>
        <v>118.08</v>
      </c>
    </row>
    <row r="7827" spans="1:8" x14ac:dyDescent="0.25">
      <c r="A7827" s="447"/>
      <c r="B7827" s="449">
        <v>87851</v>
      </c>
      <c r="C7827" s="439" t="s">
        <v>4435</v>
      </c>
      <c r="D7827" s="449" t="s">
        <v>71</v>
      </c>
      <c r="E7827" s="450">
        <v>158.32</v>
      </c>
      <c r="F7827" s="455">
        <v>7.3000000000000001E-3</v>
      </c>
      <c r="G7827" s="453">
        <f>VLOOKUP(B7827,'SINAPI-%MO'!B:E,4,0)</f>
        <v>0.1729</v>
      </c>
      <c r="H7827" s="456">
        <f t="shared" si="122"/>
        <v>130.94</v>
      </c>
    </row>
    <row r="7828" spans="1:8" x14ac:dyDescent="0.25">
      <c r="A7828" s="447"/>
      <c r="B7828" s="449">
        <v>105185</v>
      </c>
      <c r="C7828" s="439" t="s">
        <v>4539</v>
      </c>
      <c r="D7828" s="449" t="s">
        <v>71</v>
      </c>
      <c r="E7828" s="450">
        <v>210.83</v>
      </c>
      <c r="F7828" s="455">
        <v>3.3E-3</v>
      </c>
      <c r="G7828" s="453">
        <f>VLOOKUP(B7828,'SINAPI-%MO'!B:E,4,0)</f>
        <v>0.13719999999999999</v>
      </c>
      <c r="H7828" s="456">
        <f t="shared" si="122"/>
        <v>181.9</v>
      </c>
    </row>
    <row r="7829" spans="1:8" x14ac:dyDescent="0.25">
      <c r="A7829" s="447"/>
      <c r="B7829" s="449">
        <v>87838</v>
      </c>
      <c r="C7829" s="439" t="s">
        <v>4430</v>
      </c>
      <c r="D7829" s="449" t="s">
        <v>71</v>
      </c>
      <c r="E7829" s="450">
        <v>197.43</v>
      </c>
      <c r="F7829" s="455">
        <v>0</v>
      </c>
      <c r="G7829" s="453">
        <f>VLOOKUP(B7829,'SINAPI-%MO'!B:E,4,0)</f>
        <v>0.1414</v>
      </c>
      <c r="H7829" s="456">
        <f t="shared" si="122"/>
        <v>169.51</v>
      </c>
    </row>
    <row r="7830" spans="1:8" x14ac:dyDescent="0.25">
      <c r="A7830" s="447"/>
      <c r="B7830" s="449">
        <v>87850</v>
      </c>
      <c r="C7830" s="439" t="s">
        <v>4434</v>
      </c>
      <c r="D7830" s="449" t="s">
        <v>71</v>
      </c>
      <c r="E7830" s="450">
        <v>213.81</v>
      </c>
      <c r="F7830" s="455">
        <v>5.4000000000000003E-3</v>
      </c>
      <c r="G7830" s="453">
        <f>VLOOKUP(B7830,'SINAPI-%MO'!B:E,4,0)</f>
        <v>0.14710000000000001</v>
      </c>
      <c r="H7830" s="456">
        <f t="shared" si="122"/>
        <v>182.35</v>
      </c>
    </row>
    <row r="7831" spans="1:8" x14ac:dyDescent="0.25">
      <c r="A7831" s="447"/>
      <c r="B7831" s="449">
        <v>105110</v>
      </c>
      <c r="C7831" s="439" t="s">
        <v>4831</v>
      </c>
      <c r="D7831" s="449" t="s">
        <v>73</v>
      </c>
      <c r="E7831" s="450">
        <v>223.19</v>
      </c>
      <c r="F7831" s="455">
        <v>0</v>
      </c>
      <c r="G7831" s="453">
        <f>VLOOKUP(B7831,'SINAPI-%MO'!B:E,4,0)</f>
        <v>1</v>
      </c>
      <c r="H7831" s="456">
        <f t="shared" si="122"/>
        <v>0</v>
      </c>
    </row>
    <row r="7832" spans="1:8" x14ac:dyDescent="0.25">
      <c r="A7832" s="447"/>
      <c r="B7832" s="449">
        <v>105105</v>
      </c>
      <c r="C7832" s="439" t="s">
        <v>4828</v>
      </c>
      <c r="D7832" s="449" t="s">
        <v>73</v>
      </c>
      <c r="E7832" s="450">
        <v>74.209999999999994</v>
      </c>
      <c r="F7832" s="455">
        <v>0</v>
      </c>
      <c r="G7832" s="453">
        <f>VLOOKUP(B7832,'SINAPI-%MO'!B:E,4,0)</f>
        <v>1</v>
      </c>
      <c r="H7832" s="456">
        <f t="shared" si="122"/>
        <v>0</v>
      </c>
    </row>
    <row r="7833" spans="1:8" x14ac:dyDescent="0.25">
      <c r="A7833" s="447"/>
      <c r="B7833" s="449">
        <v>105103</v>
      </c>
      <c r="C7833" s="439" t="s">
        <v>4826</v>
      </c>
      <c r="D7833" s="449" t="s">
        <v>73</v>
      </c>
      <c r="E7833" s="450">
        <v>105.69</v>
      </c>
      <c r="F7833" s="455">
        <v>0</v>
      </c>
      <c r="G7833" s="453">
        <f>VLOOKUP(B7833,'SINAPI-%MO'!B:E,4,0)</f>
        <v>1</v>
      </c>
      <c r="H7833" s="456">
        <f t="shared" si="122"/>
        <v>0</v>
      </c>
    </row>
    <row r="7834" spans="1:8" x14ac:dyDescent="0.25">
      <c r="A7834" s="447"/>
      <c r="B7834" s="449">
        <v>105112</v>
      </c>
      <c r="C7834" s="439" t="s">
        <v>4833</v>
      </c>
      <c r="D7834" s="449" t="s">
        <v>73</v>
      </c>
      <c r="E7834" s="450">
        <v>186.4</v>
      </c>
      <c r="F7834" s="455">
        <v>0</v>
      </c>
      <c r="G7834" s="453">
        <f>VLOOKUP(B7834,'SINAPI-%MO'!B:E,4,0)</f>
        <v>1</v>
      </c>
      <c r="H7834" s="456">
        <f t="shared" si="122"/>
        <v>0</v>
      </c>
    </row>
    <row r="7835" spans="1:8" x14ac:dyDescent="0.25">
      <c r="A7835" s="447"/>
      <c r="B7835" s="449">
        <v>105109</v>
      </c>
      <c r="C7835" s="439" t="s">
        <v>11875</v>
      </c>
      <c r="D7835" s="449" t="s">
        <v>60</v>
      </c>
      <c r="E7835" s="450">
        <v>0</v>
      </c>
      <c r="F7835" s="455"/>
      <c r="G7835" s="453" t="e">
        <f>VLOOKUP(B7835,'SINAPI-%MO'!B:E,4,0)</f>
        <v>#N/A</v>
      </c>
      <c r="H7835" s="456" t="str">
        <f t="shared" si="122"/>
        <v/>
      </c>
    </row>
    <row r="7836" spans="1:8" x14ac:dyDescent="0.25">
      <c r="A7836" s="447"/>
      <c r="B7836" s="449">
        <v>105108</v>
      </c>
      <c r="C7836" s="439" t="s">
        <v>11876</v>
      </c>
      <c r="D7836" s="449" t="s">
        <v>60</v>
      </c>
      <c r="E7836" s="450">
        <v>0</v>
      </c>
      <c r="F7836" s="455"/>
      <c r="G7836" s="453" t="e">
        <f>VLOOKUP(B7836,'SINAPI-%MO'!B:E,4,0)</f>
        <v>#N/A</v>
      </c>
      <c r="H7836" s="456" t="str">
        <f t="shared" si="122"/>
        <v/>
      </c>
    </row>
    <row r="7837" spans="1:8" x14ac:dyDescent="0.25">
      <c r="A7837" s="447"/>
      <c r="B7837" s="449">
        <v>105104</v>
      </c>
      <c r="C7837" s="439" t="s">
        <v>4827</v>
      </c>
      <c r="D7837" s="449" t="s">
        <v>60</v>
      </c>
      <c r="E7837" s="450">
        <v>4968.3900000000003</v>
      </c>
      <c r="F7837" s="455">
        <v>0</v>
      </c>
      <c r="G7837" s="453">
        <f>VLOOKUP(B7837,'SINAPI-%MO'!B:E,4,0)</f>
        <v>0.56540000000000001</v>
      </c>
      <c r="H7837" s="456">
        <f t="shared" si="122"/>
        <v>2159.2600000000002</v>
      </c>
    </row>
    <row r="7838" spans="1:8" x14ac:dyDescent="0.25">
      <c r="A7838" s="447"/>
      <c r="B7838" s="449">
        <v>105107</v>
      </c>
      <c r="C7838" s="439" t="s">
        <v>4830</v>
      </c>
      <c r="D7838" s="449" t="s">
        <v>60</v>
      </c>
      <c r="E7838" s="450">
        <v>3552.4</v>
      </c>
      <c r="F7838" s="455">
        <v>0</v>
      </c>
      <c r="G7838" s="453">
        <f>VLOOKUP(B7838,'SINAPI-%MO'!B:E,4,0)</f>
        <v>1</v>
      </c>
      <c r="H7838" s="456">
        <f t="shared" si="122"/>
        <v>0</v>
      </c>
    </row>
    <row r="7839" spans="1:8" x14ac:dyDescent="0.25">
      <c r="A7839" s="447"/>
      <c r="B7839" s="449">
        <v>105106</v>
      </c>
      <c r="C7839" s="439" t="s">
        <v>4829</v>
      </c>
      <c r="D7839" s="449" t="s">
        <v>60</v>
      </c>
      <c r="E7839" s="450">
        <v>2405.81</v>
      </c>
      <c r="F7839" s="455">
        <v>0</v>
      </c>
      <c r="G7839" s="453">
        <f>VLOOKUP(B7839,'SINAPI-%MO'!B:E,4,0)</f>
        <v>1</v>
      </c>
      <c r="H7839" s="456">
        <f t="shared" si="122"/>
        <v>0</v>
      </c>
    </row>
    <row r="7840" spans="1:8" x14ac:dyDescent="0.25">
      <c r="A7840" s="447"/>
      <c r="B7840" s="449">
        <v>105111</v>
      </c>
      <c r="C7840" s="439" t="s">
        <v>4832</v>
      </c>
      <c r="D7840" s="449" t="s">
        <v>60</v>
      </c>
      <c r="E7840" s="450">
        <v>19825.87</v>
      </c>
      <c r="F7840" s="455">
        <v>0</v>
      </c>
      <c r="G7840" s="453">
        <f>VLOOKUP(B7840,'SINAPI-%MO'!B:E,4,0)</f>
        <v>0.44340000000000002</v>
      </c>
      <c r="H7840" s="456">
        <f t="shared" si="122"/>
        <v>11035.07</v>
      </c>
    </row>
    <row r="7841" spans="1:8" x14ac:dyDescent="0.25">
      <c r="A7841" s="447"/>
      <c r="B7841" s="449">
        <v>98520</v>
      </c>
      <c r="C7841" s="439" t="s">
        <v>5749</v>
      </c>
      <c r="D7841" s="449" t="s">
        <v>71</v>
      </c>
      <c r="E7841" s="450">
        <v>6.14</v>
      </c>
      <c r="F7841" s="455">
        <v>0</v>
      </c>
      <c r="G7841" s="453">
        <f>VLOOKUP(B7841,'SINAPI-%MO'!B:E,4,0)</f>
        <v>0.25729999999999997</v>
      </c>
      <c r="H7841" s="456">
        <f t="shared" si="122"/>
        <v>4.5599999999999996</v>
      </c>
    </row>
    <row r="7842" spans="1:8" x14ac:dyDescent="0.25">
      <c r="A7842" s="447"/>
      <c r="B7842" s="449">
        <v>98521</v>
      </c>
      <c r="C7842" s="439" t="s">
        <v>5750</v>
      </c>
      <c r="D7842" s="449" t="s">
        <v>71</v>
      </c>
      <c r="E7842" s="450">
        <v>0.35</v>
      </c>
      <c r="F7842" s="455">
        <v>0</v>
      </c>
      <c r="G7842" s="453">
        <f>VLOOKUP(B7842,'SINAPI-%MO'!B:E,4,0)</f>
        <v>0.9143</v>
      </c>
      <c r="H7842" s="456">
        <f t="shared" si="122"/>
        <v>0.02</v>
      </c>
    </row>
    <row r="7843" spans="1:8" x14ac:dyDescent="0.25">
      <c r="A7843" s="447"/>
      <c r="B7843" s="449">
        <v>105521</v>
      </c>
      <c r="C7843" s="439" t="s">
        <v>5751</v>
      </c>
      <c r="D7843" s="449" t="s">
        <v>71</v>
      </c>
      <c r="E7843" s="450">
        <v>4.13</v>
      </c>
      <c r="F7843" s="455">
        <v>0</v>
      </c>
      <c r="G7843" s="453">
        <f>VLOOKUP(B7843,'SINAPI-%MO'!B:E,4,0)</f>
        <v>0.37290000000000001</v>
      </c>
      <c r="H7843" s="456">
        <f t="shared" si="122"/>
        <v>2.58</v>
      </c>
    </row>
    <row r="7844" spans="1:8" x14ac:dyDescent="0.25">
      <c r="A7844" s="447"/>
      <c r="B7844" s="449">
        <v>98509</v>
      </c>
      <c r="C7844" s="439" t="s">
        <v>13179</v>
      </c>
      <c r="D7844" s="449" t="s">
        <v>60</v>
      </c>
      <c r="E7844" s="450">
        <v>43.04</v>
      </c>
      <c r="F7844" s="455">
        <v>0</v>
      </c>
      <c r="G7844" s="453">
        <f>VLOOKUP(B7844,'SINAPI-%MO'!B:E,4,0)</f>
        <v>3.5499999999999997E-2</v>
      </c>
      <c r="H7844" s="456">
        <f t="shared" si="122"/>
        <v>41.51</v>
      </c>
    </row>
    <row r="7845" spans="1:8" x14ac:dyDescent="0.25">
      <c r="A7845" s="447"/>
      <c r="B7845" s="449">
        <v>98507</v>
      </c>
      <c r="C7845" s="439" t="s">
        <v>11877</v>
      </c>
      <c r="D7845" s="449" t="s">
        <v>60</v>
      </c>
      <c r="E7845" s="450">
        <v>0</v>
      </c>
      <c r="F7845" s="455"/>
      <c r="G7845" s="453" t="e">
        <f>VLOOKUP(B7845,'SINAPI-%MO'!B:E,4,0)</f>
        <v>#N/A</v>
      </c>
      <c r="H7845" s="456" t="str">
        <f t="shared" si="122"/>
        <v/>
      </c>
    </row>
    <row r="7846" spans="1:8" x14ac:dyDescent="0.25">
      <c r="A7846" s="447"/>
      <c r="B7846" s="449">
        <v>98508</v>
      </c>
      <c r="C7846" s="439" t="s">
        <v>11878</v>
      </c>
      <c r="D7846" s="449" t="s">
        <v>60</v>
      </c>
      <c r="E7846" s="450">
        <v>0</v>
      </c>
      <c r="F7846" s="455"/>
      <c r="G7846" s="453" t="e">
        <f>VLOOKUP(B7846,'SINAPI-%MO'!B:E,4,0)</f>
        <v>#N/A</v>
      </c>
      <c r="H7846" s="456" t="str">
        <f t="shared" si="122"/>
        <v/>
      </c>
    </row>
    <row r="7847" spans="1:8" x14ac:dyDescent="0.25">
      <c r="A7847" s="447"/>
      <c r="B7847" s="449">
        <v>98506</v>
      </c>
      <c r="C7847" s="439" t="s">
        <v>11879</v>
      </c>
      <c r="D7847" s="449" t="s">
        <v>60</v>
      </c>
      <c r="E7847" s="450">
        <v>0</v>
      </c>
      <c r="F7847" s="455"/>
      <c r="G7847" s="453" t="e">
        <f>VLOOKUP(B7847,'SINAPI-%MO'!B:E,4,0)</f>
        <v>#N/A</v>
      </c>
      <c r="H7847" s="456" t="str">
        <f t="shared" si="122"/>
        <v/>
      </c>
    </row>
    <row r="7848" spans="1:8" x14ac:dyDescent="0.25">
      <c r="A7848" s="447"/>
      <c r="B7848" s="449">
        <v>98505</v>
      </c>
      <c r="C7848" s="439" t="s">
        <v>5754</v>
      </c>
      <c r="D7848" s="449" t="s">
        <v>71</v>
      </c>
      <c r="E7848" s="450">
        <v>65.42</v>
      </c>
      <c r="F7848" s="455">
        <v>0</v>
      </c>
      <c r="G7848" s="453">
        <f>VLOOKUP(B7848,'SINAPI-%MO'!B:E,4,0)</f>
        <v>0.1096</v>
      </c>
      <c r="H7848" s="456">
        <f t="shared" si="122"/>
        <v>58.24</v>
      </c>
    </row>
    <row r="7849" spans="1:8" x14ac:dyDescent="0.25">
      <c r="A7849" s="447"/>
      <c r="B7849" s="449">
        <v>98504</v>
      </c>
      <c r="C7849" s="439" t="s">
        <v>5753</v>
      </c>
      <c r="D7849" s="449" t="s">
        <v>71</v>
      </c>
      <c r="E7849" s="450">
        <v>23.16</v>
      </c>
      <c r="F7849" s="455">
        <v>0</v>
      </c>
      <c r="G7849" s="453">
        <f>VLOOKUP(B7849,'SINAPI-%MO'!B:E,4,0)</f>
        <v>0.16930000000000001</v>
      </c>
      <c r="H7849" s="456">
        <f t="shared" si="122"/>
        <v>19.23</v>
      </c>
    </row>
    <row r="7850" spans="1:8" x14ac:dyDescent="0.25">
      <c r="A7850" s="447"/>
      <c r="B7850" s="449">
        <v>98503</v>
      </c>
      <c r="C7850" s="439" t="s">
        <v>5752</v>
      </c>
      <c r="D7850" s="449" t="s">
        <v>71</v>
      </c>
      <c r="E7850" s="450">
        <v>30.98</v>
      </c>
      <c r="F7850" s="455">
        <v>0</v>
      </c>
      <c r="G7850" s="453">
        <f>VLOOKUP(B7850,'SINAPI-%MO'!B:E,4,0)</f>
        <v>0.15590000000000001</v>
      </c>
      <c r="H7850" s="456">
        <f t="shared" si="122"/>
        <v>26.15</v>
      </c>
    </row>
    <row r="7851" spans="1:8" x14ac:dyDescent="0.25">
      <c r="A7851" s="447"/>
      <c r="B7851" s="449">
        <v>103946</v>
      </c>
      <c r="C7851" s="439" t="s">
        <v>5755</v>
      </c>
      <c r="D7851" s="449" t="s">
        <v>71</v>
      </c>
      <c r="E7851" s="450">
        <v>30.87</v>
      </c>
      <c r="F7851" s="455">
        <v>0</v>
      </c>
      <c r="G7851" s="453">
        <f>VLOOKUP(B7851,'SINAPI-%MO'!B:E,4,0)</f>
        <v>0.127</v>
      </c>
      <c r="H7851" s="456">
        <f t="shared" si="122"/>
        <v>26.94</v>
      </c>
    </row>
    <row r="7852" spans="1:8" x14ac:dyDescent="0.25">
      <c r="A7852" s="447"/>
      <c r="B7852" s="449">
        <v>98517</v>
      </c>
      <c r="C7852" s="439" t="s">
        <v>11880</v>
      </c>
      <c r="D7852" s="449" t="s">
        <v>60</v>
      </c>
      <c r="E7852" s="450">
        <v>0</v>
      </c>
      <c r="F7852" s="455"/>
      <c r="G7852" s="453" t="e">
        <f>VLOOKUP(B7852,'SINAPI-%MO'!B:E,4,0)</f>
        <v>#N/A</v>
      </c>
      <c r="H7852" s="456" t="str">
        <f t="shared" si="122"/>
        <v/>
      </c>
    </row>
    <row r="7853" spans="1:8" x14ac:dyDescent="0.25">
      <c r="A7853" s="447"/>
      <c r="B7853" s="449">
        <v>98518</v>
      </c>
      <c r="C7853" s="439" t="s">
        <v>11881</v>
      </c>
      <c r="D7853" s="449" t="s">
        <v>60</v>
      </c>
      <c r="E7853" s="450">
        <v>0</v>
      </c>
      <c r="F7853" s="455"/>
      <c r="G7853" s="453" t="e">
        <f>VLOOKUP(B7853,'SINAPI-%MO'!B:E,4,0)</f>
        <v>#N/A</v>
      </c>
      <c r="H7853" s="456" t="str">
        <f t="shared" si="122"/>
        <v/>
      </c>
    </row>
    <row r="7854" spans="1:8" x14ac:dyDescent="0.25">
      <c r="A7854" s="447"/>
      <c r="B7854" s="449">
        <v>98516</v>
      </c>
      <c r="C7854" s="439" t="s">
        <v>5747</v>
      </c>
      <c r="D7854" s="449" t="s">
        <v>60</v>
      </c>
      <c r="E7854" s="450">
        <v>308.67</v>
      </c>
      <c r="F7854" s="455">
        <v>0</v>
      </c>
      <c r="G7854" s="453">
        <f>VLOOKUP(B7854,'SINAPI-%MO'!B:E,4,0)</f>
        <v>0.3921</v>
      </c>
      <c r="H7854" s="456">
        <f t="shared" si="122"/>
        <v>187.64</v>
      </c>
    </row>
    <row r="7855" spans="1:8" x14ac:dyDescent="0.25">
      <c r="A7855" s="447"/>
      <c r="B7855" s="449">
        <v>98514</v>
      </c>
      <c r="C7855" s="439" t="s">
        <v>11882</v>
      </c>
      <c r="D7855" s="449" t="s">
        <v>60</v>
      </c>
      <c r="E7855" s="450">
        <v>0</v>
      </c>
      <c r="F7855" s="455"/>
      <c r="G7855" s="453" t="e">
        <f>VLOOKUP(B7855,'SINAPI-%MO'!B:E,4,0)</f>
        <v>#N/A</v>
      </c>
      <c r="H7855" s="456" t="str">
        <f t="shared" si="122"/>
        <v/>
      </c>
    </row>
    <row r="7856" spans="1:8" x14ac:dyDescent="0.25">
      <c r="A7856" s="447"/>
      <c r="B7856" s="449">
        <v>98515</v>
      </c>
      <c r="C7856" s="439" t="s">
        <v>11883</v>
      </c>
      <c r="D7856" s="449" t="s">
        <v>60</v>
      </c>
      <c r="E7856" s="450">
        <v>0</v>
      </c>
      <c r="F7856" s="455"/>
      <c r="G7856" s="453" t="e">
        <f>VLOOKUP(B7856,'SINAPI-%MO'!B:E,4,0)</f>
        <v>#N/A</v>
      </c>
      <c r="H7856" s="456" t="str">
        <f t="shared" si="122"/>
        <v/>
      </c>
    </row>
    <row r="7857" spans="1:8" x14ac:dyDescent="0.25">
      <c r="A7857" s="447"/>
      <c r="B7857" s="449">
        <v>98513</v>
      </c>
      <c r="C7857" s="439" t="s">
        <v>11884</v>
      </c>
      <c r="D7857" s="449" t="s">
        <v>60</v>
      </c>
      <c r="E7857" s="450">
        <v>0</v>
      </c>
      <c r="F7857" s="455"/>
      <c r="G7857" s="453" t="e">
        <f>VLOOKUP(B7857,'SINAPI-%MO'!B:E,4,0)</f>
        <v>#N/A</v>
      </c>
      <c r="H7857" s="456" t="str">
        <f t="shared" si="122"/>
        <v/>
      </c>
    </row>
    <row r="7858" spans="1:8" x14ac:dyDescent="0.25">
      <c r="A7858" s="447"/>
      <c r="B7858" s="449">
        <v>98511</v>
      </c>
      <c r="C7858" s="439" t="s">
        <v>5746</v>
      </c>
      <c r="D7858" s="449" t="s">
        <v>60</v>
      </c>
      <c r="E7858" s="450">
        <v>136.09</v>
      </c>
      <c r="F7858" s="455">
        <v>0</v>
      </c>
      <c r="G7858" s="453">
        <f>VLOOKUP(B7858,'SINAPI-%MO'!B:E,4,0)</f>
        <v>0.25219999999999998</v>
      </c>
      <c r="H7858" s="456">
        <f t="shared" si="122"/>
        <v>101.76</v>
      </c>
    </row>
    <row r="7859" spans="1:8" x14ac:dyDescent="0.25">
      <c r="A7859" s="447"/>
      <c r="B7859" s="449">
        <v>98512</v>
      </c>
      <c r="C7859" s="439" t="s">
        <v>11885</v>
      </c>
      <c r="D7859" s="449" t="s">
        <v>60</v>
      </c>
      <c r="E7859" s="450">
        <v>0</v>
      </c>
      <c r="F7859" s="455"/>
      <c r="G7859" s="453" t="e">
        <f>VLOOKUP(B7859,'SINAPI-%MO'!B:E,4,0)</f>
        <v>#N/A</v>
      </c>
      <c r="H7859" s="456" t="str">
        <f t="shared" si="122"/>
        <v/>
      </c>
    </row>
    <row r="7860" spans="1:8" x14ac:dyDescent="0.25">
      <c r="A7860" s="447"/>
      <c r="B7860" s="449">
        <v>98510</v>
      </c>
      <c r="C7860" s="439" t="s">
        <v>5745</v>
      </c>
      <c r="D7860" s="449" t="s">
        <v>60</v>
      </c>
      <c r="E7860" s="450">
        <v>79.56</v>
      </c>
      <c r="F7860" s="455">
        <v>0</v>
      </c>
      <c r="G7860" s="453">
        <f>VLOOKUP(B7860,'SINAPI-%MO'!B:E,4,0)</f>
        <v>0.37730000000000002</v>
      </c>
      <c r="H7860" s="456">
        <f t="shared" si="122"/>
        <v>49.54</v>
      </c>
    </row>
    <row r="7861" spans="1:8" x14ac:dyDescent="0.25">
      <c r="A7861" s="447"/>
      <c r="B7861" s="449">
        <v>98519</v>
      </c>
      <c r="C7861" s="439" t="s">
        <v>5748</v>
      </c>
      <c r="D7861" s="449" t="s">
        <v>71</v>
      </c>
      <c r="E7861" s="450">
        <v>3.96</v>
      </c>
      <c r="F7861" s="455">
        <v>0</v>
      </c>
      <c r="G7861" s="453">
        <f>VLOOKUP(B7861,'SINAPI-%MO'!B:E,4,0)</f>
        <v>1</v>
      </c>
      <c r="H7861" s="456">
        <f t="shared" si="122"/>
        <v>0</v>
      </c>
    </row>
    <row r="7862" spans="1:8" x14ac:dyDescent="0.25">
      <c r="A7862" s="447"/>
      <c r="B7862" s="449">
        <v>91599</v>
      </c>
      <c r="C7862" s="439" t="s">
        <v>6117</v>
      </c>
      <c r="D7862" s="449" t="s">
        <v>81</v>
      </c>
      <c r="E7862" s="450">
        <v>8.3000000000000007</v>
      </c>
      <c r="F7862" s="455">
        <v>0</v>
      </c>
      <c r="G7862" s="453">
        <f>VLOOKUP(B7862,'SINAPI-%MO'!B:E,4,0)</f>
        <v>5.0599999999999999E-2</v>
      </c>
      <c r="H7862" s="456">
        <f t="shared" si="122"/>
        <v>7.88</v>
      </c>
    </row>
    <row r="7863" spans="1:8" x14ac:dyDescent="0.25">
      <c r="A7863" s="447"/>
      <c r="B7863" s="449">
        <v>100065</v>
      </c>
      <c r="C7863" s="439" t="s">
        <v>11886</v>
      </c>
      <c r="D7863" s="449" t="s">
        <v>81</v>
      </c>
      <c r="E7863" s="450">
        <v>0</v>
      </c>
      <c r="F7863" s="455"/>
      <c r="G7863" s="453" t="e">
        <f>VLOOKUP(B7863,'SINAPI-%MO'!B:E,4,0)</f>
        <v>#N/A</v>
      </c>
      <c r="H7863" s="456" t="str">
        <f t="shared" si="122"/>
        <v/>
      </c>
    </row>
    <row r="7864" spans="1:8" x14ac:dyDescent="0.25">
      <c r="A7864" s="447"/>
      <c r="B7864" s="449">
        <v>100069</v>
      </c>
      <c r="C7864" s="439" t="s">
        <v>11887</v>
      </c>
      <c r="D7864" s="449" t="s">
        <v>81</v>
      </c>
      <c r="E7864" s="450">
        <v>0</v>
      </c>
      <c r="F7864" s="455"/>
      <c r="G7864" s="453" t="e">
        <f>VLOOKUP(B7864,'SINAPI-%MO'!B:E,4,0)</f>
        <v>#N/A</v>
      </c>
      <c r="H7864" s="456" t="str">
        <f t="shared" si="122"/>
        <v/>
      </c>
    </row>
    <row r="7865" spans="1:8" x14ac:dyDescent="0.25">
      <c r="A7865" s="447"/>
      <c r="B7865" s="449">
        <v>100063</v>
      </c>
      <c r="C7865" s="439" t="s">
        <v>11888</v>
      </c>
      <c r="D7865" s="449" t="s">
        <v>81</v>
      </c>
      <c r="E7865" s="450">
        <v>0</v>
      </c>
      <c r="F7865" s="455"/>
      <c r="G7865" s="453" t="e">
        <f>VLOOKUP(B7865,'SINAPI-%MO'!B:E,4,0)</f>
        <v>#N/A</v>
      </c>
      <c r="H7865" s="456" t="str">
        <f t="shared" si="122"/>
        <v/>
      </c>
    </row>
    <row r="7866" spans="1:8" x14ac:dyDescent="0.25">
      <c r="A7866" s="447"/>
      <c r="B7866" s="449">
        <v>91597</v>
      </c>
      <c r="C7866" s="439" t="s">
        <v>6115</v>
      </c>
      <c r="D7866" s="449" t="s">
        <v>81</v>
      </c>
      <c r="E7866" s="450">
        <v>8.01</v>
      </c>
      <c r="F7866" s="455">
        <v>0</v>
      </c>
      <c r="G7866" s="453">
        <f>VLOOKUP(B7866,'SINAPI-%MO'!B:E,4,0)</f>
        <v>4.1200000000000001E-2</v>
      </c>
      <c r="H7866" s="456">
        <f t="shared" si="122"/>
        <v>7.67</v>
      </c>
    </row>
    <row r="7867" spans="1:8" x14ac:dyDescent="0.25">
      <c r="A7867" s="447"/>
      <c r="B7867" s="449">
        <v>91598</v>
      </c>
      <c r="C7867" s="439" t="s">
        <v>6116</v>
      </c>
      <c r="D7867" s="449" t="s">
        <v>81</v>
      </c>
      <c r="E7867" s="450">
        <v>10.69</v>
      </c>
      <c r="F7867" s="455">
        <v>0</v>
      </c>
      <c r="G7867" s="453">
        <f>VLOOKUP(B7867,'SINAPI-%MO'!B:E,4,0)</f>
        <v>3.6499999999999998E-2</v>
      </c>
      <c r="H7867" s="456">
        <f t="shared" si="122"/>
        <v>10.29</v>
      </c>
    </row>
    <row r="7868" spans="1:8" x14ac:dyDescent="0.25">
      <c r="A7868" s="447"/>
      <c r="B7868" s="449">
        <v>91596</v>
      </c>
      <c r="C7868" s="439" t="s">
        <v>6114</v>
      </c>
      <c r="D7868" s="449" t="s">
        <v>81</v>
      </c>
      <c r="E7868" s="450">
        <v>11.07</v>
      </c>
      <c r="F7868" s="455">
        <v>0</v>
      </c>
      <c r="G7868" s="453">
        <f>VLOOKUP(B7868,'SINAPI-%MO'!B:E,4,0)</f>
        <v>2.8899999999999999E-2</v>
      </c>
      <c r="H7868" s="456">
        <f t="shared" si="122"/>
        <v>10.75</v>
      </c>
    </row>
    <row r="7869" spans="1:8" x14ac:dyDescent="0.25">
      <c r="A7869" s="447"/>
      <c r="B7869" s="449">
        <v>100064</v>
      </c>
      <c r="C7869" s="439" t="s">
        <v>6122</v>
      </c>
      <c r="D7869" s="449" t="s">
        <v>81</v>
      </c>
      <c r="E7869" s="450">
        <v>11.02</v>
      </c>
      <c r="F7869" s="455">
        <v>0</v>
      </c>
      <c r="G7869" s="453">
        <f>VLOOKUP(B7869,'SINAPI-%MO'!B:E,4,0)</f>
        <v>2.5399999999999999E-2</v>
      </c>
      <c r="H7869" s="456">
        <f t="shared" si="122"/>
        <v>10.74</v>
      </c>
    </row>
    <row r="7870" spans="1:8" x14ac:dyDescent="0.25">
      <c r="A7870" s="447"/>
      <c r="B7870" s="449">
        <v>100066</v>
      </c>
      <c r="C7870" s="439" t="s">
        <v>6123</v>
      </c>
      <c r="D7870" s="449" t="s">
        <v>81</v>
      </c>
      <c r="E7870" s="450">
        <v>11.07</v>
      </c>
      <c r="F7870" s="455">
        <v>0</v>
      </c>
      <c r="G7870" s="453">
        <f>VLOOKUP(B7870,'SINAPI-%MO'!B:E,4,0)</f>
        <v>1.9900000000000001E-2</v>
      </c>
      <c r="H7870" s="456">
        <f t="shared" si="122"/>
        <v>10.84</v>
      </c>
    </row>
    <row r="7871" spans="1:8" x14ac:dyDescent="0.25">
      <c r="A7871" s="447"/>
      <c r="B7871" s="449">
        <v>91603</v>
      </c>
      <c r="C7871" s="439" t="s">
        <v>6121</v>
      </c>
      <c r="D7871" s="449" t="s">
        <v>81</v>
      </c>
      <c r="E7871" s="450">
        <v>10.14</v>
      </c>
      <c r="F7871" s="455">
        <v>0</v>
      </c>
      <c r="G7871" s="453">
        <f>VLOOKUP(B7871,'SINAPI-%MO'!B:E,4,0)</f>
        <v>9.5699999999999993E-2</v>
      </c>
      <c r="H7871" s="456">
        <f t="shared" si="122"/>
        <v>9.16</v>
      </c>
    </row>
    <row r="7872" spans="1:8" x14ac:dyDescent="0.25">
      <c r="A7872" s="447"/>
      <c r="B7872" s="449">
        <v>100068</v>
      </c>
      <c r="C7872" s="439" t="s">
        <v>6125</v>
      </c>
      <c r="D7872" s="449" t="s">
        <v>81</v>
      </c>
      <c r="E7872" s="450">
        <v>8.73</v>
      </c>
      <c r="F7872" s="455">
        <v>0</v>
      </c>
      <c r="G7872" s="453">
        <f>VLOOKUP(B7872,'SINAPI-%MO'!B:E,4,0)</f>
        <v>8.7099999999999997E-2</v>
      </c>
      <c r="H7872" s="456">
        <f t="shared" si="122"/>
        <v>7.96</v>
      </c>
    </row>
    <row r="7873" spans="1:8" x14ac:dyDescent="0.25">
      <c r="A7873" s="447"/>
      <c r="B7873" s="449">
        <v>100067</v>
      </c>
      <c r="C7873" s="439" t="s">
        <v>6124</v>
      </c>
      <c r="D7873" s="449" t="s">
        <v>81</v>
      </c>
      <c r="E7873" s="450">
        <v>11.93</v>
      </c>
      <c r="F7873" s="455">
        <v>0</v>
      </c>
      <c r="G7873" s="453">
        <f>VLOOKUP(B7873,'SINAPI-%MO'!B:E,4,0)</f>
        <v>0.27239999999999998</v>
      </c>
      <c r="H7873" s="456">
        <f t="shared" si="122"/>
        <v>8.68</v>
      </c>
    </row>
    <row r="7874" spans="1:8" x14ac:dyDescent="0.25">
      <c r="A7874" s="447"/>
      <c r="B7874" s="449">
        <v>91601</v>
      </c>
      <c r="C7874" s="439" t="s">
        <v>6119</v>
      </c>
      <c r="D7874" s="449" t="s">
        <v>81</v>
      </c>
      <c r="E7874" s="450">
        <v>12.27</v>
      </c>
      <c r="F7874" s="455">
        <v>0</v>
      </c>
      <c r="G7874" s="453">
        <f>VLOOKUP(B7874,'SINAPI-%MO'!B:E,4,0)</f>
        <v>0.2127</v>
      </c>
      <c r="H7874" s="456">
        <f t="shared" si="122"/>
        <v>9.66</v>
      </c>
    </row>
    <row r="7875" spans="1:8" x14ac:dyDescent="0.25">
      <c r="A7875" s="447"/>
      <c r="B7875" s="449">
        <v>91602</v>
      </c>
      <c r="C7875" s="439" t="s">
        <v>6120</v>
      </c>
      <c r="D7875" s="449" t="s">
        <v>81</v>
      </c>
      <c r="E7875" s="450">
        <v>11.39</v>
      </c>
      <c r="F7875" s="455">
        <v>0</v>
      </c>
      <c r="G7875" s="453">
        <f>VLOOKUP(B7875,'SINAPI-%MO'!B:E,4,0)</f>
        <v>0.14660000000000001</v>
      </c>
      <c r="H7875" s="456">
        <f t="shared" si="122"/>
        <v>9.7200000000000006</v>
      </c>
    </row>
    <row r="7876" spans="1:8" x14ac:dyDescent="0.25">
      <c r="A7876" s="447"/>
      <c r="B7876" s="449">
        <v>91593</v>
      </c>
      <c r="C7876" s="439" t="s">
        <v>6111</v>
      </c>
      <c r="D7876" s="449" t="s">
        <v>81</v>
      </c>
      <c r="E7876" s="450">
        <v>11.17</v>
      </c>
      <c r="F7876" s="455">
        <v>0</v>
      </c>
      <c r="G7876" s="453">
        <f>VLOOKUP(B7876,'SINAPI-%MO'!B:E,4,0)</f>
        <v>4.48E-2</v>
      </c>
      <c r="H7876" s="456">
        <f t="shared" si="122"/>
        <v>10.66</v>
      </c>
    </row>
    <row r="7877" spans="1:8" x14ac:dyDescent="0.25">
      <c r="A7877" s="447"/>
      <c r="B7877" s="449">
        <v>105814</v>
      </c>
      <c r="C7877" s="439" t="s">
        <v>6126</v>
      </c>
      <c r="D7877" s="449" t="s">
        <v>81</v>
      </c>
      <c r="E7877" s="450">
        <v>10.93</v>
      </c>
      <c r="F7877" s="455">
        <v>0</v>
      </c>
      <c r="G7877" s="453">
        <f>VLOOKUP(B7877,'SINAPI-%MO'!B:E,4,0)</f>
        <v>2.1999999999999999E-2</v>
      </c>
      <c r="H7877" s="456">
        <f t="shared" si="122"/>
        <v>10.68</v>
      </c>
    </row>
    <row r="7878" spans="1:8" x14ac:dyDescent="0.25">
      <c r="A7878" s="447"/>
      <c r="B7878" s="449">
        <v>91594</v>
      </c>
      <c r="C7878" s="439" t="s">
        <v>6112</v>
      </c>
      <c r="D7878" s="449" t="s">
        <v>81</v>
      </c>
      <c r="E7878" s="450">
        <v>11.15</v>
      </c>
      <c r="F7878" s="455">
        <v>0</v>
      </c>
      <c r="G7878" s="453">
        <f>VLOOKUP(B7878,'SINAPI-%MO'!B:E,4,0)</f>
        <v>4.0399999999999998E-2</v>
      </c>
      <c r="H7878" s="456">
        <f t="shared" si="122"/>
        <v>10.69</v>
      </c>
    </row>
    <row r="7879" spans="1:8" x14ac:dyDescent="0.25">
      <c r="A7879" s="447"/>
      <c r="B7879" s="449">
        <v>91595</v>
      </c>
      <c r="C7879" s="439" t="s">
        <v>6113</v>
      </c>
      <c r="D7879" s="449" t="s">
        <v>81</v>
      </c>
      <c r="E7879" s="450">
        <v>11.34</v>
      </c>
      <c r="F7879" s="455">
        <v>0</v>
      </c>
      <c r="G7879" s="453">
        <f>VLOOKUP(B7879,'SINAPI-%MO'!B:E,4,0)</f>
        <v>6.08E-2</v>
      </c>
      <c r="H7879" s="456">
        <f t="shared" si="122"/>
        <v>10.65</v>
      </c>
    </row>
    <row r="7880" spans="1:8" x14ac:dyDescent="0.25">
      <c r="A7880" s="447"/>
      <c r="B7880" s="449">
        <v>105815</v>
      </c>
      <c r="C7880" s="439" t="s">
        <v>11889</v>
      </c>
      <c r="D7880" s="449" t="s">
        <v>81</v>
      </c>
      <c r="E7880" s="450">
        <v>0</v>
      </c>
      <c r="F7880" s="455"/>
      <c r="G7880" s="453" t="e">
        <f>VLOOKUP(B7880,'SINAPI-%MO'!B:E,4,0)</f>
        <v>#N/A</v>
      </c>
      <c r="H7880" s="456" t="str">
        <f t="shared" si="122"/>
        <v/>
      </c>
    </row>
    <row r="7881" spans="1:8" x14ac:dyDescent="0.25">
      <c r="A7881" s="447"/>
      <c r="B7881" s="449">
        <v>91600</v>
      </c>
      <c r="C7881" s="439" t="s">
        <v>6118</v>
      </c>
      <c r="D7881" s="449" t="s">
        <v>81</v>
      </c>
      <c r="E7881" s="450">
        <v>12.26</v>
      </c>
      <c r="F7881" s="455">
        <v>0</v>
      </c>
      <c r="G7881" s="453">
        <f>VLOOKUP(B7881,'SINAPI-%MO'!B:E,4,0)</f>
        <v>0.1183</v>
      </c>
      <c r="H7881" s="456">
        <f t="shared" si="122"/>
        <v>10.8</v>
      </c>
    </row>
    <row r="7882" spans="1:8" x14ac:dyDescent="0.25">
      <c r="A7882" s="447"/>
      <c r="B7882" s="449">
        <v>99235</v>
      </c>
      <c r="C7882" s="439" t="s">
        <v>5759</v>
      </c>
      <c r="D7882" s="449" t="s">
        <v>84</v>
      </c>
      <c r="E7882" s="450">
        <v>714.43</v>
      </c>
      <c r="F7882" s="455">
        <v>0</v>
      </c>
      <c r="G7882" s="453">
        <f>VLOOKUP(B7882,'SINAPI-%MO'!B:E,4,0)</f>
        <v>2.6700000000000002E-2</v>
      </c>
      <c r="H7882" s="456">
        <f t="shared" si="122"/>
        <v>695.35</v>
      </c>
    </row>
    <row r="7883" spans="1:8" x14ac:dyDescent="0.25">
      <c r="A7883" s="447"/>
      <c r="B7883" s="449">
        <v>105539</v>
      </c>
      <c r="C7883" s="439" t="s">
        <v>11890</v>
      </c>
      <c r="D7883" s="449" t="s">
        <v>84</v>
      </c>
      <c r="E7883" s="450">
        <v>0</v>
      </c>
      <c r="F7883" s="455"/>
      <c r="G7883" s="453" t="e">
        <f>VLOOKUP(B7883,'SINAPI-%MO'!B:E,4,0)</f>
        <v>#N/A</v>
      </c>
      <c r="H7883" s="456" t="str">
        <f t="shared" si="122"/>
        <v/>
      </c>
    </row>
    <row r="7884" spans="1:8" x14ac:dyDescent="0.25">
      <c r="A7884" s="447"/>
      <c r="B7884" s="449">
        <v>99439</v>
      </c>
      <c r="C7884" s="439" t="s">
        <v>5768</v>
      </c>
      <c r="D7884" s="449" t="s">
        <v>84</v>
      </c>
      <c r="E7884" s="450">
        <v>786.5</v>
      </c>
      <c r="F7884" s="455">
        <v>0</v>
      </c>
      <c r="G7884" s="453">
        <f>VLOOKUP(B7884,'SINAPI-%MO'!B:E,4,0)</f>
        <v>3.9300000000000002E-2</v>
      </c>
      <c r="H7884" s="456">
        <f t="shared" ref="H7884:H7947" si="123">IF(E7884&gt;0,TRUNC(E7884*(1-G7884),2),"")</f>
        <v>755.59</v>
      </c>
    </row>
    <row r="7885" spans="1:8" x14ac:dyDescent="0.25">
      <c r="A7885" s="447"/>
      <c r="B7885" s="449">
        <v>105540</v>
      </c>
      <c r="C7885" s="439" t="s">
        <v>11891</v>
      </c>
      <c r="D7885" s="449" t="s">
        <v>84</v>
      </c>
      <c r="E7885" s="450">
        <v>0</v>
      </c>
      <c r="F7885" s="455"/>
      <c r="G7885" s="453" t="e">
        <f>VLOOKUP(B7885,'SINAPI-%MO'!B:E,4,0)</f>
        <v>#N/A</v>
      </c>
      <c r="H7885" s="456" t="str">
        <f t="shared" si="123"/>
        <v/>
      </c>
    </row>
    <row r="7886" spans="1:8" x14ac:dyDescent="0.25">
      <c r="A7886" s="447"/>
      <c r="B7886" s="449">
        <v>103184</v>
      </c>
      <c r="C7886" s="439" t="s">
        <v>5770</v>
      </c>
      <c r="D7886" s="449" t="s">
        <v>84</v>
      </c>
      <c r="E7886" s="450">
        <v>735.64</v>
      </c>
      <c r="F7886" s="455">
        <v>0</v>
      </c>
      <c r="G7886" s="453">
        <f>VLOOKUP(B7886,'SINAPI-%MO'!B:E,4,0)</f>
        <v>5.4800000000000001E-2</v>
      </c>
      <c r="H7886" s="456">
        <f t="shared" si="123"/>
        <v>695.32</v>
      </c>
    </row>
    <row r="7887" spans="1:8" x14ac:dyDescent="0.25">
      <c r="A7887" s="447"/>
      <c r="B7887" s="449">
        <v>103183</v>
      </c>
      <c r="C7887" s="439" t="s">
        <v>5769</v>
      </c>
      <c r="D7887" s="449" t="s">
        <v>84</v>
      </c>
      <c r="E7887" s="450">
        <v>860.83</v>
      </c>
      <c r="F7887" s="455">
        <v>0</v>
      </c>
      <c r="G7887" s="453">
        <f>VLOOKUP(B7887,'SINAPI-%MO'!B:E,4,0)</f>
        <v>0.12189999999999999</v>
      </c>
      <c r="H7887" s="456">
        <f t="shared" si="123"/>
        <v>755.89</v>
      </c>
    </row>
    <row r="7888" spans="1:8" x14ac:dyDescent="0.25">
      <c r="A7888" s="447"/>
      <c r="B7888" s="449">
        <v>99434</v>
      </c>
      <c r="C7888" s="439" t="s">
        <v>5763</v>
      </c>
      <c r="D7888" s="449" t="s">
        <v>84</v>
      </c>
      <c r="E7888" s="450">
        <v>800.15</v>
      </c>
      <c r="F7888" s="455">
        <v>0</v>
      </c>
      <c r="G7888" s="453">
        <f>VLOOKUP(B7888,'SINAPI-%MO'!B:E,4,0)</f>
        <v>4.1799999999999997E-2</v>
      </c>
      <c r="H7888" s="456">
        <f t="shared" si="123"/>
        <v>766.7</v>
      </c>
    </row>
    <row r="7889" spans="1:8" x14ac:dyDescent="0.25">
      <c r="A7889" s="447"/>
      <c r="B7889" s="449">
        <v>99431</v>
      </c>
      <c r="C7889" s="439" t="s">
        <v>5760</v>
      </c>
      <c r="D7889" s="449" t="s">
        <v>84</v>
      </c>
      <c r="E7889" s="450">
        <v>796.4</v>
      </c>
      <c r="F7889" s="455">
        <v>0</v>
      </c>
      <c r="G7889" s="453">
        <f>VLOOKUP(B7889,'SINAPI-%MO'!B:E,4,0)</f>
        <v>3.73E-2</v>
      </c>
      <c r="H7889" s="456">
        <f t="shared" si="123"/>
        <v>766.69</v>
      </c>
    </row>
    <row r="7890" spans="1:8" x14ac:dyDescent="0.25">
      <c r="A7890" s="447"/>
      <c r="B7890" s="449">
        <v>99435</v>
      </c>
      <c r="C7890" s="439" t="s">
        <v>5764</v>
      </c>
      <c r="D7890" s="449" t="s">
        <v>84</v>
      </c>
      <c r="E7890" s="450">
        <v>781.21</v>
      </c>
      <c r="F7890" s="455">
        <v>0</v>
      </c>
      <c r="G7890" s="453">
        <f>VLOOKUP(B7890,'SINAPI-%MO'!B:E,4,0)</f>
        <v>3.9E-2</v>
      </c>
      <c r="H7890" s="456">
        <f t="shared" si="123"/>
        <v>750.74</v>
      </c>
    </row>
    <row r="7891" spans="1:8" x14ac:dyDescent="0.25">
      <c r="A7891" s="447"/>
      <c r="B7891" s="449">
        <v>99432</v>
      </c>
      <c r="C7891" s="439" t="s">
        <v>5761</v>
      </c>
      <c r="D7891" s="449" t="s">
        <v>84</v>
      </c>
      <c r="E7891" s="450">
        <v>778.54</v>
      </c>
      <c r="F7891" s="455">
        <v>0</v>
      </c>
      <c r="G7891" s="453">
        <f>VLOOKUP(B7891,'SINAPI-%MO'!B:E,4,0)</f>
        <v>3.5700000000000003E-2</v>
      </c>
      <c r="H7891" s="456">
        <f t="shared" si="123"/>
        <v>750.74</v>
      </c>
    </row>
    <row r="7892" spans="1:8" x14ac:dyDescent="0.25">
      <c r="A7892" s="447"/>
      <c r="B7892" s="449">
        <v>99438</v>
      </c>
      <c r="C7892" s="439" t="s">
        <v>5766</v>
      </c>
      <c r="D7892" s="449" t="s">
        <v>84</v>
      </c>
      <c r="E7892" s="450">
        <v>766.5</v>
      </c>
      <c r="F7892" s="455">
        <v>0</v>
      </c>
      <c r="G7892" s="453">
        <f>VLOOKUP(B7892,'SINAPI-%MO'!B:E,4,0)</f>
        <v>4.1200000000000001E-2</v>
      </c>
      <c r="H7892" s="456">
        <f t="shared" si="123"/>
        <v>734.92</v>
      </c>
    </row>
    <row r="7893" spans="1:8" x14ac:dyDescent="0.25">
      <c r="A7893" s="447"/>
      <c r="B7893" s="449">
        <v>105538</v>
      </c>
      <c r="C7893" s="439" t="s">
        <v>11892</v>
      </c>
      <c r="D7893" s="449" t="s">
        <v>84</v>
      </c>
      <c r="E7893" s="450">
        <v>0</v>
      </c>
      <c r="F7893" s="455"/>
      <c r="G7893" s="453" t="e">
        <f>VLOOKUP(B7893,'SINAPI-%MO'!B:E,4,0)</f>
        <v>#N/A</v>
      </c>
      <c r="H7893" s="456" t="str">
        <f t="shared" si="123"/>
        <v/>
      </c>
    </row>
    <row r="7894" spans="1:8" x14ac:dyDescent="0.25">
      <c r="A7894" s="447"/>
      <c r="B7894" s="449">
        <v>99436</v>
      </c>
      <c r="C7894" s="439" t="s">
        <v>5765</v>
      </c>
      <c r="D7894" s="449" t="s">
        <v>84</v>
      </c>
      <c r="E7894" s="450">
        <v>864.79</v>
      </c>
      <c r="F7894" s="455">
        <v>0</v>
      </c>
      <c r="G7894" s="453">
        <f>VLOOKUP(B7894,'SINAPI-%MO'!B:E,4,0)</f>
        <v>7.6399999999999996E-2</v>
      </c>
      <c r="H7894" s="456">
        <f t="shared" si="123"/>
        <v>798.72</v>
      </c>
    </row>
    <row r="7895" spans="1:8" x14ac:dyDescent="0.25">
      <c r="A7895" s="447"/>
      <c r="B7895" s="449">
        <v>99437</v>
      </c>
      <c r="C7895" s="439" t="s">
        <v>5767</v>
      </c>
      <c r="D7895" s="449" t="s">
        <v>84</v>
      </c>
      <c r="E7895" s="450">
        <v>759.5</v>
      </c>
      <c r="F7895" s="455">
        <v>0</v>
      </c>
      <c r="G7895" s="453">
        <f>VLOOKUP(B7895,'SINAPI-%MO'!B:E,4,0)</f>
        <v>3.2399999999999998E-2</v>
      </c>
      <c r="H7895" s="456">
        <f t="shared" si="123"/>
        <v>734.89</v>
      </c>
    </row>
    <row r="7896" spans="1:8" x14ac:dyDescent="0.25">
      <c r="A7896" s="447"/>
      <c r="B7896" s="449">
        <v>105537</v>
      </c>
      <c r="C7896" s="439" t="s">
        <v>11893</v>
      </c>
      <c r="D7896" s="449" t="s">
        <v>84</v>
      </c>
      <c r="E7896" s="450">
        <v>0</v>
      </c>
      <c r="F7896" s="455"/>
      <c r="G7896" s="453" t="e">
        <f>VLOOKUP(B7896,'SINAPI-%MO'!B:E,4,0)</f>
        <v>#N/A</v>
      </c>
      <c r="H7896" s="456" t="str">
        <f t="shared" si="123"/>
        <v/>
      </c>
    </row>
    <row r="7897" spans="1:8" x14ac:dyDescent="0.25">
      <c r="A7897" s="447"/>
      <c r="B7897" s="449">
        <v>99433</v>
      </c>
      <c r="C7897" s="439" t="s">
        <v>5762</v>
      </c>
      <c r="D7897" s="449" t="s">
        <v>84</v>
      </c>
      <c r="E7897" s="450">
        <v>843.44</v>
      </c>
      <c r="F7897" s="455">
        <v>0</v>
      </c>
      <c r="G7897" s="453">
        <f>VLOOKUP(B7897,'SINAPI-%MO'!B:E,4,0)</f>
        <v>5.3100000000000001E-2</v>
      </c>
      <c r="H7897" s="456">
        <f t="shared" si="123"/>
        <v>798.65</v>
      </c>
    </row>
    <row r="7898" spans="1:8" x14ac:dyDescent="0.25">
      <c r="A7898" s="447"/>
      <c r="B7898" s="449">
        <v>104422</v>
      </c>
      <c r="C7898" s="439" t="s">
        <v>6141</v>
      </c>
      <c r="D7898" s="449" t="s">
        <v>71</v>
      </c>
      <c r="E7898" s="450">
        <v>10.220000000000001</v>
      </c>
      <c r="F7898" s="455">
        <v>0</v>
      </c>
      <c r="G7898" s="453">
        <f>VLOOKUP(B7898,'SINAPI-%MO'!B:E,4,0)</f>
        <v>0.58320000000000005</v>
      </c>
      <c r="H7898" s="456">
        <f t="shared" si="123"/>
        <v>4.25</v>
      </c>
    </row>
    <row r="7899" spans="1:8" x14ac:dyDescent="0.25">
      <c r="A7899" s="447"/>
      <c r="B7899" s="449">
        <v>105824</v>
      </c>
      <c r="C7899" s="439" t="s">
        <v>6152</v>
      </c>
      <c r="D7899" s="449" t="s">
        <v>71</v>
      </c>
      <c r="E7899" s="450">
        <v>12.86</v>
      </c>
      <c r="F7899" s="455">
        <v>0</v>
      </c>
      <c r="G7899" s="453">
        <f>VLOOKUP(B7899,'SINAPI-%MO'!B:E,4,0)</f>
        <v>0.46350000000000002</v>
      </c>
      <c r="H7899" s="456">
        <f t="shared" si="123"/>
        <v>6.89</v>
      </c>
    </row>
    <row r="7900" spans="1:8" x14ac:dyDescent="0.25">
      <c r="A7900" s="447"/>
      <c r="B7900" s="449">
        <v>105825</v>
      </c>
      <c r="C7900" s="439" t="s">
        <v>6153</v>
      </c>
      <c r="D7900" s="449" t="s">
        <v>71</v>
      </c>
      <c r="E7900" s="450">
        <v>6.63</v>
      </c>
      <c r="F7900" s="455">
        <v>0</v>
      </c>
      <c r="G7900" s="453">
        <f>VLOOKUP(B7900,'SINAPI-%MO'!B:E,4,0)</f>
        <v>0.91859999999999997</v>
      </c>
      <c r="H7900" s="456">
        <f t="shared" si="123"/>
        <v>0.53</v>
      </c>
    </row>
    <row r="7901" spans="1:8" x14ac:dyDescent="0.25">
      <c r="A7901" s="447"/>
      <c r="B7901" s="449">
        <v>104421</v>
      </c>
      <c r="C7901" s="439" t="s">
        <v>6140</v>
      </c>
      <c r="D7901" s="449" t="s">
        <v>71</v>
      </c>
      <c r="E7901" s="450">
        <v>15.47</v>
      </c>
      <c r="F7901" s="455">
        <v>0</v>
      </c>
      <c r="G7901" s="453">
        <f>VLOOKUP(B7901,'SINAPI-%MO'!B:E,4,0)</f>
        <v>0.72460000000000002</v>
      </c>
      <c r="H7901" s="456">
        <f t="shared" si="123"/>
        <v>4.26</v>
      </c>
    </row>
    <row r="7902" spans="1:8" x14ac:dyDescent="0.25">
      <c r="A7902" s="447"/>
      <c r="B7902" s="449">
        <v>105822</v>
      </c>
      <c r="C7902" s="439" t="s">
        <v>6150</v>
      </c>
      <c r="D7902" s="449" t="s">
        <v>71</v>
      </c>
      <c r="E7902" s="450">
        <v>18.11</v>
      </c>
      <c r="F7902" s="455">
        <v>0</v>
      </c>
      <c r="G7902" s="453">
        <f>VLOOKUP(B7902,'SINAPI-%MO'!B:E,4,0)</f>
        <v>0.61899999999999999</v>
      </c>
      <c r="H7902" s="456">
        <f t="shared" si="123"/>
        <v>6.89</v>
      </c>
    </row>
    <row r="7903" spans="1:8" x14ac:dyDescent="0.25">
      <c r="A7903" s="447"/>
      <c r="B7903" s="449">
        <v>105823</v>
      </c>
      <c r="C7903" s="439" t="s">
        <v>6151</v>
      </c>
      <c r="D7903" s="449" t="s">
        <v>71</v>
      </c>
      <c r="E7903" s="450">
        <v>11.88</v>
      </c>
      <c r="F7903" s="455">
        <v>0</v>
      </c>
      <c r="G7903" s="453">
        <f>VLOOKUP(B7903,'SINAPI-%MO'!B:E,4,0)</f>
        <v>0.95450000000000002</v>
      </c>
      <c r="H7903" s="456">
        <f t="shared" si="123"/>
        <v>0.54</v>
      </c>
    </row>
    <row r="7904" spans="1:8" x14ac:dyDescent="0.25">
      <c r="A7904" s="447"/>
      <c r="B7904" s="449">
        <v>104423</v>
      </c>
      <c r="C7904" s="439" t="s">
        <v>6142</v>
      </c>
      <c r="D7904" s="449" t="s">
        <v>71</v>
      </c>
      <c r="E7904" s="450">
        <v>13.91</v>
      </c>
      <c r="F7904" s="455">
        <v>0</v>
      </c>
      <c r="G7904" s="453">
        <f>VLOOKUP(B7904,'SINAPI-%MO'!B:E,4,0)</f>
        <v>0.69369999999999998</v>
      </c>
      <c r="H7904" s="456">
        <f t="shared" si="123"/>
        <v>4.26</v>
      </c>
    </row>
    <row r="7905" spans="1:8" x14ac:dyDescent="0.25">
      <c r="A7905" s="447"/>
      <c r="B7905" s="449">
        <v>105826</v>
      </c>
      <c r="C7905" s="439" t="s">
        <v>6154</v>
      </c>
      <c r="D7905" s="449" t="s">
        <v>71</v>
      </c>
      <c r="E7905" s="450">
        <v>16.55</v>
      </c>
      <c r="F7905" s="455">
        <v>0</v>
      </c>
      <c r="G7905" s="453">
        <f>VLOOKUP(B7905,'SINAPI-%MO'!B:E,4,0)</f>
        <v>0.58309999999999995</v>
      </c>
      <c r="H7905" s="456">
        <f t="shared" si="123"/>
        <v>6.89</v>
      </c>
    </row>
    <row r="7906" spans="1:8" x14ac:dyDescent="0.25">
      <c r="A7906" s="447"/>
      <c r="B7906" s="449">
        <v>105827</v>
      </c>
      <c r="C7906" s="439" t="s">
        <v>6155</v>
      </c>
      <c r="D7906" s="449" t="s">
        <v>71</v>
      </c>
      <c r="E7906" s="450">
        <v>10.32</v>
      </c>
      <c r="F7906" s="455">
        <v>0</v>
      </c>
      <c r="G7906" s="453">
        <f>VLOOKUP(B7906,'SINAPI-%MO'!B:E,4,0)</f>
        <v>0.94769999999999999</v>
      </c>
      <c r="H7906" s="456">
        <f t="shared" si="123"/>
        <v>0.53</v>
      </c>
    </row>
    <row r="7907" spans="1:8" x14ac:dyDescent="0.25">
      <c r="A7907" s="447"/>
      <c r="B7907" s="449">
        <v>104425</v>
      </c>
      <c r="C7907" s="439" t="s">
        <v>6143</v>
      </c>
      <c r="D7907" s="449" t="s">
        <v>71</v>
      </c>
      <c r="E7907" s="450">
        <v>8.6199999999999992</v>
      </c>
      <c r="F7907" s="455">
        <v>0</v>
      </c>
      <c r="G7907" s="453">
        <f>VLOOKUP(B7907,'SINAPI-%MO'!B:E,4,0)</f>
        <v>0.50580000000000003</v>
      </c>
      <c r="H7907" s="456">
        <f t="shared" si="123"/>
        <v>4.26</v>
      </c>
    </row>
    <row r="7908" spans="1:8" x14ac:dyDescent="0.25">
      <c r="A7908" s="447"/>
      <c r="B7908" s="449">
        <v>105828</v>
      </c>
      <c r="C7908" s="439" t="s">
        <v>6156</v>
      </c>
      <c r="D7908" s="449" t="s">
        <v>71</v>
      </c>
      <c r="E7908" s="450">
        <v>11.26</v>
      </c>
      <c r="F7908" s="455">
        <v>0</v>
      </c>
      <c r="G7908" s="453">
        <f>VLOOKUP(B7908,'SINAPI-%MO'!B:E,4,0)</f>
        <v>0.38719999999999999</v>
      </c>
      <c r="H7908" s="456">
        <f t="shared" si="123"/>
        <v>6.9</v>
      </c>
    </row>
    <row r="7909" spans="1:8" x14ac:dyDescent="0.25">
      <c r="A7909" s="447"/>
      <c r="B7909" s="449">
        <v>105829</v>
      </c>
      <c r="C7909" s="439" t="s">
        <v>6157</v>
      </c>
      <c r="D7909" s="449" t="s">
        <v>71</v>
      </c>
      <c r="E7909" s="450">
        <v>5.03</v>
      </c>
      <c r="F7909" s="455">
        <v>0</v>
      </c>
      <c r="G7909" s="453">
        <f>VLOOKUP(B7909,'SINAPI-%MO'!B:E,4,0)</f>
        <v>0.89259999999999995</v>
      </c>
      <c r="H7909" s="456">
        <f t="shared" si="123"/>
        <v>0.54</v>
      </c>
    </row>
    <row r="7910" spans="1:8" x14ac:dyDescent="0.25">
      <c r="A7910" s="447"/>
      <c r="B7910" s="449">
        <v>91525</v>
      </c>
      <c r="C7910" s="439" t="s">
        <v>6131</v>
      </c>
      <c r="D7910" s="449" t="s">
        <v>71</v>
      </c>
      <c r="E7910" s="450">
        <v>7.19</v>
      </c>
      <c r="F7910" s="455">
        <v>0</v>
      </c>
      <c r="G7910" s="453">
        <f>VLOOKUP(B7910,'SINAPI-%MO'!B:E,4,0)</f>
        <v>0.64119999999999999</v>
      </c>
      <c r="H7910" s="456">
        <f t="shared" si="123"/>
        <v>2.57</v>
      </c>
    </row>
    <row r="7911" spans="1:8" x14ac:dyDescent="0.25">
      <c r="A7911" s="447"/>
      <c r="B7911" s="449">
        <v>105818</v>
      </c>
      <c r="C7911" s="439" t="s">
        <v>6146</v>
      </c>
      <c r="D7911" s="449" t="s">
        <v>71</v>
      </c>
      <c r="E7911" s="450">
        <v>11.51</v>
      </c>
      <c r="F7911" s="455">
        <v>0</v>
      </c>
      <c r="G7911" s="453">
        <f>VLOOKUP(B7911,'SINAPI-%MO'!B:E,4,0)</f>
        <v>0.40050000000000002</v>
      </c>
      <c r="H7911" s="456">
        <f t="shared" si="123"/>
        <v>6.9</v>
      </c>
    </row>
    <row r="7912" spans="1:8" x14ac:dyDescent="0.25">
      <c r="A7912" s="447"/>
      <c r="B7912" s="449">
        <v>105819</v>
      </c>
      <c r="C7912" s="439" t="s">
        <v>6147</v>
      </c>
      <c r="D7912" s="449" t="s">
        <v>71</v>
      </c>
      <c r="E7912" s="450">
        <v>5.31</v>
      </c>
      <c r="F7912" s="455">
        <v>0</v>
      </c>
      <c r="G7912" s="453">
        <f>VLOOKUP(B7912,'SINAPI-%MO'!B:E,4,0)</f>
        <v>0.9002</v>
      </c>
      <c r="H7912" s="456">
        <f t="shared" si="123"/>
        <v>0.52</v>
      </c>
    </row>
    <row r="7913" spans="1:8" x14ac:dyDescent="0.25">
      <c r="A7913" s="447"/>
      <c r="B7913" s="449">
        <v>104414</v>
      </c>
      <c r="C7913" s="439" t="s">
        <v>6134</v>
      </c>
      <c r="D7913" s="449" t="s">
        <v>71</v>
      </c>
      <c r="E7913" s="450">
        <v>6.36</v>
      </c>
      <c r="F7913" s="455">
        <v>0</v>
      </c>
      <c r="G7913" s="453">
        <f>VLOOKUP(B7913,'SINAPI-%MO'!B:E,4,0)</f>
        <v>0.59430000000000005</v>
      </c>
      <c r="H7913" s="456">
        <f t="shared" si="123"/>
        <v>2.58</v>
      </c>
    </row>
    <row r="7914" spans="1:8" x14ac:dyDescent="0.25">
      <c r="A7914" s="447"/>
      <c r="B7914" s="449">
        <v>105816</v>
      </c>
      <c r="C7914" s="439" t="s">
        <v>6144</v>
      </c>
      <c r="D7914" s="449" t="s">
        <v>71</v>
      </c>
      <c r="E7914" s="450">
        <v>10.68</v>
      </c>
      <c r="F7914" s="455">
        <v>0</v>
      </c>
      <c r="G7914" s="453">
        <f>VLOOKUP(B7914,'SINAPI-%MO'!B:E,4,0)</f>
        <v>0.35389999999999999</v>
      </c>
      <c r="H7914" s="456">
        <f t="shared" si="123"/>
        <v>6.9</v>
      </c>
    </row>
    <row r="7915" spans="1:8" x14ac:dyDescent="0.25">
      <c r="A7915" s="447"/>
      <c r="B7915" s="449">
        <v>105817</v>
      </c>
      <c r="C7915" s="439" t="s">
        <v>6145</v>
      </c>
      <c r="D7915" s="449" t="s">
        <v>71</v>
      </c>
      <c r="E7915" s="450">
        <v>4.4800000000000004</v>
      </c>
      <c r="F7915" s="455">
        <v>0</v>
      </c>
      <c r="G7915" s="453">
        <f>VLOOKUP(B7915,'SINAPI-%MO'!B:E,4,0)</f>
        <v>0.88170000000000004</v>
      </c>
      <c r="H7915" s="456">
        <f t="shared" si="123"/>
        <v>0.52</v>
      </c>
    </row>
    <row r="7916" spans="1:8" x14ac:dyDescent="0.25">
      <c r="A7916" s="447"/>
      <c r="B7916" s="449">
        <v>104415</v>
      </c>
      <c r="C7916" s="439" t="s">
        <v>6135</v>
      </c>
      <c r="D7916" s="449" t="s">
        <v>71</v>
      </c>
      <c r="E7916" s="450">
        <v>11.53</v>
      </c>
      <c r="F7916" s="455">
        <v>0</v>
      </c>
      <c r="G7916" s="453">
        <f>VLOOKUP(B7916,'SINAPI-%MO'!B:E,4,0)</f>
        <v>0.7762</v>
      </c>
      <c r="H7916" s="456">
        <f t="shared" si="123"/>
        <v>2.58</v>
      </c>
    </row>
    <row r="7917" spans="1:8" x14ac:dyDescent="0.25">
      <c r="A7917" s="447"/>
      <c r="B7917" s="449">
        <v>105820</v>
      </c>
      <c r="C7917" s="439" t="s">
        <v>6148</v>
      </c>
      <c r="D7917" s="449" t="s">
        <v>71</v>
      </c>
      <c r="E7917" s="450">
        <v>15.85</v>
      </c>
      <c r="F7917" s="455">
        <v>0</v>
      </c>
      <c r="G7917" s="453">
        <f>VLOOKUP(B7917,'SINAPI-%MO'!B:E,4,0)</f>
        <v>0.56469999999999998</v>
      </c>
      <c r="H7917" s="456">
        <f t="shared" si="123"/>
        <v>6.89</v>
      </c>
    </row>
    <row r="7918" spans="1:8" x14ac:dyDescent="0.25">
      <c r="A7918" s="447"/>
      <c r="B7918" s="449">
        <v>105821</v>
      </c>
      <c r="C7918" s="439" t="s">
        <v>6149</v>
      </c>
      <c r="D7918" s="449" t="s">
        <v>71</v>
      </c>
      <c r="E7918" s="450">
        <v>9.65</v>
      </c>
      <c r="F7918" s="455">
        <v>0</v>
      </c>
      <c r="G7918" s="453">
        <f>VLOOKUP(B7918,'SINAPI-%MO'!B:E,4,0)</f>
        <v>0.94510000000000005</v>
      </c>
      <c r="H7918" s="456">
        <f t="shared" si="123"/>
        <v>0.52</v>
      </c>
    </row>
    <row r="7919" spans="1:8" x14ac:dyDescent="0.25">
      <c r="A7919" s="447"/>
      <c r="B7919" s="449">
        <v>104418</v>
      </c>
      <c r="C7919" s="439" t="s">
        <v>6138</v>
      </c>
      <c r="D7919" s="449" t="s">
        <v>71</v>
      </c>
      <c r="E7919" s="450">
        <v>2.65</v>
      </c>
      <c r="F7919" s="455">
        <v>0</v>
      </c>
      <c r="G7919" s="453">
        <f>VLOOKUP(B7919,'SINAPI-%MO'!B:E,4,0)</f>
        <v>0.92449999999999999</v>
      </c>
      <c r="H7919" s="456">
        <f t="shared" si="123"/>
        <v>0.2</v>
      </c>
    </row>
    <row r="7920" spans="1:8" x14ac:dyDescent="0.25">
      <c r="A7920" s="447"/>
      <c r="B7920" s="449">
        <v>91515</v>
      </c>
      <c r="C7920" s="439" t="s">
        <v>6127</v>
      </c>
      <c r="D7920" s="449" t="s">
        <v>71</v>
      </c>
      <c r="E7920" s="450">
        <v>4.8600000000000003</v>
      </c>
      <c r="F7920" s="455">
        <v>0</v>
      </c>
      <c r="G7920" s="453">
        <f>VLOOKUP(B7920,'SINAPI-%MO'!B:E,4,0)</f>
        <v>0.95879999999999999</v>
      </c>
      <c r="H7920" s="456">
        <f t="shared" si="123"/>
        <v>0.2</v>
      </c>
    </row>
    <row r="7921" spans="1:8" x14ac:dyDescent="0.25">
      <c r="A7921" s="447"/>
      <c r="B7921" s="449">
        <v>104419</v>
      </c>
      <c r="C7921" s="439" t="s">
        <v>6139</v>
      </c>
      <c r="D7921" s="449" t="s">
        <v>71</v>
      </c>
      <c r="E7921" s="450">
        <v>4.21</v>
      </c>
      <c r="F7921" s="455">
        <v>0</v>
      </c>
      <c r="G7921" s="453">
        <f>VLOOKUP(B7921,'SINAPI-%MO'!B:E,4,0)</f>
        <v>0.95250000000000001</v>
      </c>
      <c r="H7921" s="456">
        <f t="shared" si="123"/>
        <v>0.19</v>
      </c>
    </row>
    <row r="7922" spans="1:8" x14ac:dyDescent="0.25">
      <c r="A7922" s="447"/>
      <c r="B7922" s="449">
        <v>91519</v>
      </c>
      <c r="C7922" s="439" t="s">
        <v>6128</v>
      </c>
      <c r="D7922" s="449" t="s">
        <v>71</v>
      </c>
      <c r="E7922" s="450">
        <v>2.04</v>
      </c>
      <c r="F7922" s="455">
        <v>0</v>
      </c>
      <c r="G7922" s="453">
        <f>VLOOKUP(B7922,'SINAPI-%MO'!B:E,4,0)</f>
        <v>0.90200000000000002</v>
      </c>
      <c r="H7922" s="456">
        <f t="shared" si="123"/>
        <v>0.19</v>
      </c>
    </row>
    <row r="7923" spans="1:8" x14ac:dyDescent="0.25">
      <c r="A7923" s="447"/>
      <c r="B7923" s="449">
        <v>91520</v>
      </c>
      <c r="C7923" s="439" t="s">
        <v>6129</v>
      </c>
      <c r="D7923" s="449" t="s">
        <v>71</v>
      </c>
      <c r="E7923" s="450">
        <v>2.0499999999999998</v>
      </c>
      <c r="F7923" s="455">
        <v>0</v>
      </c>
      <c r="G7923" s="453">
        <f>VLOOKUP(B7923,'SINAPI-%MO'!B:E,4,0)</f>
        <v>0.9415</v>
      </c>
      <c r="H7923" s="456">
        <f t="shared" si="123"/>
        <v>0.11</v>
      </c>
    </row>
    <row r="7924" spans="1:8" x14ac:dyDescent="0.25">
      <c r="A7924" s="447"/>
      <c r="B7924" s="449">
        <v>104416</v>
      </c>
      <c r="C7924" s="439" t="s">
        <v>6136</v>
      </c>
      <c r="D7924" s="449" t="s">
        <v>71</v>
      </c>
      <c r="E7924" s="450">
        <v>1.7</v>
      </c>
      <c r="F7924" s="455">
        <v>0</v>
      </c>
      <c r="G7924" s="453">
        <f>VLOOKUP(B7924,'SINAPI-%MO'!B:E,4,0)</f>
        <v>0.9294</v>
      </c>
      <c r="H7924" s="456">
        <f t="shared" si="123"/>
        <v>0.12</v>
      </c>
    </row>
    <row r="7925" spans="1:8" x14ac:dyDescent="0.25">
      <c r="A7925" s="447"/>
      <c r="B7925" s="449">
        <v>104417</v>
      </c>
      <c r="C7925" s="439" t="s">
        <v>6137</v>
      </c>
      <c r="D7925" s="449" t="s">
        <v>71</v>
      </c>
      <c r="E7925" s="450">
        <v>3.83</v>
      </c>
      <c r="F7925" s="455">
        <v>0</v>
      </c>
      <c r="G7925" s="453">
        <f>VLOOKUP(B7925,'SINAPI-%MO'!B:E,4,0)</f>
        <v>0.96870000000000001</v>
      </c>
      <c r="H7925" s="456">
        <f t="shared" si="123"/>
        <v>0.11</v>
      </c>
    </row>
    <row r="7926" spans="1:8" x14ac:dyDescent="0.25">
      <c r="A7926" s="447"/>
      <c r="B7926" s="449">
        <v>91522</v>
      </c>
      <c r="C7926" s="439" t="s">
        <v>6130</v>
      </c>
      <c r="D7926" s="449" t="s">
        <v>71</v>
      </c>
      <c r="E7926" s="450">
        <v>3.44</v>
      </c>
      <c r="F7926" s="455">
        <v>0</v>
      </c>
      <c r="G7926" s="453">
        <f>VLOOKUP(B7926,'SINAPI-%MO'!B:E,4,0)</f>
        <v>0.96509999999999996</v>
      </c>
      <c r="H7926" s="456">
        <f t="shared" si="123"/>
        <v>0.12</v>
      </c>
    </row>
    <row r="7927" spans="1:8" x14ac:dyDescent="0.25">
      <c r="A7927" s="447"/>
      <c r="B7927" s="449">
        <v>104412</v>
      </c>
      <c r="C7927" s="439" t="s">
        <v>6132</v>
      </c>
      <c r="D7927" s="449" t="s">
        <v>71</v>
      </c>
      <c r="E7927" s="450">
        <v>3.09</v>
      </c>
      <c r="F7927" s="455">
        <v>0</v>
      </c>
      <c r="G7927" s="453">
        <f>VLOOKUP(B7927,'SINAPI-%MO'!B:E,4,0)</f>
        <v>0.96120000000000005</v>
      </c>
      <c r="H7927" s="456">
        <f t="shared" si="123"/>
        <v>0.11</v>
      </c>
    </row>
    <row r="7928" spans="1:8" x14ac:dyDescent="0.25">
      <c r="A7928" s="447"/>
      <c r="B7928" s="449">
        <v>104413</v>
      </c>
      <c r="C7928" s="439" t="s">
        <v>6133</v>
      </c>
      <c r="D7928" s="449" t="s">
        <v>71</v>
      </c>
      <c r="E7928" s="450">
        <v>5.25</v>
      </c>
      <c r="F7928" s="455">
        <v>0</v>
      </c>
      <c r="G7928" s="453">
        <f>VLOOKUP(B7928,'SINAPI-%MO'!B:E,4,0)</f>
        <v>0.97709999999999997</v>
      </c>
      <c r="H7928" s="456">
        <f t="shared" si="123"/>
        <v>0.12</v>
      </c>
    </row>
    <row r="7929" spans="1:8" x14ac:dyDescent="0.25">
      <c r="A7929" s="447"/>
      <c r="B7929" s="449">
        <v>102569</v>
      </c>
      <c r="C7929" s="439" t="s">
        <v>11894</v>
      </c>
      <c r="D7929" s="449" t="s">
        <v>71</v>
      </c>
      <c r="E7929" s="450">
        <v>0</v>
      </c>
      <c r="F7929" s="455"/>
      <c r="G7929" s="453" t="e">
        <f>VLOOKUP(B7929,'SINAPI-%MO'!B:E,4,0)</f>
        <v>#N/A</v>
      </c>
      <c r="H7929" s="456" t="str">
        <f t="shared" si="123"/>
        <v/>
      </c>
    </row>
    <row r="7930" spans="1:8" x14ac:dyDescent="0.25">
      <c r="A7930" s="447"/>
      <c r="B7930" s="449">
        <v>102574</v>
      </c>
      <c r="C7930" s="439" t="s">
        <v>11895</v>
      </c>
      <c r="D7930" s="449" t="s">
        <v>71</v>
      </c>
      <c r="E7930" s="450">
        <v>0</v>
      </c>
      <c r="F7930" s="455"/>
      <c r="G7930" s="453" t="e">
        <f>VLOOKUP(B7930,'SINAPI-%MO'!B:E,4,0)</f>
        <v>#N/A</v>
      </c>
      <c r="H7930" s="456" t="str">
        <f t="shared" si="123"/>
        <v/>
      </c>
    </row>
    <row r="7931" spans="1:8" x14ac:dyDescent="0.25">
      <c r="A7931" s="447"/>
      <c r="B7931" s="449">
        <v>102573</v>
      </c>
      <c r="C7931" s="439" t="s">
        <v>11896</v>
      </c>
      <c r="D7931" s="449" t="s">
        <v>71</v>
      </c>
      <c r="E7931" s="450">
        <v>0</v>
      </c>
      <c r="F7931" s="455"/>
      <c r="G7931" s="453" t="e">
        <f>VLOOKUP(B7931,'SINAPI-%MO'!B:E,4,0)</f>
        <v>#N/A</v>
      </c>
      <c r="H7931" s="456" t="str">
        <f t="shared" si="123"/>
        <v/>
      </c>
    </row>
    <row r="7932" spans="1:8" x14ac:dyDescent="0.25">
      <c r="A7932" s="447"/>
      <c r="B7932" s="449">
        <v>102577</v>
      </c>
      <c r="C7932" s="439" t="s">
        <v>11897</v>
      </c>
      <c r="D7932" s="449" t="s">
        <v>71</v>
      </c>
      <c r="E7932" s="450">
        <v>0</v>
      </c>
      <c r="F7932" s="455"/>
      <c r="G7932" s="453" t="e">
        <f>VLOOKUP(B7932,'SINAPI-%MO'!B:E,4,0)</f>
        <v>#N/A</v>
      </c>
      <c r="H7932" s="456" t="str">
        <f t="shared" si="123"/>
        <v/>
      </c>
    </row>
    <row r="7933" spans="1:8" x14ac:dyDescent="0.25">
      <c r="A7933" s="447"/>
      <c r="B7933" s="449">
        <v>102576</v>
      </c>
      <c r="C7933" s="439" t="s">
        <v>11898</v>
      </c>
      <c r="D7933" s="449" t="s">
        <v>71</v>
      </c>
      <c r="E7933" s="450">
        <v>0</v>
      </c>
      <c r="F7933" s="455"/>
      <c r="G7933" s="453" t="e">
        <f>VLOOKUP(B7933,'SINAPI-%MO'!B:E,4,0)</f>
        <v>#N/A</v>
      </c>
      <c r="H7933" s="456" t="str">
        <f t="shared" si="123"/>
        <v/>
      </c>
    </row>
    <row r="7934" spans="1:8" x14ac:dyDescent="0.25">
      <c r="A7934" s="447"/>
      <c r="B7934" s="449">
        <v>103083</v>
      </c>
      <c r="C7934" s="439" t="s">
        <v>11899</v>
      </c>
      <c r="D7934" s="449" t="s">
        <v>71</v>
      </c>
      <c r="E7934" s="450">
        <v>0</v>
      </c>
      <c r="F7934" s="455"/>
      <c r="G7934" s="453" t="e">
        <f>VLOOKUP(B7934,'SINAPI-%MO'!B:E,4,0)</f>
        <v>#N/A</v>
      </c>
      <c r="H7934" s="456" t="str">
        <f t="shared" si="123"/>
        <v/>
      </c>
    </row>
    <row r="7935" spans="1:8" x14ac:dyDescent="0.25">
      <c r="A7935" s="447"/>
      <c r="B7935" s="449">
        <v>103081</v>
      </c>
      <c r="C7935" s="439" t="s">
        <v>11900</v>
      </c>
      <c r="D7935" s="449" t="s">
        <v>71</v>
      </c>
      <c r="E7935" s="450">
        <v>0</v>
      </c>
      <c r="F7935" s="455"/>
      <c r="G7935" s="453" t="e">
        <f>VLOOKUP(B7935,'SINAPI-%MO'!B:E,4,0)</f>
        <v>#N/A</v>
      </c>
      <c r="H7935" s="456" t="str">
        <f t="shared" si="123"/>
        <v/>
      </c>
    </row>
    <row r="7936" spans="1:8" x14ac:dyDescent="0.25">
      <c r="A7936" s="447"/>
      <c r="B7936" s="449">
        <v>103082</v>
      </c>
      <c r="C7936" s="439" t="s">
        <v>11901</v>
      </c>
      <c r="D7936" s="449" t="s">
        <v>71</v>
      </c>
      <c r="E7936" s="450">
        <v>0</v>
      </c>
      <c r="F7936" s="455"/>
      <c r="G7936" s="453" t="e">
        <f>VLOOKUP(B7936,'SINAPI-%MO'!B:E,4,0)</f>
        <v>#N/A</v>
      </c>
      <c r="H7936" s="456" t="str">
        <f t="shared" si="123"/>
        <v/>
      </c>
    </row>
    <row r="7937" spans="1:8" x14ac:dyDescent="0.25">
      <c r="A7937" s="447"/>
      <c r="B7937" s="449">
        <v>103086</v>
      </c>
      <c r="C7937" s="439" t="s">
        <v>11902</v>
      </c>
      <c r="D7937" s="449" t="s">
        <v>71</v>
      </c>
      <c r="E7937" s="450">
        <v>0</v>
      </c>
      <c r="F7937" s="455"/>
      <c r="G7937" s="453" t="e">
        <f>VLOOKUP(B7937,'SINAPI-%MO'!B:E,4,0)</f>
        <v>#N/A</v>
      </c>
      <c r="H7937" s="456" t="str">
        <f t="shared" si="123"/>
        <v/>
      </c>
    </row>
    <row r="7938" spans="1:8" x14ac:dyDescent="0.25">
      <c r="A7938" s="447"/>
      <c r="B7938" s="449">
        <v>103085</v>
      </c>
      <c r="C7938" s="439" t="s">
        <v>11903</v>
      </c>
      <c r="D7938" s="449" t="s">
        <v>71</v>
      </c>
      <c r="E7938" s="450">
        <v>0</v>
      </c>
      <c r="F7938" s="455"/>
      <c r="G7938" s="453" t="e">
        <f>VLOOKUP(B7938,'SINAPI-%MO'!B:E,4,0)</f>
        <v>#N/A</v>
      </c>
      <c r="H7938" s="456" t="str">
        <f t="shared" si="123"/>
        <v/>
      </c>
    </row>
    <row r="7939" spans="1:8" x14ac:dyDescent="0.25">
      <c r="A7939" s="447"/>
      <c r="B7939" s="449">
        <v>104726</v>
      </c>
      <c r="C7939" s="439" t="s">
        <v>11904</v>
      </c>
      <c r="D7939" s="449" t="s">
        <v>71</v>
      </c>
      <c r="E7939" s="450">
        <v>0</v>
      </c>
      <c r="F7939" s="455"/>
      <c r="G7939" s="453" t="e">
        <f>VLOOKUP(B7939,'SINAPI-%MO'!B:E,4,0)</f>
        <v>#N/A</v>
      </c>
      <c r="H7939" s="456" t="str">
        <f t="shared" si="123"/>
        <v/>
      </c>
    </row>
    <row r="7940" spans="1:8" x14ac:dyDescent="0.25">
      <c r="A7940" s="447"/>
      <c r="B7940" s="449">
        <v>104725</v>
      </c>
      <c r="C7940" s="439" t="s">
        <v>11905</v>
      </c>
      <c r="D7940" s="449" t="s">
        <v>71</v>
      </c>
      <c r="E7940" s="450">
        <v>0</v>
      </c>
      <c r="F7940" s="455"/>
      <c r="G7940" s="453" t="e">
        <f>VLOOKUP(B7940,'SINAPI-%MO'!B:E,4,0)</f>
        <v>#N/A</v>
      </c>
      <c r="H7940" s="456" t="str">
        <f t="shared" si="123"/>
        <v/>
      </c>
    </row>
    <row r="7941" spans="1:8" x14ac:dyDescent="0.25">
      <c r="A7941" s="447"/>
      <c r="B7941" s="449">
        <v>96374</v>
      </c>
      <c r="C7941" s="439" t="s">
        <v>3986</v>
      </c>
      <c r="D7941" s="449" t="s">
        <v>73</v>
      </c>
      <c r="E7941" s="450">
        <v>28.45</v>
      </c>
      <c r="F7941" s="455">
        <v>6.1499999999999999E-2</v>
      </c>
      <c r="G7941" s="453">
        <f>VLOOKUP(B7941,'SINAPI-%MO'!B:E,4,0)</f>
        <v>0.1062</v>
      </c>
      <c r="H7941" s="456">
        <f t="shared" si="123"/>
        <v>25.42</v>
      </c>
    </row>
    <row r="7942" spans="1:8" x14ac:dyDescent="0.25">
      <c r="A7942" s="447"/>
      <c r="B7942" s="449">
        <v>96373</v>
      </c>
      <c r="C7942" s="439" t="s">
        <v>3985</v>
      </c>
      <c r="D7942" s="449" t="s">
        <v>73</v>
      </c>
      <c r="E7942" s="450">
        <v>11.73</v>
      </c>
      <c r="F7942" s="455">
        <v>0.1492</v>
      </c>
      <c r="G7942" s="453">
        <f>VLOOKUP(B7942,'SINAPI-%MO'!B:E,4,0)</f>
        <v>0.2072</v>
      </c>
      <c r="H7942" s="456">
        <f t="shared" si="123"/>
        <v>9.2899999999999991</v>
      </c>
    </row>
    <row r="7943" spans="1:8" x14ac:dyDescent="0.25">
      <c r="A7943" s="447"/>
      <c r="B7943" s="449">
        <v>96368</v>
      </c>
      <c r="C7943" s="439" t="s">
        <v>3981</v>
      </c>
      <c r="D7943" s="449" t="s">
        <v>71</v>
      </c>
      <c r="E7943" s="450">
        <v>196.24</v>
      </c>
      <c r="F7943" s="455">
        <v>4.5699999999999998E-2</v>
      </c>
      <c r="G7943" s="453">
        <f>VLOOKUP(B7943,'SINAPI-%MO'!B:E,4,0)</f>
        <v>0.15060000000000001</v>
      </c>
      <c r="H7943" s="456">
        <f t="shared" si="123"/>
        <v>166.68</v>
      </c>
    </row>
    <row r="7944" spans="1:8" x14ac:dyDescent="0.25">
      <c r="A7944" s="447"/>
      <c r="B7944" s="449">
        <v>96364</v>
      </c>
      <c r="C7944" s="439" t="s">
        <v>3978</v>
      </c>
      <c r="D7944" s="449" t="s">
        <v>71</v>
      </c>
      <c r="E7944" s="450">
        <v>164.91</v>
      </c>
      <c r="F7944" s="455">
        <v>4.0899999999999999E-2</v>
      </c>
      <c r="G7944" s="453">
        <f>VLOOKUP(B7944,'SINAPI-%MO'!B:E,4,0)</f>
        <v>0.1583</v>
      </c>
      <c r="H7944" s="456">
        <f t="shared" si="123"/>
        <v>138.80000000000001</v>
      </c>
    </row>
    <row r="7945" spans="1:8" x14ac:dyDescent="0.25">
      <c r="A7945" s="447"/>
      <c r="B7945" s="449">
        <v>96369</v>
      </c>
      <c r="C7945" s="439" t="s">
        <v>3982</v>
      </c>
      <c r="D7945" s="449" t="s">
        <v>71</v>
      </c>
      <c r="E7945" s="450">
        <v>219.9</v>
      </c>
      <c r="F7945" s="455">
        <v>4.2999999999999997E-2</v>
      </c>
      <c r="G7945" s="453">
        <f>VLOOKUP(B7945,'SINAPI-%MO'!B:E,4,0)</f>
        <v>0.159</v>
      </c>
      <c r="H7945" s="456">
        <f t="shared" si="123"/>
        <v>184.93</v>
      </c>
    </row>
    <row r="7946" spans="1:8" x14ac:dyDescent="0.25">
      <c r="A7946" s="447"/>
      <c r="B7946" s="449">
        <v>104723</v>
      </c>
      <c r="C7946" s="439" t="s">
        <v>3992</v>
      </c>
      <c r="D7946" s="449" t="s">
        <v>71</v>
      </c>
      <c r="E7946" s="450">
        <v>261.76</v>
      </c>
      <c r="F7946" s="455">
        <v>3.8699999999999998E-2</v>
      </c>
      <c r="G7946" s="453">
        <f>VLOOKUP(B7946,'SINAPI-%MO'!B:E,4,0)</f>
        <v>0.1764</v>
      </c>
      <c r="H7946" s="456">
        <f t="shared" si="123"/>
        <v>215.58</v>
      </c>
    </row>
    <row r="7947" spans="1:8" x14ac:dyDescent="0.25">
      <c r="A7947" s="447"/>
      <c r="B7947" s="449">
        <v>96367</v>
      </c>
      <c r="C7947" s="439" t="s">
        <v>3980</v>
      </c>
      <c r="D7947" s="449" t="s">
        <v>71</v>
      </c>
      <c r="E7947" s="450">
        <v>179.99</v>
      </c>
      <c r="F7947" s="455">
        <v>4.4499999999999998E-2</v>
      </c>
      <c r="G7947" s="453">
        <f>VLOOKUP(B7947,'SINAPI-%MO'!B:E,4,0)</f>
        <v>0.16739999999999999</v>
      </c>
      <c r="H7947" s="456">
        <f t="shared" si="123"/>
        <v>149.85</v>
      </c>
    </row>
    <row r="7948" spans="1:8" x14ac:dyDescent="0.25">
      <c r="A7948" s="447"/>
      <c r="B7948" s="449">
        <v>104722</v>
      </c>
      <c r="C7948" s="439" t="s">
        <v>3991</v>
      </c>
      <c r="D7948" s="449" t="s">
        <v>71</v>
      </c>
      <c r="E7948" s="450">
        <v>203.94</v>
      </c>
      <c r="F7948" s="455">
        <v>4.1300000000000003E-2</v>
      </c>
      <c r="G7948" s="453">
        <f>VLOOKUP(B7948,'SINAPI-%MO'!B:E,4,0)</f>
        <v>0.18959999999999999</v>
      </c>
      <c r="H7948" s="456">
        <f t="shared" ref="H7948:H8011" si="124">IF(E7948&gt;0,TRUNC(E7948*(1-G7948),2),"")</f>
        <v>165.27</v>
      </c>
    </row>
    <row r="7949" spans="1:8" x14ac:dyDescent="0.25">
      <c r="A7949" s="447"/>
      <c r="B7949" s="449">
        <v>96366</v>
      </c>
      <c r="C7949" s="439" t="s">
        <v>3979</v>
      </c>
      <c r="D7949" s="449" t="s">
        <v>71</v>
      </c>
      <c r="E7949" s="450">
        <v>166.82</v>
      </c>
      <c r="F7949" s="455">
        <v>4.65E-2</v>
      </c>
      <c r="G7949" s="453">
        <f>VLOOKUP(B7949,'SINAPI-%MO'!B:E,4,0)</f>
        <v>0.1565</v>
      </c>
      <c r="H7949" s="456">
        <f t="shared" si="124"/>
        <v>140.71</v>
      </c>
    </row>
    <row r="7950" spans="1:8" x14ac:dyDescent="0.25">
      <c r="A7950" s="447"/>
      <c r="B7950" s="449">
        <v>96361</v>
      </c>
      <c r="C7950" s="439" t="s">
        <v>3975</v>
      </c>
      <c r="D7950" s="449" t="s">
        <v>71</v>
      </c>
      <c r="E7950" s="450">
        <v>155.94</v>
      </c>
      <c r="F7950" s="455">
        <v>3.2099999999999997E-2</v>
      </c>
      <c r="G7950" s="453">
        <f>VLOOKUP(B7950,'SINAPI-%MO'!B:E,4,0)</f>
        <v>0.17169999999999999</v>
      </c>
      <c r="H7950" s="456">
        <f t="shared" si="124"/>
        <v>129.16</v>
      </c>
    </row>
    <row r="7951" spans="1:8" x14ac:dyDescent="0.25">
      <c r="A7951" s="447"/>
      <c r="B7951" s="449">
        <v>104719</v>
      </c>
      <c r="C7951" s="439" t="s">
        <v>3988</v>
      </c>
      <c r="D7951" s="449" t="s">
        <v>71</v>
      </c>
      <c r="E7951" s="450">
        <v>195.15</v>
      </c>
      <c r="F7951" s="455">
        <v>2.9100000000000001E-2</v>
      </c>
      <c r="G7951" s="453">
        <f>VLOOKUP(B7951,'SINAPI-%MO'!B:E,4,0)</f>
        <v>0.18099999999999999</v>
      </c>
      <c r="H7951" s="456">
        <f t="shared" si="124"/>
        <v>159.82</v>
      </c>
    </row>
    <row r="7952" spans="1:8" x14ac:dyDescent="0.25">
      <c r="A7952" s="447"/>
      <c r="B7952" s="449">
        <v>96360</v>
      </c>
      <c r="C7952" s="439" t="s">
        <v>3974</v>
      </c>
      <c r="D7952" s="449" t="s">
        <v>71</v>
      </c>
      <c r="E7952" s="450">
        <v>133.61000000000001</v>
      </c>
      <c r="F7952" s="455">
        <v>3.39E-2</v>
      </c>
      <c r="G7952" s="453">
        <f>VLOOKUP(B7952,'SINAPI-%MO'!B:E,4,0)</f>
        <v>0.16969999999999999</v>
      </c>
      <c r="H7952" s="456">
        <f t="shared" si="124"/>
        <v>110.93</v>
      </c>
    </row>
    <row r="7953" spans="1:8" x14ac:dyDescent="0.25">
      <c r="A7953" s="447"/>
      <c r="B7953" s="449">
        <v>96359</v>
      </c>
      <c r="C7953" s="439" t="s">
        <v>3973</v>
      </c>
      <c r="D7953" s="449" t="s">
        <v>71</v>
      </c>
      <c r="E7953" s="450">
        <v>116.05</v>
      </c>
      <c r="F7953" s="455">
        <v>3.0800000000000001E-2</v>
      </c>
      <c r="G7953" s="453">
        <f>VLOOKUP(B7953,'SINAPI-%MO'!B:E,4,0)</f>
        <v>0.18909999999999999</v>
      </c>
      <c r="H7953" s="456">
        <f t="shared" si="124"/>
        <v>94.1</v>
      </c>
    </row>
    <row r="7954" spans="1:8" x14ac:dyDescent="0.25">
      <c r="A7954" s="447"/>
      <c r="B7954" s="449">
        <v>104718</v>
      </c>
      <c r="C7954" s="439" t="s">
        <v>3987</v>
      </c>
      <c r="D7954" s="449" t="s">
        <v>71</v>
      </c>
      <c r="E7954" s="450">
        <v>137.33000000000001</v>
      </c>
      <c r="F7954" s="455">
        <v>2.9100000000000001E-2</v>
      </c>
      <c r="G7954" s="453">
        <f>VLOOKUP(B7954,'SINAPI-%MO'!B:E,4,0)</f>
        <v>0.2026</v>
      </c>
      <c r="H7954" s="456">
        <f t="shared" si="124"/>
        <v>109.5</v>
      </c>
    </row>
    <row r="7955" spans="1:8" x14ac:dyDescent="0.25">
      <c r="A7955" s="447"/>
      <c r="B7955" s="449">
        <v>96358</v>
      </c>
      <c r="C7955" s="439" t="s">
        <v>3972</v>
      </c>
      <c r="D7955" s="449" t="s">
        <v>71</v>
      </c>
      <c r="E7955" s="450">
        <v>104.22</v>
      </c>
      <c r="F7955" s="455">
        <v>3.1899999999999998E-2</v>
      </c>
      <c r="G7955" s="453">
        <f>VLOOKUP(B7955,'SINAPI-%MO'!B:E,4,0)</f>
        <v>0.18479999999999999</v>
      </c>
      <c r="H7955" s="456">
        <f t="shared" si="124"/>
        <v>84.96</v>
      </c>
    </row>
    <row r="7956" spans="1:8" x14ac:dyDescent="0.25">
      <c r="A7956" s="447"/>
      <c r="B7956" s="449">
        <v>96371</v>
      </c>
      <c r="C7956" s="439" t="s">
        <v>3984</v>
      </c>
      <c r="D7956" s="449" t="s">
        <v>71</v>
      </c>
      <c r="E7956" s="450">
        <v>79.3</v>
      </c>
      <c r="F7956" s="455">
        <v>3.2300000000000002E-2</v>
      </c>
      <c r="G7956" s="453">
        <f>VLOOKUP(B7956,'SINAPI-%MO'!B:E,4,0)</f>
        <v>0.185</v>
      </c>
      <c r="H7956" s="456">
        <f t="shared" si="124"/>
        <v>64.62</v>
      </c>
    </row>
    <row r="7957" spans="1:8" x14ac:dyDescent="0.25">
      <c r="A7957" s="447"/>
      <c r="B7957" s="449">
        <v>104724</v>
      </c>
      <c r="C7957" s="439" t="s">
        <v>3993</v>
      </c>
      <c r="D7957" s="449" t="s">
        <v>71</v>
      </c>
      <c r="E7957" s="450">
        <v>99.25</v>
      </c>
      <c r="F7957" s="455">
        <v>0.03</v>
      </c>
      <c r="G7957" s="453">
        <f>VLOOKUP(B7957,'SINAPI-%MO'!B:E,4,0)</f>
        <v>0.19359999999999999</v>
      </c>
      <c r="H7957" s="456">
        <f t="shared" si="124"/>
        <v>80.03</v>
      </c>
    </row>
    <row r="7958" spans="1:8" x14ac:dyDescent="0.25">
      <c r="A7958" s="447"/>
      <c r="B7958" s="449">
        <v>96370</v>
      </c>
      <c r="C7958" s="439" t="s">
        <v>3983</v>
      </c>
      <c r="D7958" s="449" t="s">
        <v>71</v>
      </c>
      <c r="E7958" s="450">
        <v>68.16</v>
      </c>
      <c r="F7958" s="455">
        <v>3.39E-2</v>
      </c>
      <c r="G7958" s="453">
        <f>VLOOKUP(B7958,'SINAPI-%MO'!B:E,4,0)</f>
        <v>0.18590000000000001</v>
      </c>
      <c r="H7958" s="456">
        <f t="shared" si="124"/>
        <v>55.48</v>
      </c>
    </row>
    <row r="7959" spans="1:8" x14ac:dyDescent="0.25">
      <c r="A7959" s="447"/>
      <c r="B7959" s="449">
        <v>96365</v>
      </c>
      <c r="C7959" s="439" t="s">
        <v>13180</v>
      </c>
      <c r="D7959" s="449" t="s">
        <v>71</v>
      </c>
      <c r="E7959" s="450">
        <v>187.93</v>
      </c>
      <c r="F7959" s="455">
        <v>3.85E-2</v>
      </c>
      <c r="G7959" s="453">
        <f>VLOOKUP(B7959,'SINAPI-%MO'!B:E,4,0)</f>
        <v>0.1643</v>
      </c>
      <c r="H7959" s="456">
        <f t="shared" si="124"/>
        <v>157.05000000000001</v>
      </c>
    </row>
    <row r="7960" spans="1:8" x14ac:dyDescent="0.25">
      <c r="A7960" s="447"/>
      <c r="B7960" s="449">
        <v>104721</v>
      </c>
      <c r="C7960" s="439" t="s">
        <v>3990</v>
      </c>
      <c r="D7960" s="449" t="s">
        <v>71</v>
      </c>
      <c r="E7960" s="450">
        <v>228.45</v>
      </c>
      <c r="F7960" s="455">
        <v>3.4599999999999999E-2</v>
      </c>
      <c r="G7960" s="453">
        <f>VLOOKUP(B7960,'SINAPI-%MO'!B:E,4,0)</f>
        <v>0.1784</v>
      </c>
      <c r="H7960" s="456">
        <f t="shared" si="124"/>
        <v>187.69</v>
      </c>
    </row>
    <row r="7961" spans="1:8" x14ac:dyDescent="0.25">
      <c r="A7961" s="447"/>
      <c r="B7961" s="449">
        <v>96363</v>
      </c>
      <c r="C7961" s="439" t="s">
        <v>3977</v>
      </c>
      <c r="D7961" s="449" t="s">
        <v>71</v>
      </c>
      <c r="E7961" s="450">
        <v>148.02000000000001</v>
      </c>
      <c r="F7961" s="455">
        <v>3.9100000000000003E-2</v>
      </c>
      <c r="G7961" s="453">
        <f>VLOOKUP(B7961,'SINAPI-%MO'!B:E,4,0)</f>
        <v>0.1759</v>
      </c>
      <c r="H7961" s="456">
        <f t="shared" si="124"/>
        <v>121.98</v>
      </c>
    </row>
    <row r="7962" spans="1:8" x14ac:dyDescent="0.25">
      <c r="A7962" s="447"/>
      <c r="B7962" s="449">
        <v>104720</v>
      </c>
      <c r="C7962" s="439" t="s">
        <v>3989</v>
      </c>
      <c r="D7962" s="449" t="s">
        <v>71</v>
      </c>
      <c r="E7962" s="450">
        <v>170.63</v>
      </c>
      <c r="F7962" s="455">
        <v>3.6400000000000002E-2</v>
      </c>
      <c r="G7962" s="453">
        <f>VLOOKUP(B7962,'SINAPI-%MO'!B:E,4,0)</f>
        <v>0.1948</v>
      </c>
      <c r="H7962" s="456">
        <f t="shared" si="124"/>
        <v>137.38999999999999</v>
      </c>
    </row>
    <row r="7963" spans="1:8" x14ac:dyDescent="0.25">
      <c r="A7963" s="447"/>
      <c r="B7963" s="449">
        <v>96362</v>
      </c>
      <c r="C7963" s="439" t="s">
        <v>3976</v>
      </c>
      <c r="D7963" s="449" t="s">
        <v>71</v>
      </c>
      <c r="E7963" s="450">
        <v>135.52000000000001</v>
      </c>
      <c r="F7963" s="455">
        <v>4.0899999999999999E-2</v>
      </c>
      <c r="G7963" s="453">
        <f>VLOOKUP(B7963,'SINAPI-%MO'!B:E,4,0)</f>
        <v>0.16739999999999999</v>
      </c>
      <c r="H7963" s="456">
        <f t="shared" si="124"/>
        <v>112.83</v>
      </c>
    </row>
    <row r="7964" spans="1:8" x14ac:dyDescent="0.25">
      <c r="A7964" s="447"/>
      <c r="B7964" s="449">
        <v>103191</v>
      </c>
      <c r="C7964" s="439" t="s">
        <v>5031</v>
      </c>
      <c r="D7964" s="449" t="s">
        <v>60</v>
      </c>
      <c r="E7964" s="450">
        <v>2385.0500000000002</v>
      </c>
      <c r="F7964" s="455">
        <v>0.95220000000000005</v>
      </c>
      <c r="G7964" s="453">
        <f>VLOOKUP(B7964,'SINAPI-%MO'!B:E,4,0)</f>
        <v>3.2300000000000002E-2</v>
      </c>
      <c r="H7964" s="456">
        <f t="shared" si="124"/>
        <v>2308.0100000000002</v>
      </c>
    </row>
    <row r="7965" spans="1:8" x14ac:dyDescent="0.25">
      <c r="A7965" s="447"/>
      <c r="B7965" s="449">
        <v>103206</v>
      </c>
      <c r="C7965" s="439" t="s">
        <v>5037</v>
      </c>
      <c r="D7965" s="449" t="s">
        <v>60</v>
      </c>
      <c r="E7965" s="450">
        <v>2403.1</v>
      </c>
      <c r="F7965" s="455">
        <v>0.94499999999999995</v>
      </c>
      <c r="G7965" s="453">
        <f>VLOOKUP(B7965,'SINAPI-%MO'!B:E,4,0)</f>
        <v>4.3799999999999999E-2</v>
      </c>
      <c r="H7965" s="456">
        <f t="shared" si="124"/>
        <v>2297.84</v>
      </c>
    </row>
    <row r="7966" spans="1:8" x14ac:dyDescent="0.25">
      <c r="A7966" s="447"/>
      <c r="B7966" s="449">
        <v>103211</v>
      </c>
      <c r="C7966" s="439" t="s">
        <v>11906</v>
      </c>
      <c r="D7966" s="449" t="s">
        <v>60</v>
      </c>
      <c r="E7966" s="450">
        <v>0</v>
      </c>
      <c r="F7966" s="455"/>
      <c r="G7966" s="453" t="e">
        <f>VLOOKUP(B7966,'SINAPI-%MO'!B:E,4,0)</f>
        <v>#N/A</v>
      </c>
      <c r="H7966" s="456" t="str">
        <f t="shared" si="124"/>
        <v/>
      </c>
    </row>
    <row r="7967" spans="1:8" x14ac:dyDescent="0.25">
      <c r="A7967" s="447"/>
      <c r="B7967" s="449">
        <v>103196</v>
      </c>
      <c r="C7967" s="439" t="s">
        <v>11907</v>
      </c>
      <c r="D7967" s="449" t="s">
        <v>60</v>
      </c>
      <c r="E7967" s="450">
        <v>0</v>
      </c>
      <c r="F7967" s="455"/>
      <c r="G7967" s="453" t="e">
        <f>VLOOKUP(B7967,'SINAPI-%MO'!B:E,4,0)</f>
        <v>#N/A</v>
      </c>
      <c r="H7967" s="456" t="str">
        <f t="shared" si="124"/>
        <v/>
      </c>
    </row>
    <row r="7968" spans="1:8" x14ac:dyDescent="0.25">
      <c r="A7968" s="447"/>
      <c r="B7968" s="449">
        <v>103212</v>
      </c>
      <c r="C7968" s="439" t="s">
        <v>11908</v>
      </c>
      <c r="D7968" s="449" t="s">
        <v>60</v>
      </c>
      <c r="E7968" s="450">
        <v>0</v>
      </c>
      <c r="F7968" s="455"/>
      <c r="G7968" s="453" t="e">
        <f>VLOOKUP(B7968,'SINAPI-%MO'!B:E,4,0)</f>
        <v>#N/A</v>
      </c>
      <c r="H7968" s="456" t="str">
        <f t="shared" si="124"/>
        <v/>
      </c>
    </row>
    <row r="7969" spans="1:8" x14ac:dyDescent="0.25">
      <c r="A7969" s="447"/>
      <c r="B7969" s="449">
        <v>103197</v>
      </c>
      <c r="C7969" s="439" t="s">
        <v>11909</v>
      </c>
      <c r="D7969" s="449" t="s">
        <v>60</v>
      </c>
      <c r="E7969" s="450">
        <v>0</v>
      </c>
      <c r="F7969" s="455"/>
      <c r="G7969" s="453" t="e">
        <f>VLOOKUP(B7969,'SINAPI-%MO'!B:E,4,0)</f>
        <v>#N/A</v>
      </c>
      <c r="H7969" s="456" t="str">
        <f t="shared" si="124"/>
        <v/>
      </c>
    </row>
    <row r="7970" spans="1:8" x14ac:dyDescent="0.25">
      <c r="A7970" s="447"/>
      <c r="B7970" s="449">
        <v>103217</v>
      </c>
      <c r="C7970" s="439" t="s">
        <v>11910</v>
      </c>
      <c r="D7970" s="449" t="s">
        <v>60</v>
      </c>
      <c r="E7970" s="450">
        <v>0</v>
      </c>
      <c r="F7970" s="455"/>
      <c r="G7970" s="453" t="e">
        <f>VLOOKUP(B7970,'SINAPI-%MO'!B:E,4,0)</f>
        <v>#N/A</v>
      </c>
      <c r="H7970" s="456" t="str">
        <f t="shared" si="124"/>
        <v/>
      </c>
    </row>
    <row r="7971" spans="1:8" x14ac:dyDescent="0.25">
      <c r="A7971" s="447"/>
      <c r="B7971" s="449">
        <v>103202</v>
      </c>
      <c r="C7971" s="439" t="s">
        <v>11911</v>
      </c>
      <c r="D7971" s="449" t="s">
        <v>60</v>
      </c>
      <c r="E7971" s="450">
        <v>0</v>
      </c>
      <c r="F7971" s="455"/>
      <c r="G7971" s="453" t="e">
        <f>VLOOKUP(B7971,'SINAPI-%MO'!B:E,4,0)</f>
        <v>#N/A</v>
      </c>
      <c r="H7971" s="456" t="str">
        <f t="shared" si="124"/>
        <v/>
      </c>
    </row>
    <row r="7972" spans="1:8" x14ac:dyDescent="0.25">
      <c r="A7972" s="447"/>
      <c r="B7972" s="449">
        <v>103215</v>
      </c>
      <c r="C7972" s="439" t="s">
        <v>11912</v>
      </c>
      <c r="D7972" s="449" t="s">
        <v>60</v>
      </c>
      <c r="E7972" s="450">
        <v>0</v>
      </c>
      <c r="F7972" s="455"/>
      <c r="G7972" s="453" t="e">
        <f>VLOOKUP(B7972,'SINAPI-%MO'!B:E,4,0)</f>
        <v>#N/A</v>
      </c>
      <c r="H7972" s="456" t="str">
        <f t="shared" si="124"/>
        <v/>
      </c>
    </row>
    <row r="7973" spans="1:8" x14ac:dyDescent="0.25">
      <c r="A7973" s="447"/>
      <c r="B7973" s="449">
        <v>103200</v>
      </c>
      <c r="C7973" s="439" t="s">
        <v>11913</v>
      </c>
      <c r="D7973" s="449" t="s">
        <v>60</v>
      </c>
      <c r="E7973" s="450">
        <v>0</v>
      </c>
      <c r="F7973" s="455"/>
      <c r="G7973" s="453" t="e">
        <f>VLOOKUP(B7973,'SINAPI-%MO'!B:E,4,0)</f>
        <v>#N/A</v>
      </c>
      <c r="H7973" s="456" t="str">
        <f t="shared" si="124"/>
        <v/>
      </c>
    </row>
    <row r="7974" spans="1:8" x14ac:dyDescent="0.25">
      <c r="A7974" s="447"/>
      <c r="B7974" s="449">
        <v>103216</v>
      </c>
      <c r="C7974" s="439" t="s">
        <v>11914</v>
      </c>
      <c r="D7974" s="449" t="s">
        <v>60</v>
      </c>
      <c r="E7974" s="450">
        <v>0</v>
      </c>
      <c r="F7974" s="455"/>
      <c r="G7974" s="453" t="e">
        <f>VLOOKUP(B7974,'SINAPI-%MO'!B:E,4,0)</f>
        <v>#N/A</v>
      </c>
      <c r="H7974" s="456" t="str">
        <f t="shared" si="124"/>
        <v/>
      </c>
    </row>
    <row r="7975" spans="1:8" x14ac:dyDescent="0.25">
      <c r="A7975" s="447"/>
      <c r="B7975" s="449">
        <v>103201</v>
      </c>
      <c r="C7975" s="439" t="s">
        <v>11915</v>
      </c>
      <c r="D7975" s="449" t="s">
        <v>60</v>
      </c>
      <c r="E7975" s="450">
        <v>0</v>
      </c>
      <c r="F7975" s="455"/>
      <c r="G7975" s="453" t="e">
        <f>VLOOKUP(B7975,'SINAPI-%MO'!B:E,4,0)</f>
        <v>#N/A</v>
      </c>
      <c r="H7975" s="456" t="str">
        <f t="shared" si="124"/>
        <v/>
      </c>
    </row>
    <row r="7976" spans="1:8" x14ac:dyDescent="0.25">
      <c r="A7976" s="447"/>
      <c r="B7976" s="449">
        <v>103185</v>
      </c>
      <c r="C7976" s="439" t="s">
        <v>5025</v>
      </c>
      <c r="D7976" s="449" t="s">
        <v>60</v>
      </c>
      <c r="E7976" s="450">
        <v>6158.8</v>
      </c>
      <c r="F7976" s="455">
        <v>0.97829999999999995</v>
      </c>
      <c r="G7976" s="453">
        <f>VLOOKUP(B7976,'SINAPI-%MO'!B:E,4,0)</f>
        <v>2.1700000000000001E-2</v>
      </c>
      <c r="H7976" s="456">
        <f t="shared" si="124"/>
        <v>6025.15</v>
      </c>
    </row>
    <row r="7977" spans="1:8" x14ac:dyDescent="0.25">
      <c r="A7977" s="447"/>
      <c r="B7977" s="449">
        <v>103218</v>
      </c>
      <c r="C7977" s="439" t="s">
        <v>11916</v>
      </c>
      <c r="D7977" s="449" t="s">
        <v>60</v>
      </c>
      <c r="E7977" s="450">
        <v>0</v>
      </c>
      <c r="F7977" s="455"/>
      <c r="G7977" s="453" t="e">
        <f>VLOOKUP(B7977,'SINAPI-%MO'!B:E,4,0)</f>
        <v>#N/A</v>
      </c>
      <c r="H7977" s="456" t="str">
        <f t="shared" si="124"/>
        <v/>
      </c>
    </row>
    <row r="7978" spans="1:8" x14ac:dyDescent="0.25">
      <c r="A7978" s="447"/>
      <c r="B7978" s="449">
        <v>103203</v>
      </c>
      <c r="C7978" s="439" t="s">
        <v>11917</v>
      </c>
      <c r="D7978" s="449" t="s">
        <v>60</v>
      </c>
      <c r="E7978" s="450">
        <v>0</v>
      </c>
      <c r="F7978" s="455"/>
      <c r="G7978" s="453" t="e">
        <f>VLOOKUP(B7978,'SINAPI-%MO'!B:E,4,0)</f>
        <v>#N/A</v>
      </c>
      <c r="H7978" s="456" t="str">
        <f t="shared" si="124"/>
        <v/>
      </c>
    </row>
    <row r="7979" spans="1:8" x14ac:dyDescent="0.25">
      <c r="A7979" s="447"/>
      <c r="B7979" s="449">
        <v>103213</v>
      </c>
      <c r="C7979" s="439" t="s">
        <v>11918</v>
      </c>
      <c r="D7979" s="449" t="s">
        <v>60</v>
      </c>
      <c r="E7979" s="450">
        <v>0</v>
      </c>
      <c r="F7979" s="455"/>
      <c r="G7979" s="453" t="e">
        <f>VLOOKUP(B7979,'SINAPI-%MO'!B:E,4,0)</f>
        <v>#N/A</v>
      </c>
      <c r="H7979" s="456" t="str">
        <f t="shared" si="124"/>
        <v/>
      </c>
    </row>
    <row r="7980" spans="1:8" x14ac:dyDescent="0.25">
      <c r="A7980" s="447"/>
      <c r="B7980" s="449">
        <v>103198</v>
      </c>
      <c r="C7980" s="439" t="s">
        <v>11919</v>
      </c>
      <c r="D7980" s="449" t="s">
        <v>60</v>
      </c>
      <c r="E7980" s="450">
        <v>0</v>
      </c>
      <c r="F7980" s="455"/>
      <c r="G7980" s="453" t="e">
        <f>VLOOKUP(B7980,'SINAPI-%MO'!B:E,4,0)</f>
        <v>#N/A</v>
      </c>
      <c r="H7980" s="456" t="str">
        <f t="shared" si="124"/>
        <v/>
      </c>
    </row>
    <row r="7981" spans="1:8" x14ac:dyDescent="0.25">
      <c r="A7981" s="447"/>
      <c r="B7981" s="449">
        <v>103214</v>
      </c>
      <c r="C7981" s="439" t="s">
        <v>11920</v>
      </c>
      <c r="D7981" s="449" t="s">
        <v>60</v>
      </c>
      <c r="E7981" s="450">
        <v>0</v>
      </c>
      <c r="F7981" s="455"/>
      <c r="G7981" s="453" t="e">
        <f>VLOOKUP(B7981,'SINAPI-%MO'!B:E,4,0)</f>
        <v>#N/A</v>
      </c>
      <c r="H7981" s="456" t="str">
        <f t="shared" si="124"/>
        <v/>
      </c>
    </row>
    <row r="7982" spans="1:8" x14ac:dyDescent="0.25">
      <c r="A7982" s="447"/>
      <c r="B7982" s="449">
        <v>103199</v>
      </c>
      <c r="C7982" s="439" t="s">
        <v>11921</v>
      </c>
      <c r="D7982" s="449" t="s">
        <v>60</v>
      </c>
      <c r="E7982" s="450">
        <v>0</v>
      </c>
      <c r="F7982" s="455"/>
      <c r="G7982" s="453" t="e">
        <f>VLOOKUP(B7982,'SINAPI-%MO'!B:E,4,0)</f>
        <v>#N/A</v>
      </c>
      <c r="H7982" s="456" t="str">
        <f t="shared" si="124"/>
        <v/>
      </c>
    </row>
    <row r="7983" spans="1:8" x14ac:dyDescent="0.25">
      <c r="A7983" s="447"/>
      <c r="B7983" s="449">
        <v>103219</v>
      </c>
      <c r="C7983" s="439" t="s">
        <v>11922</v>
      </c>
      <c r="D7983" s="449" t="s">
        <v>60</v>
      </c>
      <c r="E7983" s="450">
        <v>0</v>
      </c>
      <c r="F7983" s="455"/>
      <c r="G7983" s="453" t="e">
        <f>VLOOKUP(B7983,'SINAPI-%MO'!B:E,4,0)</f>
        <v>#N/A</v>
      </c>
      <c r="H7983" s="456" t="str">
        <f t="shared" si="124"/>
        <v/>
      </c>
    </row>
    <row r="7984" spans="1:8" x14ac:dyDescent="0.25">
      <c r="A7984" s="447"/>
      <c r="B7984" s="449">
        <v>103204</v>
      </c>
      <c r="C7984" s="439" t="s">
        <v>11923</v>
      </c>
      <c r="D7984" s="449" t="s">
        <v>60</v>
      </c>
      <c r="E7984" s="450">
        <v>0</v>
      </c>
      <c r="F7984" s="455"/>
      <c r="G7984" s="453" t="e">
        <f>VLOOKUP(B7984,'SINAPI-%MO'!B:E,4,0)</f>
        <v>#N/A</v>
      </c>
      <c r="H7984" s="456" t="str">
        <f t="shared" si="124"/>
        <v/>
      </c>
    </row>
    <row r="7985" spans="1:8" x14ac:dyDescent="0.25">
      <c r="A7985" s="447"/>
      <c r="B7985" s="449">
        <v>103186</v>
      </c>
      <c r="C7985" s="439" t="s">
        <v>5026</v>
      </c>
      <c r="D7985" s="449" t="s">
        <v>60</v>
      </c>
      <c r="E7985" s="450">
        <v>6488.99</v>
      </c>
      <c r="F7985" s="455">
        <v>0.99160000000000004</v>
      </c>
      <c r="G7985" s="453">
        <f>VLOOKUP(B7985,'SINAPI-%MO'!B:E,4,0)</f>
        <v>8.3999999999999995E-3</v>
      </c>
      <c r="H7985" s="456">
        <f t="shared" si="124"/>
        <v>6434.48</v>
      </c>
    </row>
    <row r="7986" spans="1:8" x14ac:dyDescent="0.25">
      <c r="A7986" s="447"/>
      <c r="B7986" s="449">
        <v>103210</v>
      </c>
      <c r="C7986" s="439" t="s">
        <v>5041</v>
      </c>
      <c r="D7986" s="449" t="s">
        <v>60</v>
      </c>
      <c r="E7986" s="450">
        <v>2314.1999999999998</v>
      </c>
      <c r="F7986" s="455">
        <v>0.90339999999999998</v>
      </c>
      <c r="G7986" s="453">
        <f>VLOOKUP(B7986,'SINAPI-%MO'!B:E,4,0)</f>
        <v>8.2400000000000001E-2</v>
      </c>
      <c r="H7986" s="456">
        <f t="shared" si="124"/>
        <v>2123.5</v>
      </c>
    </row>
    <row r="7987" spans="1:8" x14ac:dyDescent="0.25">
      <c r="A7987" s="447"/>
      <c r="B7987" s="449">
        <v>103195</v>
      </c>
      <c r="C7987" s="439" t="s">
        <v>5035</v>
      </c>
      <c r="D7987" s="449" t="s">
        <v>60</v>
      </c>
      <c r="E7987" s="450">
        <v>2199.6</v>
      </c>
      <c r="F7987" s="455">
        <v>0.95050000000000001</v>
      </c>
      <c r="G7987" s="453">
        <f>VLOOKUP(B7987,'SINAPI-%MO'!B:E,4,0)</f>
        <v>3.5900000000000001E-2</v>
      </c>
      <c r="H7987" s="456">
        <f t="shared" si="124"/>
        <v>2120.63</v>
      </c>
    </row>
    <row r="7988" spans="1:8" x14ac:dyDescent="0.25">
      <c r="A7988" s="447"/>
      <c r="B7988" s="449">
        <v>103205</v>
      </c>
      <c r="C7988" s="439" t="s">
        <v>5036</v>
      </c>
      <c r="D7988" s="449" t="s">
        <v>60</v>
      </c>
      <c r="E7988" s="450">
        <v>4106.6400000000003</v>
      </c>
      <c r="F7988" s="455">
        <v>0.96379999999999999</v>
      </c>
      <c r="G7988" s="453">
        <f>VLOOKUP(B7988,'SINAPI-%MO'!B:E,4,0)</f>
        <v>2.9700000000000001E-2</v>
      </c>
      <c r="H7988" s="456">
        <f t="shared" si="124"/>
        <v>3984.67</v>
      </c>
    </row>
    <row r="7989" spans="1:8" x14ac:dyDescent="0.25">
      <c r="A7989" s="447"/>
      <c r="B7989" s="449">
        <v>103190</v>
      </c>
      <c r="C7989" s="439" t="s">
        <v>5030</v>
      </c>
      <c r="D7989" s="449" t="s">
        <v>60</v>
      </c>
      <c r="E7989" s="450">
        <v>4088.59</v>
      </c>
      <c r="F7989" s="455">
        <v>0.96799999999999997</v>
      </c>
      <c r="G7989" s="453">
        <f>VLOOKUP(B7989,'SINAPI-%MO'!B:E,4,0)</f>
        <v>2.29E-2</v>
      </c>
      <c r="H7989" s="456">
        <f t="shared" si="124"/>
        <v>3994.96</v>
      </c>
    </row>
    <row r="7990" spans="1:8" x14ac:dyDescent="0.25">
      <c r="A7990" s="447"/>
      <c r="B7990" s="449">
        <v>103207</v>
      </c>
      <c r="C7990" s="439" t="s">
        <v>5038</v>
      </c>
      <c r="D7990" s="449" t="s">
        <v>60</v>
      </c>
      <c r="E7990" s="450">
        <v>2556.7399999999998</v>
      </c>
      <c r="F7990" s="455">
        <v>0.94830000000000003</v>
      </c>
      <c r="G7990" s="453">
        <f>VLOOKUP(B7990,'SINAPI-%MO'!B:E,4,0)</f>
        <v>4.1200000000000001E-2</v>
      </c>
      <c r="H7990" s="456">
        <f t="shared" si="124"/>
        <v>2451.4</v>
      </c>
    </row>
    <row r="7991" spans="1:8" x14ac:dyDescent="0.25">
      <c r="A7991" s="447"/>
      <c r="B7991" s="449">
        <v>103192</v>
      </c>
      <c r="C7991" s="439" t="s">
        <v>5032</v>
      </c>
      <c r="D7991" s="449" t="s">
        <v>60</v>
      </c>
      <c r="E7991" s="450">
        <v>2538.69</v>
      </c>
      <c r="F7991" s="455">
        <v>0.95509999999999995</v>
      </c>
      <c r="G7991" s="453">
        <f>VLOOKUP(B7991,'SINAPI-%MO'!B:E,4,0)</f>
        <v>3.0300000000000001E-2</v>
      </c>
      <c r="H7991" s="456">
        <f t="shared" si="124"/>
        <v>2461.7600000000002</v>
      </c>
    </row>
    <row r="7992" spans="1:8" x14ac:dyDescent="0.25">
      <c r="A7992" s="447"/>
      <c r="B7992" s="449">
        <v>103208</v>
      </c>
      <c r="C7992" s="439" t="s">
        <v>5039</v>
      </c>
      <c r="D7992" s="449" t="s">
        <v>60</v>
      </c>
      <c r="E7992" s="450">
        <v>1975.47</v>
      </c>
      <c r="F7992" s="455">
        <v>0.93310000000000004</v>
      </c>
      <c r="G7992" s="453">
        <f>VLOOKUP(B7992,'SINAPI-%MO'!B:E,4,0)</f>
        <v>5.33E-2</v>
      </c>
      <c r="H7992" s="456">
        <f t="shared" si="124"/>
        <v>1870.17</v>
      </c>
    </row>
    <row r="7993" spans="1:8" x14ac:dyDescent="0.25">
      <c r="A7993" s="447"/>
      <c r="B7993" s="449">
        <v>103193</v>
      </c>
      <c r="C7993" s="439" t="s">
        <v>5033</v>
      </c>
      <c r="D7993" s="449" t="s">
        <v>60</v>
      </c>
      <c r="E7993" s="450">
        <v>1957.42</v>
      </c>
      <c r="F7993" s="455">
        <v>0.94169999999999998</v>
      </c>
      <c r="G7993" s="453">
        <f>VLOOKUP(B7993,'SINAPI-%MO'!B:E,4,0)</f>
        <v>3.9399999999999998E-2</v>
      </c>
      <c r="H7993" s="456">
        <f t="shared" si="124"/>
        <v>1880.29</v>
      </c>
    </row>
    <row r="7994" spans="1:8" x14ac:dyDescent="0.25">
      <c r="A7994" s="447"/>
      <c r="B7994" s="449">
        <v>103187</v>
      </c>
      <c r="C7994" s="439" t="s">
        <v>5027</v>
      </c>
      <c r="D7994" s="449" t="s">
        <v>60</v>
      </c>
      <c r="E7994" s="450">
        <v>4880.63</v>
      </c>
      <c r="F7994" s="455">
        <v>0.98129999999999995</v>
      </c>
      <c r="G7994" s="453">
        <f>VLOOKUP(B7994,'SINAPI-%MO'!B:E,4,0)</f>
        <v>1.8700000000000001E-2</v>
      </c>
      <c r="H7994" s="456">
        <f t="shared" si="124"/>
        <v>4789.3599999999997</v>
      </c>
    </row>
    <row r="7995" spans="1:8" x14ac:dyDescent="0.25">
      <c r="A7995" s="447"/>
      <c r="B7995" s="449">
        <v>103188</v>
      </c>
      <c r="C7995" s="439" t="s">
        <v>5028</v>
      </c>
      <c r="D7995" s="449" t="s">
        <v>60</v>
      </c>
      <c r="E7995" s="450">
        <v>5245.73</v>
      </c>
      <c r="F7995" s="455">
        <v>0.98660000000000003</v>
      </c>
      <c r="G7995" s="453">
        <f>VLOOKUP(B7995,'SINAPI-%MO'!B:E,4,0)</f>
        <v>1.34E-2</v>
      </c>
      <c r="H7995" s="456">
        <f t="shared" si="124"/>
        <v>5175.43</v>
      </c>
    </row>
    <row r="7996" spans="1:8" x14ac:dyDescent="0.25">
      <c r="A7996" s="447"/>
      <c r="B7996" s="449">
        <v>103189</v>
      </c>
      <c r="C7996" s="439" t="s">
        <v>5029</v>
      </c>
      <c r="D7996" s="449" t="s">
        <v>60</v>
      </c>
      <c r="E7996" s="450">
        <v>2629.98</v>
      </c>
      <c r="F7996" s="455">
        <v>0.98129999999999995</v>
      </c>
      <c r="G7996" s="453">
        <f>VLOOKUP(B7996,'SINAPI-%MO'!B:E,4,0)</f>
        <v>1.8700000000000001E-2</v>
      </c>
      <c r="H7996" s="456">
        <f t="shared" si="124"/>
        <v>2580.79</v>
      </c>
    </row>
    <row r="7997" spans="1:8" x14ac:dyDescent="0.25">
      <c r="A7997" s="447"/>
      <c r="B7997" s="449">
        <v>103209</v>
      </c>
      <c r="C7997" s="439" t="s">
        <v>5040</v>
      </c>
      <c r="D7997" s="449" t="s">
        <v>60</v>
      </c>
      <c r="E7997" s="450">
        <v>2833.44</v>
      </c>
      <c r="F7997" s="455">
        <v>0.95340000000000003</v>
      </c>
      <c r="G7997" s="453">
        <f>VLOOKUP(B7997,'SINAPI-%MO'!B:E,4,0)</f>
        <v>3.7100000000000001E-2</v>
      </c>
      <c r="H7997" s="456">
        <f t="shared" si="124"/>
        <v>2728.31</v>
      </c>
    </row>
    <row r="7998" spans="1:8" x14ac:dyDescent="0.25">
      <c r="A7998" s="447"/>
      <c r="B7998" s="449">
        <v>103194</v>
      </c>
      <c r="C7998" s="439" t="s">
        <v>5034</v>
      </c>
      <c r="D7998" s="449" t="s">
        <v>60</v>
      </c>
      <c r="E7998" s="450">
        <v>2815.39</v>
      </c>
      <c r="F7998" s="455">
        <v>0.95950000000000002</v>
      </c>
      <c r="G7998" s="453">
        <f>VLOOKUP(B7998,'SINAPI-%MO'!B:E,4,0)</f>
        <v>2.7400000000000001E-2</v>
      </c>
      <c r="H7998" s="456">
        <f t="shared" si="124"/>
        <v>2738.24</v>
      </c>
    </row>
    <row r="7999" spans="1:8" x14ac:dyDescent="0.25">
      <c r="A7999" s="447"/>
      <c r="B7999" s="449">
        <v>95001</v>
      </c>
      <c r="C7999" s="439" t="s">
        <v>11924</v>
      </c>
      <c r="D7999" s="449" t="s">
        <v>71</v>
      </c>
      <c r="E7999" s="450">
        <v>0</v>
      </c>
      <c r="F7999" s="455"/>
      <c r="G7999" s="453" t="e">
        <f>VLOOKUP(B7999,'SINAPI-%MO'!B:E,4,0)</f>
        <v>#N/A</v>
      </c>
      <c r="H7999" s="456" t="str">
        <f t="shared" si="124"/>
        <v/>
      </c>
    </row>
    <row r="8000" spans="1:8" x14ac:dyDescent="0.25">
      <c r="A8000" s="447"/>
      <c r="B8000" s="449">
        <v>95000</v>
      </c>
      <c r="C8000" s="439" t="s">
        <v>11925</v>
      </c>
      <c r="D8000" s="449" t="s">
        <v>71</v>
      </c>
      <c r="E8000" s="450">
        <v>0</v>
      </c>
      <c r="F8000" s="455"/>
      <c r="G8000" s="453" t="e">
        <f>VLOOKUP(B8000,'SINAPI-%MO'!B:E,4,0)</f>
        <v>#N/A</v>
      </c>
      <c r="H8000" s="456" t="str">
        <f t="shared" si="124"/>
        <v/>
      </c>
    </row>
    <row r="8001" spans="1:8" x14ac:dyDescent="0.25">
      <c r="A8001" s="447"/>
      <c r="B8001" s="449">
        <v>95005</v>
      </c>
      <c r="C8001" s="439" t="s">
        <v>11926</v>
      </c>
      <c r="D8001" s="449" t="s">
        <v>71</v>
      </c>
      <c r="E8001" s="450">
        <v>0</v>
      </c>
      <c r="F8001" s="455"/>
      <c r="G8001" s="453" t="e">
        <f>VLOOKUP(B8001,'SINAPI-%MO'!B:E,4,0)</f>
        <v>#N/A</v>
      </c>
      <c r="H8001" s="456" t="str">
        <f t="shared" si="124"/>
        <v/>
      </c>
    </row>
    <row r="8002" spans="1:8" x14ac:dyDescent="0.25">
      <c r="A8002" s="447"/>
      <c r="B8002" s="449">
        <v>95004</v>
      </c>
      <c r="C8002" s="439" t="s">
        <v>11927</v>
      </c>
      <c r="D8002" s="449" t="s">
        <v>71</v>
      </c>
      <c r="E8002" s="450">
        <v>0</v>
      </c>
      <c r="F8002" s="455"/>
      <c r="G8002" s="453" t="e">
        <f>VLOOKUP(B8002,'SINAPI-%MO'!B:E,4,0)</f>
        <v>#N/A</v>
      </c>
      <c r="H8002" s="456" t="str">
        <f t="shared" si="124"/>
        <v/>
      </c>
    </row>
    <row r="8003" spans="1:8" x14ac:dyDescent="0.25">
      <c r="A8003" s="447"/>
      <c r="B8003" s="449">
        <v>95003</v>
      </c>
      <c r="C8003" s="439" t="s">
        <v>11928</v>
      </c>
      <c r="D8003" s="449" t="s">
        <v>71</v>
      </c>
      <c r="E8003" s="450">
        <v>0</v>
      </c>
      <c r="F8003" s="455"/>
      <c r="G8003" s="453" t="e">
        <f>VLOOKUP(B8003,'SINAPI-%MO'!B:E,4,0)</f>
        <v>#N/A</v>
      </c>
      <c r="H8003" s="456" t="str">
        <f t="shared" si="124"/>
        <v/>
      </c>
    </row>
    <row r="8004" spans="1:8" x14ac:dyDescent="0.25">
      <c r="A8004" s="447"/>
      <c r="B8004" s="449">
        <v>95002</v>
      </c>
      <c r="C8004" s="439" t="s">
        <v>11929</v>
      </c>
      <c r="D8004" s="449" t="s">
        <v>71</v>
      </c>
      <c r="E8004" s="450">
        <v>0</v>
      </c>
      <c r="F8004" s="455"/>
      <c r="G8004" s="453" t="e">
        <f>VLOOKUP(B8004,'SINAPI-%MO'!B:E,4,0)</f>
        <v>#N/A</v>
      </c>
      <c r="H8004" s="456" t="str">
        <f t="shared" si="124"/>
        <v/>
      </c>
    </row>
    <row r="8005" spans="1:8" x14ac:dyDescent="0.25">
      <c r="A8005" s="447"/>
      <c r="B8005" s="449">
        <v>95007</v>
      </c>
      <c r="C8005" s="439" t="s">
        <v>11930</v>
      </c>
      <c r="D8005" s="449" t="s">
        <v>71</v>
      </c>
      <c r="E8005" s="450">
        <v>0</v>
      </c>
      <c r="F8005" s="455"/>
      <c r="G8005" s="453" t="e">
        <f>VLOOKUP(B8005,'SINAPI-%MO'!B:E,4,0)</f>
        <v>#N/A</v>
      </c>
      <c r="H8005" s="456" t="str">
        <f t="shared" si="124"/>
        <v/>
      </c>
    </row>
    <row r="8006" spans="1:8" x14ac:dyDescent="0.25">
      <c r="A8006" s="447"/>
      <c r="B8006" s="449">
        <v>95006</v>
      </c>
      <c r="C8006" s="439" t="s">
        <v>11931</v>
      </c>
      <c r="D8006" s="449" t="s">
        <v>71</v>
      </c>
      <c r="E8006" s="450">
        <v>0</v>
      </c>
      <c r="F8006" s="455"/>
      <c r="G8006" s="453" t="e">
        <f>VLOOKUP(B8006,'SINAPI-%MO'!B:E,4,0)</f>
        <v>#N/A</v>
      </c>
      <c r="H8006" s="456" t="str">
        <f t="shared" si="124"/>
        <v/>
      </c>
    </row>
    <row r="8007" spans="1:8" x14ac:dyDescent="0.25">
      <c r="A8007" s="447"/>
      <c r="B8007" s="449">
        <v>104313</v>
      </c>
      <c r="C8007" s="439" t="s">
        <v>11932</v>
      </c>
      <c r="D8007" s="449" t="s">
        <v>71</v>
      </c>
      <c r="E8007" s="450">
        <v>0</v>
      </c>
      <c r="F8007" s="455"/>
      <c r="G8007" s="453" t="e">
        <f>VLOOKUP(B8007,'SINAPI-%MO'!B:E,4,0)</f>
        <v>#N/A</v>
      </c>
      <c r="H8007" s="456" t="str">
        <f t="shared" si="124"/>
        <v/>
      </c>
    </row>
    <row r="8008" spans="1:8" x14ac:dyDescent="0.25">
      <c r="A8008" s="447"/>
      <c r="B8008" s="449">
        <v>104312</v>
      </c>
      <c r="C8008" s="439" t="s">
        <v>11933</v>
      </c>
      <c r="D8008" s="449" t="s">
        <v>71</v>
      </c>
      <c r="E8008" s="450">
        <v>0</v>
      </c>
      <c r="F8008" s="455"/>
      <c r="G8008" s="453" t="e">
        <f>VLOOKUP(B8008,'SINAPI-%MO'!B:E,4,0)</f>
        <v>#N/A</v>
      </c>
      <c r="H8008" s="456" t="str">
        <f t="shared" si="124"/>
        <v/>
      </c>
    </row>
    <row r="8009" spans="1:8" x14ac:dyDescent="0.25">
      <c r="A8009" s="447"/>
      <c r="B8009" s="449">
        <v>94992</v>
      </c>
      <c r="C8009" s="439" t="s">
        <v>4278</v>
      </c>
      <c r="D8009" s="449" t="s">
        <v>71</v>
      </c>
      <c r="E8009" s="450">
        <v>83.91</v>
      </c>
      <c r="F8009" s="455">
        <v>0</v>
      </c>
      <c r="G8009" s="453">
        <f>VLOOKUP(B8009,'SINAPI-%MO'!B:E,4,0)</f>
        <v>0.24690000000000001</v>
      </c>
      <c r="H8009" s="456">
        <f t="shared" si="124"/>
        <v>63.19</v>
      </c>
    </row>
    <row r="8010" spans="1:8" x14ac:dyDescent="0.25">
      <c r="A8010" s="447"/>
      <c r="B8010" s="449">
        <v>94994</v>
      </c>
      <c r="C8010" s="439" t="s">
        <v>4280</v>
      </c>
      <c r="D8010" s="449" t="s">
        <v>71</v>
      </c>
      <c r="E8010" s="450">
        <v>100.89</v>
      </c>
      <c r="F8010" s="455">
        <v>0</v>
      </c>
      <c r="G8010" s="453">
        <f>VLOOKUP(B8010,'SINAPI-%MO'!B:E,4,0)</f>
        <v>0.26879999999999998</v>
      </c>
      <c r="H8010" s="456">
        <f t="shared" si="124"/>
        <v>73.77</v>
      </c>
    </row>
    <row r="8011" spans="1:8" x14ac:dyDescent="0.25">
      <c r="A8011" s="447"/>
      <c r="B8011" s="449">
        <v>94990</v>
      </c>
      <c r="C8011" s="439" t="s">
        <v>4276</v>
      </c>
      <c r="D8011" s="449" t="s">
        <v>84</v>
      </c>
      <c r="E8011" s="450">
        <v>827.69</v>
      </c>
      <c r="F8011" s="455">
        <v>0</v>
      </c>
      <c r="G8011" s="453">
        <f>VLOOKUP(B8011,'SINAPI-%MO'!B:E,4,0)</f>
        <v>0.35149999999999998</v>
      </c>
      <c r="H8011" s="456">
        <f t="shared" si="124"/>
        <v>536.75</v>
      </c>
    </row>
    <row r="8012" spans="1:8" x14ac:dyDescent="0.25">
      <c r="A8012" s="447"/>
      <c r="B8012" s="449">
        <v>94991</v>
      </c>
      <c r="C8012" s="439" t="s">
        <v>4277</v>
      </c>
      <c r="D8012" s="449" t="s">
        <v>84</v>
      </c>
      <c r="E8012" s="450">
        <v>777.94</v>
      </c>
      <c r="F8012" s="455">
        <v>0</v>
      </c>
      <c r="G8012" s="453">
        <f>VLOOKUP(B8012,'SINAPI-%MO'!B:E,4,0)</f>
        <v>0.11700000000000001</v>
      </c>
      <c r="H8012" s="456">
        <f t="shared" ref="H8012:H8075" si="125">IF(E8012&gt;0,TRUNC(E8012*(1-G8012),2),"")</f>
        <v>686.92</v>
      </c>
    </row>
    <row r="8013" spans="1:8" x14ac:dyDescent="0.25">
      <c r="A8013" s="447"/>
      <c r="B8013" s="449">
        <v>104626</v>
      </c>
      <c r="C8013" s="439" t="s">
        <v>4283</v>
      </c>
      <c r="D8013" s="449" t="s">
        <v>84</v>
      </c>
      <c r="E8013" s="450">
        <v>796.68</v>
      </c>
      <c r="F8013" s="455">
        <v>0</v>
      </c>
      <c r="G8013" s="453">
        <f>VLOOKUP(B8013,'SINAPI-%MO'!B:E,4,0)</f>
        <v>0.1142</v>
      </c>
      <c r="H8013" s="456">
        <f t="shared" si="125"/>
        <v>705.69</v>
      </c>
    </row>
    <row r="8014" spans="1:8" x14ac:dyDescent="0.25">
      <c r="A8014" s="447"/>
      <c r="B8014" s="449">
        <v>94993</v>
      </c>
      <c r="C8014" s="439" t="s">
        <v>4279</v>
      </c>
      <c r="D8014" s="449" t="s">
        <v>71</v>
      </c>
      <c r="E8014" s="450">
        <v>80.92</v>
      </c>
      <c r="F8014" s="455">
        <v>0</v>
      </c>
      <c r="G8014" s="453">
        <f>VLOOKUP(B8014,'SINAPI-%MO'!B:E,4,0)</f>
        <v>0.10780000000000001</v>
      </c>
      <c r="H8014" s="456">
        <f t="shared" si="125"/>
        <v>72.19</v>
      </c>
    </row>
    <row r="8015" spans="1:8" x14ac:dyDescent="0.25">
      <c r="A8015" s="447"/>
      <c r="B8015" s="449">
        <v>94995</v>
      </c>
      <c r="C8015" s="439" t="s">
        <v>4281</v>
      </c>
      <c r="D8015" s="449" t="s">
        <v>71</v>
      </c>
      <c r="E8015" s="450">
        <v>96.9</v>
      </c>
      <c r="F8015" s="455">
        <v>0</v>
      </c>
      <c r="G8015" s="453">
        <f>VLOOKUP(B8015,'SINAPI-%MO'!B:E,4,0)</f>
        <v>0.1148</v>
      </c>
      <c r="H8015" s="456">
        <f t="shared" si="125"/>
        <v>85.77</v>
      </c>
    </row>
    <row r="8016" spans="1:8" x14ac:dyDescent="0.25">
      <c r="A8016" s="447"/>
      <c r="B8016" s="449">
        <v>101169</v>
      </c>
      <c r="C8016" s="439" t="s">
        <v>4081</v>
      </c>
      <c r="D8016" s="449" t="s">
        <v>71</v>
      </c>
      <c r="E8016" s="450">
        <v>140.55000000000001</v>
      </c>
      <c r="F8016" s="455">
        <v>3.7400000000000003E-2</v>
      </c>
      <c r="G8016" s="453">
        <f>VLOOKUP(B8016,'SINAPI-%MO'!B:E,4,0)</f>
        <v>0.18310000000000001</v>
      </c>
      <c r="H8016" s="456">
        <f t="shared" si="125"/>
        <v>114.81</v>
      </c>
    </row>
    <row r="8017" spans="1:8" x14ac:dyDescent="0.25">
      <c r="A8017" s="447"/>
      <c r="B8017" s="449">
        <v>104383</v>
      </c>
      <c r="C8017" s="439" t="s">
        <v>11934</v>
      </c>
      <c r="D8017" s="449" t="s">
        <v>71</v>
      </c>
      <c r="E8017" s="450">
        <v>0</v>
      </c>
      <c r="F8017" s="455"/>
      <c r="G8017" s="453" t="e">
        <f>VLOOKUP(B8017,'SINAPI-%MO'!B:E,4,0)</f>
        <v>#N/A</v>
      </c>
      <c r="H8017" s="456" t="str">
        <f t="shared" si="125"/>
        <v/>
      </c>
    </row>
    <row r="8018" spans="1:8" x14ac:dyDescent="0.25">
      <c r="A8018" s="447"/>
      <c r="B8018" s="449">
        <v>101167</v>
      </c>
      <c r="C8018" s="439" t="s">
        <v>4080</v>
      </c>
      <c r="D8018" s="449" t="s">
        <v>71</v>
      </c>
      <c r="E8018" s="450">
        <v>124.21</v>
      </c>
      <c r="F8018" s="455">
        <v>3.49E-2</v>
      </c>
      <c r="G8018" s="453">
        <f>VLOOKUP(B8018,'SINAPI-%MO'!B:E,4,0)</f>
        <v>0.15579999999999999</v>
      </c>
      <c r="H8018" s="456">
        <f t="shared" si="125"/>
        <v>104.85</v>
      </c>
    </row>
    <row r="8019" spans="1:8" x14ac:dyDescent="0.25">
      <c r="A8019" s="447"/>
      <c r="B8019" s="449">
        <v>101172</v>
      </c>
      <c r="C8019" s="439" t="s">
        <v>4083</v>
      </c>
      <c r="D8019" s="449" t="s">
        <v>71</v>
      </c>
      <c r="E8019" s="450">
        <v>75.709999999999994</v>
      </c>
      <c r="F8019" s="455">
        <v>5.7700000000000001E-2</v>
      </c>
      <c r="G8019" s="453">
        <f>VLOOKUP(B8019,'SINAPI-%MO'!B:E,4,0)</f>
        <v>0.31919999999999998</v>
      </c>
      <c r="H8019" s="456">
        <f t="shared" si="125"/>
        <v>51.54</v>
      </c>
    </row>
    <row r="8020" spans="1:8" x14ac:dyDescent="0.25">
      <c r="A8020" s="447"/>
      <c r="B8020" s="449">
        <v>104384</v>
      </c>
      <c r="C8020" s="439" t="s">
        <v>11935</v>
      </c>
      <c r="D8020" s="449" t="s">
        <v>71</v>
      </c>
      <c r="E8020" s="450">
        <v>0</v>
      </c>
      <c r="F8020" s="455"/>
      <c r="G8020" s="453" t="e">
        <f>VLOOKUP(B8020,'SINAPI-%MO'!B:E,4,0)</f>
        <v>#N/A</v>
      </c>
      <c r="H8020" s="456" t="str">
        <f t="shared" si="125"/>
        <v/>
      </c>
    </row>
    <row r="8021" spans="1:8" x14ac:dyDescent="0.25">
      <c r="A8021" s="447"/>
      <c r="B8021" s="449">
        <v>101170</v>
      </c>
      <c r="C8021" s="439" t="s">
        <v>4082</v>
      </c>
      <c r="D8021" s="449" t="s">
        <v>71</v>
      </c>
      <c r="E8021" s="450">
        <v>46.39</v>
      </c>
      <c r="F8021" s="455">
        <v>7.4399999999999994E-2</v>
      </c>
      <c r="G8021" s="453">
        <f>VLOOKUP(B8021,'SINAPI-%MO'!B:E,4,0)</f>
        <v>0.32919999999999999</v>
      </c>
      <c r="H8021" s="456">
        <f t="shared" si="125"/>
        <v>31.11</v>
      </c>
    </row>
    <row r="8022" spans="1:8" x14ac:dyDescent="0.25">
      <c r="A8022" s="447"/>
      <c r="B8022" s="449">
        <v>104438</v>
      </c>
      <c r="C8022" s="439" t="s">
        <v>11936</v>
      </c>
      <c r="D8022" s="449" t="s">
        <v>71</v>
      </c>
      <c r="E8022" s="450">
        <v>0</v>
      </c>
      <c r="F8022" s="455"/>
      <c r="G8022" s="453" t="e">
        <f>VLOOKUP(B8022,'SINAPI-%MO'!B:E,4,0)</f>
        <v>#N/A</v>
      </c>
      <c r="H8022" s="456" t="str">
        <f t="shared" si="125"/>
        <v/>
      </c>
    </row>
    <row r="8023" spans="1:8" x14ac:dyDescent="0.25">
      <c r="A8023" s="447"/>
      <c r="B8023" s="449">
        <v>92402</v>
      </c>
      <c r="C8023" s="439" t="s">
        <v>4057</v>
      </c>
      <c r="D8023" s="449" t="s">
        <v>71</v>
      </c>
      <c r="E8023" s="450">
        <v>80.930000000000007</v>
      </c>
      <c r="F8023" s="455">
        <v>0</v>
      </c>
      <c r="G8023" s="453">
        <f>VLOOKUP(B8023,'SINAPI-%MO'!B:E,4,0)</f>
        <v>0.19209999999999999</v>
      </c>
      <c r="H8023" s="456">
        <f t="shared" si="125"/>
        <v>65.38</v>
      </c>
    </row>
    <row r="8024" spans="1:8" x14ac:dyDescent="0.25">
      <c r="A8024" s="447"/>
      <c r="B8024" s="449">
        <v>104429</v>
      </c>
      <c r="C8024" s="439" t="s">
        <v>11937</v>
      </c>
      <c r="D8024" s="449" t="s">
        <v>71</v>
      </c>
      <c r="E8024" s="450">
        <v>0</v>
      </c>
      <c r="F8024" s="455"/>
      <c r="G8024" s="453" t="e">
        <f>VLOOKUP(B8024,'SINAPI-%MO'!B:E,4,0)</f>
        <v>#N/A</v>
      </c>
      <c r="H8024" s="456" t="str">
        <f t="shared" si="125"/>
        <v/>
      </c>
    </row>
    <row r="8025" spans="1:8" x14ac:dyDescent="0.25">
      <c r="A8025" s="447"/>
      <c r="B8025" s="449">
        <v>104426</v>
      </c>
      <c r="C8025" s="439" t="s">
        <v>11938</v>
      </c>
      <c r="D8025" s="449" t="s">
        <v>71</v>
      </c>
      <c r="E8025" s="450">
        <v>0</v>
      </c>
      <c r="F8025" s="455"/>
      <c r="G8025" s="453" t="e">
        <f>VLOOKUP(B8025,'SINAPI-%MO'!B:E,4,0)</f>
        <v>#N/A</v>
      </c>
      <c r="H8025" s="456" t="str">
        <f t="shared" si="125"/>
        <v/>
      </c>
    </row>
    <row r="8026" spans="1:8" x14ac:dyDescent="0.25">
      <c r="A8026" s="447"/>
      <c r="B8026" s="449">
        <v>104436</v>
      </c>
      <c r="C8026" s="439" t="s">
        <v>11939</v>
      </c>
      <c r="D8026" s="449" t="s">
        <v>71</v>
      </c>
      <c r="E8026" s="450">
        <v>0</v>
      </c>
      <c r="F8026" s="455"/>
      <c r="G8026" s="453" t="e">
        <f>VLOOKUP(B8026,'SINAPI-%MO'!B:E,4,0)</f>
        <v>#N/A</v>
      </c>
      <c r="H8026" s="456" t="str">
        <f t="shared" si="125"/>
        <v/>
      </c>
    </row>
    <row r="8027" spans="1:8" x14ac:dyDescent="0.25">
      <c r="A8027" s="447"/>
      <c r="B8027" s="449">
        <v>104434</v>
      </c>
      <c r="C8027" s="439" t="s">
        <v>11940</v>
      </c>
      <c r="D8027" s="449" t="s">
        <v>71</v>
      </c>
      <c r="E8027" s="450">
        <v>0</v>
      </c>
      <c r="F8027" s="455"/>
      <c r="G8027" s="453" t="e">
        <f>VLOOKUP(B8027,'SINAPI-%MO'!B:E,4,0)</f>
        <v>#N/A</v>
      </c>
      <c r="H8027" s="456" t="str">
        <f t="shared" si="125"/>
        <v/>
      </c>
    </row>
    <row r="8028" spans="1:8" x14ac:dyDescent="0.25">
      <c r="A8028" s="447"/>
      <c r="B8028" s="449">
        <v>104432</v>
      </c>
      <c r="C8028" s="439" t="s">
        <v>13181</v>
      </c>
      <c r="D8028" s="449" t="s">
        <v>71</v>
      </c>
      <c r="E8028" s="450">
        <v>101.86</v>
      </c>
      <c r="F8028" s="455">
        <v>0</v>
      </c>
      <c r="G8028" s="453">
        <f>VLOOKUP(B8028,'SINAPI-%MO'!B:E,4,0)</f>
        <v>0.20649999999999999</v>
      </c>
      <c r="H8028" s="456">
        <f t="shared" si="125"/>
        <v>80.819999999999993</v>
      </c>
    </row>
    <row r="8029" spans="1:8" x14ac:dyDescent="0.25">
      <c r="A8029" s="447"/>
      <c r="B8029" s="449">
        <v>93679</v>
      </c>
      <c r="C8029" s="439" t="s">
        <v>4061</v>
      </c>
      <c r="D8029" s="449" t="s">
        <v>71</v>
      </c>
      <c r="E8029" s="450">
        <v>98.33</v>
      </c>
      <c r="F8029" s="455">
        <v>0</v>
      </c>
      <c r="G8029" s="453">
        <f>VLOOKUP(B8029,'SINAPI-%MO'!B:E,4,0)</f>
        <v>0.18290000000000001</v>
      </c>
      <c r="H8029" s="456">
        <f t="shared" si="125"/>
        <v>80.34</v>
      </c>
    </row>
    <row r="8030" spans="1:8" x14ac:dyDescent="0.25">
      <c r="A8030" s="447"/>
      <c r="B8030" s="449">
        <v>92396</v>
      </c>
      <c r="C8030" s="439" t="s">
        <v>4053</v>
      </c>
      <c r="D8030" s="449" t="s">
        <v>71</v>
      </c>
      <c r="E8030" s="450">
        <v>83.07</v>
      </c>
      <c r="F8030" s="455">
        <v>0</v>
      </c>
      <c r="G8030" s="453">
        <f>VLOOKUP(B8030,'SINAPI-%MO'!B:E,4,0)</f>
        <v>0.21640000000000001</v>
      </c>
      <c r="H8030" s="456">
        <f t="shared" si="125"/>
        <v>65.09</v>
      </c>
    </row>
    <row r="8031" spans="1:8" x14ac:dyDescent="0.25">
      <c r="A8031" s="447"/>
      <c r="B8031" s="449">
        <v>104439</v>
      </c>
      <c r="C8031" s="439" t="s">
        <v>11941</v>
      </c>
      <c r="D8031" s="449" t="s">
        <v>71</v>
      </c>
      <c r="E8031" s="450">
        <v>0</v>
      </c>
      <c r="F8031" s="455"/>
      <c r="G8031" s="453" t="e">
        <f>VLOOKUP(B8031,'SINAPI-%MO'!B:E,4,0)</f>
        <v>#N/A</v>
      </c>
      <c r="H8031" s="456" t="str">
        <f t="shared" si="125"/>
        <v/>
      </c>
    </row>
    <row r="8032" spans="1:8" x14ac:dyDescent="0.25">
      <c r="A8032" s="447"/>
      <c r="B8032" s="449">
        <v>104440</v>
      </c>
      <c r="C8032" s="439" t="s">
        <v>11942</v>
      </c>
      <c r="D8032" s="449" t="s">
        <v>71</v>
      </c>
      <c r="E8032" s="450">
        <v>0</v>
      </c>
      <c r="F8032" s="455"/>
      <c r="G8032" s="453" t="e">
        <f>VLOOKUP(B8032,'SINAPI-%MO'!B:E,4,0)</f>
        <v>#N/A</v>
      </c>
      <c r="H8032" s="456" t="str">
        <f t="shared" si="125"/>
        <v/>
      </c>
    </row>
    <row r="8033" spans="1:8" x14ac:dyDescent="0.25">
      <c r="A8033" s="447"/>
      <c r="B8033" s="449">
        <v>92406</v>
      </c>
      <c r="C8033" s="439" t="s">
        <v>4060</v>
      </c>
      <c r="D8033" s="449" t="s">
        <v>71</v>
      </c>
      <c r="E8033" s="450">
        <v>139.38999999999999</v>
      </c>
      <c r="F8033" s="455">
        <v>0</v>
      </c>
      <c r="G8033" s="453">
        <f>VLOOKUP(B8033,'SINAPI-%MO'!B:E,4,0)</f>
        <v>9.5100000000000004E-2</v>
      </c>
      <c r="H8033" s="456">
        <f t="shared" si="125"/>
        <v>126.13</v>
      </c>
    </row>
    <row r="8034" spans="1:8" x14ac:dyDescent="0.25">
      <c r="A8034" s="447"/>
      <c r="B8034" s="449">
        <v>92403</v>
      </c>
      <c r="C8034" s="439" t="s">
        <v>4058</v>
      </c>
      <c r="D8034" s="449" t="s">
        <v>71</v>
      </c>
      <c r="E8034" s="450">
        <v>70.31</v>
      </c>
      <c r="F8034" s="455">
        <v>0</v>
      </c>
      <c r="G8034" s="453">
        <f>VLOOKUP(B8034,'SINAPI-%MO'!B:E,4,0)</f>
        <v>0.1038</v>
      </c>
      <c r="H8034" s="456">
        <f t="shared" si="125"/>
        <v>63.01</v>
      </c>
    </row>
    <row r="8035" spans="1:8" x14ac:dyDescent="0.25">
      <c r="A8035" s="447"/>
      <c r="B8035" s="449">
        <v>92404</v>
      </c>
      <c r="C8035" s="439" t="s">
        <v>4059</v>
      </c>
      <c r="D8035" s="449" t="s">
        <v>71</v>
      </c>
      <c r="E8035" s="450">
        <v>81.27</v>
      </c>
      <c r="F8035" s="455">
        <v>0</v>
      </c>
      <c r="G8035" s="453">
        <f>VLOOKUP(B8035,'SINAPI-%MO'!B:E,4,0)</f>
        <v>0.12640000000000001</v>
      </c>
      <c r="H8035" s="456">
        <f t="shared" si="125"/>
        <v>70.989999999999995</v>
      </c>
    </row>
    <row r="8036" spans="1:8" x14ac:dyDescent="0.25">
      <c r="A8036" s="447"/>
      <c r="B8036" s="449">
        <v>104430</v>
      </c>
      <c r="C8036" s="439" t="s">
        <v>11943</v>
      </c>
      <c r="D8036" s="449" t="s">
        <v>71</v>
      </c>
      <c r="E8036" s="450">
        <v>0</v>
      </c>
      <c r="F8036" s="455"/>
      <c r="G8036" s="453" t="e">
        <f>VLOOKUP(B8036,'SINAPI-%MO'!B:E,4,0)</f>
        <v>#N/A</v>
      </c>
      <c r="H8036" s="456" t="str">
        <f t="shared" si="125"/>
        <v/>
      </c>
    </row>
    <row r="8037" spans="1:8" x14ac:dyDescent="0.25">
      <c r="A8037" s="447"/>
      <c r="B8037" s="449">
        <v>104431</v>
      </c>
      <c r="C8037" s="439" t="s">
        <v>11944</v>
      </c>
      <c r="D8037" s="449" t="s">
        <v>71</v>
      </c>
      <c r="E8037" s="450">
        <v>0</v>
      </c>
      <c r="F8037" s="455"/>
      <c r="G8037" s="453" t="e">
        <f>VLOOKUP(B8037,'SINAPI-%MO'!B:E,4,0)</f>
        <v>#N/A</v>
      </c>
      <c r="H8037" s="456" t="str">
        <f t="shared" si="125"/>
        <v/>
      </c>
    </row>
    <row r="8038" spans="1:8" x14ac:dyDescent="0.25">
      <c r="A8038" s="447"/>
      <c r="B8038" s="449">
        <v>104427</v>
      </c>
      <c r="C8038" s="439" t="s">
        <v>11945</v>
      </c>
      <c r="D8038" s="449" t="s">
        <v>71</v>
      </c>
      <c r="E8038" s="450">
        <v>0</v>
      </c>
      <c r="F8038" s="455"/>
      <c r="G8038" s="453" t="e">
        <f>VLOOKUP(B8038,'SINAPI-%MO'!B:E,4,0)</f>
        <v>#N/A</v>
      </c>
      <c r="H8038" s="456" t="str">
        <f t="shared" si="125"/>
        <v/>
      </c>
    </row>
    <row r="8039" spans="1:8" x14ac:dyDescent="0.25">
      <c r="A8039" s="447"/>
      <c r="B8039" s="449">
        <v>104428</v>
      </c>
      <c r="C8039" s="439" t="s">
        <v>11946</v>
      </c>
      <c r="D8039" s="449" t="s">
        <v>71</v>
      </c>
      <c r="E8039" s="450">
        <v>0</v>
      </c>
      <c r="F8039" s="455"/>
      <c r="G8039" s="453" t="e">
        <f>VLOOKUP(B8039,'SINAPI-%MO'!B:E,4,0)</f>
        <v>#N/A</v>
      </c>
      <c r="H8039" s="456" t="str">
        <f t="shared" si="125"/>
        <v/>
      </c>
    </row>
    <row r="8040" spans="1:8" x14ac:dyDescent="0.25">
      <c r="A8040" s="447"/>
      <c r="B8040" s="449">
        <v>92391</v>
      </c>
      <c r="C8040" s="439" t="s">
        <v>4048</v>
      </c>
      <c r="D8040" s="449" t="s">
        <v>71</v>
      </c>
      <c r="E8040" s="450">
        <v>76.28</v>
      </c>
      <c r="F8040" s="455">
        <v>0</v>
      </c>
      <c r="G8040" s="453">
        <f>VLOOKUP(B8040,'SINAPI-%MO'!B:E,4,0)</f>
        <v>6.0999999999999999E-2</v>
      </c>
      <c r="H8040" s="456">
        <f t="shared" si="125"/>
        <v>71.62</v>
      </c>
    </row>
    <row r="8041" spans="1:8" x14ac:dyDescent="0.25">
      <c r="A8041" s="447"/>
      <c r="B8041" s="449">
        <v>92392</v>
      </c>
      <c r="C8041" s="439" t="s">
        <v>4049</v>
      </c>
      <c r="D8041" s="449" t="s">
        <v>71</v>
      </c>
      <c r="E8041" s="450">
        <v>83.47</v>
      </c>
      <c r="F8041" s="455">
        <v>0</v>
      </c>
      <c r="G8041" s="453">
        <f>VLOOKUP(B8041,'SINAPI-%MO'!B:E,4,0)</f>
        <v>6.2399999999999997E-2</v>
      </c>
      <c r="H8041" s="456">
        <f t="shared" si="125"/>
        <v>78.260000000000005</v>
      </c>
    </row>
    <row r="8042" spans="1:8" x14ac:dyDescent="0.25">
      <c r="A8042" s="447"/>
      <c r="B8042" s="449">
        <v>104437</v>
      </c>
      <c r="C8042" s="439" t="s">
        <v>11947</v>
      </c>
      <c r="D8042" s="449" t="s">
        <v>71</v>
      </c>
      <c r="E8042" s="450">
        <v>0</v>
      </c>
      <c r="F8042" s="455"/>
      <c r="G8042" s="453" t="e">
        <f>VLOOKUP(B8042,'SINAPI-%MO'!B:E,4,0)</f>
        <v>#N/A</v>
      </c>
      <c r="H8042" s="456" t="str">
        <f t="shared" si="125"/>
        <v/>
      </c>
    </row>
    <row r="8043" spans="1:8" x14ac:dyDescent="0.25">
      <c r="A8043" s="447"/>
      <c r="B8043" s="449">
        <v>104435</v>
      </c>
      <c r="C8043" s="439" t="s">
        <v>11948</v>
      </c>
      <c r="D8043" s="449" t="s">
        <v>71</v>
      </c>
      <c r="E8043" s="450">
        <v>0</v>
      </c>
      <c r="F8043" s="455"/>
      <c r="G8043" s="453" t="e">
        <f>VLOOKUP(B8043,'SINAPI-%MO'!B:E,4,0)</f>
        <v>#N/A</v>
      </c>
      <c r="H8043" s="456" t="str">
        <f t="shared" si="125"/>
        <v/>
      </c>
    </row>
    <row r="8044" spans="1:8" x14ac:dyDescent="0.25">
      <c r="A8044" s="447"/>
      <c r="B8044" s="449">
        <v>104433</v>
      </c>
      <c r="C8044" s="439" t="s">
        <v>13182</v>
      </c>
      <c r="D8044" s="449" t="s">
        <v>71</v>
      </c>
      <c r="E8044" s="450">
        <v>89.94</v>
      </c>
      <c r="F8044" s="455">
        <v>0</v>
      </c>
      <c r="G8044" s="453">
        <f>VLOOKUP(B8044,'SINAPI-%MO'!B:E,4,0)</f>
        <v>0.13089999999999999</v>
      </c>
      <c r="H8044" s="456">
        <f t="shared" si="125"/>
        <v>78.16</v>
      </c>
    </row>
    <row r="8045" spans="1:8" x14ac:dyDescent="0.25">
      <c r="A8045" s="447"/>
      <c r="B8045" s="449">
        <v>93680</v>
      </c>
      <c r="C8045" s="439" t="s">
        <v>4062</v>
      </c>
      <c r="D8045" s="449" t="s">
        <v>71</v>
      </c>
      <c r="E8045" s="450">
        <v>87.67</v>
      </c>
      <c r="F8045" s="455">
        <v>0</v>
      </c>
      <c r="G8045" s="453">
        <f>VLOOKUP(B8045,'SINAPI-%MO'!B:E,4,0)</f>
        <v>0.111</v>
      </c>
      <c r="H8045" s="456">
        <f t="shared" si="125"/>
        <v>77.930000000000007</v>
      </c>
    </row>
    <row r="8046" spans="1:8" x14ac:dyDescent="0.25">
      <c r="A8046" s="447"/>
      <c r="B8046" s="449">
        <v>93681</v>
      </c>
      <c r="C8046" s="439" t="s">
        <v>4063</v>
      </c>
      <c r="D8046" s="449" t="s">
        <v>71</v>
      </c>
      <c r="E8046" s="450">
        <v>104.57</v>
      </c>
      <c r="F8046" s="455">
        <v>0</v>
      </c>
      <c r="G8046" s="453">
        <f>VLOOKUP(B8046,'SINAPI-%MO'!B:E,4,0)</f>
        <v>0.12139999999999999</v>
      </c>
      <c r="H8046" s="456">
        <f t="shared" si="125"/>
        <v>91.87</v>
      </c>
    </row>
    <row r="8047" spans="1:8" x14ac:dyDescent="0.25">
      <c r="A8047" s="447"/>
      <c r="B8047" s="449">
        <v>92397</v>
      </c>
      <c r="C8047" s="439" t="s">
        <v>4054</v>
      </c>
      <c r="D8047" s="449" t="s">
        <v>71</v>
      </c>
      <c r="E8047" s="450">
        <v>72.790000000000006</v>
      </c>
      <c r="F8047" s="455">
        <v>0</v>
      </c>
      <c r="G8047" s="453">
        <f>VLOOKUP(B8047,'SINAPI-%MO'!B:E,4,0)</f>
        <v>0.13370000000000001</v>
      </c>
      <c r="H8047" s="456">
        <f t="shared" si="125"/>
        <v>63.05</v>
      </c>
    </row>
    <row r="8048" spans="1:8" x14ac:dyDescent="0.25">
      <c r="A8048" s="447"/>
      <c r="B8048" s="449">
        <v>92398</v>
      </c>
      <c r="C8048" s="439" t="s">
        <v>4055</v>
      </c>
      <c r="D8048" s="449" t="s">
        <v>71</v>
      </c>
      <c r="E8048" s="450">
        <v>83.74</v>
      </c>
      <c r="F8048" s="455">
        <v>0</v>
      </c>
      <c r="G8048" s="453">
        <f>VLOOKUP(B8048,'SINAPI-%MO'!B:E,4,0)</f>
        <v>0.1517</v>
      </c>
      <c r="H8048" s="456">
        <f t="shared" si="125"/>
        <v>71.03</v>
      </c>
    </row>
    <row r="8049" spans="1:8" x14ac:dyDescent="0.25">
      <c r="A8049" s="447"/>
      <c r="B8049" s="449">
        <v>92400</v>
      </c>
      <c r="C8049" s="439" t="s">
        <v>4056</v>
      </c>
      <c r="D8049" s="449" t="s">
        <v>71</v>
      </c>
      <c r="E8049" s="450">
        <v>97.7</v>
      </c>
      <c r="F8049" s="455">
        <v>0</v>
      </c>
      <c r="G8049" s="453">
        <f>VLOOKUP(B8049,'SINAPI-%MO'!B:E,4,0)</f>
        <v>0.1605</v>
      </c>
      <c r="H8049" s="456">
        <f t="shared" si="125"/>
        <v>82.01</v>
      </c>
    </row>
    <row r="8050" spans="1:8" x14ac:dyDescent="0.25">
      <c r="A8050" s="447"/>
      <c r="B8050" s="449">
        <v>92395</v>
      </c>
      <c r="C8050" s="439" t="s">
        <v>4052</v>
      </c>
      <c r="D8050" s="449" t="s">
        <v>71</v>
      </c>
      <c r="E8050" s="450">
        <v>119.63</v>
      </c>
      <c r="F8050" s="455">
        <v>0</v>
      </c>
      <c r="G8050" s="453">
        <f>VLOOKUP(B8050,'SINAPI-%MO'!B:E,4,0)</f>
        <v>9.2799999999999994E-2</v>
      </c>
      <c r="H8050" s="456">
        <f t="shared" si="125"/>
        <v>108.52</v>
      </c>
    </row>
    <row r="8051" spans="1:8" x14ac:dyDescent="0.25">
      <c r="A8051" s="447"/>
      <c r="B8051" s="449">
        <v>92393</v>
      </c>
      <c r="C8051" s="439" t="s">
        <v>4050</v>
      </c>
      <c r="D8051" s="449" t="s">
        <v>71</v>
      </c>
      <c r="E8051" s="450">
        <v>76.59</v>
      </c>
      <c r="F8051" s="455">
        <v>0</v>
      </c>
      <c r="G8051" s="453">
        <f>VLOOKUP(B8051,'SINAPI-%MO'!B:E,4,0)</f>
        <v>7.7899999999999997E-2</v>
      </c>
      <c r="H8051" s="456">
        <f t="shared" si="125"/>
        <v>70.62</v>
      </c>
    </row>
    <row r="8052" spans="1:8" x14ac:dyDescent="0.25">
      <c r="A8052" s="447"/>
      <c r="B8052" s="449">
        <v>92394</v>
      </c>
      <c r="C8052" s="439" t="s">
        <v>4051</v>
      </c>
      <c r="D8052" s="449" t="s">
        <v>71</v>
      </c>
      <c r="E8052" s="450">
        <v>91.68</v>
      </c>
      <c r="F8052" s="455">
        <v>0</v>
      </c>
      <c r="G8052" s="453">
        <f>VLOOKUP(B8052,'SINAPI-%MO'!B:E,4,0)</f>
        <v>8.8599999999999998E-2</v>
      </c>
      <c r="H8052" s="456">
        <f t="shared" si="125"/>
        <v>83.55</v>
      </c>
    </row>
    <row r="8053" spans="1:8" x14ac:dyDescent="0.25">
      <c r="A8053" s="447"/>
      <c r="B8053" s="449">
        <v>97115</v>
      </c>
      <c r="C8053" s="439" t="s">
        <v>4074</v>
      </c>
      <c r="D8053" s="449" t="s">
        <v>81</v>
      </c>
      <c r="E8053" s="450">
        <v>60.9</v>
      </c>
      <c r="F8053" s="455">
        <v>0</v>
      </c>
      <c r="G8053" s="453">
        <f>VLOOKUP(B8053,'SINAPI-%MO'!B:E,4,0)</f>
        <v>0.24909999999999999</v>
      </c>
      <c r="H8053" s="456">
        <f t="shared" si="125"/>
        <v>45.72</v>
      </c>
    </row>
    <row r="8054" spans="1:8" x14ac:dyDescent="0.25">
      <c r="A8054" s="447"/>
      <c r="B8054" s="449">
        <v>97113</v>
      </c>
      <c r="C8054" s="439" t="s">
        <v>4072</v>
      </c>
      <c r="D8054" s="449" t="s">
        <v>71</v>
      </c>
      <c r="E8054" s="450">
        <v>2.6</v>
      </c>
      <c r="F8054" s="455">
        <v>0</v>
      </c>
      <c r="G8054" s="453">
        <f>VLOOKUP(B8054,'SINAPI-%MO'!B:E,4,0)</f>
        <v>0.1</v>
      </c>
      <c r="H8054" s="456">
        <f t="shared" si="125"/>
        <v>2.34</v>
      </c>
    </row>
    <row r="8055" spans="1:8" x14ac:dyDescent="0.25">
      <c r="A8055" s="447"/>
      <c r="B8055" s="449">
        <v>97120</v>
      </c>
      <c r="C8055" s="439" t="s">
        <v>4079</v>
      </c>
      <c r="D8055" s="449" t="s">
        <v>81</v>
      </c>
      <c r="E8055" s="450">
        <v>9.68</v>
      </c>
      <c r="F8055" s="455">
        <v>0</v>
      </c>
      <c r="G8055" s="453">
        <f>VLOOKUP(B8055,'SINAPI-%MO'!B:E,4,0)</f>
        <v>0.15809999999999999</v>
      </c>
      <c r="H8055" s="456">
        <f t="shared" si="125"/>
        <v>8.14</v>
      </c>
    </row>
    <row r="8056" spans="1:8" x14ac:dyDescent="0.25">
      <c r="A8056" s="447"/>
      <c r="B8056" s="449">
        <v>97116</v>
      </c>
      <c r="C8056" s="439" t="s">
        <v>4075</v>
      </c>
      <c r="D8056" s="449" t="s">
        <v>81</v>
      </c>
      <c r="E8056" s="450">
        <v>23.04</v>
      </c>
      <c r="F8056" s="455">
        <v>0</v>
      </c>
      <c r="G8056" s="453">
        <f>VLOOKUP(B8056,'SINAPI-%MO'!B:E,4,0)</f>
        <v>0.42580000000000001</v>
      </c>
      <c r="H8056" s="456">
        <f t="shared" si="125"/>
        <v>13.22</v>
      </c>
    </row>
    <row r="8057" spans="1:8" x14ac:dyDescent="0.25">
      <c r="A8057" s="447"/>
      <c r="B8057" s="449">
        <v>97117</v>
      </c>
      <c r="C8057" s="439" t="s">
        <v>4076</v>
      </c>
      <c r="D8057" s="449" t="s">
        <v>81</v>
      </c>
      <c r="E8057" s="450">
        <v>20.07</v>
      </c>
      <c r="F8057" s="455">
        <v>0</v>
      </c>
      <c r="G8057" s="453">
        <f>VLOOKUP(B8057,'SINAPI-%MO'!B:E,4,0)</f>
        <v>0.31290000000000001</v>
      </c>
      <c r="H8057" s="456">
        <f t="shared" si="125"/>
        <v>13.79</v>
      </c>
    </row>
    <row r="8058" spans="1:8" x14ac:dyDescent="0.25">
      <c r="A8058" s="447"/>
      <c r="B8058" s="449">
        <v>97118</v>
      </c>
      <c r="C8058" s="439" t="s">
        <v>4077</v>
      </c>
      <c r="D8058" s="449" t="s">
        <v>81</v>
      </c>
      <c r="E8058" s="450">
        <v>16.600000000000001</v>
      </c>
      <c r="F8058" s="455">
        <v>0</v>
      </c>
      <c r="G8058" s="453">
        <f>VLOOKUP(B8058,'SINAPI-%MO'!B:E,4,0)</f>
        <v>0.24160000000000001</v>
      </c>
      <c r="H8058" s="456">
        <f t="shared" si="125"/>
        <v>12.58</v>
      </c>
    </row>
    <row r="8059" spans="1:8" x14ac:dyDescent="0.25">
      <c r="A8059" s="447"/>
      <c r="B8059" s="449">
        <v>97119</v>
      </c>
      <c r="C8059" s="439" t="s">
        <v>4078</v>
      </c>
      <c r="D8059" s="449" t="s">
        <v>81</v>
      </c>
      <c r="E8059" s="450">
        <v>14.93</v>
      </c>
      <c r="F8059" s="455">
        <v>0</v>
      </c>
      <c r="G8059" s="453">
        <f>VLOOKUP(B8059,'SINAPI-%MO'!B:E,4,0)</f>
        <v>0.16339999999999999</v>
      </c>
      <c r="H8059" s="456">
        <f t="shared" si="125"/>
        <v>12.49</v>
      </c>
    </row>
    <row r="8060" spans="1:8" x14ac:dyDescent="0.25">
      <c r="A8060" s="447"/>
      <c r="B8060" s="449">
        <v>97114</v>
      </c>
      <c r="C8060" s="439" t="s">
        <v>4073</v>
      </c>
      <c r="D8060" s="449" t="s">
        <v>73</v>
      </c>
      <c r="E8060" s="450">
        <v>0.4</v>
      </c>
      <c r="F8060" s="455">
        <v>0</v>
      </c>
      <c r="G8060" s="453">
        <f>VLOOKUP(B8060,'SINAPI-%MO'!B:E,4,0)</f>
        <v>0.95</v>
      </c>
      <c r="H8060" s="456">
        <f t="shared" si="125"/>
        <v>0.02</v>
      </c>
    </row>
    <row r="8061" spans="1:8" x14ac:dyDescent="0.25">
      <c r="A8061" s="447"/>
      <c r="B8061" s="449">
        <v>97111</v>
      </c>
      <c r="C8061" s="439" t="s">
        <v>4070</v>
      </c>
      <c r="D8061" s="449" t="s">
        <v>71</v>
      </c>
      <c r="E8061" s="450">
        <v>224.34</v>
      </c>
      <c r="F8061" s="455">
        <v>1E-4</v>
      </c>
      <c r="G8061" s="453">
        <f>VLOOKUP(B8061,'SINAPI-%MO'!B:E,4,0)</f>
        <v>8.9599999999999999E-2</v>
      </c>
      <c r="H8061" s="456">
        <f t="shared" si="125"/>
        <v>204.23</v>
      </c>
    </row>
    <row r="8062" spans="1:8" x14ac:dyDescent="0.25">
      <c r="A8062" s="447"/>
      <c r="B8062" s="449">
        <v>97112</v>
      </c>
      <c r="C8062" s="439" t="s">
        <v>4071</v>
      </c>
      <c r="D8062" s="449" t="s">
        <v>71</v>
      </c>
      <c r="E8062" s="450">
        <v>232.36</v>
      </c>
      <c r="F8062" s="455">
        <v>1E-4</v>
      </c>
      <c r="G8062" s="453">
        <f>VLOOKUP(B8062,'SINAPI-%MO'!B:E,4,0)</f>
        <v>9.2299999999999993E-2</v>
      </c>
      <c r="H8062" s="456">
        <f t="shared" si="125"/>
        <v>210.91</v>
      </c>
    </row>
    <row r="8063" spans="1:8" x14ac:dyDescent="0.25">
      <c r="A8063" s="447"/>
      <c r="B8063" s="449">
        <v>103904</v>
      </c>
      <c r="C8063" s="439" t="s">
        <v>4084</v>
      </c>
      <c r="D8063" s="449" t="s">
        <v>71</v>
      </c>
      <c r="E8063" s="450">
        <v>136.88</v>
      </c>
      <c r="F8063" s="455">
        <v>1E-4</v>
      </c>
      <c r="G8063" s="453">
        <f>VLOOKUP(B8063,'SINAPI-%MO'!B:E,4,0)</f>
        <v>0.12659999999999999</v>
      </c>
      <c r="H8063" s="456">
        <f t="shared" si="125"/>
        <v>119.55</v>
      </c>
    </row>
    <row r="8064" spans="1:8" x14ac:dyDescent="0.25">
      <c r="A8064" s="447"/>
      <c r="B8064" s="449">
        <v>103905</v>
      </c>
      <c r="C8064" s="439" t="s">
        <v>4085</v>
      </c>
      <c r="D8064" s="449" t="s">
        <v>71</v>
      </c>
      <c r="E8064" s="450">
        <v>144.51</v>
      </c>
      <c r="F8064" s="455">
        <v>1E-4</v>
      </c>
      <c r="G8064" s="453">
        <f>VLOOKUP(B8064,'SINAPI-%MO'!B:E,4,0)</f>
        <v>0.1237</v>
      </c>
      <c r="H8064" s="456">
        <f t="shared" si="125"/>
        <v>126.63</v>
      </c>
    </row>
    <row r="8065" spans="1:8" x14ac:dyDescent="0.25">
      <c r="A8065" s="447"/>
      <c r="B8065" s="449">
        <v>103907</v>
      </c>
      <c r="C8065" s="439" t="s">
        <v>4087</v>
      </c>
      <c r="D8065" s="449" t="s">
        <v>71</v>
      </c>
      <c r="E8065" s="450">
        <v>152.47</v>
      </c>
      <c r="F8065" s="455">
        <v>1E-4</v>
      </c>
      <c r="G8065" s="453">
        <f>VLOOKUP(B8065,'SINAPI-%MO'!B:E,4,0)</f>
        <v>0.12039999999999999</v>
      </c>
      <c r="H8065" s="456">
        <f t="shared" si="125"/>
        <v>134.11000000000001</v>
      </c>
    </row>
    <row r="8066" spans="1:8" x14ac:dyDescent="0.25">
      <c r="A8066" s="447"/>
      <c r="B8066" s="449">
        <v>103911</v>
      </c>
      <c r="C8066" s="439" t="s">
        <v>4090</v>
      </c>
      <c r="D8066" s="449" t="s">
        <v>71</v>
      </c>
      <c r="E8066" s="450">
        <v>223.23</v>
      </c>
      <c r="F8066" s="455">
        <v>2.0000000000000001E-4</v>
      </c>
      <c r="G8066" s="453">
        <f>VLOOKUP(B8066,'SINAPI-%MO'!B:E,4,0)</f>
        <v>9.8599999999999993E-2</v>
      </c>
      <c r="H8066" s="456">
        <f t="shared" si="125"/>
        <v>201.21</v>
      </c>
    </row>
    <row r="8067" spans="1:8" x14ac:dyDescent="0.25">
      <c r="A8067" s="447"/>
      <c r="B8067" s="449">
        <v>97104</v>
      </c>
      <c r="C8067" s="439" t="s">
        <v>4064</v>
      </c>
      <c r="D8067" s="449" t="s">
        <v>71</v>
      </c>
      <c r="E8067" s="450">
        <v>140.94</v>
      </c>
      <c r="F8067" s="455">
        <v>1E-4</v>
      </c>
      <c r="G8067" s="453">
        <f>VLOOKUP(B8067,'SINAPI-%MO'!B:E,4,0)</f>
        <v>0.123</v>
      </c>
      <c r="H8067" s="456">
        <f t="shared" si="125"/>
        <v>123.6</v>
      </c>
    </row>
    <row r="8068" spans="1:8" x14ac:dyDescent="0.25">
      <c r="A8068" s="447"/>
      <c r="B8068" s="449">
        <v>103906</v>
      </c>
      <c r="C8068" s="439" t="s">
        <v>4086</v>
      </c>
      <c r="D8068" s="449" t="s">
        <v>71</v>
      </c>
      <c r="E8068" s="450">
        <v>174.94</v>
      </c>
      <c r="F8068" s="455">
        <v>1E-4</v>
      </c>
      <c r="G8068" s="453">
        <f>VLOOKUP(B8068,'SINAPI-%MO'!B:E,4,0)</f>
        <v>0.13919999999999999</v>
      </c>
      <c r="H8068" s="456">
        <f t="shared" si="125"/>
        <v>150.58000000000001</v>
      </c>
    </row>
    <row r="8069" spans="1:8" x14ac:dyDescent="0.25">
      <c r="A8069" s="447"/>
      <c r="B8069" s="449">
        <v>97105</v>
      </c>
      <c r="C8069" s="439" t="s">
        <v>4065</v>
      </c>
      <c r="D8069" s="449" t="s">
        <v>71</v>
      </c>
      <c r="E8069" s="450">
        <v>159.69</v>
      </c>
      <c r="F8069" s="455">
        <v>1E-4</v>
      </c>
      <c r="G8069" s="453">
        <f>VLOOKUP(B8069,'SINAPI-%MO'!B:E,4,0)</f>
        <v>0.11650000000000001</v>
      </c>
      <c r="H8069" s="456">
        <f t="shared" si="125"/>
        <v>141.08000000000001</v>
      </c>
    </row>
    <row r="8070" spans="1:8" x14ac:dyDescent="0.25">
      <c r="A8070" s="447"/>
      <c r="B8070" s="449">
        <v>97106</v>
      </c>
      <c r="C8070" s="439" t="s">
        <v>4066</v>
      </c>
      <c r="D8070" s="449" t="s">
        <v>71</v>
      </c>
      <c r="E8070" s="450">
        <v>177.64</v>
      </c>
      <c r="F8070" s="455">
        <v>1E-4</v>
      </c>
      <c r="G8070" s="453">
        <f>VLOOKUP(B8070,'SINAPI-%MO'!B:E,4,0)</f>
        <v>0.1111</v>
      </c>
      <c r="H8070" s="456">
        <f t="shared" si="125"/>
        <v>157.9</v>
      </c>
    </row>
    <row r="8071" spans="1:8" x14ac:dyDescent="0.25">
      <c r="A8071" s="447"/>
      <c r="B8071" s="449">
        <v>97107</v>
      </c>
      <c r="C8071" s="439" t="s">
        <v>4067</v>
      </c>
      <c r="D8071" s="449" t="s">
        <v>71</v>
      </c>
      <c r="E8071" s="450">
        <v>202.08</v>
      </c>
      <c r="F8071" s="455">
        <v>1E-4</v>
      </c>
      <c r="G8071" s="453">
        <f>VLOOKUP(B8071,'SINAPI-%MO'!B:E,4,0)</f>
        <v>0.1033</v>
      </c>
      <c r="H8071" s="456">
        <f t="shared" si="125"/>
        <v>181.2</v>
      </c>
    </row>
    <row r="8072" spans="1:8" x14ac:dyDescent="0.25">
      <c r="A8072" s="447"/>
      <c r="B8072" s="449">
        <v>97108</v>
      </c>
      <c r="C8072" s="439" t="s">
        <v>4068</v>
      </c>
      <c r="D8072" s="449" t="s">
        <v>71</v>
      </c>
      <c r="E8072" s="450">
        <v>230.01</v>
      </c>
      <c r="F8072" s="455">
        <v>2.0000000000000001E-4</v>
      </c>
      <c r="G8072" s="453">
        <f>VLOOKUP(B8072,'SINAPI-%MO'!B:E,4,0)</f>
        <v>9.5699999999999993E-2</v>
      </c>
      <c r="H8072" s="456">
        <f t="shared" si="125"/>
        <v>207.99</v>
      </c>
    </row>
    <row r="8073" spans="1:8" x14ac:dyDescent="0.25">
      <c r="A8073" s="447"/>
      <c r="B8073" s="449">
        <v>97109</v>
      </c>
      <c r="C8073" s="439" t="s">
        <v>4069</v>
      </c>
      <c r="D8073" s="449" t="s">
        <v>71</v>
      </c>
      <c r="E8073" s="450">
        <v>254.13</v>
      </c>
      <c r="F8073" s="455">
        <v>2.0000000000000001E-4</v>
      </c>
      <c r="G8073" s="453">
        <f>VLOOKUP(B8073,'SINAPI-%MO'!B:E,4,0)</f>
        <v>9.4399999999999998E-2</v>
      </c>
      <c r="H8073" s="456">
        <f t="shared" si="125"/>
        <v>230.14</v>
      </c>
    </row>
    <row r="8074" spans="1:8" x14ac:dyDescent="0.25">
      <c r="A8074" s="447"/>
      <c r="B8074" s="449">
        <v>103913</v>
      </c>
      <c r="C8074" s="439" t="s">
        <v>4092</v>
      </c>
      <c r="D8074" s="449" t="s">
        <v>71</v>
      </c>
      <c r="E8074" s="450">
        <v>129.13</v>
      </c>
      <c r="F8074" s="455">
        <v>0</v>
      </c>
      <c r="G8074" s="453">
        <f>VLOOKUP(B8074,'SINAPI-%MO'!B:E,4,0)</f>
        <v>0.1021</v>
      </c>
      <c r="H8074" s="456">
        <f t="shared" si="125"/>
        <v>115.94</v>
      </c>
    </row>
    <row r="8075" spans="1:8" x14ac:dyDescent="0.25">
      <c r="A8075" s="447"/>
      <c r="B8075" s="449">
        <v>103914</v>
      </c>
      <c r="C8075" s="439" t="s">
        <v>4093</v>
      </c>
      <c r="D8075" s="449" t="s">
        <v>71</v>
      </c>
      <c r="E8075" s="450">
        <v>150.43</v>
      </c>
      <c r="F8075" s="455">
        <v>1E-4</v>
      </c>
      <c r="G8075" s="453">
        <f>VLOOKUP(B8075,'SINAPI-%MO'!B:E,4,0)</f>
        <v>9.8299999999999998E-2</v>
      </c>
      <c r="H8075" s="456">
        <f t="shared" si="125"/>
        <v>135.63999999999999</v>
      </c>
    </row>
    <row r="8076" spans="1:8" x14ac:dyDescent="0.25">
      <c r="A8076" s="447"/>
      <c r="B8076" s="449">
        <v>103915</v>
      </c>
      <c r="C8076" s="439" t="s">
        <v>4094</v>
      </c>
      <c r="D8076" s="449" t="s">
        <v>71</v>
      </c>
      <c r="E8076" s="450">
        <v>163.99</v>
      </c>
      <c r="F8076" s="455">
        <v>1E-4</v>
      </c>
      <c r="G8076" s="453">
        <f>VLOOKUP(B8076,'SINAPI-%MO'!B:E,4,0)</f>
        <v>9.4700000000000006E-2</v>
      </c>
      <c r="H8076" s="456">
        <f t="shared" ref="H8076:H8139" si="126">IF(E8076&gt;0,TRUNC(E8076*(1-G8076),2),"")</f>
        <v>148.46</v>
      </c>
    </row>
    <row r="8077" spans="1:8" x14ac:dyDescent="0.25">
      <c r="A8077" s="447"/>
      <c r="B8077" s="449">
        <v>103916</v>
      </c>
      <c r="C8077" s="439" t="s">
        <v>4095</v>
      </c>
      <c r="D8077" s="449" t="s">
        <v>71</v>
      </c>
      <c r="E8077" s="450">
        <v>188.36</v>
      </c>
      <c r="F8077" s="455">
        <v>1E-4</v>
      </c>
      <c r="G8077" s="453">
        <f>VLOOKUP(B8077,'SINAPI-%MO'!B:E,4,0)</f>
        <v>9.1999999999999998E-2</v>
      </c>
      <c r="H8077" s="456">
        <f t="shared" si="126"/>
        <v>171.03</v>
      </c>
    </row>
    <row r="8078" spans="1:8" x14ac:dyDescent="0.25">
      <c r="A8078" s="447"/>
      <c r="B8078" s="449">
        <v>103917</v>
      </c>
      <c r="C8078" s="439" t="s">
        <v>4096</v>
      </c>
      <c r="D8078" s="449" t="s">
        <v>71</v>
      </c>
      <c r="E8078" s="450">
        <v>216.43</v>
      </c>
      <c r="F8078" s="455">
        <v>2.0000000000000001E-4</v>
      </c>
      <c r="G8078" s="453">
        <f>VLOOKUP(B8078,'SINAPI-%MO'!B:E,4,0)</f>
        <v>8.5999999999999993E-2</v>
      </c>
      <c r="H8078" s="456">
        <f t="shared" si="126"/>
        <v>197.81</v>
      </c>
    </row>
    <row r="8079" spans="1:8" x14ac:dyDescent="0.25">
      <c r="A8079" s="447"/>
      <c r="B8079" s="449">
        <v>103918</v>
      </c>
      <c r="C8079" s="439" t="s">
        <v>4097</v>
      </c>
      <c r="D8079" s="449" t="s">
        <v>71</v>
      </c>
      <c r="E8079" s="450">
        <v>229.31</v>
      </c>
      <c r="F8079" s="455">
        <v>2.0000000000000001E-4</v>
      </c>
      <c r="G8079" s="453">
        <f>VLOOKUP(B8079,'SINAPI-%MO'!B:E,4,0)</f>
        <v>8.5099999999999995E-2</v>
      </c>
      <c r="H8079" s="456">
        <f t="shared" si="126"/>
        <v>209.79</v>
      </c>
    </row>
    <row r="8080" spans="1:8" x14ac:dyDescent="0.25">
      <c r="A8080" s="447"/>
      <c r="B8080" s="449">
        <v>103919</v>
      </c>
      <c r="C8080" s="439" t="s">
        <v>11949</v>
      </c>
      <c r="D8080" s="449" t="s">
        <v>71</v>
      </c>
      <c r="E8080" s="450">
        <v>0</v>
      </c>
      <c r="F8080" s="455"/>
      <c r="G8080" s="453" t="e">
        <f>VLOOKUP(B8080,'SINAPI-%MO'!B:E,4,0)</f>
        <v>#N/A</v>
      </c>
      <c r="H8080" s="456" t="str">
        <f t="shared" si="126"/>
        <v/>
      </c>
    </row>
    <row r="8081" spans="1:8" x14ac:dyDescent="0.25">
      <c r="A8081" s="447"/>
      <c r="B8081" s="449">
        <v>103920</v>
      </c>
      <c r="C8081" s="439" t="s">
        <v>11950</v>
      </c>
      <c r="D8081" s="449" t="s">
        <v>71</v>
      </c>
      <c r="E8081" s="450">
        <v>0</v>
      </c>
      <c r="F8081" s="455"/>
      <c r="G8081" s="453" t="e">
        <f>VLOOKUP(B8081,'SINAPI-%MO'!B:E,4,0)</f>
        <v>#N/A</v>
      </c>
      <c r="H8081" s="456" t="str">
        <f t="shared" si="126"/>
        <v/>
      </c>
    </row>
    <row r="8082" spans="1:8" x14ac:dyDescent="0.25">
      <c r="A8082" s="447"/>
      <c r="B8082" s="449">
        <v>103921</v>
      </c>
      <c r="C8082" s="439" t="s">
        <v>11951</v>
      </c>
      <c r="D8082" s="449" t="s">
        <v>71</v>
      </c>
      <c r="E8082" s="450">
        <v>0</v>
      </c>
      <c r="F8082" s="455"/>
      <c r="G8082" s="453" t="e">
        <f>VLOOKUP(B8082,'SINAPI-%MO'!B:E,4,0)</f>
        <v>#N/A</v>
      </c>
      <c r="H8082" s="456" t="str">
        <f t="shared" si="126"/>
        <v/>
      </c>
    </row>
    <row r="8083" spans="1:8" x14ac:dyDescent="0.25">
      <c r="A8083" s="447"/>
      <c r="B8083" s="449">
        <v>103922</v>
      </c>
      <c r="C8083" s="439" t="s">
        <v>11952</v>
      </c>
      <c r="D8083" s="449" t="s">
        <v>71</v>
      </c>
      <c r="E8083" s="450">
        <v>0</v>
      </c>
      <c r="F8083" s="455"/>
      <c r="G8083" s="453" t="e">
        <f>VLOOKUP(B8083,'SINAPI-%MO'!B:E,4,0)</f>
        <v>#N/A</v>
      </c>
      <c r="H8083" s="456" t="str">
        <f t="shared" si="126"/>
        <v/>
      </c>
    </row>
    <row r="8084" spans="1:8" x14ac:dyDescent="0.25">
      <c r="A8084" s="447"/>
      <c r="B8084" s="449">
        <v>103923</v>
      </c>
      <c r="C8084" s="439" t="s">
        <v>11953</v>
      </c>
      <c r="D8084" s="449" t="s">
        <v>71</v>
      </c>
      <c r="E8084" s="450">
        <v>0</v>
      </c>
      <c r="F8084" s="455"/>
      <c r="G8084" s="453" t="e">
        <f>VLOOKUP(B8084,'SINAPI-%MO'!B:E,4,0)</f>
        <v>#N/A</v>
      </c>
      <c r="H8084" s="456" t="str">
        <f t="shared" si="126"/>
        <v/>
      </c>
    </row>
    <row r="8085" spans="1:8" x14ac:dyDescent="0.25">
      <c r="A8085" s="447"/>
      <c r="B8085" s="449">
        <v>103908</v>
      </c>
      <c r="C8085" s="439" t="s">
        <v>4088</v>
      </c>
      <c r="D8085" s="449" t="s">
        <v>71</v>
      </c>
      <c r="E8085" s="450">
        <v>172.22</v>
      </c>
      <c r="F8085" s="455">
        <v>1E-4</v>
      </c>
      <c r="G8085" s="453">
        <f>VLOOKUP(B8085,'SINAPI-%MO'!B:E,4,0)</f>
        <v>0.11459999999999999</v>
      </c>
      <c r="H8085" s="456">
        <f t="shared" si="126"/>
        <v>152.47999999999999</v>
      </c>
    </row>
    <row r="8086" spans="1:8" x14ac:dyDescent="0.25">
      <c r="A8086" s="447"/>
      <c r="B8086" s="449">
        <v>103909</v>
      </c>
      <c r="C8086" s="439" t="s">
        <v>4089</v>
      </c>
      <c r="D8086" s="449" t="s">
        <v>71</v>
      </c>
      <c r="E8086" s="450">
        <v>195.98</v>
      </c>
      <c r="F8086" s="455">
        <v>2.0000000000000001E-4</v>
      </c>
      <c r="G8086" s="453">
        <f>VLOOKUP(B8086,'SINAPI-%MO'!B:E,4,0)</f>
        <v>0.1065</v>
      </c>
      <c r="H8086" s="456">
        <f t="shared" si="126"/>
        <v>175.1</v>
      </c>
    </row>
    <row r="8087" spans="1:8" x14ac:dyDescent="0.25">
      <c r="A8087" s="447"/>
      <c r="B8087" s="449">
        <v>103912</v>
      </c>
      <c r="C8087" s="439" t="s">
        <v>4091</v>
      </c>
      <c r="D8087" s="449" t="s">
        <v>71</v>
      </c>
      <c r="E8087" s="450">
        <v>246.68</v>
      </c>
      <c r="F8087" s="455">
        <v>2.0000000000000001E-4</v>
      </c>
      <c r="G8087" s="453">
        <f>VLOOKUP(B8087,'SINAPI-%MO'!B:E,4,0)</f>
        <v>9.7199999999999995E-2</v>
      </c>
      <c r="H8087" s="456">
        <f t="shared" si="126"/>
        <v>222.7</v>
      </c>
    </row>
    <row r="8088" spans="1:8" x14ac:dyDescent="0.25">
      <c r="A8088" s="447"/>
      <c r="B8088" s="449">
        <v>101979</v>
      </c>
      <c r="C8088" s="439" t="s">
        <v>4552</v>
      </c>
      <c r="D8088" s="449" t="s">
        <v>73</v>
      </c>
      <c r="E8088" s="450">
        <v>45.47</v>
      </c>
      <c r="F8088" s="455">
        <v>0</v>
      </c>
      <c r="G8088" s="453">
        <f>VLOOKUP(B8088,'SINAPI-%MO'!B:E,4,0)</f>
        <v>0.157</v>
      </c>
      <c r="H8088" s="456">
        <f t="shared" si="126"/>
        <v>38.33</v>
      </c>
    </row>
    <row r="8089" spans="1:8" x14ac:dyDescent="0.25">
      <c r="A8089" s="447"/>
      <c r="B8089" s="449">
        <v>101970</v>
      </c>
      <c r="C8089" s="439" t="s">
        <v>11954</v>
      </c>
      <c r="D8089" s="449" t="s">
        <v>73</v>
      </c>
      <c r="E8089" s="450">
        <v>0</v>
      </c>
      <c r="F8089" s="455"/>
      <c r="G8089" s="453" t="e">
        <f>VLOOKUP(B8089,'SINAPI-%MO'!B:E,4,0)</f>
        <v>#N/A</v>
      </c>
      <c r="H8089" s="456" t="str">
        <f t="shared" si="126"/>
        <v/>
      </c>
    </row>
    <row r="8090" spans="1:8" x14ac:dyDescent="0.25">
      <c r="A8090" s="447"/>
      <c r="B8090" s="449">
        <v>101972</v>
      </c>
      <c r="C8090" s="439" t="s">
        <v>11955</v>
      </c>
      <c r="D8090" s="449" t="s">
        <v>73</v>
      </c>
      <c r="E8090" s="450">
        <v>0</v>
      </c>
      <c r="F8090" s="455"/>
      <c r="G8090" s="453" t="e">
        <f>VLOOKUP(B8090,'SINAPI-%MO'!B:E,4,0)</f>
        <v>#N/A</v>
      </c>
      <c r="H8090" s="456" t="str">
        <f t="shared" si="126"/>
        <v/>
      </c>
    </row>
    <row r="8091" spans="1:8" x14ac:dyDescent="0.25">
      <c r="A8091" s="447"/>
      <c r="B8091" s="449">
        <v>101966</v>
      </c>
      <c r="C8091" s="439" t="s">
        <v>4551</v>
      </c>
      <c r="D8091" s="449" t="s">
        <v>73</v>
      </c>
      <c r="E8091" s="450">
        <v>236.65</v>
      </c>
      <c r="F8091" s="455">
        <v>0</v>
      </c>
      <c r="G8091" s="453">
        <f>VLOOKUP(B8091,'SINAPI-%MO'!B:E,4,0)</f>
        <v>6.3500000000000001E-2</v>
      </c>
      <c r="H8091" s="456">
        <f t="shared" si="126"/>
        <v>221.62</v>
      </c>
    </row>
    <row r="8092" spans="1:8" x14ac:dyDescent="0.25">
      <c r="A8092" s="447"/>
      <c r="B8092" s="449">
        <v>101976</v>
      </c>
      <c r="C8092" s="439" t="s">
        <v>11956</v>
      </c>
      <c r="D8092" s="449" t="s">
        <v>73</v>
      </c>
      <c r="E8092" s="450">
        <v>0</v>
      </c>
      <c r="F8092" s="455"/>
      <c r="G8092" s="453" t="e">
        <f>VLOOKUP(B8092,'SINAPI-%MO'!B:E,4,0)</f>
        <v>#N/A</v>
      </c>
      <c r="H8092" s="456" t="str">
        <f t="shared" si="126"/>
        <v/>
      </c>
    </row>
    <row r="8093" spans="1:8" x14ac:dyDescent="0.25">
      <c r="A8093" s="447"/>
      <c r="B8093" s="449">
        <v>101978</v>
      </c>
      <c r="C8093" s="439" t="s">
        <v>11957</v>
      </c>
      <c r="D8093" s="449" t="s">
        <v>73</v>
      </c>
      <c r="E8093" s="450">
        <v>0</v>
      </c>
      <c r="F8093" s="455"/>
      <c r="G8093" s="453" t="e">
        <f>VLOOKUP(B8093,'SINAPI-%MO'!B:E,4,0)</f>
        <v>#N/A</v>
      </c>
      <c r="H8093" s="456" t="str">
        <f t="shared" si="126"/>
        <v/>
      </c>
    </row>
    <row r="8094" spans="1:8" x14ac:dyDescent="0.25">
      <c r="A8094" s="447"/>
      <c r="B8094" s="449">
        <v>101967</v>
      </c>
      <c r="C8094" s="439" t="s">
        <v>11958</v>
      </c>
      <c r="D8094" s="449" t="s">
        <v>73</v>
      </c>
      <c r="E8094" s="450">
        <v>0</v>
      </c>
      <c r="F8094" s="455"/>
      <c r="G8094" s="453" t="e">
        <f>VLOOKUP(B8094,'SINAPI-%MO'!B:E,4,0)</f>
        <v>#N/A</v>
      </c>
      <c r="H8094" s="456" t="str">
        <f t="shared" si="126"/>
        <v/>
      </c>
    </row>
    <row r="8095" spans="1:8" x14ac:dyDescent="0.25">
      <c r="A8095" s="447"/>
      <c r="B8095" s="449">
        <v>101968</v>
      </c>
      <c r="C8095" s="439" t="s">
        <v>11959</v>
      </c>
      <c r="D8095" s="449" t="s">
        <v>73</v>
      </c>
      <c r="E8095" s="450">
        <v>0</v>
      </c>
      <c r="F8095" s="455"/>
      <c r="G8095" s="453" t="e">
        <f>VLOOKUP(B8095,'SINAPI-%MO'!B:E,4,0)</f>
        <v>#N/A</v>
      </c>
      <c r="H8095" s="456" t="str">
        <f t="shared" si="126"/>
        <v/>
      </c>
    </row>
    <row r="8096" spans="1:8" x14ac:dyDescent="0.25">
      <c r="A8096" s="447"/>
      <c r="B8096" s="449">
        <v>101965</v>
      </c>
      <c r="C8096" s="439" t="s">
        <v>10836</v>
      </c>
      <c r="D8096" s="449" t="s">
        <v>73</v>
      </c>
      <c r="E8096" s="450">
        <v>182.14</v>
      </c>
      <c r="F8096" s="455">
        <v>0</v>
      </c>
      <c r="G8096" s="453">
        <f>VLOOKUP(B8096,'SINAPI-%MO'!B:E,4,0)</f>
        <v>0.17810000000000001</v>
      </c>
      <c r="H8096" s="456">
        <f t="shared" si="126"/>
        <v>149.69999999999999</v>
      </c>
    </row>
    <row r="8097" spans="1:8" x14ac:dyDescent="0.25">
      <c r="A8097" s="447"/>
      <c r="B8097" s="449">
        <v>104100</v>
      </c>
      <c r="C8097" s="439" t="s">
        <v>11960</v>
      </c>
      <c r="D8097" s="449" t="s">
        <v>71</v>
      </c>
      <c r="E8097" s="450">
        <v>0</v>
      </c>
      <c r="F8097" s="455"/>
      <c r="G8097" s="453" t="e">
        <f>VLOOKUP(B8097,'SINAPI-%MO'!B:E,4,0)</f>
        <v>#N/A</v>
      </c>
      <c r="H8097" s="456" t="str">
        <f t="shared" si="126"/>
        <v/>
      </c>
    </row>
    <row r="8098" spans="1:8" x14ac:dyDescent="0.25">
      <c r="A8098" s="447"/>
      <c r="B8098" s="449">
        <v>104099</v>
      </c>
      <c r="C8098" s="439" t="s">
        <v>11961</v>
      </c>
      <c r="D8098" s="449" t="s">
        <v>71</v>
      </c>
      <c r="E8098" s="450">
        <v>0</v>
      </c>
      <c r="F8098" s="455"/>
      <c r="G8098" s="453" t="e">
        <f>VLOOKUP(B8098,'SINAPI-%MO'!B:E,4,0)</f>
        <v>#N/A</v>
      </c>
      <c r="H8098" s="456" t="str">
        <f t="shared" si="126"/>
        <v/>
      </c>
    </row>
    <row r="8099" spans="1:8" x14ac:dyDescent="0.25">
      <c r="A8099" s="447"/>
      <c r="B8099" s="449">
        <v>104102</v>
      </c>
      <c r="C8099" s="439" t="s">
        <v>11962</v>
      </c>
      <c r="D8099" s="449" t="s">
        <v>71</v>
      </c>
      <c r="E8099" s="450">
        <v>0</v>
      </c>
      <c r="F8099" s="455"/>
      <c r="G8099" s="453" t="e">
        <f>VLOOKUP(B8099,'SINAPI-%MO'!B:E,4,0)</f>
        <v>#N/A</v>
      </c>
      <c r="H8099" s="456" t="str">
        <f t="shared" si="126"/>
        <v/>
      </c>
    </row>
    <row r="8100" spans="1:8" x14ac:dyDescent="0.25">
      <c r="A8100" s="447"/>
      <c r="B8100" s="449">
        <v>104101</v>
      </c>
      <c r="C8100" s="439" t="s">
        <v>11963</v>
      </c>
      <c r="D8100" s="449" t="s">
        <v>71</v>
      </c>
      <c r="E8100" s="450">
        <v>0</v>
      </c>
      <c r="F8100" s="455"/>
      <c r="G8100" s="453" t="e">
        <f>VLOOKUP(B8100,'SINAPI-%MO'!B:E,4,0)</f>
        <v>#N/A</v>
      </c>
      <c r="H8100" s="456" t="str">
        <f t="shared" si="126"/>
        <v/>
      </c>
    </row>
    <row r="8101" spans="1:8" x14ac:dyDescent="0.25">
      <c r="A8101" s="447"/>
      <c r="B8101" s="449">
        <v>104103</v>
      </c>
      <c r="C8101" s="439" t="s">
        <v>13846</v>
      </c>
      <c r="D8101" s="449" t="s">
        <v>71</v>
      </c>
      <c r="E8101" s="450">
        <v>0</v>
      </c>
      <c r="F8101" s="455"/>
      <c r="G8101" s="453" t="e">
        <f>VLOOKUP(B8101,'SINAPI-%MO'!B:E,4,0)</f>
        <v>#N/A</v>
      </c>
      <c r="H8101" s="456" t="str">
        <f t="shared" si="126"/>
        <v/>
      </c>
    </row>
    <row r="8102" spans="1:8" x14ac:dyDescent="0.25">
      <c r="A8102" s="447"/>
      <c r="B8102" s="449">
        <v>92123</v>
      </c>
      <c r="C8102" s="439" t="s">
        <v>14935</v>
      </c>
      <c r="D8102" s="449" t="s">
        <v>84</v>
      </c>
      <c r="E8102" s="450">
        <v>77.83</v>
      </c>
      <c r="F8102" s="455">
        <v>0</v>
      </c>
      <c r="G8102" s="453">
        <f>VLOOKUP(B8102,'SINAPI-%MO'!B:E,4,0)</f>
        <v>0.43359999999999999</v>
      </c>
      <c r="H8102" s="456">
        <f t="shared" si="126"/>
        <v>44.08</v>
      </c>
    </row>
    <row r="8103" spans="1:8" x14ac:dyDescent="0.25">
      <c r="A8103" s="447"/>
      <c r="B8103" s="449">
        <v>106665</v>
      </c>
      <c r="C8103" s="439" t="s">
        <v>15385</v>
      </c>
      <c r="D8103" s="449" t="s">
        <v>84</v>
      </c>
      <c r="E8103" s="450">
        <v>0</v>
      </c>
      <c r="F8103" s="455"/>
      <c r="G8103" s="453" t="e">
        <f>VLOOKUP(B8103,'SINAPI-%MO'!B:E,4,0)</f>
        <v>#N/A</v>
      </c>
      <c r="H8103" s="456" t="str">
        <f t="shared" si="126"/>
        <v/>
      </c>
    </row>
    <row r="8104" spans="1:8" x14ac:dyDescent="0.25">
      <c r="A8104" s="447"/>
      <c r="B8104" s="449">
        <v>92122</v>
      </c>
      <c r="C8104" s="439" t="s">
        <v>14936</v>
      </c>
      <c r="D8104" s="449" t="s">
        <v>84</v>
      </c>
      <c r="E8104" s="450">
        <v>78.83</v>
      </c>
      <c r="F8104" s="455">
        <v>0</v>
      </c>
      <c r="G8104" s="453">
        <f>VLOOKUP(B8104,'SINAPI-%MO'!B:E,4,0)</f>
        <v>0.91639999999999999</v>
      </c>
      <c r="H8104" s="456">
        <f t="shared" si="126"/>
        <v>6.59</v>
      </c>
    </row>
    <row r="8105" spans="1:8" x14ac:dyDescent="0.25">
      <c r="A8105" s="447"/>
      <c r="B8105" s="449">
        <v>103615</v>
      </c>
      <c r="C8105" s="439" t="s">
        <v>11964</v>
      </c>
      <c r="D8105" s="449" t="s">
        <v>73</v>
      </c>
      <c r="E8105" s="450">
        <v>0</v>
      </c>
      <c r="F8105" s="455"/>
      <c r="G8105" s="453" t="e">
        <f>VLOOKUP(B8105,'SINAPI-%MO'!B:E,4,0)</f>
        <v>#N/A</v>
      </c>
      <c r="H8105" s="456" t="str">
        <f t="shared" si="126"/>
        <v/>
      </c>
    </row>
    <row r="8106" spans="1:8" x14ac:dyDescent="0.25">
      <c r="A8106" s="447"/>
      <c r="B8106" s="449">
        <v>103637</v>
      </c>
      <c r="C8106" s="439" t="s">
        <v>11965</v>
      </c>
      <c r="D8106" s="449" t="s">
        <v>73</v>
      </c>
      <c r="E8106" s="450">
        <v>0</v>
      </c>
      <c r="F8106" s="455"/>
      <c r="G8106" s="453" t="e">
        <f>VLOOKUP(B8106,'SINAPI-%MO'!B:E,4,0)</f>
        <v>#N/A</v>
      </c>
      <c r="H8106" s="456" t="str">
        <f t="shared" si="126"/>
        <v/>
      </c>
    </row>
    <row r="8107" spans="1:8" x14ac:dyDescent="0.25">
      <c r="A8107" s="447"/>
      <c r="B8107" s="449">
        <v>103593</v>
      </c>
      <c r="C8107" s="439" t="s">
        <v>11966</v>
      </c>
      <c r="D8107" s="449" t="s">
        <v>73</v>
      </c>
      <c r="E8107" s="450">
        <v>0</v>
      </c>
      <c r="F8107" s="455"/>
      <c r="G8107" s="453" t="e">
        <f>VLOOKUP(B8107,'SINAPI-%MO'!B:E,4,0)</f>
        <v>#N/A</v>
      </c>
      <c r="H8107" s="456" t="str">
        <f t="shared" si="126"/>
        <v/>
      </c>
    </row>
    <row r="8108" spans="1:8" x14ac:dyDescent="0.25">
      <c r="A8108" s="447"/>
      <c r="B8108" s="449">
        <v>103616</v>
      </c>
      <c r="C8108" s="439" t="s">
        <v>11967</v>
      </c>
      <c r="D8108" s="449" t="s">
        <v>73</v>
      </c>
      <c r="E8108" s="450">
        <v>0</v>
      </c>
      <c r="F8108" s="455"/>
      <c r="G8108" s="453" t="e">
        <f>VLOOKUP(B8108,'SINAPI-%MO'!B:E,4,0)</f>
        <v>#N/A</v>
      </c>
      <c r="H8108" s="456" t="str">
        <f t="shared" si="126"/>
        <v/>
      </c>
    </row>
    <row r="8109" spans="1:8" x14ac:dyDescent="0.25">
      <c r="A8109" s="447"/>
      <c r="B8109" s="449">
        <v>103638</v>
      </c>
      <c r="C8109" s="439" t="s">
        <v>11968</v>
      </c>
      <c r="D8109" s="449" t="s">
        <v>73</v>
      </c>
      <c r="E8109" s="450">
        <v>0</v>
      </c>
      <c r="F8109" s="455"/>
      <c r="G8109" s="453" t="e">
        <f>VLOOKUP(B8109,'SINAPI-%MO'!B:E,4,0)</f>
        <v>#N/A</v>
      </c>
      <c r="H8109" s="456" t="str">
        <f t="shared" si="126"/>
        <v/>
      </c>
    </row>
    <row r="8110" spans="1:8" x14ac:dyDescent="0.25">
      <c r="A8110" s="447"/>
      <c r="B8110" s="449">
        <v>103594</v>
      </c>
      <c r="C8110" s="439" t="s">
        <v>11969</v>
      </c>
      <c r="D8110" s="449" t="s">
        <v>73</v>
      </c>
      <c r="E8110" s="450">
        <v>0</v>
      </c>
      <c r="F8110" s="455"/>
      <c r="G8110" s="453" t="e">
        <f>VLOOKUP(B8110,'SINAPI-%MO'!B:E,4,0)</f>
        <v>#N/A</v>
      </c>
      <c r="H8110" s="456" t="str">
        <f t="shared" si="126"/>
        <v/>
      </c>
    </row>
    <row r="8111" spans="1:8" x14ac:dyDescent="0.25">
      <c r="A8111" s="447"/>
      <c r="B8111" s="449">
        <v>103617</v>
      </c>
      <c r="C8111" s="439" t="s">
        <v>11970</v>
      </c>
      <c r="D8111" s="449" t="s">
        <v>73</v>
      </c>
      <c r="E8111" s="450">
        <v>0</v>
      </c>
      <c r="F8111" s="455"/>
      <c r="G8111" s="453" t="e">
        <f>VLOOKUP(B8111,'SINAPI-%MO'!B:E,4,0)</f>
        <v>#N/A</v>
      </c>
      <c r="H8111" s="456" t="str">
        <f t="shared" si="126"/>
        <v/>
      </c>
    </row>
    <row r="8112" spans="1:8" x14ac:dyDescent="0.25">
      <c r="A8112" s="447"/>
      <c r="B8112" s="449">
        <v>103639</v>
      </c>
      <c r="C8112" s="439" t="s">
        <v>11971</v>
      </c>
      <c r="D8112" s="449" t="s">
        <v>73</v>
      </c>
      <c r="E8112" s="450">
        <v>0</v>
      </c>
      <c r="F8112" s="455"/>
      <c r="G8112" s="453" t="e">
        <f>VLOOKUP(B8112,'SINAPI-%MO'!B:E,4,0)</f>
        <v>#N/A</v>
      </c>
      <c r="H8112" s="456" t="str">
        <f t="shared" si="126"/>
        <v/>
      </c>
    </row>
    <row r="8113" spans="1:8" x14ac:dyDescent="0.25">
      <c r="A8113" s="447"/>
      <c r="B8113" s="449">
        <v>103595</v>
      </c>
      <c r="C8113" s="439" t="s">
        <v>11972</v>
      </c>
      <c r="D8113" s="449" t="s">
        <v>73</v>
      </c>
      <c r="E8113" s="450">
        <v>0</v>
      </c>
      <c r="F8113" s="455"/>
      <c r="G8113" s="453" t="e">
        <f>VLOOKUP(B8113,'SINAPI-%MO'!B:E,4,0)</f>
        <v>#N/A</v>
      </c>
      <c r="H8113" s="456" t="str">
        <f t="shared" si="126"/>
        <v/>
      </c>
    </row>
    <row r="8114" spans="1:8" x14ac:dyDescent="0.25">
      <c r="A8114" s="447"/>
      <c r="B8114" s="449">
        <v>103609</v>
      </c>
      <c r="C8114" s="439" t="s">
        <v>11973</v>
      </c>
      <c r="D8114" s="449" t="s">
        <v>73</v>
      </c>
      <c r="E8114" s="450">
        <v>0</v>
      </c>
      <c r="F8114" s="455"/>
      <c r="G8114" s="453" t="e">
        <f>VLOOKUP(B8114,'SINAPI-%MO'!B:E,4,0)</f>
        <v>#N/A</v>
      </c>
      <c r="H8114" s="456" t="str">
        <f t="shared" si="126"/>
        <v/>
      </c>
    </row>
    <row r="8115" spans="1:8" x14ac:dyDescent="0.25">
      <c r="A8115" s="447"/>
      <c r="B8115" s="449">
        <v>103631</v>
      </c>
      <c r="C8115" s="439" t="s">
        <v>11974</v>
      </c>
      <c r="D8115" s="449" t="s">
        <v>73</v>
      </c>
      <c r="E8115" s="450">
        <v>0</v>
      </c>
      <c r="F8115" s="455"/>
      <c r="G8115" s="453" t="e">
        <f>VLOOKUP(B8115,'SINAPI-%MO'!B:E,4,0)</f>
        <v>#N/A</v>
      </c>
      <c r="H8115" s="456" t="str">
        <f t="shared" si="126"/>
        <v/>
      </c>
    </row>
    <row r="8116" spans="1:8" x14ac:dyDescent="0.25">
      <c r="A8116" s="447"/>
      <c r="B8116" s="449">
        <v>103587</v>
      </c>
      <c r="C8116" s="439" t="s">
        <v>11975</v>
      </c>
      <c r="D8116" s="449" t="s">
        <v>73</v>
      </c>
      <c r="E8116" s="450">
        <v>0</v>
      </c>
      <c r="F8116" s="455"/>
      <c r="G8116" s="453" t="e">
        <f>VLOOKUP(B8116,'SINAPI-%MO'!B:E,4,0)</f>
        <v>#N/A</v>
      </c>
      <c r="H8116" s="456" t="str">
        <f t="shared" si="126"/>
        <v/>
      </c>
    </row>
    <row r="8117" spans="1:8" x14ac:dyDescent="0.25">
      <c r="A8117" s="447"/>
      <c r="B8117" s="449">
        <v>103618</v>
      </c>
      <c r="C8117" s="439" t="s">
        <v>11976</v>
      </c>
      <c r="D8117" s="449" t="s">
        <v>73</v>
      </c>
      <c r="E8117" s="450">
        <v>0</v>
      </c>
      <c r="F8117" s="455"/>
      <c r="G8117" s="453" t="e">
        <f>VLOOKUP(B8117,'SINAPI-%MO'!B:E,4,0)</f>
        <v>#N/A</v>
      </c>
      <c r="H8117" s="456" t="str">
        <f t="shared" si="126"/>
        <v/>
      </c>
    </row>
    <row r="8118" spans="1:8" x14ac:dyDescent="0.25">
      <c r="A8118" s="447"/>
      <c r="B8118" s="449">
        <v>103640</v>
      </c>
      <c r="C8118" s="439" t="s">
        <v>11977</v>
      </c>
      <c r="D8118" s="449" t="s">
        <v>73</v>
      </c>
      <c r="E8118" s="450">
        <v>0</v>
      </c>
      <c r="F8118" s="455"/>
      <c r="G8118" s="453" t="e">
        <f>VLOOKUP(B8118,'SINAPI-%MO'!B:E,4,0)</f>
        <v>#N/A</v>
      </c>
      <c r="H8118" s="456" t="str">
        <f t="shared" si="126"/>
        <v/>
      </c>
    </row>
    <row r="8119" spans="1:8" x14ac:dyDescent="0.25">
      <c r="A8119" s="447"/>
      <c r="B8119" s="449">
        <v>103596</v>
      </c>
      <c r="C8119" s="439" t="s">
        <v>11978</v>
      </c>
      <c r="D8119" s="449" t="s">
        <v>73</v>
      </c>
      <c r="E8119" s="450">
        <v>0</v>
      </c>
      <c r="F8119" s="455"/>
      <c r="G8119" s="453" t="e">
        <f>VLOOKUP(B8119,'SINAPI-%MO'!B:E,4,0)</f>
        <v>#N/A</v>
      </c>
      <c r="H8119" s="456" t="str">
        <f t="shared" si="126"/>
        <v/>
      </c>
    </row>
    <row r="8120" spans="1:8" x14ac:dyDescent="0.25">
      <c r="A8120" s="447"/>
      <c r="B8120" s="449">
        <v>103619</v>
      </c>
      <c r="C8120" s="439" t="s">
        <v>11979</v>
      </c>
      <c r="D8120" s="449" t="s">
        <v>73</v>
      </c>
      <c r="E8120" s="450">
        <v>0</v>
      </c>
      <c r="F8120" s="455"/>
      <c r="G8120" s="453" t="e">
        <f>VLOOKUP(B8120,'SINAPI-%MO'!B:E,4,0)</f>
        <v>#N/A</v>
      </c>
      <c r="H8120" s="456" t="str">
        <f t="shared" si="126"/>
        <v/>
      </c>
    </row>
    <row r="8121" spans="1:8" x14ac:dyDescent="0.25">
      <c r="A8121" s="447"/>
      <c r="B8121" s="449">
        <v>103641</v>
      </c>
      <c r="C8121" s="439" t="s">
        <v>11980</v>
      </c>
      <c r="D8121" s="449" t="s">
        <v>73</v>
      </c>
      <c r="E8121" s="450">
        <v>0</v>
      </c>
      <c r="F8121" s="455"/>
      <c r="G8121" s="453" t="e">
        <f>VLOOKUP(B8121,'SINAPI-%MO'!B:E,4,0)</f>
        <v>#N/A</v>
      </c>
      <c r="H8121" s="456" t="str">
        <f t="shared" si="126"/>
        <v/>
      </c>
    </row>
    <row r="8122" spans="1:8" x14ac:dyDescent="0.25">
      <c r="A8122" s="447"/>
      <c r="B8122" s="449">
        <v>103597</v>
      </c>
      <c r="C8122" s="439" t="s">
        <v>11981</v>
      </c>
      <c r="D8122" s="449" t="s">
        <v>73</v>
      </c>
      <c r="E8122" s="450">
        <v>0</v>
      </c>
      <c r="F8122" s="455"/>
      <c r="G8122" s="453" t="e">
        <f>VLOOKUP(B8122,'SINAPI-%MO'!B:E,4,0)</f>
        <v>#N/A</v>
      </c>
      <c r="H8122" s="456" t="str">
        <f t="shared" si="126"/>
        <v/>
      </c>
    </row>
    <row r="8123" spans="1:8" x14ac:dyDescent="0.25">
      <c r="A8123" s="447"/>
      <c r="B8123" s="449">
        <v>103620</v>
      </c>
      <c r="C8123" s="439" t="s">
        <v>11982</v>
      </c>
      <c r="D8123" s="449" t="s">
        <v>73</v>
      </c>
      <c r="E8123" s="450">
        <v>0</v>
      </c>
      <c r="F8123" s="455"/>
      <c r="G8123" s="453" t="e">
        <f>VLOOKUP(B8123,'SINAPI-%MO'!B:E,4,0)</f>
        <v>#N/A</v>
      </c>
      <c r="H8123" s="456" t="str">
        <f t="shared" si="126"/>
        <v/>
      </c>
    </row>
    <row r="8124" spans="1:8" x14ac:dyDescent="0.25">
      <c r="A8124" s="447"/>
      <c r="B8124" s="449">
        <v>103642</v>
      </c>
      <c r="C8124" s="439" t="s">
        <v>11983</v>
      </c>
      <c r="D8124" s="449" t="s">
        <v>73</v>
      </c>
      <c r="E8124" s="450">
        <v>0</v>
      </c>
      <c r="F8124" s="455"/>
      <c r="G8124" s="453" t="e">
        <f>VLOOKUP(B8124,'SINAPI-%MO'!B:E,4,0)</f>
        <v>#N/A</v>
      </c>
      <c r="H8124" s="456" t="str">
        <f t="shared" si="126"/>
        <v/>
      </c>
    </row>
    <row r="8125" spans="1:8" x14ac:dyDescent="0.25">
      <c r="A8125" s="447"/>
      <c r="B8125" s="449">
        <v>103598</v>
      </c>
      <c r="C8125" s="439" t="s">
        <v>11984</v>
      </c>
      <c r="D8125" s="449" t="s">
        <v>73</v>
      </c>
      <c r="E8125" s="450">
        <v>0</v>
      </c>
      <c r="F8125" s="455"/>
      <c r="G8125" s="453" t="e">
        <f>VLOOKUP(B8125,'SINAPI-%MO'!B:E,4,0)</f>
        <v>#N/A</v>
      </c>
      <c r="H8125" s="456" t="str">
        <f t="shared" si="126"/>
        <v/>
      </c>
    </row>
    <row r="8126" spans="1:8" x14ac:dyDescent="0.25">
      <c r="A8126" s="447"/>
      <c r="B8126" s="449">
        <v>103621</v>
      </c>
      <c r="C8126" s="439" t="s">
        <v>11985</v>
      </c>
      <c r="D8126" s="449" t="s">
        <v>73</v>
      </c>
      <c r="E8126" s="450">
        <v>0</v>
      </c>
      <c r="F8126" s="455"/>
      <c r="G8126" s="453" t="e">
        <f>VLOOKUP(B8126,'SINAPI-%MO'!B:E,4,0)</f>
        <v>#N/A</v>
      </c>
      <c r="H8126" s="456" t="str">
        <f t="shared" si="126"/>
        <v/>
      </c>
    </row>
    <row r="8127" spans="1:8" x14ac:dyDescent="0.25">
      <c r="A8127" s="447"/>
      <c r="B8127" s="449">
        <v>103643</v>
      </c>
      <c r="C8127" s="439" t="s">
        <v>11986</v>
      </c>
      <c r="D8127" s="449" t="s">
        <v>73</v>
      </c>
      <c r="E8127" s="450">
        <v>0</v>
      </c>
      <c r="F8127" s="455"/>
      <c r="G8127" s="453" t="e">
        <f>VLOOKUP(B8127,'SINAPI-%MO'!B:E,4,0)</f>
        <v>#N/A</v>
      </c>
      <c r="H8127" s="456" t="str">
        <f t="shared" si="126"/>
        <v/>
      </c>
    </row>
    <row r="8128" spans="1:8" x14ac:dyDescent="0.25">
      <c r="A8128" s="447"/>
      <c r="B8128" s="449">
        <v>103599</v>
      </c>
      <c r="C8128" s="439" t="s">
        <v>11987</v>
      </c>
      <c r="D8128" s="449" t="s">
        <v>73</v>
      </c>
      <c r="E8128" s="450">
        <v>0</v>
      </c>
      <c r="F8128" s="455"/>
      <c r="G8128" s="453" t="e">
        <f>VLOOKUP(B8128,'SINAPI-%MO'!B:E,4,0)</f>
        <v>#N/A</v>
      </c>
      <c r="H8128" s="456" t="str">
        <f t="shared" si="126"/>
        <v/>
      </c>
    </row>
    <row r="8129" spans="1:8" x14ac:dyDescent="0.25">
      <c r="A8129" s="447"/>
      <c r="B8129" s="449">
        <v>103622</v>
      </c>
      <c r="C8129" s="439" t="s">
        <v>11988</v>
      </c>
      <c r="D8129" s="449" t="s">
        <v>73</v>
      </c>
      <c r="E8129" s="450">
        <v>0</v>
      </c>
      <c r="F8129" s="455"/>
      <c r="G8129" s="453" t="e">
        <f>VLOOKUP(B8129,'SINAPI-%MO'!B:E,4,0)</f>
        <v>#N/A</v>
      </c>
      <c r="H8129" s="456" t="str">
        <f t="shared" si="126"/>
        <v/>
      </c>
    </row>
    <row r="8130" spans="1:8" x14ac:dyDescent="0.25">
      <c r="A8130" s="447"/>
      <c r="B8130" s="449">
        <v>103644</v>
      </c>
      <c r="C8130" s="439" t="s">
        <v>11989</v>
      </c>
      <c r="D8130" s="449" t="s">
        <v>73</v>
      </c>
      <c r="E8130" s="450">
        <v>0</v>
      </c>
      <c r="F8130" s="455"/>
      <c r="G8130" s="453" t="e">
        <f>VLOOKUP(B8130,'SINAPI-%MO'!B:E,4,0)</f>
        <v>#N/A</v>
      </c>
      <c r="H8130" s="456" t="str">
        <f t="shared" si="126"/>
        <v/>
      </c>
    </row>
    <row r="8131" spans="1:8" x14ac:dyDescent="0.25">
      <c r="A8131" s="447"/>
      <c r="B8131" s="449">
        <v>103600</v>
      </c>
      <c r="C8131" s="439" t="s">
        <v>11990</v>
      </c>
      <c r="D8131" s="449" t="s">
        <v>73</v>
      </c>
      <c r="E8131" s="450">
        <v>0</v>
      </c>
      <c r="F8131" s="455"/>
      <c r="G8131" s="453" t="e">
        <f>VLOOKUP(B8131,'SINAPI-%MO'!B:E,4,0)</f>
        <v>#N/A</v>
      </c>
      <c r="H8131" s="456" t="str">
        <f t="shared" si="126"/>
        <v/>
      </c>
    </row>
    <row r="8132" spans="1:8" x14ac:dyDescent="0.25">
      <c r="A8132" s="447"/>
      <c r="B8132" s="449">
        <v>103610</v>
      </c>
      <c r="C8132" s="439" t="s">
        <v>11991</v>
      </c>
      <c r="D8132" s="449" t="s">
        <v>73</v>
      </c>
      <c r="E8132" s="450">
        <v>0</v>
      </c>
      <c r="F8132" s="455"/>
      <c r="G8132" s="453" t="e">
        <f>VLOOKUP(B8132,'SINAPI-%MO'!B:E,4,0)</f>
        <v>#N/A</v>
      </c>
      <c r="H8132" s="456" t="str">
        <f t="shared" si="126"/>
        <v/>
      </c>
    </row>
    <row r="8133" spans="1:8" x14ac:dyDescent="0.25">
      <c r="A8133" s="447"/>
      <c r="B8133" s="449">
        <v>103632</v>
      </c>
      <c r="C8133" s="439" t="s">
        <v>11992</v>
      </c>
      <c r="D8133" s="449" t="s">
        <v>73</v>
      </c>
      <c r="E8133" s="450">
        <v>0</v>
      </c>
      <c r="F8133" s="455"/>
      <c r="G8133" s="453" t="e">
        <f>VLOOKUP(B8133,'SINAPI-%MO'!B:E,4,0)</f>
        <v>#N/A</v>
      </c>
      <c r="H8133" s="456" t="str">
        <f t="shared" si="126"/>
        <v/>
      </c>
    </row>
    <row r="8134" spans="1:8" x14ac:dyDescent="0.25">
      <c r="A8134" s="447"/>
      <c r="B8134" s="449">
        <v>103588</v>
      </c>
      <c r="C8134" s="439" t="s">
        <v>11993</v>
      </c>
      <c r="D8134" s="449" t="s">
        <v>73</v>
      </c>
      <c r="E8134" s="450">
        <v>0</v>
      </c>
      <c r="F8134" s="455"/>
      <c r="G8134" s="453" t="e">
        <f>VLOOKUP(B8134,'SINAPI-%MO'!B:E,4,0)</f>
        <v>#N/A</v>
      </c>
      <c r="H8134" s="456" t="str">
        <f t="shared" si="126"/>
        <v/>
      </c>
    </row>
    <row r="8135" spans="1:8" x14ac:dyDescent="0.25">
      <c r="A8135" s="447"/>
      <c r="B8135" s="449">
        <v>103623</v>
      </c>
      <c r="C8135" s="439" t="s">
        <v>11994</v>
      </c>
      <c r="D8135" s="449" t="s">
        <v>73</v>
      </c>
      <c r="E8135" s="450">
        <v>0</v>
      </c>
      <c r="F8135" s="455"/>
      <c r="G8135" s="453" t="e">
        <f>VLOOKUP(B8135,'SINAPI-%MO'!B:E,4,0)</f>
        <v>#N/A</v>
      </c>
      <c r="H8135" s="456" t="str">
        <f t="shared" si="126"/>
        <v/>
      </c>
    </row>
    <row r="8136" spans="1:8" x14ac:dyDescent="0.25">
      <c r="A8136" s="447"/>
      <c r="B8136" s="449">
        <v>103645</v>
      </c>
      <c r="C8136" s="439" t="s">
        <v>11995</v>
      </c>
      <c r="D8136" s="449" t="s">
        <v>73</v>
      </c>
      <c r="E8136" s="450">
        <v>0</v>
      </c>
      <c r="F8136" s="455"/>
      <c r="G8136" s="453" t="e">
        <f>VLOOKUP(B8136,'SINAPI-%MO'!B:E,4,0)</f>
        <v>#N/A</v>
      </c>
      <c r="H8136" s="456" t="str">
        <f t="shared" si="126"/>
        <v/>
      </c>
    </row>
    <row r="8137" spans="1:8" x14ac:dyDescent="0.25">
      <c r="A8137" s="447"/>
      <c r="B8137" s="449">
        <v>103601</v>
      </c>
      <c r="C8137" s="439" t="s">
        <v>11996</v>
      </c>
      <c r="D8137" s="449" t="s">
        <v>73</v>
      </c>
      <c r="E8137" s="450">
        <v>0</v>
      </c>
      <c r="F8137" s="455"/>
      <c r="G8137" s="453" t="e">
        <f>VLOOKUP(B8137,'SINAPI-%MO'!B:E,4,0)</f>
        <v>#N/A</v>
      </c>
      <c r="H8137" s="456" t="str">
        <f t="shared" si="126"/>
        <v/>
      </c>
    </row>
    <row r="8138" spans="1:8" x14ac:dyDescent="0.25">
      <c r="A8138" s="447"/>
      <c r="B8138" s="449">
        <v>103624</v>
      </c>
      <c r="C8138" s="439" t="s">
        <v>11997</v>
      </c>
      <c r="D8138" s="449" t="s">
        <v>73</v>
      </c>
      <c r="E8138" s="450">
        <v>0</v>
      </c>
      <c r="F8138" s="455"/>
      <c r="G8138" s="453" t="e">
        <f>VLOOKUP(B8138,'SINAPI-%MO'!B:E,4,0)</f>
        <v>#N/A</v>
      </c>
      <c r="H8138" s="456" t="str">
        <f t="shared" si="126"/>
        <v/>
      </c>
    </row>
    <row r="8139" spans="1:8" x14ac:dyDescent="0.25">
      <c r="A8139" s="447"/>
      <c r="B8139" s="449">
        <v>103646</v>
      </c>
      <c r="C8139" s="439" t="s">
        <v>11998</v>
      </c>
      <c r="D8139" s="449" t="s">
        <v>73</v>
      </c>
      <c r="E8139" s="450">
        <v>0</v>
      </c>
      <c r="F8139" s="455"/>
      <c r="G8139" s="453" t="e">
        <f>VLOOKUP(B8139,'SINAPI-%MO'!B:E,4,0)</f>
        <v>#N/A</v>
      </c>
      <c r="H8139" s="456" t="str">
        <f t="shared" si="126"/>
        <v/>
      </c>
    </row>
    <row r="8140" spans="1:8" x14ac:dyDescent="0.25">
      <c r="A8140" s="447"/>
      <c r="B8140" s="449">
        <v>103602</v>
      </c>
      <c r="C8140" s="439" t="s">
        <v>11999</v>
      </c>
      <c r="D8140" s="449" t="s">
        <v>73</v>
      </c>
      <c r="E8140" s="450">
        <v>0</v>
      </c>
      <c r="F8140" s="455"/>
      <c r="G8140" s="453" t="e">
        <f>VLOOKUP(B8140,'SINAPI-%MO'!B:E,4,0)</f>
        <v>#N/A</v>
      </c>
      <c r="H8140" s="456" t="str">
        <f t="shared" ref="H8140:H8203" si="127">IF(E8140&gt;0,TRUNC(E8140*(1-G8140),2),"")</f>
        <v/>
      </c>
    </row>
    <row r="8141" spans="1:8" x14ac:dyDescent="0.25">
      <c r="A8141" s="447"/>
      <c r="B8141" s="449">
        <v>103625</v>
      </c>
      <c r="C8141" s="439" t="s">
        <v>12000</v>
      </c>
      <c r="D8141" s="449" t="s">
        <v>73</v>
      </c>
      <c r="E8141" s="450">
        <v>0</v>
      </c>
      <c r="F8141" s="455"/>
      <c r="G8141" s="453" t="e">
        <f>VLOOKUP(B8141,'SINAPI-%MO'!B:E,4,0)</f>
        <v>#N/A</v>
      </c>
      <c r="H8141" s="456" t="str">
        <f t="shared" si="127"/>
        <v/>
      </c>
    </row>
    <row r="8142" spans="1:8" x14ac:dyDescent="0.25">
      <c r="A8142" s="447"/>
      <c r="B8142" s="449">
        <v>103647</v>
      </c>
      <c r="C8142" s="439" t="s">
        <v>12001</v>
      </c>
      <c r="D8142" s="449" t="s">
        <v>73</v>
      </c>
      <c r="E8142" s="450">
        <v>0</v>
      </c>
      <c r="F8142" s="455"/>
      <c r="G8142" s="453" t="e">
        <f>VLOOKUP(B8142,'SINAPI-%MO'!B:E,4,0)</f>
        <v>#N/A</v>
      </c>
      <c r="H8142" s="456" t="str">
        <f t="shared" si="127"/>
        <v/>
      </c>
    </row>
    <row r="8143" spans="1:8" x14ac:dyDescent="0.25">
      <c r="A8143" s="447"/>
      <c r="B8143" s="449">
        <v>103603</v>
      </c>
      <c r="C8143" s="439" t="s">
        <v>12002</v>
      </c>
      <c r="D8143" s="449" t="s">
        <v>73</v>
      </c>
      <c r="E8143" s="450">
        <v>0</v>
      </c>
      <c r="F8143" s="455"/>
      <c r="G8143" s="453" t="e">
        <f>VLOOKUP(B8143,'SINAPI-%MO'!B:E,4,0)</f>
        <v>#N/A</v>
      </c>
      <c r="H8143" s="456" t="str">
        <f t="shared" si="127"/>
        <v/>
      </c>
    </row>
    <row r="8144" spans="1:8" x14ac:dyDescent="0.25">
      <c r="A8144" s="447"/>
      <c r="B8144" s="449">
        <v>103611</v>
      </c>
      <c r="C8144" s="439" t="s">
        <v>12003</v>
      </c>
      <c r="D8144" s="449" t="s">
        <v>73</v>
      </c>
      <c r="E8144" s="450">
        <v>0</v>
      </c>
      <c r="F8144" s="455"/>
      <c r="G8144" s="453" t="e">
        <f>VLOOKUP(B8144,'SINAPI-%MO'!B:E,4,0)</f>
        <v>#N/A</v>
      </c>
      <c r="H8144" s="456" t="str">
        <f t="shared" si="127"/>
        <v/>
      </c>
    </row>
    <row r="8145" spans="1:8" x14ac:dyDescent="0.25">
      <c r="A8145" s="447"/>
      <c r="B8145" s="449">
        <v>103633</v>
      </c>
      <c r="C8145" s="439" t="s">
        <v>12004</v>
      </c>
      <c r="D8145" s="449" t="s">
        <v>73</v>
      </c>
      <c r="E8145" s="450">
        <v>0</v>
      </c>
      <c r="F8145" s="455"/>
      <c r="G8145" s="453" t="e">
        <f>VLOOKUP(B8145,'SINAPI-%MO'!B:E,4,0)</f>
        <v>#N/A</v>
      </c>
      <c r="H8145" s="456" t="str">
        <f t="shared" si="127"/>
        <v/>
      </c>
    </row>
    <row r="8146" spans="1:8" x14ac:dyDescent="0.25">
      <c r="A8146" s="447"/>
      <c r="B8146" s="449">
        <v>103589</v>
      </c>
      <c r="C8146" s="439" t="s">
        <v>12005</v>
      </c>
      <c r="D8146" s="449" t="s">
        <v>73</v>
      </c>
      <c r="E8146" s="450">
        <v>0</v>
      </c>
      <c r="F8146" s="455"/>
      <c r="G8146" s="453" t="e">
        <f>VLOOKUP(B8146,'SINAPI-%MO'!B:E,4,0)</f>
        <v>#N/A</v>
      </c>
      <c r="H8146" s="456" t="str">
        <f t="shared" si="127"/>
        <v/>
      </c>
    </row>
    <row r="8147" spans="1:8" x14ac:dyDescent="0.25">
      <c r="A8147" s="447"/>
      <c r="B8147" s="449">
        <v>103626</v>
      </c>
      <c r="C8147" s="439" t="s">
        <v>12006</v>
      </c>
      <c r="D8147" s="449" t="s">
        <v>73</v>
      </c>
      <c r="E8147" s="450">
        <v>0</v>
      </c>
      <c r="F8147" s="455"/>
      <c r="G8147" s="453" t="e">
        <f>VLOOKUP(B8147,'SINAPI-%MO'!B:E,4,0)</f>
        <v>#N/A</v>
      </c>
      <c r="H8147" s="456" t="str">
        <f t="shared" si="127"/>
        <v/>
      </c>
    </row>
    <row r="8148" spans="1:8" x14ac:dyDescent="0.25">
      <c r="A8148" s="447"/>
      <c r="B8148" s="449">
        <v>103648</v>
      </c>
      <c r="C8148" s="439" t="s">
        <v>12007</v>
      </c>
      <c r="D8148" s="449" t="s">
        <v>73</v>
      </c>
      <c r="E8148" s="450">
        <v>0</v>
      </c>
      <c r="F8148" s="455"/>
      <c r="G8148" s="453" t="e">
        <f>VLOOKUP(B8148,'SINAPI-%MO'!B:E,4,0)</f>
        <v>#N/A</v>
      </c>
      <c r="H8148" s="456" t="str">
        <f t="shared" si="127"/>
        <v/>
      </c>
    </row>
    <row r="8149" spans="1:8" x14ac:dyDescent="0.25">
      <c r="A8149" s="447"/>
      <c r="B8149" s="449">
        <v>103604</v>
      </c>
      <c r="C8149" s="439" t="s">
        <v>12008</v>
      </c>
      <c r="D8149" s="449" t="s">
        <v>73</v>
      </c>
      <c r="E8149" s="450">
        <v>0</v>
      </c>
      <c r="F8149" s="455"/>
      <c r="G8149" s="453" t="e">
        <f>VLOOKUP(B8149,'SINAPI-%MO'!B:E,4,0)</f>
        <v>#N/A</v>
      </c>
      <c r="H8149" s="456" t="str">
        <f t="shared" si="127"/>
        <v/>
      </c>
    </row>
    <row r="8150" spans="1:8" x14ac:dyDescent="0.25">
      <c r="A8150" s="447"/>
      <c r="B8150" s="449">
        <v>103627</v>
      </c>
      <c r="C8150" s="439" t="s">
        <v>12009</v>
      </c>
      <c r="D8150" s="449" t="s">
        <v>73</v>
      </c>
      <c r="E8150" s="450">
        <v>0</v>
      </c>
      <c r="F8150" s="455"/>
      <c r="G8150" s="453" t="e">
        <f>VLOOKUP(B8150,'SINAPI-%MO'!B:E,4,0)</f>
        <v>#N/A</v>
      </c>
      <c r="H8150" s="456" t="str">
        <f t="shared" si="127"/>
        <v/>
      </c>
    </row>
    <row r="8151" spans="1:8" x14ac:dyDescent="0.25">
      <c r="A8151" s="447"/>
      <c r="B8151" s="449">
        <v>103649</v>
      </c>
      <c r="C8151" s="439" t="s">
        <v>12010</v>
      </c>
      <c r="D8151" s="449" t="s">
        <v>73</v>
      </c>
      <c r="E8151" s="450">
        <v>0</v>
      </c>
      <c r="F8151" s="455"/>
      <c r="G8151" s="453" t="e">
        <f>VLOOKUP(B8151,'SINAPI-%MO'!B:E,4,0)</f>
        <v>#N/A</v>
      </c>
      <c r="H8151" s="456" t="str">
        <f t="shared" si="127"/>
        <v/>
      </c>
    </row>
    <row r="8152" spans="1:8" x14ac:dyDescent="0.25">
      <c r="A8152" s="447"/>
      <c r="B8152" s="449">
        <v>103605</v>
      </c>
      <c r="C8152" s="439" t="s">
        <v>12011</v>
      </c>
      <c r="D8152" s="449" t="s">
        <v>73</v>
      </c>
      <c r="E8152" s="450">
        <v>0</v>
      </c>
      <c r="F8152" s="455"/>
      <c r="G8152" s="453" t="e">
        <f>VLOOKUP(B8152,'SINAPI-%MO'!B:E,4,0)</f>
        <v>#N/A</v>
      </c>
      <c r="H8152" s="456" t="str">
        <f t="shared" si="127"/>
        <v/>
      </c>
    </row>
    <row r="8153" spans="1:8" x14ac:dyDescent="0.25">
      <c r="A8153" s="447"/>
      <c r="B8153" s="449">
        <v>103612</v>
      </c>
      <c r="C8153" s="439" t="s">
        <v>12012</v>
      </c>
      <c r="D8153" s="449" t="s">
        <v>73</v>
      </c>
      <c r="E8153" s="450">
        <v>0</v>
      </c>
      <c r="F8153" s="455"/>
      <c r="G8153" s="453" t="e">
        <f>VLOOKUP(B8153,'SINAPI-%MO'!B:E,4,0)</f>
        <v>#N/A</v>
      </c>
      <c r="H8153" s="456" t="str">
        <f t="shared" si="127"/>
        <v/>
      </c>
    </row>
    <row r="8154" spans="1:8" x14ac:dyDescent="0.25">
      <c r="A8154" s="447"/>
      <c r="B8154" s="449">
        <v>103634</v>
      </c>
      <c r="C8154" s="439" t="s">
        <v>12013</v>
      </c>
      <c r="D8154" s="449" t="s">
        <v>73</v>
      </c>
      <c r="E8154" s="450">
        <v>0</v>
      </c>
      <c r="F8154" s="455"/>
      <c r="G8154" s="453" t="e">
        <f>VLOOKUP(B8154,'SINAPI-%MO'!B:E,4,0)</f>
        <v>#N/A</v>
      </c>
      <c r="H8154" s="456" t="str">
        <f t="shared" si="127"/>
        <v/>
      </c>
    </row>
    <row r="8155" spans="1:8" x14ac:dyDescent="0.25">
      <c r="A8155" s="447"/>
      <c r="B8155" s="449">
        <v>103590</v>
      </c>
      <c r="C8155" s="439" t="s">
        <v>12014</v>
      </c>
      <c r="D8155" s="449" t="s">
        <v>73</v>
      </c>
      <c r="E8155" s="450">
        <v>0</v>
      </c>
      <c r="F8155" s="455"/>
      <c r="G8155" s="453" t="e">
        <f>VLOOKUP(B8155,'SINAPI-%MO'!B:E,4,0)</f>
        <v>#N/A</v>
      </c>
      <c r="H8155" s="456" t="str">
        <f t="shared" si="127"/>
        <v/>
      </c>
    </row>
    <row r="8156" spans="1:8" x14ac:dyDescent="0.25">
      <c r="A8156" s="447"/>
      <c r="B8156" s="449">
        <v>103628</v>
      </c>
      <c r="C8156" s="439" t="s">
        <v>12015</v>
      </c>
      <c r="D8156" s="449" t="s">
        <v>73</v>
      </c>
      <c r="E8156" s="450">
        <v>0</v>
      </c>
      <c r="F8156" s="455"/>
      <c r="G8156" s="453" t="e">
        <f>VLOOKUP(B8156,'SINAPI-%MO'!B:E,4,0)</f>
        <v>#N/A</v>
      </c>
      <c r="H8156" s="456" t="str">
        <f t="shared" si="127"/>
        <v/>
      </c>
    </row>
    <row r="8157" spans="1:8" x14ac:dyDescent="0.25">
      <c r="A8157" s="447"/>
      <c r="B8157" s="449">
        <v>103650</v>
      </c>
      <c r="C8157" s="439" t="s">
        <v>12016</v>
      </c>
      <c r="D8157" s="449" t="s">
        <v>73</v>
      </c>
      <c r="E8157" s="450">
        <v>0</v>
      </c>
      <c r="F8157" s="455"/>
      <c r="G8157" s="453" t="e">
        <f>VLOOKUP(B8157,'SINAPI-%MO'!B:E,4,0)</f>
        <v>#N/A</v>
      </c>
      <c r="H8157" s="456" t="str">
        <f t="shared" si="127"/>
        <v/>
      </c>
    </row>
    <row r="8158" spans="1:8" x14ac:dyDescent="0.25">
      <c r="A8158" s="447"/>
      <c r="B8158" s="449">
        <v>103606</v>
      </c>
      <c r="C8158" s="439" t="s">
        <v>12017</v>
      </c>
      <c r="D8158" s="449" t="s">
        <v>73</v>
      </c>
      <c r="E8158" s="450">
        <v>0</v>
      </c>
      <c r="F8158" s="455"/>
      <c r="G8158" s="453" t="e">
        <f>VLOOKUP(B8158,'SINAPI-%MO'!B:E,4,0)</f>
        <v>#N/A</v>
      </c>
      <c r="H8158" s="456" t="str">
        <f t="shared" si="127"/>
        <v/>
      </c>
    </row>
    <row r="8159" spans="1:8" x14ac:dyDescent="0.25">
      <c r="A8159" s="447"/>
      <c r="B8159" s="449">
        <v>103629</v>
      </c>
      <c r="C8159" s="439" t="s">
        <v>12018</v>
      </c>
      <c r="D8159" s="449" t="s">
        <v>73</v>
      </c>
      <c r="E8159" s="450">
        <v>0</v>
      </c>
      <c r="F8159" s="455"/>
      <c r="G8159" s="453" t="e">
        <f>VLOOKUP(B8159,'SINAPI-%MO'!B:E,4,0)</f>
        <v>#N/A</v>
      </c>
      <c r="H8159" s="456" t="str">
        <f t="shared" si="127"/>
        <v/>
      </c>
    </row>
    <row r="8160" spans="1:8" x14ac:dyDescent="0.25">
      <c r="A8160" s="447"/>
      <c r="B8160" s="449">
        <v>103651</v>
      </c>
      <c r="C8160" s="439" t="s">
        <v>12019</v>
      </c>
      <c r="D8160" s="449" t="s">
        <v>73</v>
      </c>
      <c r="E8160" s="450">
        <v>0</v>
      </c>
      <c r="F8160" s="455"/>
      <c r="G8160" s="453" t="e">
        <f>VLOOKUP(B8160,'SINAPI-%MO'!B:E,4,0)</f>
        <v>#N/A</v>
      </c>
      <c r="H8160" s="456" t="str">
        <f t="shared" si="127"/>
        <v/>
      </c>
    </row>
    <row r="8161" spans="1:8" x14ac:dyDescent="0.25">
      <c r="A8161" s="447"/>
      <c r="B8161" s="449">
        <v>103607</v>
      </c>
      <c r="C8161" s="439" t="s">
        <v>12020</v>
      </c>
      <c r="D8161" s="449" t="s">
        <v>73</v>
      </c>
      <c r="E8161" s="450">
        <v>0</v>
      </c>
      <c r="F8161" s="455"/>
      <c r="G8161" s="453" t="e">
        <f>VLOOKUP(B8161,'SINAPI-%MO'!B:E,4,0)</f>
        <v>#N/A</v>
      </c>
      <c r="H8161" s="456" t="str">
        <f t="shared" si="127"/>
        <v/>
      </c>
    </row>
    <row r="8162" spans="1:8" x14ac:dyDescent="0.25">
      <c r="A8162" s="447"/>
      <c r="B8162" s="449">
        <v>103613</v>
      </c>
      <c r="C8162" s="439" t="s">
        <v>12021</v>
      </c>
      <c r="D8162" s="449" t="s">
        <v>73</v>
      </c>
      <c r="E8162" s="450">
        <v>0</v>
      </c>
      <c r="F8162" s="455"/>
      <c r="G8162" s="453" t="e">
        <f>VLOOKUP(B8162,'SINAPI-%MO'!B:E,4,0)</f>
        <v>#N/A</v>
      </c>
      <c r="H8162" s="456" t="str">
        <f t="shared" si="127"/>
        <v/>
      </c>
    </row>
    <row r="8163" spans="1:8" x14ac:dyDescent="0.25">
      <c r="A8163" s="447"/>
      <c r="B8163" s="449">
        <v>103635</v>
      </c>
      <c r="C8163" s="439" t="s">
        <v>12022</v>
      </c>
      <c r="D8163" s="449" t="s">
        <v>73</v>
      </c>
      <c r="E8163" s="450">
        <v>0</v>
      </c>
      <c r="F8163" s="455"/>
      <c r="G8163" s="453" t="e">
        <f>VLOOKUP(B8163,'SINAPI-%MO'!B:E,4,0)</f>
        <v>#N/A</v>
      </c>
      <c r="H8163" s="456" t="str">
        <f t="shared" si="127"/>
        <v/>
      </c>
    </row>
    <row r="8164" spans="1:8" x14ac:dyDescent="0.25">
      <c r="A8164" s="447"/>
      <c r="B8164" s="449">
        <v>103591</v>
      </c>
      <c r="C8164" s="439" t="s">
        <v>12023</v>
      </c>
      <c r="D8164" s="449" t="s">
        <v>73</v>
      </c>
      <c r="E8164" s="450">
        <v>0</v>
      </c>
      <c r="F8164" s="455"/>
      <c r="G8164" s="453" t="e">
        <f>VLOOKUP(B8164,'SINAPI-%MO'!B:E,4,0)</f>
        <v>#N/A</v>
      </c>
      <c r="H8164" s="456" t="str">
        <f t="shared" si="127"/>
        <v/>
      </c>
    </row>
    <row r="8165" spans="1:8" x14ac:dyDescent="0.25">
      <c r="A8165" s="447"/>
      <c r="B8165" s="449">
        <v>103630</v>
      </c>
      <c r="C8165" s="439" t="s">
        <v>12024</v>
      </c>
      <c r="D8165" s="449" t="s">
        <v>73</v>
      </c>
      <c r="E8165" s="450">
        <v>0</v>
      </c>
      <c r="F8165" s="455"/>
      <c r="G8165" s="453" t="e">
        <f>VLOOKUP(B8165,'SINAPI-%MO'!B:E,4,0)</f>
        <v>#N/A</v>
      </c>
      <c r="H8165" s="456" t="str">
        <f t="shared" si="127"/>
        <v/>
      </c>
    </row>
    <row r="8166" spans="1:8" x14ac:dyDescent="0.25">
      <c r="A8166" s="447"/>
      <c r="B8166" s="449">
        <v>103652</v>
      </c>
      <c r="C8166" s="439" t="s">
        <v>12025</v>
      </c>
      <c r="D8166" s="449" t="s">
        <v>73</v>
      </c>
      <c r="E8166" s="450">
        <v>0</v>
      </c>
      <c r="F8166" s="455"/>
      <c r="G8166" s="453" t="e">
        <f>VLOOKUP(B8166,'SINAPI-%MO'!B:E,4,0)</f>
        <v>#N/A</v>
      </c>
      <c r="H8166" s="456" t="str">
        <f t="shared" si="127"/>
        <v/>
      </c>
    </row>
    <row r="8167" spans="1:8" x14ac:dyDescent="0.25">
      <c r="A8167" s="447"/>
      <c r="B8167" s="449">
        <v>103608</v>
      </c>
      <c r="C8167" s="439" t="s">
        <v>12026</v>
      </c>
      <c r="D8167" s="449" t="s">
        <v>73</v>
      </c>
      <c r="E8167" s="450">
        <v>0</v>
      </c>
      <c r="F8167" s="455"/>
      <c r="G8167" s="453" t="e">
        <f>VLOOKUP(B8167,'SINAPI-%MO'!B:E,4,0)</f>
        <v>#N/A</v>
      </c>
      <c r="H8167" s="456" t="str">
        <f t="shared" si="127"/>
        <v/>
      </c>
    </row>
    <row r="8168" spans="1:8" x14ac:dyDescent="0.25">
      <c r="A8168" s="447"/>
      <c r="B8168" s="449">
        <v>103614</v>
      </c>
      <c r="C8168" s="439" t="s">
        <v>12027</v>
      </c>
      <c r="D8168" s="449" t="s">
        <v>73</v>
      </c>
      <c r="E8168" s="450">
        <v>0</v>
      </c>
      <c r="F8168" s="455"/>
      <c r="G8168" s="453" t="e">
        <f>VLOOKUP(B8168,'SINAPI-%MO'!B:E,4,0)</f>
        <v>#N/A</v>
      </c>
      <c r="H8168" s="456" t="str">
        <f t="shared" si="127"/>
        <v/>
      </c>
    </row>
    <row r="8169" spans="1:8" x14ac:dyDescent="0.25">
      <c r="A8169" s="447"/>
      <c r="B8169" s="449">
        <v>103636</v>
      </c>
      <c r="C8169" s="439" t="s">
        <v>12028</v>
      </c>
      <c r="D8169" s="449" t="s">
        <v>73</v>
      </c>
      <c r="E8169" s="450">
        <v>0</v>
      </c>
      <c r="F8169" s="455"/>
      <c r="G8169" s="453" t="e">
        <f>VLOOKUP(B8169,'SINAPI-%MO'!B:E,4,0)</f>
        <v>#N/A</v>
      </c>
      <c r="H8169" s="456" t="str">
        <f t="shared" si="127"/>
        <v/>
      </c>
    </row>
    <row r="8170" spans="1:8" x14ac:dyDescent="0.25">
      <c r="A8170" s="447"/>
      <c r="B8170" s="449">
        <v>103592</v>
      </c>
      <c r="C8170" s="439" t="s">
        <v>12029</v>
      </c>
      <c r="D8170" s="449" t="s">
        <v>73</v>
      </c>
      <c r="E8170" s="450">
        <v>0</v>
      </c>
      <c r="F8170" s="455"/>
      <c r="G8170" s="453" t="e">
        <f>VLOOKUP(B8170,'SINAPI-%MO'!B:E,4,0)</f>
        <v>#N/A</v>
      </c>
      <c r="H8170" s="456" t="str">
        <f t="shared" si="127"/>
        <v/>
      </c>
    </row>
    <row r="8171" spans="1:8" x14ac:dyDescent="0.25">
      <c r="A8171" s="447"/>
      <c r="B8171" s="449">
        <v>88412</v>
      </c>
      <c r="C8171" s="439" t="s">
        <v>4103</v>
      </c>
      <c r="D8171" s="449" t="s">
        <v>71</v>
      </c>
      <c r="E8171" s="450">
        <v>3.41</v>
      </c>
      <c r="F8171" s="455">
        <v>0</v>
      </c>
      <c r="G8171" s="453">
        <f>VLOOKUP(B8171,'SINAPI-%MO'!B:E,4,0)</f>
        <v>0.30790000000000001</v>
      </c>
      <c r="H8171" s="456">
        <f t="shared" si="127"/>
        <v>2.36</v>
      </c>
    </row>
    <row r="8172" spans="1:8" x14ac:dyDescent="0.25">
      <c r="A8172" s="447"/>
      <c r="B8172" s="449">
        <v>88411</v>
      </c>
      <c r="C8172" s="439" t="s">
        <v>4102</v>
      </c>
      <c r="D8172" s="449" t="s">
        <v>71</v>
      </c>
      <c r="E8172" s="450">
        <v>4.26</v>
      </c>
      <c r="F8172" s="455">
        <v>0</v>
      </c>
      <c r="G8172" s="453">
        <f>VLOOKUP(B8172,'SINAPI-%MO'!B:E,4,0)</f>
        <v>0.40379999999999999</v>
      </c>
      <c r="H8172" s="456">
        <f t="shared" si="127"/>
        <v>2.5299999999999998</v>
      </c>
    </row>
    <row r="8173" spans="1:8" x14ac:dyDescent="0.25">
      <c r="A8173" s="447"/>
      <c r="B8173" s="449">
        <v>88415</v>
      </c>
      <c r="C8173" s="439" t="s">
        <v>4106</v>
      </c>
      <c r="D8173" s="449" t="s">
        <v>71</v>
      </c>
      <c r="E8173" s="450">
        <v>4.3499999999999996</v>
      </c>
      <c r="F8173" s="455">
        <v>0</v>
      </c>
      <c r="G8173" s="453">
        <f>VLOOKUP(B8173,'SINAPI-%MO'!B:E,4,0)</f>
        <v>0.43680000000000002</v>
      </c>
      <c r="H8173" s="456">
        <f t="shared" si="127"/>
        <v>2.44</v>
      </c>
    </row>
    <row r="8174" spans="1:8" x14ac:dyDescent="0.25">
      <c r="A8174" s="447"/>
      <c r="B8174" s="449">
        <v>88413</v>
      </c>
      <c r="C8174" s="439" t="s">
        <v>4104</v>
      </c>
      <c r="D8174" s="449" t="s">
        <v>71</v>
      </c>
      <c r="E8174" s="450">
        <v>5.4</v>
      </c>
      <c r="F8174" s="455">
        <v>0</v>
      </c>
      <c r="G8174" s="453">
        <f>VLOOKUP(B8174,'SINAPI-%MO'!B:E,4,0)</f>
        <v>0.56299999999999994</v>
      </c>
      <c r="H8174" s="456">
        <f t="shared" si="127"/>
        <v>2.35</v>
      </c>
    </row>
    <row r="8175" spans="1:8" x14ac:dyDescent="0.25">
      <c r="A8175" s="447"/>
      <c r="B8175" s="449">
        <v>88414</v>
      </c>
      <c r="C8175" s="439" t="s">
        <v>4105</v>
      </c>
      <c r="D8175" s="449" t="s">
        <v>71</v>
      </c>
      <c r="E8175" s="450">
        <v>6.41</v>
      </c>
      <c r="F8175" s="455">
        <v>0</v>
      </c>
      <c r="G8175" s="453">
        <f>VLOOKUP(B8175,'SINAPI-%MO'!B:E,4,0)</f>
        <v>0.54600000000000004</v>
      </c>
      <c r="H8175" s="456">
        <f t="shared" si="127"/>
        <v>2.91</v>
      </c>
    </row>
    <row r="8176" spans="1:8" x14ac:dyDescent="0.25">
      <c r="A8176" s="447"/>
      <c r="B8176" s="449">
        <v>96131</v>
      </c>
      <c r="C8176" s="439" t="s">
        <v>4138</v>
      </c>
      <c r="D8176" s="449" t="s">
        <v>71</v>
      </c>
      <c r="E8176" s="450">
        <v>30.45</v>
      </c>
      <c r="F8176" s="455">
        <v>0</v>
      </c>
      <c r="G8176" s="453">
        <f>VLOOKUP(B8176,'SINAPI-%MO'!B:E,4,0)</f>
        <v>0.62329999999999997</v>
      </c>
      <c r="H8176" s="456">
        <f t="shared" si="127"/>
        <v>11.47</v>
      </c>
    </row>
    <row r="8177" spans="1:8" x14ac:dyDescent="0.25">
      <c r="A8177" s="447"/>
      <c r="B8177" s="449">
        <v>96126</v>
      </c>
      <c r="C8177" s="439" t="s">
        <v>4133</v>
      </c>
      <c r="D8177" s="449" t="s">
        <v>71</v>
      </c>
      <c r="E8177" s="450">
        <v>19.14</v>
      </c>
      <c r="F8177" s="455">
        <v>0</v>
      </c>
      <c r="G8177" s="453">
        <f>VLOOKUP(B8177,'SINAPI-%MO'!B:E,4,0)</f>
        <v>0.67449999999999999</v>
      </c>
      <c r="H8177" s="456">
        <f t="shared" si="127"/>
        <v>6.23</v>
      </c>
    </row>
    <row r="8178" spans="1:8" x14ac:dyDescent="0.25">
      <c r="A8178" s="447"/>
      <c r="B8178" s="449">
        <v>96132</v>
      </c>
      <c r="C8178" s="439" t="s">
        <v>4139</v>
      </c>
      <c r="D8178" s="449" t="s">
        <v>71</v>
      </c>
      <c r="E8178" s="450">
        <v>20.75</v>
      </c>
      <c r="F8178" s="455">
        <v>0</v>
      </c>
      <c r="G8178" s="453">
        <f>VLOOKUP(B8178,'SINAPI-%MO'!B:E,4,0)</f>
        <v>0.48430000000000001</v>
      </c>
      <c r="H8178" s="456">
        <f t="shared" si="127"/>
        <v>10.7</v>
      </c>
    </row>
    <row r="8179" spans="1:8" x14ac:dyDescent="0.25">
      <c r="A8179" s="447"/>
      <c r="B8179" s="449">
        <v>96127</v>
      </c>
      <c r="C8179" s="439" t="s">
        <v>4134</v>
      </c>
      <c r="D8179" s="449" t="s">
        <v>71</v>
      </c>
      <c r="E8179" s="450">
        <v>12.65</v>
      </c>
      <c r="F8179" s="455">
        <v>0</v>
      </c>
      <c r="G8179" s="453">
        <f>VLOOKUP(B8179,'SINAPI-%MO'!B:E,4,0)</f>
        <v>0.54069999999999996</v>
      </c>
      <c r="H8179" s="456">
        <f t="shared" si="127"/>
        <v>5.81</v>
      </c>
    </row>
    <row r="8180" spans="1:8" x14ac:dyDescent="0.25">
      <c r="A8180" s="447"/>
      <c r="B8180" s="449">
        <v>96135</v>
      </c>
      <c r="C8180" s="439" t="s">
        <v>4142</v>
      </c>
      <c r="D8180" s="449" t="s">
        <v>71</v>
      </c>
      <c r="E8180" s="450">
        <v>32.46</v>
      </c>
      <c r="F8180" s="455">
        <v>0</v>
      </c>
      <c r="G8180" s="453">
        <f>VLOOKUP(B8180,'SINAPI-%MO'!B:E,4,0)</f>
        <v>0.6583</v>
      </c>
      <c r="H8180" s="456">
        <f t="shared" si="127"/>
        <v>11.09</v>
      </c>
    </row>
    <row r="8181" spans="1:8" x14ac:dyDescent="0.25">
      <c r="A8181" s="447"/>
      <c r="B8181" s="449">
        <v>96130</v>
      </c>
      <c r="C8181" s="439" t="s">
        <v>4137</v>
      </c>
      <c r="D8181" s="449" t="s">
        <v>71</v>
      </c>
      <c r="E8181" s="450">
        <v>20.58</v>
      </c>
      <c r="F8181" s="455">
        <v>0</v>
      </c>
      <c r="G8181" s="453">
        <f>VLOOKUP(B8181,'SINAPI-%MO'!B:E,4,0)</f>
        <v>0.70699999999999996</v>
      </c>
      <c r="H8181" s="456">
        <f t="shared" si="127"/>
        <v>6.02</v>
      </c>
    </row>
    <row r="8182" spans="1:8" x14ac:dyDescent="0.25">
      <c r="A8182" s="447"/>
      <c r="B8182" s="449">
        <v>96133</v>
      </c>
      <c r="C8182" s="439" t="s">
        <v>4140</v>
      </c>
      <c r="D8182" s="449" t="s">
        <v>71</v>
      </c>
      <c r="E8182" s="450">
        <v>47.44</v>
      </c>
      <c r="F8182" s="455">
        <v>0</v>
      </c>
      <c r="G8182" s="453">
        <f>VLOOKUP(B8182,'SINAPI-%MO'!B:E,4,0)</f>
        <v>0.77449999999999997</v>
      </c>
      <c r="H8182" s="456">
        <f t="shared" si="127"/>
        <v>10.69</v>
      </c>
    </row>
    <row r="8183" spans="1:8" x14ac:dyDescent="0.25">
      <c r="A8183" s="447"/>
      <c r="B8183" s="449">
        <v>96128</v>
      </c>
      <c r="C8183" s="439" t="s">
        <v>4135</v>
      </c>
      <c r="D8183" s="449" t="s">
        <v>71</v>
      </c>
      <c r="E8183" s="450">
        <v>30.83</v>
      </c>
      <c r="F8183" s="455">
        <v>0</v>
      </c>
      <c r="G8183" s="453">
        <f>VLOOKUP(B8183,'SINAPI-%MO'!B:E,4,0)</f>
        <v>0.8115</v>
      </c>
      <c r="H8183" s="456">
        <f t="shared" si="127"/>
        <v>5.81</v>
      </c>
    </row>
    <row r="8184" spans="1:8" x14ac:dyDescent="0.25">
      <c r="A8184" s="447"/>
      <c r="B8184" s="449">
        <v>96134</v>
      </c>
      <c r="C8184" s="439" t="s">
        <v>4141</v>
      </c>
      <c r="D8184" s="449" t="s">
        <v>71</v>
      </c>
      <c r="E8184" s="450">
        <v>55.97</v>
      </c>
      <c r="F8184" s="455">
        <v>0</v>
      </c>
      <c r="G8184" s="453">
        <f>VLOOKUP(B8184,'SINAPI-%MO'!B:E,4,0)</f>
        <v>0.76449999999999996</v>
      </c>
      <c r="H8184" s="456">
        <f t="shared" si="127"/>
        <v>13.18</v>
      </c>
    </row>
    <row r="8185" spans="1:8" x14ac:dyDescent="0.25">
      <c r="A8185" s="447"/>
      <c r="B8185" s="449">
        <v>96129</v>
      </c>
      <c r="C8185" s="439" t="s">
        <v>4136</v>
      </c>
      <c r="D8185" s="449" t="s">
        <v>71</v>
      </c>
      <c r="E8185" s="450">
        <v>36.31</v>
      </c>
      <c r="F8185" s="455">
        <v>0</v>
      </c>
      <c r="G8185" s="453">
        <f>VLOOKUP(B8185,'SINAPI-%MO'!B:E,4,0)</f>
        <v>0.80279999999999996</v>
      </c>
      <c r="H8185" s="456">
        <f t="shared" si="127"/>
        <v>7.16</v>
      </c>
    </row>
    <row r="8186" spans="1:8" x14ac:dyDescent="0.25">
      <c r="A8186" s="447"/>
      <c r="B8186" s="449">
        <v>88432</v>
      </c>
      <c r="C8186" s="439" t="s">
        <v>4117</v>
      </c>
      <c r="D8186" s="449" t="s">
        <v>71</v>
      </c>
      <c r="E8186" s="450">
        <v>33.659999999999997</v>
      </c>
      <c r="F8186" s="455">
        <v>0</v>
      </c>
      <c r="G8186" s="453">
        <f>VLOOKUP(B8186,'SINAPI-%MO'!B:E,4,0)</f>
        <v>0.48130000000000001</v>
      </c>
      <c r="H8186" s="456">
        <f t="shared" si="127"/>
        <v>17.45</v>
      </c>
    </row>
    <row r="8187" spans="1:8" x14ac:dyDescent="0.25">
      <c r="A8187" s="447"/>
      <c r="B8187" s="449">
        <v>88426</v>
      </c>
      <c r="C8187" s="439" t="s">
        <v>4113</v>
      </c>
      <c r="D8187" s="449" t="s">
        <v>71</v>
      </c>
      <c r="E8187" s="450">
        <v>21.84</v>
      </c>
      <c r="F8187" s="455">
        <v>0</v>
      </c>
      <c r="G8187" s="453">
        <f>VLOOKUP(B8187,'SINAPI-%MO'!B:E,4,0)</f>
        <v>0.20050000000000001</v>
      </c>
      <c r="H8187" s="456">
        <f t="shared" si="127"/>
        <v>17.46</v>
      </c>
    </row>
    <row r="8188" spans="1:8" x14ac:dyDescent="0.25">
      <c r="A8188" s="447"/>
      <c r="B8188" s="449">
        <v>88417</v>
      </c>
      <c r="C8188" s="439" t="s">
        <v>4108</v>
      </c>
      <c r="D8188" s="449" t="s">
        <v>71</v>
      </c>
      <c r="E8188" s="450">
        <v>19.91</v>
      </c>
      <c r="F8188" s="455">
        <v>0</v>
      </c>
      <c r="G8188" s="453">
        <f>VLOOKUP(B8188,'SINAPI-%MO'!B:E,4,0)</f>
        <v>0.1231</v>
      </c>
      <c r="H8188" s="456">
        <f t="shared" si="127"/>
        <v>17.45</v>
      </c>
    </row>
    <row r="8189" spans="1:8" x14ac:dyDescent="0.25">
      <c r="A8189" s="447"/>
      <c r="B8189" s="449">
        <v>88424</v>
      </c>
      <c r="C8189" s="439" t="s">
        <v>4112</v>
      </c>
      <c r="D8189" s="449" t="s">
        <v>71</v>
      </c>
      <c r="E8189" s="450">
        <v>26.84</v>
      </c>
      <c r="F8189" s="455">
        <v>0</v>
      </c>
      <c r="G8189" s="453">
        <f>VLOOKUP(B8189,'SINAPI-%MO'!B:E,4,0)</f>
        <v>0.3029</v>
      </c>
      <c r="H8189" s="456">
        <f t="shared" si="127"/>
        <v>18.71</v>
      </c>
    </row>
    <row r="8190" spans="1:8" x14ac:dyDescent="0.25">
      <c r="A8190" s="447"/>
      <c r="B8190" s="449">
        <v>88416</v>
      </c>
      <c r="C8190" s="439" t="s">
        <v>4107</v>
      </c>
      <c r="D8190" s="449" t="s">
        <v>71</v>
      </c>
      <c r="E8190" s="450">
        <v>23.28</v>
      </c>
      <c r="F8190" s="455">
        <v>0</v>
      </c>
      <c r="G8190" s="453">
        <f>VLOOKUP(B8190,'SINAPI-%MO'!B:E,4,0)</f>
        <v>0.1963</v>
      </c>
      <c r="H8190" s="456">
        <f t="shared" si="127"/>
        <v>18.71</v>
      </c>
    </row>
    <row r="8191" spans="1:8" x14ac:dyDescent="0.25">
      <c r="A8191" s="447"/>
      <c r="B8191" s="449">
        <v>88431</v>
      </c>
      <c r="C8191" s="439" t="s">
        <v>4116</v>
      </c>
      <c r="D8191" s="449" t="s">
        <v>71</v>
      </c>
      <c r="E8191" s="450">
        <v>27.23</v>
      </c>
      <c r="F8191" s="455">
        <v>0</v>
      </c>
      <c r="G8191" s="453">
        <f>VLOOKUP(B8191,'SINAPI-%MO'!B:E,4,0)</f>
        <v>0.33600000000000002</v>
      </c>
      <c r="H8191" s="456">
        <f t="shared" si="127"/>
        <v>18.079999999999998</v>
      </c>
    </row>
    <row r="8192" spans="1:8" x14ac:dyDescent="0.25">
      <c r="A8192" s="447"/>
      <c r="B8192" s="449">
        <v>88423</v>
      </c>
      <c r="C8192" s="439" t="s">
        <v>4111</v>
      </c>
      <c r="D8192" s="449" t="s">
        <v>71</v>
      </c>
      <c r="E8192" s="450">
        <v>23.21</v>
      </c>
      <c r="F8192" s="455">
        <v>0</v>
      </c>
      <c r="G8192" s="453">
        <f>VLOOKUP(B8192,'SINAPI-%MO'!B:E,4,0)</f>
        <v>0.221</v>
      </c>
      <c r="H8192" s="456">
        <f t="shared" si="127"/>
        <v>18.079999999999998</v>
      </c>
    </row>
    <row r="8193" spans="1:8" x14ac:dyDescent="0.25">
      <c r="A8193" s="447"/>
      <c r="B8193" s="449">
        <v>88428</v>
      </c>
      <c r="C8193" s="439" t="s">
        <v>4114</v>
      </c>
      <c r="D8193" s="449" t="s">
        <v>71</v>
      </c>
      <c r="E8193" s="450">
        <v>33.08</v>
      </c>
      <c r="F8193" s="455">
        <v>0</v>
      </c>
      <c r="G8193" s="453">
        <f>VLOOKUP(B8193,'SINAPI-%MO'!B:E,4,0)</f>
        <v>0.47220000000000001</v>
      </c>
      <c r="H8193" s="456">
        <f t="shared" si="127"/>
        <v>17.45</v>
      </c>
    </row>
    <row r="8194" spans="1:8" x14ac:dyDescent="0.25">
      <c r="A8194" s="447"/>
      <c r="B8194" s="449">
        <v>88420</v>
      </c>
      <c r="C8194" s="439" t="s">
        <v>4109</v>
      </c>
      <c r="D8194" s="449" t="s">
        <v>71</v>
      </c>
      <c r="E8194" s="450">
        <v>26.22</v>
      </c>
      <c r="F8194" s="455">
        <v>0</v>
      </c>
      <c r="G8194" s="453">
        <f>VLOOKUP(B8194,'SINAPI-%MO'!B:E,4,0)</f>
        <v>0.33410000000000001</v>
      </c>
      <c r="H8194" s="456">
        <f t="shared" si="127"/>
        <v>17.45</v>
      </c>
    </row>
    <row r="8195" spans="1:8" x14ac:dyDescent="0.25">
      <c r="A8195" s="447"/>
      <c r="B8195" s="449">
        <v>88429</v>
      </c>
      <c r="C8195" s="439" t="s">
        <v>4115</v>
      </c>
      <c r="D8195" s="449" t="s">
        <v>71</v>
      </c>
      <c r="E8195" s="450">
        <v>39.659999999999997</v>
      </c>
      <c r="F8195" s="455">
        <v>0</v>
      </c>
      <c r="G8195" s="453">
        <f>VLOOKUP(B8195,'SINAPI-%MO'!B:E,4,0)</f>
        <v>0.45810000000000001</v>
      </c>
      <c r="H8195" s="456">
        <f t="shared" si="127"/>
        <v>21.49</v>
      </c>
    </row>
    <row r="8196" spans="1:8" x14ac:dyDescent="0.25">
      <c r="A8196" s="447"/>
      <c r="B8196" s="449">
        <v>88421</v>
      </c>
      <c r="C8196" s="439" t="s">
        <v>4110</v>
      </c>
      <c r="D8196" s="449" t="s">
        <v>71</v>
      </c>
      <c r="E8196" s="450">
        <v>31.68</v>
      </c>
      <c r="F8196" s="455">
        <v>0</v>
      </c>
      <c r="G8196" s="453">
        <f>VLOOKUP(B8196,'SINAPI-%MO'!B:E,4,0)</f>
        <v>0.32169999999999999</v>
      </c>
      <c r="H8196" s="456">
        <f t="shared" si="127"/>
        <v>21.48</v>
      </c>
    </row>
    <row r="8197" spans="1:8" x14ac:dyDescent="0.25">
      <c r="A8197" s="447"/>
      <c r="B8197" s="449">
        <v>95622</v>
      </c>
      <c r="C8197" s="439" t="s">
        <v>4128</v>
      </c>
      <c r="D8197" s="449" t="s">
        <v>71</v>
      </c>
      <c r="E8197" s="450">
        <v>15.72</v>
      </c>
      <c r="F8197" s="455">
        <v>0</v>
      </c>
      <c r="G8197" s="453">
        <f>VLOOKUP(B8197,'SINAPI-%MO'!B:E,4,0)</f>
        <v>0.54520000000000002</v>
      </c>
      <c r="H8197" s="456">
        <f t="shared" si="127"/>
        <v>7.14</v>
      </c>
    </row>
    <row r="8198" spans="1:8" x14ac:dyDescent="0.25">
      <c r="A8198" s="447"/>
      <c r="B8198" s="449">
        <v>95623</v>
      </c>
      <c r="C8198" s="439" t="s">
        <v>4129</v>
      </c>
      <c r="D8198" s="449" t="s">
        <v>71</v>
      </c>
      <c r="E8198" s="450">
        <v>11.2</v>
      </c>
      <c r="F8198" s="455">
        <v>0</v>
      </c>
      <c r="G8198" s="453">
        <f>VLOOKUP(B8198,'SINAPI-%MO'!B:E,4,0)</f>
        <v>0.40450000000000003</v>
      </c>
      <c r="H8198" s="456">
        <f t="shared" si="127"/>
        <v>6.66</v>
      </c>
    </row>
    <row r="8199" spans="1:8" x14ac:dyDescent="0.25">
      <c r="A8199" s="447"/>
      <c r="B8199" s="449">
        <v>95626</v>
      </c>
      <c r="C8199" s="439" t="s">
        <v>4132</v>
      </c>
      <c r="D8199" s="449" t="s">
        <v>71</v>
      </c>
      <c r="E8199" s="450">
        <v>16.559999999999999</v>
      </c>
      <c r="F8199" s="455">
        <v>0</v>
      </c>
      <c r="G8199" s="453">
        <f>VLOOKUP(B8199,'SINAPI-%MO'!B:E,4,0)</f>
        <v>0.5827</v>
      </c>
      <c r="H8199" s="456">
        <f t="shared" si="127"/>
        <v>6.91</v>
      </c>
    </row>
    <row r="8200" spans="1:8" x14ac:dyDescent="0.25">
      <c r="A8200" s="447"/>
      <c r="B8200" s="449">
        <v>95624</v>
      </c>
      <c r="C8200" s="439" t="s">
        <v>4130</v>
      </c>
      <c r="D8200" s="449" t="s">
        <v>71</v>
      </c>
      <c r="E8200" s="450">
        <v>23.26</v>
      </c>
      <c r="F8200" s="455">
        <v>0</v>
      </c>
      <c r="G8200" s="453">
        <f>VLOOKUP(B8200,'SINAPI-%MO'!B:E,4,0)</f>
        <v>0.71319999999999995</v>
      </c>
      <c r="H8200" s="456">
        <f t="shared" si="127"/>
        <v>6.67</v>
      </c>
    </row>
    <row r="8201" spans="1:8" x14ac:dyDescent="0.25">
      <c r="A8201" s="447"/>
      <c r="B8201" s="449">
        <v>95625</v>
      </c>
      <c r="C8201" s="439" t="s">
        <v>4131</v>
      </c>
      <c r="D8201" s="449" t="s">
        <v>71</v>
      </c>
      <c r="E8201" s="450">
        <v>27.55</v>
      </c>
      <c r="F8201" s="455">
        <v>0</v>
      </c>
      <c r="G8201" s="453">
        <f>VLOOKUP(B8201,'SINAPI-%MO'!B:E,4,0)</f>
        <v>0.70199999999999996</v>
      </c>
      <c r="H8201" s="456">
        <f t="shared" si="127"/>
        <v>8.1999999999999993</v>
      </c>
    </row>
    <row r="8202" spans="1:8" x14ac:dyDescent="0.25">
      <c r="A8202" s="447"/>
      <c r="B8202" s="449">
        <v>88497</v>
      </c>
      <c r="C8202" s="439" t="s">
        <v>4125</v>
      </c>
      <c r="D8202" s="449" t="s">
        <v>71</v>
      </c>
      <c r="E8202" s="450">
        <v>19.600000000000001</v>
      </c>
      <c r="F8202" s="455">
        <v>0</v>
      </c>
      <c r="G8202" s="453">
        <f>VLOOKUP(B8202,'SINAPI-%MO'!B:E,4,0)</f>
        <v>0.69389999999999996</v>
      </c>
      <c r="H8202" s="456">
        <f t="shared" si="127"/>
        <v>5.99</v>
      </c>
    </row>
    <row r="8203" spans="1:8" x14ac:dyDescent="0.25">
      <c r="A8203" s="447"/>
      <c r="B8203" s="449">
        <v>104648</v>
      </c>
      <c r="C8203" s="439" t="s">
        <v>12030</v>
      </c>
      <c r="D8203" s="449" t="s">
        <v>71</v>
      </c>
      <c r="E8203" s="450">
        <v>0</v>
      </c>
      <c r="F8203" s="455"/>
      <c r="G8203" s="453" t="e">
        <f>VLOOKUP(B8203,'SINAPI-%MO'!B:E,4,0)</f>
        <v>#N/A</v>
      </c>
      <c r="H8203" s="456" t="str">
        <f t="shared" si="127"/>
        <v/>
      </c>
    </row>
    <row r="8204" spans="1:8" x14ac:dyDescent="0.25">
      <c r="A8204" s="447"/>
      <c r="B8204" s="449">
        <v>88495</v>
      </c>
      <c r="C8204" s="439" t="s">
        <v>4123</v>
      </c>
      <c r="D8204" s="449" t="s">
        <v>71</v>
      </c>
      <c r="E8204" s="450">
        <v>12.51</v>
      </c>
      <c r="F8204" s="455">
        <v>0</v>
      </c>
      <c r="G8204" s="453">
        <f>VLOOKUP(B8204,'SINAPI-%MO'!B:E,4,0)</f>
        <v>0.74019999999999997</v>
      </c>
      <c r="H8204" s="456">
        <f t="shared" ref="H8204:H8267" si="128">IF(E8204&gt;0,TRUNC(E8204*(1-G8204),2),"")</f>
        <v>3.25</v>
      </c>
    </row>
    <row r="8205" spans="1:8" x14ac:dyDescent="0.25">
      <c r="A8205" s="447"/>
      <c r="B8205" s="449">
        <v>104646</v>
      </c>
      <c r="C8205" s="439" t="s">
        <v>12031</v>
      </c>
      <c r="D8205" s="449" t="s">
        <v>71</v>
      </c>
      <c r="E8205" s="450">
        <v>0</v>
      </c>
      <c r="F8205" s="455"/>
      <c r="G8205" s="453" t="e">
        <f>VLOOKUP(B8205,'SINAPI-%MO'!B:E,4,0)</f>
        <v>#N/A</v>
      </c>
      <c r="H8205" s="456" t="str">
        <f t="shared" si="128"/>
        <v/>
      </c>
    </row>
    <row r="8206" spans="1:8" x14ac:dyDescent="0.25">
      <c r="A8206" s="447"/>
      <c r="B8206" s="449">
        <v>88496</v>
      </c>
      <c r="C8206" s="439" t="s">
        <v>4124</v>
      </c>
      <c r="D8206" s="449" t="s">
        <v>71</v>
      </c>
      <c r="E8206" s="450">
        <v>33.96</v>
      </c>
      <c r="F8206" s="455">
        <v>0</v>
      </c>
      <c r="G8206" s="453">
        <f>VLOOKUP(B8206,'SINAPI-%MO'!B:E,4,0)</f>
        <v>0.82330000000000003</v>
      </c>
      <c r="H8206" s="456">
        <f t="shared" si="128"/>
        <v>6</v>
      </c>
    </row>
    <row r="8207" spans="1:8" x14ac:dyDescent="0.25">
      <c r="A8207" s="447"/>
      <c r="B8207" s="449">
        <v>104647</v>
      </c>
      <c r="C8207" s="439" t="s">
        <v>12032</v>
      </c>
      <c r="D8207" s="449" t="s">
        <v>71</v>
      </c>
      <c r="E8207" s="450">
        <v>0</v>
      </c>
      <c r="F8207" s="455"/>
      <c r="G8207" s="453" t="e">
        <f>VLOOKUP(B8207,'SINAPI-%MO'!B:E,4,0)</f>
        <v>#N/A</v>
      </c>
      <c r="H8207" s="456" t="str">
        <f t="shared" si="128"/>
        <v/>
      </c>
    </row>
    <row r="8208" spans="1:8" x14ac:dyDescent="0.25">
      <c r="A8208" s="447"/>
      <c r="B8208" s="449">
        <v>88494</v>
      </c>
      <c r="C8208" s="439" t="s">
        <v>4122</v>
      </c>
      <c r="D8208" s="449" t="s">
        <v>71</v>
      </c>
      <c r="E8208" s="450">
        <v>22.29</v>
      </c>
      <c r="F8208" s="455">
        <v>0</v>
      </c>
      <c r="G8208" s="453">
        <f>VLOOKUP(B8208,'SINAPI-%MO'!B:E,4,0)</f>
        <v>0.85419999999999996</v>
      </c>
      <c r="H8208" s="456">
        <f t="shared" si="128"/>
        <v>3.24</v>
      </c>
    </row>
    <row r="8209" spans="1:8" x14ac:dyDescent="0.25">
      <c r="A8209" s="447"/>
      <c r="B8209" s="449">
        <v>104645</v>
      </c>
      <c r="C8209" s="439" t="s">
        <v>12033</v>
      </c>
      <c r="D8209" s="449" t="s">
        <v>71</v>
      </c>
      <c r="E8209" s="450">
        <v>0</v>
      </c>
      <c r="F8209" s="455"/>
      <c r="G8209" s="453" t="e">
        <f>VLOOKUP(B8209,'SINAPI-%MO'!B:E,4,0)</f>
        <v>#N/A</v>
      </c>
      <c r="H8209" s="456" t="str">
        <f t="shared" si="128"/>
        <v/>
      </c>
    </row>
    <row r="8210" spans="1:8" x14ac:dyDescent="0.25">
      <c r="A8210" s="447"/>
      <c r="B8210" s="449">
        <v>88485</v>
      </c>
      <c r="C8210" s="439" t="s">
        <v>4119</v>
      </c>
      <c r="D8210" s="449" t="s">
        <v>71</v>
      </c>
      <c r="E8210" s="450">
        <v>3.88</v>
      </c>
      <c r="F8210" s="455">
        <v>0</v>
      </c>
      <c r="G8210" s="453">
        <f>VLOOKUP(B8210,'SINAPI-%MO'!B:E,4,0)</f>
        <v>0.64429999999999998</v>
      </c>
      <c r="H8210" s="456">
        <f t="shared" si="128"/>
        <v>1.38</v>
      </c>
    </row>
    <row r="8211" spans="1:8" x14ac:dyDescent="0.25">
      <c r="A8211" s="447"/>
      <c r="B8211" s="449">
        <v>88484</v>
      </c>
      <c r="C8211" s="439" t="s">
        <v>4118</v>
      </c>
      <c r="D8211" s="449" t="s">
        <v>71</v>
      </c>
      <c r="E8211" s="450">
        <v>4.8600000000000003</v>
      </c>
      <c r="F8211" s="455">
        <v>0</v>
      </c>
      <c r="G8211" s="453">
        <f>VLOOKUP(B8211,'SINAPI-%MO'!B:E,4,0)</f>
        <v>0.71599999999999997</v>
      </c>
      <c r="H8211" s="456">
        <f t="shared" si="128"/>
        <v>1.38</v>
      </c>
    </row>
    <row r="8212" spans="1:8" x14ac:dyDescent="0.25">
      <c r="A8212" s="447"/>
      <c r="B8212" s="449">
        <v>104638</v>
      </c>
      <c r="C8212" s="439" t="s">
        <v>12034</v>
      </c>
      <c r="D8212" s="449" t="s">
        <v>71</v>
      </c>
      <c r="E8212" s="450">
        <v>0</v>
      </c>
      <c r="F8212" s="455"/>
      <c r="G8212" s="453" t="e">
        <f>VLOOKUP(B8212,'SINAPI-%MO'!B:E,4,0)</f>
        <v>#N/A</v>
      </c>
      <c r="H8212" s="456" t="str">
        <f t="shared" si="128"/>
        <v/>
      </c>
    </row>
    <row r="8213" spans="1:8" x14ac:dyDescent="0.25">
      <c r="A8213" s="447"/>
      <c r="B8213" s="449">
        <v>104637</v>
      </c>
      <c r="C8213" s="439" t="s">
        <v>12035</v>
      </c>
      <c r="D8213" s="449" t="s">
        <v>71</v>
      </c>
      <c r="E8213" s="450">
        <v>0</v>
      </c>
      <c r="F8213" s="455"/>
      <c r="G8213" s="453" t="e">
        <f>VLOOKUP(B8213,'SINAPI-%MO'!B:E,4,0)</f>
        <v>#N/A</v>
      </c>
      <c r="H8213" s="456" t="str">
        <f t="shared" si="128"/>
        <v/>
      </c>
    </row>
    <row r="8214" spans="1:8" x14ac:dyDescent="0.25">
      <c r="A8214" s="447"/>
      <c r="B8214" s="449">
        <v>104641</v>
      </c>
      <c r="C8214" s="439" t="s">
        <v>4145</v>
      </c>
      <c r="D8214" s="449" t="s">
        <v>71</v>
      </c>
      <c r="E8214" s="450">
        <v>9.8800000000000008</v>
      </c>
      <c r="F8214" s="455">
        <v>0</v>
      </c>
      <c r="G8214" s="453">
        <f>VLOOKUP(B8214,'SINAPI-%MO'!B:E,4,0)</f>
        <v>0.62150000000000005</v>
      </c>
      <c r="H8214" s="456">
        <f t="shared" si="128"/>
        <v>3.73</v>
      </c>
    </row>
    <row r="8215" spans="1:8" x14ac:dyDescent="0.25">
      <c r="A8215" s="447"/>
      <c r="B8215" s="449">
        <v>104639</v>
      </c>
      <c r="C8215" s="439" t="s">
        <v>4143</v>
      </c>
      <c r="D8215" s="449" t="s">
        <v>71</v>
      </c>
      <c r="E8215" s="450">
        <v>12.29</v>
      </c>
      <c r="F8215" s="455">
        <v>0</v>
      </c>
      <c r="G8215" s="453">
        <f>VLOOKUP(B8215,'SINAPI-%MO'!B:E,4,0)</f>
        <v>0.69569999999999999</v>
      </c>
      <c r="H8215" s="456">
        <f t="shared" si="128"/>
        <v>3.73</v>
      </c>
    </row>
    <row r="8216" spans="1:8" x14ac:dyDescent="0.25">
      <c r="A8216" s="447"/>
      <c r="B8216" s="449">
        <v>104644</v>
      </c>
      <c r="C8216" s="439" t="s">
        <v>12036</v>
      </c>
      <c r="D8216" s="449" t="s">
        <v>71</v>
      </c>
      <c r="E8216" s="450">
        <v>0</v>
      </c>
      <c r="F8216" s="455"/>
      <c r="G8216" s="453" t="e">
        <f>VLOOKUP(B8216,'SINAPI-%MO'!B:E,4,0)</f>
        <v>#N/A</v>
      </c>
      <c r="H8216" s="456" t="str">
        <f t="shared" si="128"/>
        <v/>
      </c>
    </row>
    <row r="8217" spans="1:8" x14ac:dyDescent="0.25">
      <c r="A8217" s="447"/>
      <c r="B8217" s="449">
        <v>104643</v>
      </c>
      <c r="C8217" s="439" t="s">
        <v>12037</v>
      </c>
      <c r="D8217" s="449" t="s">
        <v>71</v>
      </c>
      <c r="E8217" s="450">
        <v>0</v>
      </c>
      <c r="F8217" s="455"/>
      <c r="G8217" s="453" t="e">
        <f>VLOOKUP(B8217,'SINAPI-%MO'!B:E,4,0)</f>
        <v>#N/A</v>
      </c>
      <c r="H8217" s="456" t="str">
        <f t="shared" si="128"/>
        <v/>
      </c>
    </row>
    <row r="8218" spans="1:8" x14ac:dyDescent="0.25">
      <c r="A8218" s="447"/>
      <c r="B8218" s="449">
        <v>88489</v>
      </c>
      <c r="C8218" s="439" t="s">
        <v>4121</v>
      </c>
      <c r="D8218" s="449" t="s">
        <v>71</v>
      </c>
      <c r="E8218" s="450">
        <v>13.8</v>
      </c>
      <c r="F8218" s="455">
        <v>0</v>
      </c>
      <c r="G8218" s="453">
        <f>VLOOKUP(B8218,'SINAPI-%MO'!B:E,4,0)</f>
        <v>0.44490000000000002</v>
      </c>
      <c r="H8218" s="456">
        <f t="shared" si="128"/>
        <v>7.66</v>
      </c>
    </row>
    <row r="8219" spans="1:8" x14ac:dyDescent="0.25">
      <c r="A8219" s="447"/>
      <c r="B8219" s="449">
        <v>88488</v>
      </c>
      <c r="C8219" s="439" t="s">
        <v>4120</v>
      </c>
      <c r="D8219" s="449" t="s">
        <v>71</v>
      </c>
      <c r="E8219" s="450">
        <v>16.21</v>
      </c>
      <c r="F8219" s="455">
        <v>0</v>
      </c>
      <c r="G8219" s="453">
        <f>VLOOKUP(B8219,'SINAPI-%MO'!B:E,4,0)</f>
        <v>0.52749999999999997</v>
      </c>
      <c r="H8219" s="456">
        <f t="shared" si="128"/>
        <v>7.65</v>
      </c>
    </row>
    <row r="8220" spans="1:8" x14ac:dyDescent="0.25">
      <c r="A8220" s="447"/>
      <c r="B8220" s="449">
        <v>104642</v>
      </c>
      <c r="C8220" s="439" t="s">
        <v>4146</v>
      </c>
      <c r="D8220" s="449" t="s">
        <v>71</v>
      </c>
      <c r="E8220" s="450">
        <v>11.33</v>
      </c>
      <c r="F8220" s="455">
        <v>0</v>
      </c>
      <c r="G8220" s="453">
        <f>VLOOKUP(B8220,'SINAPI-%MO'!B:E,4,0)</f>
        <v>0.54190000000000005</v>
      </c>
      <c r="H8220" s="456">
        <f t="shared" si="128"/>
        <v>5.19</v>
      </c>
    </row>
    <row r="8221" spans="1:8" x14ac:dyDescent="0.25">
      <c r="A8221" s="447"/>
      <c r="B8221" s="449">
        <v>104640</v>
      </c>
      <c r="C8221" s="439" t="s">
        <v>4144</v>
      </c>
      <c r="D8221" s="449" t="s">
        <v>71</v>
      </c>
      <c r="E8221" s="450">
        <v>13.74</v>
      </c>
      <c r="F8221" s="455">
        <v>0</v>
      </c>
      <c r="G8221" s="453">
        <f>VLOOKUP(B8221,'SINAPI-%MO'!B:E,4,0)</f>
        <v>0.62229999999999996</v>
      </c>
      <c r="H8221" s="456">
        <f t="shared" si="128"/>
        <v>5.18</v>
      </c>
    </row>
    <row r="8222" spans="1:8" x14ac:dyDescent="0.25">
      <c r="A8222" s="447"/>
      <c r="B8222" s="449">
        <v>95305</v>
      </c>
      <c r="C8222" s="439" t="s">
        <v>4126</v>
      </c>
      <c r="D8222" s="449" t="s">
        <v>71</v>
      </c>
      <c r="E8222" s="450">
        <v>14.65</v>
      </c>
      <c r="F8222" s="455">
        <v>0</v>
      </c>
      <c r="G8222" s="453">
        <f>VLOOKUP(B8222,'SINAPI-%MO'!B:E,4,0)</f>
        <v>0.39589999999999997</v>
      </c>
      <c r="H8222" s="456">
        <f t="shared" si="128"/>
        <v>8.85</v>
      </c>
    </row>
    <row r="8223" spans="1:8" x14ac:dyDescent="0.25">
      <c r="A8223" s="447"/>
      <c r="B8223" s="449">
        <v>95306</v>
      </c>
      <c r="C8223" s="439" t="s">
        <v>4127</v>
      </c>
      <c r="D8223" s="449" t="s">
        <v>71</v>
      </c>
      <c r="E8223" s="450">
        <v>16.920000000000002</v>
      </c>
      <c r="F8223" s="455">
        <v>0</v>
      </c>
      <c r="G8223" s="453">
        <f>VLOOKUP(B8223,'SINAPI-%MO'!B:E,4,0)</f>
        <v>0.47699999999999998</v>
      </c>
      <c r="H8223" s="456">
        <f t="shared" si="128"/>
        <v>8.84</v>
      </c>
    </row>
    <row r="8224" spans="1:8" x14ac:dyDescent="0.25">
      <c r="A8224" s="447"/>
      <c r="B8224" s="449">
        <v>102201</v>
      </c>
      <c r="C8224" s="439" t="s">
        <v>4151</v>
      </c>
      <c r="D8224" s="449" t="s">
        <v>71</v>
      </c>
      <c r="E8224" s="450">
        <v>20.89</v>
      </c>
      <c r="F8224" s="455">
        <v>0</v>
      </c>
      <c r="G8224" s="453">
        <f>VLOOKUP(B8224,'SINAPI-%MO'!B:E,4,0)</f>
        <v>0.64580000000000004</v>
      </c>
      <c r="H8224" s="456">
        <f t="shared" si="128"/>
        <v>7.39</v>
      </c>
    </row>
    <row r="8225" spans="1:8" x14ac:dyDescent="0.25">
      <c r="A8225" s="447"/>
      <c r="B8225" s="449">
        <v>102200</v>
      </c>
      <c r="C8225" s="439" t="s">
        <v>4150</v>
      </c>
      <c r="D8225" s="449" t="s">
        <v>71</v>
      </c>
      <c r="E8225" s="450">
        <v>23.48</v>
      </c>
      <c r="F8225" s="455">
        <v>0</v>
      </c>
      <c r="G8225" s="453">
        <f>VLOOKUP(B8225,'SINAPI-%MO'!B:E,4,0)</f>
        <v>0.4672</v>
      </c>
      <c r="H8225" s="456">
        <f t="shared" si="128"/>
        <v>12.51</v>
      </c>
    </row>
    <row r="8226" spans="1:8" x14ac:dyDescent="0.25">
      <c r="A8226" s="447"/>
      <c r="B8226" s="449">
        <v>102202</v>
      </c>
      <c r="C8226" s="439" t="s">
        <v>4152</v>
      </c>
      <c r="D8226" s="449" t="s">
        <v>71</v>
      </c>
      <c r="E8226" s="450">
        <v>60.38</v>
      </c>
      <c r="F8226" s="455">
        <v>0</v>
      </c>
      <c r="G8226" s="453">
        <f>VLOOKUP(B8226,'SINAPI-%MO'!B:E,4,0)</f>
        <v>0.1817</v>
      </c>
      <c r="H8226" s="456">
        <f t="shared" si="128"/>
        <v>49.4</v>
      </c>
    </row>
    <row r="8227" spans="1:8" x14ac:dyDescent="0.25">
      <c r="A8227" s="447"/>
      <c r="B8227" s="449">
        <v>102193</v>
      </c>
      <c r="C8227" s="439" t="s">
        <v>4147</v>
      </c>
      <c r="D8227" s="449" t="s">
        <v>71</v>
      </c>
      <c r="E8227" s="450">
        <v>2.2000000000000002</v>
      </c>
      <c r="F8227" s="455">
        <v>0</v>
      </c>
      <c r="G8227" s="453">
        <f>VLOOKUP(B8227,'SINAPI-%MO'!B:E,4,0)</f>
        <v>0.73180000000000001</v>
      </c>
      <c r="H8227" s="456">
        <f t="shared" si="128"/>
        <v>0.59</v>
      </c>
    </row>
    <row r="8228" spans="1:8" x14ac:dyDescent="0.25">
      <c r="A8228" s="447"/>
      <c r="B8228" s="449">
        <v>102194</v>
      </c>
      <c r="C8228" s="439" t="s">
        <v>4148</v>
      </c>
      <c r="D8228" s="449" t="s">
        <v>71</v>
      </c>
      <c r="E8228" s="450">
        <v>8.52</v>
      </c>
      <c r="F8228" s="455">
        <v>0</v>
      </c>
      <c r="G8228" s="453">
        <f>VLOOKUP(B8228,'SINAPI-%MO'!B:E,4,0)</f>
        <v>0.91310000000000002</v>
      </c>
      <c r="H8228" s="456">
        <f t="shared" si="128"/>
        <v>0.74</v>
      </c>
    </row>
    <row r="8229" spans="1:8" x14ac:dyDescent="0.25">
      <c r="A8229" s="447"/>
      <c r="B8229" s="449">
        <v>102198</v>
      </c>
      <c r="C8229" s="439" t="s">
        <v>12038</v>
      </c>
      <c r="D8229" s="449" t="s">
        <v>71</v>
      </c>
      <c r="E8229" s="450">
        <v>0</v>
      </c>
      <c r="F8229" s="455"/>
      <c r="G8229" s="453" t="e">
        <f>VLOOKUP(B8229,'SINAPI-%MO'!B:E,4,0)</f>
        <v>#N/A</v>
      </c>
      <c r="H8229" s="456" t="str">
        <f t="shared" si="128"/>
        <v/>
      </c>
    </row>
    <row r="8230" spans="1:8" x14ac:dyDescent="0.25">
      <c r="A8230" s="447"/>
      <c r="B8230" s="449">
        <v>102197</v>
      </c>
      <c r="C8230" s="439" t="s">
        <v>4149</v>
      </c>
      <c r="D8230" s="449" t="s">
        <v>71</v>
      </c>
      <c r="E8230" s="450">
        <v>31.15</v>
      </c>
      <c r="F8230" s="455">
        <v>0</v>
      </c>
      <c r="G8230" s="453">
        <f>VLOOKUP(B8230,'SINAPI-%MO'!B:E,4,0)</f>
        <v>0.26900000000000002</v>
      </c>
      <c r="H8230" s="456">
        <f t="shared" si="128"/>
        <v>22.77</v>
      </c>
    </row>
    <row r="8231" spans="1:8" x14ac:dyDescent="0.25">
      <c r="A8231" s="447"/>
      <c r="B8231" s="449">
        <v>102195</v>
      </c>
      <c r="C8231" s="439" t="s">
        <v>12039</v>
      </c>
      <c r="D8231" s="449" t="s">
        <v>71</v>
      </c>
      <c r="E8231" s="450">
        <v>0</v>
      </c>
      <c r="F8231" s="455"/>
      <c r="G8231" s="453" t="e">
        <f>VLOOKUP(B8231,'SINAPI-%MO'!B:E,4,0)</f>
        <v>#N/A</v>
      </c>
      <c r="H8231" s="456" t="str">
        <f t="shared" si="128"/>
        <v/>
      </c>
    </row>
    <row r="8232" spans="1:8" x14ac:dyDescent="0.25">
      <c r="A8232" s="447"/>
      <c r="B8232" s="449">
        <v>102199</v>
      </c>
      <c r="C8232" s="439" t="s">
        <v>12040</v>
      </c>
      <c r="D8232" s="449" t="s">
        <v>71</v>
      </c>
      <c r="E8232" s="450">
        <v>0</v>
      </c>
      <c r="F8232" s="455"/>
      <c r="G8232" s="453" t="e">
        <f>VLOOKUP(B8232,'SINAPI-%MO'!B:E,4,0)</f>
        <v>#N/A</v>
      </c>
      <c r="H8232" s="456" t="str">
        <f t="shared" si="128"/>
        <v/>
      </c>
    </row>
    <row r="8233" spans="1:8" x14ac:dyDescent="0.25">
      <c r="A8233" s="447"/>
      <c r="B8233" s="449">
        <v>102196</v>
      </c>
      <c r="C8233" s="439" t="s">
        <v>12041</v>
      </c>
      <c r="D8233" s="449" t="s">
        <v>71</v>
      </c>
      <c r="E8233" s="450">
        <v>0</v>
      </c>
      <c r="F8233" s="455"/>
      <c r="G8233" s="453" t="e">
        <f>VLOOKUP(B8233,'SINAPI-%MO'!B:E,4,0)</f>
        <v>#N/A</v>
      </c>
      <c r="H8233" s="456" t="str">
        <f t="shared" si="128"/>
        <v/>
      </c>
    </row>
    <row r="8234" spans="1:8" x14ac:dyDescent="0.25">
      <c r="A8234" s="447"/>
      <c r="B8234" s="449">
        <v>102233</v>
      </c>
      <c r="C8234" s="439" t="s">
        <v>4174</v>
      </c>
      <c r="D8234" s="449" t="s">
        <v>71</v>
      </c>
      <c r="E8234" s="450">
        <v>11.82</v>
      </c>
      <c r="F8234" s="455">
        <v>0</v>
      </c>
      <c r="G8234" s="453">
        <f>VLOOKUP(B8234,'SINAPI-%MO'!B:E,4,0)</f>
        <v>0.57189999999999996</v>
      </c>
      <c r="H8234" s="456">
        <f t="shared" si="128"/>
        <v>5.0599999999999996</v>
      </c>
    </row>
    <row r="8235" spans="1:8" x14ac:dyDescent="0.25">
      <c r="A8235" s="447"/>
      <c r="B8235" s="449">
        <v>102234</v>
      </c>
      <c r="C8235" s="439" t="s">
        <v>4175</v>
      </c>
      <c r="D8235" s="449" t="s">
        <v>71</v>
      </c>
      <c r="E8235" s="450">
        <v>23.63</v>
      </c>
      <c r="F8235" s="455">
        <v>0</v>
      </c>
      <c r="G8235" s="453">
        <f>VLOOKUP(B8235,'SINAPI-%MO'!B:E,4,0)</f>
        <v>0.57220000000000004</v>
      </c>
      <c r="H8235" s="456">
        <f t="shared" si="128"/>
        <v>10.1</v>
      </c>
    </row>
    <row r="8236" spans="1:8" x14ac:dyDescent="0.25">
      <c r="A8236" s="447"/>
      <c r="B8236" s="449">
        <v>102207</v>
      </c>
      <c r="C8236" s="439" t="s">
        <v>4156</v>
      </c>
      <c r="D8236" s="449" t="s">
        <v>71</v>
      </c>
      <c r="E8236" s="450">
        <v>9.0299999999999994</v>
      </c>
      <c r="F8236" s="455">
        <v>0</v>
      </c>
      <c r="G8236" s="453">
        <f>VLOOKUP(B8236,'SINAPI-%MO'!B:E,4,0)</f>
        <v>0.629</v>
      </c>
      <c r="H8236" s="456">
        <f t="shared" si="128"/>
        <v>3.35</v>
      </c>
    </row>
    <row r="8237" spans="1:8" x14ac:dyDescent="0.25">
      <c r="A8237" s="447"/>
      <c r="B8237" s="449">
        <v>102217</v>
      </c>
      <c r="C8237" s="439" t="s">
        <v>4163</v>
      </c>
      <c r="D8237" s="449" t="s">
        <v>71</v>
      </c>
      <c r="E8237" s="450">
        <v>18.07</v>
      </c>
      <c r="F8237" s="455">
        <v>0</v>
      </c>
      <c r="G8237" s="453">
        <f>VLOOKUP(B8237,'SINAPI-%MO'!B:E,4,0)</f>
        <v>0.62870000000000004</v>
      </c>
      <c r="H8237" s="456">
        <f t="shared" si="128"/>
        <v>6.7</v>
      </c>
    </row>
    <row r="8238" spans="1:8" x14ac:dyDescent="0.25">
      <c r="A8238" s="447"/>
      <c r="B8238" s="449">
        <v>102227</v>
      </c>
      <c r="C8238" s="439" t="s">
        <v>4170</v>
      </c>
      <c r="D8238" s="449" t="s">
        <v>71</v>
      </c>
      <c r="E8238" s="450">
        <v>27.12</v>
      </c>
      <c r="F8238" s="455">
        <v>0</v>
      </c>
      <c r="G8238" s="453">
        <f>VLOOKUP(B8238,'SINAPI-%MO'!B:E,4,0)</f>
        <v>0.62829999999999997</v>
      </c>
      <c r="H8238" s="456">
        <f t="shared" si="128"/>
        <v>10.08</v>
      </c>
    </row>
    <row r="8239" spans="1:8" x14ac:dyDescent="0.25">
      <c r="A8239" s="447"/>
      <c r="B8239" s="449">
        <v>102211</v>
      </c>
      <c r="C8239" s="439" t="s">
        <v>12042</v>
      </c>
      <c r="D8239" s="449" t="s">
        <v>71</v>
      </c>
      <c r="E8239" s="450">
        <v>0</v>
      </c>
      <c r="F8239" s="455"/>
      <c r="G8239" s="453" t="e">
        <f>VLOOKUP(B8239,'SINAPI-%MO'!B:E,4,0)</f>
        <v>#N/A</v>
      </c>
      <c r="H8239" s="456" t="str">
        <f t="shared" si="128"/>
        <v/>
      </c>
    </row>
    <row r="8240" spans="1:8" x14ac:dyDescent="0.25">
      <c r="A8240" s="447"/>
      <c r="B8240" s="449">
        <v>102221</v>
      </c>
      <c r="C8240" s="439" t="s">
        <v>12043</v>
      </c>
      <c r="D8240" s="449" t="s">
        <v>71</v>
      </c>
      <c r="E8240" s="450">
        <v>0</v>
      </c>
      <c r="F8240" s="455"/>
      <c r="G8240" s="453" t="e">
        <f>VLOOKUP(B8240,'SINAPI-%MO'!B:E,4,0)</f>
        <v>#N/A</v>
      </c>
      <c r="H8240" s="456" t="str">
        <f t="shared" si="128"/>
        <v/>
      </c>
    </row>
    <row r="8241" spans="1:8" x14ac:dyDescent="0.25">
      <c r="A8241" s="447"/>
      <c r="B8241" s="449">
        <v>102231</v>
      </c>
      <c r="C8241" s="439" t="s">
        <v>12044</v>
      </c>
      <c r="D8241" s="449" t="s">
        <v>71</v>
      </c>
      <c r="E8241" s="450">
        <v>0</v>
      </c>
      <c r="F8241" s="455"/>
      <c r="G8241" s="453" t="e">
        <f>VLOOKUP(B8241,'SINAPI-%MO'!B:E,4,0)</f>
        <v>#N/A</v>
      </c>
      <c r="H8241" s="456" t="str">
        <f t="shared" si="128"/>
        <v/>
      </c>
    </row>
    <row r="8242" spans="1:8" x14ac:dyDescent="0.25">
      <c r="A8242" s="447"/>
      <c r="B8242" s="449">
        <v>102209</v>
      </c>
      <c r="C8242" s="439" t="s">
        <v>4158</v>
      </c>
      <c r="D8242" s="449" t="s">
        <v>71</v>
      </c>
      <c r="E8242" s="450">
        <v>8.8699999999999992</v>
      </c>
      <c r="F8242" s="455">
        <v>0</v>
      </c>
      <c r="G8242" s="453">
        <f>VLOOKUP(B8242,'SINAPI-%MO'!B:E,4,0)</f>
        <v>0.64039999999999997</v>
      </c>
      <c r="H8242" s="456">
        <f t="shared" si="128"/>
        <v>3.18</v>
      </c>
    </row>
    <row r="8243" spans="1:8" x14ac:dyDescent="0.25">
      <c r="A8243" s="447"/>
      <c r="B8243" s="449">
        <v>102219</v>
      </c>
      <c r="C8243" s="439" t="s">
        <v>4165</v>
      </c>
      <c r="D8243" s="449" t="s">
        <v>71</v>
      </c>
      <c r="E8243" s="450">
        <v>17.75</v>
      </c>
      <c r="F8243" s="455">
        <v>0</v>
      </c>
      <c r="G8243" s="453">
        <f>VLOOKUP(B8243,'SINAPI-%MO'!B:E,4,0)</f>
        <v>0.64</v>
      </c>
      <c r="H8243" s="456">
        <f t="shared" si="128"/>
        <v>6.39</v>
      </c>
    </row>
    <row r="8244" spans="1:8" x14ac:dyDescent="0.25">
      <c r="A8244" s="447"/>
      <c r="B8244" s="449">
        <v>102229</v>
      </c>
      <c r="C8244" s="439" t="s">
        <v>4172</v>
      </c>
      <c r="D8244" s="449" t="s">
        <v>71</v>
      </c>
      <c r="E8244" s="450">
        <v>26.63</v>
      </c>
      <c r="F8244" s="455">
        <v>0</v>
      </c>
      <c r="G8244" s="453">
        <f>VLOOKUP(B8244,'SINAPI-%MO'!B:E,4,0)</f>
        <v>0.63990000000000002</v>
      </c>
      <c r="H8244" s="456">
        <f t="shared" si="128"/>
        <v>9.58</v>
      </c>
    </row>
    <row r="8245" spans="1:8" x14ac:dyDescent="0.25">
      <c r="A8245" s="447"/>
      <c r="B8245" s="449">
        <v>102210</v>
      </c>
      <c r="C8245" s="439" t="s">
        <v>4159</v>
      </c>
      <c r="D8245" s="449" t="s">
        <v>71</v>
      </c>
      <c r="E8245" s="450">
        <v>8.44</v>
      </c>
      <c r="F8245" s="455">
        <v>0</v>
      </c>
      <c r="G8245" s="453">
        <f>VLOOKUP(B8245,'SINAPI-%MO'!B:E,4,0)</f>
        <v>0.67300000000000004</v>
      </c>
      <c r="H8245" s="456">
        <f t="shared" si="128"/>
        <v>2.75</v>
      </c>
    </row>
    <row r="8246" spans="1:8" x14ac:dyDescent="0.25">
      <c r="A8246" s="447"/>
      <c r="B8246" s="449">
        <v>102220</v>
      </c>
      <c r="C8246" s="439" t="s">
        <v>4166</v>
      </c>
      <c r="D8246" s="449" t="s">
        <v>71</v>
      </c>
      <c r="E8246" s="450">
        <v>16.89</v>
      </c>
      <c r="F8246" s="455">
        <v>0</v>
      </c>
      <c r="G8246" s="453">
        <f>VLOOKUP(B8246,'SINAPI-%MO'!B:E,4,0)</f>
        <v>0.67259999999999998</v>
      </c>
      <c r="H8246" s="456">
        <f t="shared" si="128"/>
        <v>5.52</v>
      </c>
    </row>
    <row r="8247" spans="1:8" x14ac:dyDescent="0.25">
      <c r="A8247" s="447"/>
      <c r="B8247" s="449">
        <v>102230</v>
      </c>
      <c r="C8247" s="439" t="s">
        <v>4173</v>
      </c>
      <c r="D8247" s="449" t="s">
        <v>71</v>
      </c>
      <c r="E8247" s="450">
        <v>25.34</v>
      </c>
      <c r="F8247" s="455">
        <v>0</v>
      </c>
      <c r="G8247" s="453">
        <f>VLOOKUP(B8247,'SINAPI-%MO'!B:E,4,0)</f>
        <v>0.67249999999999999</v>
      </c>
      <c r="H8247" s="456">
        <f t="shared" si="128"/>
        <v>8.2899999999999991</v>
      </c>
    </row>
    <row r="8248" spans="1:8" x14ac:dyDescent="0.25">
      <c r="A8248" s="447"/>
      <c r="B8248" s="449">
        <v>102208</v>
      </c>
      <c r="C8248" s="439" t="s">
        <v>4157</v>
      </c>
      <c r="D8248" s="449" t="s">
        <v>71</v>
      </c>
      <c r="E8248" s="450">
        <v>8.58</v>
      </c>
      <c r="F8248" s="455">
        <v>0</v>
      </c>
      <c r="G8248" s="453">
        <f>VLOOKUP(B8248,'SINAPI-%MO'!B:E,4,0)</f>
        <v>0.66200000000000003</v>
      </c>
      <c r="H8248" s="456">
        <f t="shared" si="128"/>
        <v>2.9</v>
      </c>
    </row>
    <row r="8249" spans="1:8" x14ac:dyDescent="0.25">
      <c r="A8249" s="447"/>
      <c r="B8249" s="449">
        <v>102218</v>
      </c>
      <c r="C8249" s="439" t="s">
        <v>4164</v>
      </c>
      <c r="D8249" s="449" t="s">
        <v>71</v>
      </c>
      <c r="E8249" s="450">
        <v>17.170000000000002</v>
      </c>
      <c r="F8249" s="455">
        <v>0</v>
      </c>
      <c r="G8249" s="453">
        <f>VLOOKUP(B8249,'SINAPI-%MO'!B:E,4,0)</f>
        <v>0.66159999999999997</v>
      </c>
      <c r="H8249" s="456">
        <f t="shared" si="128"/>
        <v>5.81</v>
      </c>
    </row>
    <row r="8250" spans="1:8" x14ac:dyDescent="0.25">
      <c r="A8250" s="447"/>
      <c r="B8250" s="449">
        <v>102228</v>
      </c>
      <c r="C8250" s="439" t="s">
        <v>4171</v>
      </c>
      <c r="D8250" s="449" t="s">
        <v>71</v>
      </c>
      <c r="E8250" s="450">
        <v>25.78</v>
      </c>
      <c r="F8250" s="455">
        <v>0</v>
      </c>
      <c r="G8250" s="453">
        <f>VLOOKUP(B8250,'SINAPI-%MO'!B:E,4,0)</f>
        <v>0.66100000000000003</v>
      </c>
      <c r="H8250" s="456">
        <f t="shared" si="128"/>
        <v>8.73</v>
      </c>
    </row>
    <row r="8251" spans="1:8" x14ac:dyDescent="0.25">
      <c r="A8251" s="447"/>
      <c r="B8251" s="449">
        <v>102212</v>
      </c>
      <c r="C8251" s="439" t="s">
        <v>12045</v>
      </c>
      <c r="D8251" s="449" t="s">
        <v>71</v>
      </c>
      <c r="E8251" s="450">
        <v>0</v>
      </c>
      <c r="F8251" s="455"/>
      <c r="G8251" s="453" t="e">
        <f>VLOOKUP(B8251,'SINAPI-%MO'!B:E,4,0)</f>
        <v>#N/A</v>
      </c>
      <c r="H8251" s="456" t="str">
        <f t="shared" si="128"/>
        <v/>
      </c>
    </row>
    <row r="8252" spans="1:8" x14ac:dyDescent="0.25">
      <c r="A8252" s="447"/>
      <c r="B8252" s="449">
        <v>102222</v>
      </c>
      <c r="C8252" s="439" t="s">
        <v>12046</v>
      </c>
      <c r="D8252" s="449" t="s">
        <v>71</v>
      </c>
      <c r="E8252" s="450">
        <v>0</v>
      </c>
      <c r="F8252" s="455"/>
      <c r="G8252" s="453" t="e">
        <f>VLOOKUP(B8252,'SINAPI-%MO'!B:E,4,0)</f>
        <v>#N/A</v>
      </c>
      <c r="H8252" s="456" t="str">
        <f t="shared" si="128"/>
        <v/>
      </c>
    </row>
    <row r="8253" spans="1:8" x14ac:dyDescent="0.25">
      <c r="A8253" s="447"/>
      <c r="B8253" s="449">
        <v>102232</v>
      </c>
      <c r="C8253" s="439" t="s">
        <v>12047</v>
      </c>
      <c r="D8253" s="449" t="s">
        <v>71</v>
      </c>
      <c r="E8253" s="450">
        <v>0</v>
      </c>
      <c r="F8253" s="455"/>
      <c r="G8253" s="453" t="e">
        <f>VLOOKUP(B8253,'SINAPI-%MO'!B:E,4,0)</f>
        <v>#N/A</v>
      </c>
      <c r="H8253" s="456" t="str">
        <f t="shared" si="128"/>
        <v/>
      </c>
    </row>
    <row r="8254" spans="1:8" x14ac:dyDescent="0.25">
      <c r="A8254" s="447"/>
      <c r="B8254" s="449">
        <v>102203</v>
      </c>
      <c r="C8254" s="439" t="s">
        <v>4153</v>
      </c>
      <c r="D8254" s="449" t="s">
        <v>71</v>
      </c>
      <c r="E8254" s="450">
        <v>10.97</v>
      </c>
      <c r="F8254" s="455">
        <v>0</v>
      </c>
      <c r="G8254" s="453">
        <f>VLOOKUP(B8254,'SINAPI-%MO'!B:E,4,0)</f>
        <v>0.64180000000000004</v>
      </c>
      <c r="H8254" s="456">
        <f t="shared" si="128"/>
        <v>3.92</v>
      </c>
    </row>
    <row r="8255" spans="1:8" x14ac:dyDescent="0.25">
      <c r="A8255" s="447"/>
      <c r="B8255" s="449">
        <v>102213</v>
      </c>
      <c r="C8255" s="439" t="s">
        <v>4160</v>
      </c>
      <c r="D8255" s="449" t="s">
        <v>71</v>
      </c>
      <c r="E8255" s="450">
        <v>21.96</v>
      </c>
      <c r="F8255" s="455">
        <v>0</v>
      </c>
      <c r="G8255" s="453">
        <f>VLOOKUP(B8255,'SINAPI-%MO'!B:E,4,0)</f>
        <v>0.64159999999999995</v>
      </c>
      <c r="H8255" s="456">
        <f t="shared" si="128"/>
        <v>7.87</v>
      </c>
    </row>
    <row r="8256" spans="1:8" x14ac:dyDescent="0.25">
      <c r="A8256" s="447"/>
      <c r="B8256" s="449">
        <v>102223</v>
      </c>
      <c r="C8256" s="439" t="s">
        <v>4167</v>
      </c>
      <c r="D8256" s="449" t="s">
        <v>71</v>
      </c>
      <c r="E8256" s="450">
        <v>32.94</v>
      </c>
      <c r="F8256" s="455">
        <v>0</v>
      </c>
      <c r="G8256" s="453">
        <f>VLOOKUP(B8256,'SINAPI-%MO'!B:E,4,0)</f>
        <v>0.64149999999999996</v>
      </c>
      <c r="H8256" s="456">
        <f t="shared" si="128"/>
        <v>11.8</v>
      </c>
    </row>
    <row r="8257" spans="1:8" x14ac:dyDescent="0.25">
      <c r="A8257" s="447"/>
      <c r="B8257" s="449">
        <v>102204</v>
      </c>
      <c r="C8257" s="439" t="s">
        <v>4154</v>
      </c>
      <c r="D8257" s="449" t="s">
        <v>71</v>
      </c>
      <c r="E8257" s="450">
        <v>11.34</v>
      </c>
      <c r="F8257" s="455">
        <v>0</v>
      </c>
      <c r="G8257" s="453">
        <f>VLOOKUP(B8257,'SINAPI-%MO'!B:E,4,0)</f>
        <v>0.62080000000000002</v>
      </c>
      <c r="H8257" s="456">
        <f t="shared" si="128"/>
        <v>4.3</v>
      </c>
    </row>
    <row r="8258" spans="1:8" x14ac:dyDescent="0.25">
      <c r="A8258" s="447"/>
      <c r="B8258" s="449">
        <v>102214</v>
      </c>
      <c r="C8258" s="439" t="s">
        <v>4161</v>
      </c>
      <c r="D8258" s="449" t="s">
        <v>71</v>
      </c>
      <c r="E8258" s="450">
        <v>22.69</v>
      </c>
      <c r="F8258" s="455">
        <v>0</v>
      </c>
      <c r="G8258" s="453">
        <f>VLOOKUP(B8258,'SINAPI-%MO'!B:E,4,0)</f>
        <v>0.621</v>
      </c>
      <c r="H8258" s="456">
        <f t="shared" si="128"/>
        <v>8.59</v>
      </c>
    </row>
    <row r="8259" spans="1:8" x14ac:dyDescent="0.25">
      <c r="A8259" s="447"/>
      <c r="B8259" s="449">
        <v>102224</v>
      </c>
      <c r="C8259" s="439" t="s">
        <v>4168</v>
      </c>
      <c r="D8259" s="449" t="s">
        <v>71</v>
      </c>
      <c r="E8259" s="450">
        <v>34.020000000000003</v>
      </c>
      <c r="F8259" s="455">
        <v>0</v>
      </c>
      <c r="G8259" s="453">
        <f>VLOOKUP(B8259,'SINAPI-%MO'!B:E,4,0)</f>
        <v>0.62109999999999999</v>
      </c>
      <c r="H8259" s="456">
        <f t="shared" si="128"/>
        <v>12.89</v>
      </c>
    </row>
    <row r="8260" spans="1:8" x14ac:dyDescent="0.25">
      <c r="A8260" s="447"/>
      <c r="B8260" s="449">
        <v>102205</v>
      </c>
      <c r="C8260" s="439" t="s">
        <v>4155</v>
      </c>
      <c r="D8260" s="449" t="s">
        <v>71</v>
      </c>
      <c r="E8260" s="450">
        <v>10.18</v>
      </c>
      <c r="F8260" s="455">
        <v>0</v>
      </c>
      <c r="G8260" s="453">
        <f>VLOOKUP(B8260,'SINAPI-%MO'!B:E,4,0)</f>
        <v>0.69159999999999999</v>
      </c>
      <c r="H8260" s="456">
        <f t="shared" si="128"/>
        <v>3.13</v>
      </c>
    </row>
    <row r="8261" spans="1:8" x14ac:dyDescent="0.25">
      <c r="A8261" s="447"/>
      <c r="B8261" s="449">
        <v>102215</v>
      </c>
      <c r="C8261" s="439" t="s">
        <v>4162</v>
      </c>
      <c r="D8261" s="449" t="s">
        <v>71</v>
      </c>
      <c r="E8261" s="450">
        <v>20.37</v>
      </c>
      <c r="F8261" s="455">
        <v>0</v>
      </c>
      <c r="G8261" s="453">
        <f>VLOOKUP(B8261,'SINAPI-%MO'!B:E,4,0)</f>
        <v>0.69169999999999998</v>
      </c>
      <c r="H8261" s="456">
        <f t="shared" si="128"/>
        <v>6.28</v>
      </c>
    </row>
    <row r="8262" spans="1:8" x14ac:dyDescent="0.25">
      <c r="A8262" s="447"/>
      <c r="B8262" s="449">
        <v>102225</v>
      </c>
      <c r="C8262" s="439" t="s">
        <v>4169</v>
      </c>
      <c r="D8262" s="449" t="s">
        <v>71</v>
      </c>
      <c r="E8262" s="450">
        <v>30.55</v>
      </c>
      <c r="F8262" s="455">
        <v>0</v>
      </c>
      <c r="G8262" s="453">
        <f>VLOOKUP(B8262,'SINAPI-%MO'!B:E,4,0)</f>
        <v>0.69169999999999998</v>
      </c>
      <c r="H8262" s="456">
        <f t="shared" si="128"/>
        <v>9.41</v>
      </c>
    </row>
    <row r="8263" spans="1:8" x14ac:dyDescent="0.25">
      <c r="A8263" s="447"/>
      <c r="B8263" s="449">
        <v>102206</v>
      </c>
      <c r="C8263" s="439" t="s">
        <v>12048</v>
      </c>
      <c r="D8263" s="449" t="s">
        <v>71</v>
      </c>
      <c r="E8263" s="450">
        <v>0</v>
      </c>
      <c r="F8263" s="455"/>
      <c r="G8263" s="453" t="e">
        <f>VLOOKUP(B8263,'SINAPI-%MO'!B:E,4,0)</f>
        <v>#N/A</v>
      </c>
      <c r="H8263" s="456" t="str">
        <f t="shared" si="128"/>
        <v/>
      </c>
    </row>
    <row r="8264" spans="1:8" x14ac:dyDescent="0.25">
      <c r="A8264" s="447"/>
      <c r="B8264" s="449">
        <v>102216</v>
      </c>
      <c r="C8264" s="439" t="s">
        <v>12049</v>
      </c>
      <c r="D8264" s="449" t="s">
        <v>71</v>
      </c>
      <c r="E8264" s="450">
        <v>0</v>
      </c>
      <c r="F8264" s="455"/>
      <c r="G8264" s="453" t="e">
        <f>VLOOKUP(B8264,'SINAPI-%MO'!B:E,4,0)</f>
        <v>#N/A</v>
      </c>
      <c r="H8264" s="456" t="str">
        <f t="shared" si="128"/>
        <v/>
      </c>
    </row>
    <row r="8265" spans="1:8" x14ac:dyDescent="0.25">
      <c r="A8265" s="447"/>
      <c r="B8265" s="449">
        <v>102226</v>
      </c>
      <c r="C8265" s="439" t="s">
        <v>12050</v>
      </c>
      <c r="D8265" s="449" t="s">
        <v>71</v>
      </c>
      <c r="E8265" s="450">
        <v>0</v>
      </c>
      <c r="F8265" s="455"/>
      <c r="G8265" s="453" t="e">
        <f>VLOOKUP(B8265,'SINAPI-%MO'!B:E,4,0)</f>
        <v>#N/A</v>
      </c>
      <c r="H8265" s="456" t="str">
        <f t="shared" si="128"/>
        <v/>
      </c>
    </row>
    <row r="8266" spans="1:8" x14ac:dyDescent="0.25">
      <c r="A8266" s="447"/>
      <c r="B8266" s="449">
        <v>100718</v>
      </c>
      <c r="C8266" s="439" t="s">
        <v>4178</v>
      </c>
      <c r="D8266" s="449" t="s">
        <v>73</v>
      </c>
      <c r="E8266" s="450">
        <v>1.49</v>
      </c>
      <c r="F8266" s="455">
        <v>0</v>
      </c>
      <c r="G8266" s="453">
        <f>VLOOKUP(B8266,'SINAPI-%MO'!B:E,4,0)</f>
        <v>0.82550000000000001</v>
      </c>
      <c r="H8266" s="456">
        <f t="shared" si="128"/>
        <v>0.26</v>
      </c>
    </row>
    <row r="8267" spans="1:8" x14ac:dyDescent="0.25">
      <c r="A8267" s="447"/>
      <c r="B8267" s="449">
        <v>100716</v>
      </c>
      <c r="C8267" s="439" t="s">
        <v>4176</v>
      </c>
      <c r="D8267" s="449" t="s">
        <v>71</v>
      </c>
      <c r="E8267" s="450">
        <v>25.17</v>
      </c>
      <c r="F8267" s="455">
        <v>0.78779999999999994</v>
      </c>
      <c r="G8267" s="453">
        <f>VLOOKUP(B8267,'SINAPI-%MO'!B:E,4,0)</f>
        <v>0.1812</v>
      </c>
      <c r="H8267" s="456">
        <f t="shared" si="128"/>
        <v>20.6</v>
      </c>
    </row>
    <row r="8268" spans="1:8" x14ac:dyDescent="0.25">
      <c r="A8268" s="447"/>
      <c r="B8268" s="449">
        <v>100717</v>
      </c>
      <c r="C8268" s="439" t="s">
        <v>4177</v>
      </c>
      <c r="D8268" s="449" t="s">
        <v>71</v>
      </c>
      <c r="E8268" s="450">
        <v>10.24</v>
      </c>
      <c r="F8268" s="455">
        <v>0</v>
      </c>
      <c r="G8268" s="453">
        <f>VLOOKUP(B8268,'SINAPI-%MO'!B:E,4,0)</f>
        <v>0.87009999999999998</v>
      </c>
      <c r="H8268" s="456">
        <f t="shared" ref="H8268:H8331" si="129">IF(E8268&gt;0,TRUNC(E8268*(1-G8268),2),"")</f>
        <v>1.33</v>
      </c>
    </row>
    <row r="8269" spans="1:8" x14ac:dyDescent="0.25">
      <c r="A8269" s="447"/>
      <c r="B8269" s="449">
        <v>100754</v>
      </c>
      <c r="C8269" s="439" t="s">
        <v>4208</v>
      </c>
      <c r="D8269" s="449" t="s">
        <v>71</v>
      </c>
      <c r="E8269" s="450">
        <v>30.68</v>
      </c>
      <c r="F8269" s="455">
        <v>0</v>
      </c>
      <c r="G8269" s="453">
        <f>VLOOKUP(B8269,'SINAPI-%MO'!B:E,4,0)</f>
        <v>0.88560000000000005</v>
      </c>
      <c r="H8269" s="456">
        <f t="shared" si="129"/>
        <v>3.5</v>
      </c>
    </row>
    <row r="8270" spans="1:8" x14ac:dyDescent="0.25">
      <c r="A8270" s="447"/>
      <c r="B8270" s="449">
        <v>100736</v>
      </c>
      <c r="C8270" s="439" t="s">
        <v>4194</v>
      </c>
      <c r="D8270" s="449" t="s">
        <v>71</v>
      </c>
      <c r="E8270" s="450">
        <v>15.33</v>
      </c>
      <c r="F8270" s="455">
        <v>0</v>
      </c>
      <c r="G8270" s="453">
        <f>VLOOKUP(B8270,'SINAPI-%MO'!B:E,4,0)</f>
        <v>0.88580000000000003</v>
      </c>
      <c r="H8270" s="456">
        <f t="shared" si="129"/>
        <v>1.75</v>
      </c>
    </row>
    <row r="8271" spans="1:8" x14ac:dyDescent="0.25">
      <c r="A8271" s="447"/>
      <c r="B8271" s="449">
        <v>100753</v>
      </c>
      <c r="C8271" s="439" t="s">
        <v>4207</v>
      </c>
      <c r="D8271" s="449" t="s">
        <v>71</v>
      </c>
      <c r="E8271" s="450">
        <v>23.22</v>
      </c>
      <c r="F8271" s="455">
        <v>0</v>
      </c>
      <c r="G8271" s="453">
        <f>VLOOKUP(B8271,'SINAPI-%MO'!B:E,4,0)</f>
        <v>0.78039999999999998</v>
      </c>
      <c r="H8271" s="456">
        <f t="shared" si="129"/>
        <v>5.09</v>
      </c>
    </row>
    <row r="8272" spans="1:8" x14ac:dyDescent="0.25">
      <c r="A8272" s="447"/>
      <c r="B8272" s="449">
        <v>100735</v>
      </c>
      <c r="C8272" s="439" t="s">
        <v>4193</v>
      </c>
      <c r="D8272" s="449" t="s">
        <v>71</v>
      </c>
      <c r="E8272" s="450">
        <v>11.61</v>
      </c>
      <c r="F8272" s="455">
        <v>0</v>
      </c>
      <c r="G8272" s="453">
        <f>VLOOKUP(B8272,'SINAPI-%MO'!B:E,4,0)</f>
        <v>0.78039999999999998</v>
      </c>
      <c r="H8272" s="456">
        <f t="shared" si="129"/>
        <v>2.54</v>
      </c>
    </row>
    <row r="8273" spans="1:8" x14ac:dyDescent="0.25">
      <c r="A8273" s="447"/>
      <c r="B8273" s="449">
        <v>100734</v>
      </c>
      <c r="C8273" s="439" t="s">
        <v>4192</v>
      </c>
      <c r="D8273" s="449" t="s">
        <v>71</v>
      </c>
      <c r="E8273" s="450">
        <v>15.88</v>
      </c>
      <c r="F8273" s="455">
        <v>0</v>
      </c>
      <c r="G8273" s="453">
        <f>VLOOKUP(B8273,'SINAPI-%MO'!B:E,4,0)</f>
        <v>0.85519999999999996</v>
      </c>
      <c r="H8273" s="456">
        <f t="shared" si="129"/>
        <v>2.29</v>
      </c>
    </row>
    <row r="8274" spans="1:8" x14ac:dyDescent="0.25">
      <c r="A8274" s="447"/>
      <c r="B8274" s="449">
        <v>100733</v>
      </c>
      <c r="C8274" s="439" t="s">
        <v>4191</v>
      </c>
      <c r="D8274" s="449" t="s">
        <v>71</v>
      </c>
      <c r="E8274" s="450">
        <v>12.15</v>
      </c>
      <c r="F8274" s="455">
        <v>0</v>
      </c>
      <c r="G8274" s="453">
        <f>VLOOKUP(B8274,'SINAPI-%MO'!B:E,4,0)</f>
        <v>0.74570000000000003</v>
      </c>
      <c r="H8274" s="456">
        <f t="shared" si="129"/>
        <v>3.08</v>
      </c>
    </row>
    <row r="8275" spans="1:8" x14ac:dyDescent="0.25">
      <c r="A8275" s="447"/>
      <c r="B8275" s="449">
        <v>100740</v>
      </c>
      <c r="C8275" s="439" t="s">
        <v>4196</v>
      </c>
      <c r="D8275" s="449" t="s">
        <v>71</v>
      </c>
      <c r="E8275" s="450">
        <v>12.06</v>
      </c>
      <c r="F8275" s="455">
        <v>0</v>
      </c>
      <c r="G8275" s="453">
        <f>VLOOKUP(B8275,'SINAPI-%MO'!B:E,4,0)</f>
        <v>0.53149999999999997</v>
      </c>
      <c r="H8275" s="456">
        <f t="shared" si="129"/>
        <v>5.65</v>
      </c>
    </row>
    <row r="8276" spans="1:8" x14ac:dyDescent="0.25">
      <c r="A8276" s="447"/>
      <c r="B8276" s="449">
        <v>100758</v>
      </c>
      <c r="C8276" s="439" t="s">
        <v>4210</v>
      </c>
      <c r="D8276" s="449" t="s">
        <v>71</v>
      </c>
      <c r="E8276" s="450">
        <v>52.11</v>
      </c>
      <c r="F8276" s="455">
        <v>0</v>
      </c>
      <c r="G8276" s="453">
        <f>VLOOKUP(B8276,'SINAPI-%MO'!B:E,4,0)</f>
        <v>0.7772</v>
      </c>
      <c r="H8276" s="456">
        <f t="shared" si="129"/>
        <v>11.61</v>
      </c>
    </row>
    <row r="8277" spans="1:8" x14ac:dyDescent="0.25">
      <c r="A8277" s="447"/>
      <c r="B8277" s="449">
        <v>100742</v>
      </c>
      <c r="C8277" s="439" t="s">
        <v>4198</v>
      </c>
      <c r="D8277" s="449" t="s">
        <v>71</v>
      </c>
      <c r="E8277" s="450">
        <v>26.03</v>
      </c>
      <c r="F8277" s="455">
        <v>0</v>
      </c>
      <c r="G8277" s="453">
        <f>VLOOKUP(B8277,'SINAPI-%MO'!B:E,4,0)</f>
        <v>0.77759999999999996</v>
      </c>
      <c r="H8277" s="456">
        <f t="shared" si="129"/>
        <v>5.78</v>
      </c>
    </row>
    <row r="8278" spans="1:8" x14ac:dyDescent="0.25">
      <c r="A8278" s="447"/>
      <c r="B8278" s="449">
        <v>100739</v>
      </c>
      <c r="C8278" s="439" t="s">
        <v>4195</v>
      </c>
      <c r="D8278" s="449" t="s">
        <v>71</v>
      </c>
      <c r="E8278" s="450">
        <v>11.75</v>
      </c>
      <c r="F8278" s="455">
        <v>0</v>
      </c>
      <c r="G8278" s="453">
        <f>VLOOKUP(B8278,'SINAPI-%MO'!B:E,4,0)</f>
        <v>0.16089999999999999</v>
      </c>
      <c r="H8278" s="456">
        <f t="shared" si="129"/>
        <v>9.85</v>
      </c>
    </row>
    <row r="8279" spans="1:8" x14ac:dyDescent="0.25">
      <c r="A8279" s="447"/>
      <c r="B8279" s="449">
        <v>100757</v>
      </c>
      <c r="C8279" s="439" t="s">
        <v>4209</v>
      </c>
      <c r="D8279" s="449" t="s">
        <v>71</v>
      </c>
      <c r="E8279" s="450">
        <v>52.42</v>
      </c>
      <c r="F8279" s="455">
        <v>0</v>
      </c>
      <c r="G8279" s="453">
        <f>VLOOKUP(B8279,'SINAPI-%MO'!B:E,4,0)</f>
        <v>0.6</v>
      </c>
      <c r="H8279" s="456">
        <f t="shared" si="129"/>
        <v>20.96</v>
      </c>
    </row>
    <row r="8280" spans="1:8" x14ac:dyDescent="0.25">
      <c r="A8280" s="447"/>
      <c r="B8280" s="449">
        <v>100741</v>
      </c>
      <c r="C8280" s="439" t="s">
        <v>4197</v>
      </c>
      <c r="D8280" s="449" t="s">
        <v>71</v>
      </c>
      <c r="E8280" s="450">
        <v>26.2</v>
      </c>
      <c r="F8280" s="455">
        <v>0</v>
      </c>
      <c r="G8280" s="453">
        <f>VLOOKUP(B8280,'SINAPI-%MO'!B:E,4,0)</f>
        <v>0.6</v>
      </c>
      <c r="H8280" s="456">
        <f t="shared" si="129"/>
        <v>10.48</v>
      </c>
    </row>
    <row r="8281" spans="1:8" x14ac:dyDescent="0.25">
      <c r="A8281" s="447"/>
      <c r="B8281" s="449">
        <v>100744</v>
      </c>
      <c r="C8281" s="439" t="s">
        <v>4199</v>
      </c>
      <c r="D8281" s="449" t="s">
        <v>71</v>
      </c>
      <c r="E8281" s="450">
        <v>11.89</v>
      </c>
      <c r="F8281" s="455">
        <v>0</v>
      </c>
      <c r="G8281" s="453">
        <f>VLOOKUP(B8281,'SINAPI-%MO'!B:E,4,0)</f>
        <v>0.53910000000000002</v>
      </c>
      <c r="H8281" s="456">
        <f t="shared" si="129"/>
        <v>5.48</v>
      </c>
    </row>
    <row r="8282" spans="1:8" x14ac:dyDescent="0.25">
      <c r="A8282" s="447"/>
      <c r="B8282" s="449">
        <v>100760</v>
      </c>
      <c r="C8282" s="439" t="s">
        <v>4212</v>
      </c>
      <c r="D8282" s="449" t="s">
        <v>71</v>
      </c>
      <c r="E8282" s="450">
        <v>51.76</v>
      </c>
      <c r="F8282" s="455">
        <v>0</v>
      </c>
      <c r="G8282" s="453">
        <f>VLOOKUP(B8282,'SINAPI-%MO'!B:E,4,0)</f>
        <v>0.78249999999999997</v>
      </c>
      <c r="H8282" s="456">
        <f t="shared" si="129"/>
        <v>11.25</v>
      </c>
    </row>
    <row r="8283" spans="1:8" x14ac:dyDescent="0.25">
      <c r="A8283" s="447"/>
      <c r="B8283" s="449">
        <v>100746</v>
      </c>
      <c r="C8283" s="439" t="s">
        <v>4200</v>
      </c>
      <c r="D8283" s="449" t="s">
        <v>71</v>
      </c>
      <c r="E8283" s="450">
        <v>25.86</v>
      </c>
      <c r="F8283" s="455">
        <v>0</v>
      </c>
      <c r="G8283" s="453">
        <f>VLOOKUP(B8283,'SINAPI-%MO'!B:E,4,0)</f>
        <v>0.78269999999999995</v>
      </c>
      <c r="H8283" s="456">
        <f t="shared" si="129"/>
        <v>5.61</v>
      </c>
    </row>
    <row r="8284" spans="1:8" x14ac:dyDescent="0.25">
      <c r="A8284" s="447"/>
      <c r="B8284" s="449">
        <v>100743</v>
      </c>
      <c r="C8284" s="439" t="s">
        <v>13183</v>
      </c>
      <c r="D8284" s="449" t="s">
        <v>71</v>
      </c>
      <c r="E8284" s="450">
        <v>11.48</v>
      </c>
      <c r="F8284" s="455">
        <v>0</v>
      </c>
      <c r="G8284" s="453">
        <f>VLOOKUP(B8284,'SINAPI-%MO'!B:E,4,0)</f>
        <v>0.1646</v>
      </c>
      <c r="H8284" s="456">
        <f t="shared" si="129"/>
        <v>9.59</v>
      </c>
    </row>
    <row r="8285" spans="1:8" x14ac:dyDescent="0.25">
      <c r="A8285" s="447"/>
      <c r="B8285" s="449">
        <v>100759</v>
      </c>
      <c r="C8285" s="439" t="s">
        <v>4211</v>
      </c>
      <c r="D8285" s="449" t="s">
        <v>71</v>
      </c>
      <c r="E8285" s="450">
        <v>51.85</v>
      </c>
      <c r="F8285" s="455">
        <v>0</v>
      </c>
      <c r="G8285" s="453">
        <f>VLOOKUP(B8285,'SINAPI-%MO'!B:E,4,0)</f>
        <v>0.60660000000000003</v>
      </c>
      <c r="H8285" s="456">
        <f t="shared" si="129"/>
        <v>20.39</v>
      </c>
    </row>
    <row r="8286" spans="1:8" x14ac:dyDescent="0.25">
      <c r="A8286" s="447"/>
      <c r="B8286" s="449">
        <v>100745</v>
      </c>
      <c r="C8286" s="439" t="s">
        <v>13184</v>
      </c>
      <c r="D8286" s="449" t="s">
        <v>71</v>
      </c>
      <c r="E8286" s="450">
        <v>25.91</v>
      </c>
      <c r="F8286" s="455">
        <v>0</v>
      </c>
      <c r="G8286" s="453">
        <f>VLOOKUP(B8286,'SINAPI-%MO'!B:E,4,0)</f>
        <v>0.60670000000000002</v>
      </c>
      <c r="H8286" s="456">
        <f t="shared" si="129"/>
        <v>10.19</v>
      </c>
    </row>
    <row r="8287" spans="1:8" x14ac:dyDescent="0.25">
      <c r="A8287" s="447"/>
      <c r="B8287" s="449">
        <v>100748</v>
      </c>
      <c r="C8287" s="439" t="s">
        <v>4202</v>
      </c>
      <c r="D8287" s="449" t="s">
        <v>71</v>
      </c>
      <c r="E8287" s="450">
        <v>11.96</v>
      </c>
      <c r="F8287" s="455">
        <v>0</v>
      </c>
      <c r="G8287" s="453">
        <f>VLOOKUP(B8287,'SINAPI-%MO'!B:E,4,0)</f>
        <v>0.53600000000000003</v>
      </c>
      <c r="H8287" s="456">
        <f t="shared" si="129"/>
        <v>5.54</v>
      </c>
    </row>
    <row r="8288" spans="1:8" x14ac:dyDescent="0.25">
      <c r="A8288" s="447"/>
      <c r="B8288" s="449">
        <v>100762</v>
      </c>
      <c r="C8288" s="439" t="s">
        <v>4214</v>
      </c>
      <c r="D8288" s="449" t="s">
        <v>71</v>
      </c>
      <c r="E8288" s="450">
        <v>51.9</v>
      </c>
      <c r="F8288" s="455">
        <v>0</v>
      </c>
      <c r="G8288" s="453">
        <f>VLOOKUP(B8288,'SINAPI-%MO'!B:E,4,0)</f>
        <v>0.78029999999999999</v>
      </c>
      <c r="H8288" s="456">
        <f t="shared" si="129"/>
        <v>11.4</v>
      </c>
    </row>
    <row r="8289" spans="1:8" x14ac:dyDescent="0.25">
      <c r="A8289" s="447"/>
      <c r="B8289" s="449">
        <v>100750</v>
      </c>
      <c r="C8289" s="439" t="s">
        <v>4204</v>
      </c>
      <c r="D8289" s="449" t="s">
        <v>71</v>
      </c>
      <c r="E8289" s="450">
        <v>25.93</v>
      </c>
      <c r="F8289" s="455">
        <v>0</v>
      </c>
      <c r="G8289" s="453">
        <f>VLOOKUP(B8289,'SINAPI-%MO'!B:E,4,0)</f>
        <v>0.78059999999999996</v>
      </c>
      <c r="H8289" s="456">
        <f t="shared" si="129"/>
        <v>5.68</v>
      </c>
    </row>
    <row r="8290" spans="1:8" x14ac:dyDescent="0.25">
      <c r="A8290" s="447"/>
      <c r="B8290" s="449">
        <v>100747</v>
      </c>
      <c r="C8290" s="439" t="s">
        <v>4201</v>
      </c>
      <c r="D8290" s="449" t="s">
        <v>71</v>
      </c>
      <c r="E8290" s="450">
        <v>11.59</v>
      </c>
      <c r="F8290" s="455">
        <v>0</v>
      </c>
      <c r="G8290" s="453">
        <f>VLOOKUP(B8290,'SINAPI-%MO'!B:E,4,0)</f>
        <v>0.16309999999999999</v>
      </c>
      <c r="H8290" s="456">
        <f t="shared" si="129"/>
        <v>9.69</v>
      </c>
    </row>
    <row r="8291" spans="1:8" x14ac:dyDescent="0.25">
      <c r="A8291" s="447"/>
      <c r="B8291" s="449">
        <v>100761</v>
      </c>
      <c r="C8291" s="439" t="s">
        <v>4213</v>
      </c>
      <c r="D8291" s="449" t="s">
        <v>71</v>
      </c>
      <c r="E8291" s="450">
        <v>52.08</v>
      </c>
      <c r="F8291" s="455">
        <v>0</v>
      </c>
      <c r="G8291" s="453">
        <f>VLOOKUP(B8291,'SINAPI-%MO'!B:E,4,0)</f>
        <v>0.60389999999999999</v>
      </c>
      <c r="H8291" s="456">
        <f t="shared" si="129"/>
        <v>20.62</v>
      </c>
    </row>
    <row r="8292" spans="1:8" x14ac:dyDescent="0.25">
      <c r="A8292" s="447"/>
      <c r="B8292" s="449">
        <v>100749</v>
      </c>
      <c r="C8292" s="439" t="s">
        <v>4203</v>
      </c>
      <c r="D8292" s="449" t="s">
        <v>71</v>
      </c>
      <c r="E8292" s="450">
        <v>26.03</v>
      </c>
      <c r="F8292" s="455">
        <v>0</v>
      </c>
      <c r="G8292" s="453">
        <f>VLOOKUP(B8292,'SINAPI-%MO'!B:E,4,0)</f>
        <v>0.60389999999999999</v>
      </c>
      <c r="H8292" s="456">
        <f t="shared" si="129"/>
        <v>10.31</v>
      </c>
    </row>
    <row r="8293" spans="1:8" x14ac:dyDescent="0.25">
      <c r="A8293" s="447"/>
      <c r="B8293" s="449">
        <v>100720</v>
      </c>
      <c r="C8293" s="439" t="s">
        <v>4180</v>
      </c>
      <c r="D8293" s="449" t="s">
        <v>71</v>
      </c>
      <c r="E8293" s="450">
        <v>11.44</v>
      </c>
      <c r="F8293" s="455">
        <v>0</v>
      </c>
      <c r="G8293" s="453">
        <f>VLOOKUP(B8293,'SINAPI-%MO'!B:E,4,0)</f>
        <v>0.56030000000000002</v>
      </c>
      <c r="H8293" s="456">
        <f t="shared" si="129"/>
        <v>5.03</v>
      </c>
    </row>
    <row r="8294" spans="1:8" x14ac:dyDescent="0.25">
      <c r="A8294" s="447"/>
      <c r="B8294" s="449">
        <v>100722</v>
      </c>
      <c r="C8294" s="439" t="s">
        <v>4182</v>
      </c>
      <c r="D8294" s="449" t="s">
        <v>71</v>
      </c>
      <c r="E8294" s="450">
        <v>25.45</v>
      </c>
      <c r="F8294" s="455">
        <v>0</v>
      </c>
      <c r="G8294" s="453">
        <f>VLOOKUP(B8294,'SINAPI-%MO'!B:E,4,0)</f>
        <v>0.79530000000000001</v>
      </c>
      <c r="H8294" s="456">
        <f t="shared" si="129"/>
        <v>5.2</v>
      </c>
    </row>
    <row r="8295" spans="1:8" x14ac:dyDescent="0.25">
      <c r="A8295" s="447"/>
      <c r="B8295" s="449">
        <v>100719</v>
      </c>
      <c r="C8295" s="439" t="s">
        <v>4179</v>
      </c>
      <c r="D8295" s="449" t="s">
        <v>71</v>
      </c>
      <c r="E8295" s="450">
        <v>11.93</v>
      </c>
      <c r="F8295" s="455">
        <v>0</v>
      </c>
      <c r="G8295" s="453">
        <f>VLOOKUP(B8295,'SINAPI-%MO'!B:E,4,0)</f>
        <v>0.15840000000000001</v>
      </c>
      <c r="H8295" s="456">
        <f t="shared" si="129"/>
        <v>10.039999999999999</v>
      </c>
    </row>
    <row r="8296" spans="1:8" x14ac:dyDescent="0.25">
      <c r="A8296" s="447"/>
      <c r="B8296" s="449">
        <v>100721</v>
      </c>
      <c r="C8296" s="439" t="s">
        <v>4181</v>
      </c>
      <c r="D8296" s="449" t="s">
        <v>71</v>
      </c>
      <c r="E8296" s="450">
        <v>26.6</v>
      </c>
      <c r="F8296" s="455">
        <v>0</v>
      </c>
      <c r="G8296" s="453">
        <f>VLOOKUP(B8296,'SINAPI-%MO'!B:E,4,0)</f>
        <v>0.59099999999999997</v>
      </c>
      <c r="H8296" s="456">
        <f t="shared" si="129"/>
        <v>10.87</v>
      </c>
    </row>
    <row r="8297" spans="1:8" x14ac:dyDescent="0.25">
      <c r="A8297" s="447"/>
      <c r="B8297" s="449">
        <v>100724</v>
      </c>
      <c r="C8297" s="439" t="s">
        <v>4184</v>
      </c>
      <c r="D8297" s="449" t="s">
        <v>71</v>
      </c>
      <c r="E8297" s="450">
        <v>14.98</v>
      </c>
      <c r="F8297" s="455">
        <v>0</v>
      </c>
      <c r="G8297" s="453">
        <f>VLOOKUP(B8297,'SINAPI-%MO'!B:E,4,0)</f>
        <v>0.4279</v>
      </c>
      <c r="H8297" s="456">
        <f t="shared" si="129"/>
        <v>8.57</v>
      </c>
    </row>
    <row r="8298" spans="1:8" x14ac:dyDescent="0.25">
      <c r="A8298" s="447"/>
      <c r="B8298" s="449">
        <v>100726</v>
      </c>
      <c r="C8298" s="439" t="s">
        <v>4186</v>
      </c>
      <c r="D8298" s="449" t="s">
        <v>71</v>
      </c>
      <c r="E8298" s="450">
        <v>28.87</v>
      </c>
      <c r="F8298" s="455">
        <v>0</v>
      </c>
      <c r="G8298" s="453">
        <f>VLOOKUP(B8298,'SINAPI-%MO'!B:E,4,0)</f>
        <v>0.70109999999999995</v>
      </c>
      <c r="H8298" s="456">
        <f t="shared" si="129"/>
        <v>8.6199999999999992</v>
      </c>
    </row>
    <row r="8299" spans="1:8" x14ac:dyDescent="0.25">
      <c r="A8299" s="447"/>
      <c r="B8299" s="449">
        <v>100723</v>
      </c>
      <c r="C8299" s="439" t="s">
        <v>4183</v>
      </c>
      <c r="D8299" s="449" t="s">
        <v>71</v>
      </c>
      <c r="E8299" s="450">
        <v>12.81</v>
      </c>
      <c r="F8299" s="455">
        <v>0</v>
      </c>
      <c r="G8299" s="453">
        <f>VLOOKUP(B8299,'SINAPI-%MO'!B:E,4,0)</f>
        <v>0.14749999999999999</v>
      </c>
      <c r="H8299" s="456">
        <f t="shared" si="129"/>
        <v>10.92</v>
      </c>
    </row>
    <row r="8300" spans="1:8" x14ac:dyDescent="0.25">
      <c r="A8300" s="447"/>
      <c r="B8300" s="449">
        <v>100725</v>
      </c>
      <c r="C8300" s="439" t="s">
        <v>4185</v>
      </c>
      <c r="D8300" s="449" t="s">
        <v>71</v>
      </c>
      <c r="E8300" s="450">
        <v>26.89</v>
      </c>
      <c r="F8300" s="455">
        <v>0</v>
      </c>
      <c r="G8300" s="453">
        <f>VLOOKUP(B8300,'SINAPI-%MO'!B:E,4,0)</f>
        <v>0.58460000000000001</v>
      </c>
      <c r="H8300" s="456">
        <f t="shared" si="129"/>
        <v>11.17</v>
      </c>
    </row>
    <row r="8301" spans="1:8" x14ac:dyDescent="0.25">
      <c r="A8301" s="447"/>
      <c r="B8301" s="449">
        <v>100752</v>
      </c>
      <c r="C8301" s="439" t="s">
        <v>4206</v>
      </c>
      <c r="D8301" s="449" t="s">
        <v>71</v>
      </c>
      <c r="E8301" s="450">
        <v>51.08</v>
      </c>
      <c r="F8301" s="455">
        <v>0</v>
      </c>
      <c r="G8301" s="453">
        <f>VLOOKUP(B8301,'SINAPI-%MO'!B:E,4,0)</f>
        <v>0.25119999999999998</v>
      </c>
      <c r="H8301" s="456">
        <f t="shared" si="129"/>
        <v>38.24</v>
      </c>
    </row>
    <row r="8302" spans="1:8" x14ac:dyDescent="0.25">
      <c r="A8302" s="447"/>
      <c r="B8302" s="449">
        <v>100730</v>
      </c>
      <c r="C8302" s="439" t="s">
        <v>4190</v>
      </c>
      <c r="D8302" s="449" t="s">
        <v>71</v>
      </c>
      <c r="E8302" s="450">
        <v>25.54</v>
      </c>
      <c r="F8302" s="455">
        <v>0</v>
      </c>
      <c r="G8302" s="453">
        <f>VLOOKUP(B8302,'SINAPI-%MO'!B:E,4,0)</f>
        <v>0.251</v>
      </c>
      <c r="H8302" s="456">
        <f t="shared" si="129"/>
        <v>19.12</v>
      </c>
    </row>
    <row r="8303" spans="1:8" x14ac:dyDescent="0.25">
      <c r="A8303" s="447"/>
      <c r="B8303" s="449">
        <v>100751</v>
      </c>
      <c r="C8303" s="439" t="s">
        <v>4205</v>
      </c>
      <c r="D8303" s="449" t="s">
        <v>71</v>
      </c>
      <c r="E8303" s="450">
        <v>44.31</v>
      </c>
      <c r="F8303" s="455">
        <v>0</v>
      </c>
      <c r="G8303" s="453">
        <f>VLOOKUP(B8303,'SINAPI-%MO'!B:E,4,0)</f>
        <v>8.5500000000000007E-2</v>
      </c>
      <c r="H8303" s="456">
        <f t="shared" si="129"/>
        <v>40.520000000000003</v>
      </c>
    </row>
    <row r="8304" spans="1:8" x14ac:dyDescent="0.25">
      <c r="A8304" s="447"/>
      <c r="B8304" s="449">
        <v>100729</v>
      </c>
      <c r="C8304" s="439" t="s">
        <v>4189</v>
      </c>
      <c r="D8304" s="449" t="s">
        <v>71</v>
      </c>
      <c r="E8304" s="450">
        <v>22.15</v>
      </c>
      <c r="F8304" s="455">
        <v>0</v>
      </c>
      <c r="G8304" s="453">
        <f>VLOOKUP(B8304,'SINAPI-%MO'!B:E,4,0)</f>
        <v>8.5300000000000001E-2</v>
      </c>
      <c r="H8304" s="456">
        <f t="shared" si="129"/>
        <v>20.260000000000002</v>
      </c>
    </row>
    <row r="8305" spans="1:8" x14ac:dyDescent="0.25">
      <c r="A8305" s="447"/>
      <c r="B8305" s="449">
        <v>100728</v>
      </c>
      <c r="C8305" s="439" t="s">
        <v>4188</v>
      </c>
      <c r="D8305" s="449" t="s">
        <v>71</v>
      </c>
      <c r="E8305" s="450">
        <v>25.9</v>
      </c>
      <c r="F8305" s="455">
        <v>0</v>
      </c>
      <c r="G8305" s="453">
        <f>VLOOKUP(B8305,'SINAPI-%MO'!B:E,4,0)</f>
        <v>0.2475</v>
      </c>
      <c r="H8305" s="456">
        <f t="shared" si="129"/>
        <v>19.48</v>
      </c>
    </row>
    <row r="8306" spans="1:8" x14ac:dyDescent="0.25">
      <c r="A8306" s="447"/>
      <c r="B8306" s="449">
        <v>100732</v>
      </c>
      <c r="C8306" s="439" t="s">
        <v>12051</v>
      </c>
      <c r="D8306" s="449" t="s">
        <v>71</v>
      </c>
      <c r="E8306" s="450">
        <v>0</v>
      </c>
      <c r="F8306" s="455"/>
      <c r="G8306" s="453" t="e">
        <f>VLOOKUP(B8306,'SINAPI-%MO'!B:E,4,0)</f>
        <v>#N/A</v>
      </c>
      <c r="H8306" s="456" t="str">
        <f t="shared" si="129"/>
        <v/>
      </c>
    </row>
    <row r="8307" spans="1:8" x14ac:dyDescent="0.25">
      <c r="A8307" s="447"/>
      <c r="B8307" s="449">
        <v>100731</v>
      </c>
      <c r="C8307" s="439" t="s">
        <v>12052</v>
      </c>
      <c r="D8307" s="449" t="s">
        <v>71</v>
      </c>
      <c r="E8307" s="450">
        <v>0</v>
      </c>
      <c r="F8307" s="455"/>
      <c r="G8307" s="453" t="e">
        <f>VLOOKUP(B8307,'SINAPI-%MO'!B:E,4,0)</f>
        <v>#N/A</v>
      </c>
      <c r="H8307" s="456" t="str">
        <f t="shared" si="129"/>
        <v/>
      </c>
    </row>
    <row r="8308" spans="1:8" x14ac:dyDescent="0.25">
      <c r="A8308" s="447"/>
      <c r="B8308" s="449">
        <v>100727</v>
      </c>
      <c r="C8308" s="439" t="s">
        <v>4187</v>
      </c>
      <c r="D8308" s="449" t="s">
        <v>71</v>
      </c>
      <c r="E8308" s="450">
        <v>29.14</v>
      </c>
      <c r="F8308" s="455">
        <v>0</v>
      </c>
      <c r="G8308" s="453">
        <f>VLOOKUP(B8308,'SINAPI-%MO'!B:E,4,0)</f>
        <v>6.4899999999999999E-2</v>
      </c>
      <c r="H8308" s="456">
        <f t="shared" si="129"/>
        <v>27.24</v>
      </c>
    </row>
    <row r="8309" spans="1:8" x14ac:dyDescent="0.25">
      <c r="A8309" s="447"/>
      <c r="B8309" s="449">
        <v>100756</v>
      </c>
      <c r="C8309" s="439" t="s">
        <v>12053</v>
      </c>
      <c r="D8309" s="449" t="s">
        <v>71</v>
      </c>
      <c r="E8309" s="450">
        <v>0</v>
      </c>
      <c r="F8309" s="455"/>
      <c r="G8309" s="453" t="e">
        <f>VLOOKUP(B8309,'SINAPI-%MO'!B:E,4,0)</f>
        <v>#N/A</v>
      </c>
      <c r="H8309" s="456" t="str">
        <f t="shared" si="129"/>
        <v/>
      </c>
    </row>
    <row r="8310" spans="1:8" x14ac:dyDescent="0.25">
      <c r="A8310" s="447"/>
      <c r="B8310" s="449">
        <v>100738</v>
      </c>
      <c r="C8310" s="439" t="s">
        <v>12054</v>
      </c>
      <c r="D8310" s="449" t="s">
        <v>71</v>
      </c>
      <c r="E8310" s="450">
        <v>0</v>
      </c>
      <c r="F8310" s="455"/>
      <c r="G8310" s="453" t="e">
        <f>VLOOKUP(B8310,'SINAPI-%MO'!B:E,4,0)</f>
        <v>#N/A</v>
      </c>
      <c r="H8310" s="456" t="str">
        <f t="shared" si="129"/>
        <v/>
      </c>
    </row>
    <row r="8311" spans="1:8" x14ac:dyDescent="0.25">
      <c r="A8311" s="447"/>
      <c r="B8311" s="449">
        <v>100755</v>
      </c>
      <c r="C8311" s="439" t="s">
        <v>12055</v>
      </c>
      <c r="D8311" s="449" t="s">
        <v>71</v>
      </c>
      <c r="E8311" s="450">
        <v>0</v>
      </c>
      <c r="F8311" s="455"/>
      <c r="G8311" s="453" t="e">
        <f>VLOOKUP(B8311,'SINAPI-%MO'!B:E,4,0)</f>
        <v>#N/A</v>
      </c>
      <c r="H8311" s="456" t="str">
        <f t="shared" si="129"/>
        <v/>
      </c>
    </row>
    <row r="8312" spans="1:8" x14ac:dyDescent="0.25">
      <c r="A8312" s="447"/>
      <c r="B8312" s="449">
        <v>100737</v>
      </c>
      <c r="C8312" s="439" t="s">
        <v>12056</v>
      </c>
      <c r="D8312" s="449" t="s">
        <v>71</v>
      </c>
      <c r="E8312" s="450">
        <v>0</v>
      </c>
      <c r="F8312" s="455"/>
      <c r="G8312" s="453" t="e">
        <f>VLOOKUP(B8312,'SINAPI-%MO'!B:E,4,0)</f>
        <v>#N/A</v>
      </c>
      <c r="H8312" s="456" t="str">
        <f t="shared" si="129"/>
        <v/>
      </c>
    </row>
    <row r="8313" spans="1:8" x14ac:dyDescent="0.25">
      <c r="A8313" s="447"/>
      <c r="B8313" s="449">
        <v>102499</v>
      </c>
      <c r="C8313" s="439" t="s">
        <v>4223</v>
      </c>
      <c r="D8313" s="449" t="s">
        <v>71</v>
      </c>
      <c r="E8313" s="450">
        <v>3.79</v>
      </c>
      <c r="F8313" s="455">
        <v>0</v>
      </c>
      <c r="G8313" s="453">
        <f>VLOOKUP(B8313,'SINAPI-%MO'!B:E,4,0)</f>
        <v>0.43269999999999997</v>
      </c>
      <c r="H8313" s="456">
        <f t="shared" si="129"/>
        <v>2.15</v>
      </c>
    </row>
    <row r="8314" spans="1:8" x14ac:dyDescent="0.25">
      <c r="A8314" s="447"/>
      <c r="B8314" s="449">
        <v>102505</v>
      </c>
      <c r="C8314" s="439" t="s">
        <v>4226</v>
      </c>
      <c r="D8314" s="449" t="s">
        <v>73</v>
      </c>
      <c r="E8314" s="450">
        <v>10.72</v>
      </c>
      <c r="F8314" s="455">
        <v>0</v>
      </c>
      <c r="G8314" s="453">
        <f>VLOOKUP(B8314,'SINAPI-%MO'!B:E,4,0)</f>
        <v>0.88339999999999996</v>
      </c>
      <c r="H8314" s="456">
        <f t="shared" si="129"/>
        <v>1.24</v>
      </c>
    </row>
    <row r="8315" spans="1:8" x14ac:dyDescent="0.25">
      <c r="A8315" s="447"/>
      <c r="B8315" s="449">
        <v>102504</v>
      </c>
      <c r="C8315" s="439" t="s">
        <v>4225</v>
      </c>
      <c r="D8315" s="449" t="s">
        <v>73</v>
      </c>
      <c r="E8315" s="450">
        <v>10.46</v>
      </c>
      <c r="F8315" s="455">
        <v>0</v>
      </c>
      <c r="G8315" s="453">
        <f>VLOOKUP(B8315,'SINAPI-%MO'!B:E,4,0)</f>
        <v>0.90539999999999998</v>
      </c>
      <c r="H8315" s="456">
        <f t="shared" si="129"/>
        <v>0.98</v>
      </c>
    </row>
    <row r="8316" spans="1:8" x14ac:dyDescent="0.25">
      <c r="A8316" s="447"/>
      <c r="B8316" s="449">
        <v>102506</v>
      </c>
      <c r="C8316" s="439" t="s">
        <v>4227</v>
      </c>
      <c r="D8316" s="449" t="s">
        <v>73</v>
      </c>
      <c r="E8316" s="450">
        <v>11.53</v>
      </c>
      <c r="F8316" s="455">
        <v>0</v>
      </c>
      <c r="G8316" s="453">
        <f>VLOOKUP(B8316,'SINAPI-%MO'!B:E,4,0)</f>
        <v>0.82130000000000003</v>
      </c>
      <c r="H8316" s="456">
        <f t="shared" si="129"/>
        <v>2.06</v>
      </c>
    </row>
    <row r="8317" spans="1:8" x14ac:dyDescent="0.25">
      <c r="A8317" s="447"/>
      <c r="B8317" s="449">
        <v>102500</v>
      </c>
      <c r="C8317" s="439" t="s">
        <v>4224</v>
      </c>
      <c r="D8317" s="449" t="s">
        <v>73</v>
      </c>
      <c r="E8317" s="450">
        <v>4.7699999999999996</v>
      </c>
      <c r="F8317" s="455">
        <v>0</v>
      </c>
      <c r="G8317" s="453">
        <f>VLOOKUP(B8317,'SINAPI-%MO'!B:E,4,0)</f>
        <v>0.68969999999999998</v>
      </c>
      <c r="H8317" s="456">
        <f t="shared" si="129"/>
        <v>1.48</v>
      </c>
    </row>
    <row r="8318" spans="1:8" x14ac:dyDescent="0.25">
      <c r="A8318" s="447"/>
      <c r="B8318" s="449">
        <v>102502</v>
      </c>
      <c r="C8318" s="439" t="s">
        <v>12057</v>
      </c>
      <c r="D8318" s="449" t="s">
        <v>73</v>
      </c>
      <c r="E8318" s="450">
        <v>0</v>
      </c>
      <c r="F8318" s="455"/>
      <c r="G8318" s="453" t="e">
        <f>VLOOKUP(B8318,'SINAPI-%MO'!B:E,4,0)</f>
        <v>#N/A</v>
      </c>
      <c r="H8318" s="456" t="str">
        <f t="shared" si="129"/>
        <v/>
      </c>
    </row>
    <row r="8319" spans="1:8" x14ac:dyDescent="0.25">
      <c r="A8319" s="447"/>
      <c r="B8319" s="449">
        <v>102507</v>
      </c>
      <c r="C8319" s="439" t="s">
        <v>4228</v>
      </c>
      <c r="D8319" s="449" t="s">
        <v>73</v>
      </c>
      <c r="E8319" s="450">
        <v>6.9</v>
      </c>
      <c r="F8319" s="455">
        <v>0</v>
      </c>
      <c r="G8319" s="453">
        <f>VLOOKUP(B8319,'SINAPI-%MO'!B:E,4,0)</f>
        <v>0.4768</v>
      </c>
      <c r="H8319" s="456">
        <f t="shared" si="129"/>
        <v>3.61</v>
      </c>
    </row>
    <row r="8320" spans="1:8" x14ac:dyDescent="0.25">
      <c r="A8320" s="447"/>
      <c r="B8320" s="449">
        <v>102510</v>
      </c>
      <c r="C8320" s="439" t="s">
        <v>13847</v>
      </c>
      <c r="D8320" s="449" t="s">
        <v>73</v>
      </c>
      <c r="E8320" s="450">
        <v>0</v>
      </c>
      <c r="F8320" s="455"/>
      <c r="G8320" s="453" t="e">
        <f>VLOOKUP(B8320,'SINAPI-%MO'!B:E,4,0)</f>
        <v>#N/A</v>
      </c>
      <c r="H8320" s="456" t="str">
        <f t="shared" si="129"/>
        <v/>
      </c>
    </row>
    <row r="8321" spans="1:8" x14ac:dyDescent="0.25">
      <c r="A8321" s="447"/>
      <c r="B8321" s="449">
        <v>102512</v>
      </c>
      <c r="C8321" s="439" t="s">
        <v>13185</v>
      </c>
      <c r="D8321" s="449" t="s">
        <v>73</v>
      </c>
      <c r="E8321" s="450">
        <v>6.56</v>
      </c>
      <c r="F8321" s="455">
        <v>0.3826</v>
      </c>
      <c r="G8321" s="453">
        <f>VLOOKUP(B8321,'SINAPI-%MO'!B:E,4,0)</f>
        <v>0.39019999999999999</v>
      </c>
      <c r="H8321" s="456">
        <f t="shared" si="129"/>
        <v>4</v>
      </c>
    </row>
    <row r="8322" spans="1:8" x14ac:dyDescent="0.25">
      <c r="A8322" s="447"/>
      <c r="B8322" s="449">
        <v>102501</v>
      </c>
      <c r="C8322" s="439" t="s">
        <v>13186</v>
      </c>
      <c r="D8322" s="449" t="s">
        <v>71</v>
      </c>
      <c r="E8322" s="450">
        <v>26.87</v>
      </c>
      <c r="F8322" s="455">
        <v>0</v>
      </c>
      <c r="G8322" s="453">
        <f>VLOOKUP(B8322,'SINAPI-%MO'!B:E,4,0)</f>
        <v>0.6371</v>
      </c>
      <c r="H8322" s="456">
        <f t="shared" si="129"/>
        <v>9.75</v>
      </c>
    </row>
    <row r="8323" spans="1:8" x14ac:dyDescent="0.25">
      <c r="A8323" s="447"/>
      <c r="B8323" s="449">
        <v>102503</v>
      </c>
      <c r="C8323" s="439" t="s">
        <v>13848</v>
      </c>
      <c r="D8323" s="449" t="s">
        <v>71</v>
      </c>
      <c r="E8323" s="450">
        <v>0</v>
      </c>
      <c r="F8323" s="455"/>
      <c r="G8323" s="453" t="e">
        <f>VLOOKUP(B8323,'SINAPI-%MO'!B:E,4,0)</f>
        <v>#N/A</v>
      </c>
      <c r="H8323" s="456" t="str">
        <f t="shared" si="129"/>
        <v/>
      </c>
    </row>
    <row r="8324" spans="1:8" x14ac:dyDescent="0.25">
      <c r="A8324" s="447"/>
      <c r="B8324" s="449">
        <v>102508</v>
      </c>
      <c r="C8324" s="439" t="s">
        <v>13187</v>
      </c>
      <c r="D8324" s="449" t="s">
        <v>71</v>
      </c>
      <c r="E8324" s="450">
        <v>48.69</v>
      </c>
      <c r="F8324" s="455">
        <v>0</v>
      </c>
      <c r="G8324" s="453">
        <f>VLOOKUP(B8324,'SINAPI-%MO'!B:E,4,0)</f>
        <v>0.35160000000000002</v>
      </c>
      <c r="H8324" s="456">
        <f t="shared" si="129"/>
        <v>31.57</v>
      </c>
    </row>
    <row r="8325" spans="1:8" x14ac:dyDescent="0.25">
      <c r="A8325" s="447"/>
      <c r="B8325" s="449">
        <v>102511</v>
      </c>
      <c r="C8325" s="439" t="s">
        <v>12058</v>
      </c>
      <c r="D8325" s="449" t="s">
        <v>71</v>
      </c>
      <c r="E8325" s="450">
        <v>0</v>
      </c>
      <c r="F8325" s="455"/>
      <c r="G8325" s="453" t="e">
        <f>VLOOKUP(B8325,'SINAPI-%MO'!B:E,4,0)</f>
        <v>#N/A</v>
      </c>
      <c r="H8325" s="456" t="str">
        <f t="shared" si="129"/>
        <v/>
      </c>
    </row>
    <row r="8326" spans="1:8" x14ac:dyDescent="0.25">
      <c r="A8326" s="447"/>
      <c r="B8326" s="449">
        <v>102509</v>
      </c>
      <c r="C8326" s="439" t="s">
        <v>4229</v>
      </c>
      <c r="D8326" s="449" t="s">
        <v>71</v>
      </c>
      <c r="E8326" s="450">
        <v>29.32</v>
      </c>
      <c r="F8326" s="455">
        <v>0</v>
      </c>
      <c r="G8326" s="453">
        <f>VLOOKUP(B8326,'SINAPI-%MO'!B:E,4,0)</f>
        <v>0.49149999999999999</v>
      </c>
      <c r="H8326" s="456">
        <f t="shared" si="129"/>
        <v>14.9</v>
      </c>
    </row>
    <row r="8327" spans="1:8" x14ac:dyDescent="0.25">
      <c r="A8327" s="447"/>
      <c r="B8327" s="449">
        <v>102498</v>
      </c>
      <c r="C8327" s="439" t="s">
        <v>4222</v>
      </c>
      <c r="D8327" s="449" t="s">
        <v>73</v>
      </c>
      <c r="E8327" s="450">
        <v>1.67</v>
      </c>
      <c r="F8327" s="455">
        <v>0</v>
      </c>
      <c r="G8327" s="453">
        <f>VLOOKUP(B8327,'SINAPI-%MO'!B:E,4,0)</f>
        <v>0.88019999999999998</v>
      </c>
      <c r="H8327" s="456">
        <f t="shared" si="129"/>
        <v>0.2</v>
      </c>
    </row>
    <row r="8328" spans="1:8" x14ac:dyDescent="0.25">
      <c r="A8328" s="447"/>
      <c r="B8328" s="449">
        <v>102519</v>
      </c>
      <c r="C8328" s="439" t="s">
        <v>13849</v>
      </c>
      <c r="D8328" s="449" t="s">
        <v>60</v>
      </c>
      <c r="E8328" s="450">
        <v>0</v>
      </c>
      <c r="F8328" s="455"/>
      <c r="G8328" s="453" t="e">
        <f>VLOOKUP(B8328,'SINAPI-%MO'!B:E,4,0)</f>
        <v>#N/A</v>
      </c>
      <c r="H8328" s="456" t="str">
        <f t="shared" si="129"/>
        <v/>
      </c>
    </row>
    <row r="8329" spans="1:8" x14ac:dyDescent="0.25">
      <c r="A8329" s="447"/>
      <c r="B8329" s="449">
        <v>102491</v>
      </c>
      <c r="C8329" s="439" t="s">
        <v>4217</v>
      </c>
      <c r="D8329" s="449" t="s">
        <v>71</v>
      </c>
      <c r="E8329" s="450">
        <v>21.97</v>
      </c>
      <c r="F8329" s="455">
        <v>0</v>
      </c>
      <c r="G8329" s="453">
        <f>VLOOKUP(B8329,'SINAPI-%MO'!B:E,4,0)</f>
        <v>0.49659999999999999</v>
      </c>
      <c r="H8329" s="456">
        <f t="shared" si="129"/>
        <v>11.05</v>
      </c>
    </row>
    <row r="8330" spans="1:8" x14ac:dyDescent="0.25">
      <c r="A8330" s="447"/>
      <c r="B8330" s="449">
        <v>102492</v>
      </c>
      <c r="C8330" s="439" t="s">
        <v>4218</v>
      </c>
      <c r="D8330" s="449" t="s">
        <v>71</v>
      </c>
      <c r="E8330" s="450">
        <v>27.92</v>
      </c>
      <c r="F8330" s="455">
        <v>0</v>
      </c>
      <c r="G8330" s="453">
        <f>VLOOKUP(B8330,'SINAPI-%MO'!B:E,4,0)</f>
        <v>0.51790000000000003</v>
      </c>
      <c r="H8330" s="456">
        <f t="shared" si="129"/>
        <v>13.46</v>
      </c>
    </row>
    <row r="8331" spans="1:8" x14ac:dyDescent="0.25">
      <c r="A8331" s="447"/>
      <c r="B8331" s="449">
        <v>102804</v>
      </c>
      <c r="C8331" s="439" t="s">
        <v>12059</v>
      </c>
      <c r="D8331" s="449" t="s">
        <v>71</v>
      </c>
      <c r="E8331" s="450">
        <v>0</v>
      </c>
      <c r="F8331" s="455"/>
      <c r="G8331" s="453" t="e">
        <f>VLOOKUP(B8331,'SINAPI-%MO'!B:E,4,0)</f>
        <v>#N/A</v>
      </c>
      <c r="H8331" s="456" t="str">
        <f t="shared" si="129"/>
        <v/>
      </c>
    </row>
    <row r="8332" spans="1:8" x14ac:dyDescent="0.25">
      <c r="A8332" s="447"/>
      <c r="B8332" s="449">
        <v>102494</v>
      </c>
      <c r="C8332" s="439" t="s">
        <v>4219</v>
      </c>
      <c r="D8332" s="449" t="s">
        <v>71</v>
      </c>
      <c r="E8332" s="450">
        <v>68.53</v>
      </c>
      <c r="F8332" s="455">
        <v>0</v>
      </c>
      <c r="G8332" s="453">
        <f>VLOOKUP(B8332,'SINAPI-%MO'!B:E,4,0)</f>
        <v>0.15920000000000001</v>
      </c>
      <c r="H8332" s="456">
        <f t="shared" ref="H8332:H8395" si="130">IF(E8332&gt;0,TRUNC(E8332*(1-G8332),2),"")</f>
        <v>57.62</v>
      </c>
    </row>
    <row r="8333" spans="1:8" x14ac:dyDescent="0.25">
      <c r="A8333" s="447"/>
      <c r="B8333" s="449">
        <v>102805</v>
      </c>
      <c r="C8333" s="439" t="s">
        <v>12060</v>
      </c>
      <c r="D8333" s="449" t="s">
        <v>71</v>
      </c>
      <c r="E8333" s="450">
        <v>0</v>
      </c>
      <c r="F8333" s="455"/>
      <c r="G8333" s="453" t="e">
        <f>VLOOKUP(B8333,'SINAPI-%MO'!B:E,4,0)</f>
        <v>#N/A</v>
      </c>
      <c r="H8333" s="456" t="str">
        <f t="shared" si="130"/>
        <v/>
      </c>
    </row>
    <row r="8334" spans="1:8" x14ac:dyDescent="0.25">
      <c r="A8334" s="447"/>
      <c r="B8334" s="449">
        <v>102490</v>
      </c>
      <c r="C8334" s="439" t="s">
        <v>12061</v>
      </c>
      <c r="D8334" s="449" t="s">
        <v>71</v>
      </c>
      <c r="E8334" s="450">
        <v>0</v>
      </c>
      <c r="F8334" s="455"/>
      <c r="G8334" s="453" t="e">
        <f>VLOOKUP(B8334,'SINAPI-%MO'!B:E,4,0)</f>
        <v>#N/A</v>
      </c>
      <c r="H8334" s="456" t="str">
        <f t="shared" si="130"/>
        <v/>
      </c>
    </row>
    <row r="8335" spans="1:8" x14ac:dyDescent="0.25">
      <c r="A8335" s="447"/>
      <c r="B8335" s="449">
        <v>102496</v>
      </c>
      <c r="C8335" s="439" t="s">
        <v>4220</v>
      </c>
      <c r="D8335" s="449" t="s">
        <v>73</v>
      </c>
      <c r="E8335" s="450">
        <v>14.31</v>
      </c>
      <c r="F8335" s="455">
        <v>0</v>
      </c>
      <c r="G8335" s="453">
        <f>VLOOKUP(B8335,'SINAPI-%MO'!B:E,4,0)</f>
        <v>0.35920000000000002</v>
      </c>
      <c r="H8335" s="456">
        <f t="shared" si="130"/>
        <v>9.16</v>
      </c>
    </row>
    <row r="8336" spans="1:8" x14ac:dyDescent="0.25">
      <c r="A8336" s="447"/>
      <c r="B8336" s="449">
        <v>102497</v>
      </c>
      <c r="C8336" s="439" t="s">
        <v>4221</v>
      </c>
      <c r="D8336" s="449" t="s">
        <v>73</v>
      </c>
      <c r="E8336" s="450">
        <v>5.36</v>
      </c>
      <c r="F8336" s="455">
        <v>0</v>
      </c>
      <c r="G8336" s="453">
        <f>VLOOKUP(B8336,'SINAPI-%MO'!B:E,4,0)</f>
        <v>0.63429999999999997</v>
      </c>
      <c r="H8336" s="456">
        <f t="shared" si="130"/>
        <v>1.96</v>
      </c>
    </row>
    <row r="8337" spans="1:8" x14ac:dyDescent="0.25">
      <c r="A8337" s="447"/>
      <c r="B8337" s="449">
        <v>102520</v>
      </c>
      <c r="C8337" s="439" t="s">
        <v>4231</v>
      </c>
      <c r="D8337" s="449" t="s">
        <v>71</v>
      </c>
      <c r="E8337" s="450">
        <v>86.56</v>
      </c>
      <c r="F8337" s="455">
        <v>0</v>
      </c>
      <c r="G8337" s="453">
        <f>VLOOKUP(B8337,'SINAPI-%MO'!B:E,4,0)</f>
        <v>0.78949999999999998</v>
      </c>
      <c r="H8337" s="456">
        <f t="shared" si="130"/>
        <v>18.22</v>
      </c>
    </row>
    <row r="8338" spans="1:8" x14ac:dyDescent="0.25">
      <c r="A8338" s="447"/>
      <c r="B8338" s="449">
        <v>102518</v>
      </c>
      <c r="C8338" s="439" t="s">
        <v>12062</v>
      </c>
      <c r="D8338" s="449" t="s">
        <v>60</v>
      </c>
      <c r="E8338" s="450">
        <v>0</v>
      </c>
      <c r="F8338" s="455"/>
      <c r="G8338" s="453" t="e">
        <f>VLOOKUP(B8338,'SINAPI-%MO'!B:E,4,0)</f>
        <v>#N/A</v>
      </c>
      <c r="H8338" s="456" t="str">
        <f t="shared" si="130"/>
        <v/>
      </c>
    </row>
    <row r="8339" spans="1:8" x14ac:dyDescent="0.25">
      <c r="A8339" s="447"/>
      <c r="B8339" s="449">
        <v>102514</v>
      </c>
      <c r="C8339" s="439" t="s">
        <v>12063</v>
      </c>
      <c r="D8339" s="449" t="s">
        <v>60</v>
      </c>
      <c r="E8339" s="450">
        <v>0</v>
      </c>
      <c r="F8339" s="455"/>
      <c r="G8339" s="453" t="e">
        <f>VLOOKUP(B8339,'SINAPI-%MO'!B:E,4,0)</f>
        <v>#N/A</v>
      </c>
      <c r="H8339" s="456" t="str">
        <f t="shared" si="130"/>
        <v/>
      </c>
    </row>
    <row r="8340" spans="1:8" x14ac:dyDescent="0.25">
      <c r="A8340" s="447"/>
      <c r="B8340" s="449">
        <v>102516</v>
      </c>
      <c r="C8340" s="439" t="s">
        <v>12064</v>
      </c>
      <c r="D8340" s="449" t="s">
        <v>60</v>
      </c>
      <c r="E8340" s="450">
        <v>0</v>
      </c>
      <c r="F8340" s="455"/>
      <c r="G8340" s="453" t="e">
        <f>VLOOKUP(B8340,'SINAPI-%MO'!B:E,4,0)</f>
        <v>#N/A</v>
      </c>
      <c r="H8340" s="456" t="str">
        <f t="shared" si="130"/>
        <v/>
      </c>
    </row>
    <row r="8341" spans="1:8" x14ac:dyDescent="0.25">
      <c r="A8341" s="447"/>
      <c r="B8341" s="449">
        <v>102515</v>
      </c>
      <c r="C8341" s="439" t="s">
        <v>12065</v>
      </c>
      <c r="D8341" s="449" t="s">
        <v>60</v>
      </c>
      <c r="E8341" s="450">
        <v>0</v>
      </c>
      <c r="F8341" s="455"/>
      <c r="G8341" s="453" t="e">
        <f>VLOOKUP(B8341,'SINAPI-%MO'!B:E,4,0)</f>
        <v>#N/A</v>
      </c>
      <c r="H8341" s="456" t="str">
        <f t="shared" si="130"/>
        <v/>
      </c>
    </row>
    <row r="8342" spans="1:8" x14ac:dyDescent="0.25">
      <c r="A8342" s="447"/>
      <c r="B8342" s="449">
        <v>102517</v>
      </c>
      <c r="C8342" s="439" t="s">
        <v>12066</v>
      </c>
      <c r="D8342" s="449" t="s">
        <v>60</v>
      </c>
      <c r="E8342" s="450">
        <v>0</v>
      </c>
      <c r="F8342" s="455"/>
      <c r="G8342" s="453" t="e">
        <f>VLOOKUP(B8342,'SINAPI-%MO'!B:E,4,0)</f>
        <v>#N/A</v>
      </c>
      <c r="H8342" s="456" t="str">
        <f t="shared" si="130"/>
        <v/>
      </c>
    </row>
    <row r="8343" spans="1:8" x14ac:dyDescent="0.25">
      <c r="A8343" s="447"/>
      <c r="B8343" s="449">
        <v>102513</v>
      </c>
      <c r="C8343" s="439" t="s">
        <v>4230</v>
      </c>
      <c r="D8343" s="449" t="s">
        <v>71</v>
      </c>
      <c r="E8343" s="450">
        <v>50.67</v>
      </c>
      <c r="F8343" s="455">
        <v>0</v>
      </c>
      <c r="G8343" s="453">
        <f>VLOOKUP(B8343,'SINAPI-%MO'!B:E,4,0)</f>
        <v>0.75109999999999999</v>
      </c>
      <c r="H8343" s="456">
        <f t="shared" si="130"/>
        <v>12.61</v>
      </c>
    </row>
    <row r="8344" spans="1:8" x14ac:dyDescent="0.25">
      <c r="A8344" s="447"/>
      <c r="B8344" s="449">
        <v>102489</v>
      </c>
      <c r="C8344" s="439" t="s">
        <v>4216</v>
      </c>
      <c r="D8344" s="449" t="s">
        <v>71</v>
      </c>
      <c r="E8344" s="450">
        <v>28.01</v>
      </c>
      <c r="F8344" s="455">
        <v>0</v>
      </c>
      <c r="G8344" s="453">
        <f>VLOOKUP(B8344,'SINAPI-%MO'!B:E,4,0)</f>
        <v>0.50949999999999995</v>
      </c>
      <c r="H8344" s="456">
        <f t="shared" si="130"/>
        <v>13.73</v>
      </c>
    </row>
    <row r="8345" spans="1:8" x14ac:dyDescent="0.25">
      <c r="A8345" s="447"/>
      <c r="B8345" s="449">
        <v>102488</v>
      </c>
      <c r="C8345" s="439" t="s">
        <v>4215</v>
      </c>
      <c r="D8345" s="449" t="s">
        <v>71</v>
      </c>
      <c r="E8345" s="450">
        <v>3.73</v>
      </c>
      <c r="F8345" s="455">
        <v>1.8800000000000001E-2</v>
      </c>
      <c r="G8345" s="453">
        <f>VLOOKUP(B8345,'SINAPI-%MO'!B:E,4,0)</f>
        <v>0.97319999999999995</v>
      </c>
      <c r="H8345" s="456">
        <f t="shared" si="130"/>
        <v>0.09</v>
      </c>
    </row>
    <row r="8346" spans="1:8" x14ac:dyDescent="0.25">
      <c r="A8346" s="447"/>
      <c r="B8346" s="449">
        <v>101730</v>
      </c>
      <c r="C8346" s="439" t="s">
        <v>12067</v>
      </c>
      <c r="D8346" s="449" t="s">
        <v>71</v>
      </c>
      <c r="E8346" s="450">
        <v>0</v>
      </c>
      <c r="F8346" s="455"/>
      <c r="G8346" s="453" t="e">
        <f>VLOOKUP(B8346,'SINAPI-%MO'!B:E,4,0)</f>
        <v>#N/A</v>
      </c>
      <c r="H8346" s="456" t="str">
        <f t="shared" si="130"/>
        <v/>
      </c>
    </row>
    <row r="8347" spans="1:8" x14ac:dyDescent="0.25">
      <c r="A8347" s="447"/>
      <c r="B8347" s="449">
        <v>101746</v>
      </c>
      <c r="C8347" s="439" t="s">
        <v>4235</v>
      </c>
      <c r="D8347" s="449" t="s">
        <v>71</v>
      </c>
      <c r="E8347" s="450">
        <v>414.6</v>
      </c>
      <c r="F8347" s="455">
        <v>0</v>
      </c>
      <c r="G8347" s="453">
        <f>VLOOKUP(B8347,'SINAPI-%MO'!B:E,4,0)</f>
        <v>4.1599999999999998E-2</v>
      </c>
      <c r="H8347" s="456">
        <f t="shared" si="130"/>
        <v>397.35</v>
      </c>
    </row>
    <row r="8348" spans="1:8" x14ac:dyDescent="0.25">
      <c r="A8348" s="447"/>
      <c r="B8348" s="449">
        <v>98679</v>
      </c>
      <c r="C8348" s="439" t="s">
        <v>4246</v>
      </c>
      <c r="D8348" s="449" t="s">
        <v>71</v>
      </c>
      <c r="E8348" s="450">
        <v>40.770000000000003</v>
      </c>
      <c r="F8348" s="455">
        <v>5.57E-2</v>
      </c>
      <c r="G8348" s="453">
        <f>VLOOKUP(B8348,'SINAPI-%MO'!B:E,4,0)</f>
        <v>0.4511</v>
      </c>
      <c r="H8348" s="456">
        <f t="shared" si="130"/>
        <v>22.37</v>
      </c>
    </row>
    <row r="8349" spans="1:8" x14ac:dyDescent="0.25">
      <c r="A8349" s="447"/>
      <c r="B8349" s="449">
        <v>98680</v>
      </c>
      <c r="C8349" s="439" t="s">
        <v>4247</v>
      </c>
      <c r="D8349" s="449" t="s">
        <v>71</v>
      </c>
      <c r="E8349" s="450">
        <v>51.52</v>
      </c>
      <c r="F8349" s="455">
        <v>4.41E-2</v>
      </c>
      <c r="G8349" s="453">
        <f>VLOOKUP(B8349,'SINAPI-%MO'!B:E,4,0)</f>
        <v>0.41649999999999998</v>
      </c>
      <c r="H8349" s="456">
        <f t="shared" si="130"/>
        <v>30.06</v>
      </c>
    </row>
    <row r="8350" spans="1:8" x14ac:dyDescent="0.25">
      <c r="A8350" s="447"/>
      <c r="B8350" s="449">
        <v>101749</v>
      </c>
      <c r="C8350" s="439" t="s">
        <v>4232</v>
      </c>
      <c r="D8350" s="449" t="s">
        <v>71</v>
      </c>
      <c r="E8350" s="450">
        <v>60.32</v>
      </c>
      <c r="F8350" s="455">
        <v>3.7600000000000001E-2</v>
      </c>
      <c r="G8350" s="453">
        <f>VLOOKUP(B8350,'SINAPI-%MO'!B:E,4,0)</f>
        <v>0.39750000000000002</v>
      </c>
      <c r="H8350" s="456">
        <f t="shared" si="130"/>
        <v>36.340000000000003</v>
      </c>
    </row>
    <row r="8351" spans="1:8" x14ac:dyDescent="0.25">
      <c r="A8351" s="447"/>
      <c r="B8351" s="449">
        <v>98681</v>
      </c>
      <c r="C8351" s="439" t="s">
        <v>4248</v>
      </c>
      <c r="D8351" s="449" t="s">
        <v>71</v>
      </c>
      <c r="E8351" s="450">
        <v>38.090000000000003</v>
      </c>
      <c r="F8351" s="455">
        <v>5.96E-2</v>
      </c>
      <c r="G8351" s="453">
        <f>VLOOKUP(B8351,'SINAPI-%MO'!B:E,4,0)</f>
        <v>0.42399999999999999</v>
      </c>
      <c r="H8351" s="456">
        <f t="shared" si="130"/>
        <v>21.93</v>
      </c>
    </row>
    <row r="8352" spans="1:8" x14ac:dyDescent="0.25">
      <c r="A8352" s="447"/>
      <c r="B8352" s="449">
        <v>98682</v>
      </c>
      <c r="C8352" s="439" t="s">
        <v>4249</v>
      </c>
      <c r="D8352" s="449" t="s">
        <v>71</v>
      </c>
      <c r="E8352" s="450">
        <v>48.86</v>
      </c>
      <c r="F8352" s="455">
        <v>4.65E-2</v>
      </c>
      <c r="G8352" s="453">
        <f>VLOOKUP(B8352,'SINAPI-%MO'!B:E,4,0)</f>
        <v>0.39379999999999998</v>
      </c>
      <c r="H8352" s="456">
        <f t="shared" si="130"/>
        <v>29.61</v>
      </c>
    </row>
    <row r="8353" spans="1:8" x14ac:dyDescent="0.25">
      <c r="A8353" s="447"/>
      <c r="B8353" s="449">
        <v>101750</v>
      </c>
      <c r="C8353" s="439" t="s">
        <v>4233</v>
      </c>
      <c r="D8353" s="449" t="s">
        <v>71</v>
      </c>
      <c r="E8353" s="450">
        <v>57.64</v>
      </c>
      <c r="F8353" s="455">
        <v>3.9399999999999998E-2</v>
      </c>
      <c r="G8353" s="453">
        <f>VLOOKUP(B8353,'SINAPI-%MO'!B:E,4,0)</f>
        <v>0.37719999999999998</v>
      </c>
      <c r="H8353" s="456">
        <f t="shared" si="130"/>
        <v>35.89</v>
      </c>
    </row>
    <row r="8354" spans="1:8" x14ac:dyDescent="0.25">
      <c r="A8354" s="447"/>
      <c r="B8354" s="449">
        <v>101737</v>
      </c>
      <c r="C8354" s="439" t="s">
        <v>4265</v>
      </c>
      <c r="D8354" s="449" t="s">
        <v>71</v>
      </c>
      <c r="E8354" s="450">
        <v>109.38</v>
      </c>
      <c r="F8354" s="455">
        <v>0</v>
      </c>
      <c r="G8354" s="453">
        <f>VLOOKUP(B8354,'SINAPI-%MO'!B:E,4,0)</f>
        <v>0.1676</v>
      </c>
      <c r="H8354" s="456">
        <f t="shared" si="130"/>
        <v>91.04</v>
      </c>
    </row>
    <row r="8355" spans="1:8" x14ac:dyDescent="0.25">
      <c r="A8355" s="447"/>
      <c r="B8355" s="449">
        <v>101735</v>
      </c>
      <c r="C8355" s="439" t="s">
        <v>4263</v>
      </c>
      <c r="D8355" s="449" t="s">
        <v>71</v>
      </c>
      <c r="E8355" s="450">
        <v>362.26</v>
      </c>
      <c r="F8355" s="455">
        <v>0</v>
      </c>
      <c r="G8355" s="453">
        <f>VLOOKUP(B8355,'SINAPI-%MO'!B:E,4,0)</f>
        <v>7.8899999999999998E-2</v>
      </c>
      <c r="H8355" s="456">
        <f t="shared" si="130"/>
        <v>333.67</v>
      </c>
    </row>
    <row r="8356" spans="1:8" x14ac:dyDescent="0.25">
      <c r="A8356" s="447"/>
      <c r="B8356" s="449">
        <v>101734</v>
      </c>
      <c r="C8356" s="439" t="s">
        <v>4262</v>
      </c>
      <c r="D8356" s="449" t="s">
        <v>71</v>
      </c>
      <c r="E8356" s="450">
        <v>353.69</v>
      </c>
      <c r="F8356" s="455">
        <v>0</v>
      </c>
      <c r="G8356" s="453">
        <f>VLOOKUP(B8356,'SINAPI-%MO'!B:E,4,0)</f>
        <v>8.0799999999999997E-2</v>
      </c>
      <c r="H8356" s="456">
        <f t="shared" si="130"/>
        <v>325.11</v>
      </c>
    </row>
    <row r="8357" spans="1:8" x14ac:dyDescent="0.25">
      <c r="A8357" s="447"/>
      <c r="B8357" s="449">
        <v>101736</v>
      </c>
      <c r="C8357" s="439" t="s">
        <v>4264</v>
      </c>
      <c r="D8357" s="449" t="s">
        <v>71</v>
      </c>
      <c r="E8357" s="450">
        <v>92.43</v>
      </c>
      <c r="F8357" s="455">
        <v>0</v>
      </c>
      <c r="G8357" s="453">
        <f>VLOOKUP(B8357,'SINAPI-%MO'!B:E,4,0)</f>
        <v>0.1983</v>
      </c>
      <c r="H8357" s="456">
        <f t="shared" si="130"/>
        <v>74.099999999999994</v>
      </c>
    </row>
    <row r="8358" spans="1:8" x14ac:dyDescent="0.25">
      <c r="A8358" s="447"/>
      <c r="B8358" s="449">
        <v>101733</v>
      </c>
      <c r="C8358" s="439" t="s">
        <v>4261</v>
      </c>
      <c r="D8358" s="449" t="s">
        <v>71</v>
      </c>
      <c r="E8358" s="450">
        <v>235.61</v>
      </c>
      <c r="F8358" s="455">
        <v>0</v>
      </c>
      <c r="G8358" s="453">
        <f>VLOOKUP(B8358,'SINAPI-%MO'!B:E,4,0)</f>
        <v>0.12130000000000001</v>
      </c>
      <c r="H8358" s="456">
        <f t="shared" si="130"/>
        <v>207.03</v>
      </c>
    </row>
    <row r="8359" spans="1:8" x14ac:dyDescent="0.25">
      <c r="A8359" s="447"/>
      <c r="B8359" s="449">
        <v>98678</v>
      </c>
      <c r="C8359" s="439" t="s">
        <v>4245</v>
      </c>
      <c r="D8359" s="449" t="s">
        <v>71</v>
      </c>
      <c r="E8359" s="450">
        <v>0</v>
      </c>
      <c r="F8359" s="455"/>
      <c r="G8359" s="453" t="e">
        <f>VLOOKUP(B8359,'SINAPI-%MO'!B:E,4,0)</f>
        <v>#N/A</v>
      </c>
      <c r="H8359" s="456" t="str">
        <f t="shared" si="130"/>
        <v/>
      </c>
    </row>
    <row r="8360" spans="1:8" x14ac:dyDescent="0.25">
      <c r="A8360" s="447"/>
      <c r="B8360" s="449">
        <v>98677</v>
      </c>
      <c r="C8360" s="439" t="s">
        <v>12068</v>
      </c>
      <c r="D8360" s="449" t="s">
        <v>71</v>
      </c>
      <c r="E8360" s="450">
        <v>0</v>
      </c>
      <c r="F8360" s="455"/>
      <c r="G8360" s="453" t="e">
        <f>VLOOKUP(B8360,'SINAPI-%MO'!B:E,4,0)</f>
        <v>#N/A</v>
      </c>
      <c r="H8360" s="456" t="str">
        <f t="shared" si="130"/>
        <v/>
      </c>
    </row>
    <row r="8361" spans="1:8" x14ac:dyDescent="0.25">
      <c r="A8361" s="447"/>
      <c r="B8361" s="449">
        <v>98676</v>
      </c>
      <c r="C8361" s="439" t="s">
        <v>12069</v>
      </c>
      <c r="D8361" s="449" t="s">
        <v>71</v>
      </c>
      <c r="E8361" s="450">
        <v>0</v>
      </c>
      <c r="F8361" s="455"/>
      <c r="G8361" s="453" t="e">
        <f>VLOOKUP(B8361,'SINAPI-%MO'!B:E,4,0)</f>
        <v>#N/A</v>
      </c>
      <c r="H8361" s="456" t="str">
        <f t="shared" si="130"/>
        <v/>
      </c>
    </row>
    <row r="8362" spans="1:8" x14ac:dyDescent="0.25">
      <c r="A8362" s="447"/>
      <c r="B8362" s="449">
        <v>98675</v>
      </c>
      <c r="C8362" s="439" t="s">
        <v>12070</v>
      </c>
      <c r="D8362" s="449" t="s">
        <v>71</v>
      </c>
      <c r="E8362" s="450">
        <v>0</v>
      </c>
      <c r="F8362" s="455"/>
      <c r="G8362" s="453" t="e">
        <f>VLOOKUP(B8362,'SINAPI-%MO'!B:E,4,0)</f>
        <v>#N/A</v>
      </c>
      <c r="H8362" s="456" t="str">
        <f t="shared" si="130"/>
        <v/>
      </c>
    </row>
    <row r="8363" spans="1:8" x14ac:dyDescent="0.25">
      <c r="A8363" s="447"/>
      <c r="B8363" s="449">
        <v>101747</v>
      </c>
      <c r="C8363" s="439" t="s">
        <v>4282</v>
      </c>
      <c r="D8363" s="449" t="s">
        <v>71</v>
      </c>
      <c r="E8363" s="450">
        <v>82.65</v>
      </c>
      <c r="F8363" s="455">
        <v>1E-4</v>
      </c>
      <c r="G8363" s="453">
        <f>VLOOKUP(B8363,'SINAPI-%MO'!B:E,4,0)</f>
        <v>5.1200000000000002E-2</v>
      </c>
      <c r="H8363" s="456">
        <f t="shared" si="130"/>
        <v>78.41</v>
      </c>
    </row>
    <row r="8364" spans="1:8" x14ac:dyDescent="0.25">
      <c r="A8364" s="447"/>
      <c r="B8364" s="449">
        <v>104162</v>
      </c>
      <c r="C8364" s="439" t="s">
        <v>4267</v>
      </c>
      <c r="D8364" s="449" t="s">
        <v>71</v>
      </c>
      <c r="E8364" s="450">
        <v>110.38</v>
      </c>
      <c r="F8364" s="455">
        <v>2.2800000000000001E-2</v>
      </c>
      <c r="G8364" s="453">
        <f>VLOOKUP(B8364,'SINAPI-%MO'!B:E,4,0)</f>
        <v>0.38329999999999997</v>
      </c>
      <c r="H8364" s="456">
        <f t="shared" si="130"/>
        <v>68.069999999999993</v>
      </c>
    </row>
    <row r="8365" spans="1:8" x14ac:dyDescent="0.25">
      <c r="A8365" s="447"/>
      <c r="B8365" s="449">
        <v>98671</v>
      </c>
      <c r="C8365" s="439" t="s">
        <v>4243</v>
      </c>
      <c r="D8365" s="449" t="s">
        <v>71</v>
      </c>
      <c r="E8365" s="450">
        <v>450.26</v>
      </c>
      <c r="F8365" s="455">
        <v>0</v>
      </c>
      <c r="G8365" s="453">
        <f>VLOOKUP(B8365,'SINAPI-%MO'!B:E,4,0)</f>
        <v>0.1047</v>
      </c>
      <c r="H8365" s="456">
        <f t="shared" si="130"/>
        <v>403.11</v>
      </c>
    </row>
    <row r="8366" spans="1:8" x14ac:dyDescent="0.25">
      <c r="A8366" s="447"/>
      <c r="B8366" s="449">
        <v>101092</v>
      </c>
      <c r="C8366" s="439" t="s">
        <v>4268</v>
      </c>
      <c r="D8366" s="449" t="s">
        <v>71</v>
      </c>
      <c r="E8366" s="450">
        <v>461.67</v>
      </c>
      <c r="F8366" s="455">
        <v>0</v>
      </c>
      <c r="G8366" s="453">
        <f>VLOOKUP(B8366,'SINAPI-%MO'!B:E,4,0)</f>
        <v>0.12690000000000001</v>
      </c>
      <c r="H8366" s="456">
        <f t="shared" si="130"/>
        <v>403.08</v>
      </c>
    </row>
    <row r="8367" spans="1:8" x14ac:dyDescent="0.25">
      <c r="A8367" s="447"/>
      <c r="B8367" s="449">
        <v>101091</v>
      </c>
      <c r="C8367" s="439" t="s">
        <v>4255</v>
      </c>
      <c r="D8367" s="449" t="s">
        <v>71</v>
      </c>
      <c r="E8367" s="450">
        <v>157.58000000000001</v>
      </c>
      <c r="F8367" s="455">
        <v>0</v>
      </c>
      <c r="G8367" s="453">
        <f>VLOOKUP(B8367,'SINAPI-%MO'!B:E,4,0)</f>
        <v>0.31180000000000002</v>
      </c>
      <c r="H8367" s="456">
        <f t="shared" si="130"/>
        <v>108.44</v>
      </c>
    </row>
    <row r="8368" spans="1:8" x14ac:dyDescent="0.25">
      <c r="A8368" s="447"/>
      <c r="B8368" s="449">
        <v>101726</v>
      </c>
      <c r="C8368" s="439" t="s">
        <v>4257</v>
      </c>
      <c r="D8368" s="449" t="s">
        <v>71</v>
      </c>
      <c r="E8368" s="450">
        <v>201.22</v>
      </c>
      <c r="F8368" s="455">
        <v>0</v>
      </c>
      <c r="G8368" s="453">
        <f>VLOOKUP(B8368,'SINAPI-%MO'!B:E,4,0)</f>
        <v>0.43440000000000001</v>
      </c>
      <c r="H8368" s="456">
        <f t="shared" si="130"/>
        <v>113.81</v>
      </c>
    </row>
    <row r="8369" spans="1:8" x14ac:dyDescent="0.25">
      <c r="A8369" s="447"/>
      <c r="B8369" s="449">
        <v>101725</v>
      </c>
      <c r="C8369" s="439" t="s">
        <v>4256</v>
      </c>
      <c r="D8369" s="449" t="s">
        <v>71</v>
      </c>
      <c r="E8369" s="450">
        <v>296.41000000000003</v>
      </c>
      <c r="F8369" s="455">
        <v>0</v>
      </c>
      <c r="G8369" s="453">
        <f>VLOOKUP(B8369,'SINAPI-%MO'!B:E,4,0)</f>
        <v>0.61599999999999999</v>
      </c>
      <c r="H8369" s="456">
        <f t="shared" si="130"/>
        <v>113.82</v>
      </c>
    </row>
    <row r="8370" spans="1:8" x14ac:dyDescent="0.25">
      <c r="A8370" s="447"/>
      <c r="B8370" s="449">
        <v>98672</v>
      </c>
      <c r="C8370" s="439" t="s">
        <v>4244</v>
      </c>
      <c r="D8370" s="449" t="s">
        <v>71</v>
      </c>
      <c r="E8370" s="450">
        <v>765.01</v>
      </c>
      <c r="F8370" s="455">
        <v>0</v>
      </c>
      <c r="G8370" s="453">
        <f>VLOOKUP(B8370,'SINAPI-%MO'!B:E,4,0)</f>
        <v>6.1600000000000002E-2</v>
      </c>
      <c r="H8370" s="456">
        <f t="shared" si="130"/>
        <v>717.88</v>
      </c>
    </row>
    <row r="8371" spans="1:8" x14ac:dyDescent="0.25">
      <c r="A8371" s="447"/>
      <c r="B8371" s="449">
        <v>101093</v>
      </c>
      <c r="C8371" s="439" t="s">
        <v>4269</v>
      </c>
      <c r="D8371" s="449" t="s">
        <v>71</v>
      </c>
      <c r="E8371" s="450">
        <v>776.42</v>
      </c>
      <c r="F8371" s="455">
        <v>0</v>
      </c>
      <c r="G8371" s="453">
        <f>VLOOKUP(B8371,'SINAPI-%MO'!B:E,4,0)</f>
        <v>7.5399999999999995E-2</v>
      </c>
      <c r="H8371" s="456">
        <f t="shared" si="130"/>
        <v>717.87</v>
      </c>
    </row>
    <row r="8372" spans="1:8" x14ac:dyDescent="0.25">
      <c r="A8372" s="447"/>
      <c r="B8372" s="449">
        <v>101732</v>
      </c>
      <c r="C8372" s="439" t="s">
        <v>4258</v>
      </c>
      <c r="D8372" s="449" t="s">
        <v>71</v>
      </c>
      <c r="E8372" s="450">
        <v>106.83</v>
      </c>
      <c r="F8372" s="455">
        <v>0.45910000000000001</v>
      </c>
      <c r="G8372" s="453">
        <f>VLOOKUP(B8372,'SINAPI-%MO'!B:E,4,0)</f>
        <v>0.35849999999999999</v>
      </c>
      <c r="H8372" s="456">
        <f t="shared" si="130"/>
        <v>68.53</v>
      </c>
    </row>
    <row r="8373" spans="1:8" x14ac:dyDescent="0.25">
      <c r="A8373" s="447"/>
      <c r="B8373" s="449">
        <v>101731</v>
      </c>
      <c r="C8373" s="439" t="s">
        <v>13188</v>
      </c>
      <c r="D8373" s="449" t="s">
        <v>71</v>
      </c>
      <c r="E8373" s="450">
        <v>350.34</v>
      </c>
      <c r="F8373" s="455">
        <v>0.78500000000000003</v>
      </c>
      <c r="G8373" s="453">
        <f>VLOOKUP(B8373,'SINAPI-%MO'!B:E,4,0)</f>
        <v>0.15939999999999999</v>
      </c>
      <c r="H8373" s="456">
        <f t="shared" si="130"/>
        <v>294.49</v>
      </c>
    </row>
    <row r="8374" spans="1:8" x14ac:dyDescent="0.25">
      <c r="A8374" s="447"/>
      <c r="B8374" s="449">
        <v>101090</v>
      </c>
      <c r="C8374" s="439" t="s">
        <v>4254</v>
      </c>
      <c r="D8374" s="449" t="s">
        <v>71</v>
      </c>
      <c r="E8374" s="450">
        <v>235.58</v>
      </c>
      <c r="F8374" s="455">
        <v>0.69259999999999999</v>
      </c>
      <c r="G8374" s="453">
        <f>VLOOKUP(B8374,'SINAPI-%MO'!B:E,4,0)</f>
        <v>0.13059999999999999</v>
      </c>
      <c r="H8374" s="456">
        <f t="shared" si="130"/>
        <v>204.81</v>
      </c>
    </row>
    <row r="8375" spans="1:8" x14ac:dyDescent="0.25">
      <c r="A8375" s="447"/>
      <c r="B8375" s="449">
        <v>101751</v>
      </c>
      <c r="C8375" s="439" t="s">
        <v>4236</v>
      </c>
      <c r="D8375" s="449" t="s">
        <v>71</v>
      </c>
      <c r="E8375" s="450">
        <v>271.69</v>
      </c>
      <c r="F8375" s="455">
        <v>0</v>
      </c>
      <c r="G8375" s="453">
        <f>VLOOKUP(B8375,'SINAPI-%MO'!B:E,4,0)</f>
        <v>7.9000000000000001E-2</v>
      </c>
      <c r="H8375" s="456">
        <f t="shared" si="130"/>
        <v>250.22</v>
      </c>
    </row>
    <row r="8376" spans="1:8" x14ac:dyDescent="0.25">
      <c r="A8376" s="447"/>
      <c r="B8376" s="449">
        <v>101729</v>
      </c>
      <c r="C8376" s="439" t="s">
        <v>4234</v>
      </c>
      <c r="D8376" s="449" t="s">
        <v>71</v>
      </c>
      <c r="E8376" s="450">
        <v>265.01</v>
      </c>
      <c r="F8376" s="455">
        <v>0</v>
      </c>
      <c r="G8376" s="453">
        <f>VLOOKUP(B8376,'SINAPI-%MO'!B:E,4,0)</f>
        <v>5.5800000000000002E-2</v>
      </c>
      <c r="H8376" s="456">
        <f t="shared" si="130"/>
        <v>250.22</v>
      </c>
    </row>
    <row r="8377" spans="1:8" x14ac:dyDescent="0.25">
      <c r="A8377" s="447"/>
      <c r="B8377" s="449">
        <v>98683</v>
      </c>
      <c r="C8377" s="439" t="s">
        <v>12071</v>
      </c>
      <c r="D8377" s="449" t="s">
        <v>71</v>
      </c>
      <c r="E8377" s="450">
        <v>0</v>
      </c>
      <c r="F8377" s="455"/>
      <c r="G8377" s="453" t="e">
        <f>VLOOKUP(B8377,'SINAPI-%MO'!B:E,4,0)</f>
        <v>#N/A</v>
      </c>
      <c r="H8377" s="456" t="str">
        <f t="shared" si="130"/>
        <v/>
      </c>
    </row>
    <row r="8378" spans="1:8" x14ac:dyDescent="0.25">
      <c r="A8378" s="447"/>
      <c r="B8378" s="449">
        <v>101094</v>
      </c>
      <c r="C8378" s="439" t="s">
        <v>4259</v>
      </c>
      <c r="D8378" s="449" t="s">
        <v>73</v>
      </c>
      <c r="E8378" s="450">
        <v>146.35</v>
      </c>
      <c r="F8378" s="455">
        <v>0</v>
      </c>
      <c r="G8378" s="453">
        <f>VLOOKUP(B8378,'SINAPI-%MO'!B:E,4,0)</f>
        <v>0.11890000000000001</v>
      </c>
      <c r="H8378" s="456">
        <f t="shared" si="130"/>
        <v>128.94</v>
      </c>
    </row>
    <row r="8379" spans="1:8" x14ac:dyDescent="0.25">
      <c r="A8379" s="447"/>
      <c r="B8379" s="449">
        <v>101095</v>
      </c>
      <c r="C8379" s="439" t="s">
        <v>12072</v>
      </c>
      <c r="D8379" s="449" t="s">
        <v>73</v>
      </c>
      <c r="E8379" s="450">
        <v>0</v>
      </c>
      <c r="F8379" s="455"/>
      <c r="G8379" s="453" t="e">
        <f>VLOOKUP(B8379,'SINAPI-%MO'!B:E,4,0)</f>
        <v>#N/A</v>
      </c>
      <c r="H8379" s="456" t="str">
        <f t="shared" si="130"/>
        <v/>
      </c>
    </row>
    <row r="8380" spans="1:8" x14ac:dyDescent="0.25">
      <c r="A8380" s="447"/>
      <c r="B8380" s="449">
        <v>101728</v>
      </c>
      <c r="C8380" s="439" t="s">
        <v>12073</v>
      </c>
      <c r="D8380" s="449" t="s">
        <v>71</v>
      </c>
      <c r="E8380" s="450">
        <v>0</v>
      </c>
      <c r="F8380" s="455"/>
      <c r="G8380" s="453" t="e">
        <f>VLOOKUP(B8380,'SINAPI-%MO'!B:E,4,0)</f>
        <v>#N/A</v>
      </c>
      <c r="H8380" s="456" t="str">
        <f t="shared" si="130"/>
        <v/>
      </c>
    </row>
    <row r="8381" spans="1:8" x14ac:dyDescent="0.25">
      <c r="A8381" s="447"/>
      <c r="B8381" s="449">
        <v>101727</v>
      </c>
      <c r="C8381" s="439" t="s">
        <v>4260</v>
      </c>
      <c r="D8381" s="449" t="s">
        <v>71</v>
      </c>
      <c r="E8381" s="450">
        <v>168.78</v>
      </c>
      <c r="F8381" s="455">
        <v>0</v>
      </c>
      <c r="G8381" s="453">
        <f>VLOOKUP(B8381,'SINAPI-%MO'!B:E,4,0)</f>
        <v>4.0300000000000002E-2</v>
      </c>
      <c r="H8381" s="456">
        <f t="shared" si="130"/>
        <v>161.97</v>
      </c>
    </row>
    <row r="8382" spans="1:8" x14ac:dyDescent="0.25">
      <c r="A8382" s="447"/>
      <c r="B8382" s="449">
        <v>101748</v>
      </c>
      <c r="C8382" s="439" t="s">
        <v>4266</v>
      </c>
      <c r="D8382" s="449" t="s">
        <v>71</v>
      </c>
      <c r="E8382" s="450">
        <v>3.75</v>
      </c>
      <c r="F8382" s="455">
        <v>1.6E-2</v>
      </c>
      <c r="G8382" s="453">
        <f>VLOOKUP(B8382,'SINAPI-%MO'!B:E,4,0)</f>
        <v>0.95469999999999999</v>
      </c>
      <c r="H8382" s="456">
        <f t="shared" si="130"/>
        <v>0.16</v>
      </c>
    </row>
    <row r="8383" spans="1:8" x14ac:dyDescent="0.25">
      <c r="A8383" s="447"/>
      <c r="B8383" s="449">
        <v>101742</v>
      </c>
      <c r="C8383" s="439" t="s">
        <v>4344</v>
      </c>
      <c r="D8383" s="449" t="s">
        <v>73</v>
      </c>
      <c r="E8383" s="450">
        <v>55.76</v>
      </c>
      <c r="F8383" s="455">
        <v>0</v>
      </c>
      <c r="G8383" s="453">
        <f>VLOOKUP(B8383,'SINAPI-%MO'!B:E,4,0)</f>
        <v>0.46929999999999999</v>
      </c>
      <c r="H8383" s="456">
        <f t="shared" si="130"/>
        <v>29.59</v>
      </c>
    </row>
    <row r="8384" spans="1:8" x14ac:dyDescent="0.25">
      <c r="A8384" s="447"/>
      <c r="B8384" s="449">
        <v>101740</v>
      </c>
      <c r="C8384" s="439" t="s">
        <v>4274</v>
      </c>
      <c r="D8384" s="449" t="s">
        <v>73</v>
      </c>
      <c r="E8384" s="450">
        <v>52.06</v>
      </c>
      <c r="F8384" s="455">
        <v>0.35020000000000001</v>
      </c>
      <c r="G8384" s="453">
        <f>VLOOKUP(B8384,'SINAPI-%MO'!B:E,4,0)</f>
        <v>0.62160000000000004</v>
      </c>
      <c r="H8384" s="456">
        <f t="shared" si="130"/>
        <v>19.690000000000001</v>
      </c>
    </row>
    <row r="8385" spans="1:8" x14ac:dyDescent="0.25">
      <c r="A8385" s="447"/>
      <c r="B8385" s="449">
        <v>98685</v>
      </c>
      <c r="C8385" s="439" t="s">
        <v>4250</v>
      </c>
      <c r="D8385" s="449" t="s">
        <v>73</v>
      </c>
      <c r="E8385" s="450">
        <v>81.96</v>
      </c>
      <c r="F8385" s="455">
        <v>0</v>
      </c>
      <c r="G8385" s="453">
        <f>VLOOKUP(B8385,'SINAPI-%MO'!B:E,4,0)</f>
        <v>0.1449</v>
      </c>
      <c r="H8385" s="456">
        <f t="shared" si="130"/>
        <v>70.08</v>
      </c>
    </row>
    <row r="8386" spans="1:8" x14ac:dyDescent="0.25">
      <c r="A8386" s="447"/>
      <c r="B8386" s="449">
        <v>98686</v>
      </c>
      <c r="C8386" s="439" t="s">
        <v>4251</v>
      </c>
      <c r="D8386" s="449" t="s">
        <v>73</v>
      </c>
      <c r="E8386" s="450">
        <v>45.18</v>
      </c>
      <c r="F8386" s="455">
        <v>0</v>
      </c>
      <c r="G8386" s="453">
        <f>VLOOKUP(B8386,'SINAPI-%MO'!B:E,4,0)</f>
        <v>0.7218</v>
      </c>
      <c r="H8386" s="456">
        <f t="shared" si="130"/>
        <v>12.56</v>
      </c>
    </row>
    <row r="8387" spans="1:8" x14ac:dyDescent="0.25">
      <c r="A8387" s="447"/>
      <c r="B8387" s="449">
        <v>101739</v>
      </c>
      <c r="C8387" s="439" t="s">
        <v>4273</v>
      </c>
      <c r="D8387" s="449" t="s">
        <v>73</v>
      </c>
      <c r="E8387" s="450">
        <v>40.630000000000003</v>
      </c>
      <c r="F8387" s="455">
        <v>0</v>
      </c>
      <c r="G8387" s="453">
        <f>VLOOKUP(B8387,'SINAPI-%MO'!B:E,4,0)</f>
        <v>0.3886</v>
      </c>
      <c r="H8387" s="456">
        <f t="shared" si="130"/>
        <v>24.84</v>
      </c>
    </row>
    <row r="8388" spans="1:8" x14ac:dyDescent="0.25">
      <c r="A8388" s="447"/>
      <c r="B8388" s="449">
        <v>101738</v>
      </c>
      <c r="C8388" s="439" t="s">
        <v>4272</v>
      </c>
      <c r="D8388" s="449" t="s">
        <v>73</v>
      </c>
      <c r="E8388" s="450">
        <v>36.68</v>
      </c>
      <c r="F8388" s="455">
        <v>0</v>
      </c>
      <c r="G8388" s="453">
        <f>VLOOKUP(B8388,'SINAPI-%MO'!B:E,4,0)</f>
        <v>0.36909999999999998</v>
      </c>
      <c r="H8388" s="456">
        <f t="shared" si="130"/>
        <v>23.14</v>
      </c>
    </row>
    <row r="8389" spans="1:8" x14ac:dyDescent="0.25">
      <c r="A8389" s="447"/>
      <c r="B8389" s="449">
        <v>101741</v>
      </c>
      <c r="C8389" s="439" t="s">
        <v>4275</v>
      </c>
      <c r="D8389" s="449" t="s">
        <v>73</v>
      </c>
      <c r="E8389" s="450">
        <v>25.39</v>
      </c>
      <c r="F8389" s="455">
        <v>0</v>
      </c>
      <c r="G8389" s="453">
        <f>VLOOKUP(B8389,'SINAPI-%MO'!B:E,4,0)</f>
        <v>0.87990000000000002</v>
      </c>
      <c r="H8389" s="456">
        <f t="shared" si="130"/>
        <v>3.04</v>
      </c>
    </row>
    <row r="8390" spans="1:8" x14ac:dyDescent="0.25">
      <c r="A8390" s="447"/>
      <c r="B8390" s="449">
        <v>98697</v>
      </c>
      <c r="C8390" s="439" t="s">
        <v>4271</v>
      </c>
      <c r="D8390" s="449" t="s">
        <v>73</v>
      </c>
      <c r="E8390" s="450">
        <v>88.03</v>
      </c>
      <c r="F8390" s="455">
        <v>0</v>
      </c>
      <c r="G8390" s="453">
        <f>VLOOKUP(B8390,'SINAPI-%MO'!B:E,4,0)</f>
        <v>0.13500000000000001</v>
      </c>
      <c r="H8390" s="456">
        <f t="shared" si="130"/>
        <v>76.14</v>
      </c>
    </row>
    <row r="8391" spans="1:8" x14ac:dyDescent="0.25">
      <c r="A8391" s="447"/>
      <c r="B8391" s="449">
        <v>98688</v>
      </c>
      <c r="C8391" s="439" t="s">
        <v>4252</v>
      </c>
      <c r="D8391" s="449" t="s">
        <v>73</v>
      </c>
      <c r="E8391" s="450">
        <v>55.53</v>
      </c>
      <c r="F8391" s="455">
        <v>0</v>
      </c>
      <c r="G8391" s="453">
        <f>VLOOKUP(B8391,'SINAPI-%MO'!B:E,4,0)</f>
        <v>7.3999999999999996E-2</v>
      </c>
      <c r="H8391" s="456">
        <f t="shared" si="130"/>
        <v>51.42</v>
      </c>
    </row>
    <row r="8392" spans="1:8" x14ac:dyDescent="0.25">
      <c r="A8392" s="447"/>
      <c r="B8392" s="449">
        <v>98687</v>
      </c>
      <c r="C8392" s="439" t="s">
        <v>12074</v>
      </c>
      <c r="D8392" s="449" t="s">
        <v>73</v>
      </c>
      <c r="E8392" s="450">
        <v>0</v>
      </c>
      <c r="F8392" s="455"/>
      <c r="G8392" s="453" t="e">
        <f>VLOOKUP(B8392,'SINAPI-%MO'!B:E,4,0)</f>
        <v>#N/A</v>
      </c>
      <c r="H8392" s="456" t="str">
        <f t="shared" si="130"/>
        <v/>
      </c>
    </row>
    <row r="8393" spans="1:8" x14ac:dyDescent="0.25">
      <c r="A8393" s="447"/>
      <c r="B8393" s="449">
        <v>98689</v>
      </c>
      <c r="C8393" s="439" t="s">
        <v>4253</v>
      </c>
      <c r="D8393" s="449" t="s">
        <v>73</v>
      </c>
      <c r="E8393" s="450">
        <v>116.62</v>
      </c>
      <c r="F8393" s="455">
        <v>0</v>
      </c>
      <c r="G8393" s="453">
        <f>VLOOKUP(B8393,'SINAPI-%MO'!B:E,4,0)</f>
        <v>0.18609999999999999</v>
      </c>
      <c r="H8393" s="456">
        <f t="shared" si="130"/>
        <v>94.91</v>
      </c>
    </row>
    <row r="8394" spans="1:8" x14ac:dyDescent="0.25">
      <c r="A8394" s="447"/>
      <c r="B8394" s="449">
        <v>98695</v>
      </c>
      <c r="C8394" s="439" t="s">
        <v>4270</v>
      </c>
      <c r="D8394" s="449" t="s">
        <v>73</v>
      </c>
      <c r="E8394" s="450">
        <v>131.47999999999999</v>
      </c>
      <c r="F8394" s="455">
        <v>0</v>
      </c>
      <c r="G8394" s="453">
        <f>VLOOKUP(B8394,'SINAPI-%MO'!B:E,4,0)</f>
        <v>0.16500000000000001</v>
      </c>
      <c r="H8394" s="456">
        <f t="shared" si="130"/>
        <v>109.78</v>
      </c>
    </row>
    <row r="8395" spans="1:8" x14ac:dyDescent="0.25">
      <c r="A8395" s="447"/>
      <c r="B8395" s="449">
        <v>100606</v>
      </c>
      <c r="C8395" s="439" t="s">
        <v>13189</v>
      </c>
      <c r="D8395" s="449" t="s">
        <v>60</v>
      </c>
      <c r="E8395" s="450">
        <v>1650.87</v>
      </c>
      <c r="F8395" s="455">
        <v>0</v>
      </c>
      <c r="G8395" s="453">
        <f>VLOOKUP(B8395,'SINAPI-%MO'!B:E,4,0)</f>
        <v>0.40760000000000002</v>
      </c>
      <c r="H8395" s="456">
        <f t="shared" si="130"/>
        <v>977.97</v>
      </c>
    </row>
    <row r="8396" spans="1:8" x14ac:dyDescent="0.25">
      <c r="A8396" s="447"/>
      <c r="B8396" s="449">
        <v>100604</v>
      </c>
      <c r="C8396" s="439" t="s">
        <v>13190</v>
      </c>
      <c r="D8396" s="449" t="s">
        <v>60</v>
      </c>
      <c r="E8396" s="450">
        <v>756.76</v>
      </c>
      <c r="F8396" s="455">
        <v>0</v>
      </c>
      <c r="G8396" s="453">
        <f>VLOOKUP(B8396,'SINAPI-%MO'!B:E,4,0)</f>
        <v>0.2913</v>
      </c>
      <c r="H8396" s="456">
        <f t="shared" ref="H8396:H8459" si="131">IF(E8396&gt;0,TRUNC(E8396*(1-G8396),2),"")</f>
        <v>536.30999999999995</v>
      </c>
    </row>
    <row r="8397" spans="1:8" x14ac:dyDescent="0.25">
      <c r="A8397" s="447"/>
      <c r="B8397" s="449">
        <v>100605</v>
      </c>
      <c r="C8397" s="439" t="s">
        <v>13191</v>
      </c>
      <c r="D8397" s="449" t="s">
        <v>60</v>
      </c>
      <c r="E8397" s="450">
        <v>1125.74</v>
      </c>
      <c r="F8397" s="455">
        <v>0</v>
      </c>
      <c r="G8397" s="453">
        <f>VLOOKUP(B8397,'SINAPI-%MO'!B:E,4,0)</f>
        <v>0.36030000000000001</v>
      </c>
      <c r="H8397" s="456">
        <f t="shared" si="131"/>
        <v>720.13</v>
      </c>
    </row>
    <row r="8398" spans="1:8" x14ac:dyDescent="0.25">
      <c r="A8398" s="447"/>
      <c r="B8398" s="449">
        <v>100580</v>
      </c>
      <c r="C8398" s="439" t="s">
        <v>13192</v>
      </c>
      <c r="D8398" s="449" t="s">
        <v>60</v>
      </c>
      <c r="E8398" s="450">
        <v>689.85</v>
      </c>
      <c r="F8398" s="455">
        <v>0</v>
      </c>
      <c r="G8398" s="453">
        <f>VLOOKUP(B8398,'SINAPI-%MO'!B:E,4,0)</f>
        <v>0.3357</v>
      </c>
      <c r="H8398" s="456">
        <f t="shared" si="131"/>
        <v>458.26</v>
      </c>
    </row>
    <row r="8399" spans="1:8" x14ac:dyDescent="0.25">
      <c r="A8399" s="447"/>
      <c r="B8399" s="449">
        <v>100579</v>
      </c>
      <c r="C8399" s="439" t="s">
        <v>13193</v>
      </c>
      <c r="D8399" s="449" t="s">
        <v>60</v>
      </c>
      <c r="E8399" s="450">
        <v>642.66</v>
      </c>
      <c r="F8399" s="455">
        <v>0</v>
      </c>
      <c r="G8399" s="453">
        <f>VLOOKUP(B8399,'SINAPI-%MO'!B:E,4,0)</f>
        <v>0.29420000000000002</v>
      </c>
      <c r="H8399" s="456">
        <f t="shared" si="131"/>
        <v>453.58</v>
      </c>
    </row>
    <row r="8400" spans="1:8" x14ac:dyDescent="0.25">
      <c r="A8400" s="447"/>
      <c r="B8400" s="449">
        <v>100609</v>
      </c>
      <c r="C8400" s="439" t="s">
        <v>13194</v>
      </c>
      <c r="D8400" s="449" t="s">
        <v>60</v>
      </c>
      <c r="E8400" s="450">
        <v>1680.93</v>
      </c>
      <c r="F8400" s="455">
        <v>0</v>
      </c>
      <c r="G8400" s="453">
        <f>VLOOKUP(B8400,'SINAPI-%MO'!B:E,4,0)</f>
        <v>0.40810000000000002</v>
      </c>
      <c r="H8400" s="456">
        <f t="shared" si="131"/>
        <v>994.94</v>
      </c>
    </row>
    <row r="8401" spans="1:8" x14ac:dyDescent="0.25">
      <c r="A8401" s="447"/>
      <c r="B8401" s="449">
        <v>100607</v>
      </c>
      <c r="C8401" s="439" t="s">
        <v>13195</v>
      </c>
      <c r="D8401" s="449" t="s">
        <v>60</v>
      </c>
      <c r="E8401" s="450">
        <v>775.98</v>
      </c>
      <c r="F8401" s="455">
        <v>0</v>
      </c>
      <c r="G8401" s="453">
        <f>VLOOKUP(B8401,'SINAPI-%MO'!B:E,4,0)</f>
        <v>0.28699999999999998</v>
      </c>
      <c r="H8401" s="456">
        <f t="shared" si="131"/>
        <v>553.27</v>
      </c>
    </row>
    <row r="8402" spans="1:8" x14ac:dyDescent="0.25">
      <c r="A8402" s="447"/>
      <c r="B8402" s="449">
        <v>100608</v>
      </c>
      <c r="C8402" s="439" t="s">
        <v>13196</v>
      </c>
      <c r="D8402" s="449" t="s">
        <v>60</v>
      </c>
      <c r="E8402" s="450">
        <v>1148.96</v>
      </c>
      <c r="F8402" s="455">
        <v>0</v>
      </c>
      <c r="G8402" s="453">
        <f>VLOOKUP(B8402,'SINAPI-%MO'!B:E,4,0)</f>
        <v>0.35849999999999999</v>
      </c>
      <c r="H8402" s="456">
        <f t="shared" si="131"/>
        <v>737.05</v>
      </c>
    </row>
    <row r="8403" spans="1:8" x14ac:dyDescent="0.25">
      <c r="A8403" s="447"/>
      <c r="B8403" s="449">
        <v>100582</v>
      </c>
      <c r="C8403" s="439" t="s">
        <v>13197</v>
      </c>
      <c r="D8403" s="449" t="s">
        <v>60</v>
      </c>
      <c r="E8403" s="450">
        <v>750.56</v>
      </c>
      <c r="F8403" s="455">
        <v>0</v>
      </c>
      <c r="G8403" s="453">
        <f>VLOOKUP(B8403,'SINAPI-%MO'!B:E,4,0)</f>
        <v>0.35980000000000001</v>
      </c>
      <c r="H8403" s="456">
        <f t="shared" si="131"/>
        <v>480.5</v>
      </c>
    </row>
    <row r="8404" spans="1:8" x14ac:dyDescent="0.25">
      <c r="A8404" s="447"/>
      <c r="B8404" s="449">
        <v>100581</v>
      </c>
      <c r="C8404" s="439" t="s">
        <v>13198</v>
      </c>
      <c r="D8404" s="449" t="s">
        <v>60</v>
      </c>
      <c r="E8404" s="450">
        <v>667</v>
      </c>
      <c r="F8404" s="455">
        <v>0</v>
      </c>
      <c r="G8404" s="453">
        <f>VLOOKUP(B8404,'SINAPI-%MO'!B:E,4,0)</f>
        <v>0.29070000000000001</v>
      </c>
      <c r="H8404" s="456">
        <f t="shared" si="131"/>
        <v>473.1</v>
      </c>
    </row>
    <row r="8405" spans="1:8" x14ac:dyDescent="0.25">
      <c r="A8405" s="447"/>
      <c r="B8405" s="449">
        <v>100613</v>
      </c>
      <c r="C8405" s="439" t="s">
        <v>13199</v>
      </c>
      <c r="D8405" s="449" t="s">
        <v>60</v>
      </c>
      <c r="E8405" s="450">
        <v>1710.8</v>
      </c>
      <c r="F8405" s="455">
        <v>0</v>
      </c>
      <c r="G8405" s="453">
        <f>VLOOKUP(B8405,'SINAPI-%MO'!B:E,4,0)</f>
        <v>0.40860000000000002</v>
      </c>
      <c r="H8405" s="456">
        <f t="shared" si="131"/>
        <v>1011.76</v>
      </c>
    </row>
    <row r="8406" spans="1:8" x14ac:dyDescent="0.25">
      <c r="A8406" s="447"/>
      <c r="B8406" s="449">
        <v>100610</v>
      </c>
      <c r="C8406" s="439" t="s">
        <v>13200</v>
      </c>
      <c r="D8406" s="449" t="s">
        <v>60</v>
      </c>
      <c r="E8406" s="450">
        <v>794.83</v>
      </c>
      <c r="F8406" s="455">
        <v>0</v>
      </c>
      <c r="G8406" s="453">
        <f>VLOOKUP(B8406,'SINAPI-%MO'!B:E,4,0)</f>
        <v>0.28289999999999998</v>
      </c>
      <c r="H8406" s="456">
        <f t="shared" si="131"/>
        <v>569.97</v>
      </c>
    </row>
    <row r="8407" spans="1:8" x14ac:dyDescent="0.25">
      <c r="A8407" s="447"/>
      <c r="B8407" s="449">
        <v>100611</v>
      </c>
      <c r="C8407" s="439" t="s">
        <v>13201</v>
      </c>
      <c r="D8407" s="449" t="s">
        <v>60</v>
      </c>
      <c r="E8407" s="450">
        <v>962.38</v>
      </c>
      <c r="F8407" s="455">
        <v>0</v>
      </c>
      <c r="G8407" s="453">
        <f>VLOOKUP(B8407,'SINAPI-%MO'!B:E,4,0)</f>
        <v>0.32279999999999998</v>
      </c>
      <c r="H8407" s="456">
        <f t="shared" si="131"/>
        <v>651.72</v>
      </c>
    </row>
    <row r="8408" spans="1:8" x14ac:dyDescent="0.25">
      <c r="A8408" s="447"/>
      <c r="B8408" s="449">
        <v>100612</v>
      </c>
      <c r="C8408" s="439" t="s">
        <v>13202</v>
      </c>
      <c r="D8408" s="449" t="s">
        <v>60</v>
      </c>
      <c r="E8408" s="450">
        <v>1171.81</v>
      </c>
      <c r="F8408" s="455">
        <v>0</v>
      </c>
      <c r="G8408" s="453">
        <f>VLOOKUP(B8408,'SINAPI-%MO'!B:E,4,0)</f>
        <v>0.35670000000000002</v>
      </c>
      <c r="H8408" s="456">
        <f t="shared" si="131"/>
        <v>753.82</v>
      </c>
    </row>
    <row r="8409" spans="1:8" x14ac:dyDescent="0.25">
      <c r="A8409" s="447"/>
      <c r="B8409" s="449">
        <v>100584</v>
      </c>
      <c r="C8409" s="439" t="s">
        <v>13203</v>
      </c>
      <c r="D8409" s="449" t="s">
        <v>60</v>
      </c>
      <c r="E8409" s="450">
        <v>743.96</v>
      </c>
      <c r="F8409" s="455">
        <v>0</v>
      </c>
      <c r="G8409" s="453">
        <f>VLOOKUP(B8409,'SINAPI-%MO'!B:E,4,0)</f>
        <v>0.33069999999999999</v>
      </c>
      <c r="H8409" s="456">
        <f t="shared" si="131"/>
        <v>497.93</v>
      </c>
    </row>
    <row r="8410" spans="1:8" x14ac:dyDescent="0.25">
      <c r="A8410" s="447"/>
      <c r="B8410" s="449">
        <v>100583</v>
      </c>
      <c r="C8410" s="439" t="s">
        <v>13204</v>
      </c>
      <c r="D8410" s="449" t="s">
        <v>60</v>
      </c>
      <c r="E8410" s="450">
        <v>692.78</v>
      </c>
      <c r="F8410" s="455">
        <v>0</v>
      </c>
      <c r="G8410" s="453">
        <f>VLOOKUP(B8410,'SINAPI-%MO'!B:E,4,0)</f>
        <v>0.28849999999999998</v>
      </c>
      <c r="H8410" s="456">
        <f t="shared" si="131"/>
        <v>492.91</v>
      </c>
    </row>
    <row r="8411" spans="1:8" x14ac:dyDescent="0.25">
      <c r="A8411" s="447"/>
      <c r="B8411" s="449">
        <v>100616</v>
      </c>
      <c r="C8411" s="439" t="s">
        <v>13205</v>
      </c>
      <c r="D8411" s="449" t="s">
        <v>60</v>
      </c>
      <c r="E8411" s="450">
        <v>1773.28</v>
      </c>
      <c r="F8411" s="455">
        <v>0</v>
      </c>
      <c r="G8411" s="453">
        <f>VLOOKUP(B8411,'SINAPI-%MO'!B:E,4,0)</f>
        <v>0.41010000000000002</v>
      </c>
      <c r="H8411" s="456">
        <f t="shared" si="131"/>
        <v>1046.05</v>
      </c>
    </row>
    <row r="8412" spans="1:8" x14ac:dyDescent="0.25">
      <c r="A8412" s="447"/>
      <c r="B8412" s="449">
        <v>100614</v>
      </c>
      <c r="C8412" s="439" t="s">
        <v>13206</v>
      </c>
      <c r="D8412" s="449" t="s">
        <v>60</v>
      </c>
      <c r="E8412" s="450">
        <v>1003.51</v>
      </c>
      <c r="F8412" s="455">
        <v>0</v>
      </c>
      <c r="G8412" s="453">
        <f>VLOOKUP(B8412,'SINAPI-%MO'!B:E,4,0)</f>
        <v>0.31730000000000003</v>
      </c>
      <c r="H8412" s="456">
        <f t="shared" si="131"/>
        <v>685.09</v>
      </c>
    </row>
    <row r="8413" spans="1:8" x14ac:dyDescent="0.25">
      <c r="A8413" s="447"/>
      <c r="B8413" s="449">
        <v>100615</v>
      </c>
      <c r="C8413" s="439" t="s">
        <v>13207</v>
      </c>
      <c r="D8413" s="449" t="s">
        <v>60</v>
      </c>
      <c r="E8413" s="450">
        <v>1217.3900000000001</v>
      </c>
      <c r="F8413" s="455">
        <v>0</v>
      </c>
      <c r="G8413" s="453">
        <f>VLOOKUP(B8413,'SINAPI-%MO'!B:E,4,0)</f>
        <v>0.35339999999999999</v>
      </c>
      <c r="H8413" s="456">
        <f t="shared" si="131"/>
        <v>787.16</v>
      </c>
    </row>
    <row r="8414" spans="1:8" x14ac:dyDescent="0.25">
      <c r="A8414" s="447"/>
      <c r="B8414" s="449">
        <v>100586</v>
      </c>
      <c r="C8414" s="439" t="s">
        <v>13208</v>
      </c>
      <c r="D8414" s="449" t="s">
        <v>60</v>
      </c>
      <c r="E8414" s="450">
        <v>824.97</v>
      </c>
      <c r="F8414" s="455">
        <v>0</v>
      </c>
      <c r="G8414" s="453">
        <f>VLOOKUP(B8414,'SINAPI-%MO'!B:E,4,0)</f>
        <v>0.34429999999999999</v>
      </c>
      <c r="H8414" s="456">
        <f t="shared" si="131"/>
        <v>540.92999999999995</v>
      </c>
    </row>
    <row r="8415" spans="1:8" x14ac:dyDescent="0.25">
      <c r="A8415" s="447"/>
      <c r="B8415" s="449">
        <v>100585</v>
      </c>
      <c r="C8415" s="439" t="s">
        <v>13209</v>
      </c>
      <c r="D8415" s="449" t="s">
        <v>60</v>
      </c>
      <c r="E8415" s="450">
        <v>743.09</v>
      </c>
      <c r="F8415" s="455">
        <v>0</v>
      </c>
      <c r="G8415" s="453">
        <f>VLOOKUP(B8415,'SINAPI-%MO'!B:E,4,0)</f>
        <v>0.28399999999999997</v>
      </c>
      <c r="H8415" s="456">
        <f t="shared" si="131"/>
        <v>532.04999999999995</v>
      </c>
    </row>
    <row r="8416" spans="1:8" x14ac:dyDescent="0.25">
      <c r="A8416" s="447"/>
      <c r="B8416" s="449">
        <v>100618</v>
      </c>
      <c r="C8416" s="439" t="s">
        <v>13210</v>
      </c>
      <c r="D8416" s="449" t="s">
        <v>60</v>
      </c>
      <c r="E8416" s="450">
        <v>1840.76</v>
      </c>
      <c r="F8416" s="455">
        <v>0</v>
      </c>
      <c r="G8416" s="453">
        <f>VLOOKUP(B8416,'SINAPI-%MO'!B:E,4,0)</f>
        <v>0.40920000000000001</v>
      </c>
      <c r="H8416" s="456">
        <f t="shared" si="131"/>
        <v>1087.52</v>
      </c>
    </row>
    <row r="8417" spans="1:8" x14ac:dyDescent="0.25">
      <c r="A8417" s="447"/>
      <c r="B8417" s="449">
        <v>100617</v>
      </c>
      <c r="C8417" s="439" t="s">
        <v>13211</v>
      </c>
      <c r="D8417" s="449" t="s">
        <v>60</v>
      </c>
      <c r="E8417" s="450">
        <v>1262.8800000000001</v>
      </c>
      <c r="F8417" s="455">
        <v>0</v>
      </c>
      <c r="G8417" s="453">
        <f>VLOOKUP(B8417,'SINAPI-%MO'!B:E,4,0)</f>
        <v>0.35039999999999999</v>
      </c>
      <c r="H8417" s="456">
        <f t="shared" si="131"/>
        <v>820.36</v>
      </c>
    </row>
    <row r="8418" spans="1:8" x14ac:dyDescent="0.25">
      <c r="A8418" s="447"/>
      <c r="B8418" s="449">
        <v>100588</v>
      </c>
      <c r="C8418" s="439" t="s">
        <v>13212</v>
      </c>
      <c r="D8418" s="449" t="s">
        <v>60</v>
      </c>
      <c r="E8418" s="450">
        <v>858.61</v>
      </c>
      <c r="F8418" s="455">
        <v>0</v>
      </c>
      <c r="G8418" s="453">
        <f>VLOOKUP(B8418,'SINAPI-%MO'!B:E,4,0)</f>
        <v>0.3266</v>
      </c>
      <c r="H8418" s="456">
        <f t="shared" si="131"/>
        <v>578.17999999999995</v>
      </c>
    </row>
    <row r="8419" spans="1:8" x14ac:dyDescent="0.25">
      <c r="A8419" s="447"/>
      <c r="B8419" s="449">
        <v>100587</v>
      </c>
      <c r="C8419" s="439" t="s">
        <v>13213</v>
      </c>
      <c r="D8419" s="449" t="s">
        <v>60</v>
      </c>
      <c r="E8419" s="450">
        <v>795.12</v>
      </c>
      <c r="F8419" s="455">
        <v>0</v>
      </c>
      <c r="G8419" s="453">
        <f>VLOOKUP(B8419,'SINAPI-%MO'!B:E,4,0)</f>
        <v>0.28120000000000001</v>
      </c>
      <c r="H8419" s="456">
        <f t="shared" si="131"/>
        <v>571.53</v>
      </c>
    </row>
    <row r="8420" spans="1:8" x14ac:dyDescent="0.25">
      <c r="A8420" s="447"/>
      <c r="B8420" s="449">
        <v>100590</v>
      </c>
      <c r="C8420" s="439" t="s">
        <v>13214</v>
      </c>
      <c r="D8420" s="449" t="s">
        <v>60</v>
      </c>
      <c r="E8420" s="450">
        <v>926.13</v>
      </c>
      <c r="F8420" s="455">
        <v>0</v>
      </c>
      <c r="G8420" s="453">
        <f>VLOOKUP(B8420,'SINAPI-%MO'!B:E,4,0)</f>
        <v>0.3533</v>
      </c>
      <c r="H8420" s="456">
        <f t="shared" si="131"/>
        <v>598.91999999999996</v>
      </c>
    </row>
    <row r="8421" spans="1:8" x14ac:dyDescent="0.25">
      <c r="A8421" s="447"/>
      <c r="B8421" s="449">
        <v>100589</v>
      </c>
      <c r="C8421" s="439" t="s">
        <v>13215</v>
      </c>
      <c r="D8421" s="449" t="s">
        <v>60</v>
      </c>
      <c r="E8421" s="450">
        <v>863.24</v>
      </c>
      <c r="F8421" s="455">
        <v>0</v>
      </c>
      <c r="G8421" s="453">
        <f>VLOOKUP(B8421,'SINAPI-%MO'!B:E,4,0)</f>
        <v>0.31240000000000001</v>
      </c>
      <c r="H8421" s="456">
        <f t="shared" si="131"/>
        <v>593.55999999999995</v>
      </c>
    </row>
    <row r="8422" spans="1:8" x14ac:dyDescent="0.25">
      <c r="A8422" s="447"/>
      <c r="B8422" s="449">
        <v>100592</v>
      </c>
      <c r="C8422" s="439" t="s">
        <v>13216</v>
      </c>
      <c r="D8422" s="449" t="s">
        <v>60</v>
      </c>
      <c r="E8422" s="450">
        <v>915.93</v>
      </c>
      <c r="F8422" s="455">
        <v>0</v>
      </c>
      <c r="G8422" s="453">
        <f>VLOOKUP(B8422,'SINAPI-%MO'!B:E,4,0)</f>
        <v>0.3251</v>
      </c>
      <c r="H8422" s="456">
        <f t="shared" si="131"/>
        <v>618.16</v>
      </c>
    </row>
    <row r="8423" spans="1:8" x14ac:dyDescent="0.25">
      <c r="A8423" s="447"/>
      <c r="B8423" s="449">
        <v>100591</v>
      </c>
      <c r="C8423" s="439" t="s">
        <v>13217</v>
      </c>
      <c r="D8423" s="449" t="s">
        <v>60</v>
      </c>
      <c r="E8423" s="450">
        <v>848.23</v>
      </c>
      <c r="F8423" s="455">
        <v>0</v>
      </c>
      <c r="G8423" s="453">
        <f>VLOOKUP(B8423,'SINAPI-%MO'!B:E,4,0)</f>
        <v>0.2797</v>
      </c>
      <c r="H8423" s="456">
        <f t="shared" si="131"/>
        <v>610.98</v>
      </c>
    </row>
    <row r="8424" spans="1:8" x14ac:dyDescent="0.25">
      <c r="A8424" s="447"/>
      <c r="B8424" s="449">
        <v>100594</v>
      </c>
      <c r="C8424" s="439" t="s">
        <v>13218</v>
      </c>
      <c r="D8424" s="449" t="s">
        <v>60</v>
      </c>
      <c r="E8424" s="450">
        <v>1007.17</v>
      </c>
      <c r="F8424" s="455">
        <v>0</v>
      </c>
      <c r="G8424" s="453">
        <f>VLOOKUP(B8424,'SINAPI-%MO'!B:E,4,0)</f>
        <v>0.34239999999999998</v>
      </c>
      <c r="H8424" s="456">
        <f t="shared" si="131"/>
        <v>662.31</v>
      </c>
    </row>
    <row r="8425" spans="1:8" x14ac:dyDescent="0.25">
      <c r="A8425" s="447"/>
      <c r="B8425" s="449">
        <v>100593</v>
      </c>
      <c r="C8425" s="439" t="s">
        <v>13219</v>
      </c>
      <c r="D8425" s="449" t="s">
        <v>60</v>
      </c>
      <c r="E8425" s="450">
        <v>918.41</v>
      </c>
      <c r="F8425" s="455">
        <v>0</v>
      </c>
      <c r="G8425" s="453">
        <f>VLOOKUP(B8425,'SINAPI-%MO'!B:E,4,0)</f>
        <v>0.28920000000000001</v>
      </c>
      <c r="H8425" s="456">
        <f t="shared" si="131"/>
        <v>652.79999999999995</v>
      </c>
    </row>
    <row r="8426" spans="1:8" x14ac:dyDescent="0.25">
      <c r="A8426" s="447"/>
      <c r="B8426" s="449">
        <v>100596</v>
      </c>
      <c r="C8426" s="439" t="s">
        <v>13220</v>
      </c>
      <c r="D8426" s="449" t="s">
        <v>60</v>
      </c>
      <c r="E8426" s="450">
        <v>1203.01</v>
      </c>
      <c r="F8426" s="455">
        <v>0</v>
      </c>
      <c r="G8426" s="453">
        <f>VLOOKUP(B8426,'SINAPI-%MO'!B:E,4,0)</f>
        <v>0.34739999999999999</v>
      </c>
      <c r="H8426" s="456">
        <f t="shared" si="131"/>
        <v>785.08</v>
      </c>
    </row>
    <row r="8427" spans="1:8" x14ac:dyDescent="0.25">
      <c r="A8427" s="447"/>
      <c r="B8427" s="449">
        <v>100595</v>
      </c>
      <c r="C8427" s="439" t="s">
        <v>13221</v>
      </c>
      <c r="D8427" s="449" t="s">
        <v>60</v>
      </c>
      <c r="E8427" s="450">
        <v>1082.8699999999999</v>
      </c>
      <c r="F8427" s="455">
        <v>0</v>
      </c>
      <c r="G8427" s="453">
        <f>VLOOKUP(B8427,'SINAPI-%MO'!B:E,4,0)</f>
        <v>0.28820000000000001</v>
      </c>
      <c r="H8427" s="456">
        <f t="shared" si="131"/>
        <v>770.78</v>
      </c>
    </row>
    <row r="8428" spans="1:8" x14ac:dyDescent="0.25">
      <c r="A8428" s="447"/>
      <c r="B8428" s="449">
        <v>100598</v>
      </c>
      <c r="C8428" s="439" t="s">
        <v>13222</v>
      </c>
      <c r="D8428" s="449" t="s">
        <v>60</v>
      </c>
      <c r="E8428" s="450">
        <v>1332.68</v>
      </c>
      <c r="F8428" s="455">
        <v>0</v>
      </c>
      <c r="G8428" s="453">
        <f>VLOOKUP(B8428,'SINAPI-%MO'!B:E,4,0)</f>
        <v>0.35039999999999999</v>
      </c>
      <c r="H8428" s="456">
        <f t="shared" si="131"/>
        <v>865.7</v>
      </c>
    </row>
    <row r="8429" spans="1:8" x14ac:dyDescent="0.25">
      <c r="A8429" s="447"/>
      <c r="B8429" s="449">
        <v>100597</v>
      </c>
      <c r="C8429" s="439" t="s">
        <v>13223</v>
      </c>
      <c r="D8429" s="449" t="s">
        <v>60</v>
      </c>
      <c r="E8429" s="450">
        <v>1233.4000000000001</v>
      </c>
      <c r="F8429" s="455">
        <v>0</v>
      </c>
      <c r="G8429" s="453">
        <f>VLOOKUP(B8429,'SINAPI-%MO'!B:E,4,0)</f>
        <v>0.30769999999999997</v>
      </c>
      <c r="H8429" s="456">
        <f t="shared" si="131"/>
        <v>853.88</v>
      </c>
    </row>
    <row r="8430" spans="1:8" x14ac:dyDescent="0.25">
      <c r="A8430" s="447"/>
      <c r="B8430" s="449">
        <v>100603</v>
      </c>
      <c r="C8430" s="439" t="s">
        <v>13224</v>
      </c>
      <c r="D8430" s="449" t="s">
        <v>60</v>
      </c>
      <c r="E8430" s="450">
        <v>1594.05</v>
      </c>
      <c r="F8430" s="455">
        <v>0</v>
      </c>
      <c r="G8430" s="453">
        <f>VLOOKUP(B8430,'SINAPI-%MO'!B:E,4,0)</f>
        <v>0.40739999999999998</v>
      </c>
      <c r="H8430" s="456">
        <f t="shared" si="131"/>
        <v>944.63</v>
      </c>
    </row>
    <row r="8431" spans="1:8" x14ac:dyDescent="0.25">
      <c r="A8431" s="447"/>
      <c r="B8431" s="449">
        <v>100599</v>
      </c>
      <c r="C8431" s="439" t="s">
        <v>13225</v>
      </c>
      <c r="D8431" s="449" t="s">
        <v>60</v>
      </c>
      <c r="E8431" s="450">
        <v>622.67999999999995</v>
      </c>
      <c r="F8431" s="455">
        <v>0</v>
      </c>
      <c r="G8431" s="453">
        <f>VLOOKUP(B8431,'SINAPI-%MO'!B:E,4,0)</f>
        <v>0.26069999999999999</v>
      </c>
      <c r="H8431" s="456">
        <f t="shared" si="131"/>
        <v>460.34</v>
      </c>
    </row>
    <row r="8432" spans="1:8" x14ac:dyDescent="0.25">
      <c r="A8432" s="447"/>
      <c r="B8432" s="449">
        <v>100600</v>
      </c>
      <c r="C8432" s="439" t="s">
        <v>13226</v>
      </c>
      <c r="D8432" s="449" t="s">
        <v>60</v>
      </c>
      <c r="E8432" s="450">
        <v>717.6</v>
      </c>
      <c r="F8432" s="455">
        <v>0</v>
      </c>
      <c r="G8432" s="453">
        <f>VLOOKUP(B8432,'SINAPI-%MO'!B:E,4,0)</f>
        <v>0.3004</v>
      </c>
      <c r="H8432" s="456">
        <f t="shared" si="131"/>
        <v>502.03</v>
      </c>
    </row>
    <row r="8433" spans="1:8" x14ac:dyDescent="0.25">
      <c r="A8433" s="447"/>
      <c r="B8433" s="449">
        <v>100601</v>
      </c>
      <c r="C8433" s="439" t="s">
        <v>13227</v>
      </c>
      <c r="D8433" s="449" t="s">
        <v>60</v>
      </c>
      <c r="E8433" s="450">
        <v>878.03</v>
      </c>
      <c r="F8433" s="455">
        <v>0</v>
      </c>
      <c r="G8433" s="453">
        <f>VLOOKUP(B8433,'SINAPI-%MO'!B:E,4,0)</f>
        <v>0.3352</v>
      </c>
      <c r="H8433" s="456">
        <f t="shared" si="131"/>
        <v>583.71</v>
      </c>
    </row>
    <row r="8434" spans="1:8" x14ac:dyDescent="0.25">
      <c r="A8434" s="447"/>
      <c r="B8434" s="449">
        <v>100602</v>
      </c>
      <c r="C8434" s="439" t="s">
        <v>13228</v>
      </c>
      <c r="D8434" s="449" t="s">
        <v>60</v>
      </c>
      <c r="E8434" s="450">
        <v>1078.5899999999999</v>
      </c>
      <c r="F8434" s="455">
        <v>0</v>
      </c>
      <c r="G8434" s="453">
        <f>VLOOKUP(B8434,'SINAPI-%MO'!B:E,4,0)</f>
        <v>0.36420000000000002</v>
      </c>
      <c r="H8434" s="456">
        <f t="shared" si="131"/>
        <v>685.76</v>
      </c>
    </row>
    <row r="8435" spans="1:8" x14ac:dyDescent="0.25">
      <c r="A8435" s="447"/>
      <c r="B8435" s="449">
        <v>100578</v>
      </c>
      <c r="C8435" s="439" t="s">
        <v>13229</v>
      </c>
      <c r="D8435" s="449" t="s">
        <v>60</v>
      </c>
      <c r="E8435" s="450">
        <v>593.78</v>
      </c>
      <c r="F8435" s="455">
        <v>0</v>
      </c>
      <c r="G8435" s="453">
        <f>VLOOKUP(B8435,'SINAPI-%MO'!B:E,4,0)</f>
        <v>0.30199999999999999</v>
      </c>
      <c r="H8435" s="456">
        <f t="shared" si="131"/>
        <v>414.45</v>
      </c>
    </row>
    <row r="8436" spans="1:8" x14ac:dyDescent="0.25">
      <c r="A8436" s="447"/>
      <c r="B8436" s="449">
        <v>105975</v>
      </c>
      <c r="C8436" s="439" t="s">
        <v>13850</v>
      </c>
      <c r="D8436" s="449" t="s">
        <v>73</v>
      </c>
      <c r="E8436" s="450">
        <v>0</v>
      </c>
      <c r="F8436" s="455"/>
      <c r="G8436" s="453" t="e">
        <f>VLOOKUP(B8436,'SINAPI-%MO'!B:E,4,0)</f>
        <v>#N/A</v>
      </c>
      <c r="H8436" s="456" t="str">
        <f t="shared" si="131"/>
        <v/>
      </c>
    </row>
    <row r="8437" spans="1:8" x14ac:dyDescent="0.25">
      <c r="A8437" s="447"/>
      <c r="B8437" s="449">
        <v>105976</v>
      </c>
      <c r="C8437" s="439" t="s">
        <v>13851</v>
      </c>
      <c r="D8437" s="449" t="s">
        <v>73</v>
      </c>
      <c r="E8437" s="450">
        <v>0</v>
      </c>
      <c r="F8437" s="455"/>
      <c r="G8437" s="453" t="e">
        <f>VLOOKUP(B8437,'SINAPI-%MO'!B:E,4,0)</f>
        <v>#N/A</v>
      </c>
      <c r="H8437" s="456" t="str">
        <f t="shared" si="131"/>
        <v/>
      </c>
    </row>
    <row r="8438" spans="1:8" x14ac:dyDescent="0.25">
      <c r="A8438" s="447"/>
      <c r="B8438" s="449">
        <v>105977</v>
      </c>
      <c r="C8438" s="439" t="s">
        <v>13852</v>
      </c>
      <c r="D8438" s="449" t="s">
        <v>73</v>
      </c>
      <c r="E8438" s="450">
        <v>0</v>
      </c>
      <c r="F8438" s="455"/>
      <c r="G8438" s="453" t="e">
        <f>VLOOKUP(B8438,'SINAPI-%MO'!B:E,4,0)</f>
        <v>#N/A</v>
      </c>
      <c r="H8438" s="456" t="str">
        <f t="shared" si="131"/>
        <v/>
      </c>
    </row>
    <row r="8439" spans="1:8" x14ac:dyDescent="0.25">
      <c r="A8439" s="447"/>
      <c r="B8439" s="449">
        <v>105978</v>
      </c>
      <c r="C8439" s="439" t="s">
        <v>13853</v>
      </c>
      <c r="D8439" s="449" t="s">
        <v>73</v>
      </c>
      <c r="E8439" s="450">
        <v>0</v>
      </c>
      <c r="F8439" s="455"/>
      <c r="G8439" s="453" t="e">
        <f>VLOOKUP(B8439,'SINAPI-%MO'!B:E,4,0)</f>
        <v>#N/A</v>
      </c>
      <c r="H8439" s="456" t="str">
        <f t="shared" si="131"/>
        <v/>
      </c>
    </row>
    <row r="8440" spans="1:8" x14ac:dyDescent="0.25">
      <c r="A8440" s="447"/>
      <c r="B8440" s="449">
        <v>105970</v>
      </c>
      <c r="C8440" s="439" t="s">
        <v>13854</v>
      </c>
      <c r="D8440" s="449" t="s">
        <v>60</v>
      </c>
      <c r="E8440" s="450">
        <v>0</v>
      </c>
      <c r="F8440" s="455"/>
      <c r="G8440" s="453" t="e">
        <f>VLOOKUP(B8440,'SINAPI-%MO'!B:E,4,0)</f>
        <v>#N/A</v>
      </c>
      <c r="H8440" s="456" t="str">
        <f t="shared" si="131"/>
        <v/>
      </c>
    </row>
    <row r="8441" spans="1:8" x14ac:dyDescent="0.25">
      <c r="A8441" s="447"/>
      <c r="B8441" s="449">
        <v>105972</v>
      </c>
      <c r="C8441" s="439" t="s">
        <v>13855</v>
      </c>
      <c r="D8441" s="449" t="s">
        <v>60</v>
      </c>
      <c r="E8441" s="450">
        <v>0</v>
      </c>
      <c r="F8441" s="455"/>
      <c r="G8441" s="453" t="e">
        <f>VLOOKUP(B8441,'SINAPI-%MO'!B:E,4,0)</f>
        <v>#N/A</v>
      </c>
      <c r="H8441" s="456" t="str">
        <f t="shared" si="131"/>
        <v/>
      </c>
    </row>
    <row r="8442" spans="1:8" x14ac:dyDescent="0.25">
      <c r="A8442" s="447"/>
      <c r="B8442" s="449">
        <v>105973</v>
      </c>
      <c r="C8442" s="439" t="s">
        <v>13856</v>
      </c>
      <c r="D8442" s="449" t="s">
        <v>60</v>
      </c>
      <c r="E8442" s="450">
        <v>0</v>
      </c>
      <c r="F8442" s="455"/>
      <c r="G8442" s="453" t="e">
        <f>VLOOKUP(B8442,'SINAPI-%MO'!B:E,4,0)</f>
        <v>#N/A</v>
      </c>
      <c r="H8442" s="456" t="str">
        <f t="shared" si="131"/>
        <v/>
      </c>
    </row>
    <row r="8443" spans="1:8" x14ac:dyDescent="0.25">
      <c r="A8443" s="447"/>
      <c r="B8443" s="449">
        <v>105974</v>
      </c>
      <c r="C8443" s="439" t="s">
        <v>13857</v>
      </c>
      <c r="D8443" s="449" t="s">
        <v>60</v>
      </c>
      <c r="E8443" s="450">
        <v>0</v>
      </c>
      <c r="F8443" s="455"/>
      <c r="G8443" s="453" t="e">
        <f>VLOOKUP(B8443,'SINAPI-%MO'!B:E,4,0)</f>
        <v>#N/A</v>
      </c>
      <c r="H8443" s="456" t="str">
        <f t="shared" si="131"/>
        <v/>
      </c>
    </row>
    <row r="8444" spans="1:8" x14ac:dyDescent="0.25">
      <c r="A8444" s="447"/>
      <c r="B8444" s="449">
        <v>105971</v>
      </c>
      <c r="C8444" s="439" t="s">
        <v>13858</v>
      </c>
      <c r="D8444" s="449" t="s">
        <v>60</v>
      </c>
      <c r="E8444" s="450">
        <v>0</v>
      </c>
      <c r="F8444" s="455"/>
      <c r="G8444" s="453" t="e">
        <f>VLOOKUP(B8444,'SINAPI-%MO'!B:E,4,0)</f>
        <v>#N/A</v>
      </c>
      <c r="H8444" s="456" t="str">
        <f t="shared" si="131"/>
        <v/>
      </c>
    </row>
    <row r="8445" spans="1:8" x14ac:dyDescent="0.25">
      <c r="A8445" s="447"/>
      <c r="B8445" s="449">
        <v>105967</v>
      </c>
      <c r="C8445" s="439" t="s">
        <v>13859</v>
      </c>
      <c r="D8445" s="449" t="s">
        <v>60</v>
      </c>
      <c r="E8445" s="450">
        <v>0</v>
      </c>
      <c r="F8445" s="455"/>
      <c r="G8445" s="453" t="e">
        <f>VLOOKUP(B8445,'SINAPI-%MO'!B:E,4,0)</f>
        <v>#N/A</v>
      </c>
      <c r="H8445" s="456" t="str">
        <f t="shared" si="131"/>
        <v/>
      </c>
    </row>
    <row r="8446" spans="1:8" x14ac:dyDescent="0.25">
      <c r="A8446" s="447"/>
      <c r="B8446" s="449">
        <v>105968</v>
      </c>
      <c r="C8446" s="439" t="s">
        <v>13860</v>
      </c>
      <c r="D8446" s="449" t="s">
        <v>60</v>
      </c>
      <c r="E8446" s="450">
        <v>0</v>
      </c>
      <c r="F8446" s="455"/>
      <c r="G8446" s="453" t="e">
        <f>VLOOKUP(B8446,'SINAPI-%MO'!B:E,4,0)</f>
        <v>#N/A</v>
      </c>
      <c r="H8446" s="456" t="str">
        <f t="shared" si="131"/>
        <v/>
      </c>
    </row>
    <row r="8447" spans="1:8" x14ac:dyDescent="0.25">
      <c r="A8447" s="447"/>
      <c r="B8447" s="449">
        <v>105969</v>
      </c>
      <c r="C8447" s="439" t="s">
        <v>13861</v>
      </c>
      <c r="D8447" s="449" t="s">
        <v>60</v>
      </c>
      <c r="E8447" s="450">
        <v>0</v>
      </c>
      <c r="F8447" s="455"/>
      <c r="G8447" s="453" t="e">
        <f>VLOOKUP(B8447,'SINAPI-%MO'!B:E,4,0)</f>
        <v>#N/A</v>
      </c>
      <c r="H8447" s="456" t="str">
        <f t="shared" si="131"/>
        <v/>
      </c>
    </row>
    <row r="8448" spans="1:8" x14ac:dyDescent="0.25">
      <c r="A8448" s="447"/>
      <c r="B8448" s="449">
        <v>100623</v>
      </c>
      <c r="C8448" s="439" t="s">
        <v>13230</v>
      </c>
      <c r="D8448" s="449" t="s">
        <v>60</v>
      </c>
      <c r="E8448" s="450">
        <v>2893.32</v>
      </c>
      <c r="F8448" s="455">
        <v>0</v>
      </c>
      <c r="G8448" s="453">
        <f>VLOOKUP(B8448,'SINAPI-%MO'!B:E,4,0)</f>
        <v>4.6100000000000002E-2</v>
      </c>
      <c r="H8448" s="456">
        <f t="shared" si="131"/>
        <v>2759.93</v>
      </c>
    </row>
    <row r="8449" spans="1:8" x14ac:dyDescent="0.25">
      <c r="A8449" s="447"/>
      <c r="B8449" s="449">
        <v>105964</v>
      </c>
      <c r="C8449" s="439" t="s">
        <v>13862</v>
      </c>
      <c r="D8449" s="449" t="s">
        <v>60</v>
      </c>
      <c r="E8449" s="450">
        <v>0</v>
      </c>
      <c r="F8449" s="455"/>
      <c r="G8449" s="453" t="e">
        <f>VLOOKUP(B8449,'SINAPI-%MO'!B:E,4,0)</f>
        <v>#N/A</v>
      </c>
      <c r="H8449" s="456" t="str">
        <f t="shared" si="131"/>
        <v/>
      </c>
    </row>
    <row r="8450" spans="1:8" x14ac:dyDescent="0.25">
      <c r="A8450" s="447"/>
      <c r="B8450" s="449">
        <v>105965</v>
      </c>
      <c r="C8450" s="439" t="s">
        <v>13863</v>
      </c>
      <c r="D8450" s="449" t="s">
        <v>60</v>
      </c>
      <c r="E8450" s="450">
        <v>0</v>
      </c>
      <c r="F8450" s="455"/>
      <c r="G8450" s="453" t="e">
        <f>VLOOKUP(B8450,'SINAPI-%MO'!B:E,4,0)</f>
        <v>#N/A</v>
      </c>
      <c r="H8450" s="456" t="str">
        <f t="shared" si="131"/>
        <v/>
      </c>
    </row>
    <row r="8451" spans="1:8" x14ac:dyDescent="0.25">
      <c r="A8451" s="447"/>
      <c r="B8451" s="449">
        <v>105966</v>
      </c>
      <c r="C8451" s="439" t="s">
        <v>13864</v>
      </c>
      <c r="D8451" s="449" t="s">
        <v>60</v>
      </c>
      <c r="E8451" s="450">
        <v>0</v>
      </c>
      <c r="F8451" s="455"/>
      <c r="G8451" s="453" t="e">
        <f>VLOOKUP(B8451,'SINAPI-%MO'!B:E,4,0)</f>
        <v>#N/A</v>
      </c>
      <c r="H8451" s="456" t="str">
        <f t="shared" si="131"/>
        <v/>
      </c>
    </row>
    <row r="8452" spans="1:8" x14ac:dyDescent="0.25">
      <c r="A8452" s="447"/>
      <c r="B8452" s="449">
        <v>100621</v>
      </c>
      <c r="C8452" s="439" t="s">
        <v>13231</v>
      </c>
      <c r="D8452" s="449" t="s">
        <v>60</v>
      </c>
      <c r="E8452" s="450">
        <v>3476.96</v>
      </c>
      <c r="F8452" s="455">
        <v>9.1300000000000006E-2</v>
      </c>
      <c r="G8452" s="453">
        <f>VLOOKUP(B8452,'SINAPI-%MO'!B:E,4,0)</f>
        <v>2.3900000000000001E-2</v>
      </c>
      <c r="H8452" s="456">
        <f t="shared" si="131"/>
        <v>3393.86</v>
      </c>
    </row>
    <row r="8453" spans="1:8" x14ac:dyDescent="0.25">
      <c r="A8453" s="447"/>
      <c r="B8453" s="449">
        <v>105960</v>
      </c>
      <c r="C8453" s="439" t="s">
        <v>13865</v>
      </c>
      <c r="D8453" s="449" t="s">
        <v>60</v>
      </c>
      <c r="E8453" s="450">
        <v>0</v>
      </c>
      <c r="F8453" s="455"/>
      <c r="G8453" s="453" t="e">
        <f>VLOOKUP(B8453,'SINAPI-%MO'!B:E,4,0)</f>
        <v>#N/A</v>
      </c>
      <c r="H8453" s="456" t="str">
        <f t="shared" si="131"/>
        <v/>
      </c>
    </row>
    <row r="8454" spans="1:8" x14ac:dyDescent="0.25">
      <c r="A8454" s="447"/>
      <c r="B8454" s="449">
        <v>105961</v>
      </c>
      <c r="C8454" s="439" t="s">
        <v>13866</v>
      </c>
      <c r="D8454" s="449" t="s">
        <v>60</v>
      </c>
      <c r="E8454" s="450">
        <v>0</v>
      </c>
      <c r="F8454" s="455"/>
      <c r="G8454" s="453" t="e">
        <f>VLOOKUP(B8454,'SINAPI-%MO'!B:E,4,0)</f>
        <v>#N/A</v>
      </c>
      <c r="H8454" s="456" t="str">
        <f t="shared" si="131"/>
        <v/>
      </c>
    </row>
    <row r="8455" spans="1:8" x14ac:dyDescent="0.25">
      <c r="A8455" s="447"/>
      <c r="B8455" s="449">
        <v>105962</v>
      </c>
      <c r="C8455" s="439" t="s">
        <v>13867</v>
      </c>
      <c r="D8455" s="449" t="s">
        <v>60</v>
      </c>
      <c r="E8455" s="450">
        <v>0</v>
      </c>
      <c r="F8455" s="455"/>
      <c r="G8455" s="453" t="e">
        <f>VLOOKUP(B8455,'SINAPI-%MO'!B:E,4,0)</f>
        <v>#N/A</v>
      </c>
      <c r="H8455" s="456" t="str">
        <f t="shared" si="131"/>
        <v/>
      </c>
    </row>
    <row r="8456" spans="1:8" x14ac:dyDescent="0.25">
      <c r="A8456" s="447"/>
      <c r="B8456" s="449">
        <v>105963</v>
      </c>
      <c r="C8456" s="439" t="s">
        <v>13868</v>
      </c>
      <c r="D8456" s="449" t="s">
        <v>60</v>
      </c>
      <c r="E8456" s="450">
        <v>0</v>
      </c>
      <c r="F8456" s="455"/>
      <c r="G8456" s="453" t="e">
        <f>VLOOKUP(B8456,'SINAPI-%MO'!B:E,4,0)</f>
        <v>#N/A</v>
      </c>
      <c r="H8456" s="456" t="str">
        <f t="shared" si="131"/>
        <v/>
      </c>
    </row>
    <row r="8457" spans="1:8" x14ac:dyDescent="0.25">
      <c r="A8457" s="447"/>
      <c r="B8457" s="449">
        <v>100622</v>
      </c>
      <c r="C8457" s="439" t="s">
        <v>13232</v>
      </c>
      <c r="D8457" s="449" t="s">
        <v>60</v>
      </c>
      <c r="E8457" s="450">
        <v>2811.47</v>
      </c>
      <c r="F8457" s="455">
        <v>0</v>
      </c>
      <c r="G8457" s="453">
        <f>VLOOKUP(B8457,'SINAPI-%MO'!B:E,4,0)</f>
        <v>4.58E-2</v>
      </c>
      <c r="H8457" s="456">
        <f t="shared" si="131"/>
        <v>2682.7</v>
      </c>
    </row>
    <row r="8458" spans="1:8" x14ac:dyDescent="0.25">
      <c r="A8458" s="447"/>
      <c r="B8458" s="449">
        <v>105956</v>
      </c>
      <c r="C8458" s="439" t="s">
        <v>13869</v>
      </c>
      <c r="D8458" s="449" t="s">
        <v>60</v>
      </c>
      <c r="E8458" s="450">
        <v>0</v>
      </c>
      <c r="F8458" s="455"/>
      <c r="G8458" s="453" t="e">
        <f>VLOOKUP(B8458,'SINAPI-%MO'!B:E,4,0)</f>
        <v>#N/A</v>
      </c>
      <c r="H8458" s="456" t="str">
        <f t="shared" si="131"/>
        <v/>
      </c>
    </row>
    <row r="8459" spans="1:8" x14ac:dyDescent="0.25">
      <c r="A8459" s="447"/>
      <c r="B8459" s="449">
        <v>105957</v>
      </c>
      <c r="C8459" s="439" t="s">
        <v>13870</v>
      </c>
      <c r="D8459" s="449" t="s">
        <v>60</v>
      </c>
      <c r="E8459" s="450">
        <v>0</v>
      </c>
      <c r="F8459" s="455"/>
      <c r="G8459" s="453" t="e">
        <f>VLOOKUP(B8459,'SINAPI-%MO'!B:E,4,0)</f>
        <v>#N/A</v>
      </c>
      <c r="H8459" s="456" t="str">
        <f t="shared" si="131"/>
        <v/>
      </c>
    </row>
    <row r="8460" spans="1:8" x14ac:dyDescent="0.25">
      <c r="A8460" s="447"/>
      <c r="B8460" s="449">
        <v>105958</v>
      </c>
      <c r="C8460" s="439" t="s">
        <v>13233</v>
      </c>
      <c r="D8460" s="449" t="s">
        <v>60</v>
      </c>
      <c r="E8460" s="450">
        <v>2357.87</v>
      </c>
      <c r="F8460" s="455">
        <v>0.1346</v>
      </c>
      <c r="G8460" s="453">
        <f>VLOOKUP(B8460,'SINAPI-%MO'!B:E,4,0)</f>
        <v>4.2700000000000002E-2</v>
      </c>
      <c r="H8460" s="456">
        <f t="shared" ref="H8460:H8523" si="132">IF(E8460&gt;0,TRUNC(E8460*(1-G8460),2),"")</f>
        <v>2257.1799999999998</v>
      </c>
    </row>
    <row r="8461" spans="1:8" x14ac:dyDescent="0.25">
      <c r="A8461" s="447"/>
      <c r="B8461" s="449">
        <v>105959</v>
      </c>
      <c r="C8461" s="439" t="s">
        <v>13871</v>
      </c>
      <c r="D8461" s="449" t="s">
        <v>60</v>
      </c>
      <c r="E8461" s="450">
        <v>0</v>
      </c>
      <c r="F8461" s="455"/>
      <c r="G8461" s="453" t="e">
        <f>VLOOKUP(B8461,'SINAPI-%MO'!B:E,4,0)</f>
        <v>#N/A</v>
      </c>
      <c r="H8461" s="456" t="str">
        <f t="shared" si="132"/>
        <v/>
      </c>
    </row>
    <row r="8462" spans="1:8" x14ac:dyDescent="0.25">
      <c r="A8462" s="447"/>
      <c r="B8462" s="449">
        <v>100620</v>
      </c>
      <c r="C8462" s="439" t="s">
        <v>13234</v>
      </c>
      <c r="D8462" s="449" t="s">
        <v>60</v>
      </c>
      <c r="E8462" s="450">
        <v>3075.36</v>
      </c>
      <c r="F8462" s="455">
        <v>0.1032</v>
      </c>
      <c r="G8462" s="453">
        <f>VLOOKUP(B8462,'SINAPI-%MO'!B:E,4,0)</f>
        <v>2.5600000000000001E-2</v>
      </c>
      <c r="H8462" s="456">
        <f t="shared" si="132"/>
        <v>2996.63</v>
      </c>
    </row>
    <row r="8463" spans="1:8" x14ac:dyDescent="0.25">
      <c r="A8463" s="447"/>
      <c r="B8463" s="449">
        <v>105951</v>
      </c>
      <c r="C8463" s="439" t="s">
        <v>13872</v>
      </c>
      <c r="D8463" s="449" t="s">
        <v>60</v>
      </c>
      <c r="E8463" s="450">
        <v>0</v>
      </c>
      <c r="F8463" s="455"/>
      <c r="G8463" s="453" t="e">
        <f>VLOOKUP(B8463,'SINAPI-%MO'!B:E,4,0)</f>
        <v>#N/A</v>
      </c>
      <c r="H8463" s="456" t="str">
        <f t="shared" si="132"/>
        <v/>
      </c>
    </row>
    <row r="8464" spans="1:8" x14ac:dyDescent="0.25">
      <c r="A8464" s="447"/>
      <c r="B8464" s="449">
        <v>105952</v>
      </c>
      <c r="C8464" s="439" t="s">
        <v>13873</v>
      </c>
      <c r="D8464" s="449" t="s">
        <v>60</v>
      </c>
      <c r="E8464" s="450">
        <v>0</v>
      </c>
      <c r="F8464" s="455"/>
      <c r="G8464" s="453" t="e">
        <f>VLOOKUP(B8464,'SINAPI-%MO'!B:E,4,0)</f>
        <v>#N/A</v>
      </c>
      <c r="H8464" s="456" t="str">
        <f t="shared" si="132"/>
        <v/>
      </c>
    </row>
    <row r="8465" spans="1:8" x14ac:dyDescent="0.25">
      <c r="A8465" s="447"/>
      <c r="B8465" s="449">
        <v>105953</v>
      </c>
      <c r="C8465" s="439" t="s">
        <v>13235</v>
      </c>
      <c r="D8465" s="449" t="s">
        <v>60</v>
      </c>
      <c r="E8465" s="450">
        <v>2178.6999999999998</v>
      </c>
      <c r="F8465" s="455">
        <v>0</v>
      </c>
      <c r="G8465" s="453">
        <f>VLOOKUP(B8465,'SINAPI-%MO'!B:E,4,0)</f>
        <v>5.6599999999999998E-2</v>
      </c>
      <c r="H8465" s="456">
        <f t="shared" si="132"/>
        <v>2055.38</v>
      </c>
    </row>
    <row r="8466" spans="1:8" x14ac:dyDescent="0.25">
      <c r="A8466" s="447"/>
      <c r="B8466" s="449">
        <v>105954</v>
      </c>
      <c r="C8466" s="439" t="s">
        <v>13874</v>
      </c>
      <c r="D8466" s="449" t="s">
        <v>60</v>
      </c>
      <c r="E8466" s="450">
        <v>0</v>
      </c>
      <c r="F8466" s="455"/>
      <c r="G8466" s="453" t="e">
        <f>VLOOKUP(B8466,'SINAPI-%MO'!B:E,4,0)</f>
        <v>#N/A</v>
      </c>
      <c r="H8466" s="456" t="str">
        <f t="shared" si="132"/>
        <v/>
      </c>
    </row>
    <row r="8467" spans="1:8" x14ac:dyDescent="0.25">
      <c r="A8467" s="447"/>
      <c r="B8467" s="449">
        <v>105955</v>
      </c>
      <c r="C8467" s="439" t="s">
        <v>13236</v>
      </c>
      <c r="D8467" s="449" t="s">
        <v>60</v>
      </c>
      <c r="E8467" s="450">
        <v>2919.05</v>
      </c>
      <c r="F8467" s="455">
        <v>0</v>
      </c>
      <c r="G8467" s="453">
        <f>VLOOKUP(B8467,'SINAPI-%MO'!B:E,4,0)</f>
        <v>4.6199999999999998E-2</v>
      </c>
      <c r="H8467" s="456">
        <f t="shared" si="132"/>
        <v>2784.18</v>
      </c>
    </row>
    <row r="8468" spans="1:8" x14ac:dyDescent="0.25">
      <c r="A8468" s="447"/>
      <c r="B8468" s="449">
        <v>105946</v>
      </c>
      <c r="C8468" s="439" t="s">
        <v>13875</v>
      </c>
      <c r="D8468" s="449" t="s">
        <v>60</v>
      </c>
      <c r="E8468" s="450">
        <v>0</v>
      </c>
      <c r="F8468" s="455"/>
      <c r="G8468" s="453" t="e">
        <f>VLOOKUP(B8468,'SINAPI-%MO'!B:E,4,0)</f>
        <v>#N/A</v>
      </c>
      <c r="H8468" s="456" t="str">
        <f t="shared" si="132"/>
        <v/>
      </c>
    </row>
    <row r="8469" spans="1:8" x14ac:dyDescent="0.25">
      <c r="A8469" s="447"/>
      <c r="B8469" s="449">
        <v>105947</v>
      </c>
      <c r="C8469" s="439" t="s">
        <v>13876</v>
      </c>
      <c r="D8469" s="449" t="s">
        <v>60</v>
      </c>
      <c r="E8469" s="450">
        <v>0</v>
      </c>
      <c r="F8469" s="455"/>
      <c r="G8469" s="453" t="e">
        <f>VLOOKUP(B8469,'SINAPI-%MO'!B:E,4,0)</f>
        <v>#N/A</v>
      </c>
      <c r="H8469" s="456" t="str">
        <f t="shared" si="132"/>
        <v/>
      </c>
    </row>
    <row r="8470" spans="1:8" x14ac:dyDescent="0.25">
      <c r="A8470" s="447"/>
      <c r="B8470" s="449">
        <v>105948</v>
      </c>
      <c r="C8470" s="439" t="s">
        <v>13877</v>
      </c>
      <c r="D8470" s="449" t="s">
        <v>60</v>
      </c>
      <c r="E8470" s="450">
        <v>0</v>
      </c>
      <c r="F8470" s="455"/>
      <c r="G8470" s="453" t="e">
        <f>VLOOKUP(B8470,'SINAPI-%MO'!B:E,4,0)</f>
        <v>#N/A</v>
      </c>
      <c r="H8470" s="456" t="str">
        <f t="shared" si="132"/>
        <v/>
      </c>
    </row>
    <row r="8471" spans="1:8" x14ac:dyDescent="0.25">
      <c r="A8471" s="447"/>
      <c r="B8471" s="449">
        <v>105949</v>
      </c>
      <c r="C8471" s="439" t="s">
        <v>13878</v>
      </c>
      <c r="D8471" s="449" t="s">
        <v>60</v>
      </c>
      <c r="E8471" s="450">
        <v>0</v>
      </c>
      <c r="F8471" s="455"/>
      <c r="G8471" s="453" t="e">
        <f>VLOOKUP(B8471,'SINAPI-%MO'!B:E,4,0)</f>
        <v>#N/A</v>
      </c>
      <c r="H8471" s="456" t="str">
        <f t="shared" si="132"/>
        <v/>
      </c>
    </row>
    <row r="8472" spans="1:8" x14ac:dyDescent="0.25">
      <c r="A8472" s="447"/>
      <c r="B8472" s="449">
        <v>105950</v>
      </c>
      <c r="C8472" s="439" t="s">
        <v>13879</v>
      </c>
      <c r="D8472" s="449" t="s">
        <v>60</v>
      </c>
      <c r="E8472" s="450">
        <v>0</v>
      </c>
      <c r="F8472" s="455"/>
      <c r="G8472" s="453" t="e">
        <f>VLOOKUP(B8472,'SINAPI-%MO'!B:E,4,0)</f>
        <v>#N/A</v>
      </c>
      <c r="H8472" s="456" t="str">
        <f t="shared" si="132"/>
        <v/>
      </c>
    </row>
    <row r="8473" spans="1:8" x14ac:dyDescent="0.25">
      <c r="A8473" s="447"/>
      <c r="B8473" s="449">
        <v>100619</v>
      </c>
      <c r="C8473" s="439" t="s">
        <v>13237</v>
      </c>
      <c r="D8473" s="449" t="s">
        <v>60</v>
      </c>
      <c r="E8473" s="450">
        <v>650.76</v>
      </c>
      <c r="F8473" s="455">
        <v>0.1401</v>
      </c>
      <c r="G8473" s="453">
        <f>VLOOKUP(B8473,'SINAPI-%MO'!B:E,4,0)</f>
        <v>0.2167</v>
      </c>
      <c r="H8473" s="456">
        <f t="shared" si="132"/>
        <v>509.74</v>
      </c>
    </row>
    <row r="8474" spans="1:8" x14ac:dyDescent="0.25">
      <c r="A8474" s="447"/>
      <c r="B8474" s="449">
        <v>99283</v>
      </c>
      <c r="C8474" s="439" t="s">
        <v>1435</v>
      </c>
      <c r="D8474" s="449" t="s">
        <v>73</v>
      </c>
      <c r="E8474" s="450">
        <v>1176.5</v>
      </c>
      <c r="F8474" s="455">
        <v>0</v>
      </c>
      <c r="G8474" s="453">
        <f>VLOOKUP(B8474,'SINAPI-%MO'!B:E,4,0)</f>
        <v>0.55310000000000004</v>
      </c>
      <c r="H8474" s="456">
        <f t="shared" si="132"/>
        <v>525.77</v>
      </c>
    </row>
    <row r="8475" spans="1:8" x14ac:dyDescent="0.25">
      <c r="A8475" s="447"/>
      <c r="B8475" s="449">
        <v>99293</v>
      </c>
      <c r="C8475" s="439" t="s">
        <v>1439</v>
      </c>
      <c r="D8475" s="449" t="s">
        <v>73</v>
      </c>
      <c r="E8475" s="450">
        <v>1420.1</v>
      </c>
      <c r="F8475" s="455">
        <v>0</v>
      </c>
      <c r="G8475" s="453">
        <f>VLOOKUP(B8475,'SINAPI-%MO'!B:E,4,0)</f>
        <v>0.55940000000000001</v>
      </c>
      <c r="H8475" s="456">
        <f t="shared" si="132"/>
        <v>625.69000000000005</v>
      </c>
    </row>
    <row r="8476" spans="1:8" x14ac:dyDescent="0.25">
      <c r="A8476" s="447"/>
      <c r="B8476" s="449">
        <v>99243</v>
      </c>
      <c r="C8476" s="439" t="s">
        <v>1421</v>
      </c>
      <c r="D8476" s="449" t="s">
        <v>73</v>
      </c>
      <c r="E8476" s="450">
        <v>1663.65</v>
      </c>
      <c r="F8476" s="455">
        <v>0</v>
      </c>
      <c r="G8476" s="453">
        <f>VLOOKUP(B8476,'SINAPI-%MO'!B:E,4,0)</f>
        <v>0.56379999999999997</v>
      </c>
      <c r="H8476" s="456">
        <f t="shared" si="132"/>
        <v>725.68</v>
      </c>
    </row>
    <row r="8477" spans="1:8" x14ac:dyDescent="0.25">
      <c r="A8477" s="447"/>
      <c r="B8477" s="449">
        <v>99249</v>
      </c>
      <c r="C8477" s="439" t="s">
        <v>1424</v>
      </c>
      <c r="D8477" s="449" t="s">
        <v>73</v>
      </c>
      <c r="E8477" s="450">
        <v>2029.06</v>
      </c>
      <c r="F8477" s="455">
        <v>0</v>
      </c>
      <c r="G8477" s="453">
        <f>VLOOKUP(B8477,'SINAPI-%MO'!B:E,4,0)</f>
        <v>0.56850000000000001</v>
      </c>
      <c r="H8477" s="456">
        <f t="shared" si="132"/>
        <v>875.53</v>
      </c>
    </row>
    <row r="8478" spans="1:8" x14ac:dyDescent="0.25">
      <c r="A8478" s="447"/>
      <c r="B8478" s="449">
        <v>99278</v>
      </c>
      <c r="C8478" s="439" t="s">
        <v>1432</v>
      </c>
      <c r="D8478" s="449" t="s">
        <v>73</v>
      </c>
      <c r="E8478" s="450">
        <v>432.47</v>
      </c>
      <c r="F8478" s="455">
        <v>0</v>
      </c>
      <c r="G8478" s="453">
        <f>VLOOKUP(B8478,'SINAPI-%MO'!B:E,4,0)</f>
        <v>8.4199999999999997E-2</v>
      </c>
      <c r="H8478" s="456">
        <f t="shared" si="132"/>
        <v>396.05</v>
      </c>
    </row>
    <row r="8479" spans="1:8" x14ac:dyDescent="0.25">
      <c r="A8479" s="447"/>
      <c r="B8479" s="449">
        <v>99288</v>
      </c>
      <c r="C8479" s="439" t="s">
        <v>1436</v>
      </c>
      <c r="D8479" s="449" t="s">
        <v>73</v>
      </c>
      <c r="E8479" s="450">
        <v>571.57000000000005</v>
      </c>
      <c r="F8479" s="455">
        <v>0</v>
      </c>
      <c r="G8479" s="453">
        <f>VLOOKUP(B8479,'SINAPI-%MO'!B:E,4,0)</f>
        <v>7.5999999999999998E-2</v>
      </c>
      <c r="H8479" s="456">
        <f t="shared" si="132"/>
        <v>528.13</v>
      </c>
    </row>
    <row r="8480" spans="1:8" x14ac:dyDescent="0.25">
      <c r="A8480" s="447"/>
      <c r="B8480" s="449">
        <v>99240</v>
      </c>
      <c r="C8480" s="439" t="s">
        <v>1419</v>
      </c>
      <c r="D8480" s="449" t="s">
        <v>73</v>
      </c>
      <c r="E8480" s="450">
        <v>761.59</v>
      </c>
      <c r="F8480" s="455">
        <v>0</v>
      </c>
      <c r="G8480" s="453">
        <f>VLOOKUP(B8480,'SINAPI-%MO'!B:E,4,0)</f>
        <v>6.7100000000000007E-2</v>
      </c>
      <c r="H8480" s="456">
        <f t="shared" si="132"/>
        <v>710.48</v>
      </c>
    </row>
    <row r="8481" spans="1:8" x14ac:dyDescent="0.25">
      <c r="A8481" s="447"/>
      <c r="B8481" s="449">
        <v>99246</v>
      </c>
      <c r="C8481" s="439" t="s">
        <v>1422</v>
      </c>
      <c r="D8481" s="449" t="s">
        <v>73</v>
      </c>
      <c r="E8481" s="450">
        <v>1044.45</v>
      </c>
      <c r="F8481" s="455">
        <v>0</v>
      </c>
      <c r="G8481" s="453">
        <f>VLOOKUP(B8481,'SINAPI-%MO'!B:E,4,0)</f>
        <v>6.2399999999999997E-2</v>
      </c>
      <c r="H8481" s="456">
        <f t="shared" si="132"/>
        <v>979.27</v>
      </c>
    </row>
    <row r="8482" spans="1:8" x14ac:dyDescent="0.25">
      <c r="A8482" s="447"/>
      <c r="B8482" s="449">
        <v>97981</v>
      </c>
      <c r="C8482" s="439" t="s">
        <v>1384</v>
      </c>
      <c r="D8482" s="449" t="s">
        <v>73</v>
      </c>
      <c r="E8482" s="450">
        <v>1249.17</v>
      </c>
      <c r="F8482" s="455">
        <v>0</v>
      </c>
      <c r="G8482" s="453">
        <f>VLOOKUP(B8482,'SINAPI-%MO'!B:E,4,0)</f>
        <v>0.52490000000000003</v>
      </c>
      <c r="H8482" s="456">
        <f t="shared" si="132"/>
        <v>593.48</v>
      </c>
    </row>
    <row r="8483" spans="1:8" x14ac:dyDescent="0.25">
      <c r="A8483" s="447"/>
      <c r="B8483" s="449">
        <v>97985</v>
      </c>
      <c r="C8483" s="439" t="s">
        <v>13238</v>
      </c>
      <c r="D8483" s="449" t="s">
        <v>73</v>
      </c>
      <c r="E8483" s="450">
        <v>1502.28</v>
      </c>
      <c r="F8483" s="455">
        <v>0</v>
      </c>
      <c r="G8483" s="453">
        <f>VLOOKUP(B8483,'SINAPI-%MO'!B:E,4,0)</f>
        <v>0.53249999999999997</v>
      </c>
      <c r="H8483" s="456">
        <f t="shared" si="132"/>
        <v>702.31</v>
      </c>
    </row>
    <row r="8484" spans="1:8" x14ac:dyDescent="0.25">
      <c r="A8484" s="447"/>
      <c r="B8484" s="449">
        <v>97989</v>
      </c>
      <c r="C8484" s="439" t="s">
        <v>1387</v>
      </c>
      <c r="D8484" s="449" t="s">
        <v>73</v>
      </c>
      <c r="E8484" s="450">
        <v>1755.33</v>
      </c>
      <c r="F8484" s="455">
        <v>0</v>
      </c>
      <c r="G8484" s="453">
        <f>VLOOKUP(B8484,'SINAPI-%MO'!B:E,4,0)</f>
        <v>0.53800000000000003</v>
      </c>
      <c r="H8484" s="456">
        <f t="shared" si="132"/>
        <v>810.96</v>
      </c>
    </row>
    <row r="8485" spans="1:8" x14ac:dyDescent="0.25">
      <c r="A8485" s="447"/>
      <c r="B8485" s="449">
        <v>97993</v>
      </c>
      <c r="C8485" s="439" t="s">
        <v>13239</v>
      </c>
      <c r="D8485" s="449" t="s">
        <v>73</v>
      </c>
      <c r="E8485" s="450">
        <v>2135.02</v>
      </c>
      <c r="F8485" s="455">
        <v>0</v>
      </c>
      <c r="G8485" s="453">
        <f>VLOOKUP(B8485,'SINAPI-%MO'!B:E,4,0)</f>
        <v>0.54369999999999996</v>
      </c>
      <c r="H8485" s="456">
        <f t="shared" si="132"/>
        <v>974.2</v>
      </c>
    </row>
    <row r="8486" spans="1:8" x14ac:dyDescent="0.25">
      <c r="A8486" s="447"/>
      <c r="B8486" s="449">
        <v>98409</v>
      </c>
      <c r="C8486" s="439" t="s">
        <v>1418</v>
      </c>
      <c r="D8486" s="449" t="s">
        <v>73</v>
      </c>
      <c r="E8486" s="450">
        <v>434.53</v>
      </c>
      <c r="F8486" s="455">
        <v>0</v>
      </c>
      <c r="G8486" s="453">
        <f>VLOOKUP(B8486,'SINAPI-%MO'!B:E,4,0)</f>
        <v>8.4199999999999997E-2</v>
      </c>
      <c r="H8486" s="456">
        <f t="shared" si="132"/>
        <v>397.94</v>
      </c>
    </row>
    <row r="8487" spans="1:8" x14ac:dyDescent="0.25">
      <c r="A8487" s="447"/>
      <c r="B8487" s="449">
        <v>97983</v>
      </c>
      <c r="C8487" s="439" t="s">
        <v>1385</v>
      </c>
      <c r="D8487" s="449" t="s">
        <v>73</v>
      </c>
      <c r="E8487" s="450">
        <v>574.27</v>
      </c>
      <c r="F8487" s="455">
        <v>0</v>
      </c>
      <c r="G8487" s="453">
        <f>VLOOKUP(B8487,'SINAPI-%MO'!B:E,4,0)</f>
        <v>7.5999999999999998E-2</v>
      </c>
      <c r="H8487" s="456">
        <f t="shared" si="132"/>
        <v>530.62</v>
      </c>
    </row>
    <row r="8488" spans="1:8" x14ac:dyDescent="0.25">
      <c r="A8488" s="447"/>
      <c r="B8488" s="449">
        <v>97987</v>
      </c>
      <c r="C8488" s="439" t="s">
        <v>1386</v>
      </c>
      <c r="D8488" s="449" t="s">
        <v>73</v>
      </c>
      <c r="E8488" s="450">
        <v>764.98</v>
      </c>
      <c r="F8488" s="455">
        <v>0</v>
      </c>
      <c r="G8488" s="453">
        <f>VLOOKUP(B8488,'SINAPI-%MO'!B:E,4,0)</f>
        <v>6.7100000000000007E-2</v>
      </c>
      <c r="H8488" s="456">
        <f t="shared" si="132"/>
        <v>713.64</v>
      </c>
    </row>
    <row r="8489" spans="1:8" x14ac:dyDescent="0.25">
      <c r="A8489" s="447"/>
      <c r="B8489" s="449">
        <v>97991</v>
      </c>
      <c r="C8489" s="439" t="s">
        <v>13240</v>
      </c>
      <c r="D8489" s="449" t="s">
        <v>73</v>
      </c>
      <c r="E8489" s="450">
        <v>1049.08</v>
      </c>
      <c r="F8489" s="455">
        <v>0</v>
      </c>
      <c r="G8489" s="453">
        <f>VLOOKUP(B8489,'SINAPI-%MO'!B:E,4,0)</f>
        <v>6.25E-2</v>
      </c>
      <c r="H8489" s="456">
        <f t="shared" si="132"/>
        <v>983.51</v>
      </c>
    </row>
    <row r="8490" spans="1:8" x14ac:dyDescent="0.25">
      <c r="A8490" s="447"/>
      <c r="B8490" s="449">
        <v>99241</v>
      </c>
      <c r="C8490" s="439" t="s">
        <v>1420</v>
      </c>
      <c r="D8490" s="449" t="s">
        <v>73</v>
      </c>
      <c r="E8490" s="450">
        <v>2008.31</v>
      </c>
      <c r="F8490" s="455">
        <v>0</v>
      </c>
      <c r="G8490" s="453">
        <f>VLOOKUP(B8490,'SINAPI-%MO'!B:E,4,0)</f>
        <v>0.49440000000000001</v>
      </c>
      <c r="H8490" s="456">
        <f t="shared" si="132"/>
        <v>1015.4</v>
      </c>
    </row>
    <row r="8491" spans="1:8" x14ac:dyDescent="0.25">
      <c r="A8491" s="447"/>
      <c r="B8491" s="449">
        <v>99247</v>
      </c>
      <c r="C8491" s="439" t="s">
        <v>1423</v>
      </c>
      <c r="D8491" s="449" t="s">
        <v>73</v>
      </c>
      <c r="E8491" s="450">
        <v>2290.62</v>
      </c>
      <c r="F8491" s="455">
        <v>0</v>
      </c>
      <c r="G8491" s="453">
        <f>VLOOKUP(B8491,'SINAPI-%MO'!B:E,4,0)</f>
        <v>0.495</v>
      </c>
      <c r="H8491" s="456">
        <f t="shared" si="132"/>
        <v>1156.76</v>
      </c>
    </row>
    <row r="8492" spans="1:8" x14ac:dyDescent="0.25">
      <c r="A8492" s="447"/>
      <c r="B8492" s="449">
        <v>99263</v>
      </c>
      <c r="C8492" s="439" t="s">
        <v>1427</v>
      </c>
      <c r="D8492" s="449" t="s">
        <v>73</v>
      </c>
      <c r="E8492" s="450">
        <v>2573.0300000000002</v>
      </c>
      <c r="F8492" s="455">
        <v>0</v>
      </c>
      <c r="G8492" s="453">
        <f>VLOOKUP(B8492,'SINAPI-%MO'!B:E,4,0)</f>
        <v>0.49540000000000001</v>
      </c>
      <c r="H8492" s="456">
        <f t="shared" si="132"/>
        <v>1298.3499999999999</v>
      </c>
    </row>
    <row r="8493" spans="1:8" x14ac:dyDescent="0.25">
      <c r="A8493" s="447"/>
      <c r="B8493" s="449">
        <v>99276</v>
      </c>
      <c r="C8493" s="439" t="s">
        <v>1430</v>
      </c>
      <c r="D8493" s="449" t="s">
        <v>73</v>
      </c>
      <c r="E8493" s="450">
        <v>2855.4</v>
      </c>
      <c r="F8493" s="455">
        <v>0</v>
      </c>
      <c r="G8493" s="453">
        <f>VLOOKUP(B8493,'SINAPI-%MO'!B:E,4,0)</f>
        <v>0.49580000000000002</v>
      </c>
      <c r="H8493" s="456">
        <f t="shared" si="132"/>
        <v>1439.69</v>
      </c>
    </row>
    <row r="8494" spans="1:8" x14ac:dyDescent="0.25">
      <c r="A8494" s="447"/>
      <c r="B8494" s="449">
        <v>99291</v>
      </c>
      <c r="C8494" s="439" t="s">
        <v>1438</v>
      </c>
      <c r="D8494" s="449" t="s">
        <v>73</v>
      </c>
      <c r="E8494" s="450">
        <v>3137.74</v>
      </c>
      <c r="F8494" s="455">
        <v>0</v>
      </c>
      <c r="G8494" s="453">
        <f>VLOOKUP(B8494,'SINAPI-%MO'!B:E,4,0)</f>
        <v>0.496</v>
      </c>
      <c r="H8494" s="456">
        <f t="shared" si="132"/>
        <v>1581.42</v>
      </c>
    </row>
    <row r="8495" spans="1:8" x14ac:dyDescent="0.25">
      <c r="A8495" s="447"/>
      <c r="B8495" s="449">
        <v>99297</v>
      </c>
      <c r="C8495" s="439" t="s">
        <v>1441</v>
      </c>
      <c r="D8495" s="449" t="s">
        <v>73</v>
      </c>
      <c r="E8495" s="450">
        <v>3442.72</v>
      </c>
      <c r="F8495" s="455">
        <v>0</v>
      </c>
      <c r="G8495" s="453">
        <f>VLOOKUP(B8495,'SINAPI-%MO'!B:E,4,0)</f>
        <v>0.49630000000000002</v>
      </c>
      <c r="H8495" s="456">
        <f t="shared" si="132"/>
        <v>1734.09</v>
      </c>
    </row>
    <row r="8496" spans="1:8" x14ac:dyDescent="0.25">
      <c r="A8496" s="447"/>
      <c r="B8496" s="449">
        <v>99254</v>
      </c>
      <c r="C8496" s="439" t="s">
        <v>1425</v>
      </c>
      <c r="D8496" s="449" t="s">
        <v>73</v>
      </c>
      <c r="E8496" s="450">
        <v>1443.58</v>
      </c>
      <c r="F8496" s="455">
        <v>0</v>
      </c>
      <c r="G8496" s="453">
        <f>VLOOKUP(B8496,'SINAPI-%MO'!B:E,4,0)</f>
        <v>0.49270000000000003</v>
      </c>
      <c r="H8496" s="456">
        <f t="shared" si="132"/>
        <v>732.32</v>
      </c>
    </row>
    <row r="8497" spans="1:8" x14ac:dyDescent="0.25">
      <c r="A8497" s="447"/>
      <c r="B8497" s="449">
        <v>99261</v>
      </c>
      <c r="C8497" s="439" t="s">
        <v>1426</v>
      </c>
      <c r="D8497" s="449" t="s">
        <v>73</v>
      </c>
      <c r="E8497" s="450">
        <v>1725.91</v>
      </c>
      <c r="F8497" s="455">
        <v>0</v>
      </c>
      <c r="G8497" s="453">
        <f>VLOOKUP(B8497,'SINAPI-%MO'!B:E,4,0)</f>
        <v>0.49370000000000003</v>
      </c>
      <c r="H8497" s="456">
        <f t="shared" si="132"/>
        <v>873.82</v>
      </c>
    </row>
    <row r="8498" spans="1:8" x14ac:dyDescent="0.25">
      <c r="A8498" s="447"/>
      <c r="B8498" s="449">
        <v>99266</v>
      </c>
      <c r="C8498" s="439" t="s">
        <v>1428</v>
      </c>
      <c r="D8498" s="449" t="s">
        <v>73</v>
      </c>
      <c r="E8498" s="450">
        <v>2008.31</v>
      </c>
      <c r="F8498" s="455">
        <v>0</v>
      </c>
      <c r="G8498" s="453">
        <f>VLOOKUP(B8498,'SINAPI-%MO'!B:E,4,0)</f>
        <v>0.49440000000000001</v>
      </c>
      <c r="H8498" s="456">
        <f t="shared" si="132"/>
        <v>1015.4</v>
      </c>
    </row>
    <row r="8499" spans="1:8" x14ac:dyDescent="0.25">
      <c r="A8499" s="447"/>
      <c r="B8499" s="449">
        <v>99269</v>
      </c>
      <c r="C8499" s="439" t="s">
        <v>1429</v>
      </c>
      <c r="D8499" s="449" t="s">
        <v>73</v>
      </c>
      <c r="E8499" s="450">
        <v>2290.62</v>
      </c>
      <c r="F8499" s="455">
        <v>0</v>
      </c>
      <c r="G8499" s="453">
        <f>VLOOKUP(B8499,'SINAPI-%MO'!B:E,4,0)</f>
        <v>0.495</v>
      </c>
      <c r="H8499" s="456">
        <f t="shared" si="132"/>
        <v>1156.76</v>
      </c>
    </row>
    <row r="8500" spans="1:8" x14ac:dyDescent="0.25">
      <c r="A8500" s="447"/>
      <c r="B8500" s="449">
        <v>99277</v>
      </c>
      <c r="C8500" s="439" t="s">
        <v>1431</v>
      </c>
      <c r="D8500" s="449" t="s">
        <v>73</v>
      </c>
      <c r="E8500" s="450">
        <v>2573.0300000000002</v>
      </c>
      <c r="F8500" s="455">
        <v>0</v>
      </c>
      <c r="G8500" s="453">
        <f>VLOOKUP(B8500,'SINAPI-%MO'!B:E,4,0)</f>
        <v>0.49540000000000001</v>
      </c>
      <c r="H8500" s="456">
        <f t="shared" si="132"/>
        <v>1298.3499999999999</v>
      </c>
    </row>
    <row r="8501" spans="1:8" x14ac:dyDescent="0.25">
      <c r="A8501" s="447"/>
      <c r="B8501" s="449">
        <v>99281</v>
      </c>
      <c r="C8501" s="439" t="s">
        <v>1433</v>
      </c>
      <c r="D8501" s="449" t="s">
        <v>73</v>
      </c>
      <c r="E8501" s="450">
        <v>2855.4</v>
      </c>
      <c r="F8501" s="455">
        <v>0</v>
      </c>
      <c r="G8501" s="453">
        <f>VLOOKUP(B8501,'SINAPI-%MO'!B:E,4,0)</f>
        <v>0.49580000000000002</v>
      </c>
      <c r="H8501" s="456">
        <f t="shared" si="132"/>
        <v>1439.69</v>
      </c>
    </row>
    <row r="8502" spans="1:8" x14ac:dyDescent="0.25">
      <c r="A8502" s="447"/>
      <c r="B8502" s="449">
        <v>99289</v>
      </c>
      <c r="C8502" s="439" t="s">
        <v>1437</v>
      </c>
      <c r="D8502" s="449" t="s">
        <v>73</v>
      </c>
      <c r="E8502" s="450">
        <v>3137.74</v>
      </c>
      <c r="F8502" s="455">
        <v>0</v>
      </c>
      <c r="G8502" s="453">
        <f>VLOOKUP(B8502,'SINAPI-%MO'!B:E,4,0)</f>
        <v>0.496</v>
      </c>
      <c r="H8502" s="456">
        <f t="shared" si="132"/>
        <v>1581.42</v>
      </c>
    </row>
    <row r="8503" spans="1:8" x14ac:dyDescent="0.25">
      <c r="A8503" s="447"/>
      <c r="B8503" s="449">
        <v>99282</v>
      </c>
      <c r="C8503" s="439" t="s">
        <v>1434</v>
      </c>
      <c r="D8503" s="449" t="s">
        <v>73</v>
      </c>
      <c r="E8503" s="450">
        <v>3165.12</v>
      </c>
      <c r="F8503" s="455">
        <v>0</v>
      </c>
      <c r="G8503" s="453">
        <f>VLOOKUP(B8503,'SINAPI-%MO'!B:E,4,0)</f>
        <v>0.49609999999999999</v>
      </c>
      <c r="H8503" s="456">
        <f t="shared" si="132"/>
        <v>1594.9</v>
      </c>
    </row>
    <row r="8504" spans="1:8" x14ac:dyDescent="0.25">
      <c r="A8504" s="447"/>
      <c r="B8504" s="449">
        <v>99296</v>
      </c>
      <c r="C8504" s="439" t="s">
        <v>1440</v>
      </c>
      <c r="D8504" s="449" t="s">
        <v>73</v>
      </c>
      <c r="E8504" s="450">
        <v>3447.44</v>
      </c>
      <c r="F8504" s="455">
        <v>0</v>
      </c>
      <c r="G8504" s="453">
        <f>VLOOKUP(B8504,'SINAPI-%MO'!B:E,4,0)</f>
        <v>0.49630000000000002</v>
      </c>
      <c r="H8504" s="456">
        <f t="shared" si="132"/>
        <v>1736.47</v>
      </c>
    </row>
    <row r="8505" spans="1:8" x14ac:dyDescent="0.25">
      <c r="A8505" s="447"/>
      <c r="B8505" s="449">
        <v>99299</v>
      </c>
      <c r="C8505" s="439" t="s">
        <v>1442</v>
      </c>
      <c r="D8505" s="449" t="s">
        <v>73</v>
      </c>
      <c r="E8505" s="450">
        <v>3729.72</v>
      </c>
      <c r="F8505" s="455">
        <v>0</v>
      </c>
      <c r="G8505" s="453">
        <f>VLOOKUP(B8505,'SINAPI-%MO'!B:E,4,0)</f>
        <v>0.4965</v>
      </c>
      <c r="H8505" s="456">
        <f t="shared" si="132"/>
        <v>1877.91</v>
      </c>
    </row>
    <row r="8506" spans="1:8" x14ac:dyDescent="0.25">
      <c r="A8506" s="447"/>
      <c r="B8506" s="449">
        <v>99302</v>
      </c>
      <c r="C8506" s="439" t="s">
        <v>1443</v>
      </c>
      <c r="D8506" s="449" t="s">
        <v>73</v>
      </c>
      <c r="E8506" s="450">
        <v>4016.77</v>
      </c>
      <c r="F8506" s="455">
        <v>0</v>
      </c>
      <c r="G8506" s="453">
        <f>VLOOKUP(B8506,'SINAPI-%MO'!B:E,4,0)</f>
        <v>0.49669999999999997</v>
      </c>
      <c r="H8506" s="456">
        <f t="shared" si="132"/>
        <v>2021.64</v>
      </c>
    </row>
    <row r="8507" spans="1:8" x14ac:dyDescent="0.25">
      <c r="A8507" s="447"/>
      <c r="B8507" s="449">
        <v>99307</v>
      </c>
      <c r="C8507" s="439" t="s">
        <v>1446</v>
      </c>
      <c r="D8507" s="449" t="s">
        <v>73</v>
      </c>
      <c r="E8507" s="450">
        <v>2595.6799999999998</v>
      </c>
      <c r="F8507" s="455">
        <v>0</v>
      </c>
      <c r="G8507" s="453">
        <f>VLOOKUP(B8507,'SINAPI-%MO'!B:E,4,0)</f>
        <v>0.4955</v>
      </c>
      <c r="H8507" s="456">
        <f t="shared" si="132"/>
        <v>1309.52</v>
      </c>
    </row>
    <row r="8508" spans="1:8" x14ac:dyDescent="0.25">
      <c r="A8508" s="447"/>
      <c r="B8508" s="449">
        <v>99317</v>
      </c>
      <c r="C8508" s="439" t="s">
        <v>1450</v>
      </c>
      <c r="D8508" s="449" t="s">
        <v>73</v>
      </c>
      <c r="E8508" s="450">
        <v>2878.01</v>
      </c>
      <c r="F8508" s="455">
        <v>0</v>
      </c>
      <c r="G8508" s="453">
        <f>VLOOKUP(B8508,'SINAPI-%MO'!B:E,4,0)</f>
        <v>0.49580000000000002</v>
      </c>
      <c r="H8508" s="456">
        <f t="shared" si="132"/>
        <v>1451.09</v>
      </c>
    </row>
    <row r="8509" spans="1:8" x14ac:dyDescent="0.25">
      <c r="A8509" s="447"/>
      <c r="B8509" s="449">
        <v>99321</v>
      </c>
      <c r="C8509" s="439" t="s">
        <v>1453</v>
      </c>
      <c r="D8509" s="449" t="s">
        <v>73</v>
      </c>
      <c r="E8509" s="450">
        <v>3160.4</v>
      </c>
      <c r="F8509" s="455">
        <v>0</v>
      </c>
      <c r="G8509" s="453">
        <f>VLOOKUP(B8509,'SINAPI-%MO'!B:E,4,0)</f>
        <v>0.49609999999999999</v>
      </c>
      <c r="H8509" s="456">
        <f t="shared" si="132"/>
        <v>1592.52</v>
      </c>
    </row>
    <row r="8510" spans="1:8" x14ac:dyDescent="0.25">
      <c r="A8510" s="447"/>
      <c r="B8510" s="449">
        <v>99323</v>
      </c>
      <c r="C8510" s="439" t="s">
        <v>1454</v>
      </c>
      <c r="D8510" s="449" t="s">
        <v>73</v>
      </c>
      <c r="E8510" s="450">
        <v>3442.72</v>
      </c>
      <c r="F8510" s="455">
        <v>0</v>
      </c>
      <c r="G8510" s="453">
        <f>VLOOKUP(B8510,'SINAPI-%MO'!B:E,4,0)</f>
        <v>0.49630000000000002</v>
      </c>
      <c r="H8510" s="456">
        <f t="shared" si="132"/>
        <v>1734.09</v>
      </c>
    </row>
    <row r="8511" spans="1:8" x14ac:dyDescent="0.25">
      <c r="A8511" s="447"/>
      <c r="B8511" s="449">
        <v>99325</v>
      </c>
      <c r="C8511" s="439" t="s">
        <v>1455</v>
      </c>
      <c r="D8511" s="449" t="s">
        <v>73</v>
      </c>
      <c r="E8511" s="450">
        <v>3729.72</v>
      </c>
      <c r="F8511" s="455">
        <v>0</v>
      </c>
      <c r="G8511" s="453">
        <f>VLOOKUP(B8511,'SINAPI-%MO'!B:E,4,0)</f>
        <v>0.4965</v>
      </c>
      <c r="H8511" s="456">
        <f t="shared" si="132"/>
        <v>1877.91</v>
      </c>
    </row>
    <row r="8512" spans="1:8" x14ac:dyDescent="0.25">
      <c r="A8512" s="447"/>
      <c r="B8512" s="449">
        <v>99311</v>
      </c>
      <c r="C8512" s="439" t="s">
        <v>1448</v>
      </c>
      <c r="D8512" s="449" t="s">
        <v>73</v>
      </c>
      <c r="E8512" s="450">
        <v>4303.8999999999996</v>
      </c>
      <c r="F8512" s="455">
        <v>0</v>
      </c>
      <c r="G8512" s="453">
        <f>VLOOKUP(B8512,'SINAPI-%MO'!B:E,4,0)</f>
        <v>0.49690000000000001</v>
      </c>
      <c r="H8512" s="456">
        <f t="shared" si="132"/>
        <v>2165.29</v>
      </c>
    </row>
    <row r="8513" spans="1:8" x14ac:dyDescent="0.25">
      <c r="A8513" s="447"/>
      <c r="B8513" s="449">
        <v>99314</v>
      </c>
      <c r="C8513" s="439" t="s">
        <v>1449</v>
      </c>
      <c r="D8513" s="449" t="s">
        <v>73</v>
      </c>
      <c r="E8513" s="450">
        <v>4590.9399999999996</v>
      </c>
      <c r="F8513" s="455">
        <v>0</v>
      </c>
      <c r="G8513" s="453">
        <f>VLOOKUP(B8513,'SINAPI-%MO'!B:E,4,0)</f>
        <v>0.497</v>
      </c>
      <c r="H8513" s="456">
        <f t="shared" si="132"/>
        <v>2309.2399999999998</v>
      </c>
    </row>
    <row r="8514" spans="1:8" x14ac:dyDescent="0.25">
      <c r="A8514" s="447"/>
      <c r="B8514" s="449">
        <v>99304</v>
      </c>
      <c r="C8514" s="439" t="s">
        <v>1444</v>
      </c>
      <c r="D8514" s="449" t="s">
        <v>73</v>
      </c>
      <c r="E8514" s="450">
        <v>3734.45</v>
      </c>
      <c r="F8514" s="455">
        <v>0</v>
      </c>
      <c r="G8514" s="453">
        <f>VLOOKUP(B8514,'SINAPI-%MO'!B:E,4,0)</f>
        <v>0.4965</v>
      </c>
      <c r="H8514" s="456">
        <f t="shared" si="132"/>
        <v>1880.29</v>
      </c>
    </row>
    <row r="8515" spans="1:8" x14ac:dyDescent="0.25">
      <c r="A8515" s="447"/>
      <c r="B8515" s="449">
        <v>99306</v>
      </c>
      <c r="C8515" s="439" t="s">
        <v>1445</v>
      </c>
      <c r="D8515" s="449" t="s">
        <v>73</v>
      </c>
      <c r="E8515" s="450">
        <v>4016.77</v>
      </c>
      <c r="F8515" s="455">
        <v>0</v>
      </c>
      <c r="G8515" s="453">
        <f>VLOOKUP(B8515,'SINAPI-%MO'!B:E,4,0)</f>
        <v>0.49669999999999997</v>
      </c>
      <c r="H8515" s="456">
        <f t="shared" si="132"/>
        <v>2021.64</v>
      </c>
    </row>
    <row r="8516" spans="1:8" x14ac:dyDescent="0.25">
      <c r="A8516" s="447"/>
      <c r="B8516" s="449">
        <v>99309</v>
      </c>
      <c r="C8516" s="439" t="s">
        <v>1447</v>
      </c>
      <c r="D8516" s="449" t="s">
        <v>73</v>
      </c>
      <c r="E8516" s="450">
        <v>4303.8999999999996</v>
      </c>
      <c r="F8516" s="455">
        <v>0</v>
      </c>
      <c r="G8516" s="453">
        <f>VLOOKUP(B8516,'SINAPI-%MO'!B:E,4,0)</f>
        <v>0.49690000000000001</v>
      </c>
      <c r="H8516" s="456">
        <f t="shared" si="132"/>
        <v>2165.29</v>
      </c>
    </row>
    <row r="8517" spans="1:8" x14ac:dyDescent="0.25">
      <c r="A8517" s="447"/>
      <c r="B8517" s="449">
        <v>99327</v>
      </c>
      <c r="C8517" s="439" t="s">
        <v>1456</v>
      </c>
      <c r="D8517" s="449" t="s">
        <v>73</v>
      </c>
      <c r="E8517" s="450">
        <v>4831.87</v>
      </c>
      <c r="F8517" s="455">
        <v>0</v>
      </c>
      <c r="G8517" s="453">
        <f>VLOOKUP(B8517,'SINAPI-%MO'!B:E,4,0)</f>
        <v>0.49709999999999999</v>
      </c>
      <c r="H8517" s="456">
        <f t="shared" si="132"/>
        <v>2429.94</v>
      </c>
    </row>
    <row r="8518" spans="1:8" x14ac:dyDescent="0.25">
      <c r="A8518" s="447"/>
      <c r="B8518" s="449">
        <v>98009</v>
      </c>
      <c r="C8518" s="439" t="s">
        <v>1395</v>
      </c>
      <c r="D8518" s="449" t="s">
        <v>73</v>
      </c>
      <c r="E8518" s="450">
        <v>2079.5</v>
      </c>
      <c r="F8518" s="455">
        <v>0</v>
      </c>
      <c r="G8518" s="453">
        <f>VLOOKUP(B8518,'SINAPI-%MO'!B:E,4,0)</f>
        <v>0.47989999999999999</v>
      </c>
      <c r="H8518" s="456">
        <f t="shared" si="132"/>
        <v>1081.54</v>
      </c>
    </row>
    <row r="8519" spans="1:8" x14ac:dyDescent="0.25">
      <c r="A8519" s="447"/>
      <c r="B8519" s="449">
        <v>98011</v>
      </c>
      <c r="C8519" s="439" t="s">
        <v>1396</v>
      </c>
      <c r="D8519" s="449" t="s">
        <v>73</v>
      </c>
      <c r="E8519" s="450">
        <v>2372.2800000000002</v>
      </c>
      <c r="F8519" s="455">
        <v>0</v>
      </c>
      <c r="G8519" s="453">
        <f>VLOOKUP(B8519,'SINAPI-%MO'!B:E,4,0)</f>
        <v>0.4803</v>
      </c>
      <c r="H8519" s="456">
        <f t="shared" si="132"/>
        <v>1232.8699999999999</v>
      </c>
    </row>
    <row r="8520" spans="1:8" x14ac:dyDescent="0.25">
      <c r="A8520" s="447"/>
      <c r="B8520" s="449">
        <v>98013</v>
      </c>
      <c r="C8520" s="439" t="s">
        <v>1397</v>
      </c>
      <c r="D8520" s="449" t="s">
        <v>73</v>
      </c>
      <c r="E8520" s="450">
        <v>2665.16</v>
      </c>
      <c r="F8520" s="455">
        <v>0</v>
      </c>
      <c r="G8520" s="453">
        <f>VLOOKUP(B8520,'SINAPI-%MO'!B:E,4,0)</f>
        <v>0.48070000000000002</v>
      </c>
      <c r="H8520" s="456">
        <f t="shared" si="132"/>
        <v>1384.01</v>
      </c>
    </row>
    <row r="8521" spans="1:8" x14ac:dyDescent="0.25">
      <c r="A8521" s="447"/>
      <c r="B8521" s="449">
        <v>98015</v>
      </c>
      <c r="C8521" s="439" t="s">
        <v>1398</v>
      </c>
      <c r="D8521" s="449" t="s">
        <v>73</v>
      </c>
      <c r="E8521" s="450">
        <v>2958.01</v>
      </c>
      <c r="F8521" s="455">
        <v>0</v>
      </c>
      <c r="G8521" s="453">
        <f>VLOOKUP(B8521,'SINAPI-%MO'!B:E,4,0)</f>
        <v>0.48099999999999998</v>
      </c>
      <c r="H8521" s="456">
        <f t="shared" si="132"/>
        <v>1535.2</v>
      </c>
    </row>
    <row r="8522" spans="1:8" x14ac:dyDescent="0.25">
      <c r="A8522" s="447"/>
      <c r="B8522" s="449">
        <v>98017</v>
      </c>
      <c r="C8522" s="439" t="s">
        <v>1399</v>
      </c>
      <c r="D8522" s="449" t="s">
        <v>73</v>
      </c>
      <c r="E8522" s="450">
        <v>3250.8</v>
      </c>
      <c r="F8522" s="455">
        <v>0</v>
      </c>
      <c r="G8522" s="453">
        <f>VLOOKUP(B8522,'SINAPI-%MO'!B:E,4,0)</f>
        <v>0.48120000000000002</v>
      </c>
      <c r="H8522" s="456">
        <f t="shared" si="132"/>
        <v>1686.51</v>
      </c>
    </row>
    <row r="8523" spans="1:8" x14ac:dyDescent="0.25">
      <c r="A8523" s="447"/>
      <c r="B8523" s="449">
        <v>98019</v>
      </c>
      <c r="C8523" s="439" t="s">
        <v>1400</v>
      </c>
      <c r="D8523" s="449" t="s">
        <v>73</v>
      </c>
      <c r="E8523" s="450">
        <v>3569.4</v>
      </c>
      <c r="F8523" s="455">
        <v>0</v>
      </c>
      <c r="G8523" s="453">
        <f>VLOOKUP(B8523,'SINAPI-%MO'!B:E,4,0)</f>
        <v>0.48120000000000002</v>
      </c>
      <c r="H8523" s="456">
        <f t="shared" si="132"/>
        <v>1851.8</v>
      </c>
    </row>
    <row r="8524" spans="1:8" x14ac:dyDescent="0.25">
      <c r="A8524" s="447"/>
      <c r="B8524" s="449">
        <v>97995</v>
      </c>
      <c r="C8524" s="439" t="s">
        <v>1388</v>
      </c>
      <c r="D8524" s="449" t="s">
        <v>73</v>
      </c>
      <c r="E8524" s="450">
        <v>1493.84</v>
      </c>
      <c r="F8524" s="455">
        <v>0</v>
      </c>
      <c r="G8524" s="453">
        <f>VLOOKUP(B8524,'SINAPI-%MO'!B:E,4,0)</f>
        <v>0.47839999999999999</v>
      </c>
      <c r="H8524" s="456">
        <f t="shared" ref="H8524:H8587" si="133">IF(E8524&gt;0,TRUNC(E8524*(1-G8524),2),"")</f>
        <v>779.18</v>
      </c>
    </row>
    <row r="8525" spans="1:8" x14ac:dyDescent="0.25">
      <c r="A8525" s="447"/>
      <c r="B8525" s="449">
        <v>97997</v>
      </c>
      <c r="C8525" s="439" t="s">
        <v>1389</v>
      </c>
      <c r="D8525" s="449" t="s">
        <v>73</v>
      </c>
      <c r="E8525" s="450">
        <v>1786.62</v>
      </c>
      <c r="F8525" s="455">
        <v>0</v>
      </c>
      <c r="G8525" s="453">
        <f>VLOOKUP(B8525,'SINAPI-%MO'!B:E,4,0)</f>
        <v>0.4793</v>
      </c>
      <c r="H8525" s="456">
        <f t="shared" si="133"/>
        <v>930.29</v>
      </c>
    </row>
    <row r="8526" spans="1:8" x14ac:dyDescent="0.25">
      <c r="A8526" s="447"/>
      <c r="B8526" s="449">
        <v>97999</v>
      </c>
      <c r="C8526" s="439" t="s">
        <v>1390</v>
      </c>
      <c r="D8526" s="449" t="s">
        <v>73</v>
      </c>
      <c r="E8526" s="450">
        <v>2079.5</v>
      </c>
      <c r="F8526" s="455">
        <v>0</v>
      </c>
      <c r="G8526" s="453">
        <f>VLOOKUP(B8526,'SINAPI-%MO'!B:E,4,0)</f>
        <v>0.47989999999999999</v>
      </c>
      <c r="H8526" s="456">
        <f t="shared" si="133"/>
        <v>1081.54</v>
      </c>
    </row>
    <row r="8527" spans="1:8" x14ac:dyDescent="0.25">
      <c r="A8527" s="447"/>
      <c r="B8527" s="449">
        <v>98001</v>
      </c>
      <c r="C8527" s="439" t="s">
        <v>1391</v>
      </c>
      <c r="D8527" s="449" t="s">
        <v>73</v>
      </c>
      <c r="E8527" s="450">
        <v>2372.2800000000002</v>
      </c>
      <c r="F8527" s="455">
        <v>0</v>
      </c>
      <c r="G8527" s="453">
        <f>VLOOKUP(B8527,'SINAPI-%MO'!B:E,4,0)</f>
        <v>0.4803</v>
      </c>
      <c r="H8527" s="456">
        <f t="shared" si="133"/>
        <v>1232.8699999999999</v>
      </c>
    </row>
    <row r="8528" spans="1:8" x14ac:dyDescent="0.25">
      <c r="A8528" s="447"/>
      <c r="B8528" s="449">
        <v>98003</v>
      </c>
      <c r="C8528" s="439" t="s">
        <v>1392</v>
      </c>
      <c r="D8528" s="449" t="s">
        <v>73</v>
      </c>
      <c r="E8528" s="450">
        <v>2665.16</v>
      </c>
      <c r="F8528" s="455">
        <v>0</v>
      </c>
      <c r="G8528" s="453">
        <f>VLOOKUP(B8528,'SINAPI-%MO'!B:E,4,0)</f>
        <v>0.48070000000000002</v>
      </c>
      <c r="H8528" s="456">
        <f t="shared" si="133"/>
        <v>1384.01</v>
      </c>
    </row>
    <row r="8529" spans="1:8" x14ac:dyDescent="0.25">
      <c r="A8529" s="447"/>
      <c r="B8529" s="449">
        <v>98005</v>
      </c>
      <c r="C8529" s="439" t="s">
        <v>1393</v>
      </c>
      <c r="D8529" s="449" t="s">
        <v>73</v>
      </c>
      <c r="E8529" s="450">
        <v>2958.01</v>
      </c>
      <c r="F8529" s="455">
        <v>0</v>
      </c>
      <c r="G8529" s="453">
        <f>VLOOKUP(B8529,'SINAPI-%MO'!B:E,4,0)</f>
        <v>0.48099999999999998</v>
      </c>
      <c r="H8529" s="456">
        <f t="shared" si="133"/>
        <v>1535.2</v>
      </c>
    </row>
    <row r="8530" spans="1:8" x14ac:dyDescent="0.25">
      <c r="A8530" s="447"/>
      <c r="B8530" s="449">
        <v>98007</v>
      </c>
      <c r="C8530" s="439" t="s">
        <v>1394</v>
      </c>
      <c r="D8530" s="449" t="s">
        <v>73</v>
      </c>
      <c r="E8530" s="450">
        <v>3250.8</v>
      </c>
      <c r="F8530" s="455">
        <v>0</v>
      </c>
      <c r="G8530" s="453">
        <f>VLOOKUP(B8530,'SINAPI-%MO'!B:E,4,0)</f>
        <v>0.48120000000000002</v>
      </c>
      <c r="H8530" s="456">
        <f t="shared" si="133"/>
        <v>1686.51</v>
      </c>
    </row>
    <row r="8531" spans="1:8" x14ac:dyDescent="0.25">
      <c r="A8531" s="447"/>
      <c r="B8531" s="449">
        <v>98031</v>
      </c>
      <c r="C8531" s="439" t="s">
        <v>1406</v>
      </c>
      <c r="D8531" s="449" t="s">
        <v>73</v>
      </c>
      <c r="E8531" s="450">
        <v>3282</v>
      </c>
      <c r="F8531" s="455">
        <v>0</v>
      </c>
      <c r="G8531" s="453">
        <f>VLOOKUP(B8531,'SINAPI-%MO'!B:E,4,0)</f>
        <v>0.48089999999999999</v>
      </c>
      <c r="H8531" s="456">
        <f t="shared" si="133"/>
        <v>1703.68</v>
      </c>
    </row>
    <row r="8532" spans="1:8" x14ac:dyDescent="0.25">
      <c r="A8532" s="447"/>
      <c r="B8532" s="449">
        <v>98033</v>
      </c>
      <c r="C8532" s="439" t="s">
        <v>1407</v>
      </c>
      <c r="D8532" s="449" t="s">
        <v>73</v>
      </c>
      <c r="E8532" s="450">
        <v>3574.78</v>
      </c>
      <c r="F8532" s="455">
        <v>0</v>
      </c>
      <c r="G8532" s="453">
        <f>VLOOKUP(B8532,'SINAPI-%MO'!B:E,4,0)</f>
        <v>0.48110000000000003</v>
      </c>
      <c r="H8532" s="456">
        <f t="shared" si="133"/>
        <v>1854.95</v>
      </c>
    </row>
    <row r="8533" spans="1:8" x14ac:dyDescent="0.25">
      <c r="A8533" s="447"/>
      <c r="B8533" s="449">
        <v>98035</v>
      </c>
      <c r="C8533" s="439" t="s">
        <v>1408</v>
      </c>
      <c r="D8533" s="449" t="s">
        <v>73</v>
      </c>
      <c r="E8533" s="450">
        <v>3867.54</v>
      </c>
      <c r="F8533" s="455">
        <v>0</v>
      </c>
      <c r="G8533" s="453">
        <f>VLOOKUP(B8533,'SINAPI-%MO'!B:E,4,0)</f>
        <v>0.48130000000000001</v>
      </c>
      <c r="H8533" s="456">
        <f t="shared" si="133"/>
        <v>2006.09</v>
      </c>
    </row>
    <row r="8534" spans="1:8" x14ac:dyDescent="0.25">
      <c r="A8534" s="447"/>
      <c r="B8534" s="449">
        <v>98037</v>
      </c>
      <c r="C8534" s="439" t="s">
        <v>1409</v>
      </c>
      <c r="D8534" s="449" t="s">
        <v>73</v>
      </c>
      <c r="E8534" s="450">
        <v>4165.71</v>
      </c>
      <c r="F8534" s="455">
        <v>0</v>
      </c>
      <c r="G8534" s="453">
        <f>VLOOKUP(B8534,'SINAPI-%MO'!B:E,4,0)</f>
        <v>0.48139999999999999</v>
      </c>
      <c r="H8534" s="456">
        <f t="shared" si="133"/>
        <v>2160.33</v>
      </c>
    </row>
    <row r="8535" spans="1:8" x14ac:dyDescent="0.25">
      <c r="A8535" s="447"/>
      <c r="B8535" s="449">
        <v>98021</v>
      </c>
      <c r="C8535" s="439" t="s">
        <v>1401</v>
      </c>
      <c r="D8535" s="449" t="s">
        <v>73</v>
      </c>
      <c r="E8535" s="450">
        <v>2690.96</v>
      </c>
      <c r="F8535" s="455">
        <v>0</v>
      </c>
      <c r="G8535" s="453">
        <f>VLOOKUP(B8535,'SINAPI-%MO'!B:E,4,0)</f>
        <v>0.48039999999999999</v>
      </c>
      <c r="H8535" s="456">
        <f t="shared" si="133"/>
        <v>1398.22</v>
      </c>
    </row>
    <row r="8536" spans="1:8" x14ac:dyDescent="0.25">
      <c r="A8536" s="447"/>
      <c r="B8536" s="449">
        <v>98023</v>
      </c>
      <c r="C8536" s="439" t="s">
        <v>1402</v>
      </c>
      <c r="D8536" s="449" t="s">
        <v>73</v>
      </c>
      <c r="E8536" s="450">
        <v>2983.75</v>
      </c>
      <c r="F8536" s="455">
        <v>0</v>
      </c>
      <c r="G8536" s="453">
        <f>VLOOKUP(B8536,'SINAPI-%MO'!B:E,4,0)</f>
        <v>0.48070000000000002</v>
      </c>
      <c r="H8536" s="456">
        <f t="shared" si="133"/>
        <v>1549.46</v>
      </c>
    </row>
    <row r="8537" spans="1:8" x14ac:dyDescent="0.25">
      <c r="A8537" s="447"/>
      <c r="B8537" s="449">
        <v>98025</v>
      </c>
      <c r="C8537" s="439" t="s">
        <v>1403</v>
      </c>
      <c r="D8537" s="449" t="s">
        <v>73</v>
      </c>
      <c r="E8537" s="450">
        <v>3276.62</v>
      </c>
      <c r="F8537" s="455">
        <v>0</v>
      </c>
      <c r="G8537" s="453">
        <f>VLOOKUP(B8537,'SINAPI-%MO'!B:E,4,0)</f>
        <v>0.48089999999999999</v>
      </c>
      <c r="H8537" s="456">
        <f t="shared" si="133"/>
        <v>1700.89</v>
      </c>
    </row>
    <row r="8538" spans="1:8" x14ac:dyDescent="0.25">
      <c r="A8538" s="447"/>
      <c r="B8538" s="449">
        <v>98027</v>
      </c>
      <c r="C8538" s="439" t="s">
        <v>1404</v>
      </c>
      <c r="D8538" s="449" t="s">
        <v>73</v>
      </c>
      <c r="E8538" s="450">
        <v>3569.4</v>
      </c>
      <c r="F8538" s="455">
        <v>0</v>
      </c>
      <c r="G8538" s="453">
        <f>VLOOKUP(B8538,'SINAPI-%MO'!B:E,4,0)</f>
        <v>0.48120000000000002</v>
      </c>
      <c r="H8538" s="456">
        <f t="shared" si="133"/>
        <v>1851.8</v>
      </c>
    </row>
    <row r="8539" spans="1:8" x14ac:dyDescent="0.25">
      <c r="A8539" s="447"/>
      <c r="B8539" s="449">
        <v>98029</v>
      </c>
      <c r="C8539" s="439" t="s">
        <v>1405</v>
      </c>
      <c r="D8539" s="449" t="s">
        <v>73</v>
      </c>
      <c r="E8539" s="450">
        <v>3867.54</v>
      </c>
      <c r="F8539" s="455">
        <v>0</v>
      </c>
      <c r="G8539" s="453">
        <f>VLOOKUP(B8539,'SINAPI-%MO'!B:E,4,0)</f>
        <v>0.48130000000000001</v>
      </c>
      <c r="H8539" s="456">
        <f t="shared" si="133"/>
        <v>2006.09</v>
      </c>
    </row>
    <row r="8540" spans="1:8" x14ac:dyDescent="0.25">
      <c r="A8540" s="447"/>
      <c r="B8540" s="449">
        <v>98045</v>
      </c>
      <c r="C8540" s="439" t="s">
        <v>1413</v>
      </c>
      <c r="D8540" s="449" t="s">
        <v>73</v>
      </c>
      <c r="E8540" s="450">
        <v>4463.96</v>
      </c>
      <c r="F8540" s="455">
        <v>0</v>
      </c>
      <c r="G8540" s="453">
        <f>VLOOKUP(B8540,'SINAPI-%MO'!B:E,4,0)</f>
        <v>0.48149999999999998</v>
      </c>
      <c r="H8540" s="456">
        <f t="shared" si="133"/>
        <v>2314.56</v>
      </c>
    </row>
    <row r="8541" spans="1:8" x14ac:dyDescent="0.25">
      <c r="A8541" s="447"/>
      <c r="B8541" s="449">
        <v>98047</v>
      </c>
      <c r="C8541" s="439" t="s">
        <v>1414</v>
      </c>
      <c r="D8541" s="449" t="s">
        <v>73</v>
      </c>
      <c r="E8541" s="450">
        <v>4762.12</v>
      </c>
      <c r="F8541" s="455">
        <v>0</v>
      </c>
      <c r="G8541" s="453">
        <f>VLOOKUP(B8541,'SINAPI-%MO'!B:E,4,0)</f>
        <v>0.48159999999999997</v>
      </c>
      <c r="H8541" s="456">
        <f t="shared" si="133"/>
        <v>2468.6799999999998</v>
      </c>
    </row>
    <row r="8542" spans="1:8" x14ac:dyDescent="0.25">
      <c r="A8542" s="447"/>
      <c r="B8542" s="449">
        <v>98039</v>
      </c>
      <c r="C8542" s="439" t="s">
        <v>1410</v>
      </c>
      <c r="D8542" s="449" t="s">
        <v>73</v>
      </c>
      <c r="E8542" s="450">
        <v>3872.92</v>
      </c>
      <c r="F8542" s="455">
        <v>0</v>
      </c>
      <c r="G8542" s="453">
        <f>VLOOKUP(B8542,'SINAPI-%MO'!B:E,4,0)</f>
        <v>0.48130000000000001</v>
      </c>
      <c r="H8542" s="456">
        <f t="shared" si="133"/>
        <v>2008.88</v>
      </c>
    </row>
    <row r="8543" spans="1:8" x14ac:dyDescent="0.25">
      <c r="A8543" s="447"/>
      <c r="B8543" s="449">
        <v>98041</v>
      </c>
      <c r="C8543" s="439" t="s">
        <v>1411</v>
      </c>
      <c r="D8543" s="449" t="s">
        <v>73</v>
      </c>
      <c r="E8543" s="450">
        <v>4165.71</v>
      </c>
      <c r="F8543" s="455">
        <v>0</v>
      </c>
      <c r="G8543" s="453">
        <f>VLOOKUP(B8543,'SINAPI-%MO'!B:E,4,0)</f>
        <v>0.48139999999999999</v>
      </c>
      <c r="H8543" s="456">
        <f t="shared" si="133"/>
        <v>2160.33</v>
      </c>
    </row>
    <row r="8544" spans="1:8" x14ac:dyDescent="0.25">
      <c r="A8544" s="447"/>
      <c r="B8544" s="449">
        <v>98043</v>
      </c>
      <c r="C8544" s="439" t="s">
        <v>1412</v>
      </c>
      <c r="D8544" s="449" t="s">
        <v>73</v>
      </c>
      <c r="E8544" s="450">
        <v>4463.96</v>
      </c>
      <c r="F8544" s="455">
        <v>0</v>
      </c>
      <c r="G8544" s="453">
        <f>VLOOKUP(B8544,'SINAPI-%MO'!B:E,4,0)</f>
        <v>0.48149999999999998</v>
      </c>
      <c r="H8544" s="456">
        <f t="shared" si="133"/>
        <v>2314.56</v>
      </c>
    </row>
    <row r="8545" spans="1:8" x14ac:dyDescent="0.25">
      <c r="A8545" s="447"/>
      <c r="B8545" s="449">
        <v>98049</v>
      </c>
      <c r="C8545" s="439" t="s">
        <v>1415</v>
      </c>
      <c r="D8545" s="449" t="s">
        <v>73</v>
      </c>
      <c r="E8545" s="450">
        <v>5007.76</v>
      </c>
      <c r="F8545" s="455">
        <v>0</v>
      </c>
      <c r="G8545" s="453">
        <f>VLOOKUP(B8545,'SINAPI-%MO'!B:E,4,0)</f>
        <v>0.48199999999999998</v>
      </c>
      <c r="H8545" s="456">
        <f t="shared" si="133"/>
        <v>2594.0100000000002</v>
      </c>
    </row>
    <row r="8546" spans="1:8" x14ac:dyDescent="0.25">
      <c r="A8546" s="447"/>
      <c r="B8546" s="449">
        <v>101809</v>
      </c>
      <c r="C8546" s="439" t="s">
        <v>10837</v>
      </c>
      <c r="D8546" s="449" t="s">
        <v>60</v>
      </c>
      <c r="E8546" s="450">
        <v>2975.13</v>
      </c>
      <c r="F8546" s="455">
        <v>0</v>
      </c>
      <c r="G8546" s="453">
        <f>VLOOKUP(B8546,'SINAPI-%MO'!B:E,4,0)</f>
        <v>0.41620000000000001</v>
      </c>
      <c r="H8546" s="456">
        <f t="shared" si="133"/>
        <v>1736.88</v>
      </c>
    </row>
    <row r="8547" spans="1:8" x14ac:dyDescent="0.25">
      <c r="A8547" s="447"/>
      <c r="B8547" s="449">
        <v>99280</v>
      </c>
      <c r="C8547" s="439" t="s">
        <v>10838</v>
      </c>
      <c r="D8547" s="449" t="s">
        <v>60</v>
      </c>
      <c r="E8547" s="450">
        <v>2092.6</v>
      </c>
      <c r="F8547" s="455">
        <v>0</v>
      </c>
      <c r="G8547" s="453">
        <f>VLOOKUP(B8547,'SINAPI-%MO'!B:E,4,0)</f>
        <v>0.48080000000000001</v>
      </c>
      <c r="H8547" s="456">
        <f t="shared" si="133"/>
        <v>1086.47</v>
      </c>
    </row>
    <row r="8548" spans="1:8" x14ac:dyDescent="0.25">
      <c r="A8548" s="447"/>
      <c r="B8548" s="449">
        <v>99292</v>
      </c>
      <c r="C8548" s="439" t="s">
        <v>10839</v>
      </c>
      <c r="D8548" s="449" t="s">
        <v>60</v>
      </c>
      <c r="E8548" s="450">
        <v>2586.16</v>
      </c>
      <c r="F8548" s="455">
        <v>0</v>
      </c>
      <c r="G8548" s="453">
        <f>VLOOKUP(B8548,'SINAPI-%MO'!B:E,4,0)</f>
        <v>0.47060000000000002</v>
      </c>
      <c r="H8548" s="456">
        <f t="shared" si="133"/>
        <v>1369.11</v>
      </c>
    </row>
    <row r="8549" spans="1:8" x14ac:dyDescent="0.25">
      <c r="A8549" s="447"/>
      <c r="B8549" s="449">
        <v>99242</v>
      </c>
      <c r="C8549" s="439" t="s">
        <v>10840</v>
      </c>
      <c r="D8549" s="449" t="s">
        <v>60</v>
      </c>
      <c r="E8549" s="450">
        <v>3081.55</v>
      </c>
      <c r="F8549" s="455">
        <v>0</v>
      </c>
      <c r="G8549" s="453">
        <f>VLOOKUP(B8549,'SINAPI-%MO'!B:E,4,0)</f>
        <v>0.45939999999999998</v>
      </c>
      <c r="H8549" s="456">
        <f t="shared" si="133"/>
        <v>1665.88</v>
      </c>
    </row>
    <row r="8550" spans="1:8" x14ac:dyDescent="0.25">
      <c r="A8550" s="447"/>
      <c r="B8550" s="449">
        <v>99248</v>
      </c>
      <c r="C8550" s="439" t="s">
        <v>10841</v>
      </c>
      <c r="D8550" s="449" t="s">
        <v>60</v>
      </c>
      <c r="E8550" s="450">
        <v>3955.55</v>
      </c>
      <c r="F8550" s="455">
        <v>0</v>
      </c>
      <c r="G8550" s="453">
        <f>VLOOKUP(B8550,'SINAPI-%MO'!B:E,4,0)</f>
        <v>0.443</v>
      </c>
      <c r="H8550" s="456">
        <f t="shared" si="133"/>
        <v>2203.2399999999998</v>
      </c>
    </row>
    <row r="8551" spans="1:8" x14ac:dyDescent="0.25">
      <c r="A8551" s="447"/>
      <c r="B8551" s="449">
        <v>99275</v>
      </c>
      <c r="C8551" s="439" t="s">
        <v>10842</v>
      </c>
      <c r="D8551" s="449" t="s">
        <v>60</v>
      </c>
      <c r="E8551" s="450">
        <v>1031.4000000000001</v>
      </c>
      <c r="F8551" s="455">
        <v>0</v>
      </c>
      <c r="G8551" s="453">
        <f>VLOOKUP(B8551,'SINAPI-%MO'!B:E,4,0)</f>
        <v>0.28560000000000002</v>
      </c>
      <c r="H8551" s="456">
        <f t="shared" si="133"/>
        <v>736.83</v>
      </c>
    </row>
    <row r="8552" spans="1:8" x14ac:dyDescent="0.25">
      <c r="A8552" s="447"/>
      <c r="B8552" s="449">
        <v>99285</v>
      </c>
      <c r="C8552" s="439" t="s">
        <v>10843</v>
      </c>
      <c r="D8552" s="449" t="s">
        <v>60</v>
      </c>
      <c r="E8552" s="450">
        <v>1409.48</v>
      </c>
      <c r="F8552" s="455">
        <v>0</v>
      </c>
      <c r="G8552" s="453">
        <f>VLOOKUP(B8552,'SINAPI-%MO'!B:E,4,0)</f>
        <v>0.25140000000000001</v>
      </c>
      <c r="H8552" s="456">
        <f t="shared" si="133"/>
        <v>1055.1300000000001</v>
      </c>
    </row>
    <row r="8553" spans="1:8" x14ac:dyDescent="0.25">
      <c r="A8553" s="447"/>
      <c r="B8553" s="449">
        <v>102457</v>
      </c>
      <c r="C8553" s="439" t="s">
        <v>10844</v>
      </c>
      <c r="D8553" s="449" t="s">
        <v>60</v>
      </c>
      <c r="E8553" s="450">
        <v>1778.75</v>
      </c>
      <c r="F8553" s="455">
        <v>0</v>
      </c>
      <c r="G8553" s="453">
        <f>VLOOKUP(B8553,'SINAPI-%MO'!B:E,4,0)</f>
        <v>0.21049999999999999</v>
      </c>
      <c r="H8553" s="456">
        <f t="shared" si="133"/>
        <v>1404.32</v>
      </c>
    </row>
    <row r="8554" spans="1:8" x14ac:dyDescent="0.25">
      <c r="A8554" s="447"/>
      <c r="B8554" s="449">
        <v>102142</v>
      </c>
      <c r="C8554" s="439" t="s">
        <v>10845</v>
      </c>
      <c r="D8554" s="449" t="s">
        <v>60</v>
      </c>
      <c r="E8554" s="450">
        <v>2815.26</v>
      </c>
      <c r="F8554" s="455">
        <v>0</v>
      </c>
      <c r="G8554" s="453">
        <f>VLOOKUP(B8554,'SINAPI-%MO'!B:E,4,0)</f>
        <v>0.20280000000000001</v>
      </c>
      <c r="H8554" s="456">
        <f t="shared" si="133"/>
        <v>2244.3200000000002</v>
      </c>
    </row>
    <row r="8555" spans="1:8" x14ac:dyDescent="0.25">
      <c r="A8555" s="447"/>
      <c r="B8555" s="449">
        <v>97980</v>
      </c>
      <c r="C8555" s="439" t="s">
        <v>13241</v>
      </c>
      <c r="D8555" s="449" t="s">
        <v>60</v>
      </c>
      <c r="E8555" s="450">
        <v>2168.9499999999998</v>
      </c>
      <c r="F8555" s="455">
        <v>0</v>
      </c>
      <c r="G8555" s="453">
        <f>VLOOKUP(B8555,'SINAPI-%MO'!B:E,4,0)</f>
        <v>0.46629999999999999</v>
      </c>
      <c r="H8555" s="456">
        <f t="shared" si="133"/>
        <v>1157.56</v>
      </c>
    </row>
    <row r="8556" spans="1:8" x14ac:dyDescent="0.25">
      <c r="A8556" s="447"/>
      <c r="B8556" s="449">
        <v>98405</v>
      </c>
      <c r="C8556" s="439" t="s">
        <v>13242</v>
      </c>
      <c r="D8556" s="449" t="s">
        <v>60</v>
      </c>
      <c r="E8556" s="450">
        <v>2673.2</v>
      </c>
      <c r="F8556" s="455">
        <v>0</v>
      </c>
      <c r="G8556" s="453">
        <f>VLOOKUP(B8556,'SINAPI-%MO'!B:E,4,0)</f>
        <v>0.45750000000000002</v>
      </c>
      <c r="H8556" s="456">
        <f t="shared" si="133"/>
        <v>1450.21</v>
      </c>
    </row>
    <row r="8557" spans="1:8" x14ac:dyDescent="0.25">
      <c r="A8557" s="447"/>
      <c r="B8557" s="449">
        <v>97988</v>
      </c>
      <c r="C8557" s="439" t="s">
        <v>13243</v>
      </c>
      <c r="D8557" s="449" t="s">
        <v>60</v>
      </c>
      <c r="E8557" s="450">
        <v>3178.35</v>
      </c>
      <c r="F8557" s="455">
        <v>0</v>
      </c>
      <c r="G8557" s="453">
        <f>VLOOKUP(B8557,'SINAPI-%MO'!B:E,4,0)</f>
        <v>0.44750000000000001</v>
      </c>
      <c r="H8557" s="456">
        <f t="shared" si="133"/>
        <v>1756.03</v>
      </c>
    </row>
    <row r="8558" spans="1:8" x14ac:dyDescent="0.25">
      <c r="A8558" s="447"/>
      <c r="B8558" s="449">
        <v>97992</v>
      </c>
      <c r="C8558" s="439" t="s">
        <v>10846</v>
      </c>
      <c r="D8558" s="449" t="s">
        <v>60</v>
      </c>
      <c r="E8558" s="450">
        <v>4072.38</v>
      </c>
      <c r="F8558" s="455">
        <v>0</v>
      </c>
      <c r="G8558" s="453">
        <f>VLOOKUP(B8558,'SINAPI-%MO'!B:E,4,0)</f>
        <v>0.43230000000000002</v>
      </c>
      <c r="H8558" s="456">
        <f t="shared" si="133"/>
        <v>2311.89</v>
      </c>
    </row>
    <row r="8559" spans="1:8" x14ac:dyDescent="0.25">
      <c r="A8559" s="447"/>
      <c r="B8559" s="449">
        <v>97978</v>
      </c>
      <c r="C8559" s="439" t="s">
        <v>10847</v>
      </c>
      <c r="D8559" s="449" t="s">
        <v>60</v>
      </c>
      <c r="E8559" s="450">
        <v>1039.9100000000001</v>
      </c>
      <c r="F8559" s="455">
        <v>0</v>
      </c>
      <c r="G8559" s="453">
        <f>VLOOKUP(B8559,'SINAPI-%MO'!B:E,4,0)</f>
        <v>0.2838</v>
      </c>
      <c r="H8559" s="456">
        <f t="shared" si="133"/>
        <v>744.78</v>
      </c>
    </row>
    <row r="8560" spans="1:8" x14ac:dyDescent="0.25">
      <c r="A8560" s="447"/>
      <c r="B8560" s="449">
        <v>98410</v>
      </c>
      <c r="C8560" s="439" t="s">
        <v>10848</v>
      </c>
      <c r="D8560" s="449" t="s">
        <v>60</v>
      </c>
      <c r="E8560" s="450">
        <v>1341.43</v>
      </c>
      <c r="F8560" s="455">
        <v>0</v>
      </c>
      <c r="G8560" s="453">
        <f>VLOOKUP(B8560,'SINAPI-%MO'!B:E,4,0)</f>
        <v>0.22770000000000001</v>
      </c>
      <c r="H8560" s="456">
        <f t="shared" si="133"/>
        <v>1035.98</v>
      </c>
    </row>
    <row r="8561" spans="1:8" x14ac:dyDescent="0.25">
      <c r="A8561" s="447"/>
      <c r="B8561" s="449">
        <v>102139</v>
      </c>
      <c r="C8561" s="439" t="s">
        <v>13244</v>
      </c>
      <c r="D8561" s="449" t="s">
        <v>60</v>
      </c>
      <c r="E8561" s="450">
        <v>1847</v>
      </c>
      <c r="F8561" s="455">
        <v>0</v>
      </c>
      <c r="G8561" s="453">
        <f>VLOOKUP(B8561,'SINAPI-%MO'!B:E,4,0)</f>
        <v>0.216</v>
      </c>
      <c r="H8561" s="456">
        <f t="shared" si="133"/>
        <v>1448.04</v>
      </c>
    </row>
    <row r="8562" spans="1:8" x14ac:dyDescent="0.25">
      <c r="A8562" s="447"/>
      <c r="B8562" s="449">
        <v>102141</v>
      </c>
      <c r="C8562" s="439" t="s">
        <v>13245</v>
      </c>
      <c r="D8562" s="449" t="s">
        <v>60</v>
      </c>
      <c r="E8562" s="450">
        <v>2853.67</v>
      </c>
      <c r="F8562" s="455">
        <v>0</v>
      </c>
      <c r="G8562" s="453">
        <f>VLOOKUP(B8562,'SINAPI-%MO'!B:E,4,0)</f>
        <v>0.20100000000000001</v>
      </c>
      <c r="H8562" s="456">
        <f t="shared" si="133"/>
        <v>2280.08</v>
      </c>
    </row>
    <row r="8563" spans="1:8" x14ac:dyDescent="0.25">
      <c r="A8563" s="447"/>
      <c r="B8563" s="449">
        <v>99290</v>
      </c>
      <c r="C8563" s="439" t="s">
        <v>10849</v>
      </c>
      <c r="D8563" s="449" t="s">
        <v>60</v>
      </c>
      <c r="E8563" s="450">
        <v>4373.6899999999996</v>
      </c>
      <c r="F8563" s="455">
        <v>0</v>
      </c>
      <c r="G8563" s="453">
        <f>VLOOKUP(B8563,'SINAPI-%MO'!B:E,4,0)</f>
        <v>0.4118</v>
      </c>
      <c r="H8563" s="456">
        <f t="shared" si="133"/>
        <v>2572.6</v>
      </c>
    </row>
    <row r="8564" spans="1:8" x14ac:dyDescent="0.25">
      <c r="A8564" s="447"/>
      <c r="B8564" s="449">
        <v>99244</v>
      </c>
      <c r="C8564" s="439" t="s">
        <v>10850</v>
      </c>
      <c r="D8564" s="449" t="s">
        <v>60</v>
      </c>
      <c r="E8564" s="450">
        <v>5342.81</v>
      </c>
      <c r="F8564" s="455">
        <v>0</v>
      </c>
      <c r="G8564" s="453">
        <f>VLOOKUP(B8564,'SINAPI-%MO'!B:E,4,0)</f>
        <v>0.40439999999999998</v>
      </c>
      <c r="H8564" s="456">
        <f t="shared" si="133"/>
        <v>3182.17</v>
      </c>
    </row>
    <row r="8565" spans="1:8" x14ac:dyDescent="0.25">
      <c r="A8565" s="447"/>
      <c r="B8565" s="449">
        <v>99256</v>
      </c>
      <c r="C8565" s="439" t="s">
        <v>10851</v>
      </c>
      <c r="D8565" s="449" t="s">
        <v>60</v>
      </c>
      <c r="E8565" s="450">
        <v>6284.07</v>
      </c>
      <c r="F8565" s="455">
        <v>0</v>
      </c>
      <c r="G8565" s="453">
        <f>VLOOKUP(B8565,'SINAPI-%MO'!B:E,4,0)</f>
        <v>0.40100000000000002</v>
      </c>
      <c r="H8565" s="456">
        <f t="shared" si="133"/>
        <v>3764.15</v>
      </c>
    </row>
    <row r="8566" spans="1:8" x14ac:dyDescent="0.25">
      <c r="A8566" s="447"/>
      <c r="B8566" s="449">
        <v>99271</v>
      </c>
      <c r="C8566" s="439" t="s">
        <v>10852</v>
      </c>
      <c r="D8566" s="449" t="s">
        <v>60</v>
      </c>
      <c r="E8566" s="450">
        <v>7225.21</v>
      </c>
      <c r="F8566" s="455">
        <v>0</v>
      </c>
      <c r="G8566" s="453">
        <f>VLOOKUP(B8566,'SINAPI-%MO'!B:E,4,0)</f>
        <v>0.39850000000000002</v>
      </c>
      <c r="H8566" s="456">
        <f t="shared" si="133"/>
        <v>4345.96</v>
      </c>
    </row>
    <row r="8567" spans="1:8" x14ac:dyDescent="0.25">
      <c r="A8567" s="447"/>
      <c r="B8567" s="449">
        <v>99284</v>
      </c>
      <c r="C8567" s="439" t="s">
        <v>10853</v>
      </c>
      <c r="D8567" s="449" t="s">
        <v>60</v>
      </c>
      <c r="E8567" s="450">
        <v>8166.51</v>
      </c>
      <c r="F8567" s="455">
        <v>0</v>
      </c>
      <c r="G8567" s="453">
        <f>VLOOKUP(B8567,'SINAPI-%MO'!B:E,4,0)</f>
        <v>0.39660000000000001</v>
      </c>
      <c r="H8567" s="456">
        <f t="shared" si="133"/>
        <v>4927.67</v>
      </c>
    </row>
    <row r="8568" spans="1:8" x14ac:dyDescent="0.25">
      <c r="A8568" s="447"/>
      <c r="B8568" s="449">
        <v>99294</v>
      </c>
      <c r="C8568" s="439" t="s">
        <v>10854</v>
      </c>
      <c r="D8568" s="449" t="s">
        <v>60</v>
      </c>
      <c r="E8568" s="450">
        <v>9107.7000000000007</v>
      </c>
      <c r="F8568" s="455">
        <v>0</v>
      </c>
      <c r="G8568" s="453">
        <f>VLOOKUP(B8568,'SINAPI-%MO'!B:E,4,0)</f>
        <v>0.39500000000000002</v>
      </c>
      <c r="H8568" s="456">
        <f t="shared" si="133"/>
        <v>5510.15</v>
      </c>
    </row>
    <row r="8569" spans="1:8" x14ac:dyDescent="0.25">
      <c r="A8569" s="447"/>
      <c r="B8569" s="449">
        <v>99252</v>
      </c>
      <c r="C8569" s="439" t="s">
        <v>10855</v>
      </c>
      <c r="D8569" s="449" t="s">
        <v>60</v>
      </c>
      <c r="E8569" s="450">
        <v>2782.71</v>
      </c>
      <c r="F8569" s="455">
        <v>0</v>
      </c>
      <c r="G8569" s="453">
        <f>VLOOKUP(B8569,'SINAPI-%MO'!B:E,4,0)</f>
        <v>0.43149999999999999</v>
      </c>
      <c r="H8569" s="456">
        <f t="shared" si="133"/>
        <v>1581.97</v>
      </c>
    </row>
    <row r="8570" spans="1:8" x14ac:dyDescent="0.25">
      <c r="A8570" s="447"/>
      <c r="B8570" s="449">
        <v>99259</v>
      </c>
      <c r="C8570" s="439" t="s">
        <v>10856</v>
      </c>
      <c r="D8570" s="449" t="s">
        <v>60</v>
      </c>
      <c r="E8570" s="450">
        <v>3524.35</v>
      </c>
      <c r="F8570" s="455">
        <v>0</v>
      </c>
      <c r="G8570" s="453">
        <f>VLOOKUP(B8570,'SINAPI-%MO'!B:E,4,0)</f>
        <v>0.42699999999999999</v>
      </c>
      <c r="H8570" s="456">
        <f t="shared" si="133"/>
        <v>2019.45</v>
      </c>
    </row>
    <row r="8571" spans="1:8" x14ac:dyDescent="0.25">
      <c r="A8571" s="447"/>
      <c r="B8571" s="449">
        <v>99265</v>
      </c>
      <c r="C8571" s="439" t="s">
        <v>10857</v>
      </c>
      <c r="D8571" s="449" t="s">
        <v>60</v>
      </c>
      <c r="E8571" s="450">
        <v>4265.97</v>
      </c>
      <c r="F8571" s="455">
        <v>0</v>
      </c>
      <c r="G8571" s="453">
        <f>VLOOKUP(B8571,'SINAPI-%MO'!B:E,4,0)</f>
        <v>0.42399999999999999</v>
      </c>
      <c r="H8571" s="456">
        <f t="shared" si="133"/>
        <v>2457.19</v>
      </c>
    </row>
    <row r="8572" spans="1:8" x14ac:dyDescent="0.25">
      <c r="A8572" s="447"/>
      <c r="B8572" s="449">
        <v>99267</v>
      </c>
      <c r="C8572" s="439" t="s">
        <v>10858</v>
      </c>
      <c r="D8572" s="449" t="s">
        <v>60</v>
      </c>
      <c r="E8572" s="450">
        <v>5007.55</v>
      </c>
      <c r="F8572" s="455">
        <v>0</v>
      </c>
      <c r="G8572" s="453">
        <f>VLOOKUP(B8572,'SINAPI-%MO'!B:E,4,0)</f>
        <v>0.4219</v>
      </c>
      <c r="H8572" s="456">
        <f t="shared" si="133"/>
        <v>2894.86</v>
      </c>
    </row>
    <row r="8573" spans="1:8" x14ac:dyDescent="0.25">
      <c r="A8573" s="447"/>
      <c r="B8573" s="449">
        <v>99274</v>
      </c>
      <c r="C8573" s="439" t="s">
        <v>10859</v>
      </c>
      <c r="D8573" s="449" t="s">
        <v>60</v>
      </c>
      <c r="E8573" s="450">
        <v>5784.4</v>
      </c>
      <c r="F8573" s="455">
        <v>0</v>
      </c>
      <c r="G8573" s="453">
        <f>VLOOKUP(B8573,'SINAPI-%MO'!B:E,4,0)</f>
        <v>0.4178</v>
      </c>
      <c r="H8573" s="456">
        <f t="shared" si="133"/>
        <v>3367.67</v>
      </c>
    </row>
    <row r="8574" spans="1:8" x14ac:dyDescent="0.25">
      <c r="A8574" s="447"/>
      <c r="B8574" s="449">
        <v>99279</v>
      </c>
      <c r="C8574" s="439" t="s">
        <v>10860</v>
      </c>
      <c r="D8574" s="449" t="s">
        <v>60</v>
      </c>
      <c r="E8574" s="450">
        <v>6530.42</v>
      </c>
      <c r="F8574" s="455">
        <v>0</v>
      </c>
      <c r="G8574" s="453">
        <f>VLOOKUP(B8574,'SINAPI-%MO'!B:E,4,0)</f>
        <v>0.41670000000000001</v>
      </c>
      <c r="H8574" s="456">
        <f t="shared" si="133"/>
        <v>3809.19</v>
      </c>
    </row>
    <row r="8575" spans="1:8" x14ac:dyDescent="0.25">
      <c r="A8575" s="447"/>
      <c r="B8575" s="449">
        <v>99286</v>
      </c>
      <c r="C8575" s="439" t="s">
        <v>10861</v>
      </c>
      <c r="D8575" s="449" t="s">
        <v>60</v>
      </c>
      <c r="E8575" s="450">
        <v>7276.53</v>
      </c>
      <c r="F8575" s="455">
        <v>0</v>
      </c>
      <c r="G8575" s="453">
        <f>VLOOKUP(B8575,'SINAPI-%MO'!B:E,4,0)</f>
        <v>0.41570000000000001</v>
      </c>
      <c r="H8575" s="456">
        <f t="shared" si="133"/>
        <v>4251.67</v>
      </c>
    </row>
    <row r="8576" spans="1:8" x14ac:dyDescent="0.25">
      <c r="A8576" s="447"/>
      <c r="B8576" s="449">
        <v>99326</v>
      </c>
      <c r="C8576" s="439" t="s">
        <v>10862</v>
      </c>
      <c r="D8576" s="449" t="s">
        <v>60</v>
      </c>
      <c r="E8576" s="450">
        <v>9016.0300000000007</v>
      </c>
      <c r="F8576" s="455">
        <v>0</v>
      </c>
      <c r="G8576" s="453">
        <f>VLOOKUP(B8576,'SINAPI-%MO'!B:E,4,0)</f>
        <v>0.37490000000000001</v>
      </c>
      <c r="H8576" s="456">
        <f t="shared" si="133"/>
        <v>5635.92</v>
      </c>
    </row>
    <row r="8577" spans="1:8" x14ac:dyDescent="0.25">
      <c r="A8577" s="447"/>
      <c r="B8577" s="449">
        <v>99287</v>
      </c>
      <c r="C8577" s="439" t="s">
        <v>10863</v>
      </c>
      <c r="D8577" s="449" t="s">
        <v>60</v>
      </c>
      <c r="E8577" s="450">
        <v>10388.290000000001</v>
      </c>
      <c r="F8577" s="455">
        <v>0</v>
      </c>
      <c r="G8577" s="453">
        <f>VLOOKUP(B8577,'SINAPI-%MO'!B:E,4,0)</f>
        <v>0.37069999999999997</v>
      </c>
      <c r="H8577" s="456">
        <f t="shared" si="133"/>
        <v>6537.35</v>
      </c>
    </row>
    <row r="8578" spans="1:8" x14ac:dyDescent="0.25">
      <c r="A8578" s="447"/>
      <c r="B8578" s="449">
        <v>99298</v>
      </c>
      <c r="C8578" s="439" t="s">
        <v>10864</v>
      </c>
      <c r="D8578" s="449" t="s">
        <v>60</v>
      </c>
      <c r="E8578" s="450">
        <v>11760.55</v>
      </c>
      <c r="F8578" s="455">
        <v>0</v>
      </c>
      <c r="G8578" s="453">
        <f>VLOOKUP(B8578,'SINAPI-%MO'!B:E,4,0)</f>
        <v>0.36749999999999999</v>
      </c>
      <c r="H8578" s="456">
        <f t="shared" si="133"/>
        <v>7438.54</v>
      </c>
    </row>
    <row r="8579" spans="1:8" x14ac:dyDescent="0.25">
      <c r="A8579" s="447"/>
      <c r="B8579" s="449">
        <v>99300</v>
      </c>
      <c r="C8579" s="439" t="s">
        <v>10865</v>
      </c>
      <c r="D8579" s="449" t="s">
        <v>60</v>
      </c>
      <c r="E8579" s="450">
        <v>13132.84</v>
      </c>
      <c r="F8579" s="455">
        <v>0</v>
      </c>
      <c r="G8579" s="453">
        <f>VLOOKUP(B8579,'SINAPI-%MO'!B:E,4,0)</f>
        <v>0.36499999999999999</v>
      </c>
      <c r="H8579" s="456">
        <f t="shared" si="133"/>
        <v>8339.35</v>
      </c>
    </row>
    <row r="8580" spans="1:8" x14ac:dyDescent="0.25">
      <c r="A8580" s="447"/>
      <c r="B8580" s="449">
        <v>99301</v>
      </c>
      <c r="C8580" s="439" t="s">
        <v>10866</v>
      </c>
      <c r="D8580" s="449" t="s">
        <v>60</v>
      </c>
      <c r="E8580" s="450">
        <v>6471.78</v>
      </c>
      <c r="F8580" s="455">
        <v>0</v>
      </c>
      <c r="G8580" s="453">
        <f>VLOOKUP(B8580,'SINAPI-%MO'!B:E,4,0)</f>
        <v>0.3987</v>
      </c>
      <c r="H8580" s="456">
        <f t="shared" si="133"/>
        <v>3891.48</v>
      </c>
    </row>
    <row r="8581" spans="1:8" x14ac:dyDescent="0.25">
      <c r="A8581" s="447"/>
      <c r="B8581" s="449">
        <v>99312</v>
      </c>
      <c r="C8581" s="439" t="s">
        <v>10867</v>
      </c>
      <c r="D8581" s="449" t="s">
        <v>60</v>
      </c>
      <c r="E8581" s="450">
        <v>7594.22</v>
      </c>
      <c r="F8581" s="455">
        <v>0</v>
      </c>
      <c r="G8581" s="453">
        <f>VLOOKUP(B8581,'SINAPI-%MO'!B:E,4,0)</f>
        <v>0.39429999999999998</v>
      </c>
      <c r="H8581" s="456">
        <f t="shared" si="133"/>
        <v>4599.8100000000004</v>
      </c>
    </row>
    <row r="8582" spans="1:8" x14ac:dyDescent="0.25">
      <c r="A8582" s="447"/>
      <c r="B8582" s="449">
        <v>99320</v>
      </c>
      <c r="C8582" s="439" t="s">
        <v>10868</v>
      </c>
      <c r="D8582" s="449" t="s">
        <v>60</v>
      </c>
      <c r="E8582" s="450">
        <v>8778.4599999999991</v>
      </c>
      <c r="F8582" s="455">
        <v>0</v>
      </c>
      <c r="G8582" s="453">
        <f>VLOOKUP(B8582,'SINAPI-%MO'!B:E,4,0)</f>
        <v>0.38829999999999998</v>
      </c>
      <c r="H8582" s="456">
        <f t="shared" si="133"/>
        <v>5369.78</v>
      </c>
    </row>
    <row r="8583" spans="1:8" x14ac:dyDescent="0.25">
      <c r="A8583" s="447"/>
      <c r="B8583" s="449">
        <v>99322</v>
      </c>
      <c r="C8583" s="439" t="s">
        <v>10869</v>
      </c>
      <c r="D8583" s="449" t="s">
        <v>60</v>
      </c>
      <c r="E8583" s="450">
        <v>9908.73</v>
      </c>
      <c r="F8583" s="455">
        <v>0</v>
      </c>
      <c r="G8583" s="453">
        <f>VLOOKUP(B8583,'SINAPI-%MO'!B:E,4,0)</f>
        <v>0.38579999999999998</v>
      </c>
      <c r="H8583" s="456">
        <f t="shared" si="133"/>
        <v>6085.94</v>
      </c>
    </row>
    <row r="8584" spans="1:8" x14ac:dyDescent="0.25">
      <c r="A8584" s="447"/>
      <c r="B8584" s="449">
        <v>99324</v>
      </c>
      <c r="C8584" s="439" t="s">
        <v>10870</v>
      </c>
      <c r="D8584" s="449" t="s">
        <v>60</v>
      </c>
      <c r="E8584" s="450">
        <v>11039.02</v>
      </c>
      <c r="F8584" s="455">
        <v>0</v>
      </c>
      <c r="G8584" s="453">
        <f>VLOOKUP(B8584,'SINAPI-%MO'!B:E,4,0)</f>
        <v>0.38390000000000002</v>
      </c>
      <c r="H8584" s="456">
        <f t="shared" si="133"/>
        <v>6801.14</v>
      </c>
    </row>
    <row r="8585" spans="1:8" x14ac:dyDescent="0.25">
      <c r="A8585" s="447"/>
      <c r="B8585" s="449">
        <v>99310</v>
      </c>
      <c r="C8585" s="439" t="s">
        <v>10871</v>
      </c>
      <c r="D8585" s="449" t="s">
        <v>60</v>
      </c>
      <c r="E8585" s="450">
        <v>15451.81</v>
      </c>
      <c r="F8585" s="455">
        <v>0</v>
      </c>
      <c r="G8585" s="453">
        <f>VLOOKUP(B8585,'SINAPI-%MO'!B:E,4,0)</f>
        <v>0.35510000000000003</v>
      </c>
      <c r="H8585" s="456">
        <f t="shared" si="133"/>
        <v>9964.8700000000008</v>
      </c>
    </row>
    <row r="8586" spans="1:8" x14ac:dyDescent="0.25">
      <c r="A8586" s="447"/>
      <c r="B8586" s="449">
        <v>99313</v>
      </c>
      <c r="C8586" s="439" t="s">
        <v>10872</v>
      </c>
      <c r="D8586" s="449" t="s">
        <v>60</v>
      </c>
      <c r="E8586" s="450">
        <v>17242.46</v>
      </c>
      <c r="F8586" s="455">
        <v>0</v>
      </c>
      <c r="G8586" s="453">
        <f>VLOOKUP(B8586,'SINAPI-%MO'!B:E,4,0)</f>
        <v>0.35199999999999998</v>
      </c>
      <c r="H8586" s="456">
        <f t="shared" si="133"/>
        <v>11173.11</v>
      </c>
    </row>
    <row r="8587" spans="1:8" x14ac:dyDescent="0.25">
      <c r="A8587" s="447"/>
      <c r="B8587" s="449">
        <v>99303</v>
      </c>
      <c r="C8587" s="439" t="s">
        <v>10873</v>
      </c>
      <c r="D8587" s="449" t="s">
        <v>60</v>
      </c>
      <c r="E8587" s="450">
        <v>12024.6</v>
      </c>
      <c r="F8587" s="455">
        <v>0</v>
      </c>
      <c r="G8587" s="453">
        <f>VLOOKUP(B8587,'SINAPI-%MO'!B:E,4,0)</f>
        <v>0.36409999999999998</v>
      </c>
      <c r="H8587" s="456">
        <f t="shared" si="133"/>
        <v>7646.44</v>
      </c>
    </row>
    <row r="8588" spans="1:8" x14ac:dyDescent="0.25">
      <c r="A8588" s="447"/>
      <c r="B8588" s="449">
        <v>99305</v>
      </c>
      <c r="C8588" s="439" t="s">
        <v>10874</v>
      </c>
      <c r="D8588" s="449" t="s">
        <v>60</v>
      </c>
      <c r="E8588" s="450">
        <v>13606.13</v>
      </c>
      <c r="F8588" s="455">
        <v>0</v>
      </c>
      <c r="G8588" s="453">
        <f>VLOOKUP(B8588,'SINAPI-%MO'!B:E,4,0)</f>
        <v>0.36049999999999999</v>
      </c>
      <c r="H8588" s="456">
        <f t="shared" ref="H8588:H8651" si="134">IF(E8588&gt;0,TRUNC(E8588*(1-G8588),2),"")</f>
        <v>8701.1200000000008</v>
      </c>
    </row>
    <row r="8589" spans="1:8" x14ac:dyDescent="0.25">
      <c r="A8589" s="447"/>
      <c r="B8589" s="449">
        <v>99308</v>
      </c>
      <c r="C8589" s="439" t="s">
        <v>10875</v>
      </c>
      <c r="D8589" s="449" t="s">
        <v>60</v>
      </c>
      <c r="E8589" s="450">
        <v>15187.7</v>
      </c>
      <c r="F8589" s="455">
        <v>0</v>
      </c>
      <c r="G8589" s="453">
        <f>VLOOKUP(B8589,'SINAPI-%MO'!B:E,4,0)</f>
        <v>0.35759999999999997</v>
      </c>
      <c r="H8589" s="456">
        <f t="shared" si="134"/>
        <v>9756.57</v>
      </c>
    </row>
    <row r="8590" spans="1:8" x14ac:dyDescent="0.25">
      <c r="A8590" s="447"/>
      <c r="B8590" s="449">
        <v>99315</v>
      </c>
      <c r="C8590" s="439" t="s">
        <v>10876</v>
      </c>
      <c r="D8590" s="449" t="s">
        <v>60</v>
      </c>
      <c r="E8590" s="450">
        <v>19297.349999999999</v>
      </c>
      <c r="F8590" s="455">
        <v>0</v>
      </c>
      <c r="G8590" s="453">
        <f>VLOOKUP(B8590,'SINAPI-%MO'!B:E,4,0)</f>
        <v>0.34760000000000002</v>
      </c>
      <c r="H8590" s="456">
        <f t="shared" si="134"/>
        <v>12589.59</v>
      </c>
    </row>
    <row r="8591" spans="1:8" x14ac:dyDescent="0.25">
      <c r="A8591" s="447"/>
      <c r="B8591" s="449">
        <v>98008</v>
      </c>
      <c r="C8591" s="439" t="s">
        <v>10877</v>
      </c>
      <c r="D8591" s="449" t="s">
        <v>60</v>
      </c>
      <c r="E8591" s="450">
        <v>4469.0200000000004</v>
      </c>
      <c r="F8591" s="455">
        <v>0</v>
      </c>
      <c r="G8591" s="453">
        <f>VLOOKUP(B8591,'SINAPI-%MO'!B:E,4,0)</f>
        <v>0.40450000000000003</v>
      </c>
      <c r="H8591" s="456">
        <f t="shared" si="134"/>
        <v>2661.3</v>
      </c>
    </row>
    <row r="8592" spans="1:8" x14ac:dyDescent="0.25">
      <c r="A8592" s="447"/>
      <c r="B8592" s="449">
        <v>98010</v>
      </c>
      <c r="C8592" s="439" t="s">
        <v>10878</v>
      </c>
      <c r="D8592" s="449" t="s">
        <v>60</v>
      </c>
      <c r="E8592" s="450">
        <v>5459.12</v>
      </c>
      <c r="F8592" s="455">
        <v>0</v>
      </c>
      <c r="G8592" s="453">
        <f>VLOOKUP(B8592,'SINAPI-%MO'!B:E,4,0)</f>
        <v>0.3972</v>
      </c>
      <c r="H8592" s="456">
        <f t="shared" si="134"/>
        <v>3290.75</v>
      </c>
    </row>
    <row r="8593" spans="1:8" x14ac:dyDescent="0.25">
      <c r="A8593" s="447"/>
      <c r="B8593" s="449">
        <v>98012</v>
      </c>
      <c r="C8593" s="439" t="s">
        <v>10879</v>
      </c>
      <c r="D8593" s="449" t="s">
        <v>60</v>
      </c>
      <c r="E8593" s="450">
        <v>6421.35</v>
      </c>
      <c r="F8593" s="455">
        <v>0</v>
      </c>
      <c r="G8593" s="453">
        <f>VLOOKUP(B8593,'SINAPI-%MO'!B:E,4,0)</f>
        <v>0.39389999999999997</v>
      </c>
      <c r="H8593" s="456">
        <f t="shared" si="134"/>
        <v>3891.98</v>
      </c>
    </row>
    <row r="8594" spans="1:8" x14ac:dyDescent="0.25">
      <c r="A8594" s="447"/>
      <c r="B8594" s="449">
        <v>98014</v>
      </c>
      <c r="C8594" s="439" t="s">
        <v>10880</v>
      </c>
      <c r="D8594" s="449" t="s">
        <v>60</v>
      </c>
      <c r="E8594" s="450">
        <v>7383.47</v>
      </c>
      <c r="F8594" s="455">
        <v>0</v>
      </c>
      <c r="G8594" s="453">
        <f>VLOOKUP(B8594,'SINAPI-%MO'!B:E,4,0)</f>
        <v>0.39140000000000003</v>
      </c>
      <c r="H8594" s="456">
        <f t="shared" si="134"/>
        <v>4493.57</v>
      </c>
    </row>
    <row r="8595" spans="1:8" x14ac:dyDescent="0.25">
      <c r="A8595" s="447"/>
      <c r="B8595" s="449">
        <v>98016</v>
      </c>
      <c r="C8595" s="439" t="s">
        <v>10881</v>
      </c>
      <c r="D8595" s="449" t="s">
        <v>60</v>
      </c>
      <c r="E8595" s="450">
        <v>8345.75</v>
      </c>
      <c r="F8595" s="455">
        <v>0</v>
      </c>
      <c r="G8595" s="453">
        <f>VLOOKUP(B8595,'SINAPI-%MO'!B:E,4,0)</f>
        <v>0.38950000000000001</v>
      </c>
      <c r="H8595" s="456">
        <f t="shared" si="134"/>
        <v>5095.08</v>
      </c>
    </row>
    <row r="8596" spans="1:8" x14ac:dyDescent="0.25">
      <c r="A8596" s="447"/>
      <c r="B8596" s="449">
        <v>98018</v>
      </c>
      <c r="C8596" s="439" t="s">
        <v>10882</v>
      </c>
      <c r="D8596" s="449" t="s">
        <v>60</v>
      </c>
      <c r="E8596" s="450">
        <v>9307.91</v>
      </c>
      <c r="F8596" s="455">
        <v>0</v>
      </c>
      <c r="G8596" s="453">
        <f>VLOOKUP(B8596,'SINAPI-%MO'!B:E,4,0)</f>
        <v>0.38800000000000001</v>
      </c>
      <c r="H8596" s="456">
        <f t="shared" si="134"/>
        <v>5696.44</v>
      </c>
    </row>
    <row r="8597" spans="1:8" x14ac:dyDescent="0.25">
      <c r="A8597" s="447"/>
      <c r="B8597" s="449">
        <v>97994</v>
      </c>
      <c r="C8597" s="439" t="s">
        <v>13246</v>
      </c>
      <c r="D8597" s="449" t="s">
        <v>60</v>
      </c>
      <c r="E8597" s="450">
        <v>2843.34</v>
      </c>
      <c r="F8597" s="455">
        <v>0</v>
      </c>
      <c r="G8597" s="453">
        <f>VLOOKUP(B8597,'SINAPI-%MO'!B:E,4,0)</f>
        <v>0.42380000000000001</v>
      </c>
      <c r="H8597" s="456">
        <f t="shared" si="134"/>
        <v>1638.33</v>
      </c>
    </row>
    <row r="8598" spans="1:8" x14ac:dyDescent="0.25">
      <c r="A8598" s="447"/>
      <c r="B8598" s="449">
        <v>97996</v>
      </c>
      <c r="C8598" s="439" t="s">
        <v>10883</v>
      </c>
      <c r="D8598" s="449" t="s">
        <v>60</v>
      </c>
      <c r="E8598" s="450">
        <v>3601.71</v>
      </c>
      <c r="F8598" s="455">
        <v>0</v>
      </c>
      <c r="G8598" s="453">
        <f>VLOOKUP(B8598,'SINAPI-%MO'!B:E,4,0)</f>
        <v>0.41930000000000001</v>
      </c>
      <c r="H8598" s="456">
        <f t="shared" si="134"/>
        <v>2091.5100000000002</v>
      </c>
    </row>
    <row r="8599" spans="1:8" x14ac:dyDescent="0.25">
      <c r="A8599" s="447"/>
      <c r="B8599" s="449">
        <v>98407</v>
      </c>
      <c r="C8599" s="439" t="s">
        <v>10884</v>
      </c>
      <c r="D8599" s="449" t="s">
        <v>60</v>
      </c>
      <c r="E8599" s="450">
        <v>4360.0600000000004</v>
      </c>
      <c r="F8599" s="455">
        <v>0</v>
      </c>
      <c r="G8599" s="453">
        <f>VLOOKUP(B8599,'SINAPI-%MO'!B:E,4,0)</f>
        <v>0.41639999999999999</v>
      </c>
      <c r="H8599" s="456">
        <f t="shared" si="134"/>
        <v>2544.5300000000002</v>
      </c>
    </row>
    <row r="8600" spans="1:8" x14ac:dyDescent="0.25">
      <c r="A8600" s="447"/>
      <c r="B8600" s="449">
        <v>98408</v>
      </c>
      <c r="C8600" s="439" t="s">
        <v>10885</v>
      </c>
      <c r="D8600" s="449" t="s">
        <v>60</v>
      </c>
      <c r="E8600" s="450">
        <v>5118.38</v>
      </c>
      <c r="F8600" s="455">
        <v>0</v>
      </c>
      <c r="G8600" s="453">
        <f>VLOOKUP(B8600,'SINAPI-%MO'!B:E,4,0)</f>
        <v>0.4143</v>
      </c>
      <c r="H8600" s="456">
        <f t="shared" si="134"/>
        <v>2997.83</v>
      </c>
    </row>
    <row r="8601" spans="1:8" x14ac:dyDescent="0.25">
      <c r="A8601" s="447"/>
      <c r="B8601" s="449">
        <v>98002</v>
      </c>
      <c r="C8601" s="439" t="s">
        <v>10886</v>
      </c>
      <c r="D8601" s="449" t="s">
        <v>60</v>
      </c>
      <c r="E8601" s="450">
        <v>5911.95</v>
      </c>
      <c r="F8601" s="455">
        <v>0</v>
      </c>
      <c r="G8601" s="453">
        <f>VLOOKUP(B8601,'SINAPI-%MO'!B:E,4,0)</f>
        <v>0.4103</v>
      </c>
      <c r="H8601" s="456">
        <f t="shared" si="134"/>
        <v>3486.27</v>
      </c>
    </row>
    <row r="8602" spans="1:8" x14ac:dyDescent="0.25">
      <c r="A8602" s="447"/>
      <c r="B8602" s="449">
        <v>98406</v>
      </c>
      <c r="C8602" s="439" t="s">
        <v>10887</v>
      </c>
      <c r="D8602" s="449" t="s">
        <v>60</v>
      </c>
      <c r="E8602" s="450">
        <v>6674.7</v>
      </c>
      <c r="F8602" s="455">
        <v>0</v>
      </c>
      <c r="G8602" s="453">
        <f>VLOOKUP(B8602,'SINAPI-%MO'!B:E,4,0)</f>
        <v>0.40910000000000002</v>
      </c>
      <c r="H8602" s="456">
        <f t="shared" si="134"/>
        <v>3944.08</v>
      </c>
    </row>
    <row r="8603" spans="1:8" x14ac:dyDescent="0.25">
      <c r="A8603" s="447"/>
      <c r="B8603" s="449">
        <v>98006</v>
      </c>
      <c r="C8603" s="439" t="s">
        <v>10888</v>
      </c>
      <c r="D8603" s="449" t="s">
        <v>60</v>
      </c>
      <c r="E8603" s="450">
        <v>7437.54</v>
      </c>
      <c r="F8603" s="455">
        <v>0</v>
      </c>
      <c r="G8603" s="453">
        <f>VLOOKUP(B8603,'SINAPI-%MO'!B:E,4,0)</f>
        <v>0.40820000000000001</v>
      </c>
      <c r="H8603" s="456">
        <f t="shared" si="134"/>
        <v>4401.53</v>
      </c>
    </row>
    <row r="8604" spans="1:8" x14ac:dyDescent="0.25">
      <c r="A8604" s="447"/>
      <c r="B8604" s="449">
        <v>98030</v>
      </c>
      <c r="C8604" s="439" t="s">
        <v>10889</v>
      </c>
      <c r="D8604" s="449" t="s">
        <v>60</v>
      </c>
      <c r="E8604" s="450">
        <v>9213.5</v>
      </c>
      <c r="F8604" s="455">
        <v>0</v>
      </c>
      <c r="G8604" s="453">
        <f>VLOOKUP(B8604,'SINAPI-%MO'!B:E,4,0)</f>
        <v>0.36840000000000001</v>
      </c>
      <c r="H8604" s="456">
        <f t="shared" si="134"/>
        <v>5819.24</v>
      </c>
    </row>
    <row r="8605" spans="1:8" x14ac:dyDescent="0.25">
      <c r="A8605" s="447"/>
      <c r="B8605" s="449">
        <v>98032</v>
      </c>
      <c r="C8605" s="439" t="s">
        <v>10890</v>
      </c>
      <c r="D8605" s="449" t="s">
        <v>60</v>
      </c>
      <c r="E8605" s="450">
        <v>10616.41</v>
      </c>
      <c r="F8605" s="455">
        <v>0</v>
      </c>
      <c r="G8605" s="453">
        <f>VLOOKUP(B8605,'SINAPI-%MO'!B:E,4,0)</f>
        <v>0.36420000000000002</v>
      </c>
      <c r="H8605" s="456">
        <f t="shared" si="134"/>
        <v>6749.91</v>
      </c>
    </row>
    <row r="8606" spans="1:8" x14ac:dyDescent="0.25">
      <c r="A8606" s="447"/>
      <c r="B8606" s="449">
        <v>98034</v>
      </c>
      <c r="C8606" s="439" t="s">
        <v>10891</v>
      </c>
      <c r="D8606" s="449" t="s">
        <v>60</v>
      </c>
      <c r="E8606" s="450">
        <v>12019.32</v>
      </c>
      <c r="F8606" s="455">
        <v>0</v>
      </c>
      <c r="G8606" s="453">
        <f>VLOOKUP(B8606,'SINAPI-%MO'!B:E,4,0)</f>
        <v>0.36109999999999998</v>
      </c>
      <c r="H8606" s="456">
        <f t="shared" si="134"/>
        <v>7679.14</v>
      </c>
    </row>
    <row r="8607" spans="1:8" x14ac:dyDescent="0.25">
      <c r="A8607" s="447"/>
      <c r="B8607" s="449">
        <v>98036</v>
      </c>
      <c r="C8607" s="439" t="s">
        <v>10892</v>
      </c>
      <c r="D8607" s="449" t="s">
        <v>60</v>
      </c>
      <c r="E8607" s="450">
        <v>13422.26</v>
      </c>
      <c r="F8607" s="455">
        <v>0</v>
      </c>
      <c r="G8607" s="453">
        <f>VLOOKUP(B8607,'SINAPI-%MO'!B:E,4,0)</f>
        <v>0.35859999999999997</v>
      </c>
      <c r="H8607" s="456">
        <f t="shared" si="134"/>
        <v>8609.0300000000007</v>
      </c>
    </row>
    <row r="8608" spans="1:8" x14ac:dyDescent="0.25">
      <c r="A8608" s="447"/>
      <c r="B8608" s="449">
        <v>98020</v>
      </c>
      <c r="C8608" s="439" t="s">
        <v>10893</v>
      </c>
      <c r="D8608" s="449" t="s">
        <v>60</v>
      </c>
      <c r="E8608" s="450">
        <v>6613.47</v>
      </c>
      <c r="F8608" s="455">
        <v>0</v>
      </c>
      <c r="G8608" s="453">
        <f>VLOOKUP(B8608,'SINAPI-%MO'!B:E,4,0)</f>
        <v>0.3916</v>
      </c>
      <c r="H8608" s="456">
        <f t="shared" si="134"/>
        <v>4023.63</v>
      </c>
    </row>
    <row r="8609" spans="1:8" x14ac:dyDescent="0.25">
      <c r="A8609" s="447"/>
      <c r="B8609" s="449">
        <v>98022</v>
      </c>
      <c r="C8609" s="439" t="s">
        <v>10894</v>
      </c>
      <c r="D8609" s="449" t="s">
        <v>60</v>
      </c>
      <c r="E8609" s="450">
        <v>7760.6</v>
      </c>
      <c r="F8609" s="455">
        <v>0</v>
      </c>
      <c r="G8609" s="453">
        <f>VLOOKUP(B8609,'SINAPI-%MO'!B:E,4,0)</f>
        <v>0.38729999999999998</v>
      </c>
      <c r="H8609" s="456">
        <f t="shared" si="134"/>
        <v>4754.91</v>
      </c>
    </row>
    <row r="8610" spans="1:8" x14ac:dyDescent="0.25">
      <c r="A8610" s="447"/>
      <c r="B8610" s="449">
        <v>98024</v>
      </c>
      <c r="C8610" s="439" t="s">
        <v>10895</v>
      </c>
      <c r="D8610" s="449" t="s">
        <v>60</v>
      </c>
      <c r="E8610" s="450">
        <v>8969.56</v>
      </c>
      <c r="F8610" s="455">
        <v>0</v>
      </c>
      <c r="G8610" s="453">
        <f>VLOOKUP(B8610,'SINAPI-%MO'!B:E,4,0)</f>
        <v>0.38150000000000001</v>
      </c>
      <c r="H8610" s="456">
        <f t="shared" si="134"/>
        <v>5547.67</v>
      </c>
    </row>
    <row r="8611" spans="1:8" x14ac:dyDescent="0.25">
      <c r="A8611" s="447"/>
      <c r="B8611" s="449">
        <v>98026</v>
      </c>
      <c r="C8611" s="439" t="s">
        <v>10896</v>
      </c>
      <c r="D8611" s="449" t="s">
        <v>60</v>
      </c>
      <c r="E8611" s="450">
        <v>10124.540000000001</v>
      </c>
      <c r="F8611" s="455">
        <v>0</v>
      </c>
      <c r="G8611" s="453">
        <f>VLOOKUP(B8611,'SINAPI-%MO'!B:E,4,0)</f>
        <v>0.37909999999999999</v>
      </c>
      <c r="H8611" s="456">
        <f t="shared" si="134"/>
        <v>6286.32</v>
      </c>
    </row>
    <row r="8612" spans="1:8" x14ac:dyDescent="0.25">
      <c r="A8612" s="447"/>
      <c r="B8612" s="449">
        <v>98028</v>
      </c>
      <c r="C8612" s="439" t="s">
        <v>10897</v>
      </c>
      <c r="D8612" s="449" t="s">
        <v>60</v>
      </c>
      <c r="E8612" s="450">
        <v>11279.54</v>
      </c>
      <c r="F8612" s="455">
        <v>0</v>
      </c>
      <c r="G8612" s="453">
        <f>VLOOKUP(B8612,'SINAPI-%MO'!B:E,4,0)</f>
        <v>0.37709999999999999</v>
      </c>
      <c r="H8612" s="456">
        <f t="shared" si="134"/>
        <v>7026.02</v>
      </c>
    </row>
    <row r="8613" spans="1:8" x14ac:dyDescent="0.25">
      <c r="A8613" s="447"/>
      <c r="B8613" s="449">
        <v>98044</v>
      </c>
      <c r="C8613" s="439" t="s">
        <v>10898</v>
      </c>
      <c r="D8613" s="449" t="s">
        <v>60</v>
      </c>
      <c r="E8613" s="450">
        <v>15792.55</v>
      </c>
      <c r="F8613" s="455">
        <v>0</v>
      </c>
      <c r="G8613" s="453">
        <f>VLOOKUP(B8613,'SINAPI-%MO'!B:E,4,0)</f>
        <v>0.34899999999999998</v>
      </c>
      <c r="H8613" s="456">
        <f t="shared" si="134"/>
        <v>10280.950000000001</v>
      </c>
    </row>
    <row r="8614" spans="1:8" x14ac:dyDescent="0.25">
      <c r="A8614" s="447"/>
      <c r="B8614" s="449">
        <v>98046</v>
      </c>
      <c r="C8614" s="439" t="s">
        <v>10899</v>
      </c>
      <c r="D8614" s="449" t="s">
        <v>60</v>
      </c>
      <c r="E8614" s="450">
        <v>17622.77</v>
      </c>
      <c r="F8614" s="455">
        <v>0</v>
      </c>
      <c r="G8614" s="453">
        <f>VLOOKUP(B8614,'SINAPI-%MO'!B:E,4,0)</f>
        <v>0.34589999999999999</v>
      </c>
      <c r="H8614" s="456">
        <f t="shared" si="134"/>
        <v>11527.05</v>
      </c>
    </row>
    <row r="8615" spans="1:8" x14ac:dyDescent="0.25">
      <c r="A8615" s="447"/>
      <c r="B8615" s="449">
        <v>98038</v>
      </c>
      <c r="C8615" s="439" t="s">
        <v>10900</v>
      </c>
      <c r="D8615" s="449" t="s">
        <v>60</v>
      </c>
      <c r="E8615" s="450">
        <v>12289.23</v>
      </c>
      <c r="F8615" s="455">
        <v>0</v>
      </c>
      <c r="G8615" s="453">
        <f>VLOOKUP(B8615,'SINAPI-%MO'!B:E,4,0)</f>
        <v>0.35780000000000001</v>
      </c>
      <c r="H8615" s="456">
        <f t="shared" si="134"/>
        <v>7892.14</v>
      </c>
    </row>
    <row r="8616" spans="1:8" x14ac:dyDescent="0.25">
      <c r="A8616" s="447"/>
      <c r="B8616" s="449">
        <v>98040</v>
      </c>
      <c r="C8616" s="439" t="s">
        <v>10901</v>
      </c>
      <c r="D8616" s="449" t="s">
        <v>60</v>
      </c>
      <c r="E8616" s="450">
        <v>13905.87</v>
      </c>
      <c r="F8616" s="455">
        <v>0</v>
      </c>
      <c r="G8616" s="453">
        <f>VLOOKUP(B8616,'SINAPI-%MO'!B:E,4,0)</f>
        <v>0.35420000000000001</v>
      </c>
      <c r="H8616" s="456">
        <f t="shared" si="134"/>
        <v>8980.41</v>
      </c>
    </row>
    <row r="8617" spans="1:8" x14ac:dyDescent="0.25">
      <c r="A8617" s="447"/>
      <c r="B8617" s="449">
        <v>98042</v>
      </c>
      <c r="C8617" s="439" t="s">
        <v>10902</v>
      </c>
      <c r="D8617" s="449" t="s">
        <v>60</v>
      </c>
      <c r="E8617" s="450">
        <v>15522.57</v>
      </c>
      <c r="F8617" s="455">
        <v>0</v>
      </c>
      <c r="G8617" s="453">
        <f>VLOOKUP(B8617,'SINAPI-%MO'!B:E,4,0)</f>
        <v>0.35139999999999999</v>
      </c>
      <c r="H8617" s="456">
        <f t="shared" si="134"/>
        <v>10067.93</v>
      </c>
    </row>
    <row r="8618" spans="1:8" x14ac:dyDescent="0.25">
      <c r="A8618" s="447"/>
      <c r="B8618" s="449">
        <v>98048</v>
      </c>
      <c r="C8618" s="439" t="s">
        <v>10903</v>
      </c>
      <c r="D8618" s="449" t="s">
        <v>60</v>
      </c>
      <c r="E8618" s="450">
        <v>19723.099999999999</v>
      </c>
      <c r="F8618" s="455">
        <v>0</v>
      </c>
      <c r="G8618" s="453">
        <f>VLOOKUP(B8618,'SINAPI-%MO'!B:E,4,0)</f>
        <v>0.34160000000000001</v>
      </c>
      <c r="H8618" s="456">
        <f t="shared" si="134"/>
        <v>12985.68</v>
      </c>
    </row>
    <row r="8619" spans="1:8" x14ac:dyDescent="0.25">
      <c r="A8619" s="447"/>
      <c r="B8619" s="449">
        <v>97955</v>
      </c>
      <c r="C8619" s="439" t="s">
        <v>1379</v>
      </c>
      <c r="D8619" s="449" t="s">
        <v>60</v>
      </c>
      <c r="E8619" s="450">
        <v>3347.96</v>
      </c>
      <c r="F8619" s="455">
        <v>0</v>
      </c>
      <c r="G8619" s="453">
        <f>VLOOKUP(B8619,'SINAPI-%MO'!B:E,4,0)</f>
        <v>0.27650000000000002</v>
      </c>
      <c r="H8619" s="456">
        <f t="shared" si="134"/>
        <v>2422.2399999999998</v>
      </c>
    </row>
    <row r="8620" spans="1:8" x14ac:dyDescent="0.25">
      <c r="A8620" s="447"/>
      <c r="B8620" s="449">
        <v>97948</v>
      </c>
      <c r="C8620" s="439" t="s">
        <v>1373</v>
      </c>
      <c r="D8620" s="449" t="s">
        <v>60</v>
      </c>
      <c r="E8620" s="450">
        <v>3492.3</v>
      </c>
      <c r="F8620" s="455">
        <v>0</v>
      </c>
      <c r="G8620" s="453">
        <f>VLOOKUP(B8620,'SINAPI-%MO'!B:E,4,0)</f>
        <v>0.33889999999999998</v>
      </c>
      <c r="H8620" s="456">
        <f t="shared" si="134"/>
        <v>2308.75</v>
      </c>
    </row>
    <row r="8621" spans="1:8" x14ac:dyDescent="0.25">
      <c r="A8621" s="447"/>
      <c r="B8621" s="449">
        <v>97934</v>
      </c>
      <c r="C8621" s="439" t="s">
        <v>1369</v>
      </c>
      <c r="D8621" s="449" t="s">
        <v>60</v>
      </c>
      <c r="E8621" s="450">
        <v>2539.38</v>
      </c>
      <c r="F8621" s="455">
        <v>0</v>
      </c>
      <c r="G8621" s="453">
        <f>VLOOKUP(B8621,'SINAPI-%MO'!B:E,4,0)</f>
        <v>0.23569999999999999</v>
      </c>
      <c r="H8621" s="456">
        <f t="shared" si="134"/>
        <v>1940.84</v>
      </c>
    </row>
    <row r="8622" spans="1:8" x14ac:dyDescent="0.25">
      <c r="A8622" s="447"/>
      <c r="B8622" s="449">
        <v>97953</v>
      </c>
      <c r="C8622" s="439" t="s">
        <v>1378</v>
      </c>
      <c r="D8622" s="449" t="s">
        <v>60</v>
      </c>
      <c r="E8622" s="450">
        <v>1556.94</v>
      </c>
      <c r="F8622" s="455">
        <v>0</v>
      </c>
      <c r="G8622" s="453">
        <f>VLOOKUP(B8622,'SINAPI-%MO'!B:E,4,0)</f>
        <v>0.2843</v>
      </c>
      <c r="H8622" s="456">
        <f t="shared" si="134"/>
        <v>1114.3</v>
      </c>
    </row>
    <row r="8623" spans="1:8" x14ac:dyDescent="0.25">
      <c r="A8623" s="447"/>
      <c r="B8623" s="449">
        <v>97947</v>
      </c>
      <c r="C8623" s="439" t="s">
        <v>1372</v>
      </c>
      <c r="D8623" s="449" t="s">
        <v>60</v>
      </c>
      <c r="E8623" s="450">
        <v>1891.16</v>
      </c>
      <c r="F8623" s="455">
        <v>0</v>
      </c>
      <c r="G8623" s="453">
        <f>VLOOKUP(B8623,'SINAPI-%MO'!B:E,4,0)</f>
        <v>0.34499999999999997</v>
      </c>
      <c r="H8623" s="456">
        <f t="shared" si="134"/>
        <v>1238.7</v>
      </c>
    </row>
    <row r="8624" spans="1:8" x14ac:dyDescent="0.25">
      <c r="A8624" s="447"/>
      <c r="B8624" s="449">
        <v>97933</v>
      </c>
      <c r="C8624" s="439" t="s">
        <v>1368</v>
      </c>
      <c r="D8624" s="449" t="s">
        <v>60</v>
      </c>
      <c r="E8624" s="450">
        <v>1200.6400000000001</v>
      </c>
      <c r="F8624" s="455">
        <v>0</v>
      </c>
      <c r="G8624" s="453">
        <f>VLOOKUP(B8624,'SINAPI-%MO'!B:E,4,0)</f>
        <v>3.4099999999999998E-2</v>
      </c>
      <c r="H8624" s="456">
        <f t="shared" si="134"/>
        <v>1159.69</v>
      </c>
    </row>
    <row r="8625" spans="1:8" x14ac:dyDescent="0.25">
      <c r="A8625" s="447"/>
      <c r="B8625" s="449">
        <v>97961</v>
      </c>
      <c r="C8625" s="439" t="s">
        <v>1382</v>
      </c>
      <c r="D8625" s="449" t="s">
        <v>60</v>
      </c>
      <c r="E8625" s="450">
        <v>2688.85</v>
      </c>
      <c r="F8625" s="455">
        <v>0</v>
      </c>
      <c r="G8625" s="453">
        <f>VLOOKUP(B8625,'SINAPI-%MO'!B:E,4,0)</f>
        <v>0.34039999999999998</v>
      </c>
      <c r="H8625" s="456">
        <f t="shared" si="134"/>
        <v>1773.56</v>
      </c>
    </row>
    <row r="8626" spans="1:8" x14ac:dyDescent="0.25">
      <c r="A8626" s="447"/>
      <c r="B8626" s="449">
        <v>97951</v>
      </c>
      <c r="C8626" s="439" t="s">
        <v>1376</v>
      </c>
      <c r="D8626" s="449" t="s">
        <v>60</v>
      </c>
      <c r="E8626" s="450">
        <v>3023.18</v>
      </c>
      <c r="F8626" s="455">
        <v>0</v>
      </c>
      <c r="G8626" s="453">
        <f>VLOOKUP(B8626,'SINAPI-%MO'!B:E,4,0)</f>
        <v>0.39779999999999999</v>
      </c>
      <c r="H8626" s="456">
        <f t="shared" si="134"/>
        <v>1820.55</v>
      </c>
    </row>
    <row r="8627" spans="1:8" x14ac:dyDescent="0.25">
      <c r="A8627" s="447"/>
      <c r="B8627" s="449">
        <v>97973</v>
      </c>
      <c r="C8627" s="439" t="s">
        <v>1383</v>
      </c>
      <c r="D8627" s="449" t="s">
        <v>60</v>
      </c>
      <c r="E8627" s="450">
        <v>4993.7700000000004</v>
      </c>
      <c r="F8627" s="455">
        <v>0</v>
      </c>
      <c r="G8627" s="453">
        <f>VLOOKUP(B8627,'SINAPI-%MO'!B:E,4,0)</f>
        <v>0.33539999999999998</v>
      </c>
      <c r="H8627" s="456">
        <f t="shared" si="134"/>
        <v>3318.85</v>
      </c>
    </row>
    <row r="8628" spans="1:8" x14ac:dyDescent="0.25">
      <c r="A8628" s="447"/>
      <c r="B8628" s="449">
        <v>97952</v>
      </c>
      <c r="C8628" s="439" t="s">
        <v>1377</v>
      </c>
      <c r="D8628" s="449" t="s">
        <v>60</v>
      </c>
      <c r="E8628" s="450">
        <v>5245.45</v>
      </c>
      <c r="F8628" s="455">
        <v>0</v>
      </c>
      <c r="G8628" s="453">
        <f>VLOOKUP(B8628,'SINAPI-%MO'!B:E,4,0)</f>
        <v>0.39079999999999998</v>
      </c>
      <c r="H8628" s="456">
        <f t="shared" si="134"/>
        <v>3195.52</v>
      </c>
    </row>
    <row r="8629" spans="1:8" x14ac:dyDescent="0.25">
      <c r="A8629" s="447"/>
      <c r="B8629" s="449">
        <v>97957</v>
      </c>
      <c r="C8629" s="439" t="s">
        <v>1381</v>
      </c>
      <c r="D8629" s="449" t="s">
        <v>60</v>
      </c>
      <c r="E8629" s="450">
        <v>2924.38</v>
      </c>
      <c r="F8629" s="455">
        <v>0</v>
      </c>
      <c r="G8629" s="453">
        <f>VLOOKUP(B8629,'SINAPI-%MO'!B:E,4,0)</f>
        <v>0.42549999999999999</v>
      </c>
      <c r="H8629" s="456">
        <f t="shared" si="134"/>
        <v>1680.05</v>
      </c>
    </row>
    <row r="8630" spans="1:8" x14ac:dyDescent="0.25">
      <c r="A8630" s="447"/>
      <c r="B8630" s="449">
        <v>97950</v>
      </c>
      <c r="C8630" s="439" t="s">
        <v>1375</v>
      </c>
      <c r="D8630" s="449" t="s">
        <v>60</v>
      </c>
      <c r="E8630" s="450">
        <v>3266.83</v>
      </c>
      <c r="F8630" s="455">
        <v>0</v>
      </c>
      <c r="G8630" s="453">
        <f>VLOOKUP(B8630,'SINAPI-%MO'!B:E,4,0)</f>
        <v>0.48149999999999998</v>
      </c>
      <c r="H8630" s="456">
        <f t="shared" si="134"/>
        <v>1693.85</v>
      </c>
    </row>
    <row r="8631" spans="1:8" x14ac:dyDescent="0.25">
      <c r="A8631" s="447"/>
      <c r="B8631" s="449">
        <v>97936</v>
      </c>
      <c r="C8631" s="439" t="s">
        <v>1371</v>
      </c>
      <c r="D8631" s="449" t="s">
        <v>60</v>
      </c>
      <c r="E8631" s="450">
        <v>2081.36</v>
      </c>
      <c r="F8631" s="455">
        <v>0</v>
      </c>
      <c r="G8631" s="453">
        <f>VLOOKUP(B8631,'SINAPI-%MO'!B:E,4,0)</f>
        <v>0.42959999999999998</v>
      </c>
      <c r="H8631" s="456">
        <f t="shared" si="134"/>
        <v>1187.2</v>
      </c>
    </row>
    <row r="8632" spans="1:8" x14ac:dyDescent="0.25">
      <c r="A8632" s="447"/>
      <c r="B8632" s="449">
        <v>97956</v>
      </c>
      <c r="C8632" s="439" t="s">
        <v>1380</v>
      </c>
      <c r="D8632" s="449" t="s">
        <v>60</v>
      </c>
      <c r="E8632" s="450">
        <v>1649.82</v>
      </c>
      <c r="F8632" s="455">
        <v>0</v>
      </c>
      <c r="G8632" s="453">
        <f>VLOOKUP(B8632,'SINAPI-%MO'!B:E,4,0)</f>
        <v>0.41070000000000001</v>
      </c>
      <c r="H8632" s="456">
        <f t="shared" si="134"/>
        <v>972.23</v>
      </c>
    </row>
    <row r="8633" spans="1:8" x14ac:dyDescent="0.25">
      <c r="A8633" s="447"/>
      <c r="B8633" s="449">
        <v>97949</v>
      </c>
      <c r="C8633" s="439" t="s">
        <v>1374</v>
      </c>
      <c r="D8633" s="449" t="s">
        <v>60</v>
      </c>
      <c r="E8633" s="450">
        <v>1856.29</v>
      </c>
      <c r="F8633" s="455">
        <v>0</v>
      </c>
      <c r="G8633" s="453">
        <f>VLOOKUP(B8633,'SINAPI-%MO'!B:E,4,0)</f>
        <v>0.4768</v>
      </c>
      <c r="H8633" s="456">
        <f t="shared" si="134"/>
        <v>971.21</v>
      </c>
    </row>
    <row r="8634" spans="1:8" x14ac:dyDescent="0.25">
      <c r="A8634" s="447"/>
      <c r="B8634" s="449">
        <v>97935</v>
      </c>
      <c r="C8634" s="439" t="s">
        <v>1370</v>
      </c>
      <c r="D8634" s="449" t="s">
        <v>60</v>
      </c>
      <c r="E8634" s="450">
        <v>956.09</v>
      </c>
      <c r="F8634" s="455">
        <v>0</v>
      </c>
      <c r="G8634" s="453">
        <f>VLOOKUP(B8634,'SINAPI-%MO'!B:E,4,0)</f>
        <v>0.18870000000000001</v>
      </c>
      <c r="H8634" s="456">
        <f t="shared" si="134"/>
        <v>775.67</v>
      </c>
    </row>
    <row r="8635" spans="1:8" x14ac:dyDescent="0.25">
      <c r="A8635" s="447"/>
      <c r="B8635" s="449">
        <v>99319</v>
      </c>
      <c r="C8635" s="439" t="s">
        <v>1452</v>
      </c>
      <c r="D8635" s="449" t="s">
        <v>73</v>
      </c>
      <c r="E8635" s="450">
        <v>939.72</v>
      </c>
      <c r="F8635" s="455">
        <v>0</v>
      </c>
      <c r="G8635" s="453">
        <f>VLOOKUP(B8635,'SINAPI-%MO'!B:E,4,0)</f>
        <v>0.54369999999999996</v>
      </c>
      <c r="H8635" s="456">
        <f t="shared" si="134"/>
        <v>428.79</v>
      </c>
    </row>
    <row r="8636" spans="1:8" x14ac:dyDescent="0.25">
      <c r="A8636" s="447"/>
      <c r="B8636" s="449">
        <v>99318</v>
      </c>
      <c r="C8636" s="439" t="s">
        <v>1451</v>
      </c>
      <c r="D8636" s="449" t="s">
        <v>73</v>
      </c>
      <c r="E8636" s="450">
        <v>317.08</v>
      </c>
      <c r="F8636" s="455">
        <v>0</v>
      </c>
      <c r="G8636" s="453">
        <f>VLOOKUP(B8636,'SINAPI-%MO'!B:E,4,0)</f>
        <v>7.0099999999999996E-2</v>
      </c>
      <c r="H8636" s="456">
        <f t="shared" si="134"/>
        <v>294.85000000000002</v>
      </c>
    </row>
    <row r="8637" spans="1:8" x14ac:dyDescent="0.25">
      <c r="A8637" s="447"/>
      <c r="B8637" s="449">
        <v>98051</v>
      </c>
      <c r="C8637" s="439" t="s">
        <v>1417</v>
      </c>
      <c r="D8637" s="449" t="s">
        <v>73</v>
      </c>
      <c r="E8637" s="450">
        <v>1000.51</v>
      </c>
      <c r="F8637" s="455">
        <v>0</v>
      </c>
      <c r="G8637" s="453">
        <f>VLOOKUP(B8637,'SINAPI-%MO'!B:E,4,0)</f>
        <v>0.51490000000000002</v>
      </c>
      <c r="H8637" s="456">
        <f t="shared" si="134"/>
        <v>485.34</v>
      </c>
    </row>
    <row r="8638" spans="1:8" x14ac:dyDescent="0.25">
      <c r="A8638" s="447"/>
      <c r="B8638" s="449">
        <v>98050</v>
      </c>
      <c r="C8638" s="439" t="s">
        <v>1416</v>
      </c>
      <c r="D8638" s="449" t="s">
        <v>73</v>
      </c>
      <c r="E8638" s="450">
        <v>318.01</v>
      </c>
      <c r="F8638" s="455">
        <v>0</v>
      </c>
      <c r="G8638" s="453">
        <f>VLOOKUP(B8638,'SINAPI-%MO'!B:E,4,0)</f>
        <v>7.0099999999999996E-2</v>
      </c>
      <c r="H8638" s="456">
        <f t="shared" si="134"/>
        <v>295.70999999999998</v>
      </c>
    </row>
    <row r="8639" spans="1:8" x14ac:dyDescent="0.25">
      <c r="A8639" s="447"/>
      <c r="B8639" s="449">
        <v>99272</v>
      </c>
      <c r="C8639" s="439" t="s">
        <v>10904</v>
      </c>
      <c r="D8639" s="449" t="s">
        <v>60</v>
      </c>
      <c r="E8639" s="450">
        <v>1129.3</v>
      </c>
      <c r="F8639" s="455">
        <v>0</v>
      </c>
      <c r="G8639" s="453">
        <f>VLOOKUP(B8639,'SINAPI-%MO'!B:E,4,0)</f>
        <v>0.48830000000000001</v>
      </c>
      <c r="H8639" s="456">
        <f t="shared" si="134"/>
        <v>577.86</v>
      </c>
    </row>
    <row r="8640" spans="1:8" x14ac:dyDescent="0.25">
      <c r="A8640" s="447"/>
      <c r="B8640" s="449">
        <v>99273</v>
      </c>
      <c r="C8640" s="439" t="s">
        <v>10905</v>
      </c>
      <c r="D8640" s="449" t="s">
        <v>60</v>
      </c>
      <c r="E8640" s="450">
        <v>1604.33</v>
      </c>
      <c r="F8640" s="455">
        <v>0</v>
      </c>
      <c r="G8640" s="453">
        <f>VLOOKUP(B8640,'SINAPI-%MO'!B:E,4,0)</f>
        <v>0.50390000000000001</v>
      </c>
      <c r="H8640" s="456">
        <f t="shared" si="134"/>
        <v>795.9</v>
      </c>
    </row>
    <row r="8641" spans="1:8" x14ac:dyDescent="0.25">
      <c r="A8641" s="447"/>
      <c r="B8641" s="449">
        <v>99268</v>
      </c>
      <c r="C8641" s="439" t="s">
        <v>10906</v>
      </c>
      <c r="D8641" s="449" t="s">
        <v>60</v>
      </c>
      <c r="E8641" s="450">
        <v>520.76</v>
      </c>
      <c r="F8641" s="455">
        <v>0</v>
      </c>
      <c r="G8641" s="453">
        <f>VLOOKUP(B8641,'SINAPI-%MO'!B:E,4,0)</f>
        <v>0.22650000000000001</v>
      </c>
      <c r="H8641" s="456">
        <f t="shared" si="134"/>
        <v>402.8</v>
      </c>
    </row>
    <row r="8642" spans="1:8" x14ac:dyDescent="0.25">
      <c r="A8642" s="447"/>
      <c r="B8642" s="449">
        <v>99270</v>
      </c>
      <c r="C8642" s="439" t="s">
        <v>10907</v>
      </c>
      <c r="D8642" s="449" t="s">
        <v>60</v>
      </c>
      <c r="E8642" s="450">
        <v>682.99</v>
      </c>
      <c r="F8642" s="455">
        <v>0</v>
      </c>
      <c r="G8642" s="453">
        <f>VLOOKUP(B8642,'SINAPI-%MO'!B:E,4,0)</f>
        <v>0.19120000000000001</v>
      </c>
      <c r="H8642" s="456">
        <f t="shared" si="134"/>
        <v>552.4</v>
      </c>
    </row>
    <row r="8643" spans="1:8" x14ac:dyDescent="0.25">
      <c r="A8643" s="447"/>
      <c r="B8643" s="449">
        <v>97976</v>
      </c>
      <c r="C8643" s="439" t="s">
        <v>10908</v>
      </c>
      <c r="D8643" s="449" t="s">
        <v>60</v>
      </c>
      <c r="E8643" s="450">
        <v>1172.8800000000001</v>
      </c>
      <c r="F8643" s="455">
        <v>0</v>
      </c>
      <c r="G8643" s="453">
        <f>VLOOKUP(B8643,'SINAPI-%MO'!B:E,4,0)</f>
        <v>0.47270000000000001</v>
      </c>
      <c r="H8643" s="456">
        <f t="shared" si="134"/>
        <v>618.45000000000005</v>
      </c>
    </row>
    <row r="8644" spans="1:8" x14ac:dyDescent="0.25">
      <c r="A8644" s="447"/>
      <c r="B8644" s="449">
        <v>97977</v>
      </c>
      <c r="C8644" s="439" t="s">
        <v>10909</v>
      </c>
      <c r="D8644" s="449" t="s">
        <v>60</v>
      </c>
      <c r="E8644" s="450">
        <v>1681.58</v>
      </c>
      <c r="F8644" s="455">
        <v>0</v>
      </c>
      <c r="G8644" s="453">
        <f>VLOOKUP(B8644,'SINAPI-%MO'!B:E,4,0)</f>
        <v>0.4839</v>
      </c>
      <c r="H8644" s="456">
        <f t="shared" si="134"/>
        <v>867.86</v>
      </c>
    </row>
    <row r="8645" spans="1:8" x14ac:dyDescent="0.25">
      <c r="A8645" s="447"/>
      <c r="B8645" s="449">
        <v>97974</v>
      </c>
      <c r="C8645" s="439" t="s">
        <v>10910</v>
      </c>
      <c r="D8645" s="449" t="s">
        <v>60</v>
      </c>
      <c r="E8645" s="450">
        <v>525.1</v>
      </c>
      <c r="F8645" s="455">
        <v>0</v>
      </c>
      <c r="G8645" s="453">
        <f>VLOOKUP(B8645,'SINAPI-%MO'!B:E,4,0)</f>
        <v>0.22520000000000001</v>
      </c>
      <c r="H8645" s="456">
        <f t="shared" si="134"/>
        <v>406.84</v>
      </c>
    </row>
    <row r="8646" spans="1:8" x14ac:dyDescent="0.25">
      <c r="A8646" s="447"/>
      <c r="B8646" s="449">
        <v>97975</v>
      </c>
      <c r="C8646" s="439" t="s">
        <v>10911</v>
      </c>
      <c r="D8646" s="449" t="s">
        <v>60</v>
      </c>
      <c r="E8646" s="450">
        <v>688.05</v>
      </c>
      <c r="F8646" s="455">
        <v>0</v>
      </c>
      <c r="G8646" s="453">
        <f>VLOOKUP(B8646,'SINAPI-%MO'!B:E,4,0)</f>
        <v>0.1903</v>
      </c>
      <c r="H8646" s="456">
        <f t="shared" si="134"/>
        <v>557.11</v>
      </c>
    </row>
    <row r="8647" spans="1:8" x14ac:dyDescent="0.25">
      <c r="A8647" s="447"/>
      <c r="B8647" s="449">
        <v>101798</v>
      </c>
      <c r="C8647" s="439" t="s">
        <v>2358</v>
      </c>
      <c r="D8647" s="449" t="s">
        <v>60</v>
      </c>
      <c r="E8647" s="450">
        <v>318.83</v>
      </c>
      <c r="F8647" s="455">
        <v>0.84370000000000001</v>
      </c>
      <c r="G8647" s="453">
        <f>VLOOKUP(B8647,'SINAPI-%MO'!B:E,4,0)</f>
        <v>0.1489</v>
      </c>
      <c r="H8647" s="456">
        <f t="shared" si="134"/>
        <v>271.35000000000002</v>
      </c>
    </row>
    <row r="8648" spans="1:8" x14ac:dyDescent="0.25">
      <c r="A8648" s="447"/>
      <c r="B8648" s="449">
        <v>101799</v>
      </c>
      <c r="C8648" s="439" t="s">
        <v>2359</v>
      </c>
      <c r="D8648" s="449" t="s">
        <v>60</v>
      </c>
      <c r="E8648" s="450">
        <v>764.69</v>
      </c>
      <c r="F8648" s="455">
        <v>0.89259999999999995</v>
      </c>
      <c r="G8648" s="453">
        <f>VLOOKUP(B8648,'SINAPI-%MO'!B:E,4,0)</f>
        <v>0.1024</v>
      </c>
      <c r="H8648" s="456">
        <f t="shared" si="134"/>
        <v>686.38</v>
      </c>
    </row>
    <row r="8649" spans="1:8" x14ac:dyDescent="0.25">
      <c r="A8649" s="447"/>
      <c r="B8649" s="449">
        <v>102487</v>
      </c>
      <c r="C8649" s="439" t="s">
        <v>1941</v>
      </c>
      <c r="D8649" s="449" t="s">
        <v>84</v>
      </c>
      <c r="E8649" s="450">
        <v>625.53</v>
      </c>
      <c r="F8649" s="455">
        <v>0</v>
      </c>
      <c r="G8649" s="453">
        <f>VLOOKUP(B8649,'SINAPI-%MO'!B:E,4,0)</f>
        <v>0.44729999999999998</v>
      </c>
      <c r="H8649" s="456">
        <f t="shared" si="134"/>
        <v>345.73</v>
      </c>
    </row>
    <row r="8650" spans="1:8" x14ac:dyDescent="0.25">
      <c r="A8650" s="447"/>
      <c r="B8650" s="449">
        <v>102486</v>
      </c>
      <c r="C8650" s="439" t="s">
        <v>1940</v>
      </c>
      <c r="D8650" s="449" t="s">
        <v>84</v>
      </c>
      <c r="E8650" s="450">
        <v>666.99</v>
      </c>
      <c r="F8650" s="455">
        <v>0</v>
      </c>
      <c r="G8650" s="453">
        <f>VLOOKUP(B8650,'SINAPI-%MO'!B:E,4,0)</f>
        <v>0.21959999999999999</v>
      </c>
      <c r="H8650" s="456">
        <f t="shared" si="134"/>
        <v>520.51</v>
      </c>
    </row>
    <row r="8651" spans="1:8" x14ac:dyDescent="0.25">
      <c r="A8651" s="447"/>
      <c r="B8651" s="449">
        <v>102474</v>
      </c>
      <c r="C8651" s="439" t="s">
        <v>1928</v>
      </c>
      <c r="D8651" s="449" t="s">
        <v>84</v>
      </c>
      <c r="E8651" s="450">
        <v>616.33000000000004</v>
      </c>
      <c r="F8651" s="455">
        <v>0</v>
      </c>
      <c r="G8651" s="453">
        <f>VLOOKUP(B8651,'SINAPI-%MO'!B:E,4,0)</f>
        <v>0.16650000000000001</v>
      </c>
      <c r="H8651" s="456">
        <f t="shared" si="134"/>
        <v>513.71</v>
      </c>
    </row>
    <row r="8652" spans="1:8" x14ac:dyDescent="0.25">
      <c r="A8652" s="447"/>
      <c r="B8652" s="449">
        <v>102480</v>
      </c>
      <c r="C8652" s="439" t="s">
        <v>1934</v>
      </c>
      <c r="D8652" s="449" t="s">
        <v>84</v>
      </c>
      <c r="E8652" s="450">
        <v>608.11</v>
      </c>
      <c r="F8652" s="455">
        <v>0</v>
      </c>
      <c r="G8652" s="453">
        <f>VLOOKUP(B8652,'SINAPI-%MO'!B:E,4,0)</f>
        <v>0.14729999999999999</v>
      </c>
      <c r="H8652" s="456">
        <f t="shared" ref="H8652:H8715" si="135">IF(E8652&gt;0,TRUNC(E8652*(1-G8652),2),"")</f>
        <v>518.53</v>
      </c>
    </row>
    <row r="8653" spans="1:8" x14ac:dyDescent="0.25">
      <c r="A8653" s="447"/>
      <c r="B8653" s="449">
        <v>94975</v>
      </c>
      <c r="C8653" s="439" t="s">
        <v>1922</v>
      </c>
      <c r="D8653" s="449" t="s">
        <v>84</v>
      </c>
      <c r="E8653" s="450">
        <v>527.78</v>
      </c>
      <c r="F8653" s="455">
        <v>0</v>
      </c>
      <c r="G8653" s="453">
        <f>VLOOKUP(B8653,'SINAPI-%MO'!B:E,4,0)</f>
        <v>0.27610000000000001</v>
      </c>
      <c r="H8653" s="456">
        <f t="shared" si="135"/>
        <v>382.05</v>
      </c>
    </row>
    <row r="8654" spans="1:8" x14ac:dyDescent="0.25">
      <c r="A8654" s="447"/>
      <c r="B8654" s="449">
        <v>94963</v>
      </c>
      <c r="C8654" s="439" t="s">
        <v>1910</v>
      </c>
      <c r="D8654" s="449" t="s">
        <v>84</v>
      </c>
      <c r="E8654" s="450">
        <v>477.85</v>
      </c>
      <c r="F8654" s="455">
        <v>0</v>
      </c>
      <c r="G8654" s="453">
        <f>VLOOKUP(B8654,'SINAPI-%MO'!B:E,4,0)</f>
        <v>0.21049999999999999</v>
      </c>
      <c r="H8654" s="456">
        <f t="shared" si="135"/>
        <v>377.26</v>
      </c>
    </row>
    <row r="8655" spans="1:8" x14ac:dyDescent="0.25">
      <c r="A8655" s="447"/>
      <c r="B8655" s="449">
        <v>94969</v>
      </c>
      <c r="C8655" s="439" t="s">
        <v>1916</v>
      </c>
      <c r="D8655" s="449" t="s">
        <v>84</v>
      </c>
      <c r="E8655" s="450">
        <v>469.16</v>
      </c>
      <c r="F8655" s="455">
        <v>0</v>
      </c>
      <c r="G8655" s="453">
        <f>VLOOKUP(B8655,'SINAPI-%MO'!B:E,4,0)</f>
        <v>0.18679999999999999</v>
      </c>
      <c r="H8655" s="456">
        <f t="shared" si="135"/>
        <v>381.52</v>
      </c>
    </row>
    <row r="8656" spans="1:8" x14ac:dyDescent="0.25">
      <c r="A8656" s="447"/>
      <c r="B8656" s="449">
        <v>102475</v>
      </c>
      <c r="C8656" s="439" t="s">
        <v>1929</v>
      </c>
      <c r="D8656" s="449" t="s">
        <v>84</v>
      </c>
      <c r="E8656" s="450">
        <v>672.2</v>
      </c>
      <c r="F8656" s="455">
        <v>0</v>
      </c>
      <c r="G8656" s="453">
        <f>VLOOKUP(B8656,'SINAPI-%MO'!B:E,4,0)</f>
        <v>0.16819999999999999</v>
      </c>
      <c r="H8656" s="456">
        <f t="shared" si="135"/>
        <v>559.13</v>
      </c>
    </row>
    <row r="8657" spans="1:8" x14ac:dyDescent="0.25">
      <c r="A8657" s="447"/>
      <c r="B8657" s="449">
        <v>102481</v>
      </c>
      <c r="C8657" s="439" t="s">
        <v>1935</v>
      </c>
      <c r="D8657" s="449" t="s">
        <v>84</v>
      </c>
      <c r="E8657" s="450">
        <v>655.89</v>
      </c>
      <c r="F8657" s="455">
        <v>0</v>
      </c>
      <c r="G8657" s="453">
        <f>VLOOKUP(B8657,'SINAPI-%MO'!B:E,4,0)</f>
        <v>0.13750000000000001</v>
      </c>
      <c r="H8657" s="456">
        <f t="shared" si="135"/>
        <v>565.70000000000005</v>
      </c>
    </row>
    <row r="8658" spans="1:8" x14ac:dyDescent="0.25">
      <c r="A8658" s="447"/>
      <c r="B8658" s="449">
        <v>94964</v>
      </c>
      <c r="C8658" s="439" t="s">
        <v>1911</v>
      </c>
      <c r="D8658" s="449" t="s">
        <v>84</v>
      </c>
      <c r="E8658" s="450">
        <v>527.64</v>
      </c>
      <c r="F8658" s="455">
        <v>0</v>
      </c>
      <c r="G8658" s="453">
        <f>VLOOKUP(B8658,'SINAPI-%MO'!B:E,4,0)</f>
        <v>0.20780000000000001</v>
      </c>
      <c r="H8658" s="456">
        <f t="shared" si="135"/>
        <v>417.99</v>
      </c>
    </row>
    <row r="8659" spans="1:8" x14ac:dyDescent="0.25">
      <c r="A8659" s="447"/>
      <c r="B8659" s="449">
        <v>94970</v>
      </c>
      <c r="C8659" s="439" t="s">
        <v>1917</v>
      </c>
      <c r="D8659" s="449" t="s">
        <v>84</v>
      </c>
      <c r="E8659" s="450">
        <v>510.97</v>
      </c>
      <c r="F8659" s="455">
        <v>0</v>
      </c>
      <c r="G8659" s="453">
        <f>VLOOKUP(B8659,'SINAPI-%MO'!B:E,4,0)</f>
        <v>0.17119999999999999</v>
      </c>
      <c r="H8659" s="456">
        <f t="shared" si="135"/>
        <v>423.49</v>
      </c>
    </row>
    <row r="8660" spans="1:8" x14ac:dyDescent="0.25">
      <c r="A8660" s="447"/>
      <c r="B8660" s="449">
        <v>102476</v>
      </c>
      <c r="C8660" s="439" t="s">
        <v>1930</v>
      </c>
      <c r="D8660" s="449" t="s">
        <v>84</v>
      </c>
      <c r="E8660" s="450">
        <v>695.1</v>
      </c>
      <c r="F8660" s="455">
        <v>0</v>
      </c>
      <c r="G8660" s="453">
        <f>VLOOKUP(B8660,'SINAPI-%MO'!B:E,4,0)</f>
        <v>0.1399</v>
      </c>
      <c r="H8660" s="456">
        <f t="shared" si="135"/>
        <v>597.85</v>
      </c>
    </row>
    <row r="8661" spans="1:8" x14ac:dyDescent="0.25">
      <c r="A8661" s="447"/>
      <c r="B8661" s="449">
        <v>102482</v>
      </c>
      <c r="C8661" s="439" t="s">
        <v>1936</v>
      </c>
      <c r="D8661" s="449" t="s">
        <v>84</v>
      </c>
      <c r="E8661" s="450">
        <v>690.85</v>
      </c>
      <c r="F8661" s="455">
        <v>0</v>
      </c>
      <c r="G8661" s="453">
        <f>VLOOKUP(B8661,'SINAPI-%MO'!B:E,4,0)</f>
        <v>0.12470000000000001</v>
      </c>
      <c r="H8661" s="456">
        <f t="shared" si="135"/>
        <v>604.70000000000005</v>
      </c>
    </row>
    <row r="8662" spans="1:8" x14ac:dyDescent="0.25">
      <c r="A8662" s="447"/>
      <c r="B8662" s="449">
        <v>94965</v>
      </c>
      <c r="C8662" s="439" t="s">
        <v>1912</v>
      </c>
      <c r="D8662" s="449" t="s">
        <v>84</v>
      </c>
      <c r="E8662" s="450">
        <v>550.63</v>
      </c>
      <c r="F8662" s="455">
        <v>0</v>
      </c>
      <c r="G8662" s="453">
        <f>VLOOKUP(B8662,'SINAPI-%MO'!B:E,4,0)</f>
        <v>0.18160000000000001</v>
      </c>
      <c r="H8662" s="456">
        <f t="shared" si="135"/>
        <v>450.63</v>
      </c>
    </row>
    <row r="8663" spans="1:8" x14ac:dyDescent="0.25">
      <c r="A8663" s="447"/>
      <c r="B8663" s="449">
        <v>94971</v>
      </c>
      <c r="C8663" s="439" t="s">
        <v>1918</v>
      </c>
      <c r="D8663" s="449" t="s">
        <v>84</v>
      </c>
      <c r="E8663" s="450">
        <v>541.73</v>
      </c>
      <c r="F8663" s="455">
        <v>0</v>
      </c>
      <c r="G8663" s="453">
        <f>VLOOKUP(B8663,'SINAPI-%MO'!B:E,4,0)</f>
        <v>0.15790000000000001</v>
      </c>
      <c r="H8663" s="456">
        <f t="shared" si="135"/>
        <v>456.19</v>
      </c>
    </row>
    <row r="8664" spans="1:8" x14ac:dyDescent="0.25">
      <c r="A8664" s="447"/>
      <c r="B8664" s="449">
        <v>102477</v>
      </c>
      <c r="C8664" s="439" t="s">
        <v>1931</v>
      </c>
      <c r="D8664" s="449" t="s">
        <v>84</v>
      </c>
      <c r="E8664" s="450">
        <v>738.41</v>
      </c>
      <c r="F8664" s="455">
        <v>0</v>
      </c>
      <c r="G8664" s="453">
        <f>VLOOKUP(B8664,'SINAPI-%MO'!B:E,4,0)</f>
        <v>0.14530000000000001</v>
      </c>
      <c r="H8664" s="456">
        <f t="shared" si="135"/>
        <v>631.11</v>
      </c>
    </row>
    <row r="8665" spans="1:8" x14ac:dyDescent="0.25">
      <c r="A8665" s="447"/>
      <c r="B8665" s="449">
        <v>102483</v>
      </c>
      <c r="C8665" s="439" t="s">
        <v>1937</v>
      </c>
      <c r="D8665" s="449" t="s">
        <v>84</v>
      </c>
      <c r="E8665" s="450">
        <v>728.79</v>
      </c>
      <c r="F8665" s="455">
        <v>0</v>
      </c>
      <c r="G8665" s="453">
        <f>VLOOKUP(B8665,'SINAPI-%MO'!B:E,4,0)</f>
        <v>0.1221</v>
      </c>
      <c r="H8665" s="456">
        <f t="shared" si="135"/>
        <v>639.79999999999995</v>
      </c>
    </row>
    <row r="8666" spans="1:8" x14ac:dyDescent="0.25">
      <c r="A8666" s="447"/>
      <c r="B8666" s="449">
        <v>94966</v>
      </c>
      <c r="C8666" s="439" t="s">
        <v>1913</v>
      </c>
      <c r="D8666" s="449" t="s">
        <v>84</v>
      </c>
      <c r="E8666" s="450">
        <v>571.29</v>
      </c>
      <c r="F8666" s="455">
        <v>0</v>
      </c>
      <c r="G8666" s="453">
        <f>VLOOKUP(B8666,'SINAPI-%MO'!B:E,4,0)</f>
        <v>0.1736</v>
      </c>
      <c r="H8666" s="456">
        <f t="shared" si="135"/>
        <v>472.11</v>
      </c>
    </row>
    <row r="8667" spans="1:8" x14ac:dyDescent="0.25">
      <c r="A8667" s="447"/>
      <c r="B8667" s="449">
        <v>94972</v>
      </c>
      <c r="C8667" s="439" t="s">
        <v>1919</v>
      </c>
      <c r="D8667" s="449" t="s">
        <v>84</v>
      </c>
      <c r="E8667" s="450">
        <v>562.41999999999996</v>
      </c>
      <c r="F8667" s="455">
        <v>0</v>
      </c>
      <c r="G8667" s="453">
        <f>VLOOKUP(B8667,'SINAPI-%MO'!B:E,4,0)</f>
        <v>0.15090000000000001</v>
      </c>
      <c r="H8667" s="456">
        <f t="shared" si="135"/>
        <v>477.55</v>
      </c>
    </row>
    <row r="8668" spans="1:8" x14ac:dyDescent="0.25">
      <c r="A8668" s="447"/>
      <c r="B8668" s="449">
        <v>102478</v>
      </c>
      <c r="C8668" s="439" t="s">
        <v>1932</v>
      </c>
      <c r="D8668" s="449" t="s">
        <v>84</v>
      </c>
      <c r="E8668" s="450">
        <v>803.99</v>
      </c>
      <c r="F8668" s="455">
        <v>0</v>
      </c>
      <c r="G8668" s="453">
        <f>VLOOKUP(B8668,'SINAPI-%MO'!B:E,4,0)</f>
        <v>0.121</v>
      </c>
      <c r="H8668" s="456">
        <f t="shared" si="135"/>
        <v>706.7</v>
      </c>
    </row>
    <row r="8669" spans="1:8" x14ac:dyDescent="0.25">
      <c r="A8669" s="447"/>
      <c r="B8669" s="449">
        <v>102484</v>
      </c>
      <c r="C8669" s="439" t="s">
        <v>1938</v>
      </c>
      <c r="D8669" s="449" t="s">
        <v>84</v>
      </c>
      <c r="E8669" s="450">
        <v>802.11</v>
      </c>
      <c r="F8669" s="455">
        <v>0</v>
      </c>
      <c r="G8669" s="453">
        <f>VLOOKUP(B8669,'SINAPI-%MO'!B:E,4,0)</f>
        <v>0.1109</v>
      </c>
      <c r="H8669" s="456">
        <f t="shared" si="135"/>
        <v>713.15</v>
      </c>
    </row>
    <row r="8670" spans="1:8" x14ac:dyDescent="0.25">
      <c r="A8670" s="447"/>
      <c r="B8670" s="449">
        <v>94967</v>
      </c>
      <c r="C8670" s="439" t="s">
        <v>1914</v>
      </c>
      <c r="D8670" s="449" t="s">
        <v>84</v>
      </c>
      <c r="E8670" s="450">
        <v>658.98</v>
      </c>
      <c r="F8670" s="455">
        <v>0</v>
      </c>
      <c r="G8670" s="453">
        <f>VLOOKUP(B8670,'SINAPI-%MO'!B:E,4,0)</f>
        <v>0.16</v>
      </c>
      <c r="H8670" s="456">
        <f t="shared" si="135"/>
        <v>553.54</v>
      </c>
    </row>
    <row r="8671" spans="1:8" x14ac:dyDescent="0.25">
      <c r="A8671" s="447"/>
      <c r="B8671" s="449">
        <v>94973</v>
      </c>
      <c r="C8671" s="439" t="s">
        <v>1920</v>
      </c>
      <c r="D8671" s="449" t="s">
        <v>84</v>
      </c>
      <c r="E8671" s="450">
        <v>647.76</v>
      </c>
      <c r="F8671" s="455">
        <v>0</v>
      </c>
      <c r="G8671" s="453">
        <f>VLOOKUP(B8671,'SINAPI-%MO'!B:E,4,0)</f>
        <v>0.1351</v>
      </c>
      <c r="H8671" s="456">
        <f t="shared" si="135"/>
        <v>560.24</v>
      </c>
    </row>
    <row r="8672" spans="1:8" x14ac:dyDescent="0.25">
      <c r="A8672" s="447"/>
      <c r="B8672" s="449">
        <v>94974</v>
      </c>
      <c r="C8672" s="439" t="s">
        <v>1921</v>
      </c>
      <c r="D8672" s="449" t="s">
        <v>84</v>
      </c>
      <c r="E8672" s="450">
        <v>481.3</v>
      </c>
      <c r="F8672" s="455">
        <v>0</v>
      </c>
      <c r="G8672" s="453">
        <f>VLOOKUP(B8672,'SINAPI-%MO'!B:E,4,0)</f>
        <v>0.30659999999999998</v>
      </c>
      <c r="H8672" s="456">
        <f t="shared" si="135"/>
        <v>333.73</v>
      </c>
    </row>
    <row r="8673" spans="1:8" x14ac:dyDescent="0.25">
      <c r="A8673" s="447"/>
      <c r="B8673" s="449">
        <v>94962</v>
      </c>
      <c r="C8673" s="439" t="s">
        <v>1909</v>
      </c>
      <c r="D8673" s="449" t="s">
        <v>84</v>
      </c>
      <c r="E8673" s="450">
        <v>426.29</v>
      </c>
      <c r="F8673" s="455">
        <v>0</v>
      </c>
      <c r="G8673" s="453">
        <f>VLOOKUP(B8673,'SINAPI-%MO'!B:E,4,0)</f>
        <v>0.23769999999999999</v>
      </c>
      <c r="H8673" s="456">
        <f t="shared" si="135"/>
        <v>324.95999999999998</v>
      </c>
    </row>
    <row r="8674" spans="1:8" x14ac:dyDescent="0.25">
      <c r="A8674" s="447"/>
      <c r="B8674" s="449">
        <v>94968</v>
      </c>
      <c r="C8674" s="439" t="s">
        <v>1915</v>
      </c>
      <c r="D8674" s="449" t="s">
        <v>84</v>
      </c>
      <c r="E8674" s="450">
        <v>421.23</v>
      </c>
      <c r="F8674" s="455">
        <v>0</v>
      </c>
      <c r="G8674" s="453">
        <f>VLOOKUP(B8674,'SINAPI-%MO'!B:E,4,0)</f>
        <v>0.2162</v>
      </c>
      <c r="H8674" s="456">
        <f t="shared" si="135"/>
        <v>330.16</v>
      </c>
    </row>
    <row r="8675" spans="1:8" x14ac:dyDescent="0.25">
      <c r="A8675" s="447"/>
      <c r="B8675" s="449">
        <v>102485</v>
      </c>
      <c r="C8675" s="439" t="s">
        <v>1939</v>
      </c>
      <c r="D8675" s="449" t="s">
        <v>84</v>
      </c>
      <c r="E8675" s="450">
        <v>625.14</v>
      </c>
      <c r="F8675" s="455">
        <v>0</v>
      </c>
      <c r="G8675" s="453">
        <f>VLOOKUP(B8675,'SINAPI-%MO'!B:E,4,0)</f>
        <v>0.23669999999999999</v>
      </c>
      <c r="H8675" s="456">
        <f t="shared" si="135"/>
        <v>477.16</v>
      </c>
    </row>
    <row r="8676" spans="1:8" x14ac:dyDescent="0.25">
      <c r="A8676" s="447"/>
      <c r="B8676" s="449">
        <v>102473</v>
      </c>
      <c r="C8676" s="439" t="s">
        <v>1927</v>
      </c>
      <c r="D8676" s="449" t="s">
        <v>84</v>
      </c>
      <c r="E8676" s="450">
        <v>567.51</v>
      </c>
      <c r="F8676" s="455">
        <v>0</v>
      </c>
      <c r="G8676" s="453">
        <f>VLOOKUP(B8676,'SINAPI-%MO'!B:E,4,0)</f>
        <v>0.18190000000000001</v>
      </c>
      <c r="H8676" s="456">
        <f t="shared" si="135"/>
        <v>464.27</v>
      </c>
    </row>
    <row r="8677" spans="1:8" x14ac:dyDescent="0.25">
      <c r="A8677" s="447"/>
      <c r="B8677" s="449">
        <v>102479</v>
      </c>
      <c r="C8677" s="439" t="s">
        <v>1933</v>
      </c>
      <c r="D8677" s="449" t="s">
        <v>84</v>
      </c>
      <c r="E8677" s="450">
        <v>562.96</v>
      </c>
      <c r="F8677" s="455">
        <v>0</v>
      </c>
      <c r="G8677" s="453">
        <f>VLOOKUP(B8677,'SINAPI-%MO'!B:E,4,0)</f>
        <v>0.1643</v>
      </c>
      <c r="H8677" s="456">
        <f t="shared" si="135"/>
        <v>470.46</v>
      </c>
    </row>
    <row r="8678" spans="1:8" x14ac:dyDescent="0.25">
      <c r="A8678" s="447"/>
      <c r="B8678" s="449">
        <v>104835</v>
      </c>
      <c r="C8678" s="439" t="s">
        <v>12075</v>
      </c>
      <c r="D8678" s="449" t="s">
        <v>84</v>
      </c>
      <c r="E8678" s="450">
        <v>0</v>
      </c>
      <c r="F8678" s="455"/>
      <c r="G8678" s="453" t="e">
        <f>VLOOKUP(B8678,'SINAPI-%MO'!B:E,4,0)</f>
        <v>#N/A</v>
      </c>
      <c r="H8678" s="456" t="str">
        <f t="shared" si="135"/>
        <v/>
      </c>
    </row>
    <row r="8679" spans="1:8" x14ac:dyDescent="0.25">
      <c r="A8679" s="447"/>
      <c r="B8679" s="449">
        <v>104833</v>
      </c>
      <c r="C8679" s="439" t="s">
        <v>12076</v>
      </c>
      <c r="D8679" s="449" t="s">
        <v>84</v>
      </c>
      <c r="E8679" s="450">
        <v>0</v>
      </c>
      <c r="F8679" s="455"/>
      <c r="G8679" s="453" t="e">
        <f>VLOOKUP(B8679,'SINAPI-%MO'!B:E,4,0)</f>
        <v>#N/A</v>
      </c>
      <c r="H8679" s="456" t="str">
        <f t="shared" si="135"/>
        <v/>
      </c>
    </row>
    <row r="8680" spans="1:8" x14ac:dyDescent="0.25">
      <c r="A8680" s="447"/>
      <c r="B8680" s="449">
        <v>104834</v>
      </c>
      <c r="C8680" s="439" t="s">
        <v>12077</v>
      </c>
      <c r="D8680" s="449" t="s">
        <v>84</v>
      </c>
      <c r="E8680" s="450">
        <v>0</v>
      </c>
      <c r="F8680" s="455"/>
      <c r="G8680" s="453" t="e">
        <f>VLOOKUP(B8680,'SINAPI-%MO'!B:E,4,0)</f>
        <v>#N/A</v>
      </c>
      <c r="H8680" s="456" t="str">
        <f t="shared" si="135"/>
        <v/>
      </c>
    </row>
    <row r="8681" spans="1:8" x14ac:dyDescent="0.25">
      <c r="A8681" s="447"/>
      <c r="B8681" s="449">
        <v>104836</v>
      </c>
      <c r="C8681" s="439" t="s">
        <v>12078</v>
      </c>
      <c r="D8681" s="449" t="s">
        <v>84</v>
      </c>
      <c r="E8681" s="450">
        <v>0</v>
      </c>
      <c r="F8681" s="455"/>
      <c r="G8681" s="453" t="e">
        <f>VLOOKUP(B8681,'SINAPI-%MO'!B:E,4,0)</f>
        <v>#N/A</v>
      </c>
      <c r="H8681" s="456" t="str">
        <f t="shared" si="135"/>
        <v/>
      </c>
    </row>
    <row r="8682" spans="1:8" x14ac:dyDescent="0.25">
      <c r="A8682" s="447"/>
      <c r="B8682" s="449">
        <v>104837</v>
      </c>
      <c r="C8682" s="439" t="s">
        <v>12079</v>
      </c>
      <c r="D8682" s="449" t="s">
        <v>84</v>
      </c>
      <c r="E8682" s="450">
        <v>0</v>
      </c>
      <c r="F8682" s="455"/>
      <c r="G8682" s="453" t="e">
        <f>VLOOKUP(B8682,'SINAPI-%MO'!B:E,4,0)</f>
        <v>#N/A</v>
      </c>
      <c r="H8682" s="456" t="str">
        <f t="shared" si="135"/>
        <v/>
      </c>
    </row>
    <row r="8683" spans="1:8" x14ac:dyDescent="0.25">
      <c r="A8683" s="447"/>
      <c r="B8683" s="449">
        <v>104838</v>
      </c>
      <c r="C8683" s="439" t="s">
        <v>12080</v>
      </c>
      <c r="D8683" s="449" t="s">
        <v>84</v>
      </c>
      <c r="E8683" s="450">
        <v>0</v>
      </c>
      <c r="F8683" s="455"/>
      <c r="G8683" s="453" t="e">
        <f>VLOOKUP(B8683,'SINAPI-%MO'!B:E,4,0)</f>
        <v>#N/A</v>
      </c>
      <c r="H8683" s="456" t="str">
        <f t="shared" si="135"/>
        <v/>
      </c>
    </row>
    <row r="8684" spans="1:8" x14ac:dyDescent="0.25">
      <c r="A8684" s="447"/>
      <c r="B8684" s="449">
        <v>104839</v>
      </c>
      <c r="C8684" s="439" t="s">
        <v>12081</v>
      </c>
      <c r="D8684" s="449" t="s">
        <v>84</v>
      </c>
      <c r="E8684" s="450">
        <v>0</v>
      </c>
      <c r="F8684" s="455"/>
      <c r="G8684" s="453" t="e">
        <f>VLOOKUP(B8684,'SINAPI-%MO'!B:E,4,0)</f>
        <v>#N/A</v>
      </c>
      <c r="H8684" s="456" t="str">
        <f t="shared" si="135"/>
        <v/>
      </c>
    </row>
    <row r="8685" spans="1:8" x14ac:dyDescent="0.25">
      <c r="A8685" s="447"/>
      <c r="B8685" s="449">
        <v>104840</v>
      </c>
      <c r="C8685" s="439" t="s">
        <v>12082</v>
      </c>
      <c r="D8685" s="449" t="s">
        <v>84</v>
      </c>
      <c r="E8685" s="450">
        <v>0</v>
      </c>
      <c r="F8685" s="455"/>
      <c r="G8685" s="453" t="e">
        <f>VLOOKUP(B8685,'SINAPI-%MO'!B:E,4,0)</f>
        <v>#N/A</v>
      </c>
      <c r="H8685" s="456" t="str">
        <f t="shared" si="135"/>
        <v/>
      </c>
    </row>
    <row r="8686" spans="1:8" x14ac:dyDescent="0.25">
      <c r="A8686" s="447"/>
      <c r="B8686" s="449">
        <v>104830</v>
      </c>
      <c r="C8686" s="439" t="s">
        <v>12083</v>
      </c>
      <c r="D8686" s="449" t="s">
        <v>84</v>
      </c>
      <c r="E8686" s="450">
        <v>0</v>
      </c>
      <c r="F8686" s="455"/>
      <c r="G8686" s="453" t="e">
        <f>VLOOKUP(B8686,'SINAPI-%MO'!B:E,4,0)</f>
        <v>#N/A</v>
      </c>
      <c r="H8686" s="456" t="str">
        <f t="shared" si="135"/>
        <v/>
      </c>
    </row>
    <row r="8687" spans="1:8" x14ac:dyDescent="0.25">
      <c r="A8687" s="447"/>
      <c r="B8687" s="449">
        <v>104829</v>
      </c>
      <c r="C8687" s="439" t="s">
        <v>12084</v>
      </c>
      <c r="D8687" s="449" t="s">
        <v>84</v>
      </c>
      <c r="E8687" s="450">
        <v>0</v>
      </c>
      <c r="F8687" s="455"/>
      <c r="G8687" s="453" t="e">
        <f>VLOOKUP(B8687,'SINAPI-%MO'!B:E,4,0)</f>
        <v>#N/A</v>
      </c>
      <c r="H8687" s="456" t="str">
        <f t="shared" si="135"/>
        <v/>
      </c>
    </row>
    <row r="8688" spans="1:8" x14ac:dyDescent="0.25">
      <c r="A8688" s="447"/>
      <c r="B8688" s="449">
        <v>104832</v>
      </c>
      <c r="C8688" s="439" t="s">
        <v>12085</v>
      </c>
      <c r="D8688" s="449" t="s">
        <v>84</v>
      </c>
      <c r="E8688" s="450">
        <v>0</v>
      </c>
      <c r="F8688" s="455"/>
      <c r="G8688" s="453" t="e">
        <f>VLOOKUP(B8688,'SINAPI-%MO'!B:E,4,0)</f>
        <v>#N/A</v>
      </c>
      <c r="H8688" s="456" t="str">
        <f t="shared" si="135"/>
        <v/>
      </c>
    </row>
    <row r="8689" spans="1:8" x14ac:dyDescent="0.25">
      <c r="A8689" s="447"/>
      <c r="B8689" s="449">
        <v>104831</v>
      </c>
      <c r="C8689" s="439" t="s">
        <v>12086</v>
      </c>
      <c r="D8689" s="449" t="s">
        <v>84</v>
      </c>
      <c r="E8689" s="450">
        <v>0</v>
      </c>
      <c r="F8689" s="455"/>
      <c r="G8689" s="453" t="e">
        <f>VLOOKUP(B8689,'SINAPI-%MO'!B:E,4,0)</f>
        <v>#N/A</v>
      </c>
      <c r="H8689" s="456" t="str">
        <f t="shared" si="135"/>
        <v/>
      </c>
    </row>
    <row r="8690" spans="1:8" x14ac:dyDescent="0.25">
      <c r="A8690" s="447"/>
      <c r="B8690" s="449">
        <v>103773</v>
      </c>
      <c r="C8690" s="439" t="s">
        <v>12087</v>
      </c>
      <c r="D8690" s="449" t="s">
        <v>60</v>
      </c>
      <c r="E8690" s="450">
        <v>0</v>
      </c>
      <c r="F8690" s="455"/>
      <c r="G8690" s="453" t="e">
        <f>VLOOKUP(B8690,'SINAPI-%MO'!B:E,4,0)</f>
        <v>#N/A</v>
      </c>
      <c r="H8690" s="456" t="str">
        <f t="shared" si="135"/>
        <v/>
      </c>
    </row>
    <row r="8691" spans="1:8" x14ac:dyDescent="0.25">
      <c r="A8691" s="447"/>
      <c r="B8691" s="449">
        <v>103772</v>
      </c>
      <c r="C8691" s="439" t="s">
        <v>12088</v>
      </c>
      <c r="D8691" s="449" t="s">
        <v>60</v>
      </c>
      <c r="E8691" s="450">
        <v>0</v>
      </c>
      <c r="F8691" s="455"/>
      <c r="G8691" s="453" t="e">
        <f>VLOOKUP(B8691,'SINAPI-%MO'!B:E,4,0)</f>
        <v>#N/A</v>
      </c>
      <c r="H8691" s="456" t="str">
        <f t="shared" si="135"/>
        <v/>
      </c>
    </row>
    <row r="8692" spans="1:8" x14ac:dyDescent="0.25">
      <c r="A8692" s="447"/>
      <c r="B8692" s="449">
        <v>103768</v>
      </c>
      <c r="C8692" s="439" t="s">
        <v>12089</v>
      </c>
      <c r="D8692" s="449" t="s">
        <v>60</v>
      </c>
      <c r="E8692" s="450">
        <v>0</v>
      </c>
      <c r="F8692" s="455"/>
      <c r="G8692" s="453" t="e">
        <f>VLOOKUP(B8692,'SINAPI-%MO'!B:E,4,0)</f>
        <v>#N/A</v>
      </c>
      <c r="H8692" s="456" t="str">
        <f t="shared" si="135"/>
        <v/>
      </c>
    </row>
    <row r="8693" spans="1:8" x14ac:dyDescent="0.25">
      <c r="A8693" s="447"/>
      <c r="B8693" s="449">
        <v>103767</v>
      </c>
      <c r="C8693" s="439" t="s">
        <v>12090</v>
      </c>
      <c r="D8693" s="449" t="s">
        <v>60</v>
      </c>
      <c r="E8693" s="450">
        <v>0</v>
      </c>
      <c r="F8693" s="455"/>
      <c r="G8693" s="453" t="e">
        <f>VLOOKUP(B8693,'SINAPI-%MO'!B:E,4,0)</f>
        <v>#N/A</v>
      </c>
      <c r="H8693" s="456" t="str">
        <f t="shared" si="135"/>
        <v/>
      </c>
    </row>
    <row r="8694" spans="1:8" x14ac:dyDescent="0.25">
      <c r="A8694" s="447"/>
      <c r="B8694" s="449">
        <v>103766</v>
      </c>
      <c r="C8694" s="439" t="s">
        <v>12091</v>
      </c>
      <c r="D8694" s="449" t="s">
        <v>60</v>
      </c>
      <c r="E8694" s="450">
        <v>0</v>
      </c>
      <c r="F8694" s="455"/>
      <c r="G8694" s="453" t="e">
        <f>VLOOKUP(B8694,'SINAPI-%MO'!B:E,4,0)</f>
        <v>#N/A</v>
      </c>
      <c r="H8694" s="456" t="str">
        <f t="shared" si="135"/>
        <v/>
      </c>
    </row>
    <row r="8695" spans="1:8" x14ac:dyDescent="0.25">
      <c r="A8695" s="447"/>
      <c r="B8695" s="449">
        <v>103765</v>
      </c>
      <c r="C8695" s="439" t="s">
        <v>12092</v>
      </c>
      <c r="D8695" s="449" t="s">
        <v>60</v>
      </c>
      <c r="E8695" s="450">
        <v>0</v>
      </c>
      <c r="F8695" s="455"/>
      <c r="G8695" s="453" t="e">
        <f>VLOOKUP(B8695,'SINAPI-%MO'!B:E,4,0)</f>
        <v>#N/A</v>
      </c>
      <c r="H8695" s="456" t="str">
        <f t="shared" si="135"/>
        <v/>
      </c>
    </row>
    <row r="8696" spans="1:8" x14ac:dyDescent="0.25">
      <c r="A8696" s="447"/>
      <c r="B8696" s="449">
        <v>103771</v>
      </c>
      <c r="C8696" s="439" t="s">
        <v>12093</v>
      </c>
      <c r="D8696" s="449" t="s">
        <v>60</v>
      </c>
      <c r="E8696" s="450">
        <v>0</v>
      </c>
      <c r="F8696" s="455"/>
      <c r="G8696" s="453" t="e">
        <f>VLOOKUP(B8696,'SINAPI-%MO'!B:E,4,0)</f>
        <v>#N/A</v>
      </c>
      <c r="H8696" s="456" t="str">
        <f t="shared" si="135"/>
        <v/>
      </c>
    </row>
    <row r="8697" spans="1:8" x14ac:dyDescent="0.25">
      <c r="A8697" s="447"/>
      <c r="B8697" s="449">
        <v>103769</v>
      </c>
      <c r="C8697" s="439" t="s">
        <v>5047</v>
      </c>
      <c r="D8697" s="449" t="s">
        <v>60</v>
      </c>
      <c r="E8697" s="450">
        <v>4363.22</v>
      </c>
      <c r="F8697" s="455">
        <v>0</v>
      </c>
      <c r="G8697" s="453">
        <f>VLOOKUP(B8697,'SINAPI-%MO'!B:E,4,0)</f>
        <v>0.1124</v>
      </c>
      <c r="H8697" s="456">
        <f t="shared" si="135"/>
        <v>3872.79</v>
      </c>
    </row>
    <row r="8698" spans="1:8" x14ac:dyDescent="0.25">
      <c r="A8698" s="447"/>
      <c r="B8698" s="449">
        <v>103770</v>
      </c>
      <c r="C8698" s="439" t="s">
        <v>12094</v>
      </c>
      <c r="D8698" s="449" t="s">
        <v>60</v>
      </c>
      <c r="E8698" s="450">
        <v>0</v>
      </c>
      <c r="F8698" s="455"/>
      <c r="G8698" s="453" t="e">
        <f>VLOOKUP(B8698,'SINAPI-%MO'!B:E,4,0)</f>
        <v>#N/A</v>
      </c>
      <c r="H8698" s="456" t="str">
        <f t="shared" si="135"/>
        <v/>
      </c>
    </row>
    <row r="8699" spans="1:8" x14ac:dyDescent="0.25">
      <c r="A8699" s="447"/>
      <c r="B8699" s="449">
        <v>103764</v>
      </c>
      <c r="C8699" s="439" t="s">
        <v>12095</v>
      </c>
      <c r="D8699" s="449" t="s">
        <v>60</v>
      </c>
      <c r="E8699" s="450">
        <v>0</v>
      </c>
      <c r="F8699" s="455"/>
      <c r="G8699" s="453" t="e">
        <f>VLOOKUP(B8699,'SINAPI-%MO'!B:E,4,0)</f>
        <v>#N/A</v>
      </c>
      <c r="H8699" s="456" t="str">
        <f t="shared" si="135"/>
        <v/>
      </c>
    </row>
    <row r="8700" spans="1:8" x14ac:dyDescent="0.25">
      <c r="A8700" s="447"/>
      <c r="B8700" s="449">
        <v>103780</v>
      </c>
      <c r="C8700" s="439" t="s">
        <v>12096</v>
      </c>
      <c r="D8700" s="449" t="s">
        <v>71</v>
      </c>
      <c r="E8700" s="450">
        <v>0</v>
      </c>
      <c r="F8700" s="455"/>
      <c r="G8700" s="453" t="e">
        <f>VLOOKUP(B8700,'SINAPI-%MO'!B:E,4,0)</f>
        <v>#N/A</v>
      </c>
      <c r="H8700" s="456" t="str">
        <f t="shared" si="135"/>
        <v/>
      </c>
    </row>
    <row r="8701" spans="1:8" x14ac:dyDescent="0.25">
      <c r="A8701" s="447"/>
      <c r="B8701" s="449">
        <v>103781</v>
      </c>
      <c r="C8701" s="439" t="s">
        <v>12097</v>
      </c>
      <c r="D8701" s="449" t="s">
        <v>71</v>
      </c>
      <c r="E8701" s="450">
        <v>0</v>
      </c>
      <c r="F8701" s="455"/>
      <c r="G8701" s="453" t="e">
        <f>VLOOKUP(B8701,'SINAPI-%MO'!B:E,4,0)</f>
        <v>#N/A</v>
      </c>
      <c r="H8701" s="456" t="str">
        <f t="shared" si="135"/>
        <v/>
      </c>
    </row>
    <row r="8702" spans="1:8" x14ac:dyDescent="0.25">
      <c r="A8702" s="447"/>
      <c r="B8702" s="449">
        <v>103779</v>
      </c>
      <c r="C8702" s="439" t="s">
        <v>12098</v>
      </c>
      <c r="D8702" s="449" t="s">
        <v>71</v>
      </c>
      <c r="E8702" s="450">
        <v>0</v>
      </c>
      <c r="F8702" s="455"/>
      <c r="G8702" s="453" t="e">
        <f>VLOOKUP(B8702,'SINAPI-%MO'!B:E,4,0)</f>
        <v>#N/A</v>
      </c>
      <c r="H8702" s="456" t="str">
        <f t="shared" si="135"/>
        <v/>
      </c>
    </row>
    <row r="8703" spans="1:8" x14ac:dyDescent="0.25">
      <c r="A8703" s="447"/>
      <c r="B8703" s="449">
        <v>103778</v>
      </c>
      <c r="C8703" s="439" t="s">
        <v>12099</v>
      </c>
      <c r="D8703" s="449" t="s">
        <v>71</v>
      </c>
      <c r="E8703" s="450">
        <v>0</v>
      </c>
      <c r="F8703" s="455"/>
      <c r="G8703" s="453" t="e">
        <f>VLOOKUP(B8703,'SINAPI-%MO'!B:E,4,0)</f>
        <v>#N/A</v>
      </c>
      <c r="H8703" s="456" t="str">
        <f t="shared" si="135"/>
        <v/>
      </c>
    </row>
    <row r="8704" spans="1:8" x14ac:dyDescent="0.25">
      <c r="A8704" s="447"/>
      <c r="B8704" s="449">
        <v>103924</v>
      </c>
      <c r="C8704" s="439" t="s">
        <v>12100</v>
      </c>
      <c r="D8704" s="449" t="s">
        <v>71</v>
      </c>
      <c r="E8704" s="450">
        <v>0</v>
      </c>
      <c r="F8704" s="455"/>
      <c r="G8704" s="453" t="e">
        <f>VLOOKUP(B8704,'SINAPI-%MO'!B:E,4,0)</f>
        <v>#N/A</v>
      </c>
      <c r="H8704" s="456" t="str">
        <f t="shared" si="135"/>
        <v/>
      </c>
    </row>
    <row r="8705" spans="1:8" x14ac:dyDescent="0.25">
      <c r="A8705" s="447"/>
      <c r="B8705" s="449">
        <v>103776</v>
      </c>
      <c r="C8705" s="439" t="s">
        <v>12101</v>
      </c>
      <c r="D8705" s="449" t="s">
        <v>71</v>
      </c>
      <c r="E8705" s="450">
        <v>0</v>
      </c>
      <c r="F8705" s="455"/>
      <c r="G8705" s="453" t="e">
        <f>VLOOKUP(B8705,'SINAPI-%MO'!B:E,4,0)</f>
        <v>#N/A</v>
      </c>
      <c r="H8705" s="456" t="str">
        <f t="shared" si="135"/>
        <v/>
      </c>
    </row>
    <row r="8706" spans="1:8" x14ac:dyDescent="0.25">
      <c r="A8706" s="447"/>
      <c r="B8706" s="449">
        <v>103774</v>
      </c>
      <c r="C8706" s="439" t="s">
        <v>12102</v>
      </c>
      <c r="D8706" s="449" t="s">
        <v>71</v>
      </c>
      <c r="E8706" s="450">
        <v>0</v>
      </c>
      <c r="F8706" s="455"/>
      <c r="G8706" s="453" t="e">
        <f>VLOOKUP(B8706,'SINAPI-%MO'!B:E,4,0)</f>
        <v>#N/A</v>
      </c>
      <c r="H8706" s="456" t="str">
        <f t="shared" si="135"/>
        <v/>
      </c>
    </row>
    <row r="8707" spans="1:8" x14ac:dyDescent="0.25">
      <c r="A8707" s="447"/>
      <c r="B8707" s="449">
        <v>103775</v>
      </c>
      <c r="C8707" s="439" t="s">
        <v>12103</v>
      </c>
      <c r="D8707" s="449" t="s">
        <v>71</v>
      </c>
      <c r="E8707" s="450">
        <v>0</v>
      </c>
      <c r="F8707" s="455"/>
      <c r="G8707" s="453" t="e">
        <f>VLOOKUP(B8707,'SINAPI-%MO'!B:E,4,0)</f>
        <v>#N/A</v>
      </c>
      <c r="H8707" s="456" t="str">
        <f t="shared" si="135"/>
        <v/>
      </c>
    </row>
    <row r="8708" spans="1:8" x14ac:dyDescent="0.25">
      <c r="A8708" s="447"/>
      <c r="B8708" s="449">
        <v>106266</v>
      </c>
      <c r="C8708" s="439" t="s">
        <v>15386</v>
      </c>
      <c r="D8708" s="449" t="s">
        <v>60</v>
      </c>
      <c r="E8708" s="450">
        <v>0</v>
      </c>
      <c r="F8708" s="455"/>
      <c r="G8708" s="453" t="e">
        <f>VLOOKUP(B8708,'SINAPI-%MO'!B:E,4,0)</f>
        <v>#N/A</v>
      </c>
      <c r="H8708" s="456" t="str">
        <f t="shared" si="135"/>
        <v/>
      </c>
    </row>
    <row r="8709" spans="1:8" x14ac:dyDescent="0.25">
      <c r="A8709" s="447"/>
      <c r="B8709" s="449">
        <v>106270</v>
      </c>
      <c r="C8709" s="439" t="s">
        <v>15387</v>
      </c>
      <c r="D8709" s="449" t="s">
        <v>60</v>
      </c>
      <c r="E8709" s="450">
        <v>0</v>
      </c>
      <c r="F8709" s="455"/>
      <c r="G8709" s="453" t="e">
        <f>VLOOKUP(B8709,'SINAPI-%MO'!B:E,4,0)</f>
        <v>#N/A</v>
      </c>
      <c r="H8709" s="456" t="str">
        <f t="shared" si="135"/>
        <v/>
      </c>
    </row>
    <row r="8710" spans="1:8" x14ac:dyDescent="0.25">
      <c r="A8710" s="447"/>
      <c r="B8710" s="449">
        <v>106271</v>
      </c>
      <c r="C8710" s="439" t="s">
        <v>15388</v>
      </c>
      <c r="D8710" s="449" t="s">
        <v>60</v>
      </c>
      <c r="E8710" s="450">
        <v>0</v>
      </c>
      <c r="F8710" s="455"/>
      <c r="G8710" s="453" t="e">
        <f>VLOOKUP(B8710,'SINAPI-%MO'!B:E,4,0)</f>
        <v>#N/A</v>
      </c>
      <c r="H8710" s="456" t="str">
        <f t="shared" si="135"/>
        <v/>
      </c>
    </row>
    <row r="8711" spans="1:8" x14ac:dyDescent="0.25">
      <c r="A8711" s="447"/>
      <c r="B8711" s="449">
        <v>106267</v>
      </c>
      <c r="C8711" s="439" t="s">
        <v>15389</v>
      </c>
      <c r="D8711" s="449" t="s">
        <v>60</v>
      </c>
      <c r="E8711" s="450">
        <v>0</v>
      </c>
      <c r="F8711" s="455"/>
      <c r="G8711" s="453" t="e">
        <f>VLOOKUP(B8711,'SINAPI-%MO'!B:E,4,0)</f>
        <v>#N/A</v>
      </c>
      <c r="H8711" s="456" t="str">
        <f t="shared" si="135"/>
        <v/>
      </c>
    </row>
    <row r="8712" spans="1:8" x14ac:dyDescent="0.25">
      <c r="A8712" s="447"/>
      <c r="B8712" s="449">
        <v>106272</v>
      </c>
      <c r="C8712" s="439" t="s">
        <v>15390</v>
      </c>
      <c r="D8712" s="449" t="s">
        <v>60</v>
      </c>
      <c r="E8712" s="450">
        <v>0</v>
      </c>
      <c r="F8712" s="455"/>
      <c r="G8712" s="453" t="e">
        <f>VLOOKUP(B8712,'SINAPI-%MO'!B:E,4,0)</f>
        <v>#N/A</v>
      </c>
      <c r="H8712" s="456" t="str">
        <f t="shared" si="135"/>
        <v/>
      </c>
    </row>
    <row r="8713" spans="1:8" x14ac:dyDescent="0.25">
      <c r="A8713" s="447"/>
      <c r="B8713" s="449">
        <v>106268</v>
      </c>
      <c r="C8713" s="439" t="s">
        <v>15391</v>
      </c>
      <c r="D8713" s="449" t="s">
        <v>60</v>
      </c>
      <c r="E8713" s="450">
        <v>0</v>
      </c>
      <c r="F8713" s="455"/>
      <c r="G8713" s="453" t="e">
        <f>VLOOKUP(B8713,'SINAPI-%MO'!B:E,4,0)</f>
        <v>#N/A</v>
      </c>
      <c r="H8713" s="456" t="str">
        <f t="shared" si="135"/>
        <v/>
      </c>
    </row>
    <row r="8714" spans="1:8" x14ac:dyDescent="0.25">
      <c r="A8714" s="447"/>
      <c r="B8714" s="449">
        <v>106269</v>
      </c>
      <c r="C8714" s="439" t="s">
        <v>15392</v>
      </c>
      <c r="D8714" s="449" t="s">
        <v>60</v>
      </c>
      <c r="E8714" s="450">
        <v>0</v>
      </c>
      <c r="F8714" s="455"/>
      <c r="G8714" s="453" t="e">
        <f>VLOOKUP(B8714,'SINAPI-%MO'!B:E,4,0)</f>
        <v>#N/A</v>
      </c>
      <c r="H8714" s="456" t="str">
        <f t="shared" si="135"/>
        <v/>
      </c>
    </row>
    <row r="8715" spans="1:8" x14ac:dyDescent="0.25">
      <c r="A8715" s="447"/>
      <c r="B8715" s="449">
        <v>106279</v>
      </c>
      <c r="C8715" s="439" t="s">
        <v>15393</v>
      </c>
      <c r="D8715" s="449" t="s">
        <v>60</v>
      </c>
      <c r="E8715" s="450">
        <v>0</v>
      </c>
      <c r="F8715" s="455"/>
      <c r="G8715" s="453" t="e">
        <f>VLOOKUP(B8715,'SINAPI-%MO'!B:E,4,0)</f>
        <v>#N/A</v>
      </c>
      <c r="H8715" s="456" t="str">
        <f t="shared" si="135"/>
        <v/>
      </c>
    </row>
    <row r="8716" spans="1:8" x14ac:dyDescent="0.25">
      <c r="A8716" s="447"/>
      <c r="B8716" s="449">
        <v>106280</v>
      </c>
      <c r="C8716" s="439" t="s">
        <v>15394</v>
      </c>
      <c r="D8716" s="449" t="s">
        <v>60</v>
      </c>
      <c r="E8716" s="450">
        <v>0</v>
      </c>
      <c r="F8716" s="455"/>
      <c r="G8716" s="453" t="e">
        <f>VLOOKUP(B8716,'SINAPI-%MO'!B:E,4,0)</f>
        <v>#N/A</v>
      </c>
      <c r="H8716" s="456" t="str">
        <f t="shared" ref="H8716:H8779" si="136">IF(E8716&gt;0,TRUNC(E8716*(1-G8716),2),"")</f>
        <v/>
      </c>
    </row>
    <row r="8717" spans="1:8" x14ac:dyDescent="0.25">
      <c r="A8717" s="447"/>
      <c r="B8717" s="449">
        <v>106265</v>
      </c>
      <c r="C8717" s="439" t="s">
        <v>15395</v>
      </c>
      <c r="D8717" s="449" t="s">
        <v>73</v>
      </c>
      <c r="E8717" s="450">
        <v>0</v>
      </c>
      <c r="F8717" s="455"/>
      <c r="G8717" s="453" t="e">
        <f>VLOOKUP(B8717,'SINAPI-%MO'!B:E,4,0)</f>
        <v>#N/A</v>
      </c>
      <c r="H8717" s="456" t="str">
        <f t="shared" si="136"/>
        <v/>
      </c>
    </row>
    <row r="8718" spans="1:8" x14ac:dyDescent="0.25">
      <c r="A8718" s="447"/>
      <c r="B8718" s="449">
        <v>106273</v>
      </c>
      <c r="C8718" s="439" t="s">
        <v>15396</v>
      </c>
      <c r="D8718" s="449" t="s">
        <v>60</v>
      </c>
      <c r="E8718" s="450">
        <v>0</v>
      </c>
      <c r="F8718" s="455"/>
      <c r="G8718" s="453" t="e">
        <f>VLOOKUP(B8718,'SINAPI-%MO'!B:E,4,0)</f>
        <v>#N/A</v>
      </c>
      <c r="H8718" s="456" t="str">
        <f t="shared" si="136"/>
        <v/>
      </c>
    </row>
    <row r="8719" spans="1:8" x14ac:dyDescent="0.25">
      <c r="A8719" s="447"/>
      <c r="B8719" s="449">
        <v>106274</v>
      </c>
      <c r="C8719" s="439" t="s">
        <v>15397</v>
      </c>
      <c r="D8719" s="449" t="s">
        <v>60</v>
      </c>
      <c r="E8719" s="450">
        <v>0</v>
      </c>
      <c r="F8719" s="455"/>
      <c r="G8719" s="453" t="e">
        <f>VLOOKUP(B8719,'SINAPI-%MO'!B:E,4,0)</f>
        <v>#N/A</v>
      </c>
      <c r="H8719" s="456" t="str">
        <f t="shared" si="136"/>
        <v/>
      </c>
    </row>
    <row r="8720" spans="1:8" x14ac:dyDescent="0.25">
      <c r="A8720" s="447"/>
      <c r="B8720" s="449">
        <v>106275</v>
      </c>
      <c r="C8720" s="439" t="s">
        <v>15398</v>
      </c>
      <c r="D8720" s="449" t="s">
        <v>60</v>
      </c>
      <c r="E8720" s="450">
        <v>0</v>
      </c>
      <c r="F8720" s="455"/>
      <c r="G8720" s="453" t="e">
        <f>VLOOKUP(B8720,'SINAPI-%MO'!B:E,4,0)</f>
        <v>#N/A</v>
      </c>
      <c r="H8720" s="456" t="str">
        <f t="shared" si="136"/>
        <v/>
      </c>
    </row>
    <row r="8721" spans="1:8" x14ac:dyDescent="0.25">
      <c r="A8721" s="447"/>
      <c r="B8721" s="449">
        <v>106276</v>
      </c>
      <c r="C8721" s="439" t="s">
        <v>15399</v>
      </c>
      <c r="D8721" s="449" t="s">
        <v>60</v>
      </c>
      <c r="E8721" s="450">
        <v>0</v>
      </c>
      <c r="F8721" s="455"/>
      <c r="G8721" s="453" t="e">
        <f>VLOOKUP(B8721,'SINAPI-%MO'!B:E,4,0)</f>
        <v>#N/A</v>
      </c>
      <c r="H8721" s="456" t="str">
        <f t="shared" si="136"/>
        <v/>
      </c>
    </row>
    <row r="8722" spans="1:8" x14ac:dyDescent="0.25">
      <c r="A8722" s="447"/>
      <c r="B8722" s="449">
        <v>106277</v>
      </c>
      <c r="C8722" s="439" t="s">
        <v>15400</v>
      </c>
      <c r="D8722" s="449" t="s">
        <v>60</v>
      </c>
      <c r="E8722" s="450">
        <v>0</v>
      </c>
      <c r="F8722" s="455"/>
      <c r="G8722" s="453" t="e">
        <f>VLOOKUP(B8722,'SINAPI-%MO'!B:E,4,0)</f>
        <v>#N/A</v>
      </c>
      <c r="H8722" s="456" t="str">
        <f t="shared" si="136"/>
        <v/>
      </c>
    </row>
    <row r="8723" spans="1:8" x14ac:dyDescent="0.25">
      <c r="A8723" s="447"/>
      <c r="B8723" s="449">
        <v>106278</v>
      </c>
      <c r="C8723" s="439" t="s">
        <v>15401</v>
      </c>
      <c r="D8723" s="449" t="s">
        <v>60</v>
      </c>
      <c r="E8723" s="450">
        <v>0</v>
      </c>
      <c r="F8723" s="455"/>
      <c r="G8723" s="453" t="e">
        <f>VLOOKUP(B8723,'SINAPI-%MO'!B:E,4,0)</f>
        <v>#N/A</v>
      </c>
      <c r="H8723" s="456" t="str">
        <f t="shared" si="136"/>
        <v/>
      </c>
    </row>
    <row r="8724" spans="1:8" x14ac:dyDescent="0.25">
      <c r="A8724" s="447"/>
      <c r="B8724" s="449">
        <v>106295</v>
      </c>
      <c r="C8724" s="439" t="s">
        <v>14937</v>
      </c>
      <c r="D8724" s="449" t="s">
        <v>60</v>
      </c>
      <c r="E8724" s="450">
        <v>270.3</v>
      </c>
      <c r="F8724" s="455">
        <v>0</v>
      </c>
      <c r="G8724" s="453">
        <f>VLOOKUP(B8724,'SINAPI-%MO'!B:E,4,0)</f>
        <v>0.1191</v>
      </c>
      <c r="H8724" s="456">
        <f t="shared" si="136"/>
        <v>238.1</v>
      </c>
    </row>
    <row r="8725" spans="1:8" x14ac:dyDescent="0.25">
      <c r="A8725" s="447"/>
      <c r="B8725" s="449">
        <v>106300</v>
      </c>
      <c r="C8725" s="439" t="s">
        <v>14938</v>
      </c>
      <c r="D8725" s="449" t="s">
        <v>60</v>
      </c>
      <c r="E8725" s="450">
        <v>631.23</v>
      </c>
      <c r="F8725" s="455">
        <v>0</v>
      </c>
      <c r="G8725" s="453">
        <f>VLOOKUP(B8725,'SINAPI-%MO'!B:E,4,0)</f>
        <v>0.21190000000000001</v>
      </c>
      <c r="H8725" s="456">
        <f t="shared" si="136"/>
        <v>497.47</v>
      </c>
    </row>
    <row r="8726" spans="1:8" x14ac:dyDescent="0.25">
      <c r="A8726" s="447"/>
      <c r="B8726" s="449">
        <v>106293</v>
      </c>
      <c r="C8726" s="439" t="s">
        <v>14939</v>
      </c>
      <c r="D8726" s="449" t="s">
        <v>60</v>
      </c>
      <c r="E8726" s="450">
        <v>214.6</v>
      </c>
      <c r="F8726" s="455">
        <v>0</v>
      </c>
      <c r="G8726" s="453">
        <f>VLOOKUP(B8726,'SINAPI-%MO'!B:E,4,0)</f>
        <v>8.6900000000000005E-2</v>
      </c>
      <c r="H8726" s="456">
        <f t="shared" si="136"/>
        <v>195.95</v>
      </c>
    </row>
    <row r="8727" spans="1:8" x14ac:dyDescent="0.25">
      <c r="A8727" s="447"/>
      <c r="B8727" s="449">
        <v>106297</v>
      </c>
      <c r="C8727" s="439" t="s">
        <v>14940</v>
      </c>
      <c r="D8727" s="449" t="s">
        <v>60</v>
      </c>
      <c r="E8727" s="450">
        <v>321.33</v>
      </c>
      <c r="F8727" s="455">
        <v>0</v>
      </c>
      <c r="G8727" s="453">
        <f>VLOOKUP(B8727,'SINAPI-%MO'!B:E,4,0)</f>
        <v>0.16339999999999999</v>
      </c>
      <c r="H8727" s="456">
        <f t="shared" si="136"/>
        <v>268.82</v>
      </c>
    </row>
    <row r="8728" spans="1:8" x14ac:dyDescent="0.25">
      <c r="A8728" s="447"/>
      <c r="B8728" s="449">
        <v>106298</v>
      </c>
      <c r="C8728" s="439" t="s">
        <v>14941</v>
      </c>
      <c r="D8728" s="449" t="s">
        <v>60</v>
      </c>
      <c r="E8728" s="450">
        <v>491.15</v>
      </c>
      <c r="F8728" s="455">
        <v>0</v>
      </c>
      <c r="G8728" s="453">
        <f>VLOOKUP(B8728,'SINAPI-%MO'!B:E,4,0)</f>
        <v>0.16209999999999999</v>
      </c>
      <c r="H8728" s="456">
        <f t="shared" si="136"/>
        <v>411.53</v>
      </c>
    </row>
    <row r="8729" spans="1:8" x14ac:dyDescent="0.25">
      <c r="A8729" s="447"/>
      <c r="B8729" s="449">
        <v>106301</v>
      </c>
      <c r="C8729" s="439" t="s">
        <v>14942</v>
      </c>
      <c r="D8729" s="449" t="s">
        <v>60</v>
      </c>
      <c r="E8729" s="450">
        <v>943.68</v>
      </c>
      <c r="F8729" s="455">
        <v>0</v>
      </c>
      <c r="G8729" s="453">
        <f>VLOOKUP(B8729,'SINAPI-%MO'!B:E,4,0)</f>
        <v>0.22789999999999999</v>
      </c>
      <c r="H8729" s="456">
        <f t="shared" si="136"/>
        <v>728.61</v>
      </c>
    </row>
    <row r="8730" spans="1:8" x14ac:dyDescent="0.25">
      <c r="A8730" s="447"/>
      <c r="B8730" s="449">
        <v>106292</v>
      </c>
      <c r="C8730" s="439" t="s">
        <v>14943</v>
      </c>
      <c r="D8730" s="449" t="s">
        <v>60</v>
      </c>
      <c r="E8730" s="450">
        <v>203.74</v>
      </c>
      <c r="F8730" s="455">
        <v>0</v>
      </c>
      <c r="G8730" s="453">
        <f>VLOOKUP(B8730,'SINAPI-%MO'!B:E,4,0)</f>
        <v>9.1499999999999998E-2</v>
      </c>
      <c r="H8730" s="456">
        <f t="shared" si="136"/>
        <v>185.09</v>
      </c>
    </row>
    <row r="8731" spans="1:8" x14ac:dyDescent="0.25">
      <c r="A8731" s="447"/>
      <c r="B8731" s="449">
        <v>106282</v>
      </c>
      <c r="C8731" s="439" t="s">
        <v>14944</v>
      </c>
      <c r="D8731" s="449" t="s">
        <v>60</v>
      </c>
      <c r="E8731" s="450">
        <v>81.260000000000005</v>
      </c>
      <c r="F8731" s="455">
        <v>0</v>
      </c>
      <c r="G8731" s="453">
        <f>VLOOKUP(B8731,'SINAPI-%MO'!B:E,4,0)</f>
        <v>0.17199999999999999</v>
      </c>
      <c r="H8731" s="456">
        <f t="shared" si="136"/>
        <v>67.28</v>
      </c>
    </row>
    <row r="8732" spans="1:8" x14ac:dyDescent="0.25">
      <c r="A8732" s="447"/>
      <c r="B8732" s="449">
        <v>106283</v>
      </c>
      <c r="C8732" s="439" t="s">
        <v>14945</v>
      </c>
      <c r="D8732" s="449" t="s">
        <v>60</v>
      </c>
      <c r="E8732" s="450">
        <v>81.260000000000005</v>
      </c>
      <c r="F8732" s="455">
        <v>0</v>
      </c>
      <c r="G8732" s="453">
        <f>VLOOKUP(B8732,'SINAPI-%MO'!B:E,4,0)</f>
        <v>0.17199999999999999</v>
      </c>
      <c r="H8732" s="456">
        <f t="shared" si="136"/>
        <v>67.28</v>
      </c>
    </row>
    <row r="8733" spans="1:8" x14ac:dyDescent="0.25">
      <c r="A8733" s="447"/>
      <c r="B8733" s="449">
        <v>106286</v>
      </c>
      <c r="C8733" s="439" t="s">
        <v>14946</v>
      </c>
      <c r="D8733" s="449" t="s">
        <v>60</v>
      </c>
      <c r="E8733" s="450">
        <v>91.41</v>
      </c>
      <c r="F8733" s="455">
        <v>0</v>
      </c>
      <c r="G8733" s="453">
        <f>VLOOKUP(B8733,'SINAPI-%MO'!B:E,4,0)</f>
        <v>0.26400000000000001</v>
      </c>
      <c r="H8733" s="456">
        <f t="shared" si="136"/>
        <v>67.27</v>
      </c>
    </row>
    <row r="8734" spans="1:8" x14ac:dyDescent="0.25">
      <c r="A8734" s="447"/>
      <c r="B8734" s="449">
        <v>106287</v>
      </c>
      <c r="C8734" s="439" t="s">
        <v>14947</v>
      </c>
      <c r="D8734" s="449" t="s">
        <v>60</v>
      </c>
      <c r="E8734" s="450">
        <v>108.82</v>
      </c>
      <c r="F8734" s="455">
        <v>0</v>
      </c>
      <c r="G8734" s="453">
        <f>VLOOKUP(B8734,'SINAPI-%MO'!B:E,4,0)</f>
        <v>0.3619</v>
      </c>
      <c r="H8734" s="456">
        <f t="shared" si="136"/>
        <v>69.430000000000007</v>
      </c>
    </row>
    <row r="8735" spans="1:8" x14ac:dyDescent="0.25">
      <c r="A8735" s="447"/>
      <c r="B8735" s="449">
        <v>106288</v>
      </c>
      <c r="C8735" s="439" t="s">
        <v>14948</v>
      </c>
      <c r="D8735" s="449" t="s">
        <v>60</v>
      </c>
      <c r="E8735" s="450">
        <v>130.88</v>
      </c>
      <c r="F8735" s="455">
        <v>0</v>
      </c>
      <c r="G8735" s="453">
        <f>VLOOKUP(B8735,'SINAPI-%MO'!B:E,4,0)</f>
        <v>0.45610000000000001</v>
      </c>
      <c r="H8735" s="456">
        <f t="shared" si="136"/>
        <v>71.180000000000007</v>
      </c>
    </row>
    <row r="8736" spans="1:8" x14ac:dyDescent="0.25">
      <c r="A8736" s="447"/>
      <c r="B8736" s="449">
        <v>106289</v>
      </c>
      <c r="C8736" s="439" t="s">
        <v>14949</v>
      </c>
      <c r="D8736" s="449" t="s">
        <v>60</v>
      </c>
      <c r="E8736" s="450">
        <v>172.48</v>
      </c>
      <c r="F8736" s="455">
        <v>0</v>
      </c>
      <c r="G8736" s="453">
        <f>VLOOKUP(B8736,'SINAPI-%MO'!B:E,4,0)</f>
        <v>0.58169999999999999</v>
      </c>
      <c r="H8736" s="456">
        <f t="shared" si="136"/>
        <v>72.14</v>
      </c>
    </row>
    <row r="8737" spans="1:8" x14ac:dyDescent="0.25">
      <c r="A8737" s="447"/>
      <c r="B8737" s="449">
        <v>106290</v>
      </c>
      <c r="C8737" s="439" t="s">
        <v>14950</v>
      </c>
      <c r="D8737" s="449" t="s">
        <v>60</v>
      </c>
      <c r="E8737" s="450">
        <v>235.65</v>
      </c>
      <c r="F8737" s="455">
        <v>0</v>
      </c>
      <c r="G8737" s="453">
        <f>VLOOKUP(B8737,'SINAPI-%MO'!B:E,4,0)</f>
        <v>0.68440000000000001</v>
      </c>
      <c r="H8737" s="456">
        <f t="shared" si="136"/>
        <v>74.37</v>
      </c>
    </row>
    <row r="8738" spans="1:8" x14ac:dyDescent="0.25">
      <c r="A8738" s="447"/>
      <c r="B8738" s="449">
        <v>106291</v>
      </c>
      <c r="C8738" s="439" t="s">
        <v>14951</v>
      </c>
      <c r="D8738" s="449" t="s">
        <v>60</v>
      </c>
      <c r="E8738" s="450">
        <v>344.23</v>
      </c>
      <c r="F8738" s="455">
        <v>0</v>
      </c>
      <c r="G8738" s="453">
        <f>VLOOKUP(B8738,'SINAPI-%MO'!B:E,4,0)</f>
        <v>0.73419999999999996</v>
      </c>
      <c r="H8738" s="456">
        <f t="shared" si="136"/>
        <v>91.49</v>
      </c>
    </row>
    <row r="8739" spans="1:8" x14ac:dyDescent="0.25">
      <c r="A8739" s="447"/>
      <c r="B8739" s="449">
        <v>102136</v>
      </c>
      <c r="C8739" s="439" t="s">
        <v>14952</v>
      </c>
      <c r="D8739" s="449" t="s">
        <v>60</v>
      </c>
      <c r="E8739" s="450">
        <v>139.88999999999999</v>
      </c>
      <c r="F8739" s="455">
        <v>0</v>
      </c>
      <c r="G8739" s="453">
        <f>VLOOKUP(B8739,'SINAPI-%MO'!B:E,4,0)</f>
        <v>0.89959999999999996</v>
      </c>
      <c r="H8739" s="456">
        <f t="shared" si="136"/>
        <v>14.04</v>
      </c>
    </row>
    <row r="8740" spans="1:8" x14ac:dyDescent="0.25">
      <c r="A8740" s="447"/>
      <c r="B8740" s="449">
        <v>106263</v>
      </c>
      <c r="C8740" s="439" t="s">
        <v>14953</v>
      </c>
      <c r="D8740" s="449" t="s">
        <v>60</v>
      </c>
      <c r="E8740" s="450">
        <v>182</v>
      </c>
      <c r="F8740" s="455">
        <v>0</v>
      </c>
      <c r="G8740" s="453">
        <f>VLOOKUP(B8740,'SINAPI-%MO'!B:E,4,0)</f>
        <v>0.91469999999999996</v>
      </c>
      <c r="H8740" s="456">
        <f t="shared" si="136"/>
        <v>15.52</v>
      </c>
    </row>
    <row r="8741" spans="1:8" x14ac:dyDescent="0.25">
      <c r="A8741" s="447"/>
      <c r="B8741" s="449">
        <v>106259</v>
      </c>
      <c r="C8741" s="439" t="s">
        <v>15402</v>
      </c>
      <c r="D8741" s="449" t="s">
        <v>60</v>
      </c>
      <c r="E8741" s="450">
        <v>0</v>
      </c>
      <c r="F8741" s="455"/>
      <c r="G8741" s="453" t="e">
        <f>VLOOKUP(B8741,'SINAPI-%MO'!B:E,4,0)</f>
        <v>#N/A</v>
      </c>
      <c r="H8741" s="456" t="str">
        <f t="shared" si="136"/>
        <v/>
      </c>
    </row>
    <row r="8742" spans="1:8" x14ac:dyDescent="0.25">
      <c r="A8742" s="447"/>
      <c r="B8742" s="449">
        <v>106261</v>
      </c>
      <c r="C8742" s="439" t="s">
        <v>15403</v>
      </c>
      <c r="D8742" s="449" t="s">
        <v>60</v>
      </c>
      <c r="E8742" s="450">
        <v>0</v>
      </c>
      <c r="F8742" s="455"/>
      <c r="G8742" s="453" t="e">
        <f>VLOOKUP(B8742,'SINAPI-%MO'!B:E,4,0)</f>
        <v>#N/A</v>
      </c>
      <c r="H8742" s="456" t="str">
        <f t="shared" si="136"/>
        <v/>
      </c>
    </row>
    <row r="8743" spans="1:8" x14ac:dyDescent="0.25">
      <c r="A8743" s="447"/>
      <c r="B8743" s="449">
        <v>106260</v>
      </c>
      <c r="C8743" s="439" t="s">
        <v>15404</v>
      </c>
      <c r="D8743" s="449" t="s">
        <v>60</v>
      </c>
      <c r="E8743" s="450">
        <v>0</v>
      </c>
      <c r="F8743" s="455"/>
      <c r="G8743" s="453" t="e">
        <f>VLOOKUP(B8743,'SINAPI-%MO'!B:E,4,0)</f>
        <v>#N/A</v>
      </c>
      <c r="H8743" s="456" t="str">
        <f t="shared" si="136"/>
        <v/>
      </c>
    </row>
    <row r="8744" spans="1:8" x14ac:dyDescent="0.25">
      <c r="A8744" s="447"/>
      <c r="B8744" s="449">
        <v>102134</v>
      </c>
      <c r="C8744" s="439" t="s">
        <v>15405</v>
      </c>
      <c r="D8744" s="449" t="s">
        <v>60</v>
      </c>
      <c r="E8744" s="450">
        <v>0</v>
      </c>
      <c r="F8744" s="455"/>
      <c r="G8744" s="453" t="e">
        <f>VLOOKUP(B8744,'SINAPI-%MO'!B:E,4,0)</f>
        <v>#N/A</v>
      </c>
      <c r="H8744" s="456" t="str">
        <f t="shared" si="136"/>
        <v/>
      </c>
    </row>
    <row r="8745" spans="1:8" x14ac:dyDescent="0.25">
      <c r="A8745" s="447"/>
      <c r="B8745" s="449">
        <v>106262</v>
      </c>
      <c r="C8745" s="439" t="s">
        <v>15406</v>
      </c>
      <c r="D8745" s="449" t="s">
        <v>60</v>
      </c>
      <c r="E8745" s="450">
        <v>0</v>
      </c>
      <c r="F8745" s="455"/>
      <c r="G8745" s="453" t="e">
        <f>VLOOKUP(B8745,'SINAPI-%MO'!B:E,4,0)</f>
        <v>#N/A</v>
      </c>
      <c r="H8745" s="456" t="str">
        <f t="shared" si="136"/>
        <v/>
      </c>
    </row>
    <row r="8746" spans="1:8" x14ac:dyDescent="0.25">
      <c r="A8746" s="447"/>
      <c r="B8746" s="449">
        <v>102135</v>
      </c>
      <c r="C8746" s="439" t="s">
        <v>15407</v>
      </c>
      <c r="D8746" s="449" t="s">
        <v>60</v>
      </c>
      <c r="E8746" s="450">
        <v>0</v>
      </c>
      <c r="F8746" s="455"/>
      <c r="G8746" s="453" t="e">
        <f>VLOOKUP(B8746,'SINAPI-%MO'!B:E,4,0)</f>
        <v>#N/A</v>
      </c>
      <c r="H8746" s="456" t="str">
        <f t="shared" si="136"/>
        <v/>
      </c>
    </row>
    <row r="8747" spans="1:8" x14ac:dyDescent="0.25">
      <c r="A8747" s="447"/>
      <c r="B8747" s="449">
        <v>106302</v>
      </c>
      <c r="C8747" s="439" t="s">
        <v>15408</v>
      </c>
      <c r="D8747" s="449" t="s">
        <v>60</v>
      </c>
      <c r="E8747" s="450">
        <v>0</v>
      </c>
      <c r="F8747" s="455"/>
      <c r="G8747" s="453" t="e">
        <f>VLOOKUP(B8747,'SINAPI-%MO'!B:E,4,0)</f>
        <v>#N/A</v>
      </c>
      <c r="H8747" s="456" t="str">
        <f t="shared" si="136"/>
        <v/>
      </c>
    </row>
    <row r="8748" spans="1:8" x14ac:dyDescent="0.25">
      <c r="A8748" s="447"/>
      <c r="B8748" s="449">
        <v>106284</v>
      </c>
      <c r="C8748" s="439" t="s">
        <v>15409</v>
      </c>
      <c r="D8748" s="449" t="s">
        <v>60</v>
      </c>
      <c r="E8748" s="450">
        <v>0</v>
      </c>
      <c r="F8748" s="455"/>
      <c r="G8748" s="453" t="e">
        <f>VLOOKUP(B8748,'SINAPI-%MO'!B:E,4,0)</f>
        <v>#N/A</v>
      </c>
      <c r="H8748" s="456" t="str">
        <f t="shared" si="136"/>
        <v/>
      </c>
    </row>
    <row r="8749" spans="1:8" x14ac:dyDescent="0.25">
      <c r="A8749" s="447"/>
      <c r="B8749" s="449">
        <v>106285</v>
      </c>
      <c r="C8749" s="439" t="s">
        <v>15410</v>
      </c>
      <c r="D8749" s="449" t="s">
        <v>60</v>
      </c>
      <c r="E8749" s="450">
        <v>0</v>
      </c>
      <c r="F8749" s="455"/>
      <c r="G8749" s="453" t="e">
        <f>VLOOKUP(B8749,'SINAPI-%MO'!B:E,4,0)</f>
        <v>#N/A</v>
      </c>
      <c r="H8749" s="456" t="str">
        <f t="shared" si="136"/>
        <v/>
      </c>
    </row>
    <row r="8750" spans="1:8" x14ac:dyDescent="0.25">
      <c r="A8750" s="447"/>
      <c r="B8750" s="449">
        <v>106296</v>
      </c>
      <c r="C8750" s="439" t="s">
        <v>15411</v>
      </c>
      <c r="D8750" s="449" t="s">
        <v>60</v>
      </c>
      <c r="E8750" s="450">
        <v>0</v>
      </c>
      <c r="F8750" s="455"/>
      <c r="G8750" s="453" t="e">
        <f>VLOOKUP(B8750,'SINAPI-%MO'!B:E,4,0)</f>
        <v>#N/A</v>
      </c>
      <c r="H8750" s="456" t="str">
        <f t="shared" si="136"/>
        <v/>
      </c>
    </row>
    <row r="8751" spans="1:8" x14ac:dyDescent="0.25">
      <c r="A8751" s="447"/>
      <c r="B8751" s="449">
        <v>106299</v>
      </c>
      <c r="C8751" s="439" t="s">
        <v>14954</v>
      </c>
      <c r="D8751" s="449" t="s">
        <v>60</v>
      </c>
      <c r="E8751" s="450">
        <v>284.10000000000002</v>
      </c>
      <c r="F8751" s="455">
        <v>0</v>
      </c>
      <c r="G8751" s="453">
        <f>VLOOKUP(B8751,'SINAPI-%MO'!B:E,4,0)</f>
        <v>0.2802</v>
      </c>
      <c r="H8751" s="456">
        <f t="shared" si="136"/>
        <v>204.49</v>
      </c>
    </row>
    <row r="8752" spans="1:8" x14ac:dyDescent="0.25">
      <c r="A8752" s="447"/>
      <c r="B8752" s="449">
        <v>106294</v>
      </c>
      <c r="C8752" s="439" t="s">
        <v>15412</v>
      </c>
      <c r="D8752" s="449" t="s">
        <v>60</v>
      </c>
      <c r="E8752" s="450">
        <v>0</v>
      </c>
      <c r="F8752" s="455"/>
      <c r="G8752" s="453" t="e">
        <f>VLOOKUP(B8752,'SINAPI-%MO'!B:E,4,0)</f>
        <v>#N/A</v>
      </c>
      <c r="H8752" s="456" t="str">
        <f t="shared" si="136"/>
        <v/>
      </c>
    </row>
    <row r="8753" spans="1:8" x14ac:dyDescent="0.25">
      <c r="A8753" s="447"/>
      <c r="B8753" s="449">
        <v>106281</v>
      </c>
      <c r="C8753" s="439" t="s">
        <v>15413</v>
      </c>
      <c r="D8753" s="449" t="s">
        <v>60</v>
      </c>
      <c r="E8753" s="450">
        <v>0</v>
      </c>
      <c r="F8753" s="455"/>
      <c r="G8753" s="453" t="e">
        <f>VLOOKUP(B8753,'SINAPI-%MO'!B:E,4,0)</f>
        <v>#N/A</v>
      </c>
      <c r="H8753" s="456" t="str">
        <f t="shared" si="136"/>
        <v/>
      </c>
    </row>
    <row r="8754" spans="1:8" x14ac:dyDescent="0.25">
      <c r="A8754" s="447"/>
      <c r="B8754" s="449">
        <v>106264</v>
      </c>
      <c r="C8754" s="439" t="s">
        <v>15414</v>
      </c>
      <c r="D8754" s="449" t="s">
        <v>73</v>
      </c>
      <c r="E8754" s="450">
        <v>0</v>
      </c>
      <c r="F8754" s="455"/>
      <c r="G8754" s="453" t="e">
        <f>VLOOKUP(B8754,'SINAPI-%MO'!B:E,4,0)</f>
        <v>#N/A</v>
      </c>
      <c r="H8754" s="456" t="str">
        <f t="shared" si="136"/>
        <v/>
      </c>
    </row>
    <row r="8755" spans="1:8" x14ac:dyDescent="0.25">
      <c r="A8755" s="447"/>
      <c r="B8755" s="449">
        <v>97097</v>
      </c>
      <c r="C8755" s="439" t="s">
        <v>1591</v>
      </c>
      <c r="D8755" s="449" t="s">
        <v>71</v>
      </c>
      <c r="E8755" s="450">
        <v>36.94</v>
      </c>
      <c r="F8755" s="455">
        <v>2.9999999999999997E-4</v>
      </c>
      <c r="G8755" s="453">
        <f>VLOOKUP(B8755,'SINAPI-%MO'!B:E,4,0)</f>
        <v>6.6900000000000001E-2</v>
      </c>
      <c r="H8755" s="456">
        <f t="shared" si="136"/>
        <v>34.46</v>
      </c>
    </row>
    <row r="8756" spans="1:8" x14ac:dyDescent="0.25">
      <c r="A8756" s="447"/>
      <c r="B8756" s="449">
        <v>97089</v>
      </c>
      <c r="C8756" s="439" t="s">
        <v>1585</v>
      </c>
      <c r="D8756" s="449" t="s">
        <v>81</v>
      </c>
      <c r="E8756" s="450">
        <v>15.64</v>
      </c>
      <c r="F8756" s="455">
        <v>0</v>
      </c>
      <c r="G8756" s="453">
        <f>VLOOKUP(B8756,'SINAPI-%MO'!B:E,4,0)</f>
        <v>8.4400000000000003E-2</v>
      </c>
      <c r="H8756" s="456">
        <f t="shared" si="136"/>
        <v>14.31</v>
      </c>
    </row>
    <row r="8757" spans="1:8" x14ac:dyDescent="0.25">
      <c r="A8757" s="447"/>
      <c r="B8757" s="449">
        <v>97090</v>
      </c>
      <c r="C8757" s="439" t="s">
        <v>1586</v>
      </c>
      <c r="D8757" s="449" t="s">
        <v>81</v>
      </c>
      <c r="E8757" s="450">
        <v>15.34</v>
      </c>
      <c r="F8757" s="455">
        <v>0</v>
      </c>
      <c r="G8757" s="453">
        <f>VLOOKUP(B8757,'SINAPI-%MO'!B:E,4,0)</f>
        <v>7.3700000000000002E-2</v>
      </c>
      <c r="H8757" s="456">
        <f t="shared" si="136"/>
        <v>14.2</v>
      </c>
    </row>
    <row r="8758" spans="1:8" x14ac:dyDescent="0.25">
      <c r="A8758" s="447"/>
      <c r="B8758" s="449">
        <v>97091</v>
      </c>
      <c r="C8758" s="439" t="s">
        <v>1587</v>
      </c>
      <c r="D8758" s="449" t="s">
        <v>81</v>
      </c>
      <c r="E8758" s="450">
        <v>14.85</v>
      </c>
      <c r="F8758" s="455">
        <v>0</v>
      </c>
      <c r="G8758" s="453">
        <f>VLOOKUP(B8758,'SINAPI-%MO'!B:E,4,0)</f>
        <v>6.8699999999999997E-2</v>
      </c>
      <c r="H8758" s="456">
        <f t="shared" si="136"/>
        <v>13.82</v>
      </c>
    </row>
    <row r="8759" spans="1:8" x14ac:dyDescent="0.25">
      <c r="A8759" s="447"/>
      <c r="B8759" s="449">
        <v>97092</v>
      </c>
      <c r="C8759" s="439" t="s">
        <v>1588</v>
      </c>
      <c r="D8759" s="449" t="s">
        <v>81</v>
      </c>
      <c r="E8759" s="450">
        <v>14.34</v>
      </c>
      <c r="F8759" s="455">
        <v>0</v>
      </c>
      <c r="G8759" s="453">
        <f>VLOOKUP(B8759,'SINAPI-%MO'!B:E,4,0)</f>
        <v>0.06</v>
      </c>
      <c r="H8759" s="456">
        <f t="shared" si="136"/>
        <v>13.47</v>
      </c>
    </row>
    <row r="8760" spans="1:8" x14ac:dyDescent="0.25">
      <c r="A8760" s="447"/>
      <c r="B8760" s="449">
        <v>103053</v>
      </c>
      <c r="C8760" s="439" t="s">
        <v>12104</v>
      </c>
      <c r="D8760" s="449" t="s">
        <v>81</v>
      </c>
      <c r="E8760" s="450">
        <v>0</v>
      </c>
      <c r="F8760" s="455"/>
      <c r="G8760" s="453" t="e">
        <f>VLOOKUP(B8760,'SINAPI-%MO'!B:E,4,0)</f>
        <v>#N/A</v>
      </c>
      <c r="H8760" s="456" t="str">
        <f t="shared" si="136"/>
        <v/>
      </c>
    </row>
    <row r="8761" spans="1:8" x14ac:dyDescent="0.25">
      <c r="A8761" s="447"/>
      <c r="B8761" s="449">
        <v>97093</v>
      </c>
      <c r="C8761" s="439" t="s">
        <v>1589</v>
      </c>
      <c r="D8761" s="449" t="s">
        <v>81</v>
      </c>
      <c r="E8761" s="450">
        <v>13.44</v>
      </c>
      <c r="F8761" s="455">
        <v>0</v>
      </c>
      <c r="G8761" s="453">
        <f>VLOOKUP(B8761,'SINAPI-%MO'!B:E,4,0)</f>
        <v>4.99E-2</v>
      </c>
      <c r="H8761" s="456">
        <f t="shared" si="136"/>
        <v>12.76</v>
      </c>
    </row>
    <row r="8762" spans="1:8" x14ac:dyDescent="0.25">
      <c r="A8762" s="447"/>
      <c r="B8762" s="449">
        <v>103054</v>
      </c>
      <c r="C8762" s="439" t="s">
        <v>12105</v>
      </c>
      <c r="D8762" s="449" t="s">
        <v>81</v>
      </c>
      <c r="E8762" s="450">
        <v>0</v>
      </c>
      <c r="F8762" s="455"/>
      <c r="G8762" s="453" t="e">
        <f>VLOOKUP(B8762,'SINAPI-%MO'!B:E,4,0)</f>
        <v>#N/A</v>
      </c>
      <c r="H8762" s="456" t="str">
        <f t="shared" si="136"/>
        <v/>
      </c>
    </row>
    <row r="8763" spans="1:8" x14ac:dyDescent="0.25">
      <c r="A8763" s="447"/>
      <c r="B8763" s="449">
        <v>97088</v>
      </c>
      <c r="C8763" s="439" t="s">
        <v>1584</v>
      </c>
      <c r="D8763" s="449" t="s">
        <v>81</v>
      </c>
      <c r="E8763" s="450">
        <v>17.13</v>
      </c>
      <c r="F8763" s="455">
        <v>0</v>
      </c>
      <c r="G8763" s="453">
        <f>VLOOKUP(B8763,'SINAPI-%MO'!B:E,4,0)</f>
        <v>8.9300000000000004E-2</v>
      </c>
      <c r="H8763" s="456">
        <f t="shared" si="136"/>
        <v>15.6</v>
      </c>
    </row>
    <row r="8764" spans="1:8" x14ac:dyDescent="0.25">
      <c r="A8764" s="447"/>
      <c r="B8764" s="449">
        <v>97087</v>
      </c>
      <c r="C8764" s="439" t="s">
        <v>1583</v>
      </c>
      <c r="D8764" s="449" t="s">
        <v>71</v>
      </c>
      <c r="E8764" s="450">
        <v>2.66</v>
      </c>
      <c r="F8764" s="455">
        <v>0</v>
      </c>
      <c r="G8764" s="453">
        <f>VLOOKUP(B8764,'SINAPI-%MO'!B:E,4,0)</f>
        <v>0.188</v>
      </c>
      <c r="H8764" s="456">
        <f t="shared" si="136"/>
        <v>2.15</v>
      </c>
    </row>
    <row r="8765" spans="1:8" x14ac:dyDescent="0.25">
      <c r="A8765" s="447"/>
      <c r="B8765" s="449">
        <v>97083</v>
      </c>
      <c r="C8765" s="439" t="s">
        <v>1580</v>
      </c>
      <c r="D8765" s="449" t="s">
        <v>71</v>
      </c>
      <c r="E8765" s="450">
        <v>3.55</v>
      </c>
      <c r="F8765" s="455">
        <v>0</v>
      </c>
      <c r="G8765" s="453">
        <f>VLOOKUP(B8765,'SINAPI-%MO'!B:E,4,0)</f>
        <v>0.94079999999999997</v>
      </c>
      <c r="H8765" s="456">
        <f t="shared" si="136"/>
        <v>0.21</v>
      </c>
    </row>
    <row r="8766" spans="1:8" x14ac:dyDescent="0.25">
      <c r="A8766" s="447"/>
      <c r="B8766" s="449">
        <v>97084</v>
      </c>
      <c r="C8766" s="439" t="s">
        <v>1581</v>
      </c>
      <c r="D8766" s="449" t="s">
        <v>71</v>
      </c>
      <c r="E8766" s="450">
        <v>0.74</v>
      </c>
      <c r="F8766" s="455">
        <v>0</v>
      </c>
      <c r="G8766" s="453">
        <f>VLOOKUP(B8766,'SINAPI-%MO'!B:E,4,0)</f>
        <v>0.93240000000000001</v>
      </c>
      <c r="H8766" s="456">
        <f t="shared" si="136"/>
        <v>0.05</v>
      </c>
    </row>
    <row r="8767" spans="1:8" x14ac:dyDescent="0.25">
      <c r="A8767" s="447"/>
      <c r="B8767" s="449">
        <v>97096</v>
      </c>
      <c r="C8767" s="439" t="s">
        <v>1590</v>
      </c>
      <c r="D8767" s="449" t="s">
        <v>84</v>
      </c>
      <c r="E8767" s="450">
        <v>678.49</v>
      </c>
      <c r="F8767" s="455">
        <v>0</v>
      </c>
      <c r="G8767" s="453">
        <f>VLOOKUP(B8767,'SINAPI-%MO'!B:E,4,0)</f>
        <v>3.1300000000000001E-2</v>
      </c>
      <c r="H8767" s="456">
        <f t="shared" si="136"/>
        <v>657.25</v>
      </c>
    </row>
    <row r="8768" spans="1:8" x14ac:dyDescent="0.25">
      <c r="A8768" s="447"/>
      <c r="B8768" s="449">
        <v>97082</v>
      </c>
      <c r="C8768" s="439" t="s">
        <v>1579</v>
      </c>
      <c r="D8768" s="449" t="s">
        <v>84</v>
      </c>
      <c r="E8768" s="450">
        <v>68.180000000000007</v>
      </c>
      <c r="F8768" s="455">
        <v>0</v>
      </c>
      <c r="G8768" s="453">
        <f>VLOOKUP(B8768,'SINAPI-%MO'!B:E,4,0)</f>
        <v>1</v>
      </c>
      <c r="H8768" s="456">
        <f t="shared" si="136"/>
        <v>0</v>
      </c>
    </row>
    <row r="8769" spans="1:8" x14ac:dyDescent="0.25">
      <c r="A8769" s="447"/>
      <c r="B8769" s="449">
        <v>103076</v>
      </c>
      <c r="C8769" s="439" t="s">
        <v>1602</v>
      </c>
      <c r="D8769" s="449" t="s">
        <v>71</v>
      </c>
      <c r="E8769" s="450">
        <v>158.22999999999999</v>
      </c>
      <c r="F8769" s="455">
        <v>0</v>
      </c>
      <c r="G8769" s="453">
        <f>VLOOKUP(B8769,'SINAPI-%MO'!B:E,4,0)</f>
        <v>0.15570000000000001</v>
      </c>
      <c r="H8769" s="456">
        <f t="shared" si="136"/>
        <v>133.59</v>
      </c>
    </row>
    <row r="8770" spans="1:8" x14ac:dyDescent="0.25">
      <c r="A8770" s="447"/>
      <c r="B8770" s="449">
        <v>103067</v>
      </c>
      <c r="C8770" s="439" t="s">
        <v>12106</v>
      </c>
      <c r="D8770" s="449" t="s">
        <v>71</v>
      </c>
      <c r="E8770" s="450">
        <v>0</v>
      </c>
      <c r="F8770" s="455"/>
      <c r="G8770" s="453" t="e">
        <f>VLOOKUP(B8770,'SINAPI-%MO'!B:E,4,0)</f>
        <v>#N/A</v>
      </c>
      <c r="H8770" s="456" t="str">
        <f t="shared" si="136"/>
        <v/>
      </c>
    </row>
    <row r="8771" spans="1:8" x14ac:dyDescent="0.25">
      <c r="A8771" s="447"/>
      <c r="B8771" s="449">
        <v>103077</v>
      </c>
      <c r="C8771" s="439" t="s">
        <v>1603</v>
      </c>
      <c r="D8771" s="449" t="s">
        <v>71</v>
      </c>
      <c r="E8771" s="450">
        <v>205.94</v>
      </c>
      <c r="F8771" s="455">
        <v>0</v>
      </c>
      <c r="G8771" s="453">
        <f>VLOOKUP(B8771,'SINAPI-%MO'!B:E,4,0)</f>
        <v>0.13550000000000001</v>
      </c>
      <c r="H8771" s="456">
        <f t="shared" si="136"/>
        <v>178.03</v>
      </c>
    </row>
    <row r="8772" spans="1:8" x14ac:dyDescent="0.25">
      <c r="A8772" s="447"/>
      <c r="B8772" s="449">
        <v>103068</v>
      </c>
      <c r="C8772" s="439" t="s">
        <v>12107</v>
      </c>
      <c r="D8772" s="449" t="s">
        <v>71</v>
      </c>
      <c r="E8772" s="450">
        <v>0</v>
      </c>
      <c r="F8772" s="455"/>
      <c r="G8772" s="453" t="e">
        <f>VLOOKUP(B8772,'SINAPI-%MO'!B:E,4,0)</f>
        <v>#N/A</v>
      </c>
      <c r="H8772" s="456" t="str">
        <f t="shared" si="136"/>
        <v/>
      </c>
    </row>
    <row r="8773" spans="1:8" x14ac:dyDescent="0.25">
      <c r="A8773" s="447"/>
      <c r="B8773" s="449">
        <v>103078</v>
      </c>
      <c r="C8773" s="439" t="s">
        <v>1604</v>
      </c>
      <c r="D8773" s="449" t="s">
        <v>71</v>
      </c>
      <c r="E8773" s="450">
        <v>249.8</v>
      </c>
      <c r="F8773" s="455">
        <v>0</v>
      </c>
      <c r="G8773" s="453">
        <f>VLOOKUP(B8773,'SINAPI-%MO'!B:E,4,0)</f>
        <v>0.1246</v>
      </c>
      <c r="H8773" s="456">
        <f t="shared" si="136"/>
        <v>218.67</v>
      </c>
    </row>
    <row r="8774" spans="1:8" x14ac:dyDescent="0.25">
      <c r="A8774" s="447"/>
      <c r="B8774" s="449">
        <v>103069</v>
      </c>
      <c r="C8774" s="439" t="s">
        <v>12108</v>
      </c>
      <c r="D8774" s="449" t="s">
        <v>71</v>
      </c>
      <c r="E8774" s="450">
        <v>0</v>
      </c>
      <c r="F8774" s="455"/>
      <c r="G8774" s="453" t="e">
        <f>VLOOKUP(B8774,'SINAPI-%MO'!B:E,4,0)</f>
        <v>#N/A</v>
      </c>
      <c r="H8774" s="456" t="str">
        <f t="shared" si="136"/>
        <v/>
      </c>
    </row>
    <row r="8775" spans="1:8" x14ac:dyDescent="0.25">
      <c r="A8775" s="447"/>
      <c r="B8775" s="449">
        <v>103079</v>
      </c>
      <c r="C8775" s="439" t="s">
        <v>1605</v>
      </c>
      <c r="D8775" s="449" t="s">
        <v>71</v>
      </c>
      <c r="E8775" s="450">
        <v>300.67</v>
      </c>
      <c r="F8775" s="455">
        <v>0</v>
      </c>
      <c r="G8775" s="453">
        <f>VLOOKUP(B8775,'SINAPI-%MO'!B:E,4,0)</f>
        <v>0.1144</v>
      </c>
      <c r="H8775" s="456">
        <f t="shared" si="136"/>
        <v>266.27</v>
      </c>
    </row>
    <row r="8776" spans="1:8" x14ac:dyDescent="0.25">
      <c r="A8776" s="447"/>
      <c r="B8776" s="449">
        <v>103070</v>
      </c>
      <c r="C8776" s="439" t="s">
        <v>12109</v>
      </c>
      <c r="D8776" s="449" t="s">
        <v>71</v>
      </c>
      <c r="E8776" s="450">
        <v>0</v>
      </c>
      <c r="F8776" s="455"/>
      <c r="G8776" s="453" t="e">
        <f>VLOOKUP(B8776,'SINAPI-%MO'!B:E,4,0)</f>
        <v>#N/A</v>
      </c>
      <c r="H8776" s="456" t="str">
        <f t="shared" si="136"/>
        <v/>
      </c>
    </row>
    <row r="8777" spans="1:8" x14ac:dyDescent="0.25">
      <c r="A8777" s="447"/>
      <c r="B8777" s="449">
        <v>103080</v>
      </c>
      <c r="C8777" s="439" t="s">
        <v>1606</v>
      </c>
      <c r="D8777" s="449" t="s">
        <v>71</v>
      </c>
      <c r="E8777" s="450">
        <v>368.41</v>
      </c>
      <c r="F8777" s="455">
        <v>0</v>
      </c>
      <c r="G8777" s="453">
        <f>VLOOKUP(B8777,'SINAPI-%MO'!B:E,4,0)</f>
        <v>0.10340000000000001</v>
      </c>
      <c r="H8777" s="456">
        <f t="shared" si="136"/>
        <v>330.31</v>
      </c>
    </row>
    <row r="8778" spans="1:8" x14ac:dyDescent="0.25">
      <c r="A8778" s="447"/>
      <c r="B8778" s="449">
        <v>103071</v>
      </c>
      <c r="C8778" s="439" t="s">
        <v>12110</v>
      </c>
      <c r="D8778" s="449" t="s">
        <v>71</v>
      </c>
      <c r="E8778" s="450">
        <v>0</v>
      </c>
      <c r="F8778" s="455"/>
      <c r="G8778" s="453" t="e">
        <f>VLOOKUP(B8778,'SINAPI-%MO'!B:E,4,0)</f>
        <v>#N/A</v>
      </c>
      <c r="H8778" s="456" t="str">
        <f t="shared" si="136"/>
        <v/>
      </c>
    </row>
    <row r="8779" spans="1:8" x14ac:dyDescent="0.25">
      <c r="A8779" s="447"/>
      <c r="B8779" s="449">
        <v>103075</v>
      </c>
      <c r="C8779" s="439" t="s">
        <v>1601</v>
      </c>
      <c r="D8779" s="449" t="s">
        <v>71</v>
      </c>
      <c r="E8779" s="450">
        <v>219.98</v>
      </c>
      <c r="F8779" s="455">
        <v>0</v>
      </c>
      <c r="G8779" s="453">
        <f>VLOOKUP(B8779,'SINAPI-%MO'!B:E,4,0)</f>
        <v>0.12759999999999999</v>
      </c>
      <c r="H8779" s="456">
        <f t="shared" si="136"/>
        <v>191.91</v>
      </c>
    </row>
    <row r="8780" spans="1:8" x14ac:dyDescent="0.25">
      <c r="A8780" s="447"/>
      <c r="B8780" s="449">
        <v>103062</v>
      </c>
      <c r="C8780" s="439" t="s">
        <v>12111</v>
      </c>
      <c r="D8780" s="449" t="s">
        <v>71</v>
      </c>
      <c r="E8780" s="450">
        <v>0</v>
      </c>
      <c r="F8780" s="455"/>
      <c r="G8780" s="453" t="e">
        <f>VLOOKUP(B8780,'SINAPI-%MO'!B:E,4,0)</f>
        <v>#N/A</v>
      </c>
      <c r="H8780" s="456" t="str">
        <f t="shared" ref="H8780:H8843" si="137">IF(E8780&gt;0,TRUNC(E8780*(1-G8780),2),"")</f>
        <v/>
      </c>
    </row>
    <row r="8781" spans="1:8" x14ac:dyDescent="0.25">
      <c r="A8781" s="447"/>
      <c r="B8781" s="449">
        <v>103065</v>
      </c>
      <c r="C8781" s="439" t="s">
        <v>12112</v>
      </c>
      <c r="D8781" s="449" t="s">
        <v>71</v>
      </c>
      <c r="E8781" s="450">
        <v>0</v>
      </c>
      <c r="F8781" s="455"/>
      <c r="G8781" s="453" t="e">
        <f>VLOOKUP(B8781,'SINAPI-%MO'!B:E,4,0)</f>
        <v>#N/A</v>
      </c>
      <c r="H8781" s="456" t="str">
        <f t="shared" si="137"/>
        <v/>
      </c>
    </row>
    <row r="8782" spans="1:8" x14ac:dyDescent="0.25">
      <c r="A8782" s="447"/>
      <c r="B8782" s="449">
        <v>103063</v>
      </c>
      <c r="C8782" s="439" t="s">
        <v>12113</v>
      </c>
      <c r="D8782" s="449" t="s">
        <v>71</v>
      </c>
      <c r="E8782" s="450">
        <v>0</v>
      </c>
      <c r="F8782" s="455"/>
      <c r="G8782" s="453" t="e">
        <f>VLOOKUP(B8782,'SINAPI-%MO'!B:E,4,0)</f>
        <v>#N/A</v>
      </c>
      <c r="H8782" s="456" t="str">
        <f t="shared" si="137"/>
        <v/>
      </c>
    </row>
    <row r="8783" spans="1:8" x14ac:dyDescent="0.25">
      <c r="A8783" s="447"/>
      <c r="B8783" s="449">
        <v>103066</v>
      </c>
      <c r="C8783" s="439" t="s">
        <v>12114</v>
      </c>
      <c r="D8783" s="449" t="s">
        <v>71</v>
      </c>
      <c r="E8783" s="450">
        <v>0</v>
      </c>
      <c r="F8783" s="455"/>
      <c r="G8783" s="453" t="e">
        <f>VLOOKUP(B8783,'SINAPI-%MO'!B:E,4,0)</f>
        <v>#N/A</v>
      </c>
      <c r="H8783" s="456" t="str">
        <f t="shared" si="137"/>
        <v/>
      </c>
    </row>
    <row r="8784" spans="1:8" x14ac:dyDescent="0.25">
      <c r="A8784" s="447"/>
      <c r="B8784" s="449">
        <v>103064</v>
      </c>
      <c r="C8784" s="439" t="s">
        <v>12115</v>
      </c>
      <c r="D8784" s="449" t="s">
        <v>71</v>
      </c>
      <c r="E8784" s="450">
        <v>0</v>
      </c>
      <c r="F8784" s="455"/>
      <c r="G8784" s="453" t="e">
        <f>VLOOKUP(B8784,'SINAPI-%MO'!B:E,4,0)</f>
        <v>#N/A</v>
      </c>
      <c r="H8784" s="456" t="str">
        <f t="shared" si="137"/>
        <v/>
      </c>
    </row>
    <row r="8785" spans="1:8" x14ac:dyDescent="0.25">
      <c r="A8785" s="447"/>
      <c r="B8785" s="449">
        <v>103074</v>
      </c>
      <c r="C8785" s="439" t="s">
        <v>1600</v>
      </c>
      <c r="D8785" s="449" t="s">
        <v>71</v>
      </c>
      <c r="E8785" s="450">
        <v>183.04</v>
      </c>
      <c r="F8785" s="455">
        <v>0</v>
      </c>
      <c r="G8785" s="453">
        <f>VLOOKUP(B8785,'SINAPI-%MO'!B:E,4,0)</f>
        <v>0.1399</v>
      </c>
      <c r="H8785" s="456">
        <f t="shared" si="137"/>
        <v>157.43</v>
      </c>
    </row>
    <row r="8786" spans="1:8" x14ac:dyDescent="0.25">
      <c r="A8786" s="447"/>
      <c r="B8786" s="449">
        <v>103057</v>
      </c>
      <c r="C8786" s="439" t="s">
        <v>12116</v>
      </c>
      <c r="D8786" s="449" t="s">
        <v>71</v>
      </c>
      <c r="E8786" s="450">
        <v>0</v>
      </c>
      <c r="F8786" s="455"/>
      <c r="G8786" s="453" t="e">
        <f>VLOOKUP(B8786,'SINAPI-%MO'!B:E,4,0)</f>
        <v>#N/A</v>
      </c>
      <c r="H8786" s="456" t="str">
        <f t="shared" si="137"/>
        <v/>
      </c>
    </row>
    <row r="8787" spans="1:8" x14ac:dyDescent="0.25">
      <c r="A8787" s="447"/>
      <c r="B8787" s="449">
        <v>103060</v>
      </c>
      <c r="C8787" s="439" t="s">
        <v>12117</v>
      </c>
      <c r="D8787" s="449" t="s">
        <v>71</v>
      </c>
      <c r="E8787" s="450">
        <v>0</v>
      </c>
      <c r="F8787" s="455"/>
      <c r="G8787" s="453" t="e">
        <f>VLOOKUP(B8787,'SINAPI-%MO'!B:E,4,0)</f>
        <v>#N/A</v>
      </c>
      <c r="H8787" s="456" t="str">
        <f t="shared" si="137"/>
        <v/>
      </c>
    </row>
    <row r="8788" spans="1:8" x14ac:dyDescent="0.25">
      <c r="A8788" s="447"/>
      <c r="B8788" s="449">
        <v>103058</v>
      </c>
      <c r="C8788" s="439" t="s">
        <v>12118</v>
      </c>
      <c r="D8788" s="449" t="s">
        <v>71</v>
      </c>
      <c r="E8788" s="450">
        <v>0</v>
      </c>
      <c r="F8788" s="455"/>
      <c r="G8788" s="453" t="e">
        <f>VLOOKUP(B8788,'SINAPI-%MO'!B:E,4,0)</f>
        <v>#N/A</v>
      </c>
      <c r="H8788" s="456" t="str">
        <f t="shared" si="137"/>
        <v/>
      </c>
    </row>
    <row r="8789" spans="1:8" x14ac:dyDescent="0.25">
      <c r="A8789" s="447"/>
      <c r="B8789" s="449">
        <v>103061</v>
      </c>
      <c r="C8789" s="439" t="s">
        <v>12119</v>
      </c>
      <c r="D8789" s="449" t="s">
        <v>71</v>
      </c>
      <c r="E8789" s="450">
        <v>0</v>
      </c>
      <c r="F8789" s="455"/>
      <c r="G8789" s="453" t="e">
        <f>VLOOKUP(B8789,'SINAPI-%MO'!B:E,4,0)</f>
        <v>#N/A</v>
      </c>
      <c r="H8789" s="456" t="str">
        <f t="shared" si="137"/>
        <v/>
      </c>
    </row>
    <row r="8790" spans="1:8" x14ac:dyDescent="0.25">
      <c r="A8790" s="447"/>
      <c r="B8790" s="449">
        <v>103059</v>
      </c>
      <c r="C8790" s="439" t="s">
        <v>12120</v>
      </c>
      <c r="D8790" s="449" t="s">
        <v>71</v>
      </c>
      <c r="E8790" s="450">
        <v>0</v>
      </c>
      <c r="F8790" s="455"/>
      <c r="G8790" s="453" t="e">
        <f>VLOOKUP(B8790,'SINAPI-%MO'!B:E,4,0)</f>
        <v>#N/A</v>
      </c>
      <c r="H8790" s="456" t="str">
        <f t="shared" si="137"/>
        <v/>
      </c>
    </row>
    <row r="8791" spans="1:8" x14ac:dyDescent="0.25">
      <c r="A8791" s="447"/>
      <c r="B8791" s="449">
        <v>97101</v>
      </c>
      <c r="C8791" s="439" t="s">
        <v>1592</v>
      </c>
      <c r="D8791" s="449" t="s">
        <v>71</v>
      </c>
      <c r="E8791" s="450">
        <v>184.99</v>
      </c>
      <c r="F8791" s="455">
        <v>0</v>
      </c>
      <c r="G8791" s="453">
        <f>VLOOKUP(B8791,'SINAPI-%MO'!B:E,4,0)</f>
        <v>0.1507</v>
      </c>
      <c r="H8791" s="456">
        <f t="shared" si="137"/>
        <v>157.11000000000001</v>
      </c>
    </row>
    <row r="8792" spans="1:8" x14ac:dyDescent="0.25">
      <c r="A8792" s="447"/>
      <c r="B8792" s="449">
        <v>97098</v>
      </c>
      <c r="C8792" s="439" t="s">
        <v>12121</v>
      </c>
      <c r="D8792" s="449" t="s">
        <v>71</v>
      </c>
      <c r="E8792" s="450">
        <v>0</v>
      </c>
      <c r="F8792" s="455"/>
      <c r="G8792" s="453" t="e">
        <f>VLOOKUP(B8792,'SINAPI-%MO'!B:E,4,0)</f>
        <v>#N/A</v>
      </c>
      <c r="H8792" s="456" t="str">
        <f t="shared" si="137"/>
        <v/>
      </c>
    </row>
    <row r="8793" spans="1:8" x14ac:dyDescent="0.25">
      <c r="A8793" s="447"/>
      <c r="B8793" s="449">
        <v>97102</v>
      </c>
      <c r="C8793" s="439" t="s">
        <v>1593</v>
      </c>
      <c r="D8793" s="449" t="s">
        <v>71</v>
      </c>
      <c r="E8793" s="450">
        <v>232.7</v>
      </c>
      <c r="F8793" s="455">
        <v>0</v>
      </c>
      <c r="G8793" s="453">
        <f>VLOOKUP(B8793,'SINAPI-%MO'!B:E,4,0)</f>
        <v>0.1338</v>
      </c>
      <c r="H8793" s="456">
        <f t="shared" si="137"/>
        <v>201.56</v>
      </c>
    </row>
    <row r="8794" spans="1:8" x14ac:dyDescent="0.25">
      <c r="A8794" s="447"/>
      <c r="B8794" s="449">
        <v>97099</v>
      </c>
      <c r="C8794" s="439" t="s">
        <v>12122</v>
      </c>
      <c r="D8794" s="449" t="s">
        <v>71</v>
      </c>
      <c r="E8794" s="450">
        <v>0</v>
      </c>
      <c r="F8794" s="455"/>
      <c r="G8794" s="453" t="e">
        <f>VLOOKUP(B8794,'SINAPI-%MO'!B:E,4,0)</f>
        <v>#N/A</v>
      </c>
      <c r="H8794" s="456" t="str">
        <f t="shared" si="137"/>
        <v/>
      </c>
    </row>
    <row r="8795" spans="1:8" x14ac:dyDescent="0.25">
      <c r="A8795" s="447"/>
      <c r="B8795" s="449">
        <v>97103</v>
      </c>
      <c r="C8795" s="439" t="s">
        <v>1594</v>
      </c>
      <c r="D8795" s="449" t="s">
        <v>71</v>
      </c>
      <c r="E8795" s="450">
        <v>276.56</v>
      </c>
      <c r="F8795" s="455">
        <v>0</v>
      </c>
      <c r="G8795" s="453">
        <f>VLOOKUP(B8795,'SINAPI-%MO'!B:E,4,0)</f>
        <v>0.12429999999999999</v>
      </c>
      <c r="H8795" s="456">
        <f t="shared" si="137"/>
        <v>242.18</v>
      </c>
    </row>
    <row r="8796" spans="1:8" x14ac:dyDescent="0.25">
      <c r="A8796" s="447"/>
      <c r="B8796" s="449">
        <v>97100</v>
      </c>
      <c r="C8796" s="439" t="s">
        <v>12123</v>
      </c>
      <c r="D8796" s="449" t="s">
        <v>71</v>
      </c>
      <c r="E8796" s="450">
        <v>0</v>
      </c>
      <c r="F8796" s="455"/>
      <c r="G8796" s="453" t="e">
        <f>VLOOKUP(B8796,'SINAPI-%MO'!B:E,4,0)</f>
        <v>#N/A</v>
      </c>
      <c r="H8796" s="456" t="str">
        <f t="shared" si="137"/>
        <v/>
      </c>
    </row>
    <row r="8797" spans="1:8" x14ac:dyDescent="0.25">
      <c r="A8797" s="447"/>
      <c r="B8797" s="449">
        <v>103072</v>
      </c>
      <c r="C8797" s="439" t="s">
        <v>1598</v>
      </c>
      <c r="D8797" s="449" t="s">
        <v>71</v>
      </c>
      <c r="E8797" s="450">
        <v>327.42</v>
      </c>
      <c r="F8797" s="455">
        <v>0</v>
      </c>
      <c r="G8797" s="453">
        <f>VLOOKUP(B8797,'SINAPI-%MO'!B:E,4,0)</f>
        <v>0.1149</v>
      </c>
      <c r="H8797" s="456">
        <f t="shared" si="137"/>
        <v>289.79000000000002</v>
      </c>
    </row>
    <row r="8798" spans="1:8" x14ac:dyDescent="0.25">
      <c r="A8798" s="447"/>
      <c r="B8798" s="449">
        <v>103055</v>
      </c>
      <c r="C8798" s="439" t="s">
        <v>12124</v>
      </c>
      <c r="D8798" s="449" t="s">
        <v>71</v>
      </c>
      <c r="E8798" s="450">
        <v>0</v>
      </c>
      <c r="F8798" s="455"/>
      <c r="G8798" s="453" t="e">
        <f>VLOOKUP(B8798,'SINAPI-%MO'!B:E,4,0)</f>
        <v>#N/A</v>
      </c>
      <c r="H8798" s="456" t="str">
        <f t="shared" si="137"/>
        <v/>
      </c>
    </row>
    <row r="8799" spans="1:8" x14ac:dyDescent="0.25">
      <c r="A8799" s="447"/>
      <c r="B8799" s="449">
        <v>103073</v>
      </c>
      <c r="C8799" s="439" t="s">
        <v>1599</v>
      </c>
      <c r="D8799" s="449" t="s">
        <v>71</v>
      </c>
      <c r="E8799" s="450">
        <v>395.17</v>
      </c>
      <c r="F8799" s="455">
        <v>0</v>
      </c>
      <c r="G8799" s="453">
        <f>VLOOKUP(B8799,'SINAPI-%MO'!B:E,4,0)</f>
        <v>0.1046</v>
      </c>
      <c r="H8799" s="456">
        <f t="shared" si="137"/>
        <v>353.83</v>
      </c>
    </row>
    <row r="8800" spans="1:8" x14ac:dyDescent="0.25">
      <c r="A8800" s="447"/>
      <c r="B8800" s="449">
        <v>103056</v>
      </c>
      <c r="C8800" s="439" t="s">
        <v>12125</v>
      </c>
      <c r="D8800" s="449" t="s">
        <v>71</v>
      </c>
      <c r="E8800" s="450">
        <v>0</v>
      </c>
      <c r="F8800" s="455"/>
      <c r="G8800" s="453" t="e">
        <f>VLOOKUP(B8800,'SINAPI-%MO'!B:E,4,0)</f>
        <v>#N/A</v>
      </c>
      <c r="H8800" s="456" t="str">
        <f t="shared" si="137"/>
        <v/>
      </c>
    </row>
    <row r="8801" spans="1:8" x14ac:dyDescent="0.25">
      <c r="A8801" s="447"/>
      <c r="B8801" s="449">
        <v>97086</v>
      </c>
      <c r="C8801" s="439" t="s">
        <v>1582</v>
      </c>
      <c r="D8801" s="449" t="s">
        <v>71</v>
      </c>
      <c r="E8801" s="450">
        <v>129.49</v>
      </c>
      <c r="F8801" s="455">
        <v>0</v>
      </c>
      <c r="G8801" s="453">
        <f>VLOOKUP(B8801,'SINAPI-%MO'!B:E,4,0)</f>
        <v>0.77129999999999999</v>
      </c>
      <c r="H8801" s="456">
        <f t="shared" si="137"/>
        <v>29.61</v>
      </c>
    </row>
    <row r="8802" spans="1:8" x14ac:dyDescent="0.25">
      <c r="A8802" s="447"/>
      <c r="B8802" s="449">
        <v>97085</v>
      </c>
      <c r="C8802" s="439" t="s">
        <v>12126</v>
      </c>
      <c r="D8802" s="449" t="s">
        <v>71</v>
      </c>
      <c r="E8802" s="450">
        <v>0</v>
      </c>
      <c r="F8802" s="455"/>
      <c r="G8802" s="453" t="e">
        <f>VLOOKUP(B8802,'SINAPI-%MO'!B:E,4,0)</f>
        <v>#N/A</v>
      </c>
      <c r="H8802" s="456" t="str">
        <f t="shared" si="137"/>
        <v/>
      </c>
    </row>
    <row r="8803" spans="1:8" x14ac:dyDescent="0.25">
      <c r="A8803" s="447"/>
      <c r="B8803" s="449">
        <v>104766</v>
      </c>
      <c r="C8803" s="439" t="s">
        <v>2348</v>
      </c>
      <c r="D8803" s="449" t="s">
        <v>73</v>
      </c>
      <c r="E8803" s="450">
        <v>16.809999999999999</v>
      </c>
      <c r="F8803" s="455">
        <v>0</v>
      </c>
      <c r="G8803" s="453">
        <f>VLOOKUP(B8803,'SINAPI-%MO'!B:E,4,0)</f>
        <v>0.83879999999999999</v>
      </c>
      <c r="H8803" s="456">
        <f t="shared" si="137"/>
        <v>2.7</v>
      </c>
    </row>
    <row r="8804" spans="1:8" x14ac:dyDescent="0.25">
      <c r="A8804" s="447"/>
      <c r="B8804" s="449">
        <v>90467</v>
      </c>
      <c r="C8804" s="439" t="s">
        <v>3719</v>
      </c>
      <c r="D8804" s="449" t="s">
        <v>73</v>
      </c>
      <c r="E8804" s="450">
        <v>23.82</v>
      </c>
      <c r="F8804" s="455">
        <v>0</v>
      </c>
      <c r="G8804" s="453">
        <f>VLOOKUP(B8804,'SINAPI-%MO'!B:E,4,0)</f>
        <v>0.82369999999999999</v>
      </c>
      <c r="H8804" s="456">
        <f t="shared" si="137"/>
        <v>4.1900000000000004</v>
      </c>
    </row>
    <row r="8805" spans="1:8" x14ac:dyDescent="0.25">
      <c r="A8805" s="447"/>
      <c r="B8805" s="449">
        <v>90466</v>
      </c>
      <c r="C8805" s="439" t="s">
        <v>3718</v>
      </c>
      <c r="D8805" s="449" t="s">
        <v>73</v>
      </c>
      <c r="E8805" s="450">
        <v>15.84</v>
      </c>
      <c r="F8805" s="455">
        <v>0</v>
      </c>
      <c r="G8805" s="453">
        <f>VLOOKUP(B8805,'SINAPI-%MO'!B:E,4,0)</f>
        <v>0.82889999999999997</v>
      </c>
      <c r="H8805" s="456">
        <f t="shared" si="137"/>
        <v>2.71</v>
      </c>
    </row>
    <row r="8806" spans="1:8" x14ac:dyDescent="0.25">
      <c r="A8806" s="447"/>
      <c r="B8806" s="449">
        <v>90469</v>
      </c>
      <c r="C8806" s="439" t="s">
        <v>3721</v>
      </c>
      <c r="D8806" s="449" t="s">
        <v>73</v>
      </c>
      <c r="E8806" s="450">
        <v>12.1</v>
      </c>
      <c r="F8806" s="455">
        <v>0</v>
      </c>
      <c r="G8806" s="453">
        <f>VLOOKUP(B8806,'SINAPI-%MO'!B:E,4,0)</f>
        <v>0.65290000000000004</v>
      </c>
      <c r="H8806" s="456">
        <f t="shared" si="137"/>
        <v>4.1900000000000004</v>
      </c>
    </row>
    <row r="8807" spans="1:8" x14ac:dyDescent="0.25">
      <c r="A8807" s="447"/>
      <c r="B8807" s="449">
        <v>90470</v>
      </c>
      <c r="C8807" s="439" t="s">
        <v>3722</v>
      </c>
      <c r="D8807" s="449" t="s">
        <v>73</v>
      </c>
      <c r="E8807" s="450">
        <v>16.11</v>
      </c>
      <c r="F8807" s="455">
        <v>0</v>
      </c>
      <c r="G8807" s="453">
        <f>VLOOKUP(B8807,'SINAPI-%MO'!B:E,4,0)</f>
        <v>0.62760000000000005</v>
      </c>
      <c r="H8807" s="456">
        <f t="shared" si="137"/>
        <v>5.99</v>
      </c>
    </row>
    <row r="8808" spans="1:8" x14ac:dyDescent="0.25">
      <c r="A8808" s="447"/>
      <c r="B8808" s="449">
        <v>90468</v>
      </c>
      <c r="C8808" s="439" t="s">
        <v>3720</v>
      </c>
      <c r="D8808" s="449" t="s">
        <v>73</v>
      </c>
      <c r="E8808" s="450">
        <v>7.96</v>
      </c>
      <c r="F8808" s="455">
        <v>0</v>
      </c>
      <c r="G8808" s="453">
        <f>VLOOKUP(B8808,'SINAPI-%MO'!B:E,4,0)</f>
        <v>0.65949999999999998</v>
      </c>
      <c r="H8808" s="456">
        <f t="shared" si="137"/>
        <v>2.71</v>
      </c>
    </row>
    <row r="8809" spans="1:8" x14ac:dyDescent="0.25">
      <c r="A8809" s="447"/>
      <c r="B8809" s="449">
        <v>91188</v>
      </c>
      <c r="C8809" s="439" t="s">
        <v>13247</v>
      </c>
      <c r="D8809" s="449" t="s">
        <v>60</v>
      </c>
      <c r="E8809" s="450">
        <v>13.72</v>
      </c>
      <c r="F8809" s="455">
        <v>1.46E-2</v>
      </c>
      <c r="G8809" s="453">
        <f>VLOOKUP(B8809,'SINAPI-%MO'!B:E,4,0)</f>
        <v>0.73099999999999998</v>
      </c>
      <c r="H8809" s="456">
        <f t="shared" si="137"/>
        <v>3.69</v>
      </c>
    </row>
    <row r="8810" spans="1:8" x14ac:dyDescent="0.25">
      <c r="A8810" s="447"/>
      <c r="B8810" s="449">
        <v>91189</v>
      </c>
      <c r="C8810" s="439" t="s">
        <v>13248</v>
      </c>
      <c r="D8810" s="449" t="s">
        <v>60</v>
      </c>
      <c r="E8810" s="450">
        <v>77.290000000000006</v>
      </c>
      <c r="F8810" s="455">
        <v>1.8200000000000001E-2</v>
      </c>
      <c r="G8810" s="453">
        <f>VLOOKUP(B8810,'SINAPI-%MO'!B:E,4,0)</f>
        <v>0.55530000000000002</v>
      </c>
      <c r="H8810" s="456">
        <f t="shared" si="137"/>
        <v>34.369999999999997</v>
      </c>
    </row>
    <row r="8811" spans="1:8" x14ac:dyDescent="0.25">
      <c r="A8811" s="447"/>
      <c r="B8811" s="449">
        <v>91192</v>
      </c>
      <c r="C8811" s="439" t="s">
        <v>3737</v>
      </c>
      <c r="D8811" s="449" t="s">
        <v>60</v>
      </c>
      <c r="E8811" s="450">
        <v>23.36</v>
      </c>
      <c r="F8811" s="455">
        <v>0</v>
      </c>
      <c r="G8811" s="453">
        <f>VLOOKUP(B8811,'SINAPI-%MO'!B:E,4,0)</f>
        <v>0.51539999999999997</v>
      </c>
      <c r="H8811" s="456">
        <f t="shared" si="137"/>
        <v>11.32</v>
      </c>
    </row>
    <row r="8812" spans="1:8" x14ac:dyDescent="0.25">
      <c r="A8812" s="447"/>
      <c r="B8812" s="449">
        <v>91190</v>
      </c>
      <c r="C8812" s="439" t="s">
        <v>3735</v>
      </c>
      <c r="D8812" s="449" t="s">
        <v>60</v>
      </c>
      <c r="E8812" s="450">
        <v>11.03</v>
      </c>
      <c r="F8812" s="455">
        <v>0</v>
      </c>
      <c r="G8812" s="453">
        <f>VLOOKUP(B8812,'SINAPI-%MO'!B:E,4,0)</f>
        <v>0.71079999999999999</v>
      </c>
      <c r="H8812" s="456">
        <f t="shared" si="137"/>
        <v>3.18</v>
      </c>
    </row>
    <row r="8813" spans="1:8" x14ac:dyDescent="0.25">
      <c r="A8813" s="447"/>
      <c r="B8813" s="449">
        <v>91191</v>
      </c>
      <c r="C8813" s="439" t="s">
        <v>3736</v>
      </c>
      <c r="D8813" s="449" t="s">
        <v>60</v>
      </c>
      <c r="E8813" s="450">
        <v>15.45</v>
      </c>
      <c r="F8813" s="455">
        <v>0</v>
      </c>
      <c r="G8813" s="453">
        <f>VLOOKUP(B8813,'SINAPI-%MO'!B:E,4,0)</f>
        <v>0.60450000000000004</v>
      </c>
      <c r="H8813" s="456">
        <f t="shared" si="137"/>
        <v>6.11</v>
      </c>
    </row>
    <row r="8814" spans="1:8" x14ac:dyDescent="0.25">
      <c r="A8814" s="447"/>
      <c r="B8814" s="449">
        <v>95541</v>
      </c>
      <c r="C8814" s="439" t="s">
        <v>13249</v>
      </c>
      <c r="D8814" s="449" t="s">
        <v>60</v>
      </c>
      <c r="E8814" s="450">
        <v>25.23</v>
      </c>
      <c r="F8814" s="455">
        <v>0</v>
      </c>
      <c r="G8814" s="453">
        <f>VLOOKUP(B8814,'SINAPI-%MO'!B:E,4,0)</f>
        <v>1</v>
      </c>
      <c r="H8814" s="456">
        <f t="shared" si="137"/>
        <v>0</v>
      </c>
    </row>
    <row r="8815" spans="1:8" x14ac:dyDescent="0.25">
      <c r="A8815" s="447"/>
      <c r="B8815" s="449">
        <v>96564</v>
      </c>
      <c r="C8815" s="439" t="s">
        <v>13880</v>
      </c>
      <c r="D8815" s="449" t="s">
        <v>73</v>
      </c>
      <c r="E8815" s="450">
        <v>0</v>
      </c>
      <c r="F8815" s="455"/>
      <c r="G8815" s="453" t="e">
        <f>VLOOKUP(B8815,'SINAPI-%MO'!B:E,4,0)</f>
        <v>#N/A</v>
      </c>
      <c r="H8815" s="456" t="str">
        <f t="shared" si="137"/>
        <v/>
      </c>
    </row>
    <row r="8816" spans="1:8" x14ac:dyDescent="0.25">
      <c r="A8816" s="447"/>
      <c r="B8816" s="449">
        <v>104785</v>
      </c>
      <c r="C8816" s="439" t="s">
        <v>2356</v>
      </c>
      <c r="D8816" s="449" t="s">
        <v>73</v>
      </c>
      <c r="E8816" s="450">
        <v>13.13</v>
      </c>
      <c r="F8816" s="455">
        <v>6.1699999999999998E-2</v>
      </c>
      <c r="G8816" s="453">
        <f>VLOOKUP(B8816,'SINAPI-%MO'!B:E,4,0)</f>
        <v>0.53010000000000002</v>
      </c>
      <c r="H8816" s="456">
        <f t="shared" si="137"/>
        <v>6.16</v>
      </c>
    </row>
    <row r="8817" spans="1:8" x14ac:dyDescent="0.25">
      <c r="A8817" s="447"/>
      <c r="B8817" s="449">
        <v>91166</v>
      </c>
      <c r="C8817" s="439" t="s">
        <v>3723</v>
      </c>
      <c r="D8817" s="449" t="s">
        <v>73</v>
      </c>
      <c r="E8817" s="450">
        <v>4.1900000000000004</v>
      </c>
      <c r="F8817" s="455">
        <v>0.20530000000000001</v>
      </c>
      <c r="G8817" s="453">
        <f>VLOOKUP(B8817,'SINAPI-%MO'!B:E,4,0)</f>
        <v>0.44869999999999999</v>
      </c>
      <c r="H8817" s="456">
        <f t="shared" si="137"/>
        <v>2.2999999999999998</v>
      </c>
    </row>
    <row r="8818" spans="1:8" x14ac:dyDescent="0.25">
      <c r="A8818" s="447"/>
      <c r="B8818" s="449">
        <v>91167</v>
      </c>
      <c r="C8818" s="439" t="s">
        <v>3724</v>
      </c>
      <c r="D8818" s="449" t="s">
        <v>73</v>
      </c>
      <c r="E8818" s="450">
        <v>10.88</v>
      </c>
      <c r="F8818" s="455">
        <v>0</v>
      </c>
      <c r="G8818" s="453">
        <f>VLOOKUP(B8818,'SINAPI-%MO'!B:E,4,0)</f>
        <v>0.64429999999999998</v>
      </c>
      <c r="H8818" s="456">
        <f t="shared" si="137"/>
        <v>3.87</v>
      </c>
    </row>
    <row r="8819" spans="1:8" x14ac:dyDescent="0.25">
      <c r="A8819" s="447"/>
      <c r="B8819" s="449">
        <v>91176</v>
      </c>
      <c r="C8819" s="439" t="s">
        <v>13250</v>
      </c>
      <c r="D8819" s="449" t="s">
        <v>73</v>
      </c>
      <c r="E8819" s="450">
        <v>18.04</v>
      </c>
      <c r="F8819" s="455">
        <v>6.4299999999999996E-2</v>
      </c>
      <c r="G8819" s="453">
        <f>VLOOKUP(B8819,'SINAPI-%MO'!B:E,4,0)</f>
        <v>0.5111</v>
      </c>
      <c r="H8819" s="456">
        <f t="shared" si="137"/>
        <v>8.81</v>
      </c>
    </row>
    <row r="8820" spans="1:8" x14ac:dyDescent="0.25">
      <c r="A8820" s="447"/>
      <c r="B8820" s="449">
        <v>91182</v>
      </c>
      <c r="C8820" s="439" t="s">
        <v>3731</v>
      </c>
      <c r="D8820" s="449" t="s">
        <v>73</v>
      </c>
      <c r="E8820" s="450">
        <v>24.86</v>
      </c>
      <c r="F8820" s="455">
        <v>0.1275</v>
      </c>
      <c r="G8820" s="453">
        <f>VLOOKUP(B8820,'SINAPI-%MO'!B:E,4,0)</f>
        <v>0.87250000000000005</v>
      </c>
      <c r="H8820" s="456">
        <f t="shared" si="137"/>
        <v>3.16</v>
      </c>
    </row>
    <row r="8821" spans="1:8" x14ac:dyDescent="0.25">
      <c r="A8821" s="447"/>
      <c r="B8821" s="449">
        <v>91186</v>
      </c>
      <c r="C8821" s="439" t="s">
        <v>3733</v>
      </c>
      <c r="D8821" s="449" t="s">
        <v>73</v>
      </c>
      <c r="E8821" s="450">
        <v>27.4</v>
      </c>
      <c r="F8821" s="455">
        <v>0.1197</v>
      </c>
      <c r="G8821" s="453">
        <f>VLOOKUP(B8821,'SINAPI-%MO'!B:E,4,0)</f>
        <v>0.88029999999999997</v>
      </c>
      <c r="H8821" s="456">
        <f t="shared" si="137"/>
        <v>3.27</v>
      </c>
    </row>
    <row r="8822" spans="1:8" x14ac:dyDescent="0.25">
      <c r="A8822" s="447"/>
      <c r="B8822" s="449">
        <v>91171</v>
      </c>
      <c r="C8822" s="439" t="s">
        <v>3726</v>
      </c>
      <c r="D8822" s="449" t="s">
        <v>73</v>
      </c>
      <c r="E8822" s="450">
        <v>17.850000000000001</v>
      </c>
      <c r="F8822" s="455">
        <v>0</v>
      </c>
      <c r="G8822" s="453">
        <f>VLOOKUP(B8822,'SINAPI-%MO'!B:E,4,0)</f>
        <v>0.58379999999999999</v>
      </c>
      <c r="H8822" s="456">
        <f t="shared" si="137"/>
        <v>7.42</v>
      </c>
    </row>
    <row r="8823" spans="1:8" x14ac:dyDescent="0.25">
      <c r="A8823" s="447"/>
      <c r="B8823" s="449">
        <v>91187</v>
      </c>
      <c r="C8823" s="439" t="s">
        <v>3734</v>
      </c>
      <c r="D8823" s="449" t="s">
        <v>73</v>
      </c>
      <c r="E8823" s="450">
        <v>24.63</v>
      </c>
      <c r="F8823" s="455">
        <v>0.108</v>
      </c>
      <c r="G8823" s="453">
        <f>VLOOKUP(B8823,'SINAPI-%MO'!B:E,4,0)</f>
        <v>0.89200000000000002</v>
      </c>
      <c r="H8823" s="456">
        <f t="shared" si="137"/>
        <v>2.66</v>
      </c>
    </row>
    <row r="8824" spans="1:8" x14ac:dyDescent="0.25">
      <c r="A8824" s="447"/>
      <c r="B8824" s="449">
        <v>91172</v>
      </c>
      <c r="C8824" s="439" t="s">
        <v>3727</v>
      </c>
      <c r="D8824" s="449" t="s">
        <v>73</v>
      </c>
      <c r="E8824" s="450">
        <v>20.58</v>
      </c>
      <c r="F8824" s="455">
        <v>0</v>
      </c>
      <c r="G8824" s="453">
        <f>VLOOKUP(B8824,'SINAPI-%MO'!B:E,4,0)</f>
        <v>0.57430000000000003</v>
      </c>
      <c r="H8824" s="456">
        <f t="shared" si="137"/>
        <v>8.76</v>
      </c>
    </row>
    <row r="8825" spans="1:8" x14ac:dyDescent="0.25">
      <c r="A8825" s="447"/>
      <c r="B8825" s="449">
        <v>91185</v>
      </c>
      <c r="C8825" s="439" t="s">
        <v>3732</v>
      </c>
      <c r="D8825" s="449" t="s">
        <v>73</v>
      </c>
      <c r="E8825" s="450">
        <v>24.86</v>
      </c>
      <c r="F8825" s="455">
        <v>0.1275</v>
      </c>
      <c r="G8825" s="453">
        <f>VLOOKUP(B8825,'SINAPI-%MO'!B:E,4,0)</f>
        <v>0.87250000000000005</v>
      </c>
      <c r="H8825" s="456">
        <f t="shared" si="137"/>
        <v>3.16</v>
      </c>
    </row>
    <row r="8826" spans="1:8" x14ac:dyDescent="0.25">
      <c r="A8826" s="447"/>
      <c r="B8826" s="449">
        <v>91170</v>
      </c>
      <c r="C8826" s="439" t="s">
        <v>3725</v>
      </c>
      <c r="D8826" s="449" t="s">
        <v>73</v>
      </c>
      <c r="E8826" s="450">
        <v>10.88</v>
      </c>
      <c r="F8826" s="455">
        <v>0</v>
      </c>
      <c r="G8826" s="453">
        <f>VLOOKUP(B8826,'SINAPI-%MO'!B:E,4,0)</f>
        <v>0.64429999999999998</v>
      </c>
      <c r="H8826" s="456">
        <f t="shared" si="137"/>
        <v>3.87</v>
      </c>
    </row>
    <row r="8827" spans="1:8" x14ac:dyDescent="0.25">
      <c r="A8827" s="447"/>
      <c r="B8827" s="449">
        <v>91180</v>
      </c>
      <c r="C8827" s="439" t="s">
        <v>13251</v>
      </c>
      <c r="D8827" s="449" t="s">
        <v>73</v>
      </c>
      <c r="E8827" s="450">
        <v>24.21</v>
      </c>
      <c r="F8827" s="455">
        <v>4.4600000000000001E-2</v>
      </c>
      <c r="G8827" s="453">
        <f>VLOOKUP(B8827,'SINAPI-%MO'!B:E,4,0)</f>
        <v>0.51549999999999996</v>
      </c>
      <c r="H8827" s="456">
        <f t="shared" si="137"/>
        <v>11.72</v>
      </c>
    </row>
    <row r="8828" spans="1:8" x14ac:dyDescent="0.25">
      <c r="A8828" s="447"/>
      <c r="B8828" s="449">
        <v>91181</v>
      </c>
      <c r="C8828" s="439" t="s">
        <v>13252</v>
      </c>
      <c r="D8828" s="449" t="s">
        <v>73</v>
      </c>
      <c r="E8828" s="450">
        <v>25.46</v>
      </c>
      <c r="F8828" s="455">
        <v>3.1399999999999997E-2</v>
      </c>
      <c r="G8828" s="453">
        <f>VLOOKUP(B8828,'SINAPI-%MO'!B:E,4,0)</f>
        <v>0.52400000000000002</v>
      </c>
      <c r="H8828" s="456">
        <f t="shared" si="137"/>
        <v>12.11</v>
      </c>
    </row>
    <row r="8829" spans="1:8" x14ac:dyDescent="0.25">
      <c r="A8829" s="447"/>
      <c r="B8829" s="449">
        <v>91179</v>
      </c>
      <c r="C8829" s="439" t="s">
        <v>13253</v>
      </c>
      <c r="D8829" s="449" t="s">
        <v>73</v>
      </c>
      <c r="E8829" s="450">
        <v>18.04</v>
      </c>
      <c r="F8829" s="455">
        <v>6.4299999999999996E-2</v>
      </c>
      <c r="G8829" s="453">
        <f>VLOOKUP(B8829,'SINAPI-%MO'!B:E,4,0)</f>
        <v>0.5111</v>
      </c>
      <c r="H8829" s="456">
        <f t="shared" si="137"/>
        <v>8.81</v>
      </c>
    </row>
    <row r="8830" spans="1:8" x14ac:dyDescent="0.25">
      <c r="A8830" s="447"/>
      <c r="B8830" s="449">
        <v>91174</v>
      </c>
      <c r="C8830" s="439" t="s">
        <v>3729</v>
      </c>
      <c r="D8830" s="449" t="s">
        <v>73</v>
      </c>
      <c r="E8830" s="450">
        <v>7.13</v>
      </c>
      <c r="F8830" s="455">
        <v>0</v>
      </c>
      <c r="G8830" s="453">
        <f>VLOOKUP(B8830,'SINAPI-%MO'!B:E,4,0)</f>
        <v>0.58350000000000002</v>
      </c>
      <c r="H8830" s="456">
        <f t="shared" si="137"/>
        <v>2.96</v>
      </c>
    </row>
    <row r="8831" spans="1:8" x14ac:dyDescent="0.25">
      <c r="A8831" s="447"/>
      <c r="B8831" s="449">
        <v>91175</v>
      </c>
      <c r="C8831" s="439" t="s">
        <v>3730</v>
      </c>
      <c r="D8831" s="449" t="s">
        <v>73</v>
      </c>
      <c r="E8831" s="450">
        <v>11.11</v>
      </c>
      <c r="F8831" s="455">
        <v>0</v>
      </c>
      <c r="G8831" s="453">
        <f>VLOOKUP(B8831,'SINAPI-%MO'!B:E,4,0)</f>
        <v>0.57430000000000003</v>
      </c>
      <c r="H8831" s="456">
        <f t="shared" si="137"/>
        <v>4.72</v>
      </c>
    </row>
    <row r="8832" spans="1:8" x14ac:dyDescent="0.25">
      <c r="A8832" s="447"/>
      <c r="B8832" s="449">
        <v>91173</v>
      </c>
      <c r="C8832" s="439" t="s">
        <v>3728</v>
      </c>
      <c r="D8832" s="449" t="s">
        <v>73</v>
      </c>
      <c r="E8832" s="450">
        <v>4.05</v>
      </c>
      <c r="F8832" s="455">
        <v>0</v>
      </c>
      <c r="G8832" s="453">
        <f>VLOOKUP(B8832,'SINAPI-%MO'!B:E,4,0)</f>
        <v>0.64439999999999997</v>
      </c>
      <c r="H8832" s="456">
        <f t="shared" si="137"/>
        <v>1.44</v>
      </c>
    </row>
    <row r="8833" spans="1:8" x14ac:dyDescent="0.25">
      <c r="A8833" s="447"/>
      <c r="B8833" s="449">
        <v>104759</v>
      </c>
      <c r="C8833" s="439" t="s">
        <v>2341</v>
      </c>
      <c r="D8833" s="449" t="s">
        <v>60</v>
      </c>
      <c r="E8833" s="450">
        <v>43.31</v>
      </c>
      <c r="F8833" s="455">
        <v>0</v>
      </c>
      <c r="G8833" s="453">
        <f>VLOOKUP(B8833,'SINAPI-%MO'!B:E,4,0)</f>
        <v>1</v>
      </c>
      <c r="H8833" s="456">
        <f t="shared" si="137"/>
        <v>0</v>
      </c>
    </row>
    <row r="8834" spans="1:8" x14ac:dyDescent="0.25">
      <c r="A8834" s="447"/>
      <c r="B8834" s="449">
        <v>104760</v>
      </c>
      <c r="C8834" s="439" t="s">
        <v>2342</v>
      </c>
      <c r="D8834" s="449" t="s">
        <v>60</v>
      </c>
      <c r="E8834" s="450">
        <v>63.25</v>
      </c>
      <c r="F8834" s="455">
        <v>0</v>
      </c>
      <c r="G8834" s="453">
        <f>VLOOKUP(B8834,'SINAPI-%MO'!B:E,4,0)</f>
        <v>1</v>
      </c>
      <c r="H8834" s="456">
        <f t="shared" si="137"/>
        <v>0</v>
      </c>
    </row>
    <row r="8835" spans="1:8" x14ac:dyDescent="0.25">
      <c r="A8835" s="447"/>
      <c r="B8835" s="449">
        <v>104758</v>
      </c>
      <c r="C8835" s="439" t="s">
        <v>2340</v>
      </c>
      <c r="D8835" s="449" t="s">
        <v>60</v>
      </c>
      <c r="E8835" s="450">
        <v>16.239999999999998</v>
      </c>
      <c r="F8835" s="455">
        <v>0</v>
      </c>
      <c r="G8835" s="453">
        <f>VLOOKUP(B8835,'SINAPI-%MO'!B:E,4,0)</f>
        <v>1</v>
      </c>
      <c r="H8835" s="456">
        <f t="shared" si="137"/>
        <v>0</v>
      </c>
    </row>
    <row r="8836" spans="1:8" x14ac:dyDescent="0.25">
      <c r="A8836" s="447"/>
      <c r="B8836" s="449">
        <v>90437</v>
      </c>
      <c r="C8836" s="439" t="s">
        <v>3695</v>
      </c>
      <c r="D8836" s="449" t="s">
        <v>60</v>
      </c>
      <c r="E8836" s="450">
        <v>40.17</v>
      </c>
      <c r="F8836" s="455">
        <v>0</v>
      </c>
      <c r="G8836" s="453">
        <f>VLOOKUP(B8836,'SINAPI-%MO'!B:E,4,0)</f>
        <v>1</v>
      </c>
      <c r="H8836" s="456">
        <f t="shared" si="137"/>
        <v>0</v>
      </c>
    </row>
    <row r="8837" spans="1:8" x14ac:dyDescent="0.25">
      <c r="A8837" s="447"/>
      <c r="B8837" s="449">
        <v>90438</v>
      </c>
      <c r="C8837" s="439" t="s">
        <v>3696</v>
      </c>
      <c r="D8837" s="449" t="s">
        <v>60</v>
      </c>
      <c r="E8837" s="450">
        <v>58.67</v>
      </c>
      <c r="F8837" s="455">
        <v>0</v>
      </c>
      <c r="G8837" s="453">
        <f>VLOOKUP(B8837,'SINAPI-%MO'!B:E,4,0)</f>
        <v>1</v>
      </c>
      <c r="H8837" s="456">
        <f t="shared" si="137"/>
        <v>0</v>
      </c>
    </row>
    <row r="8838" spans="1:8" x14ac:dyDescent="0.25">
      <c r="A8838" s="447"/>
      <c r="B8838" s="449">
        <v>90436</v>
      </c>
      <c r="C8838" s="439" t="s">
        <v>3694</v>
      </c>
      <c r="D8838" s="449" t="s">
        <v>60</v>
      </c>
      <c r="E8838" s="450">
        <v>15.07</v>
      </c>
      <c r="F8838" s="455">
        <v>0</v>
      </c>
      <c r="G8838" s="453">
        <f>VLOOKUP(B8838,'SINAPI-%MO'!B:E,4,0)</f>
        <v>1</v>
      </c>
      <c r="H8838" s="456">
        <f t="shared" si="137"/>
        <v>0</v>
      </c>
    </row>
    <row r="8839" spans="1:8" x14ac:dyDescent="0.25">
      <c r="A8839" s="447"/>
      <c r="B8839" s="449">
        <v>104770</v>
      </c>
      <c r="C8839" s="439" t="s">
        <v>2350</v>
      </c>
      <c r="D8839" s="449" t="s">
        <v>60</v>
      </c>
      <c r="E8839" s="450">
        <v>1.84</v>
      </c>
      <c r="F8839" s="455">
        <v>0</v>
      </c>
      <c r="G8839" s="453">
        <f>VLOOKUP(B8839,'SINAPI-%MO'!B:E,4,0)</f>
        <v>1</v>
      </c>
      <c r="H8839" s="456">
        <f t="shared" si="137"/>
        <v>0</v>
      </c>
    </row>
    <row r="8840" spans="1:8" x14ac:dyDescent="0.25">
      <c r="A8840" s="447"/>
      <c r="B8840" s="449">
        <v>104772</v>
      </c>
      <c r="C8840" s="439" t="s">
        <v>2351</v>
      </c>
      <c r="D8840" s="449" t="s">
        <v>60</v>
      </c>
      <c r="E8840" s="450">
        <v>2.68</v>
      </c>
      <c r="F8840" s="455">
        <v>0</v>
      </c>
      <c r="G8840" s="453">
        <f>VLOOKUP(B8840,'SINAPI-%MO'!B:E,4,0)</f>
        <v>1</v>
      </c>
      <c r="H8840" s="456">
        <f t="shared" si="137"/>
        <v>0</v>
      </c>
    </row>
    <row r="8841" spans="1:8" x14ac:dyDescent="0.25">
      <c r="A8841" s="447"/>
      <c r="B8841" s="449">
        <v>104768</v>
      </c>
      <c r="C8841" s="439" t="s">
        <v>2349</v>
      </c>
      <c r="D8841" s="449" t="s">
        <v>60</v>
      </c>
      <c r="E8841" s="450">
        <v>0.69</v>
      </c>
      <c r="F8841" s="455">
        <v>0</v>
      </c>
      <c r="G8841" s="453">
        <f>VLOOKUP(B8841,'SINAPI-%MO'!B:E,4,0)</f>
        <v>1</v>
      </c>
      <c r="H8841" s="456">
        <f t="shared" si="137"/>
        <v>0</v>
      </c>
    </row>
    <row r="8842" spans="1:8" x14ac:dyDescent="0.25">
      <c r="A8842" s="447"/>
      <c r="B8842" s="449">
        <v>104769</v>
      </c>
      <c r="C8842" s="439" t="s">
        <v>3753</v>
      </c>
      <c r="D8842" s="449" t="s">
        <v>60</v>
      </c>
      <c r="E8842" s="450">
        <v>1.7</v>
      </c>
      <c r="F8842" s="455">
        <v>0</v>
      </c>
      <c r="G8842" s="453">
        <f>VLOOKUP(B8842,'SINAPI-%MO'!B:E,4,0)</f>
        <v>1</v>
      </c>
      <c r="H8842" s="456">
        <f t="shared" si="137"/>
        <v>0</v>
      </c>
    </row>
    <row r="8843" spans="1:8" x14ac:dyDescent="0.25">
      <c r="A8843" s="447"/>
      <c r="B8843" s="449">
        <v>104771</v>
      </c>
      <c r="C8843" s="439" t="s">
        <v>3754</v>
      </c>
      <c r="D8843" s="449" t="s">
        <v>60</v>
      </c>
      <c r="E8843" s="450">
        <v>2.4900000000000002</v>
      </c>
      <c r="F8843" s="455">
        <v>0</v>
      </c>
      <c r="G8843" s="453">
        <f>VLOOKUP(B8843,'SINAPI-%MO'!B:E,4,0)</f>
        <v>1</v>
      </c>
      <c r="H8843" s="456">
        <f t="shared" si="137"/>
        <v>0</v>
      </c>
    </row>
    <row r="8844" spans="1:8" x14ac:dyDescent="0.25">
      <c r="A8844" s="447"/>
      <c r="B8844" s="449">
        <v>104767</v>
      </c>
      <c r="C8844" s="439" t="s">
        <v>3752</v>
      </c>
      <c r="D8844" s="449" t="s">
        <v>60</v>
      </c>
      <c r="E8844" s="450">
        <v>0.63</v>
      </c>
      <c r="F8844" s="455">
        <v>0</v>
      </c>
      <c r="G8844" s="453">
        <f>VLOOKUP(B8844,'SINAPI-%MO'!B:E,4,0)</f>
        <v>1</v>
      </c>
      <c r="H8844" s="456">
        <f t="shared" ref="H8844:H8907" si="138">IF(E8844&gt;0,TRUNC(E8844*(1-G8844),2),"")</f>
        <v>0</v>
      </c>
    </row>
    <row r="8845" spans="1:8" x14ac:dyDescent="0.25">
      <c r="A8845" s="447"/>
      <c r="B8845" s="449">
        <v>104762</v>
      </c>
      <c r="C8845" s="439" t="s">
        <v>2344</v>
      </c>
      <c r="D8845" s="449" t="s">
        <v>60</v>
      </c>
      <c r="E8845" s="450">
        <v>7.02</v>
      </c>
      <c r="F8845" s="455">
        <v>0</v>
      </c>
      <c r="G8845" s="453">
        <f>VLOOKUP(B8845,'SINAPI-%MO'!B:E,4,0)</f>
        <v>0.78920000000000001</v>
      </c>
      <c r="H8845" s="456">
        <f t="shared" si="138"/>
        <v>1.47</v>
      </c>
    </row>
    <row r="8846" spans="1:8" x14ac:dyDescent="0.25">
      <c r="A8846" s="447"/>
      <c r="B8846" s="449">
        <v>104763</v>
      </c>
      <c r="C8846" s="439" t="s">
        <v>2345</v>
      </c>
      <c r="D8846" s="449" t="s">
        <v>60</v>
      </c>
      <c r="E8846" s="450">
        <v>10.25</v>
      </c>
      <c r="F8846" s="455">
        <v>0</v>
      </c>
      <c r="G8846" s="453">
        <f>VLOOKUP(B8846,'SINAPI-%MO'!B:E,4,0)</f>
        <v>0.7893</v>
      </c>
      <c r="H8846" s="456">
        <f t="shared" si="138"/>
        <v>2.15</v>
      </c>
    </row>
    <row r="8847" spans="1:8" x14ac:dyDescent="0.25">
      <c r="A8847" s="447"/>
      <c r="B8847" s="449">
        <v>104761</v>
      </c>
      <c r="C8847" s="439" t="s">
        <v>2343</v>
      </c>
      <c r="D8847" s="449" t="s">
        <v>60</v>
      </c>
      <c r="E8847" s="450">
        <v>2.63</v>
      </c>
      <c r="F8847" s="455">
        <v>0</v>
      </c>
      <c r="G8847" s="453">
        <f>VLOOKUP(B8847,'SINAPI-%MO'!B:E,4,0)</f>
        <v>0.79090000000000005</v>
      </c>
      <c r="H8847" s="456">
        <f t="shared" si="138"/>
        <v>0.54</v>
      </c>
    </row>
    <row r="8848" spans="1:8" x14ac:dyDescent="0.25">
      <c r="A8848" s="447"/>
      <c r="B8848" s="449">
        <v>90440</v>
      </c>
      <c r="C8848" s="439" t="s">
        <v>3698</v>
      </c>
      <c r="D8848" s="449" t="s">
        <v>60</v>
      </c>
      <c r="E8848" s="450">
        <v>6.81</v>
      </c>
      <c r="F8848" s="455">
        <v>0</v>
      </c>
      <c r="G8848" s="453">
        <f>VLOOKUP(B8848,'SINAPI-%MO'!B:E,4,0)</f>
        <v>0.78269999999999995</v>
      </c>
      <c r="H8848" s="456">
        <f t="shared" si="138"/>
        <v>1.47</v>
      </c>
    </row>
    <row r="8849" spans="1:8" x14ac:dyDescent="0.25">
      <c r="A8849" s="447"/>
      <c r="B8849" s="449">
        <v>90441</v>
      </c>
      <c r="C8849" s="439" t="s">
        <v>3699</v>
      </c>
      <c r="D8849" s="449" t="s">
        <v>60</v>
      </c>
      <c r="E8849" s="450">
        <v>9.9499999999999993</v>
      </c>
      <c r="F8849" s="455">
        <v>0</v>
      </c>
      <c r="G8849" s="453">
        <f>VLOOKUP(B8849,'SINAPI-%MO'!B:E,4,0)</f>
        <v>0.78290000000000004</v>
      </c>
      <c r="H8849" s="456">
        <f t="shared" si="138"/>
        <v>2.16</v>
      </c>
    </row>
    <row r="8850" spans="1:8" x14ac:dyDescent="0.25">
      <c r="A8850" s="447"/>
      <c r="B8850" s="449">
        <v>90439</v>
      </c>
      <c r="C8850" s="439" t="s">
        <v>3697</v>
      </c>
      <c r="D8850" s="449" t="s">
        <v>60</v>
      </c>
      <c r="E8850" s="450">
        <v>2.5499999999999998</v>
      </c>
      <c r="F8850" s="455">
        <v>0</v>
      </c>
      <c r="G8850" s="453">
        <f>VLOOKUP(B8850,'SINAPI-%MO'!B:E,4,0)</f>
        <v>0.7843</v>
      </c>
      <c r="H8850" s="456">
        <f t="shared" si="138"/>
        <v>0.55000000000000004</v>
      </c>
    </row>
    <row r="8851" spans="1:8" x14ac:dyDescent="0.25">
      <c r="A8851" s="447"/>
      <c r="B8851" s="449">
        <v>104776</v>
      </c>
      <c r="C8851" s="439" t="s">
        <v>2353</v>
      </c>
      <c r="D8851" s="449" t="s">
        <v>60</v>
      </c>
      <c r="E8851" s="450">
        <v>6.62</v>
      </c>
      <c r="F8851" s="455">
        <v>0</v>
      </c>
      <c r="G8851" s="453">
        <f>VLOOKUP(B8851,'SINAPI-%MO'!B:E,4,0)</f>
        <v>0.85950000000000004</v>
      </c>
      <c r="H8851" s="456">
        <f t="shared" si="138"/>
        <v>0.93</v>
      </c>
    </row>
    <row r="8852" spans="1:8" x14ac:dyDescent="0.25">
      <c r="A8852" s="447"/>
      <c r="B8852" s="449">
        <v>104778</v>
      </c>
      <c r="C8852" s="439" t="s">
        <v>2354</v>
      </c>
      <c r="D8852" s="449" t="s">
        <v>60</v>
      </c>
      <c r="E8852" s="450">
        <v>9.67</v>
      </c>
      <c r="F8852" s="455">
        <v>0</v>
      </c>
      <c r="G8852" s="453">
        <f>VLOOKUP(B8852,'SINAPI-%MO'!B:E,4,0)</f>
        <v>0.85940000000000005</v>
      </c>
      <c r="H8852" s="456">
        <f t="shared" si="138"/>
        <v>1.35</v>
      </c>
    </row>
    <row r="8853" spans="1:8" x14ac:dyDescent="0.25">
      <c r="A8853" s="447"/>
      <c r="B8853" s="449">
        <v>104774</v>
      </c>
      <c r="C8853" s="439" t="s">
        <v>2352</v>
      </c>
      <c r="D8853" s="449" t="s">
        <v>60</v>
      </c>
      <c r="E8853" s="450">
        <v>2.4700000000000002</v>
      </c>
      <c r="F8853" s="455">
        <v>0</v>
      </c>
      <c r="G8853" s="453">
        <f>VLOOKUP(B8853,'SINAPI-%MO'!B:E,4,0)</f>
        <v>0.86229999999999996</v>
      </c>
      <c r="H8853" s="456">
        <f t="shared" si="138"/>
        <v>0.34</v>
      </c>
    </row>
    <row r="8854" spans="1:8" x14ac:dyDescent="0.25">
      <c r="A8854" s="447"/>
      <c r="B8854" s="449">
        <v>104775</v>
      </c>
      <c r="C8854" s="439" t="s">
        <v>3756</v>
      </c>
      <c r="D8854" s="449" t="s">
        <v>60</v>
      </c>
      <c r="E8854" s="450">
        <v>6.21</v>
      </c>
      <c r="F8854" s="455">
        <v>0</v>
      </c>
      <c r="G8854" s="453">
        <f>VLOOKUP(B8854,'SINAPI-%MO'!B:E,4,0)</f>
        <v>0.85019999999999996</v>
      </c>
      <c r="H8854" s="456">
        <f t="shared" si="138"/>
        <v>0.93</v>
      </c>
    </row>
    <row r="8855" spans="1:8" x14ac:dyDescent="0.25">
      <c r="A8855" s="447"/>
      <c r="B8855" s="449">
        <v>104777</v>
      </c>
      <c r="C8855" s="439" t="s">
        <v>3757</v>
      </c>
      <c r="D8855" s="449" t="s">
        <v>60</v>
      </c>
      <c r="E8855" s="450">
        <v>9.07</v>
      </c>
      <c r="F8855" s="455">
        <v>0</v>
      </c>
      <c r="G8855" s="453">
        <f>VLOOKUP(B8855,'SINAPI-%MO'!B:E,4,0)</f>
        <v>0.85009999999999997</v>
      </c>
      <c r="H8855" s="456">
        <f t="shared" si="138"/>
        <v>1.35</v>
      </c>
    </row>
    <row r="8856" spans="1:8" x14ac:dyDescent="0.25">
      <c r="A8856" s="447"/>
      <c r="B8856" s="449">
        <v>104773</v>
      </c>
      <c r="C8856" s="439" t="s">
        <v>3755</v>
      </c>
      <c r="D8856" s="449" t="s">
        <v>60</v>
      </c>
      <c r="E8856" s="450">
        <v>2.3199999999999998</v>
      </c>
      <c r="F8856" s="455">
        <v>0</v>
      </c>
      <c r="G8856" s="453">
        <f>VLOOKUP(B8856,'SINAPI-%MO'!B:E,4,0)</f>
        <v>0.85340000000000005</v>
      </c>
      <c r="H8856" s="456">
        <f t="shared" si="138"/>
        <v>0.34</v>
      </c>
    </row>
    <row r="8857" spans="1:8" x14ac:dyDescent="0.25">
      <c r="A8857" s="447"/>
      <c r="B8857" s="449">
        <v>104782</v>
      </c>
      <c r="C8857" s="439" t="s">
        <v>3760</v>
      </c>
      <c r="D8857" s="449" t="s">
        <v>60</v>
      </c>
      <c r="E8857" s="450">
        <v>78.11</v>
      </c>
      <c r="F8857" s="455">
        <v>0</v>
      </c>
      <c r="G8857" s="453">
        <f>VLOOKUP(B8857,'SINAPI-%MO'!B:E,4,0)</f>
        <v>9.2399999999999996E-2</v>
      </c>
      <c r="H8857" s="456">
        <f t="shared" si="138"/>
        <v>70.89</v>
      </c>
    </row>
    <row r="8858" spans="1:8" x14ac:dyDescent="0.25">
      <c r="A8858" s="447"/>
      <c r="B8858" s="449">
        <v>90451</v>
      </c>
      <c r="C8858" s="439" t="s">
        <v>3705</v>
      </c>
      <c r="D8858" s="449" t="s">
        <v>60</v>
      </c>
      <c r="E8858" s="450">
        <v>6.67</v>
      </c>
      <c r="F8858" s="455">
        <v>0</v>
      </c>
      <c r="G8858" s="453">
        <f>VLOOKUP(B8858,'SINAPI-%MO'!B:E,4,0)</f>
        <v>0.62819999999999998</v>
      </c>
      <c r="H8858" s="456">
        <f t="shared" si="138"/>
        <v>2.4700000000000002</v>
      </c>
    </row>
    <row r="8859" spans="1:8" x14ac:dyDescent="0.25">
      <c r="A8859" s="447"/>
      <c r="B8859" s="449">
        <v>90452</v>
      </c>
      <c r="C8859" s="439" t="s">
        <v>3706</v>
      </c>
      <c r="D8859" s="449" t="s">
        <v>60</v>
      </c>
      <c r="E8859" s="450">
        <v>27.12</v>
      </c>
      <c r="F8859" s="455">
        <v>0</v>
      </c>
      <c r="G8859" s="453">
        <f>VLOOKUP(B8859,'SINAPI-%MO'!B:E,4,0)</f>
        <v>0.27100000000000002</v>
      </c>
      <c r="H8859" s="456">
        <f t="shared" si="138"/>
        <v>19.77</v>
      </c>
    </row>
    <row r="8860" spans="1:8" x14ac:dyDescent="0.25">
      <c r="A8860" s="447"/>
      <c r="B8860" s="449">
        <v>90455</v>
      </c>
      <c r="C8860" s="439" t="s">
        <v>3709</v>
      </c>
      <c r="D8860" s="449" t="s">
        <v>60</v>
      </c>
      <c r="E8860" s="450">
        <v>8.48</v>
      </c>
      <c r="F8860" s="455">
        <v>0</v>
      </c>
      <c r="G8860" s="453">
        <f>VLOOKUP(B8860,'SINAPI-%MO'!B:E,4,0)</f>
        <v>0.6179</v>
      </c>
      <c r="H8860" s="456">
        <f t="shared" si="138"/>
        <v>3.24</v>
      </c>
    </row>
    <row r="8861" spans="1:8" x14ac:dyDescent="0.25">
      <c r="A8861" s="447"/>
      <c r="B8861" s="449">
        <v>104784</v>
      </c>
      <c r="C8861" s="439" t="s">
        <v>3762</v>
      </c>
      <c r="D8861" s="449" t="s">
        <v>60</v>
      </c>
      <c r="E8861" s="450">
        <v>14.87</v>
      </c>
      <c r="F8861" s="455">
        <v>0</v>
      </c>
      <c r="G8861" s="453">
        <f>VLOOKUP(B8861,'SINAPI-%MO'!B:E,4,0)</f>
        <v>0.4909</v>
      </c>
      <c r="H8861" s="456">
        <f t="shared" si="138"/>
        <v>7.57</v>
      </c>
    </row>
    <row r="8862" spans="1:8" x14ac:dyDescent="0.25">
      <c r="A8862" s="447"/>
      <c r="B8862" s="449">
        <v>90453</v>
      </c>
      <c r="C8862" s="439" t="s">
        <v>3707</v>
      </c>
      <c r="D8862" s="449" t="s">
        <v>60</v>
      </c>
      <c r="E8862" s="450">
        <v>4.0599999999999996</v>
      </c>
      <c r="F8862" s="455">
        <v>0</v>
      </c>
      <c r="G8862" s="453">
        <f>VLOOKUP(B8862,'SINAPI-%MO'!B:E,4,0)</f>
        <v>0.58130000000000004</v>
      </c>
      <c r="H8862" s="456">
        <f t="shared" si="138"/>
        <v>1.69</v>
      </c>
    </row>
    <row r="8863" spans="1:8" x14ac:dyDescent="0.25">
      <c r="A8863" s="447"/>
      <c r="B8863" s="449">
        <v>104783</v>
      </c>
      <c r="C8863" s="439" t="s">
        <v>3761</v>
      </c>
      <c r="D8863" s="449" t="s">
        <v>60</v>
      </c>
      <c r="E8863" s="450">
        <v>5.24</v>
      </c>
      <c r="F8863" s="455">
        <v>0</v>
      </c>
      <c r="G8863" s="453">
        <f>VLOOKUP(B8863,'SINAPI-%MO'!B:E,4,0)</f>
        <v>0.52859999999999996</v>
      </c>
      <c r="H8863" s="456">
        <f t="shared" si="138"/>
        <v>2.4700000000000002</v>
      </c>
    </row>
    <row r="8864" spans="1:8" x14ac:dyDescent="0.25">
      <c r="A8864" s="447"/>
      <c r="B8864" s="449">
        <v>90454</v>
      </c>
      <c r="C8864" s="439" t="s">
        <v>3708</v>
      </c>
      <c r="D8864" s="449" t="s">
        <v>60</v>
      </c>
      <c r="E8864" s="450">
        <v>6.67</v>
      </c>
      <c r="F8864" s="455">
        <v>0</v>
      </c>
      <c r="G8864" s="453">
        <f>VLOOKUP(B8864,'SINAPI-%MO'!B:E,4,0)</f>
        <v>0.53820000000000001</v>
      </c>
      <c r="H8864" s="456">
        <f t="shared" si="138"/>
        <v>3.08</v>
      </c>
    </row>
    <row r="8865" spans="1:8" x14ac:dyDescent="0.25">
      <c r="A8865" s="447"/>
      <c r="B8865" s="449">
        <v>90459</v>
      </c>
      <c r="C8865" s="439" t="s">
        <v>3713</v>
      </c>
      <c r="D8865" s="449" t="s">
        <v>60</v>
      </c>
      <c r="E8865" s="450">
        <v>49.42</v>
      </c>
      <c r="F8865" s="455">
        <v>0</v>
      </c>
      <c r="G8865" s="453">
        <f>VLOOKUP(B8865,'SINAPI-%MO'!B:E,4,0)</f>
        <v>1</v>
      </c>
      <c r="H8865" s="456">
        <f t="shared" si="138"/>
        <v>0</v>
      </c>
    </row>
    <row r="8866" spans="1:8" x14ac:dyDescent="0.25">
      <c r="A8866" s="447"/>
      <c r="B8866" s="449">
        <v>90456</v>
      </c>
      <c r="C8866" s="439" t="s">
        <v>3710</v>
      </c>
      <c r="D8866" s="449" t="s">
        <v>60</v>
      </c>
      <c r="E8866" s="450">
        <v>5.78</v>
      </c>
      <c r="F8866" s="455">
        <v>0</v>
      </c>
      <c r="G8866" s="453">
        <f>VLOOKUP(B8866,'SINAPI-%MO'!B:E,4,0)</f>
        <v>1</v>
      </c>
      <c r="H8866" s="456">
        <f t="shared" si="138"/>
        <v>0</v>
      </c>
    </row>
    <row r="8867" spans="1:8" x14ac:dyDescent="0.25">
      <c r="A8867" s="447"/>
      <c r="B8867" s="449">
        <v>90458</v>
      </c>
      <c r="C8867" s="439" t="s">
        <v>3712</v>
      </c>
      <c r="D8867" s="449" t="s">
        <v>60</v>
      </c>
      <c r="E8867" s="450">
        <v>37.64</v>
      </c>
      <c r="F8867" s="455">
        <v>0</v>
      </c>
      <c r="G8867" s="453">
        <f>VLOOKUP(B8867,'SINAPI-%MO'!B:E,4,0)</f>
        <v>1</v>
      </c>
      <c r="H8867" s="456">
        <f t="shared" si="138"/>
        <v>0</v>
      </c>
    </row>
    <row r="8868" spans="1:8" x14ac:dyDescent="0.25">
      <c r="A8868" s="447"/>
      <c r="B8868" s="449">
        <v>90457</v>
      </c>
      <c r="C8868" s="439" t="s">
        <v>3711</v>
      </c>
      <c r="D8868" s="449" t="s">
        <v>60</v>
      </c>
      <c r="E8868" s="450">
        <v>13.19</v>
      </c>
      <c r="F8868" s="455">
        <v>0</v>
      </c>
      <c r="G8868" s="453">
        <f>VLOOKUP(B8868,'SINAPI-%MO'!B:E,4,0)</f>
        <v>1</v>
      </c>
      <c r="H8868" s="456">
        <f t="shared" si="138"/>
        <v>0</v>
      </c>
    </row>
    <row r="8869" spans="1:8" x14ac:dyDescent="0.25">
      <c r="A8869" s="447"/>
      <c r="B8869" s="449">
        <v>90447</v>
      </c>
      <c r="C8869" s="439" t="s">
        <v>3704</v>
      </c>
      <c r="D8869" s="449" t="s">
        <v>73</v>
      </c>
      <c r="E8869" s="450">
        <v>8.7200000000000006</v>
      </c>
      <c r="F8869" s="455">
        <v>0</v>
      </c>
      <c r="G8869" s="453">
        <f>VLOOKUP(B8869,'SINAPI-%MO'!B:E,4,0)</f>
        <v>1</v>
      </c>
      <c r="H8869" s="456">
        <f t="shared" si="138"/>
        <v>0</v>
      </c>
    </row>
    <row r="8870" spans="1:8" x14ac:dyDescent="0.25">
      <c r="A8870" s="447"/>
      <c r="B8870" s="449">
        <v>91222</v>
      </c>
      <c r="C8870" s="439" t="s">
        <v>3738</v>
      </c>
      <c r="D8870" s="449" t="s">
        <v>73</v>
      </c>
      <c r="E8870" s="450">
        <v>9</v>
      </c>
      <c r="F8870" s="455">
        <v>0</v>
      </c>
      <c r="G8870" s="453">
        <f>VLOOKUP(B8870,'SINAPI-%MO'!B:E,4,0)</f>
        <v>1</v>
      </c>
      <c r="H8870" s="456">
        <f t="shared" si="138"/>
        <v>0</v>
      </c>
    </row>
    <row r="8871" spans="1:8" x14ac:dyDescent="0.25">
      <c r="A8871" s="447"/>
      <c r="B8871" s="449">
        <v>90443</v>
      </c>
      <c r="C8871" s="439" t="s">
        <v>3700</v>
      </c>
      <c r="D8871" s="449" t="s">
        <v>73</v>
      </c>
      <c r="E8871" s="450">
        <v>8.09</v>
      </c>
      <c r="F8871" s="455">
        <v>0</v>
      </c>
      <c r="G8871" s="453">
        <f>VLOOKUP(B8871,'SINAPI-%MO'!B:E,4,0)</f>
        <v>1</v>
      </c>
      <c r="H8871" s="456">
        <f t="shared" si="138"/>
        <v>0</v>
      </c>
    </row>
    <row r="8872" spans="1:8" x14ac:dyDescent="0.25">
      <c r="A8872" s="447"/>
      <c r="B8872" s="449">
        <v>104780</v>
      </c>
      <c r="C8872" s="439" t="s">
        <v>2355</v>
      </c>
      <c r="D8872" s="449" t="s">
        <v>73</v>
      </c>
      <c r="E8872" s="450">
        <v>7.34</v>
      </c>
      <c r="F8872" s="455">
        <v>0</v>
      </c>
      <c r="G8872" s="453">
        <f>VLOOKUP(B8872,'SINAPI-%MO'!B:E,4,0)</f>
        <v>0.98640000000000005</v>
      </c>
      <c r="H8872" s="456">
        <f t="shared" si="138"/>
        <v>0.09</v>
      </c>
    </row>
    <row r="8873" spans="1:8" x14ac:dyDescent="0.25">
      <c r="A8873" s="447"/>
      <c r="B8873" s="449">
        <v>104781</v>
      </c>
      <c r="C8873" s="439" t="s">
        <v>3759</v>
      </c>
      <c r="D8873" s="449" t="s">
        <v>73</v>
      </c>
      <c r="E8873" s="450">
        <v>8.43</v>
      </c>
      <c r="F8873" s="455">
        <v>0</v>
      </c>
      <c r="G8873" s="453">
        <f>VLOOKUP(B8873,'SINAPI-%MO'!B:E,4,0)</f>
        <v>0.98699999999999999</v>
      </c>
      <c r="H8873" s="456">
        <f t="shared" si="138"/>
        <v>0.1</v>
      </c>
    </row>
    <row r="8874" spans="1:8" x14ac:dyDescent="0.25">
      <c r="A8874" s="447"/>
      <c r="B8874" s="449">
        <v>104779</v>
      </c>
      <c r="C8874" s="439" t="s">
        <v>3758</v>
      </c>
      <c r="D8874" s="449" t="s">
        <v>73</v>
      </c>
      <c r="E8874" s="450">
        <v>7.3</v>
      </c>
      <c r="F8874" s="455">
        <v>0</v>
      </c>
      <c r="G8874" s="453">
        <f>VLOOKUP(B8874,'SINAPI-%MO'!B:E,4,0)</f>
        <v>0.98629999999999995</v>
      </c>
      <c r="H8874" s="456">
        <f t="shared" si="138"/>
        <v>0.1</v>
      </c>
    </row>
    <row r="8875" spans="1:8" x14ac:dyDescent="0.25">
      <c r="A8875" s="447"/>
      <c r="B8875" s="449">
        <v>104787</v>
      </c>
      <c r="C8875" s="439" t="s">
        <v>3764</v>
      </c>
      <c r="D8875" s="449" t="s">
        <v>73</v>
      </c>
      <c r="E8875" s="450">
        <v>2.2400000000000002</v>
      </c>
      <c r="F8875" s="455">
        <v>0</v>
      </c>
      <c r="G8875" s="453">
        <f>VLOOKUP(B8875,'SINAPI-%MO'!B:E,4,0)</f>
        <v>0.78569999999999995</v>
      </c>
      <c r="H8875" s="456">
        <f t="shared" si="138"/>
        <v>0.48</v>
      </c>
    </row>
    <row r="8876" spans="1:8" x14ac:dyDescent="0.25">
      <c r="A8876" s="447"/>
      <c r="B8876" s="449">
        <v>104788</v>
      </c>
      <c r="C8876" s="439" t="s">
        <v>3765</v>
      </c>
      <c r="D8876" s="449" t="s">
        <v>73</v>
      </c>
      <c r="E8876" s="450">
        <v>2.99</v>
      </c>
      <c r="F8876" s="455">
        <v>0</v>
      </c>
      <c r="G8876" s="453">
        <f>VLOOKUP(B8876,'SINAPI-%MO'!B:E,4,0)</f>
        <v>0.78259999999999996</v>
      </c>
      <c r="H8876" s="456">
        <f t="shared" si="138"/>
        <v>0.65</v>
      </c>
    </row>
    <row r="8877" spans="1:8" x14ac:dyDescent="0.25">
      <c r="A8877" s="447"/>
      <c r="B8877" s="449">
        <v>104786</v>
      </c>
      <c r="C8877" s="439" t="s">
        <v>3763</v>
      </c>
      <c r="D8877" s="449" t="s">
        <v>73</v>
      </c>
      <c r="E8877" s="450">
        <v>1.69</v>
      </c>
      <c r="F8877" s="455">
        <v>0</v>
      </c>
      <c r="G8877" s="453">
        <f>VLOOKUP(B8877,'SINAPI-%MO'!B:E,4,0)</f>
        <v>0.78700000000000003</v>
      </c>
      <c r="H8877" s="456">
        <f t="shared" si="138"/>
        <v>0.35</v>
      </c>
    </row>
    <row r="8878" spans="1:8" x14ac:dyDescent="0.25">
      <c r="A8878" s="447"/>
      <c r="B8878" s="449">
        <v>90445</v>
      </c>
      <c r="C8878" s="439" t="s">
        <v>3702</v>
      </c>
      <c r="D8878" s="449" t="s">
        <v>73</v>
      </c>
      <c r="E8878" s="450">
        <v>11.91</v>
      </c>
      <c r="F8878" s="455">
        <v>0</v>
      </c>
      <c r="G8878" s="453">
        <f>VLOOKUP(B8878,'SINAPI-%MO'!B:E,4,0)</f>
        <v>0.95209999999999995</v>
      </c>
      <c r="H8878" s="456">
        <f t="shared" si="138"/>
        <v>0.56999999999999995</v>
      </c>
    </row>
    <row r="8879" spans="1:8" x14ac:dyDescent="0.25">
      <c r="A8879" s="447"/>
      <c r="B8879" s="449">
        <v>90446</v>
      </c>
      <c r="C8879" s="439" t="s">
        <v>3703</v>
      </c>
      <c r="D8879" s="449" t="s">
        <v>73</v>
      </c>
      <c r="E8879" s="450">
        <v>15.83</v>
      </c>
      <c r="F8879" s="455">
        <v>0</v>
      </c>
      <c r="G8879" s="453">
        <f>VLOOKUP(B8879,'SINAPI-%MO'!B:E,4,0)</f>
        <v>0.95199999999999996</v>
      </c>
      <c r="H8879" s="456">
        <f t="shared" si="138"/>
        <v>0.75</v>
      </c>
    </row>
    <row r="8880" spans="1:8" x14ac:dyDescent="0.25">
      <c r="A8880" s="447"/>
      <c r="B8880" s="449">
        <v>90444</v>
      </c>
      <c r="C8880" s="439" t="s">
        <v>3701</v>
      </c>
      <c r="D8880" s="449" t="s">
        <v>73</v>
      </c>
      <c r="E8880" s="450">
        <v>8.98</v>
      </c>
      <c r="F8880" s="455">
        <v>0</v>
      </c>
      <c r="G8880" s="453">
        <f>VLOOKUP(B8880,'SINAPI-%MO'!B:E,4,0)</f>
        <v>0.95209999999999995</v>
      </c>
      <c r="H8880" s="456">
        <f t="shared" si="138"/>
        <v>0.43</v>
      </c>
    </row>
    <row r="8881" spans="1:8" x14ac:dyDescent="0.25">
      <c r="A8881" s="447"/>
      <c r="B8881" s="449">
        <v>104764</v>
      </c>
      <c r="C8881" s="439" t="s">
        <v>2346</v>
      </c>
      <c r="D8881" s="449" t="s">
        <v>73</v>
      </c>
      <c r="E8881" s="450">
        <v>21.61</v>
      </c>
      <c r="F8881" s="455">
        <v>0.38040000000000002</v>
      </c>
      <c r="G8881" s="453">
        <f>VLOOKUP(B8881,'SINAPI-%MO'!B:E,4,0)</f>
        <v>0.43269999999999997</v>
      </c>
      <c r="H8881" s="456">
        <f t="shared" si="138"/>
        <v>12.25</v>
      </c>
    </row>
    <row r="8882" spans="1:8" x14ac:dyDescent="0.25">
      <c r="A8882" s="447"/>
      <c r="B8882" s="449">
        <v>90460</v>
      </c>
      <c r="C8882" s="439" t="s">
        <v>3714</v>
      </c>
      <c r="D8882" s="449" t="s">
        <v>73</v>
      </c>
      <c r="E8882" s="450">
        <v>26.19</v>
      </c>
      <c r="F8882" s="455">
        <v>0.44829999999999998</v>
      </c>
      <c r="G8882" s="453">
        <f>VLOOKUP(B8882,'SINAPI-%MO'!B:E,4,0)</f>
        <v>0.33100000000000002</v>
      </c>
      <c r="H8882" s="456">
        <f t="shared" si="138"/>
        <v>17.52</v>
      </c>
    </row>
    <row r="8883" spans="1:8" x14ac:dyDescent="0.25">
      <c r="A8883" s="447"/>
      <c r="B8883" s="449">
        <v>90462</v>
      </c>
      <c r="C8883" s="439" t="s">
        <v>3716</v>
      </c>
      <c r="D8883" s="449" t="s">
        <v>73</v>
      </c>
      <c r="E8883" s="450">
        <v>4.5199999999999996</v>
      </c>
      <c r="F8883" s="455">
        <v>0.49559999999999998</v>
      </c>
      <c r="G8883" s="453">
        <f>VLOOKUP(B8883,'SINAPI-%MO'!B:E,4,0)</f>
        <v>0.3407</v>
      </c>
      <c r="H8883" s="456">
        <f t="shared" si="138"/>
        <v>2.98</v>
      </c>
    </row>
    <row r="8884" spans="1:8" x14ac:dyDescent="0.25">
      <c r="A8884" s="447"/>
      <c r="B8884" s="449">
        <v>104765</v>
      </c>
      <c r="C8884" s="439" t="s">
        <v>2347</v>
      </c>
      <c r="D8884" s="449" t="s">
        <v>73</v>
      </c>
      <c r="E8884" s="450">
        <v>17.420000000000002</v>
      </c>
      <c r="F8884" s="455">
        <v>0.2354</v>
      </c>
      <c r="G8884" s="453">
        <f>VLOOKUP(B8884,'SINAPI-%MO'!B:E,4,0)</f>
        <v>0.62170000000000003</v>
      </c>
      <c r="H8884" s="456">
        <f t="shared" si="138"/>
        <v>6.58</v>
      </c>
    </row>
    <row r="8885" spans="1:8" x14ac:dyDescent="0.25">
      <c r="A8885" s="447"/>
      <c r="B8885" s="449">
        <v>90461</v>
      </c>
      <c r="C8885" s="439" t="s">
        <v>3715</v>
      </c>
      <c r="D8885" s="449" t="s">
        <v>73</v>
      </c>
      <c r="E8885" s="450">
        <v>19.45</v>
      </c>
      <c r="F8885" s="455">
        <v>0.30130000000000001</v>
      </c>
      <c r="G8885" s="453">
        <f>VLOOKUP(B8885,'SINAPI-%MO'!B:E,4,0)</f>
        <v>0.51570000000000005</v>
      </c>
      <c r="H8885" s="456">
        <f t="shared" si="138"/>
        <v>9.41</v>
      </c>
    </row>
    <row r="8886" spans="1:8" x14ac:dyDescent="0.25">
      <c r="A8886" s="447"/>
      <c r="B8886" s="449">
        <v>90463</v>
      </c>
      <c r="C8886" s="439" t="s">
        <v>3717</v>
      </c>
      <c r="D8886" s="449" t="s">
        <v>73</v>
      </c>
      <c r="E8886" s="450">
        <v>3.84</v>
      </c>
      <c r="F8886" s="455">
        <v>0.37240000000000001</v>
      </c>
      <c r="G8886" s="453">
        <f>VLOOKUP(B8886,'SINAPI-%MO'!B:E,4,0)</f>
        <v>0.46610000000000001</v>
      </c>
      <c r="H8886" s="456">
        <f t="shared" si="138"/>
        <v>2.0499999999999998</v>
      </c>
    </row>
    <row r="8887" spans="1:8" x14ac:dyDescent="0.25">
      <c r="A8887" s="447"/>
      <c r="B8887" s="449">
        <v>96560</v>
      </c>
      <c r="C8887" s="439" t="s">
        <v>3744</v>
      </c>
      <c r="D8887" s="449" t="s">
        <v>71</v>
      </c>
      <c r="E8887" s="450">
        <v>35.130000000000003</v>
      </c>
      <c r="F8887" s="455">
        <v>0.2596</v>
      </c>
      <c r="G8887" s="453">
        <f>VLOOKUP(B8887,'SINAPI-%MO'!B:E,4,0)</f>
        <v>0.48959999999999998</v>
      </c>
      <c r="H8887" s="456">
        <f t="shared" si="138"/>
        <v>17.93</v>
      </c>
    </row>
    <row r="8888" spans="1:8" x14ac:dyDescent="0.25">
      <c r="A8888" s="447"/>
      <c r="B8888" s="449">
        <v>96559</v>
      </c>
      <c r="C8888" s="439" t="s">
        <v>3743</v>
      </c>
      <c r="D8888" s="449" t="s">
        <v>71</v>
      </c>
      <c r="E8888" s="450">
        <v>37.17</v>
      </c>
      <c r="F8888" s="455">
        <v>0.3931</v>
      </c>
      <c r="G8888" s="453">
        <f>VLOOKUP(B8888,'SINAPI-%MO'!B:E,4,0)</f>
        <v>0.3196</v>
      </c>
      <c r="H8888" s="456">
        <f t="shared" si="138"/>
        <v>25.29</v>
      </c>
    </row>
    <row r="8889" spans="1:8" x14ac:dyDescent="0.25">
      <c r="A8889" s="447"/>
      <c r="B8889" s="449">
        <v>96562</v>
      </c>
      <c r="C8889" s="439" t="s">
        <v>3745</v>
      </c>
      <c r="D8889" s="449" t="s">
        <v>73</v>
      </c>
      <c r="E8889" s="450">
        <v>53.97</v>
      </c>
      <c r="F8889" s="455">
        <v>0.2707</v>
      </c>
      <c r="G8889" s="453">
        <f>VLOOKUP(B8889,'SINAPI-%MO'!B:E,4,0)</f>
        <v>0.49969999999999998</v>
      </c>
      <c r="H8889" s="456">
        <f t="shared" si="138"/>
        <v>27</v>
      </c>
    </row>
    <row r="8890" spans="1:8" x14ac:dyDescent="0.25">
      <c r="A8890" s="447"/>
      <c r="B8890" s="449">
        <v>96563</v>
      </c>
      <c r="C8890" s="439" t="s">
        <v>3746</v>
      </c>
      <c r="D8890" s="449" t="s">
        <v>73</v>
      </c>
      <c r="E8890" s="450">
        <v>60.79</v>
      </c>
      <c r="F8890" s="455">
        <v>0.24030000000000001</v>
      </c>
      <c r="G8890" s="453">
        <f>VLOOKUP(B8890,'SINAPI-%MO'!B:E,4,0)</f>
        <v>0.44369999999999998</v>
      </c>
      <c r="H8890" s="456">
        <f t="shared" si="138"/>
        <v>33.81</v>
      </c>
    </row>
    <row r="8891" spans="1:8" x14ac:dyDescent="0.25">
      <c r="A8891" s="447"/>
      <c r="B8891" s="449">
        <v>102469</v>
      </c>
      <c r="C8891" s="439" t="s">
        <v>12127</v>
      </c>
      <c r="D8891" s="449" t="s">
        <v>71</v>
      </c>
      <c r="E8891" s="450">
        <v>0</v>
      </c>
      <c r="F8891" s="455"/>
      <c r="G8891" s="453" t="e">
        <f>VLOOKUP(B8891,'SINAPI-%MO'!B:E,4,0)</f>
        <v>#N/A</v>
      </c>
      <c r="H8891" s="456" t="str">
        <f t="shared" si="138"/>
        <v/>
      </c>
    </row>
    <row r="8892" spans="1:8" x14ac:dyDescent="0.25">
      <c r="A8892" s="447"/>
      <c r="B8892" s="449">
        <v>104388</v>
      </c>
      <c r="C8892" s="439" t="s">
        <v>12128</v>
      </c>
      <c r="D8892" s="449" t="s">
        <v>71</v>
      </c>
      <c r="E8892" s="450">
        <v>0</v>
      </c>
      <c r="F8892" s="455"/>
      <c r="G8892" s="453" t="e">
        <f>VLOOKUP(B8892,'SINAPI-%MO'!B:E,4,0)</f>
        <v>#N/A</v>
      </c>
      <c r="H8892" s="456" t="str">
        <f t="shared" si="138"/>
        <v/>
      </c>
    </row>
    <row r="8893" spans="1:8" x14ac:dyDescent="0.25">
      <c r="A8893" s="447"/>
      <c r="B8893" s="449">
        <v>104387</v>
      </c>
      <c r="C8893" s="439" t="s">
        <v>12129</v>
      </c>
      <c r="D8893" s="449" t="s">
        <v>84</v>
      </c>
      <c r="E8893" s="450">
        <v>0</v>
      </c>
      <c r="F8893" s="455"/>
      <c r="G8893" s="453" t="e">
        <f>VLOOKUP(B8893,'SINAPI-%MO'!B:E,4,0)</f>
        <v>#N/A</v>
      </c>
      <c r="H8893" s="456" t="str">
        <f t="shared" si="138"/>
        <v/>
      </c>
    </row>
    <row r="8894" spans="1:8" x14ac:dyDescent="0.25">
      <c r="A8894" s="447"/>
      <c r="B8894" s="449">
        <v>104364</v>
      </c>
      <c r="C8894" s="439" t="s">
        <v>12130</v>
      </c>
      <c r="D8894" s="449" t="s">
        <v>84</v>
      </c>
      <c r="E8894" s="450">
        <v>0</v>
      </c>
      <c r="F8894" s="455"/>
      <c r="G8894" s="453" t="e">
        <f>VLOOKUP(B8894,'SINAPI-%MO'!B:E,4,0)</f>
        <v>#N/A</v>
      </c>
      <c r="H8894" s="456" t="str">
        <f t="shared" si="138"/>
        <v/>
      </c>
    </row>
    <row r="8895" spans="1:8" x14ac:dyDescent="0.25">
      <c r="A8895" s="447"/>
      <c r="B8895" s="449">
        <v>102097</v>
      </c>
      <c r="C8895" s="439" t="s">
        <v>12131</v>
      </c>
      <c r="D8895" s="449" t="s">
        <v>84</v>
      </c>
      <c r="E8895" s="450">
        <v>0</v>
      </c>
      <c r="F8895" s="455"/>
      <c r="G8895" s="453" t="e">
        <f>VLOOKUP(B8895,'SINAPI-%MO'!B:E,4,0)</f>
        <v>#N/A</v>
      </c>
      <c r="H8895" s="456" t="str">
        <f t="shared" si="138"/>
        <v/>
      </c>
    </row>
    <row r="8896" spans="1:8" x14ac:dyDescent="0.25">
      <c r="A8896" s="447"/>
      <c r="B8896" s="449">
        <v>104365</v>
      </c>
      <c r="C8896" s="439" t="s">
        <v>12132</v>
      </c>
      <c r="D8896" s="449" t="s">
        <v>84</v>
      </c>
      <c r="E8896" s="450">
        <v>0</v>
      </c>
      <c r="F8896" s="455"/>
      <c r="G8896" s="453" t="e">
        <f>VLOOKUP(B8896,'SINAPI-%MO'!B:E,4,0)</f>
        <v>#N/A</v>
      </c>
      <c r="H8896" s="456" t="str">
        <f t="shared" si="138"/>
        <v/>
      </c>
    </row>
    <row r="8897" spans="1:8" x14ac:dyDescent="0.25">
      <c r="A8897" s="447"/>
      <c r="B8897" s="449">
        <v>101870</v>
      </c>
      <c r="C8897" s="439" t="s">
        <v>4045</v>
      </c>
      <c r="D8897" s="449" t="s">
        <v>71</v>
      </c>
      <c r="E8897" s="450">
        <v>39.270000000000003</v>
      </c>
      <c r="F8897" s="455">
        <v>0</v>
      </c>
      <c r="G8897" s="453">
        <f>VLOOKUP(B8897,'SINAPI-%MO'!B:E,4,0)</f>
        <v>0.84289999999999998</v>
      </c>
      <c r="H8897" s="456">
        <f t="shared" si="138"/>
        <v>6.16</v>
      </c>
    </row>
    <row r="8898" spans="1:8" x14ac:dyDescent="0.25">
      <c r="A8898" s="447"/>
      <c r="B8898" s="449">
        <v>101866</v>
      </c>
      <c r="C8898" s="439" t="s">
        <v>13254</v>
      </c>
      <c r="D8898" s="449" t="s">
        <v>71</v>
      </c>
      <c r="E8898" s="450">
        <v>33.31</v>
      </c>
      <c r="F8898" s="455">
        <v>0</v>
      </c>
      <c r="G8898" s="453">
        <f>VLOOKUP(B8898,'SINAPI-%MO'!B:E,4,0)</f>
        <v>0.81779999999999997</v>
      </c>
      <c r="H8898" s="456">
        <f t="shared" si="138"/>
        <v>6.06</v>
      </c>
    </row>
    <row r="8899" spans="1:8" x14ac:dyDescent="0.25">
      <c r="A8899" s="447"/>
      <c r="B8899" s="449">
        <v>101867</v>
      </c>
      <c r="C8899" s="439" t="s">
        <v>4042</v>
      </c>
      <c r="D8899" s="449" t="s">
        <v>71</v>
      </c>
      <c r="E8899" s="450">
        <v>37.89</v>
      </c>
      <c r="F8899" s="455">
        <v>0</v>
      </c>
      <c r="G8899" s="453">
        <f>VLOOKUP(B8899,'SINAPI-%MO'!B:E,4,0)</f>
        <v>0.83819999999999995</v>
      </c>
      <c r="H8899" s="456">
        <f t="shared" si="138"/>
        <v>6.13</v>
      </c>
    </row>
    <row r="8900" spans="1:8" x14ac:dyDescent="0.25">
      <c r="A8900" s="447"/>
      <c r="B8900" s="449">
        <v>101868</v>
      </c>
      <c r="C8900" s="439" t="s">
        <v>4043</v>
      </c>
      <c r="D8900" s="449" t="s">
        <v>71</v>
      </c>
      <c r="E8900" s="450">
        <v>30.12</v>
      </c>
      <c r="F8900" s="455">
        <v>0</v>
      </c>
      <c r="G8900" s="453">
        <f>VLOOKUP(B8900,'SINAPI-%MO'!B:E,4,0)</f>
        <v>0.79849999999999999</v>
      </c>
      <c r="H8900" s="456">
        <f t="shared" si="138"/>
        <v>6.06</v>
      </c>
    </row>
    <row r="8901" spans="1:8" x14ac:dyDescent="0.25">
      <c r="A8901" s="447"/>
      <c r="B8901" s="449">
        <v>101869</v>
      </c>
      <c r="C8901" s="439" t="s">
        <v>4044</v>
      </c>
      <c r="D8901" s="449" t="s">
        <v>71</v>
      </c>
      <c r="E8901" s="450">
        <v>34.69</v>
      </c>
      <c r="F8901" s="455">
        <v>0</v>
      </c>
      <c r="G8901" s="453">
        <f>VLOOKUP(B8901,'SINAPI-%MO'!B:E,4,0)</f>
        <v>0.82389999999999997</v>
      </c>
      <c r="H8901" s="456">
        <f t="shared" si="138"/>
        <v>6.1</v>
      </c>
    </row>
    <row r="8902" spans="1:8" x14ac:dyDescent="0.25">
      <c r="A8902" s="447"/>
      <c r="B8902" s="449">
        <v>101856</v>
      </c>
      <c r="C8902" s="439" t="s">
        <v>4033</v>
      </c>
      <c r="D8902" s="449" t="s">
        <v>71</v>
      </c>
      <c r="E8902" s="450">
        <v>27.31</v>
      </c>
      <c r="F8902" s="455">
        <v>0</v>
      </c>
      <c r="G8902" s="453">
        <f>VLOOKUP(B8902,'SINAPI-%MO'!B:E,4,0)</f>
        <v>0.77880000000000005</v>
      </c>
      <c r="H8902" s="456">
        <f t="shared" si="138"/>
        <v>6.04</v>
      </c>
    </row>
    <row r="8903" spans="1:8" x14ac:dyDescent="0.25">
      <c r="A8903" s="447"/>
      <c r="B8903" s="449">
        <v>101865</v>
      </c>
      <c r="C8903" s="439" t="s">
        <v>4041</v>
      </c>
      <c r="D8903" s="449" t="s">
        <v>71</v>
      </c>
      <c r="E8903" s="450">
        <v>37.43</v>
      </c>
      <c r="F8903" s="455">
        <v>0</v>
      </c>
      <c r="G8903" s="453">
        <f>VLOOKUP(B8903,'SINAPI-%MO'!B:E,4,0)</f>
        <v>0.83540000000000003</v>
      </c>
      <c r="H8903" s="456">
        <f t="shared" si="138"/>
        <v>6.16</v>
      </c>
    </row>
    <row r="8904" spans="1:8" x14ac:dyDescent="0.25">
      <c r="A8904" s="447"/>
      <c r="B8904" s="449">
        <v>101861</v>
      </c>
      <c r="C8904" s="439" t="s">
        <v>13255</v>
      </c>
      <c r="D8904" s="449" t="s">
        <v>71</v>
      </c>
      <c r="E8904" s="450">
        <v>33.08</v>
      </c>
      <c r="F8904" s="455">
        <v>0</v>
      </c>
      <c r="G8904" s="453">
        <f>VLOOKUP(B8904,'SINAPI-%MO'!B:E,4,0)</f>
        <v>0.8165</v>
      </c>
      <c r="H8904" s="456">
        <f t="shared" si="138"/>
        <v>6.07</v>
      </c>
    </row>
    <row r="8905" spans="1:8" x14ac:dyDescent="0.25">
      <c r="A8905" s="447"/>
      <c r="B8905" s="449">
        <v>101862</v>
      </c>
      <c r="C8905" s="439" t="s">
        <v>4038</v>
      </c>
      <c r="D8905" s="449" t="s">
        <v>71</v>
      </c>
      <c r="E8905" s="450">
        <v>36.049999999999997</v>
      </c>
      <c r="F8905" s="455">
        <v>0</v>
      </c>
      <c r="G8905" s="453">
        <f>VLOOKUP(B8905,'SINAPI-%MO'!B:E,4,0)</f>
        <v>0.83020000000000005</v>
      </c>
      <c r="H8905" s="456">
        <f t="shared" si="138"/>
        <v>6.12</v>
      </c>
    </row>
    <row r="8906" spans="1:8" x14ac:dyDescent="0.25">
      <c r="A8906" s="447"/>
      <c r="B8906" s="449">
        <v>101863</v>
      </c>
      <c r="C8906" s="439" t="s">
        <v>4039</v>
      </c>
      <c r="D8906" s="449" t="s">
        <v>71</v>
      </c>
      <c r="E8906" s="450">
        <v>28.29</v>
      </c>
      <c r="F8906" s="455">
        <v>0</v>
      </c>
      <c r="G8906" s="453">
        <f>VLOOKUP(B8906,'SINAPI-%MO'!B:E,4,0)</f>
        <v>0.78610000000000002</v>
      </c>
      <c r="H8906" s="456">
        <f t="shared" si="138"/>
        <v>6.05</v>
      </c>
    </row>
    <row r="8907" spans="1:8" x14ac:dyDescent="0.25">
      <c r="A8907" s="447"/>
      <c r="B8907" s="449">
        <v>101864</v>
      </c>
      <c r="C8907" s="439" t="s">
        <v>4040</v>
      </c>
      <c r="D8907" s="449" t="s">
        <v>71</v>
      </c>
      <c r="E8907" s="450">
        <v>32.86</v>
      </c>
      <c r="F8907" s="455">
        <v>0</v>
      </c>
      <c r="G8907" s="453">
        <f>VLOOKUP(B8907,'SINAPI-%MO'!B:E,4,0)</f>
        <v>0.81440000000000001</v>
      </c>
      <c r="H8907" s="456">
        <f t="shared" si="138"/>
        <v>6.09</v>
      </c>
    </row>
    <row r="8908" spans="1:8" x14ac:dyDescent="0.25">
      <c r="A8908" s="447"/>
      <c r="B8908" s="449">
        <v>101860</v>
      </c>
      <c r="C8908" s="439" t="s">
        <v>4037</v>
      </c>
      <c r="D8908" s="449" t="s">
        <v>71</v>
      </c>
      <c r="E8908" s="450">
        <v>35.369999999999997</v>
      </c>
      <c r="F8908" s="455">
        <v>0</v>
      </c>
      <c r="G8908" s="453">
        <f>VLOOKUP(B8908,'SINAPI-%MO'!B:E,4,0)</f>
        <v>0.82640000000000002</v>
      </c>
      <c r="H8908" s="456">
        <f t="shared" ref="H8908:H8971" si="139">IF(E8908&gt;0,TRUNC(E8908*(1-G8908),2),"")</f>
        <v>6.14</v>
      </c>
    </row>
    <row r="8909" spans="1:8" x14ac:dyDescent="0.25">
      <c r="A8909" s="447"/>
      <c r="B8909" s="449">
        <v>101857</v>
      </c>
      <c r="C8909" s="439" t="s">
        <v>4034</v>
      </c>
      <c r="D8909" s="449" t="s">
        <v>71</v>
      </c>
      <c r="E8909" s="450">
        <v>34.08</v>
      </c>
      <c r="F8909" s="455">
        <v>0</v>
      </c>
      <c r="G8909" s="453">
        <f>VLOOKUP(B8909,'SINAPI-%MO'!B:E,4,0)</f>
        <v>0.82099999999999995</v>
      </c>
      <c r="H8909" s="456">
        <f t="shared" si="139"/>
        <v>6.1</v>
      </c>
    </row>
    <row r="8910" spans="1:8" x14ac:dyDescent="0.25">
      <c r="A8910" s="447"/>
      <c r="B8910" s="449">
        <v>101858</v>
      </c>
      <c r="C8910" s="439" t="s">
        <v>4035</v>
      </c>
      <c r="D8910" s="449" t="s">
        <v>71</v>
      </c>
      <c r="E8910" s="450">
        <v>27.88</v>
      </c>
      <c r="F8910" s="455">
        <v>0</v>
      </c>
      <c r="G8910" s="453">
        <f>VLOOKUP(B8910,'SINAPI-%MO'!B:E,4,0)</f>
        <v>0.78300000000000003</v>
      </c>
      <c r="H8910" s="456">
        <f t="shared" si="139"/>
        <v>6.04</v>
      </c>
    </row>
    <row r="8911" spans="1:8" x14ac:dyDescent="0.25">
      <c r="A8911" s="447"/>
      <c r="B8911" s="449">
        <v>101859</v>
      </c>
      <c r="C8911" s="439" t="s">
        <v>4036</v>
      </c>
      <c r="D8911" s="449" t="s">
        <v>71</v>
      </c>
      <c r="E8911" s="450">
        <v>30.79</v>
      </c>
      <c r="F8911" s="455">
        <v>0</v>
      </c>
      <c r="G8911" s="453">
        <f>VLOOKUP(B8911,'SINAPI-%MO'!B:E,4,0)</f>
        <v>0.80249999999999999</v>
      </c>
      <c r="H8911" s="456">
        <f t="shared" si="139"/>
        <v>6.08</v>
      </c>
    </row>
    <row r="8912" spans="1:8" x14ac:dyDescent="0.25">
      <c r="A8912" s="447"/>
      <c r="B8912" s="449">
        <v>101852</v>
      </c>
      <c r="C8912" s="439" t="s">
        <v>4031</v>
      </c>
      <c r="D8912" s="449" t="s">
        <v>71</v>
      </c>
      <c r="E8912" s="450">
        <v>77.56</v>
      </c>
      <c r="F8912" s="455">
        <v>0.12470000000000001</v>
      </c>
      <c r="G8912" s="453">
        <f>VLOOKUP(B8912,'SINAPI-%MO'!B:E,4,0)</f>
        <v>0.59140000000000004</v>
      </c>
      <c r="H8912" s="456">
        <f t="shared" si="139"/>
        <v>31.69</v>
      </c>
    </row>
    <row r="8913" spans="1:8" x14ac:dyDescent="0.25">
      <c r="A8913" s="447"/>
      <c r="B8913" s="449">
        <v>104385</v>
      </c>
      <c r="C8913" s="439" t="s">
        <v>12133</v>
      </c>
      <c r="D8913" s="449" t="s">
        <v>71</v>
      </c>
      <c r="E8913" s="450">
        <v>0</v>
      </c>
      <c r="F8913" s="455"/>
      <c r="G8913" s="453" t="e">
        <f>VLOOKUP(B8913,'SINAPI-%MO'!B:E,4,0)</f>
        <v>#N/A</v>
      </c>
      <c r="H8913" s="456" t="str">
        <f t="shared" si="139"/>
        <v/>
      </c>
    </row>
    <row r="8914" spans="1:8" x14ac:dyDescent="0.25">
      <c r="A8914" s="447"/>
      <c r="B8914" s="449">
        <v>101850</v>
      </c>
      <c r="C8914" s="439" t="s">
        <v>4030</v>
      </c>
      <c r="D8914" s="449" t="s">
        <v>71</v>
      </c>
      <c r="E8914" s="450">
        <v>61.27</v>
      </c>
      <c r="F8914" s="455">
        <v>0.14280000000000001</v>
      </c>
      <c r="G8914" s="453">
        <f>VLOOKUP(B8914,'SINAPI-%MO'!B:E,4,0)</f>
        <v>0.64470000000000005</v>
      </c>
      <c r="H8914" s="456">
        <f t="shared" si="139"/>
        <v>21.76</v>
      </c>
    </row>
    <row r="8915" spans="1:8" x14ac:dyDescent="0.25">
      <c r="A8915" s="447"/>
      <c r="B8915" s="449">
        <v>101855</v>
      </c>
      <c r="C8915" s="439" t="s">
        <v>4032</v>
      </c>
      <c r="D8915" s="449" t="s">
        <v>71</v>
      </c>
      <c r="E8915" s="450">
        <v>83.7</v>
      </c>
      <c r="F8915" s="455">
        <v>9.6500000000000002E-2</v>
      </c>
      <c r="G8915" s="453">
        <f>VLOOKUP(B8915,'SINAPI-%MO'!B:E,4,0)</f>
        <v>0.4909</v>
      </c>
      <c r="H8915" s="456">
        <f t="shared" si="139"/>
        <v>42.61</v>
      </c>
    </row>
    <row r="8916" spans="1:8" x14ac:dyDescent="0.25">
      <c r="A8916" s="447"/>
      <c r="B8916" s="449">
        <v>104386</v>
      </c>
      <c r="C8916" s="439" t="s">
        <v>12134</v>
      </c>
      <c r="D8916" s="449" t="s">
        <v>71</v>
      </c>
      <c r="E8916" s="450">
        <v>0</v>
      </c>
      <c r="F8916" s="455"/>
      <c r="G8916" s="453" t="e">
        <f>VLOOKUP(B8916,'SINAPI-%MO'!B:E,4,0)</f>
        <v>#N/A</v>
      </c>
      <c r="H8916" s="456" t="str">
        <f t="shared" si="139"/>
        <v/>
      </c>
    </row>
    <row r="8917" spans="1:8" x14ac:dyDescent="0.25">
      <c r="A8917" s="447"/>
      <c r="B8917" s="449">
        <v>101853</v>
      </c>
      <c r="C8917" s="439" t="s">
        <v>13256</v>
      </c>
      <c r="D8917" s="449" t="s">
        <v>71</v>
      </c>
      <c r="E8917" s="450">
        <v>54.54</v>
      </c>
      <c r="F8917" s="455">
        <v>0.1313</v>
      </c>
      <c r="G8917" s="453">
        <f>VLOOKUP(B8917,'SINAPI-%MO'!B:E,4,0)</f>
        <v>0.59079999999999999</v>
      </c>
      <c r="H8917" s="456">
        <f t="shared" si="139"/>
        <v>22.31</v>
      </c>
    </row>
    <row r="8918" spans="1:8" x14ac:dyDescent="0.25">
      <c r="A8918" s="447"/>
      <c r="B8918" s="449">
        <v>101849</v>
      </c>
      <c r="C8918" s="439" t="s">
        <v>4029</v>
      </c>
      <c r="D8918" s="449" t="s">
        <v>84</v>
      </c>
      <c r="E8918" s="450">
        <v>184.63</v>
      </c>
      <c r="F8918" s="455">
        <v>4.7399999999999998E-2</v>
      </c>
      <c r="G8918" s="453">
        <f>VLOOKUP(B8918,'SINAPI-%MO'!B:E,4,0)</f>
        <v>8.5500000000000007E-2</v>
      </c>
      <c r="H8918" s="456">
        <f t="shared" si="139"/>
        <v>168.84</v>
      </c>
    </row>
    <row r="8919" spans="1:8" x14ac:dyDescent="0.25">
      <c r="A8919" s="447"/>
      <c r="B8919" s="449">
        <v>101841</v>
      </c>
      <c r="C8919" s="439" t="s">
        <v>4021</v>
      </c>
      <c r="D8919" s="449" t="s">
        <v>84</v>
      </c>
      <c r="E8919" s="450">
        <v>107.49</v>
      </c>
      <c r="F8919" s="455">
        <v>6.5199999999999994E-2</v>
      </c>
      <c r="G8919" s="453">
        <f>VLOOKUP(B8919,'SINAPI-%MO'!B:E,4,0)</f>
        <v>0.1089</v>
      </c>
      <c r="H8919" s="456">
        <f t="shared" si="139"/>
        <v>95.78</v>
      </c>
    </row>
    <row r="8920" spans="1:8" x14ac:dyDescent="0.25">
      <c r="A8920" s="447"/>
      <c r="B8920" s="449">
        <v>101843</v>
      </c>
      <c r="C8920" s="439" t="s">
        <v>4023</v>
      </c>
      <c r="D8920" s="449" t="s">
        <v>84</v>
      </c>
      <c r="E8920" s="450">
        <v>187.09</v>
      </c>
      <c r="F8920" s="455">
        <v>3.7499999999999999E-2</v>
      </c>
      <c r="G8920" s="453">
        <f>VLOOKUP(B8920,'SINAPI-%MO'!B:E,4,0)</f>
        <v>6.2600000000000003E-2</v>
      </c>
      <c r="H8920" s="456">
        <f t="shared" si="139"/>
        <v>175.37</v>
      </c>
    </row>
    <row r="8921" spans="1:8" x14ac:dyDescent="0.25">
      <c r="A8921" s="447"/>
      <c r="B8921" s="449">
        <v>101844</v>
      </c>
      <c r="C8921" s="439" t="s">
        <v>4024</v>
      </c>
      <c r="D8921" s="449" t="s">
        <v>84</v>
      </c>
      <c r="E8921" s="450">
        <v>224.34</v>
      </c>
      <c r="F8921" s="455">
        <v>3.1199999999999999E-2</v>
      </c>
      <c r="G8921" s="453">
        <f>VLOOKUP(B8921,'SINAPI-%MO'!B:E,4,0)</f>
        <v>5.2200000000000003E-2</v>
      </c>
      <c r="H8921" s="456">
        <f t="shared" si="139"/>
        <v>212.62</v>
      </c>
    </row>
    <row r="8922" spans="1:8" x14ac:dyDescent="0.25">
      <c r="A8922" s="447"/>
      <c r="B8922" s="449">
        <v>101845</v>
      </c>
      <c r="C8922" s="439" t="s">
        <v>4025</v>
      </c>
      <c r="D8922" s="449" t="s">
        <v>84</v>
      </c>
      <c r="E8922" s="450">
        <v>261.06</v>
      </c>
      <c r="F8922" s="455">
        <v>2.69E-2</v>
      </c>
      <c r="G8922" s="453">
        <f>VLOOKUP(B8922,'SINAPI-%MO'!B:E,4,0)</f>
        <v>4.4900000000000002E-2</v>
      </c>
      <c r="H8922" s="456">
        <f t="shared" si="139"/>
        <v>249.33</v>
      </c>
    </row>
    <row r="8923" spans="1:8" x14ac:dyDescent="0.25">
      <c r="A8923" s="447"/>
      <c r="B8923" s="449">
        <v>101842</v>
      </c>
      <c r="C8923" s="439" t="s">
        <v>4022</v>
      </c>
      <c r="D8923" s="449" t="s">
        <v>84</v>
      </c>
      <c r="E8923" s="450">
        <v>94.19</v>
      </c>
      <c r="F8923" s="455">
        <v>7.4399999999999994E-2</v>
      </c>
      <c r="G8923" s="453">
        <f>VLOOKUP(B8923,'SINAPI-%MO'!B:E,4,0)</f>
        <v>0.12429999999999999</v>
      </c>
      <c r="H8923" s="456">
        <f t="shared" si="139"/>
        <v>82.48</v>
      </c>
    </row>
    <row r="8924" spans="1:8" x14ac:dyDescent="0.25">
      <c r="A8924" s="447"/>
      <c r="B8924" s="449">
        <v>101846</v>
      </c>
      <c r="C8924" s="439" t="s">
        <v>4026</v>
      </c>
      <c r="D8924" s="449" t="s">
        <v>84</v>
      </c>
      <c r="E8924" s="450">
        <v>174.32</v>
      </c>
      <c r="F8924" s="455">
        <v>4.02E-2</v>
      </c>
      <c r="G8924" s="453">
        <f>VLOOKUP(B8924,'SINAPI-%MO'!B:E,4,0)</f>
        <v>6.7199999999999996E-2</v>
      </c>
      <c r="H8924" s="456">
        <f t="shared" si="139"/>
        <v>162.6</v>
      </c>
    </row>
    <row r="8925" spans="1:8" x14ac:dyDescent="0.25">
      <c r="A8925" s="447"/>
      <c r="B8925" s="449">
        <v>101847</v>
      </c>
      <c r="C8925" s="439" t="s">
        <v>4027</v>
      </c>
      <c r="D8925" s="449" t="s">
        <v>84</v>
      </c>
      <c r="E8925" s="450">
        <v>211.83</v>
      </c>
      <c r="F8925" s="455">
        <v>3.3099999999999997E-2</v>
      </c>
      <c r="G8925" s="453">
        <f>VLOOKUP(B8925,'SINAPI-%MO'!B:E,4,0)</f>
        <v>5.5300000000000002E-2</v>
      </c>
      <c r="H8925" s="456">
        <f t="shared" si="139"/>
        <v>200.11</v>
      </c>
    </row>
    <row r="8926" spans="1:8" x14ac:dyDescent="0.25">
      <c r="A8926" s="447"/>
      <c r="B8926" s="449">
        <v>101848</v>
      </c>
      <c r="C8926" s="439" t="s">
        <v>4028</v>
      </c>
      <c r="D8926" s="449" t="s">
        <v>84</v>
      </c>
      <c r="E8926" s="450">
        <v>248.82</v>
      </c>
      <c r="F8926" s="455">
        <v>2.8199999999999999E-2</v>
      </c>
      <c r="G8926" s="453">
        <f>VLOOKUP(B8926,'SINAPI-%MO'!B:E,4,0)</f>
        <v>4.7100000000000003E-2</v>
      </c>
      <c r="H8926" s="456">
        <f t="shared" si="139"/>
        <v>237.1</v>
      </c>
    </row>
    <row r="8927" spans="1:8" x14ac:dyDescent="0.25">
      <c r="A8927" s="447"/>
      <c r="B8927" s="449">
        <v>101839</v>
      </c>
      <c r="C8927" s="439" t="s">
        <v>4019</v>
      </c>
      <c r="D8927" s="449" t="s">
        <v>84</v>
      </c>
      <c r="E8927" s="450">
        <v>149.30000000000001</v>
      </c>
      <c r="F8927" s="455">
        <v>4.7E-2</v>
      </c>
      <c r="G8927" s="453">
        <f>VLOOKUP(B8927,'SINAPI-%MO'!B:E,4,0)</f>
        <v>7.8399999999999997E-2</v>
      </c>
      <c r="H8927" s="456">
        <f t="shared" si="139"/>
        <v>137.59</v>
      </c>
    </row>
    <row r="8928" spans="1:8" x14ac:dyDescent="0.25">
      <c r="A8928" s="447"/>
      <c r="B8928" s="449">
        <v>101840</v>
      </c>
      <c r="C8928" s="439" t="s">
        <v>4020</v>
      </c>
      <c r="D8928" s="449" t="s">
        <v>84</v>
      </c>
      <c r="E8928" s="450">
        <v>238.02</v>
      </c>
      <c r="F8928" s="455">
        <v>2.9499999999999998E-2</v>
      </c>
      <c r="G8928" s="453">
        <f>VLOOKUP(B8928,'SINAPI-%MO'!B:E,4,0)</f>
        <v>0.15809999999999999</v>
      </c>
      <c r="H8928" s="456">
        <f t="shared" si="139"/>
        <v>200.38</v>
      </c>
    </row>
    <row r="8929" spans="1:8" x14ac:dyDescent="0.25">
      <c r="A8929" s="447"/>
      <c r="B8929" s="449">
        <v>101837</v>
      </c>
      <c r="C8929" s="439" t="s">
        <v>4017</v>
      </c>
      <c r="D8929" s="449" t="s">
        <v>84</v>
      </c>
      <c r="E8929" s="450">
        <v>70.540000000000006</v>
      </c>
      <c r="F8929" s="455">
        <v>9.9400000000000002E-2</v>
      </c>
      <c r="G8929" s="453">
        <f>VLOOKUP(B8929,'SINAPI-%MO'!B:E,4,0)</f>
        <v>0.16600000000000001</v>
      </c>
      <c r="H8929" s="456">
        <f t="shared" si="139"/>
        <v>58.83</v>
      </c>
    </row>
    <row r="8930" spans="1:8" x14ac:dyDescent="0.25">
      <c r="A8930" s="447"/>
      <c r="B8930" s="449">
        <v>101838</v>
      </c>
      <c r="C8930" s="439" t="s">
        <v>4018</v>
      </c>
      <c r="D8930" s="449" t="s">
        <v>84</v>
      </c>
      <c r="E8930" s="450">
        <v>110.46</v>
      </c>
      <c r="F8930" s="455">
        <v>6.3500000000000001E-2</v>
      </c>
      <c r="G8930" s="453">
        <f>VLOOKUP(B8930,'SINAPI-%MO'!B:E,4,0)</f>
        <v>0.106</v>
      </c>
      <c r="H8930" s="456">
        <f t="shared" si="139"/>
        <v>98.75</v>
      </c>
    </row>
    <row r="8931" spans="1:8" x14ac:dyDescent="0.25">
      <c r="A8931" s="447"/>
      <c r="B8931" s="449">
        <v>101836</v>
      </c>
      <c r="C8931" s="439" t="s">
        <v>4016</v>
      </c>
      <c r="D8931" s="449" t="s">
        <v>84</v>
      </c>
      <c r="E8931" s="450">
        <v>27.67</v>
      </c>
      <c r="F8931" s="455">
        <v>0.25330000000000003</v>
      </c>
      <c r="G8931" s="453">
        <f>VLOOKUP(B8931,'SINAPI-%MO'!B:E,4,0)</f>
        <v>0.42320000000000002</v>
      </c>
      <c r="H8931" s="456">
        <f t="shared" si="139"/>
        <v>15.96</v>
      </c>
    </row>
    <row r="8932" spans="1:8" x14ac:dyDescent="0.25">
      <c r="A8932" s="447"/>
      <c r="B8932" s="449">
        <v>101835</v>
      </c>
      <c r="C8932" s="439" t="s">
        <v>4015</v>
      </c>
      <c r="D8932" s="449" t="s">
        <v>84</v>
      </c>
      <c r="E8932" s="450">
        <v>296.16000000000003</v>
      </c>
      <c r="F8932" s="455">
        <v>5.8999999999999999E-3</v>
      </c>
      <c r="G8932" s="453">
        <f>VLOOKUP(B8932,'SINAPI-%MO'!B:E,4,0)</f>
        <v>0.47389999999999999</v>
      </c>
      <c r="H8932" s="456">
        <f t="shared" si="139"/>
        <v>155.80000000000001</v>
      </c>
    </row>
    <row r="8933" spans="1:8" x14ac:dyDescent="0.25">
      <c r="A8933" s="447"/>
      <c r="B8933" s="449">
        <v>101827</v>
      </c>
      <c r="C8933" s="439" t="s">
        <v>4007</v>
      </c>
      <c r="D8933" s="449" t="s">
        <v>84</v>
      </c>
      <c r="E8933" s="450">
        <v>219.02</v>
      </c>
      <c r="F8933" s="455">
        <v>0</v>
      </c>
      <c r="G8933" s="453">
        <f>VLOOKUP(B8933,'SINAPI-%MO'!B:E,4,0)</f>
        <v>0.62209999999999999</v>
      </c>
      <c r="H8933" s="456">
        <f t="shared" si="139"/>
        <v>82.76</v>
      </c>
    </row>
    <row r="8934" spans="1:8" x14ac:dyDescent="0.25">
      <c r="A8934" s="447"/>
      <c r="B8934" s="449">
        <v>101829</v>
      </c>
      <c r="C8934" s="439" t="s">
        <v>4009</v>
      </c>
      <c r="D8934" s="449" t="s">
        <v>84</v>
      </c>
      <c r="E8934" s="450">
        <v>298.62</v>
      </c>
      <c r="F8934" s="455">
        <v>0</v>
      </c>
      <c r="G8934" s="453">
        <f>VLOOKUP(B8934,'SINAPI-%MO'!B:E,4,0)</f>
        <v>0.45629999999999998</v>
      </c>
      <c r="H8934" s="456">
        <f t="shared" si="139"/>
        <v>162.35</v>
      </c>
    </row>
    <row r="8935" spans="1:8" x14ac:dyDescent="0.25">
      <c r="A8935" s="447"/>
      <c r="B8935" s="449">
        <v>101830</v>
      </c>
      <c r="C8935" s="439" t="s">
        <v>4010</v>
      </c>
      <c r="D8935" s="449" t="s">
        <v>84</v>
      </c>
      <c r="E8935" s="450">
        <v>335.87</v>
      </c>
      <c r="F8935" s="455">
        <v>0</v>
      </c>
      <c r="G8935" s="453">
        <f>VLOOKUP(B8935,'SINAPI-%MO'!B:E,4,0)</f>
        <v>0.40570000000000001</v>
      </c>
      <c r="H8935" s="456">
        <f t="shared" si="139"/>
        <v>199.6</v>
      </c>
    </row>
    <row r="8936" spans="1:8" x14ac:dyDescent="0.25">
      <c r="A8936" s="447"/>
      <c r="B8936" s="449">
        <v>101831</v>
      </c>
      <c r="C8936" s="439" t="s">
        <v>4011</v>
      </c>
      <c r="D8936" s="449" t="s">
        <v>84</v>
      </c>
      <c r="E8936" s="450">
        <v>372.59</v>
      </c>
      <c r="F8936" s="455">
        <v>0</v>
      </c>
      <c r="G8936" s="453">
        <f>VLOOKUP(B8936,'SINAPI-%MO'!B:E,4,0)</f>
        <v>0.36570000000000003</v>
      </c>
      <c r="H8936" s="456">
        <f t="shared" si="139"/>
        <v>236.33</v>
      </c>
    </row>
    <row r="8937" spans="1:8" x14ac:dyDescent="0.25">
      <c r="A8937" s="447"/>
      <c r="B8937" s="449">
        <v>101828</v>
      </c>
      <c r="C8937" s="439" t="s">
        <v>4008</v>
      </c>
      <c r="D8937" s="449" t="s">
        <v>84</v>
      </c>
      <c r="E8937" s="450">
        <v>205.72</v>
      </c>
      <c r="F8937" s="455">
        <v>0</v>
      </c>
      <c r="G8937" s="453">
        <f>VLOOKUP(B8937,'SINAPI-%MO'!B:E,4,0)</f>
        <v>0.66239999999999999</v>
      </c>
      <c r="H8937" s="456">
        <f t="shared" si="139"/>
        <v>69.45</v>
      </c>
    </row>
    <row r="8938" spans="1:8" x14ac:dyDescent="0.25">
      <c r="A8938" s="447"/>
      <c r="B8938" s="449">
        <v>101832</v>
      </c>
      <c r="C8938" s="439" t="s">
        <v>4012</v>
      </c>
      <c r="D8938" s="449" t="s">
        <v>84</v>
      </c>
      <c r="E8938" s="450">
        <v>285.85000000000002</v>
      </c>
      <c r="F8938" s="455">
        <v>0</v>
      </c>
      <c r="G8938" s="453">
        <f>VLOOKUP(B8938,'SINAPI-%MO'!B:E,4,0)</f>
        <v>0.47670000000000001</v>
      </c>
      <c r="H8938" s="456">
        <f t="shared" si="139"/>
        <v>149.58000000000001</v>
      </c>
    </row>
    <row r="8939" spans="1:8" x14ac:dyDescent="0.25">
      <c r="A8939" s="447"/>
      <c r="B8939" s="449">
        <v>101833</v>
      </c>
      <c r="C8939" s="439" t="s">
        <v>4013</v>
      </c>
      <c r="D8939" s="449" t="s">
        <v>84</v>
      </c>
      <c r="E8939" s="450">
        <v>323.36</v>
      </c>
      <c r="F8939" s="455">
        <v>0</v>
      </c>
      <c r="G8939" s="453">
        <f>VLOOKUP(B8939,'SINAPI-%MO'!B:E,4,0)</f>
        <v>0.4214</v>
      </c>
      <c r="H8939" s="456">
        <f t="shared" si="139"/>
        <v>187.09</v>
      </c>
    </row>
    <row r="8940" spans="1:8" x14ac:dyDescent="0.25">
      <c r="A8940" s="447"/>
      <c r="B8940" s="449">
        <v>101834</v>
      </c>
      <c r="C8940" s="439" t="s">
        <v>4014</v>
      </c>
      <c r="D8940" s="449" t="s">
        <v>84</v>
      </c>
      <c r="E8940" s="450">
        <v>360.35</v>
      </c>
      <c r="F8940" s="455">
        <v>0</v>
      </c>
      <c r="G8940" s="453">
        <f>VLOOKUP(B8940,'SINAPI-%MO'!B:E,4,0)</f>
        <v>0.37809999999999999</v>
      </c>
      <c r="H8940" s="456">
        <f t="shared" si="139"/>
        <v>224.1</v>
      </c>
    </row>
    <row r="8941" spans="1:8" x14ac:dyDescent="0.25">
      <c r="A8941" s="447"/>
      <c r="B8941" s="449">
        <v>101825</v>
      </c>
      <c r="C8941" s="439" t="s">
        <v>4005</v>
      </c>
      <c r="D8941" s="449" t="s">
        <v>84</v>
      </c>
      <c r="E8941" s="450">
        <v>260.83</v>
      </c>
      <c r="F8941" s="455">
        <v>0</v>
      </c>
      <c r="G8941" s="453">
        <f>VLOOKUP(B8941,'SINAPI-%MO'!B:E,4,0)</f>
        <v>0.52239999999999998</v>
      </c>
      <c r="H8941" s="456">
        <f t="shared" si="139"/>
        <v>124.57</v>
      </c>
    </row>
    <row r="8942" spans="1:8" x14ac:dyDescent="0.25">
      <c r="A8942" s="447"/>
      <c r="B8942" s="449">
        <v>101826</v>
      </c>
      <c r="C8942" s="439" t="s">
        <v>4006</v>
      </c>
      <c r="D8942" s="449" t="s">
        <v>84</v>
      </c>
      <c r="E8942" s="450">
        <v>299.14999999999998</v>
      </c>
      <c r="F8942" s="455">
        <v>0</v>
      </c>
      <c r="G8942" s="453">
        <f>VLOOKUP(B8942,'SINAPI-%MO'!B:E,4,0)</f>
        <v>0.45550000000000002</v>
      </c>
      <c r="H8942" s="456">
        <f t="shared" si="139"/>
        <v>162.88</v>
      </c>
    </row>
    <row r="8943" spans="1:8" x14ac:dyDescent="0.25">
      <c r="A8943" s="447"/>
      <c r="B8943" s="449">
        <v>101823</v>
      </c>
      <c r="C8943" s="439" t="s">
        <v>4003</v>
      </c>
      <c r="D8943" s="449" t="s">
        <v>84</v>
      </c>
      <c r="E8943" s="450">
        <v>182.07</v>
      </c>
      <c r="F8943" s="455">
        <v>0</v>
      </c>
      <c r="G8943" s="453">
        <f>VLOOKUP(B8943,'SINAPI-%MO'!B:E,4,0)</f>
        <v>0.74839999999999995</v>
      </c>
      <c r="H8943" s="456">
        <f t="shared" si="139"/>
        <v>45.8</v>
      </c>
    </row>
    <row r="8944" spans="1:8" x14ac:dyDescent="0.25">
      <c r="A8944" s="447"/>
      <c r="B8944" s="449">
        <v>101824</v>
      </c>
      <c r="C8944" s="439" t="s">
        <v>4004</v>
      </c>
      <c r="D8944" s="449" t="s">
        <v>84</v>
      </c>
      <c r="E8944" s="450">
        <v>221.99</v>
      </c>
      <c r="F8944" s="455">
        <v>0</v>
      </c>
      <c r="G8944" s="453">
        <f>VLOOKUP(B8944,'SINAPI-%MO'!B:E,4,0)</f>
        <v>0.61380000000000001</v>
      </c>
      <c r="H8944" s="456">
        <f t="shared" si="139"/>
        <v>85.73</v>
      </c>
    </row>
    <row r="8945" spans="1:8" x14ac:dyDescent="0.25">
      <c r="A8945" s="447"/>
      <c r="B8945" s="449">
        <v>101822</v>
      </c>
      <c r="C8945" s="439" t="s">
        <v>4002</v>
      </c>
      <c r="D8945" s="449" t="s">
        <v>84</v>
      </c>
      <c r="E8945" s="450">
        <v>139.19999999999999</v>
      </c>
      <c r="F8945" s="455">
        <v>0</v>
      </c>
      <c r="G8945" s="453">
        <f>VLOOKUP(B8945,'SINAPI-%MO'!B:E,4,0)</f>
        <v>0.97889999999999999</v>
      </c>
      <c r="H8945" s="456">
        <f t="shared" si="139"/>
        <v>2.93</v>
      </c>
    </row>
    <row r="8946" spans="1:8" x14ac:dyDescent="0.25">
      <c r="A8946" s="447"/>
      <c r="B8946" s="449">
        <v>101819</v>
      </c>
      <c r="C8946" s="439" t="s">
        <v>4000</v>
      </c>
      <c r="D8946" s="449" t="s">
        <v>71</v>
      </c>
      <c r="E8946" s="450">
        <v>69.2</v>
      </c>
      <c r="F8946" s="455">
        <v>0</v>
      </c>
      <c r="G8946" s="453">
        <f>VLOOKUP(B8946,'SINAPI-%MO'!B:E,4,0)</f>
        <v>0.67659999999999998</v>
      </c>
      <c r="H8946" s="456">
        <f t="shared" si="139"/>
        <v>22.37</v>
      </c>
    </row>
    <row r="8947" spans="1:8" x14ac:dyDescent="0.25">
      <c r="A8947" s="447"/>
      <c r="B8947" s="449">
        <v>104370</v>
      </c>
      <c r="C8947" s="439" t="s">
        <v>12135</v>
      </c>
      <c r="D8947" s="449" t="s">
        <v>71</v>
      </c>
      <c r="E8947" s="450">
        <v>0</v>
      </c>
      <c r="F8947" s="455"/>
      <c r="G8947" s="453" t="e">
        <f>VLOOKUP(B8947,'SINAPI-%MO'!B:E,4,0)</f>
        <v>#N/A</v>
      </c>
      <c r="H8947" s="456" t="str">
        <f t="shared" si="139"/>
        <v/>
      </c>
    </row>
    <row r="8948" spans="1:8" x14ac:dyDescent="0.25">
      <c r="A8948" s="447"/>
      <c r="B8948" s="449">
        <v>101817</v>
      </c>
      <c r="C8948" s="439" t="s">
        <v>3999</v>
      </c>
      <c r="D8948" s="449" t="s">
        <v>71</v>
      </c>
      <c r="E8948" s="450">
        <v>53.16</v>
      </c>
      <c r="F8948" s="455">
        <v>0</v>
      </c>
      <c r="G8948" s="453">
        <f>VLOOKUP(B8948,'SINAPI-%MO'!B:E,4,0)</f>
        <v>0.74980000000000002</v>
      </c>
      <c r="H8948" s="456">
        <f t="shared" si="139"/>
        <v>13.3</v>
      </c>
    </row>
    <row r="8949" spans="1:8" x14ac:dyDescent="0.25">
      <c r="A8949" s="447"/>
      <c r="B8949" s="449">
        <v>101816</v>
      </c>
      <c r="C8949" s="439" t="s">
        <v>3998</v>
      </c>
      <c r="D8949" s="449" t="s">
        <v>71</v>
      </c>
      <c r="E8949" s="450">
        <v>77.180000000000007</v>
      </c>
      <c r="F8949" s="455">
        <v>0</v>
      </c>
      <c r="G8949" s="453">
        <f>VLOOKUP(B8949,'SINAPI-%MO'!B:E,4,0)</f>
        <v>0.54720000000000002</v>
      </c>
      <c r="H8949" s="456">
        <f t="shared" si="139"/>
        <v>34.94</v>
      </c>
    </row>
    <row r="8950" spans="1:8" x14ac:dyDescent="0.25">
      <c r="A8950" s="447"/>
      <c r="B8950" s="449">
        <v>104369</v>
      </c>
      <c r="C8950" s="439" t="s">
        <v>12136</v>
      </c>
      <c r="D8950" s="449" t="s">
        <v>71</v>
      </c>
      <c r="E8950" s="450">
        <v>0</v>
      </c>
      <c r="F8950" s="455"/>
      <c r="G8950" s="453" t="e">
        <f>VLOOKUP(B8950,'SINAPI-%MO'!B:E,4,0)</f>
        <v>#N/A</v>
      </c>
      <c r="H8950" s="456" t="str">
        <f t="shared" si="139"/>
        <v/>
      </c>
    </row>
    <row r="8951" spans="1:8" x14ac:dyDescent="0.25">
      <c r="A8951" s="447"/>
      <c r="B8951" s="449">
        <v>101820</v>
      </c>
      <c r="C8951" s="439" t="s">
        <v>4001</v>
      </c>
      <c r="D8951" s="449" t="s">
        <v>71</v>
      </c>
      <c r="E8951" s="450">
        <v>44.41</v>
      </c>
      <c r="F8951" s="455">
        <v>0</v>
      </c>
      <c r="G8951" s="453">
        <f>VLOOKUP(B8951,'SINAPI-%MO'!B:E,4,0)</f>
        <v>0.85880000000000001</v>
      </c>
      <c r="H8951" s="456">
        <f t="shared" si="139"/>
        <v>6.27</v>
      </c>
    </row>
    <row r="8952" spans="1:8" x14ac:dyDescent="0.25">
      <c r="A8952" s="447"/>
      <c r="B8952" s="449">
        <v>102988</v>
      </c>
      <c r="C8952" s="439" t="s">
        <v>4047</v>
      </c>
      <c r="D8952" s="449" t="s">
        <v>71</v>
      </c>
      <c r="E8952" s="450">
        <v>59.56</v>
      </c>
      <c r="F8952" s="455">
        <v>0</v>
      </c>
      <c r="G8952" s="453">
        <f>VLOOKUP(B8952,'SINAPI-%MO'!B:E,4,0)</f>
        <v>0.89239999999999997</v>
      </c>
      <c r="H8952" s="456">
        <f t="shared" si="139"/>
        <v>6.4</v>
      </c>
    </row>
    <row r="8953" spans="1:8" x14ac:dyDescent="0.25">
      <c r="A8953" s="447"/>
      <c r="B8953" s="449">
        <v>101814</v>
      </c>
      <c r="C8953" s="439" t="s">
        <v>3997</v>
      </c>
      <c r="D8953" s="449" t="s">
        <v>71</v>
      </c>
      <c r="E8953" s="450">
        <v>48.15</v>
      </c>
      <c r="F8953" s="455">
        <v>0</v>
      </c>
      <c r="G8953" s="453">
        <f>VLOOKUP(B8953,'SINAPI-%MO'!B:E,4,0)</f>
        <v>0.68020000000000003</v>
      </c>
      <c r="H8953" s="456">
        <f t="shared" si="139"/>
        <v>15.39</v>
      </c>
    </row>
    <row r="8954" spans="1:8" x14ac:dyDescent="0.25">
      <c r="A8954" s="447"/>
      <c r="B8954" s="449">
        <v>102098</v>
      </c>
      <c r="C8954" s="439" t="s">
        <v>4046</v>
      </c>
      <c r="D8954" s="449" t="s">
        <v>84</v>
      </c>
      <c r="E8954" s="450">
        <v>2673.64</v>
      </c>
      <c r="F8954" s="455">
        <v>1.5900000000000001E-2</v>
      </c>
      <c r="G8954" s="453">
        <f>VLOOKUP(B8954,'SINAPI-%MO'!B:E,4,0)</f>
        <v>0.1188</v>
      </c>
      <c r="H8954" s="456">
        <f t="shared" si="139"/>
        <v>2356.0100000000002</v>
      </c>
    </row>
    <row r="8955" spans="1:8" x14ac:dyDescent="0.25">
      <c r="A8955" s="447"/>
      <c r="B8955" s="449">
        <v>104366</v>
      </c>
      <c r="C8955" s="439" t="s">
        <v>12137</v>
      </c>
      <c r="D8955" s="449" t="s">
        <v>84</v>
      </c>
      <c r="E8955" s="450">
        <v>0</v>
      </c>
      <c r="F8955" s="455"/>
      <c r="G8955" s="453" t="e">
        <f>VLOOKUP(B8955,'SINAPI-%MO'!B:E,4,0)</f>
        <v>#N/A</v>
      </c>
      <c r="H8955" s="456" t="str">
        <f t="shared" si="139"/>
        <v/>
      </c>
    </row>
    <row r="8956" spans="1:8" x14ac:dyDescent="0.25">
      <c r="A8956" s="447"/>
      <c r="B8956" s="449">
        <v>102099</v>
      </c>
      <c r="C8956" s="439" t="s">
        <v>12138</v>
      </c>
      <c r="D8956" s="449" t="s">
        <v>84</v>
      </c>
      <c r="E8956" s="450">
        <v>0</v>
      </c>
      <c r="F8956" s="455"/>
      <c r="G8956" s="453" t="e">
        <f>VLOOKUP(B8956,'SINAPI-%MO'!B:E,4,0)</f>
        <v>#N/A</v>
      </c>
      <c r="H8956" s="456" t="str">
        <f t="shared" si="139"/>
        <v/>
      </c>
    </row>
    <row r="8957" spans="1:8" x14ac:dyDescent="0.25">
      <c r="A8957" s="447"/>
      <c r="B8957" s="449">
        <v>104367</v>
      </c>
      <c r="C8957" s="439" t="s">
        <v>12139</v>
      </c>
      <c r="D8957" s="449" t="s">
        <v>84</v>
      </c>
      <c r="E8957" s="450">
        <v>0</v>
      </c>
      <c r="F8957" s="455"/>
      <c r="G8957" s="453" t="e">
        <f>VLOOKUP(B8957,'SINAPI-%MO'!B:E,4,0)</f>
        <v>#N/A</v>
      </c>
      <c r="H8957" s="456" t="str">
        <f t="shared" si="139"/>
        <v/>
      </c>
    </row>
    <row r="8958" spans="1:8" x14ac:dyDescent="0.25">
      <c r="A8958" s="447"/>
      <c r="B8958" s="449">
        <v>92994</v>
      </c>
      <c r="C8958" s="439" t="s">
        <v>2180</v>
      </c>
      <c r="D8958" s="449" t="s">
        <v>73</v>
      </c>
      <c r="E8958" s="450">
        <v>134.46</v>
      </c>
      <c r="F8958" s="455">
        <v>0</v>
      </c>
      <c r="G8958" s="453">
        <f>VLOOKUP(B8958,'SINAPI-%MO'!B:E,4,0)</f>
        <v>5.96E-2</v>
      </c>
      <c r="H8958" s="456">
        <f t="shared" si="139"/>
        <v>126.44</v>
      </c>
    </row>
    <row r="8959" spans="1:8" x14ac:dyDescent="0.25">
      <c r="A8959" s="447"/>
      <c r="B8959" s="449">
        <v>92996</v>
      </c>
      <c r="C8959" s="439" t="s">
        <v>2181</v>
      </c>
      <c r="D8959" s="449" t="s">
        <v>73</v>
      </c>
      <c r="E8959" s="450">
        <v>162.68</v>
      </c>
      <c r="F8959" s="455">
        <v>0</v>
      </c>
      <c r="G8959" s="453">
        <f>VLOOKUP(B8959,'SINAPI-%MO'!B:E,4,0)</f>
        <v>5.8299999999999998E-2</v>
      </c>
      <c r="H8959" s="456">
        <f t="shared" si="139"/>
        <v>153.19</v>
      </c>
    </row>
    <row r="8960" spans="1:8" x14ac:dyDescent="0.25">
      <c r="A8960" s="447"/>
      <c r="B8960" s="449">
        <v>92998</v>
      </c>
      <c r="C8960" s="439" t="s">
        <v>2182</v>
      </c>
      <c r="D8960" s="449" t="s">
        <v>73</v>
      </c>
      <c r="E8960" s="450">
        <v>199.36</v>
      </c>
      <c r="F8960" s="455">
        <v>0</v>
      </c>
      <c r="G8960" s="453">
        <f>VLOOKUP(B8960,'SINAPI-%MO'!B:E,4,0)</f>
        <v>5.6099999999999997E-2</v>
      </c>
      <c r="H8960" s="456">
        <f t="shared" si="139"/>
        <v>188.17</v>
      </c>
    </row>
    <row r="8961" spans="1:8" x14ac:dyDescent="0.25">
      <c r="A8961" s="447"/>
      <c r="B8961" s="449">
        <v>93000</v>
      </c>
      <c r="C8961" s="439" t="s">
        <v>2183</v>
      </c>
      <c r="D8961" s="449" t="s">
        <v>73</v>
      </c>
      <c r="E8961" s="450">
        <v>263.93</v>
      </c>
      <c r="F8961" s="455">
        <v>0</v>
      </c>
      <c r="G8961" s="453">
        <f>VLOOKUP(B8961,'SINAPI-%MO'!B:E,4,0)</f>
        <v>5.2600000000000001E-2</v>
      </c>
      <c r="H8961" s="456">
        <f t="shared" si="139"/>
        <v>250.04</v>
      </c>
    </row>
    <row r="8962" spans="1:8" x14ac:dyDescent="0.25">
      <c r="A8962" s="447"/>
      <c r="B8962" s="449">
        <v>92984</v>
      </c>
      <c r="C8962" s="439" t="s">
        <v>2175</v>
      </c>
      <c r="D8962" s="449" t="s">
        <v>73</v>
      </c>
      <c r="E8962" s="450">
        <v>28.86</v>
      </c>
      <c r="F8962" s="455">
        <v>0</v>
      </c>
      <c r="G8962" s="453">
        <f>VLOOKUP(B8962,'SINAPI-%MO'!B:E,4,0)</f>
        <v>0.1164</v>
      </c>
      <c r="H8962" s="456">
        <f t="shared" si="139"/>
        <v>25.5</v>
      </c>
    </row>
    <row r="8963" spans="1:8" x14ac:dyDescent="0.25">
      <c r="A8963" s="447"/>
      <c r="B8963" s="449">
        <v>93002</v>
      </c>
      <c r="C8963" s="439" t="s">
        <v>2184</v>
      </c>
      <c r="D8963" s="449" t="s">
        <v>73</v>
      </c>
      <c r="E8963" s="450">
        <v>341.24</v>
      </c>
      <c r="F8963" s="455">
        <v>0</v>
      </c>
      <c r="G8963" s="453">
        <f>VLOOKUP(B8963,'SINAPI-%MO'!B:E,4,0)</f>
        <v>4.9299999999999997E-2</v>
      </c>
      <c r="H8963" s="456">
        <f t="shared" si="139"/>
        <v>324.41000000000003</v>
      </c>
    </row>
    <row r="8964" spans="1:8" x14ac:dyDescent="0.25">
      <c r="A8964" s="447"/>
      <c r="B8964" s="449">
        <v>92986</v>
      </c>
      <c r="C8964" s="439" t="s">
        <v>2176</v>
      </c>
      <c r="D8964" s="449" t="s">
        <v>73</v>
      </c>
      <c r="E8964" s="450">
        <v>39.86</v>
      </c>
      <c r="F8964" s="455">
        <v>0</v>
      </c>
      <c r="G8964" s="453">
        <f>VLOOKUP(B8964,'SINAPI-%MO'!B:E,4,0)</f>
        <v>9.6299999999999997E-2</v>
      </c>
      <c r="H8964" s="456">
        <f t="shared" si="139"/>
        <v>36.020000000000003</v>
      </c>
    </row>
    <row r="8965" spans="1:8" x14ac:dyDescent="0.25">
      <c r="A8965" s="447"/>
      <c r="B8965" s="449">
        <v>92988</v>
      </c>
      <c r="C8965" s="439" t="s">
        <v>2177</v>
      </c>
      <c r="D8965" s="449" t="s">
        <v>73</v>
      </c>
      <c r="E8965" s="450">
        <v>57.83</v>
      </c>
      <c r="F8965" s="455">
        <v>0</v>
      </c>
      <c r="G8965" s="453">
        <f>VLOOKUP(B8965,'SINAPI-%MO'!B:E,4,0)</f>
        <v>7.9200000000000007E-2</v>
      </c>
      <c r="H8965" s="456">
        <f t="shared" si="139"/>
        <v>53.24</v>
      </c>
    </row>
    <row r="8966" spans="1:8" x14ac:dyDescent="0.25">
      <c r="A8966" s="447"/>
      <c r="B8966" s="449">
        <v>92990</v>
      </c>
      <c r="C8966" s="439" t="s">
        <v>2178</v>
      </c>
      <c r="D8966" s="449" t="s">
        <v>73</v>
      </c>
      <c r="E8966" s="450">
        <v>80.05</v>
      </c>
      <c r="F8966" s="455">
        <v>0</v>
      </c>
      <c r="G8966" s="453">
        <f>VLOOKUP(B8966,'SINAPI-%MO'!B:E,4,0)</f>
        <v>6.9500000000000006E-2</v>
      </c>
      <c r="H8966" s="456">
        <f t="shared" si="139"/>
        <v>74.48</v>
      </c>
    </row>
    <row r="8967" spans="1:8" x14ac:dyDescent="0.25">
      <c r="A8967" s="447"/>
      <c r="B8967" s="449">
        <v>92992</v>
      </c>
      <c r="C8967" s="439" t="s">
        <v>2179</v>
      </c>
      <c r="D8967" s="449" t="s">
        <v>73</v>
      </c>
      <c r="E8967" s="450">
        <v>103.48</v>
      </c>
      <c r="F8967" s="455">
        <v>0</v>
      </c>
      <c r="G8967" s="453">
        <f>VLOOKUP(B8967,'SINAPI-%MO'!B:E,4,0)</f>
        <v>6.5500000000000003E-2</v>
      </c>
      <c r="H8967" s="456">
        <f t="shared" si="139"/>
        <v>96.7</v>
      </c>
    </row>
    <row r="8968" spans="1:8" x14ac:dyDescent="0.25">
      <c r="A8968" s="447"/>
      <c r="B8968" s="449">
        <v>103491</v>
      </c>
      <c r="C8968" s="439" t="s">
        <v>2339</v>
      </c>
      <c r="D8968" s="449" t="s">
        <v>84</v>
      </c>
      <c r="E8968" s="450">
        <v>628.04999999999995</v>
      </c>
      <c r="F8968" s="455">
        <v>0</v>
      </c>
      <c r="G8968" s="453">
        <f>VLOOKUP(B8968,'SINAPI-%MO'!B:E,4,0)</f>
        <v>0.4743</v>
      </c>
      <c r="H8968" s="456">
        <f t="shared" si="139"/>
        <v>330.16</v>
      </c>
    </row>
    <row r="8969" spans="1:8" x14ac:dyDescent="0.25">
      <c r="A8969" s="447"/>
      <c r="B8969" s="449">
        <v>93026</v>
      </c>
      <c r="C8969" s="439" t="s">
        <v>2159</v>
      </c>
      <c r="D8969" s="449" t="s">
        <v>60</v>
      </c>
      <c r="E8969" s="450">
        <v>92.54</v>
      </c>
      <c r="F8969" s="455">
        <v>0</v>
      </c>
      <c r="G8969" s="453">
        <f>VLOOKUP(B8969,'SINAPI-%MO'!B:E,4,0)</f>
        <v>0.38190000000000002</v>
      </c>
      <c r="H8969" s="456">
        <f t="shared" si="139"/>
        <v>57.19</v>
      </c>
    </row>
    <row r="8970" spans="1:8" x14ac:dyDescent="0.25">
      <c r="A8970" s="447"/>
      <c r="B8970" s="449">
        <v>93018</v>
      </c>
      <c r="C8970" s="439" t="s">
        <v>2155</v>
      </c>
      <c r="D8970" s="449" t="s">
        <v>60</v>
      </c>
      <c r="E8970" s="450">
        <v>25.46</v>
      </c>
      <c r="F8970" s="455">
        <v>0</v>
      </c>
      <c r="G8970" s="453">
        <f>VLOOKUP(B8970,'SINAPI-%MO'!B:E,4,0)</f>
        <v>0.73060000000000003</v>
      </c>
      <c r="H8970" s="456">
        <f t="shared" si="139"/>
        <v>6.85</v>
      </c>
    </row>
    <row r="8971" spans="1:8" x14ac:dyDescent="0.25">
      <c r="A8971" s="447"/>
      <c r="B8971" s="449">
        <v>93020</v>
      </c>
      <c r="C8971" s="439" t="s">
        <v>2156</v>
      </c>
      <c r="D8971" s="449" t="s">
        <v>60</v>
      </c>
      <c r="E8971" s="450">
        <v>32.520000000000003</v>
      </c>
      <c r="F8971" s="455">
        <v>0</v>
      </c>
      <c r="G8971" s="453">
        <f>VLOOKUP(B8971,'SINAPI-%MO'!B:E,4,0)</f>
        <v>0.65739999999999998</v>
      </c>
      <c r="H8971" s="456">
        <f t="shared" si="139"/>
        <v>11.14</v>
      </c>
    </row>
    <row r="8972" spans="1:8" x14ac:dyDescent="0.25">
      <c r="A8972" s="447"/>
      <c r="B8972" s="449">
        <v>93022</v>
      </c>
      <c r="C8972" s="439" t="s">
        <v>2157</v>
      </c>
      <c r="D8972" s="449" t="s">
        <v>60</v>
      </c>
      <c r="E8972" s="450">
        <v>54</v>
      </c>
      <c r="F8972" s="455">
        <v>0</v>
      </c>
      <c r="G8972" s="453">
        <f>VLOOKUP(B8972,'SINAPI-%MO'!B:E,4,0)</f>
        <v>0.47349999999999998</v>
      </c>
      <c r="H8972" s="456">
        <f t="shared" ref="H8972:H9035" si="140">IF(E8972&gt;0,TRUNC(E8972*(1-G8972),2),"")</f>
        <v>28.43</v>
      </c>
    </row>
    <row r="8973" spans="1:8" x14ac:dyDescent="0.25">
      <c r="A8973" s="447"/>
      <c r="B8973" s="449">
        <v>93024</v>
      </c>
      <c r="C8973" s="439" t="s">
        <v>2158</v>
      </c>
      <c r="D8973" s="449" t="s">
        <v>60</v>
      </c>
      <c r="E8973" s="450">
        <v>56.83</v>
      </c>
      <c r="F8973" s="455">
        <v>0</v>
      </c>
      <c r="G8973" s="453">
        <f>VLOOKUP(B8973,'SINAPI-%MO'!B:E,4,0)</f>
        <v>0.499</v>
      </c>
      <c r="H8973" s="456">
        <f t="shared" si="140"/>
        <v>28.47</v>
      </c>
    </row>
    <row r="8974" spans="1:8" x14ac:dyDescent="0.25">
      <c r="A8974" s="447"/>
      <c r="B8974" s="449">
        <v>97670</v>
      </c>
      <c r="C8974" s="439" t="s">
        <v>2113</v>
      </c>
      <c r="D8974" s="449" t="s">
        <v>73</v>
      </c>
      <c r="E8974" s="450">
        <v>30.88</v>
      </c>
      <c r="F8974" s="455">
        <v>0</v>
      </c>
      <c r="G8974" s="453">
        <f>VLOOKUP(B8974,'SINAPI-%MO'!B:E,4,0)</f>
        <v>0.308</v>
      </c>
      <c r="H8974" s="456">
        <f t="shared" si="140"/>
        <v>21.36</v>
      </c>
    </row>
    <row r="8975" spans="1:8" x14ac:dyDescent="0.25">
      <c r="A8975" s="447"/>
      <c r="B8975" s="449">
        <v>103486</v>
      </c>
      <c r="C8975" s="439" t="s">
        <v>12140</v>
      </c>
      <c r="D8975" s="449" t="s">
        <v>73</v>
      </c>
      <c r="E8975" s="450">
        <v>0</v>
      </c>
      <c r="F8975" s="455"/>
      <c r="G8975" s="453" t="e">
        <f>VLOOKUP(B8975,'SINAPI-%MO'!B:E,4,0)</f>
        <v>#N/A</v>
      </c>
      <c r="H8975" s="456" t="str">
        <f t="shared" si="140"/>
        <v/>
      </c>
    </row>
    <row r="8976" spans="1:8" x14ac:dyDescent="0.25">
      <c r="A8976" s="447"/>
      <c r="B8976" s="449">
        <v>103487</v>
      </c>
      <c r="C8976" s="439" t="s">
        <v>12141</v>
      </c>
      <c r="D8976" s="449" t="s">
        <v>73</v>
      </c>
      <c r="E8976" s="450">
        <v>0</v>
      </c>
      <c r="F8976" s="455"/>
      <c r="G8976" s="453" t="e">
        <f>VLOOKUP(B8976,'SINAPI-%MO'!B:E,4,0)</f>
        <v>#N/A</v>
      </c>
      <c r="H8976" s="456" t="str">
        <f t="shared" si="140"/>
        <v/>
      </c>
    </row>
    <row r="8977" spans="1:8" x14ac:dyDescent="0.25">
      <c r="A8977" s="447"/>
      <c r="B8977" s="449">
        <v>103488</v>
      </c>
      <c r="C8977" s="439" t="s">
        <v>12142</v>
      </c>
      <c r="D8977" s="449" t="s">
        <v>73</v>
      </c>
      <c r="E8977" s="450">
        <v>0</v>
      </c>
      <c r="F8977" s="455"/>
      <c r="G8977" s="453" t="e">
        <f>VLOOKUP(B8977,'SINAPI-%MO'!B:E,4,0)</f>
        <v>#N/A</v>
      </c>
      <c r="H8977" s="456" t="str">
        <f t="shared" si="140"/>
        <v/>
      </c>
    </row>
    <row r="8978" spans="1:8" x14ac:dyDescent="0.25">
      <c r="A8978" s="447"/>
      <c r="B8978" s="449">
        <v>103489</v>
      </c>
      <c r="C8978" s="439" t="s">
        <v>12143</v>
      </c>
      <c r="D8978" s="449" t="s">
        <v>73</v>
      </c>
      <c r="E8978" s="450">
        <v>0</v>
      </c>
      <c r="F8978" s="455"/>
      <c r="G8978" s="453" t="e">
        <f>VLOOKUP(B8978,'SINAPI-%MO'!B:E,4,0)</f>
        <v>#N/A</v>
      </c>
      <c r="H8978" s="456" t="str">
        <f t="shared" si="140"/>
        <v/>
      </c>
    </row>
    <row r="8979" spans="1:8" x14ac:dyDescent="0.25">
      <c r="A8979" s="447"/>
      <c r="B8979" s="449">
        <v>97667</v>
      </c>
      <c r="C8979" s="439" t="s">
        <v>2110</v>
      </c>
      <c r="D8979" s="449" t="s">
        <v>73</v>
      </c>
      <c r="E8979" s="450">
        <v>11.33</v>
      </c>
      <c r="F8979" s="455">
        <v>0</v>
      </c>
      <c r="G8979" s="453">
        <f>VLOOKUP(B8979,'SINAPI-%MO'!B:E,4,0)</f>
        <v>0.32740000000000002</v>
      </c>
      <c r="H8979" s="456">
        <f t="shared" si="140"/>
        <v>7.62</v>
      </c>
    </row>
    <row r="8980" spans="1:8" x14ac:dyDescent="0.25">
      <c r="A8980" s="447"/>
      <c r="B8980" s="449">
        <v>97668</v>
      </c>
      <c r="C8980" s="439" t="s">
        <v>2111</v>
      </c>
      <c r="D8980" s="449" t="s">
        <v>73</v>
      </c>
      <c r="E8980" s="450">
        <v>16.16</v>
      </c>
      <c r="F8980" s="455">
        <v>0</v>
      </c>
      <c r="G8980" s="453">
        <f>VLOOKUP(B8980,'SINAPI-%MO'!B:E,4,0)</f>
        <v>0.32300000000000001</v>
      </c>
      <c r="H8980" s="456">
        <f t="shared" si="140"/>
        <v>10.94</v>
      </c>
    </row>
    <row r="8981" spans="1:8" x14ac:dyDescent="0.25">
      <c r="A8981" s="447"/>
      <c r="B8981" s="449">
        <v>97669</v>
      </c>
      <c r="C8981" s="439" t="s">
        <v>2112</v>
      </c>
      <c r="D8981" s="449" t="s">
        <v>73</v>
      </c>
      <c r="E8981" s="450">
        <v>23.67</v>
      </c>
      <c r="F8981" s="455">
        <v>0</v>
      </c>
      <c r="G8981" s="453">
        <f>VLOOKUP(B8981,'SINAPI-%MO'!B:E,4,0)</f>
        <v>0.3523</v>
      </c>
      <c r="H8981" s="456">
        <f t="shared" si="140"/>
        <v>15.33</v>
      </c>
    </row>
    <row r="8982" spans="1:8" x14ac:dyDescent="0.25">
      <c r="A8982" s="447"/>
      <c r="B8982" s="449">
        <v>93012</v>
      </c>
      <c r="C8982" s="439" t="s">
        <v>2109</v>
      </c>
      <c r="D8982" s="449" t="s">
        <v>73</v>
      </c>
      <c r="E8982" s="450">
        <v>95.29</v>
      </c>
      <c r="F8982" s="455">
        <v>0</v>
      </c>
      <c r="G8982" s="453">
        <f>VLOOKUP(B8982,'SINAPI-%MO'!B:E,4,0)</f>
        <v>0.1235</v>
      </c>
      <c r="H8982" s="456">
        <f t="shared" si="140"/>
        <v>83.52</v>
      </c>
    </row>
    <row r="8983" spans="1:8" x14ac:dyDescent="0.25">
      <c r="A8983" s="447"/>
      <c r="B8983" s="449">
        <v>93008</v>
      </c>
      <c r="C8983" s="439" t="s">
        <v>2105</v>
      </c>
      <c r="D8983" s="449" t="s">
        <v>73</v>
      </c>
      <c r="E8983" s="450">
        <v>23.92</v>
      </c>
      <c r="F8983" s="455">
        <v>0</v>
      </c>
      <c r="G8983" s="453">
        <f>VLOOKUP(B8983,'SINAPI-%MO'!B:E,4,0)</f>
        <v>0.25879999999999997</v>
      </c>
      <c r="H8983" s="456">
        <f t="shared" si="140"/>
        <v>17.72</v>
      </c>
    </row>
    <row r="8984" spans="1:8" x14ac:dyDescent="0.25">
      <c r="A8984" s="447"/>
      <c r="B8984" s="449">
        <v>93009</v>
      </c>
      <c r="C8984" s="439" t="s">
        <v>2106</v>
      </c>
      <c r="D8984" s="449" t="s">
        <v>73</v>
      </c>
      <c r="E8984" s="450">
        <v>36.1</v>
      </c>
      <c r="F8984" s="455">
        <v>0</v>
      </c>
      <c r="G8984" s="453">
        <f>VLOOKUP(B8984,'SINAPI-%MO'!B:E,4,0)</f>
        <v>0.19750000000000001</v>
      </c>
      <c r="H8984" s="456">
        <f t="shared" si="140"/>
        <v>28.97</v>
      </c>
    </row>
    <row r="8985" spans="1:8" x14ac:dyDescent="0.25">
      <c r="A8985" s="447"/>
      <c r="B8985" s="449">
        <v>93010</v>
      </c>
      <c r="C8985" s="439" t="s">
        <v>2107</v>
      </c>
      <c r="D8985" s="449" t="s">
        <v>73</v>
      </c>
      <c r="E8985" s="450">
        <v>50.79</v>
      </c>
      <c r="F8985" s="455">
        <v>0</v>
      </c>
      <c r="G8985" s="453">
        <f>VLOOKUP(B8985,'SINAPI-%MO'!B:E,4,0)</f>
        <v>0.16769999999999999</v>
      </c>
      <c r="H8985" s="456">
        <f t="shared" si="140"/>
        <v>42.27</v>
      </c>
    </row>
    <row r="8986" spans="1:8" x14ac:dyDescent="0.25">
      <c r="A8986" s="447"/>
      <c r="B8986" s="449">
        <v>93011</v>
      </c>
      <c r="C8986" s="439" t="s">
        <v>2108</v>
      </c>
      <c r="D8986" s="449" t="s">
        <v>73</v>
      </c>
      <c r="E8986" s="450">
        <v>62.44</v>
      </c>
      <c r="F8986" s="455">
        <v>0</v>
      </c>
      <c r="G8986" s="453">
        <f>VLOOKUP(B8986,'SINAPI-%MO'!B:E,4,0)</f>
        <v>0.1512</v>
      </c>
      <c r="H8986" s="456">
        <f t="shared" si="140"/>
        <v>52.99</v>
      </c>
    </row>
    <row r="8987" spans="1:8" x14ac:dyDescent="0.25">
      <c r="A8987" s="447"/>
      <c r="B8987" s="449">
        <v>103492</v>
      </c>
      <c r="C8987" s="439" t="s">
        <v>12144</v>
      </c>
      <c r="D8987" s="449" t="s">
        <v>73</v>
      </c>
      <c r="E8987" s="450">
        <v>0</v>
      </c>
      <c r="F8987" s="455"/>
      <c r="G8987" s="453" t="e">
        <f>VLOOKUP(B8987,'SINAPI-%MO'!B:E,4,0)</f>
        <v>#N/A</v>
      </c>
      <c r="H8987" s="456" t="str">
        <f t="shared" si="140"/>
        <v/>
      </c>
    </row>
    <row r="8988" spans="1:8" x14ac:dyDescent="0.25">
      <c r="A8988" s="447"/>
      <c r="B8988" s="449">
        <v>93017</v>
      </c>
      <c r="C8988" s="439" t="s">
        <v>2154</v>
      </c>
      <c r="D8988" s="449" t="s">
        <v>60</v>
      </c>
      <c r="E8988" s="450">
        <v>56.06</v>
      </c>
      <c r="F8988" s="455">
        <v>0</v>
      </c>
      <c r="G8988" s="453">
        <f>VLOOKUP(B8988,'SINAPI-%MO'!B:E,4,0)</f>
        <v>0.42009999999999997</v>
      </c>
      <c r="H8988" s="456">
        <f t="shared" si="140"/>
        <v>32.5</v>
      </c>
    </row>
    <row r="8989" spans="1:8" x14ac:dyDescent="0.25">
      <c r="A8989" s="447"/>
      <c r="B8989" s="449">
        <v>93013</v>
      </c>
      <c r="C8989" s="439" t="s">
        <v>2150</v>
      </c>
      <c r="D8989" s="449" t="s">
        <v>60</v>
      </c>
      <c r="E8989" s="450">
        <v>16.68</v>
      </c>
      <c r="F8989" s="455">
        <v>0</v>
      </c>
      <c r="G8989" s="453">
        <f>VLOOKUP(B8989,'SINAPI-%MO'!B:E,4,0)</f>
        <v>0.74339999999999995</v>
      </c>
      <c r="H8989" s="456">
        <f t="shared" si="140"/>
        <v>4.28</v>
      </c>
    </row>
    <row r="8990" spans="1:8" x14ac:dyDescent="0.25">
      <c r="A8990" s="447"/>
      <c r="B8990" s="449">
        <v>93014</v>
      </c>
      <c r="C8990" s="439" t="s">
        <v>2151</v>
      </c>
      <c r="D8990" s="449" t="s">
        <v>60</v>
      </c>
      <c r="E8990" s="450">
        <v>20.440000000000001</v>
      </c>
      <c r="F8990" s="455">
        <v>0</v>
      </c>
      <c r="G8990" s="453">
        <f>VLOOKUP(B8990,'SINAPI-%MO'!B:E,4,0)</f>
        <v>0.69720000000000004</v>
      </c>
      <c r="H8990" s="456">
        <f t="shared" si="140"/>
        <v>6.18</v>
      </c>
    </row>
    <row r="8991" spans="1:8" x14ac:dyDescent="0.25">
      <c r="A8991" s="447"/>
      <c r="B8991" s="449">
        <v>93015</v>
      </c>
      <c r="C8991" s="439" t="s">
        <v>2152</v>
      </c>
      <c r="D8991" s="449" t="s">
        <v>60</v>
      </c>
      <c r="E8991" s="450">
        <v>30.83</v>
      </c>
      <c r="F8991" s="455">
        <v>0</v>
      </c>
      <c r="G8991" s="453">
        <f>VLOOKUP(B8991,'SINAPI-%MO'!B:E,4,0)</f>
        <v>0.55300000000000005</v>
      </c>
      <c r="H8991" s="456">
        <f t="shared" si="140"/>
        <v>13.78</v>
      </c>
    </row>
    <row r="8992" spans="1:8" x14ac:dyDescent="0.25">
      <c r="A8992" s="447"/>
      <c r="B8992" s="449">
        <v>93016</v>
      </c>
      <c r="C8992" s="439" t="s">
        <v>2153</v>
      </c>
      <c r="D8992" s="449" t="s">
        <v>60</v>
      </c>
      <c r="E8992" s="450">
        <v>37.4</v>
      </c>
      <c r="F8992" s="455">
        <v>0</v>
      </c>
      <c r="G8992" s="453">
        <f>VLOOKUP(B8992,'SINAPI-%MO'!B:E,4,0)</f>
        <v>0.50529999999999997</v>
      </c>
      <c r="H8992" s="456">
        <f t="shared" si="140"/>
        <v>18.5</v>
      </c>
    </row>
    <row r="8993" spans="1:8" x14ac:dyDescent="0.25">
      <c r="A8993" s="447"/>
      <c r="B8993" s="449">
        <v>103490</v>
      </c>
      <c r="C8993" s="439" t="s">
        <v>2338</v>
      </c>
      <c r="D8993" s="449" t="s">
        <v>84</v>
      </c>
      <c r="E8993" s="450">
        <v>3260.36</v>
      </c>
      <c r="F8993" s="455">
        <v>0</v>
      </c>
      <c r="G8993" s="453">
        <f>VLOOKUP(B8993,'SINAPI-%MO'!B:E,4,0)</f>
        <v>0.70389999999999997</v>
      </c>
      <c r="H8993" s="456">
        <f t="shared" si="140"/>
        <v>965.39</v>
      </c>
    </row>
    <row r="8994" spans="1:8" x14ac:dyDescent="0.25">
      <c r="A8994" s="447"/>
      <c r="B8994" s="449">
        <v>106082</v>
      </c>
      <c r="C8994" s="439" t="s">
        <v>13257</v>
      </c>
      <c r="D8994" s="449" t="s">
        <v>60</v>
      </c>
      <c r="E8994" s="450">
        <v>17</v>
      </c>
      <c r="F8994" s="455">
        <v>0</v>
      </c>
      <c r="G8994" s="453">
        <f>VLOOKUP(B8994,'SINAPI-%MO'!B:E,4,0)</f>
        <v>0.5353</v>
      </c>
      <c r="H8994" s="456">
        <f t="shared" si="140"/>
        <v>7.89</v>
      </c>
    </row>
    <row r="8995" spans="1:8" x14ac:dyDescent="0.25">
      <c r="A8995" s="447"/>
      <c r="B8995" s="449">
        <v>98306</v>
      </c>
      <c r="C8995" s="439" t="s">
        <v>13258</v>
      </c>
      <c r="D8995" s="449" t="s">
        <v>60</v>
      </c>
      <c r="E8995" s="450">
        <v>61.64</v>
      </c>
      <c r="F8995" s="455">
        <v>0</v>
      </c>
      <c r="G8995" s="453">
        <f>VLOOKUP(B8995,'SINAPI-%MO'!B:E,4,0)</f>
        <v>0.50580000000000003</v>
      </c>
      <c r="H8995" s="456">
        <f t="shared" si="140"/>
        <v>30.46</v>
      </c>
    </row>
    <row r="8996" spans="1:8" x14ac:dyDescent="0.25">
      <c r="A8996" s="447"/>
      <c r="B8996" s="449">
        <v>100553</v>
      </c>
      <c r="C8996" s="439" t="s">
        <v>13259</v>
      </c>
      <c r="D8996" s="449" t="s">
        <v>73</v>
      </c>
      <c r="E8996" s="450">
        <v>26.36</v>
      </c>
      <c r="F8996" s="455">
        <v>0</v>
      </c>
      <c r="G8996" s="453">
        <f>VLOOKUP(B8996,'SINAPI-%MO'!B:E,4,0)</f>
        <v>0.17530000000000001</v>
      </c>
      <c r="H8996" s="456">
        <f t="shared" si="140"/>
        <v>21.73</v>
      </c>
    </row>
    <row r="8997" spans="1:8" x14ac:dyDescent="0.25">
      <c r="A8997" s="447"/>
      <c r="B8997" s="449">
        <v>100554</v>
      </c>
      <c r="C8997" s="439" t="s">
        <v>13260</v>
      </c>
      <c r="D8997" s="449" t="s">
        <v>73</v>
      </c>
      <c r="E8997" s="450">
        <v>6.56</v>
      </c>
      <c r="F8997" s="455">
        <v>0</v>
      </c>
      <c r="G8997" s="453">
        <f>VLOOKUP(B8997,'SINAPI-%MO'!B:E,4,0)</f>
        <v>0.70430000000000004</v>
      </c>
      <c r="H8997" s="456">
        <f t="shared" si="140"/>
        <v>1.93</v>
      </c>
    </row>
    <row r="8998" spans="1:8" x14ac:dyDescent="0.25">
      <c r="A8998" s="447"/>
      <c r="B8998" s="449">
        <v>98300</v>
      </c>
      <c r="C8998" s="439" t="s">
        <v>13261</v>
      </c>
      <c r="D8998" s="449" t="s">
        <v>73</v>
      </c>
      <c r="E8998" s="450">
        <v>6.64</v>
      </c>
      <c r="F8998" s="455">
        <v>0</v>
      </c>
      <c r="G8998" s="453">
        <f>VLOOKUP(B8998,'SINAPI-%MO'!B:E,4,0)</f>
        <v>0.69579999999999997</v>
      </c>
      <c r="H8998" s="456">
        <f t="shared" si="140"/>
        <v>2.0099999999999998</v>
      </c>
    </row>
    <row r="8999" spans="1:8" x14ac:dyDescent="0.25">
      <c r="A8999" s="447"/>
      <c r="B8999" s="449">
        <v>98295</v>
      </c>
      <c r="C8999" s="439" t="s">
        <v>13262</v>
      </c>
      <c r="D8999" s="449" t="s">
        <v>73</v>
      </c>
      <c r="E8999" s="450">
        <v>6.33</v>
      </c>
      <c r="F8999" s="455">
        <v>0</v>
      </c>
      <c r="G8999" s="453">
        <f>VLOOKUP(B8999,'SINAPI-%MO'!B:E,4,0)</f>
        <v>7.1099999999999997E-2</v>
      </c>
      <c r="H8999" s="456">
        <f t="shared" si="140"/>
        <v>5.87</v>
      </c>
    </row>
    <row r="9000" spans="1:8" x14ac:dyDescent="0.25">
      <c r="A9000" s="447"/>
      <c r="B9000" s="449">
        <v>98294</v>
      </c>
      <c r="C9000" s="439" t="s">
        <v>13263</v>
      </c>
      <c r="D9000" s="449" t="s">
        <v>73</v>
      </c>
      <c r="E9000" s="450">
        <v>8.48</v>
      </c>
      <c r="F9000" s="455">
        <v>0</v>
      </c>
      <c r="G9000" s="453">
        <f>VLOOKUP(B9000,'SINAPI-%MO'!B:E,4,0)</f>
        <v>0.30659999999999998</v>
      </c>
      <c r="H9000" s="456">
        <f t="shared" si="140"/>
        <v>5.88</v>
      </c>
    </row>
    <row r="9001" spans="1:8" x14ac:dyDescent="0.25">
      <c r="A9001" s="447"/>
      <c r="B9001" s="449">
        <v>98297</v>
      </c>
      <c r="C9001" s="439" t="s">
        <v>13264</v>
      </c>
      <c r="D9001" s="449" t="s">
        <v>73</v>
      </c>
      <c r="E9001" s="450">
        <v>8.93</v>
      </c>
      <c r="F9001" s="455">
        <v>0</v>
      </c>
      <c r="G9001" s="453">
        <f>VLOOKUP(B9001,'SINAPI-%MO'!B:E,4,0)</f>
        <v>5.2600000000000001E-2</v>
      </c>
      <c r="H9001" s="456">
        <f t="shared" si="140"/>
        <v>8.4600000000000009</v>
      </c>
    </row>
    <row r="9002" spans="1:8" x14ac:dyDescent="0.25">
      <c r="A9002" s="447"/>
      <c r="B9002" s="449">
        <v>98296</v>
      </c>
      <c r="C9002" s="439" t="s">
        <v>13265</v>
      </c>
      <c r="D9002" s="449" t="s">
        <v>73</v>
      </c>
      <c r="E9002" s="450">
        <v>11.15</v>
      </c>
      <c r="F9002" s="455">
        <v>0</v>
      </c>
      <c r="G9002" s="453">
        <f>VLOOKUP(B9002,'SINAPI-%MO'!B:E,4,0)</f>
        <v>0.24129999999999999</v>
      </c>
      <c r="H9002" s="456">
        <f t="shared" si="140"/>
        <v>8.4499999999999993</v>
      </c>
    </row>
    <row r="9003" spans="1:8" x14ac:dyDescent="0.25">
      <c r="A9003" s="447"/>
      <c r="B9003" s="449">
        <v>98299</v>
      </c>
      <c r="C9003" s="439" t="s">
        <v>13266</v>
      </c>
      <c r="D9003" s="449" t="s">
        <v>73</v>
      </c>
      <c r="E9003" s="450">
        <v>22.75</v>
      </c>
      <c r="F9003" s="455">
        <v>0</v>
      </c>
      <c r="G9003" s="453">
        <f>VLOOKUP(B9003,'SINAPI-%MO'!B:E,4,0)</f>
        <v>2.07E-2</v>
      </c>
      <c r="H9003" s="456">
        <f t="shared" si="140"/>
        <v>22.27</v>
      </c>
    </row>
    <row r="9004" spans="1:8" x14ac:dyDescent="0.25">
      <c r="A9004" s="447"/>
      <c r="B9004" s="449">
        <v>98298</v>
      </c>
      <c r="C9004" s="439" t="s">
        <v>13267</v>
      </c>
      <c r="D9004" s="449" t="s">
        <v>73</v>
      </c>
      <c r="E9004" s="450">
        <v>24.97</v>
      </c>
      <c r="F9004" s="455">
        <v>0</v>
      </c>
      <c r="G9004" s="453">
        <f>VLOOKUP(B9004,'SINAPI-%MO'!B:E,4,0)</f>
        <v>0.1077</v>
      </c>
      <c r="H9004" s="456">
        <f t="shared" si="140"/>
        <v>22.28</v>
      </c>
    </row>
    <row r="9005" spans="1:8" x14ac:dyDescent="0.25">
      <c r="A9005" s="447"/>
      <c r="B9005" s="449">
        <v>98261</v>
      </c>
      <c r="C9005" s="439" t="s">
        <v>13268</v>
      </c>
      <c r="D9005" s="449" t="s">
        <v>73</v>
      </c>
      <c r="E9005" s="450">
        <v>3.42</v>
      </c>
      <c r="F9005" s="455">
        <v>0</v>
      </c>
      <c r="G9005" s="453">
        <f>VLOOKUP(B9005,'SINAPI-%MO'!B:E,4,0)</f>
        <v>0.78069999999999995</v>
      </c>
      <c r="H9005" s="456">
        <f t="shared" si="140"/>
        <v>0.75</v>
      </c>
    </row>
    <row r="9006" spans="1:8" x14ac:dyDescent="0.25">
      <c r="A9006" s="447"/>
      <c r="B9006" s="449">
        <v>98287</v>
      </c>
      <c r="C9006" s="439" t="s">
        <v>13269</v>
      </c>
      <c r="D9006" s="449" t="s">
        <v>73</v>
      </c>
      <c r="E9006" s="450">
        <v>1.38</v>
      </c>
      <c r="F9006" s="455">
        <v>0</v>
      </c>
      <c r="G9006" s="453">
        <f>VLOOKUP(B9006,'SINAPI-%MO'!B:E,4,0)</f>
        <v>0.45650000000000002</v>
      </c>
      <c r="H9006" s="456">
        <f t="shared" si="140"/>
        <v>0.75</v>
      </c>
    </row>
    <row r="9007" spans="1:8" x14ac:dyDescent="0.25">
      <c r="A9007" s="447"/>
      <c r="B9007" s="449">
        <v>98280</v>
      </c>
      <c r="C9007" s="439" t="s">
        <v>13270</v>
      </c>
      <c r="D9007" s="449" t="s">
        <v>73</v>
      </c>
      <c r="E9007" s="450">
        <v>6.79</v>
      </c>
      <c r="F9007" s="455">
        <v>0</v>
      </c>
      <c r="G9007" s="453">
        <f>VLOOKUP(B9007,'SINAPI-%MO'!B:E,4,0)</f>
        <v>0.88949999999999996</v>
      </c>
      <c r="H9007" s="456">
        <f t="shared" si="140"/>
        <v>0.75</v>
      </c>
    </row>
    <row r="9008" spans="1:8" x14ac:dyDescent="0.25">
      <c r="A9008" s="447"/>
      <c r="B9008" s="449">
        <v>98288</v>
      </c>
      <c r="C9008" s="439" t="s">
        <v>13271</v>
      </c>
      <c r="D9008" s="449" t="s">
        <v>73</v>
      </c>
      <c r="E9008" s="450">
        <v>2.21</v>
      </c>
      <c r="F9008" s="455">
        <v>0</v>
      </c>
      <c r="G9008" s="453">
        <f>VLOOKUP(B9008,'SINAPI-%MO'!B:E,4,0)</f>
        <v>0.34389999999999998</v>
      </c>
      <c r="H9008" s="456">
        <f t="shared" si="140"/>
        <v>1.44</v>
      </c>
    </row>
    <row r="9009" spans="1:8" x14ac:dyDescent="0.25">
      <c r="A9009" s="447"/>
      <c r="B9009" s="449">
        <v>98281</v>
      </c>
      <c r="C9009" s="439" t="s">
        <v>13272</v>
      </c>
      <c r="D9009" s="449" t="s">
        <v>73</v>
      </c>
      <c r="E9009" s="450">
        <v>7.61</v>
      </c>
      <c r="F9009" s="455">
        <v>0</v>
      </c>
      <c r="G9009" s="453">
        <f>VLOOKUP(B9009,'SINAPI-%MO'!B:E,4,0)</f>
        <v>0.8095</v>
      </c>
      <c r="H9009" s="456">
        <f t="shared" si="140"/>
        <v>1.44</v>
      </c>
    </row>
    <row r="9010" spans="1:8" x14ac:dyDescent="0.25">
      <c r="A9010" s="447"/>
      <c r="B9010" s="449">
        <v>98262</v>
      </c>
      <c r="C9010" s="439" t="s">
        <v>13273</v>
      </c>
      <c r="D9010" s="449" t="s">
        <v>73</v>
      </c>
      <c r="E9010" s="450">
        <v>4.2300000000000004</v>
      </c>
      <c r="F9010" s="455">
        <v>0</v>
      </c>
      <c r="G9010" s="453">
        <f>VLOOKUP(B9010,'SINAPI-%MO'!B:E,4,0)</f>
        <v>0.65720000000000001</v>
      </c>
      <c r="H9010" s="456">
        <f t="shared" si="140"/>
        <v>1.45</v>
      </c>
    </row>
    <row r="9011" spans="1:8" x14ac:dyDescent="0.25">
      <c r="A9011" s="447"/>
      <c r="B9011" s="449">
        <v>98289</v>
      </c>
      <c r="C9011" s="439" t="s">
        <v>13274</v>
      </c>
      <c r="D9011" s="449" t="s">
        <v>73</v>
      </c>
      <c r="E9011" s="450">
        <v>2.4</v>
      </c>
      <c r="F9011" s="455">
        <v>0</v>
      </c>
      <c r="G9011" s="453">
        <f>VLOOKUP(B9011,'SINAPI-%MO'!B:E,4,0)</f>
        <v>0.35830000000000001</v>
      </c>
      <c r="H9011" s="456">
        <f t="shared" si="140"/>
        <v>1.54</v>
      </c>
    </row>
    <row r="9012" spans="1:8" x14ac:dyDescent="0.25">
      <c r="A9012" s="447"/>
      <c r="B9012" s="449">
        <v>98282</v>
      </c>
      <c r="C9012" s="439" t="s">
        <v>13275</v>
      </c>
      <c r="D9012" s="449" t="s">
        <v>73</v>
      </c>
      <c r="E9012" s="450">
        <v>7.81</v>
      </c>
      <c r="F9012" s="455">
        <v>0</v>
      </c>
      <c r="G9012" s="453">
        <f>VLOOKUP(B9012,'SINAPI-%MO'!B:E,4,0)</f>
        <v>0.80279999999999996</v>
      </c>
      <c r="H9012" s="456">
        <f t="shared" si="140"/>
        <v>1.54</v>
      </c>
    </row>
    <row r="9013" spans="1:8" x14ac:dyDescent="0.25">
      <c r="A9013" s="447"/>
      <c r="B9013" s="449">
        <v>98263</v>
      </c>
      <c r="C9013" s="439" t="s">
        <v>13276</v>
      </c>
      <c r="D9013" s="449" t="s">
        <v>73</v>
      </c>
      <c r="E9013" s="450">
        <v>4.43</v>
      </c>
      <c r="F9013" s="455">
        <v>0</v>
      </c>
      <c r="G9013" s="453">
        <f>VLOOKUP(B9013,'SINAPI-%MO'!B:E,4,0)</f>
        <v>0.65239999999999998</v>
      </c>
      <c r="H9013" s="456">
        <f t="shared" si="140"/>
        <v>1.53</v>
      </c>
    </row>
    <row r="9014" spans="1:8" x14ac:dyDescent="0.25">
      <c r="A9014" s="447"/>
      <c r="B9014" s="449">
        <v>98290</v>
      </c>
      <c r="C9014" s="439" t="s">
        <v>13277</v>
      </c>
      <c r="D9014" s="449" t="s">
        <v>73</v>
      </c>
      <c r="E9014" s="450">
        <v>3.3</v>
      </c>
      <c r="F9014" s="455">
        <v>0</v>
      </c>
      <c r="G9014" s="453">
        <f>VLOOKUP(B9014,'SINAPI-%MO'!B:E,4,0)</f>
        <v>0.29089999999999999</v>
      </c>
      <c r="H9014" s="456">
        <f t="shared" si="140"/>
        <v>2.34</v>
      </c>
    </row>
    <row r="9015" spans="1:8" x14ac:dyDescent="0.25">
      <c r="A9015" s="447"/>
      <c r="B9015" s="449">
        <v>98283</v>
      </c>
      <c r="C9015" s="439" t="s">
        <v>13278</v>
      </c>
      <c r="D9015" s="449" t="s">
        <v>73</v>
      </c>
      <c r="E9015" s="450">
        <v>8.6999999999999993</v>
      </c>
      <c r="F9015" s="455">
        <v>0</v>
      </c>
      <c r="G9015" s="453">
        <f>VLOOKUP(B9015,'SINAPI-%MO'!B:E,4,0)</f>
        <v>0.73099999999999998</v>
      </c>
      <c r="H9015" s="456">
        <f t="shared" si="140"/>
        <v>2.34</v>
      </c>
    </row>
    <row r="9016" spans="1:8" x14ac:dyDescent="0.25">
      <c r="A9016" s="447"/>
      <c r="B9016" s="449">
        <v>98264</v>
      </c>
      <c r="C9016" s="439" t="s">
        <v>13279</v>
      </c>
      <c r="D9016" s="449" t="s">
        <v>73</v>
      </c>
      <c r="E9016" s="450">
        <v>5.32</v>
      </c>
      <c r="F9016" s="455">
        <v>0</v>
      </c>
      <c r="G9016" s="453">
        <f>VLOOKUP(B9016,'SINAPI-%MO'!B:E,4,0)</f>
        <v>0.56020000000000003</v>
      </c>
      <c r="H9016" s="456">
        <f t="shared" si="140"/>
        <v>2.33</v>
      </c>
    </row>
    <row r="9017" spans="1:8" x14ac:dyDescent="0.25">
      <c r="A9017" s="447"/>
      <c r="B9017" s="449">
        <v>98273</v>
      </c>
      <c r="C9017" s="439" t="s">
        <v>13280</v>
      </c>
      <c r="D9017" s="449" t="s">
        <v>73</v>
      </c>
      <c r="E9017" s="450">
        <v>2.69</v>
      </c>
      <c r="F9017" s="455">
        <v>0</v>
      </c>
      <c r="G9017" s="453">
        <f>VLOOKUP(B9017,'SINAPI-%MO'!B:E,4,0)</f>
        <v>0.13009999999999999</v>
      </c>
      <c r="H9017" s="456">
        <f t="shared" si="140"/>
        <v>2.34</v>
      </c>
    </row>
    <row r="9018" spans="1:8" x14ac:dyDescent="0.25">
      <c r="A9018" s="447"/>
      <c r="B9018" s="449">
        <v>98291</v>
      </c>
      <c r="C9018" s="439" t="s">
        <v>13281</v>
      </c>
      <c r="D9018" s="449" t="s">
        <v>73</v>
      </c>
      <c r="E9018" s="450">
        <v>3.87</v>
      </c>
      <c r="F9018" s="455">
        <v>0</v>
      </c>
      <c r="G9018" s="453">
        <f>VLOOKUP(B9018,'SINAPI-%MO'!B:E,4,0)</f>
        <v>0.2636</v>
      </c>
      <c r="H9018" s="456">
        <f t="shared" si="140"/>
        <v>2.84</v>
      </c>
    </row>
    <row r="9019" spans="1:8" x14ac:dyDescent="0.25">
      <c r="A9019" s="447"/>
      <c r="B9019" s="449">
        <v>98284</v>
      </c>
      <c r="C9019" s="439" t="s">
        <v>13282</v>
      </c>
      <c r="D9019" s="449" t="s">
        <v>73</v>
      </c>
      <c r="E9019" s="450">
        <v>9.2799999999999994</v>
      </c>
      <c r="F9019" s="455">
        <v>0</v>
      </c>
      <c r="G9019" s="453">
        <f>VLOOKUP(B9019,'SINAPI-%MO'!B:E,4,0)</f>
        <v>0.69289999999999996</v>
      </c>
      <c r="H9019" s="456">
        <f t="shared" si="140"/>
        <v>2.84</v>
      </c>
    </row>
    <row r="9020" spans="1:8" x14ac:dyDescent="0.25">
      <c r="A9020" s="447"/>
      <c r="B9020" s="449">
        <v>98265</v>
      </c>
      <c r="C9020" s="439" t="s">
        <v>13283</v>
      </c>
      <c r="D9020" s="449" t="s">
        <v>73</v>
      </c>
      <c r="E9020" s="450">
        <v>5.91</v>
      </c>
      <c r="F9020" s="455">
        <v>0</v>
      </c>
      <c r="G9020" s="453">
        <f>VLOOKUP(B9020,'SINAPI-%MO'!B:E,4,0)</f>
        <v>0.51780000000000004</v>
      </c>
      <c r="H9020" s="456">
        <f t="shared" si="140"/>
        <v>2.84</v>
      </c>
    </row>
    <row r="9021" spans="1:8" x14ac:dyDescent="0.25">
      <c r="A9021" s="447"/>
      <c r="B9021" s="449">
        <v>98274</v>
      </c>
      <c r="C9021" s="439" t="s">
        <v>13284</v>
      </c>
      <c r="D9021" s="449" t="s">
        <v>73</v>
      </c>
      <c r="E9021" s="450">
        <v>3.27</v>
      </c>
      <c r="F9021" s="455">
        <v>0</v>
      </c>
      <c r="G9021" s="453">
        <f>VLOOKUP(B9021,'SINAPI-%MO'!B:E,4,0)</f>
        <v>0.12839999999999999</v>
      </c>
      <c r="H9021" s="456">
        <f t="shared" si="140"/>
        <v>2.85</v>
      </c>
    </row>
    <row r="9022" spans="1:8" x14ac:dyDescent="0.25">
      <c r="A9022" s="447"/>
      <c r="B9022" s="449">
        <v>98292</v>
      </c>
      <c r="C9022" s="439" t="s">
        <v>13285</v>
      </c>
      <c r="D9022" s="449" t="s">
        <v>73</v>
      </c>
      <c r="E9022" s="450">
        <v>4.6900000000000004</v>
      </c>
      <c r="F9022" s="455">
        <v>0</v>
      </c>
      <c r="G9022" s="453">
        <f>VLOOKUP(B9022,'SINAPI-%MO'!B:E,4,0)</f>
        <v>0.22600000000000001</v>
      </c>
      <c r="H9022" s="456">
        <f t="shared" si="140"/>
        <v>3.63</v>
      </c>
    </row>
    <row r="9023" spans="1:8" x14ac:dyDescent="0.25">
      <c r="A9023" s="447"/>
      <c r="B9023" s="449">
        <v>98285</v>
      </c>
      <c r="C9023" s="439" t="s">
        <v>13286</v>
      </c>
      <c r="D9023" s="449" t="s">
        <v>73</v>
      </c>
      <c r="E9023" s="450">
        <v>10.09</v>
      </c>
      <c r="F9023" s="455">
        <v>0</v>
      </c>
      <c r="G9023" s="453">
        <f>VLOOKUP(B9023,'SINAPI-%MO'!B:E,4,0)</f>
        <v>0.64019999999999999</v>
      </c>
      <c r="H9023" s="456">
        <f t="shared" si="140"/>
        <v>3.63</v>
      </c>
    </row>
    <row r="9024" spans="1:8" x14ac:dyDescent="0.25">
      <c r="A9024" s="447"/>
      <c r="B9024" s="449">
        <v>98266</v>
      </c>
      <c r="C9024" s="439" t="s">
        <v>13287</v>
      </c>
      <c r="D9024" s="449" t="s">
        <v>73</v>
      </c>
      <c r="E9024" s="450">
        <v>6.72</v>
      </c>
      <c r="F9024" s="455">
        <v>0</v>
      </c>
      <c r="G9024" s="453">
        <f>VLOOKUP(B9024,'SINAPI-%MO'!B:E,4,0)</f>
        <v>0.45979999999999999</v>
      </c>
      <c r="H9024" s="456">
        <f t="shared" si="140"/>
        <v>3.63</v>
      </c>
    </row>
    <row r="9025" spans="1:8" x14ac:dyDescent="0.25">
      <c r="A9025" s="447"/>
      <c r="B9025" s="449">
        <v>98275</v>
      </c>
      <c r="C9025" s="439" t="s">
        <v>13288</v>
      </c>
      <c r="D9025" s="449" t="s">
        <v>73</v>
      </c>
      <c r="E9025" s="450">
        <v>4.09</v>
      </c>
      <c r="F9025" s="455">
        <v>0</v>
      </c>
      <c r="G9025" s="453">
        <f>VLOOKUP(B9025,'SINAPI-%MO'!B:E,4,0)</f>
        <v>0.1125</v>
      </c>
      <c r="H9025" s="456">
        <f t="shared" si="140"/>
        <v>3.62</v>
      </c>
    </row>
    <row r="9026" spans="1:8" x14ac:dyDescent="0.25">
      <c r="A9026" s="447"/>
      <c r="B9026" s="449">
        <v>98293</v>
      </c>
      <c r="C9026" s="439" t="s">
        <v>13289</v>
      </c>
      <c r="D9026" s="449" t="s">
        <v>73</v>
      </c>
      <c r="E9026" s="450">
        <v>8.61</v>
      </c>
      <c r="F9026" s="455">
        <v>0</v>
      </c>
      <c r="G9026" s="453">
        <f>VLOOKUP(B9026,'SINAPI-%MO'!B:E,4,0)</f>
        <v>0.2288</v>
      </c>
      <c r="H9026" s="456">
        <f t="shared" si="140"/>
        <v>6.64</v>
      </c>
    </row>
    <row r="9027" spans="1:8" x14ac:dyDescent="0.25">
      <c r="A9027" s="447"/>
      <c r="B9027" s="449">
        <v>98286</v>
      </c>
      <c r="C9027" s="439" t="s">
        <v>13290</v>
      </c>
      <c r="D9027" s="449" t="s">
        <v>73</v>
      </c>
      <c r="E9027" s="450">
        <v>14.01</v>
      </c>
      <c r="F9027" s="455">
        <v>0</v>
      </c>
      <c r="G9027" s="453">
        <f>VLOOKUP(B9027,'SINAPI-%MO'!B:E,4,0)</f>
        <v>0.52610000000000001</v>
      </c>
      <c r="H9027" s="456">
        <f t="shared" si="140"/>
        <v>6.63</v>
      </c>
    </row>
    <row r="9028" spans="1:8" x14ac:dyDescent="0.25">
      <c r="A9028" s="447"/>
      <c r="B9028" s="449">
        <v>98267</v>
      </c>
      <c r="C9028" s="439" t="s">
        <v>13291</v>
      </c>
      <c r="D9028" s="449" t="s">
        <v>73</v>
      </c>
      <c r="E9028" s="450">
        <v>10.63</v>
      </c>
      <c r="F9028" s="455">
        <v>0</v>
      </c>
      <c r="G9028" s="453">
        <f>VLOOKUP(B9028,'SINAPI-%MO'!B:E,4,0)</f>
        <v>0.37540000000000001</v>
      </c>
      <c r="H9028" s="456">
        <f t="shared" si="140"/>
        <v>6.63</v>
      </c>
    </row>
    <row r="9029" spans="1:8" x14ac:dyDescent="0.25">
      <c r="A9029" s="447"/>
      <c r="B9029" s="449">
        <v>98276</v>
      </c>
      <c r="C9029" s="439" t="s">
        <v>13292</v>
      </c>
      <c r="D9029" s="449" t="s">
        <v>73</v>
      </c>
      <c r="E9029" s="450">
        <v>8.01</v>
      </c>
      <c r="F9029" s="455">
        <v>0</v>
      </c>
      <c r="G9029" s="453">
        <f>VLOOKUP(B9029,'SINAPI-%MO'!B:E,4,0)</f>
        <v>0.17100000000000001</v>
      </c>
      <c r="H9029" s="456">
        <f t="shared" si="140"/>
        <v>6.64</v>
      </c>
    </row>
    <row r="9030" spans="1:8" x14ac:dyDescent="0.25">
      <c r="A9030" s="447"/>
      <c r="B9030" s="449">
        <v>98268</v>
      </c>
      <c r="C9030" s="439" t="s">
        <v>13293</v>
      </c>
      <c r="D9030" s="449" t="s">
        <v>73</v>
      </c>
      <c r="E9030" s="450">
        <v>17.16</v>
      </c>
      <c r="F9030" s="455">
        <v>0</v>
      </c>
      <c r="G9030" s="453">
        <f>VLOOKUP(B9030,'SINAPI-%MO'!B:E,4,0)</f>
        <v>0.26400000000000001</v>
      </c>
      <c r="H9030" s="456">
        <f t="shared" si="140"/>
        <v>12.62</v>
      </c>
    </row>
    <row r="9031" spans="1:8" x14ac:dyDescent="0.25">
      <c r="A9031" s="447"/>
      <c r="B9031" s="449">
        <v>98277</v>
      </c>
      <c r="C9031" s="439" t="s">
        <v>13294</v>
      </c>
      <c r="D9031" s="449" t="s">
        <v>73</v>
      </c>
      <c r="E9031" s="450">
        <v>14.53</v>
      </c>
      <c r="F9031" s="455">
        <v>0</v>
      </c>
      <c r="G9031" s="453">
        <f>VLOOKUP(B9031,'SINAPI-%MO'!B:E,4,0)</f>
        <v>0.1308</v>
      </c>
      <c r="H9031" s="456">
        <f t="shared" si="140"/>
        <v>12.62</v>
      </c>
    </row>
    <row r="9032" spans="1:8" x14ac:dyDescent="0.25">
      <c r="A9032" s="447"/>
      <c r="B9032" s="449">
        <v>98272</v>
      </c>
      <c r="C9032" s="439" t="s">
        <v>13295</v>
      </c>
      <c r="D9032" s="449" t="s">
        <v>73</v>
      </c>
      <c r="E9032" s="450">
        <v>114.35</v>
      </c>
      <c r="F9032" s="455">
        <v>0</v>
      </c>
      <c r="G9032" s="453">
        <f>VLOOKUP(B9032,'SINAPI-%MO'!B:E,4,0)</f>
        <v>7.2300000000000003E-2</v>
      </c>
      <c r="H9032" s="456">
        <f t="shared" si="140"/>
        <v>106.08</v>
      </c>
    </row>
    <row r="9033" spans="1:8" x14ac:dyDescent="0.25">
      <c r="A9033" s="447"/>
      <c r="B9033" s="449">
        <v>98269</v>
      </c>
      <c r="C9033" s="439" t="s">
        <v>13296</v>
      </c>
      <c r="D9033" s="449" t="s">
        <v>73</v>
      </c>
      <c r="E9033" s="450">
        <v>23.47</v>
      </c>
      <c r="F9033" s="455">
        <v>0</v>
      </c>
      <c r="G9033" s="453">
        <f>VLOOKUP(B9033,'SINAPI-%MO'!B:E,4,0)</f>
        <v>0.2122</v>
      </c>
      <c r="H9033" s="456">
        <f t="shared" si="140"/>
        <v>18.48</v>
      </c>
    </row>
    <row r="9034" spans="1:8" x14ac:dyDescent="0.25">
      <c r="A9034" s="447"/>
      <c r="B9034" s="449">
        <v>98278</v>
      </c>
      <c r="C9034" s="439" t="s">
        <v>13297</v>
      </c>
      <c r="D9034" s="449" t="s">
        <v>73</v>
      </c>
      <c r="E9034" s="450">
        <v>20.83</v>
      </c>
      <c r="F9034" s="455">
        <v>0</v>
      </c>
      <c r="G9034" s="453">
        <f>VLOOKUP(B9034,'SINAPI-%MO'!B:E,4,0)</f>
        <v>0.1123</v>
      </c>
      <c r="H9034" s="456">
        <f t="shared" si="140"/>
        <v>18.489999999999998</v>
      </c>
    </row>
    <row r="9035" spans="1:8" x14ac:dyDescent="0.25">
      <c r="A9035" s="447"/>
      <c r="B9035" s="449">
        <v>98270</v>
      </c>
      <c r="C9035" s="439" t="s">
        <v>13298</v>
      </c>
      <c r="D9035" s="449" t="s">
        <v>73</v>
      </c>
      <c r="E9035" s="450">
        <v>35.4</v>
      </c>
      <c r="F9035" s="455">
        <v>0</v>
      </c>
      <c r="G9035" s="453">
        <f>VLOOKUP(B9035,'SINAPI-%MO'!B:E,4,0)</f>
        <v>0.15540000000000001</v>
      </c>
      <c r="H9035" s="456">
        <f t="shared" si="140"/>
        <v>29.89</v>
      </c>
    </row>
    <row r="9036" spans="1:8" x14ac:dyDescent="0.25">
      <c r="A9036" s="447"/>
      <c r="B9036" s="449">
        <v>98279</v>
      </c>
      <c r="C9036" s="439" t="s">
        <v>13299</v>
      </c>
      <c r="D9036" s="449" t="s">
        <v>73</v>
      </c>
      <c r="E9036" s="450">
        <v>32.78</v>
      </c>
      <c r="F9036" s="455">
        <v>0</v>
      </c>
      <c r="G9036" s="453">
        <f>VLOOKUP(B9036,'SINAPI-%MO'!B:E,4,0)</f>
        <v>8.7900000000000006E-2</v>
      </c>
      <c r="H9036" s="456">
        <f t="shared" ref="H9036:H9099" si="141">IF(E9036&gt;0,TRUNC(E9036*(1-G9036),2),"")</f>
        <v>29.89</v>
      </c>
    </row>
    <row r="9037" spans="1:8" x14ac:dyDescent="0.25">
      <c r="A9037" s="447"/>
      <c r="B9037" s="449">
        <v>98271</v>
      </c>
      <c r="C9037" s="439" t="s">
        <v>13300</v>
      </c>
      <c r="D9037" s="449" t="s">
        <v>73</v>
      </c>
      <c r="E9037" s="450">
        <v>49.81</v>
      </c>
      <c r="F9037" s="455">
        <v>0</v>
      </c>
      <c r="G9037" s="453">
        <f>VLOOKUP(B9037,'SINAPI-%MO'!B:E,4,0)</f>
        <v>0.12130000000000001</v>
      </c>
      <c r="H9037" s="456">
        <f t="shared" si="141"/>
        <v>43.76</v>
      </c>
    </row>
    <row r="9038" spans="1:8" x14ac:dyDescent="0.25">
      <c r="A9038" s="447"/>
      <c r="B9038" s="449">
        <v>98400</v>
      </c>
      <c r="C9038" s="439" t="s">
        <v>13301</v>
      </c>
      <c r="D9038" s="449" t="s">
        <v>73</v>
      </c>
      <c r="E9038" s="450">
        <v>13.09</v>
      </c>
      <c r="F9038" s="455">
        <v>0</v>
      </c>
      <c r="G9038" s="453">
        <f>VLOOKUP(B9038,'SINAPI-%MO'!B:E,4,0)</f>
        <v>0.30480000000000002</v>
      </c>
      <c r="H9038" s="456">
        <f t="shared" si="141"/>
        <v>9.1</v>
      </c>
    </row>
    <row r="9039" spans="1:8" x14ac:dyDescent="0.25">
      <c r="A9039" s="447"/>
      <c r="B9039" s="449">
        <v>98401</v>
      </c>
      <c r="C9039" s="439" t="s">
        <v>13302</v>
      </c>
      <c r="D9039" s="449" t="s">
        <v>73</v>
      </c>
      <c r="E9039" s="450">
        <v>20.56</v>
      </c>
      <c r="F9039" s="455">
        <v>0</v>
      </c>
      <c r="G9039" s="453">
        <f>VLOOKUP(B9039,'SINAPI-%MO'!B:E,4,0)</f>
        <v>0.2203</v>
      </c>
      <c r="H9039" s="456">
        <f t="shared" si="141"/>
        <v>16.03</v>
      </c>
    </row>
    <row r="9040" spans="1:8" x14ac:dyDescent="0.25">
      <c r="A9040" s="447"/>
      <c r="B9040" s="449">
        <v>98402</v>
      </c>
      <c r="C9040" s="439" t="s">
        <v>13303</v>
      </c>
      <c r="D9040" s="449" t="s">
        <v>73</v>
      </c>
      <c r="E9040" s="450">
        <v>23.99</v>
      </c>
      <c r="F9040" s="455">
        <v>0</v>
      </c>
      <c r="G9040" s="453">
        <f>VLOOKUP(B9040,'SINAPI-%MO'!B:E,4,0)</f>
        <v>0.20760000000000001</v>
      </c>
      <c r="H9040" s="456">
        <f t="shared" si="141"/>
        <v>19</v>
      </c>
    </row>
    <row r="9041" spans="1:8" x14ac:dyDescent="0.25">
      <c r="A9041" s="447"/>
      <c r="B9041" s="449">
        <v>100556</v>
      </c>
      <c r="C9041" s="439" t="s">
        <v>13304</v>
      </c>
      <c r="D9041" s="449" t="s">
        <v>60</v>
      </c>
      <c r="E9041" s="450">
        <v>34.33</v>
      </c>
      <c r="F9041" s="455">
        <v>0</v>
      </c>
      <c r="G9041" s="453">
        <f>VLOOKUP(B9041,'SINAPI-%MO'!B:E,4,0)</f>
        <v>0.31519999999999998</v>
      </c>
      <c r="H9041" s="456">
        <f t="shared" si="141"/>
        <v>23.5</v>
      </c>
    </row>
    <row r="9042" spans="1:8" x14ac:dyDescent="0.25">
      <c r="A9042" s="447"/>
      <c r="B9042" s="449">
        <v>106083</v>
      </c>
      <c r="C9042" s="439" t="s">
        <v>13881</v>
      </c>
      <c r="D9042" s="449" t="s">
        <v>60</v>
      </c>
      <c r="E9042" s="450">
        <v>0</v>
      </c>
      <c r="F9042" s="455"/>
      <c r="G9042" s="453" t="e">
        <f>VLOOKUP(B9042,'SINAPI-%MO'!B:E,4,0)</f>
        <v>#N/A</v>
      </c>
      <c r="H9042" s="456" t="str">
        <f t="shared" si="141"/>
        <v/>
      </c>
    </row>
    <row r="9043" spans="1:8" x14ac:dyDescent="0.25">
      <c r="A9043" s="447"/>
      <c r="B9043" s="449">
        <v>100557</v>
      </c>
      <c r="C9043" s="439" t="s">
        <v>13305</v>
      </c>
      <c r="D9043" s="449" t="s">
        <v>60</v>
      </c>
      <c r="E9043" s="450">
        <v>490</v>
      </c>
      <c r="F9043" s="455">
        <v>0</v>
      </c>
      <c r="G9043" s="453">
        <f>VLOOKUP(B9043,'SINAPI-%MO'!B:E,4,0)</f>
        <v>0.10340000000000001</v>
      </c>
      <c r="H9043" s="456">
        <f t="shared" si="141"/>
        <v>439.33</v>
      </c>
    </row>
    <row r="9044" spans="1:8" x14ac:dyDescent="0.25">
      <c r="A9044" s="447"/>
      <c r="B9044" s="449">
        <v>106088</v>
      </c>
      <c r="C9044" s="439" t="s">
        <v>13882</v>
      </c>
      <c r="D9044" s="449" t="s">
        <v>60</v>
      </c>
      <c r="E9044" s="450">
        <v>0</v>
      </c>
      <c r="F9044" s="455"/>
      <c r="G9044" s="453" t="e">
        <f>VLOOKUP(B9044,'SINAPI-%MO'!B:E,4,0)</f>
        <v>#N/A</v>
      </c>
      <c r="H9044" s="456" t="str">
        <f t="shared" si="141"/>
        <v/>
      </c>
    </row>
    <row r="9045" spans="1:8" x14ac:dyDescent="0.25">
      <c r="A9045" s="447"/>
      <c r="B9045" s="449">
        <v>106081</v>
      </c>
      <c r="C9045" s="439" t="s">
        <v>13883</v>
      </c>
      <c r="D9045" s="449" t="s">
        <v>60</v>
      </c>
      <c r="E9045" s="450">
        <v>0</v>
      </c>
      <c r="F9045" s="455"/>
      <c r="G9045" s="453" t="e">
        <f>VLOOKUP(B9045,'SINAPI-%MO'!B:E,4,0)</f>
        <v>#N/A</v>
      </c>
      <c r="H9045" s="456" t="str">
        <f t="shared" si="141"/>
        <v/>
      </c>
    </row>
    <row r="9046" spans="1:8" x14ac:dyDescent="0.25">
      <c r="A9046" s="447"/>
      <c r="B9046" s="449">
        <v>106080</v>
      </c>
      <c r="C9046" s="439" t="s">
        <v>13884</v>
      </c>
      <c r="D9046" s="449" t="s">
        <v>60</v>
      </c>
      <c r="E9046" s="450">
        <v>0</v>
      </c>
      <c r="F9046" s="455"/>
      <c r="G9046" s="453" t="e">
        <f>VLOOKUP(B9046,'SINAPI-%MO'!B:E,4,0)</f>
        <v>#N/A</v>
      </c>
      <c r="H9046" s="456" t="str">
        <f t="shared" si="141"/>
        <v/>
      </c>
    </row>
    <row r="9047" spans="1:8" x14ac:dyDescent="0.25">
      <c r="A9047" s="447"/>
      <c r="B9047" s="449">
        <v>98301</v>
      </c>
      <c r="C9047" s="439" t="s">
        <v>13306</v>
      </c>
      <c r="D9047" s="449" t="s">
        <v>60</v>
      </c>
      <c r="E9047" s="450">
        <v>627.80999999999995</v>
      </c>
      <c r="F9047" s="455">
        <v>0</v>
      </c>
      <c r="G9047" s="453">
        <f>VLOOKUP(B9047,'SINAPI-%MO'!B:E,4,0)</f>
        <v>0.45169999999999999</v>
      </c>
      <c r="H9047" s="456">
        <f t="shared" si="141"/>
        <v>344.22</v>
      </c>
    </row>
    <row r="9048" spans="1:8" x14ac:dyDescent="0.25">
      <c r="A9048" s="447"/>
      <c r="B9048" s="449">
        <v>98302</v>
      </c>
      <c r="C9048" s="439" t="s">
        <v>13307</v>
      </c>
      <c r="D9048" s="449" t="s">
        <v>60</v>
      </c>
      <c r="E9048" s="450">
        <v>1205.46</v>
      </c>
      <c r="F9048" s="455">
        <v>0</v>
      </c>
      <c r="G9048" s="453">
        <f>VLOOKUP(B9048,'SINAPI-%MO'!B:E,4,0)</f>
        <v>0.23519999999999999</v>
      </c>
      <c r="H9048" s="456">
        <f t="shared" si="141"/>
        <v>921.93</v>
      </c>
    </row>
    <row r="9049" spans="1:8" x14ac:dyDescent="0.25">
      <c r="A9049" s="447"/>
      <c r="B9049" s="449">
        <v>98593</v>
      </c>
      <c r="C9049" s="439" t="s">
        <v>13308</v>
      </c>
      <c r="D9049" s="449" t="s">
        <v>60</v>
      </c>
      <c r="E9049" s="450">
        <v>2634.94</v>
      </c>
      <c r="F9049" s="455">
        <v>0</v>
      </c>
      <c r="G9049" s="453">
        <f>VLOOKUP(B9049,'SINAPI-%MO'!B:E,4,0)</f>
        <v>0.21390000000000001</v>
      </c>
      <c r="H9049" s="456">
        <f t="shared" si="141"/>
        <v>2071.3200000000002</v>
      </c>
    </row>
    <row r="9050" spans="1:8" x14ac:dyDescent="0.25">
      <c r="A9050" s="447"/>
      <c r="B9050" s="449">
        <v>98304</v>
      </c>
      <c r="C9050" s="439" t="s">
        <v>13309</v>
      </c>
      <c r="D9050" s="449" t="s">
        <v>60</v>
      </c>
      <c r="E9050" s="450">
        <v>3812.77</v>
      </c>
      <c r="F9050" s="455">
        <v>0</v>
      </c>
      <c r="G9050" s="453">
        <f>VLOOKUP(B9050,'SINAPI-%MO'!B:E,4,0)</f>
        <v>0.14779999999999999</v>
      </c>
      <c r="H9050" s="456">
        <f t="shared" si="141"/>
        <v>3249.24</v>
      </c>
    </row>
    <row r="9051" spans="1:8" x14ac:dyDescent="0.25">
      <c r="A9051" s="447"/>
      <c r="B9051" s="449">
        <v>106079</v>
      </c>
      <c r="C9051" s="439" t="s">
        <v>13885</v>
      </c>
      <c r="D9051" s="449" t="s">
        <v>60</v>
      </c>
      <c r="E9051" s="450">
        <v>0</v>
      </c>
      <c r="F9051" s="455"/>
      <c r="G9051" s="453" t="e">
        <f>VLOOKUP(B9051,'SINAPI-%MO'!B:E,4,0)</f>
        <v>#N/A</v>
      </c>
      <c r="H9051" s="456" t="str">
        <f t="shared" si="141"/>
        <v/>
      </c>
    </row>
    <row r="9052" spans="1:8" x14ac:dyDescent="0.25">
      <c r="A9052" s="447"/>
      <c r="B9052" s="449">
        <v>100561</v>
      </c>
      <c r="C9052" s="439" t="s">
        <v>13310</v>
      </c>
      <c r="D9052" s="449" t="s">
        <v>60</v>
      </c>
      <c r="E9052" s="450">
        <v>174.78</v>
      </c>
      <c r="F9052" s="455">
        <v>0</v>
      </c>
      <c r="G9052" s="453">
        <f>VLOOKUP(B9052,'SINAPI-%MO'!B:E,4,0)</f>
        <v>0.152</v>
      </c>
      <c r="H9052" s="456">
        <f t="shared" si="141"/>
        <v>148.21</v>
      </c>
    </row>
    <row r="9053" spans="1:8" x14ac:dyDescent="0.25">
      <c r="A9053" s="447"/>
      <c r="B9053" s="449">
        <v>100562</v>
      </c>
      <c r="C9053" s="439" t="s">
        <v>13311</v>
      </c>
      <c r="D9053" s="449" t="s">
        <v>60</v>
      </c>
      <c r="E9053" s="450">
        <v>280.83</v>
      </c>
      <c r="F9053" s="455">
        <v>0</v>
      </c>
      <c r="G9053" s="453">
        <f>VLOOKUP(B9053,'SINAPI-%MO'!B:E,4,0)</f>
        <v>0.1154</v>
      </c>
      <c r="H9053" s="456">
        <f t="shared" si="141"/>
        <v>248.42</v>
      </c>
    </row>
    <row r="9054" spans="1:8" x14ac:dyDescent="0.25">
      <c r="A9054" s="447"/>
      <c r="B9054" s="449">
        <v>100560</v>
      </c>
      <c r="C9054" s="439" t="s">
        <v>13312</v>
      </c>
      <c r="D9054" s="449" t="s">
        <v>60</v>
      </c>
      <c r="E9054" s="450">
        <v>87.94</v>
      </c>
      <c r="F9054" s="455">
        <v>0</v>
      </c>
      <c r="G9054" s="453">
        <f>VLOOKUP(B9054,'SINAPI-%MO'!B:E,4,0)</f>
        <v>0.25009999999999999</v>
      </c>
      <c r="H9054" s="456">
        <f t="shared" si="141"/>
        <v>65.94</v>
      </c>
    </row>
    <row r="9055" spans="1:8" x14ac:dyDescent="0.25">
      <c r="A9055" s="447"/>
      <c r="B9055" s="449">
        <v>100563</v>
      </c>
      <c r="C9055" s="439" t="s">
        <v>13313</v>
      </c>
      <c r="D9055" s="449" t="s">
        <v>60</v>
      </c>
      <c r="E9055" s="450">
        <v>413.72</v>
      </c>
      <c r="F9055" s="455">
        <v>0</v>
      </c>
      <c r="G9055" s="453">
        <f>VLOOKUP(B9055,'SINAPI-%MO'!B:E,4,0)</f>
        <v>9.5500000000000002E-2</v>
      </c>
      <c r="H9055" s="456">
        <f t="shared" si="141"/>
        <v>374.2</v>
      </c>
    </row>
    <row r="9056" spans="1:8" x14ac:dyDescent="0.25">
      <c r="A9056" s="447"/>
      <c r="B9056" s="449">
        <v>100555</v>
      </c>
      <c r="C9056" s="439" t="s">
        <v>13314</v>
      </c>
      <c r="D9056" s="449" t="s">
        <v>60</v>
      </c>
      <c r="E9056" s="450">
        <v>1423.58</v>
      </c>
      <c r="F9056" s="455">
        <v>0</v>
      </c>
      <c r="G9056" s="453">
        <f>VLOOKUP(B9056,'SINAPI-%MO'!B:E,4,0)</f>
        <v>3.3000000000000002E-2</v>
      </c>
      <c r="H9056" s="456">
        <f t="shared" si="141"/>
        <v>1376.6</v>
      </c>
    </row>
    <row r="9057" spans="1:8" x14ac:dyDescent="0.25">
      <c r="A9057" s="447"/>
      <c r="B9057" s="449">
        <v>106084</v>
      </c>
      <c r="C9057" s="439" t="s">
        <v>13886</v>
      </c>
      <c r="D9057" s="449" t="s">
        <v>60</v>
      </c>
      <c r="E9057" s="450">
        <v>0</v>
      </c>
      <c r="F9057" s="455"/>
      <c r="G9057" s="453" t="e">
        <f>VLOOKUP(B9057,'SINAPI-%MO'!B:E,4,0)</f>
        <v>#N/A</v>
      </c>
      <c r="H9057" s="456" t="str">
        <f t="shared" si="141"/>
        <v/>
      </c>
    </row>
    <row r="9058" spans="1:8" x14ac:dyDescent="0.25">
      <c r="A9058" s="447"/>
      <c r="B9058" s="449">
        <v>106087</v>
      </c>
      <c r="C9058" s="439" t="s">
        <v>13887</v>
      </c>
      <c r="D9058" s="449" t="s">
        <v>60</v>
      </c>
      <c r="E9058" s="450">
        <v>0</v>
      </c>
      <c r="F9058" s="455"/>
      <c r="G9058" s="453" t="e">
        <f>VLOOKUP(B9058,'SINAPI-%MO'!B:E,4,0)</f>
        <v>#N/A</v>
      </c>
      <c r="H9058" s="456" t="str">
        <f t="shared" si="141"/>
        <v/>
      </c>
    </row>
    <row r="9059" spans="1:8" x14ac:dyDescent="0.25">
      <c r="A9059" s="447"/>
      <c r="B9059" s="449">
        <v>106085</v>
      </c>
      <c r="C9059" s="439" t="s">
        <v>13888</v>
      </c>
      <c r="D9059" s="449" t="s">
        <v>60</v>
      </c>
      <c r="E9059" s="450">
        <v>0</v>
      </c>
      <c r="F9059" s="455"/>
      <c r="G9059" s="453" t="e">
        <f>VLOOKUP(B9059,'SINAPI-%MO'!B:E,4,0)</f>
        <v>#N/A</v>
      </c>
      <c r="H9059" s="456" t="str">
        <f t="shared" si="141"/>
        <v/>
      </c>
    </row>
    <row r="9060" spans="1:8" x14ac:dyDescent="0.25">
      <c r="A9060" s="447"/>
      <c r="B9060" s="449">
        <v>106086</v>
      </c>
      <c r="C9060" s="439" t="s">
        <v>13889</v>
      </c>
      <c r="D9060" s="449" t="s">
        <v>60</v>
      </c>
      <c r="E9060" s="450">
        <v>0</v>
      </c>
      <c r="F9060" s="455"/>
      <c r="G9060" s="453" t="e">
        <f>VLOOKUP(B9060,'SINAPI-%MO'!B:E,4,0)</f>
        <v>#N/A</v>
      </c>
      <c r="H9060" s="456" t="str">
        <f t="shared" si="141"/>
        <v/>
      </c>
    </row>
    <row r="9061" spans="1:8" x14ac:dyDescent="0.25">
      <c r="A9061" s="447"/>
      <c r="B9061" s="449">
        <v>98305</v>
      </c>
      <c r="C9061" s="439" t="s">
        <v>13315</v>
      </c>
      <c r="D9061" s="449" t="s">
        <v>60</v>
      </c>
      <c r="E9061" s="450">
        <v>2848.19</v>
      </c>
      <c r="F9061" s="455">
        <v>0</v>
      </c>
      <c r="G9061" s="453">
        <f>VLOOKUP(B9061,'SINAPI-%MO'!B:E,4,0)</f>
        <v>1.6500000000000001E-2</v>
      </c>
      <c r="H9061" s="456">
        <f t="shared" si="141"/>
        <v>2801.19</v>
      </c>
    </row>
    <row r="9062" spans="1:8" x14ac:dyDescent="0.25">
      <c r="A9062" s="447"/>
      <c r="B9062" s="449">
        <v>98307</v>
      </c>
      <c r="C9062" s="439" t="s">
        <v>13316</v>
      </c>
      <c r="D9062" s="449" t="s">
        <v>60</v>
      </c>
      <c r="E9062" s="450">
        <v>63.93</v>
      </c>
      <c r="F9062" s="455">
        <v>0</v>
      </c>
      <c r="G9062" s="453">
        <f>VLOOKUP(B9062,'SINAPI-%MO'!B:E,4,0)</f>
        <v>0.33069999999999999</v>
      </c>
      <c r="H9062" s="456">
        <f t="shared" si="141"/>
        <v>42.78</v>
      </c>
    </row>
    <row r="9063" spans="1:8" x14ac:dyDescent="0.25">
      <c r="A9063" s="447"/>
      <c r="B9063" s="449">
        <v>98308</v>
      </c>
      <c r="C9063" s="439" t="s">
        <v>13317</v>
      </c>
      <c r="D9063" s="449" t="s">
        <v>60</v>
      </c>
      <c r="E9063" s="450">
        <v>45.39</v>
      </c>
      <c r="F9063" s="455">
        <v>0</v>
      </c>
      <c r="G9063" s="453">
        <f>VLOOKUP(B9063,'SINAPI-%MO'!B:E,4,0)</f>
        <v>0.4657</v>
      </c>
      <c r="H9063" s="456">
        <f t="shared" si="141"/>
        <v>24.25</v>
      </c>
    </row>
    <row r="9064" spans="1:8" x14ac:dyDescent="0.25">
      <c r="A9064" s="447"/>
      <c r="B9064" s="449">
        <v>106077</v>
      </c>
      <c r="C9064" s="439" t="s">
        <v>13890</v>
      </c>
      <c r="D9064" s="449" t="s">
        <v>60</v>
      </c>
      <c r="E9064" s="450">
        <v>0</v>
      </c>
      <c r="F9064" s="455"/>
      <c r="G9064" s="453" t="e">
        <f>VLOOKUP(B9064,'SINAPI-%MO'!B:E,4,0)</f>
        <v>#N/A</v>
      </c>
      <c r="H9064" s="456" t="str">
        <f t="shared" si="141"/>
        <v/>
      </c>
    </row>
    <row r="9065" spans="1:8" x14ac:dyDescent="0.25">
      <c r="A9065" s="447"/>
      <c r="B9065" s="449">
        <v>106078</v>
      </c>
      <c r="C9065" s="439" t="s">
        <v>13891</v>
      </c>
      <c r="D9065" s="449" t="s">
        <v>60</v>
      </c>
      <c r="E9065" s="450">
        <v>0</v>
      </c>
      <c r="F9065" s="455"/>
      <c r="G9065" s="453" t="e">
        <f>VLOOKUP(B9065,'SINAPI-%MO'!B:E,4,0)</f>
        <v>#N/A</v>
      </c>
      <c r="H9065" s="456" t="str">
        <f t="shared" si="141"/>
        <v/>
      </c>
    </row>
    <row r="9066" spans="1:8" x14ac:dyDescent="0.25">
      <c r="A9066" s="447"/>
      <c r="B9066" s="449">
        <v>103401</v>
      </c>
      <c r="C9066" s="439" t="s">
        <v>318</v>
      </c>
      <c r="D9066" s="449" t="s">
        <v>60</v>
      </c>
      <c r="E9066" s="450">
        <v>21.17</v>
      </c>
      <c r="F9066" s="455">
        <v>0</v>
      </c>
      <c r="G9066" s="453">
        <f>VLOOKUP(B9066,'SINAPI-%MO'!B:E,4,0)</f>
        <v>1</v>
      </c>
      <c r="H9066" s="456">
        <f t="shared" si="141"/>
        <v>0</v>
      </c>
    </row>
    <row r="9067" spans="1:8" x14ac:dyDescent="0.25">
      <c r="A9067" s="447"/>
      <c r="B9067" s="449">
        <v>103402</v>
      </c>
      <c r="C9067" s="439" t="s">
        <v>319</v>
      </c>
      <c r="D9067" s="449" t="s">
        <v>60</v>
      </c>
      <c r="E9067" s="450">
        <v>30.8</v>
      </c>
      <c r="F9067" s="455">
        <v>0</v>
      </c>
      <c r="G9067" s="453">
        <f>VLOOKUP(B9067,'SINAPI-%MO'!B:E,4,0)</f>
        <v>1</v>
      </c>
      <c r="H9067" s="456">
        <f t="shared" si="141"/>
        <v>0</v>
      </c>
    </row>
    <row r="9068" spans="1:8" x14ac:dyDescent="0.25">
      <c r="A9068" s="447"/>
      <c r="B9068" s="449">
        <v>103403</v>
      </c>
      <c r="C9068" s="439" t="s">
        <v>320</v>
      </c>
      <c r="D9068" s="449" t="s">
        <v>60</v>
      </c>
      <c r="E9068" s="450">
        <v>34.65</v>
      </c>
      <c r="F9068" s="455">
        <v>0</v>
      </c>
      <c r="G9068" s="453">
        <f>VLOOKUP(B9068,'SINAPI-%MO'!B:E,4,0)</f>
        <v>1</v>
      </c>
      <c r="H9068" s="456">
        <f t="shared" si="141"/>
        <v>0</v>
      </c>
    </row>
    <row r="9069" spans="1:8" x14ac:dyDescent="0.25">
      <c r="A9069" s="447"/>
      <c r="B9069" s="449">
        <v>103397</v>
      </c>
      <c r="C9069" s="439" t="s">
        <v>314</v>
      </c>
      <c r="D9069" s="449" t="s">
        <v>60</v>
      </c>
      <c r="E9069" s="450">
        <v>3.84</v>
      </c>
      <c r="F9069" s="455">
        <v>0</v>
      </c>
      <c r="G9069" s="453">
        <f>VLOOKUP(B9069,'SINAPI-%MO'!B:E,4,0)</f>
        <v>1</v>
      </c>
      <c r="H9069" s="456">
        <f t="shared" si="141"/>
        <v>0</v>
      </c>
    </row>
    <row r="9070" spans="1:8" x14ac:dyDescent="0.25">
      <c r="A9070" s="447"/>
      <c r="B9070" s="449">
        <v>103404</v>
      </c>
      <c r="C9070" s="439" t="s">
        <v>321</v>
      </c>
      <c r="D9070" s="449" t="s">
        <v>60</v>
      </c>
      <c r="E9070" s="450">
        <v>38.5</v>
      </c>
      <c r="F9070" s="455">
        <v>0</v>
      </c>
      <c r="G9070" s="453">
        <f>VLOOKUP(B9070,'SINAPI-%MO'!B:E,4,0)</f>
        <v>1</v>
      </c>
      <c r="H9070" s="456">
        <f t="shared" si="141"/>
        <v>0</v>
      </c>
    </row>
    <row r="9071" spans="1:8" x14ac:dyDescent="0.25">
      <c r="A9071" s="447"/>
      <c r="B9071" s="449">
        <v>103405</v>
      </c>
      <c r="C9071" s="439" t="s">
        <v>322</v>
      </c>
      <c r="D9071" s="449" t="s">
        <v>60</v>
      </c>
      <c r="E9071" s="450">
        <v>43.31</v>
      </c>
      <c r="F9071" s="455">
        <v>0</v>
      </c>
      <c r="G9071" s="453">
        <f>VLOOKUP(B9071,'SINAPI-%MO'!B:E,4,0)</f>
        <v>1</v>
      </c>
      <c r="H9071" s="456">
        <f t="shared" si="141"/>
        <v>0</v>
      </c>
    </row>
    <row r="9072" spans="1:8" x14ac:dyDescent="0.25">
      <c r="A9072" s="447"/>
      <c r="B9072" s="449">
        <v>103406</v>
      </c>
      <c r="C9072" s="439" t="s">
        <v>323</v>
      </c>
      <c r="D9072" s="449" t="s">
        <v>60</v>
      </c>
      <c r="E9072" s="450">
        <v>48.12</v>
      </c>
      <c r="F9072" s="455">
        <v>0</v>
      </c>
      <c r="G9072" s="453">
        <f>VLOOKUP(B9072,'SINAPI-%MO'!B:E,4,0)</f>
        <v>1</v>
      </c>
      <c r="H9072" s="456">
        <f t="shared" si="141"/>
        <v>0</v>
      </c>
    </row>
    <row r="9073" spans="1:8" x14ac:dyDescent="0.25">
      <c r="A9073" s="447"/>
      <c r="B9073" s="449">
        <v>103407</v>
      </c>
      <c r="C9073" s="439" t="s">
        <v>324</v>
      </c>
      <c r="D9073" s="449" t="s">
        <v>60</v>
      </c>
      <c r="E9073" s="450">
        <v>53.89</v>
      </c>
      <c r="F9073" s="455">
        <v>0</v>
      </c>
      <c r="G9073" s="453">
        <f>VLOOKUP(B9073,'SINAPI-%MO'!B:E,4,0)</f>
        <v>1</v>
      </c>
      <c r="H9073" s="456">
        <f t="shared" si="141"/>
        <v>0</v>
      </c>
    </row>
    <row r="9074" spans="1:8" x14ac:dyDescent="0.25">
      <c r="A9074" s="447"/>
      <c r="B9074" s="449">
        <v>103408</v>
      </c>
      <c r="C9074" s="439" t="s">
        <v>325</v>
      </c>
      <c r="D9074" s="449" t="s">
        <v>60</v>
      </c>
      <c r="E9074" s="450">
        <v>60.64</v>
      </c>
      <c r="F9074" s="455">
        <v>0</v>
      </c>
      <c r="G9074" s="453">
        <f>VLOOKUP(B9074,'SINAPI-%MO'!B:E,4,0)</f>
        <v>1</v>
      </c>
      <c r="H9074" s="456">
        <f t="shared" si="141"/>
        <v>0</v>
      </c>
    </row>
    <row r="9075" spans="1:8" x14ac:dyDescent="0.25">
      <c r="A9075" s="447"/>
      <c r="B9075" s="449">
        <v>103398</v>
      </c>
      <c r="C9075" s="439" t="s">
        <v>315</v>
      </c>
      <c r="D9075" s="449" t="s">
        <v>60</v>
      </c>
      <c r="E9075" s="450">
        <v>6.15</v>
      </c>
      <c r="F9075" s="455">
        <v>0</v>
      </c>
      <c r="G9075" s="453">
        <f>VLOOKUP(B9075,'SINAPI-%MO'!B:E,4,0)</f>
        <v>1</v>
      </c>
      <c r="H9075" s="456">
        <f t="shared" si="141"/>
        <v>0</v>
      </c>
    </row>
    <row r="9076" spans="1:8" x14ac:dyDescent="0.25">
      <c r="A9076" s="447"/>
      <c r="B9076" s="449">
        <v>103409</v>
      </c>
      <c r="C9076" s="439" t="s">
        <v>326</v>
      </c>
      <c r="D9076" s="449" t="s">
        <v>60</v>
      </c>
      <c r="E9076" s="450">
        <v>68.33</v>
      </c>
      <c r="F9076" s="455">
        <v>0</v>
      </c>
      <c r="G9076" s="453">
        <f>VLOOKUP(B9076,'SINAPI-%MO'!B:E,4,0)</f>
        <v>1</v>
      </c>
      <c r="H9076" s="456">
        <f t="shared" si="141"/>
        <v>0</v>
      </c>
    </row>
    <row r="9077" spans="1:8" x14ac:dyDescent="0.25">
      <c r="A9077" s="447"/>
      <c r="B9077" s="449">
        <v>103410</v>
      </c>
      <c r="C9077" s="439" t="s">
        <v>327</v>
      </c>
      <c r="D9077" s="449" t="s">
        <v>60</v>
      </c>
      <c r="E9077" s="450">
        <v>77</v>
      </c>
      <c r="F9077" s="455">
        <v>0</v>
      </c>
      <c r="G9077" s="453">
        <f>VLOOKUP(B9077,'SINAPI-%MO'!B:E,4,0)</f>
        <v>1</v>
      </c>
      <c r="H9077" s="456">
        <f t="shared" si="141"/>
        <v>0</v>
      </c>
    </row>
    <row r="9078" spans="1:8" x14ac:dyDescent="0.25">
      <c r="A9078" s="447"/>
      <c r="B9078" s="449">
        <v>103399</v>
      </c>
      <c r="C9078" s="439" t="s">
        <v>316</v>
      </c>
      <c r="D9078" s="449" t="s">
        <v>60</v>
      </c>
      <c r="E9078" s="450">
        <v>12.11</v>
      </c>
      <c r="F9078" s="455">
        <v>0</v>
      </c>
      <c r="G9078" s="453">
        <f>VLOOKUP(B9078,'SINAPI-%MO'!B:E,4,0)</f>
        <v>1</v>
      </c>
      <c r="H9078" s="456">
        <f t="shared" si="141"/>
        <v>0</v>
      </c>
    </row>
    <row r="9079" spans="1:8" x14ac:dyDescent="0.25">
      <c r="A9079" s="447"/>
      <c r="B9079" s="449">
        <v>103400</v>
      </c>
      <c r="C9079" s="439" t="s">
        <v>317</v>
      </c>
      <c r="D9079" s="449" t="s">
        <v>60</v>
      </c>
      <c r="E9079" s="450">
        <v>17.32</v>
      </c>
      <c r="F9079" s="455">
        <v>0</v>
      </c>
      <c r="G9079" s="453">
        <f>VLOOKUP(B9079,'SINAPI-%MO'!B:E,4,0)</f>
        <v>1</v>
      </c>
      <c r="H9079" s="456">
        <f t="shared" si="141"/>
        <v>0</v>
      </c>
    </row>
    <row r="9080" spans="1:8" x14ac:dyDescent="0.25">
      <c r="A9080" s="447"/>
      <c r="B9080" s="449">
        <v>103415</v>
      </c>
      <c r="C9080" s="439" t="s">
        <v>332</v>
      </c>
      <c r="D9080" s="449" t="s">
        <v>60</v>
      </c>
      <c r="E9080" s="450">
        <v>42.35</v>
      </c>
      <c r="F9080" s="455">
        <v>0</v>
      </c>
      <c r="G9080" s="453">
        <f>VLOOKUP(B9080,'SINAPI-%MO'!B:E,4,0)</f>
        <v>1</v>
      </c>
      <c r="H9080" s="456">
        <f t="shared" si="141"/>
        <v>0</v>
      </c>
    </row>
    <row r="9081" spans="1:8" x14ac:dyDescent="0.25">
      <c r="A9081" s="447"/>
      <c r="B9081" s="449">
        <v>103416</v>
      </c>
      <c r="C9081" s="439" t="s">
        <v>333</v>
      </c>
      <c r="D9081" s="449" t="s">
        <v>60</v>
      </c>
      <c r="E9081" s="450">
        <v>61.6</v>
      </c>
      <c r="F9081" s="455">
        <v>0</v>
      </c>
      <c r="G9081" s="453">
        <f>VLOOKUP(B9081,'SINAPI-%MO'!B:E,4,0)</f>
        <v>1</v>
      </c>
      <c r="H9081" s="456">
        <f t="shared" si="141"/>
        <v>0</v>
      </c>
    </row>
    <row r="9082" spans="1:8" x14ac:dyDescent="0.25">
      <c r="A9082" s="447"/>
      <c r="B9082" s="449">
        <v>103417</v>
      </c>
      <c r="C9082" s="439" t="s">
        <v>334</v>
      </c>
      <c r="D9082" s="449" t="s">
        <v>60</v>
      </c>
      <c r="E9082" s="450">
        <v>69.3</v>
      </c>
      <c r="F9082" s="455">
        <v>0</v>
      </c>
      <c r="G9082" s="453">
        <f>VLOOKUP(B9082,'SINAPI-%MO'!B:E,4,0)</f>
        <v>1</v>
      </c>
      <c r="H9082" s="456">
        <f t="shared" si="141"/>
        <v>0</v>
      </c>
    </row>
    <row r="9083" spans="1:8" x14ac:dyDescent="0.25">
      <c r="A9083" s="447"/>
      <c r="B9083" s="449">
        <v>103411</v>
      </c>
      <c r="C9083" s="439" t="s">
        <v>328</v>
      </c>
      <c r="D9083" s="449" t="s">
        <v>60</v>
      </c>
      <c r="E9083" s="450">
        <v>7.69</v>
      </c>
      <c r="F9083" s="455">
        <v>0</v>
      </c>
      <c r="G9083" s="453">
        <f>VLOOKUP(B9083,'SINAPI-%MO'!B:E,4,0)</f>
        <v>1</v>
      </c>
      <c r="H9083" s="456">
        <f t="shared" si="141"/>
        <v>0</v>
      </c>
    </row>
    <row r="9084" spans="1:8" x14ac:dyDescent="0.25">
      <c r="A9084" s="447"/>
      <c r="B9084" s="449">
        <v>103418</v>
      </c>
      <c r="C9084" s="439" t="s">
        <v>335</v>
      </c>
      <c r="D9084" s="449" t="s">
        <v>60</v>
      </c>
      <c r="E9084" s="450">
        <v>77</v>
      </c>
      <c r="F9084" s="455">
        <v>0</v>
      </c>
      <c r="G9084" s="453">
        <f>VLOOKUP(B9084,'SINAPI-%MO'!B:E,4,0)</f>
        <v>1</v>
      </c>
      <c r="H9084" s="456">
        <f t="shared" si="141"/>
        <v>0</v>
      </c>
    </row>
    <row r="9085" spans="1:8" x14ac:dyDescent="0.25">
      <c r="A9085" s="447"/>
      <c r="B9085" s="449">
        <v>103419</v>
      </c>
      <c r="C9085" s="439" t="s">
        <v>336</v>
      </c>
      <c r="D9085" s="449" t="s">
        <v>60</v>
      </c>
      <c r="E9085" s="450">
        <v>86.63</v>
      </c>
      <c r="F9085" s="455">
        <v>0</v>
      </c>
      <c r="G9085" s="453">
        <f>VLOOKUP(B9085,'SINAPI-%MO'!B:E,4,0)</f>
        <v>1</v>
      </c>
      <c r="H9085" s="456">
        <f t="shared" si="141"/>
        <v>0</v>
      </c>
    </row>
    <row r="9086" spans="1:8" x14ac:dyDescent="0.25">
      <c r="A9086" s="447"/>
      <c r="B9086" s="449">
        <v>103420</v>
      </c>
      <c r="C9086" s="439" t="s">
        <v>337</v>
      </c>
      <c r="D9086" s="449" t="s">
        <v>60</v>
      </c>
      <c r="E9086" s="450">
        <v>96.25</v>
      </c>
      <c r="F9086" s="455">
        <v>0</v>
      </c>
      <c r="G9086" s="453">
        <f>VLOOKUP(B9086,'SINAPI-%MO'!B:E,4,0)</f>
        <v>1</v>
      </c>
      <c r="H9086" s="456">
        <f t="shared" si="141"/>
        <v>0</v>
      </c>
    </row>
    <row r="9087" spans="1:8" x14ac:dyDescent="0.25">
      <c r="A9087" s="447"/>
      <c r="B9087" s="449">
        <v>103421</v>
      </c>
      <c r="C9087" s="439" t="s">
        <v>338</v>
      </c>
      <c r="D9087" s="449" t="s">
        <v>60</v>
      </c>
      <c r="E9087" s="450">
        <v>107.8</v>
      </c>
      <c r="F9087" s="455">
        <v>0</v>
      </c>
      <c r="G9087" s="453">
        <f>VLOOKUP(B9087,'SINAPI-%MO'!B:E,4,0)</f>
        <v>1</v>
      </c>
      <c r="H9087" s="456">
        <f t="shared" si="141"/>
        <v>0</v>
      </c>
    </row>
    <row r="9088" spans="1:8" x14ac:dyDescent="0.25">
      <c r="A9088" s="447"/>
      <c r="B9088" s="449">
        <v>103422</v>
      </c>
      <c r="C9088" s="439" t="s">
        <v>339</v>
      </c>
      <c r="D9088" s="449" t="s">
        <v>60</v>
      </c>
      <c r="E9088" s="450">
        <v>121.28</v>
      </c>
      <c r="F9088" s="455">
        <v>0</v>
      </c>
      <c r="G9088" s="453">
        <f>VLOOKUP(B9088,'SINAPI-%MO'!B:E,4,0)</f>
        <v>1</v>
      </c>
      <c r="H9088" s="456">
        <f t="shared" si="141"/>
        <v>0</v>
      </c>
    </row>
    <row r="9089" spans="1:8" x14ac:dyDescent="0.25">
      <c r="A9089" s="447"/>
      <c r="B9089" s="449">
        <v>103412</v>
      </c>
      <c r="C9089" s="439" t="s">
        <v>329</v>
      </c>
      <c r="D9089" s="449" t="s">
        <v>60</v>
      </c>
      <c r="E9089" s="450">
        <v>12.31</v>
      </c>
      <c r="F9089" s="455">
        <v>0</v>
      </c>
      <c r="G9089" s="453">
        <f>VLOOKUP(B9089,'SINAPI-%MO'!B:E,4,0)</f>
        <v>1</v>
      </c>
      <c r="H9089" s="456">
        <f t="shared" si="141"/>
        <v>0</v>
      </c>
    </row>
    <row r="9090" spans="1:8" x14ac:dyDescent="0.25">
      <c r="A9090" s="447"/>
      <c r="B9090" s="449">
        <v>103423</v>
      </c>
      <c r="C9090" s="439" t="s">
        <v>340</v>
      </c>
      <c r="D9090" s="449" t="s">
        <v>60</v>
      </c>
      <c r="E9090" s="450">
        <v>136.69</v>
      </c>
      <c r="F9090" s="455">
        <v>0</v>
      </c>
      <c r="G9090" s="453">
        <f>VLOOKUP(B9090,'SINAPI-%MO'!B:E,4,0)</f>
        <v>1</v>
      </c>
      <c r="H9090" s="456">
        <f t="shared" si="141"/>
        <v>0</v>
      </c>
    </row>
    <row r="9091" spans="1:8" x14ac:dyDescent="0.25">
      <c r="A9091" s="447"/>
      <c r="B9091" s="449">
        <v>103424</v>
      </c>
      <c r="C9091" s="439" t="s">
        <v>341</v>
      </c>
      <c r="D9091" s="449" t="s">
        <v>60</v>
      </c>
      <c r="E9091" s="450">
        <v>154.01</v>
      </c>
      <c r="F9091" s="455">
        <v>0</v>
      </c>
      <c r="G9091" s="453">
        <f>VLOOKUP(B9091,'SINAPI-%MO'!B:E,4,0)</f>
        <v>1</v>
      </c>
      <c r="H9091" s="456">
        <f t="shared" si="141"/>
        <v>0</v>
      </c>
    </row>
    <row r="9092" spans="1:8" x14ac:dyDescent="0.25">
      <c r="A9092" s="447"/>
      <c r="B9092" s="449">
        <v>103413</v>
      </c>
      <c r="C9092" s="439" t="s">
        <v>330</v>
      </c>
      <c r="D9092" s="449" t="s">
        <v>60</v>
      </c>
      <c r="E9092" s="450">
        <v>24.25</v>
      </c>
      <c r="F9092" s="455">
        <v>0</v>
      </c>
      <c r="G9092" s="453">
        <f>VLOOKUP(B9092,'SINAPI-%MO'!B:E,4,0)</f>
        <v>1</v>
      </c>
      <c r="H9092" s="456">
        <f t="shared" si="141"/>
        <v>0</v>
      </c>
    </row>
    <row r="9093" spans="1:8" x14ac:dyDescent="0.25">
      <c r="A9093" s="447"/>
      <c r="B9093" s="449">
        <v>103414</v>
      </c>
      <c r="C9093" s="439" t="s">
        <v>331</v>
      </c>
      <c r="D9093" s="449" t="s">
        <v>60</v>
      </c>
      <c r="E9093" s="450">
        <v>34.65</v>
      </c>
      <c r="F9093" s="455">
        <v>0</v>
      </c>
      <c r="G9093" s="453">
        <f>VLOOKUP(B9093,'SINAPI-%MO'!B:E,4,0)</f>
        <v>1</v>
      </c>
      <c r="H9093" s="456">
        <f t="shared" si="141"/>
        <v>0</v>
      </c>
    </row>
    <row r="9094" spans="1:8" x14ac:dyDescent="0.25">
      <c r="A9094" s="447"/>
      <c r="B9094" s="449">
        <v>103432</v>
      </c>
      <c r="C9094" s="439" t="s">
        <v>349</v>
      </c>
      <c r="D9094" s="449" t="s">
        <v>60</v>
      </c>
      <c r="E9094" s="450">
        <v>1913.05</v>
      </c>
      <c r="F9094" s="455">
        <v>0</v>
      </c>
      <c r="G9094" s="453">
        <f>VLOOKUP(B9094,'SINAPI-%MO'!B:E,4,0)</f>
        <v>2.01E-2</v>
      </c>
      <c r="H9094" s="456">
        <f t="shared" si="141"/>
        <v>1874.59</v>
      </c>
    </row>
    <row r="9095" spans="1:8" x14ac:dyDescent="0.25">
      <c r="A9095" s="447"/>
      <c r="B9095" s="449">
        <v>103430</v>
      </c>
      <c r="C9095" s="439" t="s">
        <v>347</v>
      </c>
      <c r="D9095" s="449" t="s">
        <v>60</v>
      </c>
      <c r="E9095" s="450">
        <v>39.840000000000003</v>
      </c>
      <c r="F9095" s="455">
        <v>0</v>
      </c>
      <c r="G9095" s="453">
        <f>VLOOKUP(B9095,'SINAPI-%MO'!B:E,4,0)</f>
        <v>0.15440000000000001</v>
      </c>
      <c r="H9095" s="456">
        <f t="shared" si="141"/>
        <v>33.68</v>
      </c>
    </row>
    <row r="9096" spans="1:8" x14ac:dyDescent="0.25">
      <c r="A9096" s="447"/>
      <c r="B9096" s="449">
        <v>103431</v>
      </c>
      <c r="C9096" s="439" t="s">
        <v>348</v>
      </c>
      <c r="D9096" s="449" t="s">
        <v>60</v>
      </c>
      <c r="E9096" s="450">
        <v>69.62</v>
      </c>
      <c r="F9096" s="455">
        <v>0</v>
      </c>
      <c r="G9096" s="453">
        <f>VLOOKUP(B9096,'SINAPI-%MO'!B:E,4,0)</f>
        <v>0.1739</v>
      </c>
      <c r="H9096" s="456">
        <f t="shared" si="141"/>
        <v>57.51</v>
      </c>
    </row>
    <row r="9097" spans="1:8" x14ac:dyDescent="0.25">
      <c r="A9097" s="447"/>
      <c r="B9097" s="449">
        <v>103433</v>
      </c>
      <c r="C9097" s="439" t="s">
        <v>350</v>
      </c>
      <c r="D9097" s="449" t="s">
        <v>60</v>
      </c>
      <c r="E9097" s="450">
        <v>39.770000000000003</v>
      </c>
      <c r="F9097" s="455">
        <v>0</v>
      </c>
      <c r="G9097" s="453">
        <f>VLOOKUP(B9097,'SINAPI-%MO'!B:E,4,0)</f>
        <v>9.6600000000000005E-2</v>
      </c>
      <c r="H9097" s="456">
        <f t="shared" si="141"/>
        <v>35.92</v>
      </c>
    </row>
    <row r="9098" spans="1:8" x14ac:dyDescent="0.25">
      <c r="A9098" s="447"/>
      <c r="B9098" s="449">
        <v>103434</v>
      </c>
      <c r="C9098" s="439" t="s">
        <v>351</v>
      </c>
      <c r="D9098" s="449" t="s">
        <v>60</v>
      </c>
      <c r="E9098" s="450">
        <v>54.89</v>
      </c>
      <c r="F9098" s="455">
        <v>0</v>
      </c>
      <c r="G9098" s="453">
        <f>VLOOKUP(B9098,'SINAPI-%MO'!B:E,4,0)</f>
        <v>0.112</v>
      </c>
      <c r="H9098" s="456">
        <f t="shared" si="141"/>
        <v>48.74</v>
      </c>
    </row>
    <row r="9099" spans="1:8" x14ac:dyDescent="0.25">
      <c r="A9099" s="447"/>
      <c r="B9099" s="449">
        <v>103435</v>
      </c>
      <c r="C9099" s="439" t="s">
        <v>352</v>
      </c>
      <c r="D9099" s="449" t="s">
        <v>60</v>
      </c>
      <c r="E9099" s="450">
        <v>102.01</v>
      </c>
      <c r="F9099" s="455">
        <v>0</v>
      </c>
      <c r="G9099" s="453">
        <f>VLOOKUP(B9099,'SINAPI-%MO'!B:E,4,0)</f>
        <v>0.1187</v>
      </c>
      <c r="H9099" s="456">
        <f t="shared" si="141"/>
        <v>89.9</v>
      </c>
    </row>
    <row r="9100" spans="1:8" x14ac:dyDescent="0.25">
      <c r="A9100" s="447"/>
      <c r="B9100" s="449">
        <v>103436</v>
      </c>
      <c r="C9100" s="439" t="s">
        <v>353</v>
      </c>
      <c r="D9100" s="449" t="s">
        <v>60</v>
      </c>
      <c r="E9100" s="450">
        <v>2711.86</v>
      </c>
      <c r="F9100" s="455">
        <v>0</v>
      </c>
      <c r="G9100" s="453">
        <f>VLOOKUP(B9100,'SINAPI-%MO'!B:E,4,0)</f>
        <v>1.4200000000000001E-2</v>
      </c>
      <c r="H9100" s="456">
        <f t="shared" ref="H9100:H9163" si="142">IF(E9100&gt;0,TRUNC(E9100*(1-G9100),2),"")</f>
        <v>2673.35</v>
      </c>
    </row>
    <row r="9101" spans="1:8" x14ac:dyDescent="0.25">
      <c r="A9101" s="447"/>
      <c r="B9101" s="449">
        <v>103482</v>
      </c>
      <c r="C9101" s="439" t="s">
        <v>12145</v>
      </c>
      <c r="D9101" s="449" t="s">
        <v>60</v>
      </c>
      <c r="E9101" s="450">
        <v>0</v>
      </c>
      <c r="F9101" s="455"/>
      <c r="G9101" s="453" t="e">
        <f>VLOOKUP(B9101,'SINAPI-%MO'!B:E,4,0)</f>
        <v>#N/A</v>
      </c>
      <c r="H9101" s="456" t="str">
        <f t="shared" si="142"/>
        <v/>
      </c>
    </row>
    <row r="9102" spans="1:8" x14ac:dyDescent="0.25">
      <c r="A9102" s="447"/>
      <c r="B9102" s="449">
        <v>103465</v>
      </c>
      <c r="C9102" s="439" t="s">
        <v>12146</v>
      </c>
      <c r="D9102" s="449" t="s">
        <v>60</v>
      </c>
      <c r="E9102" s="450">
        <v>0</v>
      </c>
      <c r="F9102" s="455"/>
      <c r="G9102" s="453" t="e">
        <f>VLOOKUP(B9102,'SINAPI-%MO'!B:E,4,0)</f>
        <v>#N/A</v>
      </c>
      <c r="H9102" s="456" t="str">
        <f t="shared" si="142"/>
        <v/>
      </c>
    </row>
    <row r="9103" spans="1:8" x14ac:dyDescent="0.25">
      <c r="A9103" s="447"/>
      <c r="B9103" s="449">
        <v>103483</v>
      </c>
      <c r="C9103" s="439" t="s">
        <v>12147</v>
      </c>
      <c r="D9103" s="449" t="s">
        <v>60</v>
      </c>
      <c r="E9103" s="450">
        <v>0</v>
      </c>
      <c r="F9103" s="455"/>
      <c r="G9103" s="453" t="e">
        <f>VLOOKUP(B9103,'SINAPI-%MO'!B:E,4,0)</f>
        <v>#N/A</v>
      </c>
      <c r="H9103" s="456" t="str">
        <f t="shared" si="142"/>
        <v/>
      </c>
    </row>
    <row r="9104" spans="1:8" x14ac:dyDescent="0.25">
      <c r="A9104" s="447"/>
      <c r="B9104" s="449">
        <v>103484</v>
      </c>
      <c r="C9104" s="439" t="s">
        <v>12148</v>
      </c>
      <c r="D9104" s="449" t="s">
        <v>60</v>
      </c>
      <c r="E9104" s="450">
        <v>0</v>
      </c>
      <c r="F9104" s="455"/>
      <c r="G9104" s="453" t="e">
        <f>VLOOKUP(B9104,'SINAPI-%MO'!B:E,4,0)</f>
        <v>#N/A</v>
      </c>
      <c r="H9104" s="456" t="str">
        <f t="shared" si="142"/>
        <v/>
      </c>
    </row>
    <row r="9105" spans="1:8" x14ac:dyDescent="0.25">
      <c r="A9105" s="447"/>
      <c r="B9105" s="449">
        <v>103466</v>
      </c>
      <c r="C9105" s="439" t="s">
        <v>12149</v>
      </c>
      <c r="D9105" s="449" t="s">
        <v>60</v>
      </c>
      <c r="E9105" s="450">
        <v>0</v>
      </c>
      <c r="F9105" s="455"/>
      <c r="G9105" s="453" t="e">
        <f>VLOOKUP(B9105,'SINAPI-%MO'!B:E,4,0)</f>
        <v>#N/A</v>
      </c>
      <c r="H9105" s="456" t="str">
        <f t="shared" si="142"/>
        <v/>
      </c>
    </row>
    <row r="9106" spans="1:8" x14ac:dyDescent="0.25">
      <c r="A9106" s="447"/>
      <c r="B9106" s="449">
        <v>103485</v>
      </c>
      <c r="C9106" s="439" t="s">
        <v>12150</v>
      </c>
      <c r="D9106" s="449" t="s">
        <v>60</v>
      </c>
      <c r="E9106" s="450">
        <v>0</v>
      </c>
      <c r="F9106" s="455"/>
      <c r="G9106" s="453" t="e">
        <f>VLOOKUP(B9106,'SINAPI-%MO'!B:E,4,0)</f>
        <v>#N/A</v>
      </c>
      <c r="H9106" s="456" t="str">
        <f t="shared" si="142"/>
        <v/>
      </c>
    </row>
    <row r="9107" spans="1:8" x14ac:dyDescent="0.25">
      <c r="A9107" s="447"/>
      <c r="B9107" s="449">
        <v>103467</v>
      </c>
      <c r="C9107" s="439" t="s">
        <v>12151</v>
      </c>
      <c r="D9107" s="449" t="s">
        <v>60</v>
      </c>
      <c r="E9107" s="450">
        <v>0</v>
      </c>
      <c r="F9107" s="455"/>
      <c r="G9107" s="453" t="e">
        <f>VLOOKUP(B9107,'SINAPI-%MO'!B:E,4,0)</f>
        <v>#N/A</v>
      </c>
      <c r="H9107" s="456" t="str">
        <f t="shared" si="142"/>
        <v/>
      </c>
    </row>
    <row r="9108" spans="1:8" x14ac:dyDescent="0.25">
      <c r="A9108" s="447"/>
      <c r="B9108" s="449">
        <v>103461</v>
      </c>
      <c r="C9108" s="439" t="s">
        <v>12152</v>
      </c>
      <c r="D9108" s="449" t="s">
        <v>60</v>
      </c>
      <c r="E9108" s="450">
        <v>0</v>
      </c>
      <c r="F9108" s="455"/>
      <c r="G9108" s="453" t="e">
        <f>VLOOKUP(B9108,'SINAPI-%MO'!B:E,4,0)</f>
        <v>#N/A</v>
      </c>
      <c r="H9108" s="456" t="str">
        <f t="shared" si="142"/>
        <v/>
      </c>
    </row>
    <row r="9109" spans="1:8" x14ac:dyDescent="0.25">
      <c r="A9109" s="447"/>
      <c r="B9109" s="449">
        <v>103468</v>
      </c>
      <c r="C9109" s="439" t="s">
        <v>12153</v>
      </c>
      <c r="D9109" s="449" t="s">
        <v>60</v>
      </c>
      <c r="E9109" s="450">
        <v>0</v>
      </c>
      <c r="F9109" s="455"/>
      <c r="G9109" s="453" t="e">
        <f>VLOOKUP(B9109,'SINAPI-%MO'!B:E,4,0)</f>
        <v>#N/A</v>
      </c>
      <c r="H9109" s="456" t="str">
        <f t="shared" si="142"/>
        <v/>
      </c>
    </row>
    <row r="9110" spans="1:8" x14ac:dyDescent="0.25">
      <c r="A9110" s="447"/>
      <c r="B9110" s="449">
        <v>103469</v>
      </c>
      <c r="C9110" s="439" t="s">
        <v>12154</v>
      </c>
      <c r="D9110" s="449" t="s">
        <v>60</v>
      </c>
      <c r="E9110" s="450">
        <v>0</v>
      </c>
      <c r="F9110" s="455"/>
      <c r="G9110" s="453" t="e">
        <f>VLOOKUP(B9110,'SINAPI-%MO'!B:E,4,0)</f>
        <v>#N/A</v>
      </c>
      <c r="H9110" s="456" t="str">
        <f t="shared" si="142"/>
        <v/>
      </c>
    </row>
    <row r="9111" spans="1:8" x14ac:dyDescent="0.25">
      <c r="A9111" s="447"/>
      <c r="B9111" s="449">
        <v>103470</v>
      </c>
      <c r="C9111" s="439" t="s">
        <v>12155</v>
      </c>
      <c r="D9111" s="449" t="s">
        <v>60</v>
      </c>
      <c r="E9111" s="450">
        <v>0</v>
      </c>
      <c r="F9111" s="455"/>
      <c r="G9111" s="453" t="e">
        <f>VLOOKUP(B9111,'SINAPI-%MO'!B:E,4,0)</f>
        <v>#N/A</v>
      </c>
      <c r="H9111" s="456" t="str">
        <f t="shared" si="142"/>
        <v/>
      </c>
    </row>
    <row r="9112" spans="1:8" x14ac:dyDescent="0.25">
      <c r="A9112" s="447"/>
      <c r="B9112" s="449">
        <v>103471</v>
      </c>
      <c r="C9112" s="439" t="s">
        <v>12156</v>
      </c>
      <c r="D9112" s="449" t="s">
        <v>60</v>
      </c>
      <c r="E9112" s="450">
        <v>0</v>
      </c>
      <c r="F9112" s="455"/>
      <c r="G9112" s="453" t="e">
        <f>VLOOKUP(B9112,'SINAPI-%MO'!B:E,4,0)</f>
        <v>#N/A</v>
      </c>
      <c r="H9112" s="456" t="str">
        <f t="shared" si="142"/>
        <v/>
      </c>
    </row>
    <row r="9113" spans="1:8" x14ac:dyDescent="0.25">
      <c r="A9113" s="447"/>
      <c r="B9113" s="449">
        <v>103472</v>
      </c>
      <c r="C9113" s="439" t="s">
        <v>12157</v>
      </c>
      <c r="D9113" s="449" t="s">
        <v>60</v>
      </c>
      <c r="E9113" s="450">
        <v>0</v>
      </c>
      <c r="F9113" s="455"/>
      <c r="G9113" s="453" t="e">
        <f>VLOOKUP(B9113,'SINAPI-%MO'!B:E,4,0)</f>
        <v>#N/A</v>
      </c>
      <c r="H9113" s="456" t="str">
        <f t="shared" si="142"/>
        <v/>
      </c>
    </row>
    <row r="9114" spans="1:8" x14ac:dyDescent="0.25">
      <c r="A9114" s="447"/>
      <c r="B9114" s="449">
        <v>103462</v>
      </c>
      <c r="C9114" s="439" t="s">
        <v>12158</v>
      </c>
      <c r="D9114" s="449" t="s">
        <v>60</v>
      </c>
      <c r="E9114" s="450">
        <v>0</v>
      </c>
      <c r="F9114" s="455"/>
      <c r="G9114" s="453" t="e">
        <f>VLOOKUP(B9114,'SINAPI-%MO'!B:E,4,0)</f>
        <v>#N/A</v>
      </c>
      <c r="H9114" s="456" t="str">
        <f t="shared" si="142"/>
        <v/>
      </c>
    </row>
    <row r="9115" spans="1:8" x14ac:dyDescent="0.25">
      <c r="A9115" s="447"/>
      <c r="B9115" s="449">
        <v>103473</v>
      </c>
      <c r="C9115" s="439" t="s">
        <v>12159</v>
      </c>
      <c r="D9115" s="449" t="s">
        <v>60</v>
      </c>
      <c r="E9115" s="450">
        <v>0</v>
      </c>
      <c r="F9115" s="455"/>
      <c r="G9115" s="453" t="e">
        <f>VLOOKUP(B9115,'SINAPI-%MO'!B:E,4,0)</f>
        <v>#N/A</v>
      </c>
      <c r="H9115" s="456" t="str">
        <f t="shared" si="142"/>
        <v/>
      </c>
    </row>
    <row r="9116" spans="1:8" x14ac:dyDescent="0.25">
      <c r="A9116" s="447"/>
      <c r="B9116" s="449">
        <v>103474</v>
      </c>
      <c r="C9116" s="439" t="s">
        <v>12160</v>
      </c>
      <c r="D9116" s="449" t="s">
        <v>60</v>
      </c>
      <c r="E9116" s="450">
        <v>0</v>
      </c>
      <c r="F9116" s="455"/>
      <c r="G9116" s="453" t="e">
        <f>VLOOKUP(B9116,'SINAPI-%MO'!B:E,4,0)</f>
        <v>#N/A</v>
      </c>
      <c r="H9116" s="456" t="str">
        <f t="shared" si="142"/>
        <v/>
      </c>
    </row>
    <row r="9117" spans="1:8" x14ac:dyDescent="0.25">
      <c r="A9117" s="447"/>
      <c r="B9117" s="449">
        <v>103475</v>
      </c>
      <c r="C9117" s="439" t="s">
        <v>12161</v>
      </c>
      <c r="D9117" s="449" t="s">
        <v>60</v>
      </c>
      <c r="E9117" s="450">
        <v>0</v>
      </c>
      <c r="F9117" s="455"/>
      <c r="G9117" s="453" t="e">
        <f>VLOOKUP(B9117,'SINAPI-%MO'!B:E,4,0)</f>
        <v>#N/A</v>
      </c>
      <c r="H9117" s="456" t="str">
        <f t="shared" si="142"/>
        <v/>
      </c>
    </row>
    <row r="9118" spans="1:8" x14ac:dyDescent="0.25">
      <c r="A9118" s="447"/>
      <c r="B9118" s="449">
        <v>103476</v>
      </c>
      <c r="C9118" s="439" t="s">
        <v>12162</v>
      </c>
      <c r="D9118" s="449" t="s">
        <v>60</v>
      </c>
      <c r="E9118" s="450">
        <v>0</v>
      </c>
      <c r="F9118" s="455"/>
      <c r="G9118" s="453" t="e">
        <f>VLOOKUP(B9118,'SINAPI-%MO'!B:E,4,0)</f>
        <v>#N/A</v>
      </c>
      <c r="H9118" s="456" t="str">
        <f t="shared" si="142"/>
        <v/>
      </c>
    </row>
    <row r="9119" spans="1:8" x14ac:dyDescent="0.25">
      <c r="A9119" s="447"/>
      <c r="B9119" s="449">
        <v>103477</v>
      </c>
      <c r="C9119" s="439" t="s">
        <v>12163</v>
      </c>
      <c r="D9119" s="449" t="s">
        <v>60</v>
      </c>
      <c r="E9119" s="450">
        <v>0</v>
      </c>
      <c r="F9119" s="455"/>
      <c r="G9119" s="453" t="e">
        <f>VLOOKUP(B9119,'SINAPI-%MO'!B:E,4,0)</f>
        <v>#N/A</v>
      </c>
      <c r="H9119" s="456" t="str">
        <f t="shared" si="142"/>
        <v/>
      </c>
    </row>
    <row r="9120" spans="1:8" x14ac:dyDescent="0.25">
      <c r="A9120" s="447"/>
      <c r="B9120" s="449">
        <v>103463</v>
      </c>
      <c r="C9120" s="439" t="s">
        <v>12164</v>
      </c>
      <c r="D9120" s="449" t="s">
        <v>60</v>
      </c>
      <c r="E9120" s="450">
        <v>0</v>
      </c>
      <c r="F9120" s="455"/>
      <c r="G9120" s="453" t="e">
        <f>VLOOKUP(B9120,'SINAPI-%MO'!B:E,4,0)</f>
        <v>#N/A</v>
      </c>
      <c r="H9120" s="456" t="str">
        <f t="shared" si="142"/>
        <v/>
      </c>
    </row>
    <row r="9121" spans="1:8" x14ac:dyDescent="0.25">
      <c r="A9121" s="447"/>
      <c r="B9121" s="449">
        <v>103478</v>
      </c>
      <c r="C9121" s="439" t="s">
        <v>12165</v>
      </c>
      <c r="D9121" s="449" t="s">
        <v>60</v>
      </c>
      <c r="E9121" s="450">
        <v>0</v>
      </c>
      <c r="F9121" s="455"/>
      <c r="G9121" s="453" t="e">
        <f>VLOOKUP(B9121,'SINAPI-%MO'!B:E,4,0)</f>
        <v>#N/A</v>
      </c>
      <c r="H9121" s="456" t="str">
        <f t="shared" si="142"/>
        <v/>
      </c>
    </row>
    <row r="9122" spans="1:8" x14ac:dyDescent="0.25">
      <c r="A9122" s="447"/>
      <c r="B9122" s="449">
        <v>103479</v>
      </c>
      <c r="C9122" s="439" t="s">
        <v>12166</v>
      </c>
      <c r="D9122" s="449" t="s">
        <v>60</v>
      </c>
      <c r="E9122" s="450">
        <v>0</v>
      </c>
      <c r="F9122" s="455"/>
      <c r="G9122" s="453" t="e">
        <f>VLOOKUP(B9122,'SINAPI-%MO'!B:E,4,0)</f>
        <v>#N/A</v>
      </c>
      <c r="H9122" s="456" t="str">
        <f t="shared" si="142"/>
        <v/>
      </c>
    </row>
    <row r="9123" spans="1:8" x14ac:dyDescent="0.25">
      <c r="A9123" s="447"/>
      <c r="B9123" s="449">
        <v>103480</v>
      </c>
      <c r="C9123" s="439" t="s">
        <v>12167</v>
      </c>
      <c r="D9123" s="449" t="s">
        <v>60</v>
      </c>
      <c r="E9123" s="450">
        <v>0</v>
      </c>
      <c r="F9123" s="455"/>
      <c r="G9123" s="453" t="e">
        <f>VLOOKUP(B9123,'SINAPI-%MO'!B:E,4,0)</f>
        <v>#N/A</v>
      </c>
      <c r="H9123" s="456" t="str">
        <f t="shared" si="142"/>
        <v/>
      </c>
    </row>
    <row r="9124" spans="1:8" x14ac:dyDescent="0.25">
      <c r="A9124" s="447"/>
      <c r="B9124" s="449">
        <v>103464</v>
      </c>
      <c r="C9124" s="439" t="s">
        <v>12168</v>
      </c>
      <c r="D9124" s="449" t="s">
        <v>60</v>
      </c>
      <c r="E9124" s="450">
        <v>0</v>
      </c>
      <c r="F9124" s="455"/>
      <c r="G9124" s="453" t="e">
        <f>VLOOKUP(B9124,'SINAPI-%MO'!B:E,4,0)</f>
        <v>#N/A</v>
      </c>
      <c r="H9124" s="456" t="str">
        <f t="shared" si="142"/>
        <v/>
      </c>
    </row>
    <row r="9125" spans="1:8" x14ac:dyDescent="0.25">
      <c r="A9125" s="447"/>
      <c r="B9125" s="449">
        <v>103481</v>
      </c>
      <c r="C9125" s="439" t="s">
        <v>12169</v>
      </c>
      <c r="D9125" s="449" t="s">
        <v>60</v>
      </c>
      <c r="E9125" s="450">
        <v>0</v>
      </c>
      <c r="F9125" s="455"/>
      <c r="G9125" s="453" t="e">
        <f>VLOOKUP(B9125,'SINAPI-%MO'!B:E,4,0)</f>
        <v>#N/A</v>
      </c>
      <c r="H9125" s="456" t="str">
        <f t="shared" si="142"/>
        <v/>
      </c>
    </row>
    <row r="9126" spans="1:8" x14ac:dyDescent="0.25">
      <c r="A9126" s="447"/>
      <c r="B9126" s="449">
        <v>103459</v>
      </c>
      <c r="C9126" s="439" t="s">
        <v>12170</v>
      </c>
      <c r="D9126" s="449" t="s">
        <v>60</v>
      </c>
      <c r="E9126" s="450">
        <v>0</v>
      </c>
      <c r="F9126" s="455"/>
      <c r="G9126" s="453" t="e">
        <f>VLOOKUP(B9126,'SINAPI-%MO'!B:E,4,0)</f>
        <v>#N/A</v>
      </c>
      <c r="H9126" s="456" t="str">
        <f t="shared" si="142"/>
        <v/>
      </c>
    </row>
    <row r="9127" spans="1:8" x14ac:dyDescent="0.25">
      <c r="A9127" s="447"/>
      <c r="B9127" s="449">
        <v>103460</v>
      </c>
      <c r="C9127" s="439" t="s">
        <v>12171</v>
      </c>
      <c r="D9127" s="449" t="s">
        <v>60</v>
      </c>
      <c r="E9127" s="450">
        <v>0</v>
      </c>
      <c r="F9127" s="455"/>
      <c r="G9127" s="453" t="e">
        <f>VLOOKUP(B9127,'SINAPI-%MO'!B:E,4,0)</f>
        <v>#N/A</v>
      </c>
      <c r="H9127" s="456" t="str">
        <f t="shared" si="142"/>
        <v/>
      </c>
    </row>
    <row r="9128" spans="1:8" x14ac:dyDescent="0.25">
      <c r="A9128" s="447"/>
      <c r="B9128" s="449">
        <v>103443</v>
      </c>
      <c r="C9128" s="439" t="s">
        <v>12172</v>
      </c>
      <c r="D9128" s="449" t="s">
        <v>60</v>
      </c>
      <c r="E9128" s="450">
        <v>0</v>
      </c>
      <c r="F9128" s="455"/>
      <c r="G9128" s="453" t="e">
        <f>VLOOKUP(B9128,'SINAPI-%MO'!B:E,4,0)</f>
        <v>#N/A</v>
      </c>
      <c r="H9128" s="456" t="str">
        <f t="shared" si="142"/>
        <v/>
      </c>
    </row>
    <row r="9129" spans="1:8" x14ac:dyDescent="0.25">
      <c r="A9129" s="447"/>
      <c r="B9129" s="449">
        <v>103444</v>
      </c>
      <c r="C9129" s="439" t="s">
        <v>12173</v>
      </c>
      <c r="D9129" s="449" t="s">
        <v>60</v>
      </c>
      <c r="E9129" s="450">
        <v>0</v>
      </c>
      <c r="F9129" s="455"/>
      <c r="G9129" s="453" t="e">
        <f>VLOOKUP(B9129,'SINAPI-%MO'!B:E,4,0)</f>
        <v>#N/A</v>
      </c>
      <c r="H9129" s="456" t="str">
        <f t="shared" si="142"/>
        <v/>
      </c>
    </row>
    <row r="9130" spans="1:8" x14ac:dyDescent="0.25">
      <c r="A9130" s="447"/>
      <c r="B9130" s="449">
        <v>103445</v>
      </c>
      <c r="C9130" s="439" t="s">
        <v>12174</v>
      </c>
      <c r="D9130" s="449" t="s">
        <v>60</v>
      </c>
      <c r="E9130" s="450">
        <v>0</v>
      </c>
      <c r="F9130" s="455"/>
      <c r="G9130" s="453" t="e">
        <f>VLOOKUP(B9130,'SINAPI-%MO'!B:E,4,0)</f>
        <v>#N/A</v>
      </c>
      <c r="H9130" s="456" t="str">
        <f t="shared" si="142"/>
        <v/>
      </c>
    </row>
    <row r="9131" spans="1:8" x14ac:dyDescent="0.25">
      <c r="A9131" s="447"/>
      <c r="B9131" s="449">
        <v>103446</v>
      </c>
      <c r="C9131" s="439" t="s">
        <v>12175</v>
      </c>
      <c r="D9131" s="449" t="s">
        <v>60</v>
      </c>
      <c r="E9131" s="450">
        <v>0</v>
      </c>
      <c r="F9131" s="455"/>
      <c r="G9131" s="453" t="e">
        <f>VLOOKUP(B9131,'SINAPI-%MO'!B:E,4,0)</f>
        <v>#N/A</v>
      </c>
      <c r="H9131" s="456" t="str">
        <f t="shared" si="142"/>
        <v/>
      </c>
    </row>
    <row r="9132" spans="1:8" x14ac:dyDescent="0.25">
      <c r="A9132" s="447"/>
      <c r="B9132" s="449">
        <v>103447</v>
      </c>
      <c r="C9132" s="439" t="s">
        <v>12176</v>
      </c>
      <c r="D9132" s="449" t="s">
        <v>60</v>
      </c>
      <c r="E9132" s="450">
        <v>0</v>
      </c>
      <c r="F9132" s="455"/>
      <c r="G9132" s="453" t="e">
        <f>VLOOKUP(B9132,'SINAPI-%MO'!B:E,4,0)</f>
        <v>#N/A</v>
      </c>
      <c r="H9132" s="456" t="str">
        <f t="shared" si="142"/>
        <v/>
      </c>
    </row>
    <row r="9133" spans="1:8" x14ac:dyDescent="0.25">
      <c r="A9133" s="447"/>
      <c r="B9133" s="449">
        <v>103448</v>
      </c>
      <c r="C9133" s="439" t="s">
        <v>12177</v>
      </c>
      <c r="D9133" s="449" t="s">
        <v>60</v>
      </c>
      <c r="E9133" s="450">
        <v>0</v>
      </c>
      <c r="F9133" s="455"/>
      <c r="G9133" s="453" t="e">
        <f>VLOOKUP(B9133,'SINAPI-%MO'!B:E,4,0)</f>
        <v>#N/A</v>
      </c>
      <c r="H9133" s="456" t="str">
        <f t="shared" si="142"/>
        <v/>
      </c>
    </row>
    <row r="9134" spans="1:8" x14ac:dyDescent="0.25">
      <c r="A9134" s="447"/>
      <c r="B9134" s="449">
        <v>103449</v>
      </c>
      <c r="C9134" s="439" t="s">
        <v>12178</v>
      </c>
      <c r="D9134" s="449" t="s">
        <v>60</v>
      </c>
      <c r="E9134" s="450">
        <v>0</v>
      </c>
      <c r="F9134" s="455"/>
      <c r="G9134" s="453" t="e">
        <f>VLOOKUP(B9134,'SINAPI-%MO'!B:E,4,0)</f>
        <v>#N/A</v>
      </c>
      <c r="H9134" s="456" t="str">
        <f t="shared" si="142"/>
        <v/>
      </c>
    </row>
    <row r="9135" spans="1:8" x14ac:dyDescent="0.25">
      <c r="A9135" s="447"/>
      <c r="B9135" s="449">
        <v>103450</v>
      </c>
      <c r="C9135" s="439" t="s">
        <v>12179</v>
      </c>
      <c r="D9135" s="449" t="s">
        <v>60</v>
      </c>
      <c r="E9135" s="450">
        <v>0</v>
      </c>
      <c r="F9135" s="455"/>
      <c r="G9135" s="453" t="e">
        <f>VLOOKUP(B9135,'SINAPI-%MO'!B:E,4,0)</f>
        <v>#N/A</v>
      </c>
      <c r="H9135" s="456" t="str">
        <f t="shared" si="142"/>
        <v/>
      </c>
    </row>
    <row r="9136" spans="1:8" x14ac:dyDescent="0.25">
      <c r="A9136" s="447"/>
      <c r="B9136" s="449">
        <v>103451</v>
      </c>
      <c r="C9136" s="439" t="s">
        <v>12180</v>
      </c>
      <c r="D9136" s="449" t="s">
        <v>60</v>
      </c>
      <c r="E9136" s="450">
        <v>0</v>
      </c>
      <c r="F9136" s="455"/>
      <c r="G9136" s="453" t="e">
        <f>VLOOKUP(B9136,'SINAPI-%MO'!B:E,4,0)</f>
        <v>#N/A</v>
      </c>
      <c r="H9136" s="456" t="str">
        <f t="shared" si="142"/>
        <v/>
      </c>
    </row>
    <row r="9137" spans="1:8" x14ac:dyDescent="0.25">
      <c r="A9137" s="447"/>
      <c r="B9137" s="449">
        <v>103452</v>
      </c>
      <c r="C9137" s="439" t="s">
        <v>12181</v>
      </c>
      <c r="D9137" s="449" t="s">
        <v>60</v>
      </c>
      <c r="E9137" s="450">
        <v>0</v>
      </c>
      <c r="F9137" s="455"/>
      <c r="G9137" s="453" t="e">
        <f>VLOOKUP(B9137,'SINAPI-%MO'!B:E,4,0)</f>
        <v>#N/A</v>
      </c>
      <c r="H9137" s="456" t="str">
        <f t="shared" si="142"/>
        <v/>
      </c>
    </row>
    <row r="9138" spans="1:8" x14ac:dyDescent="0.25">
      <c r="A9138" s="447"/>
      <c r="B9138" s="449">
        <v>103453</v>
      </c>
      <c r="C9138" s="439" t="s">
        <v>12182</v>
      </c>
      <c r="D9138" s="449" t="s">
        <v>60</v>
      </c>
      <c r="E9138" s="450">
        <v>0</v>
      </c>
      <c r="F9138" s="455"/>
      <c r="G9138" s="453" t="e">
        <f>VLOOKUP(B9138,'SINAPI-%MO'!B:E,4,0)</f>
        <v>#N/A</v>
      </c>
      <c r="H9138" s="456" t="str">
        <f t="shared" si="142"/>
        <v/>
      </c>
    </row>
    <row r="9139" spans="1:8" x14ac:dyDescent="0.25">
      <c r="A9139" s="447"/>
      <c r="B9139" s="449">
        <v>103454</v>
      </c>
      <c r="C9139" s="439" t="s">
        <v>12183</v>
      </c>
      <c r="D9139" s="449" t="s">
        <v>60</v>
      </c>
      <c r="E9139" s="450">
        <v>0</v>
      </c>
      <c r="F9139" s="455"/>
      <c r="G9139" s="453" t="e">
        <f>VLOOKUP(B9139,'SINAPI-%MO'!B:E,4,0)</f>
        <v>#N/A</v>
      </c>
      <c r="H9139" s="456" t="str">
        <f t="shared" si="142"/>
        <v/>
      </c>
    </row>
    <row r="9140" spans="1:8" x14ac:dyDescent="0.25">
      <c r="A9140" s="447"/>
      <c r="B9140" s="449">
        <v>103455</v>
      </c>
      <c r="C9140" s="439" t="s">
        <v>12184</v>
      </c>
      <c r="D9140" s="449" t="s">
        <v>60</v>
      </c>
      <c r="E9140" s="450">
        <v>0</v>
      </c>
      <c r="F9140" s="455"/>
      <c r="G9140" s="453" t="e">
        <f>VLOOKUP(B9140,'SINAPI-%MO'!B:E,4,0)</f>
        <v>#N/A</v>
      </c>
      <c r="H9140" s="456" t="str">
        <f t="shared" si="142"/>
        <v/>
      </c>
    </row>
    <row r="9141" spans="1:8" x14ac:dyDescent="0.25">
      <c r="A9141" s="447"/>
      <c r="B9141" s="449">
        <v>103456</v>
      </c>
      <c r="C9141" s="439" t="s">
        <v>12185</v>
      </c>
      <c r="D9141" s="449" t="s">
        <v>60</v>
      </c>
      <c r="E9141" s="450">
        <v>0</v>
      </c>
      <c r="F9141" s="455"/>
      <c r="G9141" s="453" t="e">
        <f>VLOOKUP(B9141,'SINAPI-%MO'!B:E,4,0)</f>
        <v>#N/A</v>
      </c>
      <c r="H9141" s="456" t="str">
        <f t="shared" si="142"/>
        <v/>
      </c>
    </row>
    <row r="9142" spans="1:8" x14ac:dyDescent="0.25">
      <c r="A9142" s="447"/>
      <c r="B9142" s="449">
        <v>103457</v>
      </c>
      <c r="C9142" s="439" t="s">
        <v>12186</v>
      </c>
      <c r="D9142" s="449" t="s">
        <v>60</v>
      </c>
      <c r="E9142" s="450">
        <v>0</v>
      </c>
      <c r="F9142" s="455"/>
      <c r="G9142" s="453" t="e">
        <f>VLOOKUP(B9142,'SINAPI-%MO'!B:E,4,0)</f>
        <v>#N/A</v>
      </c>
      <c r="H9142" s="456" t="str">
        <f t="shared" si="142"/>
        <v/>
      </c>
    </row>
    <row r="9143" spans="1:8" x14ac:dyDescent="0.25">
      <c r="A9143" s="447"/>
      <c r="B9143" s="449">
        <v>103458</v>
      </c>
      <c r="C9143" s="439" t="s">
        <v>12187</v>
      </c>
      <c r="D9143" s="449" t="s">
        <v>60</v>
      </c>
      <c r="E9143" s="450">
        <v>0</v>
      </c>
      <c r="F9143" s="455"/>
      <c r="G9143" s="453" t="e">
        <f>VLOOKUP(B9143,'SINAPI-%MO'!B:E,4,0)</f>
        <v>#N/A</v>
      </c>
      <c r="H9143" s="456" t="str">
        <f t="shared" si="142"/>
        <v/>
      </c>
    </row>
    <row r="9144" spans="1:8" x14ac:dyDescent="0.25">
      <c r="A9144" s="447"/>
      <c r="B9144" s="449">
        <v>103425</v>
      </c>
      <c r="C9144" s="439" t="s">
        <v>342</v>
      </c>
      <c r="D9144" s="449" t="s">
        <v>60</v>
      </c>
      <c r="E9144" s="450">
        <v>18.39</v>
      </c>
      <c r="F9144" s="455">
        <v>0</v>
      </c>
      <c r="G9144" s="453">
        <f>VLOOKUP(B9144,'SINAPI-%MO'!B:E,4,0)</f>
        <v>0.20880000000000001</v>
      </c>
      <c r="H9144" s="456">
        <f t="shared" si="142"/>
        <v>14.55</v>
      </c>
    </row>
    <row r="9145" spans="1:8" x14ac:dyDescent="0.25">
      <c r="A9145" s="447"/>
      <c r="B9145" s="449">
        <v>103428</v>
      </c>
      <c r="C9145" s="439" t="s">
        <v>345</v>
      </c>
      <c r="D9145" s="449" t="s">
        <v>60</v>
      </c>
      <c r="E9145" s="450">
        <v>298.77999999999997</v>
      </c>
      <c r="F9145" s="455">
        <v>0</v>
      </c>
      <c r="G9145" s="453">
        <f>VLOOKUP(B9145,'SINAPI-%MO'!B:E,4,0)</f>
        <v>0.12889999999999999</v>
      </c>
      <c r="H9145" s="456">
        <f t="shared" si="142"/>
        <v>260.26</v>
      </c>
    </row>
    <row r="9146" spans="1:8" x14ac:dyDescent="0.25">
      <c r="A9146" s="447"/>
      <c r="B9146" s="449">
        <v>103426</v>
      </c>
      <c r="C9146" s="439" t="s">
        <v>343</v>
      </c>
      <c r="D9146" s="449" t="s">
        <v>60</v>
      </c>
      <c r="E9146" s="450">
        <v>21.83</v>
      </c>
      <c r="F9146" s="455">
        <v>0</v>
      </c>
      <c r="G9146" s="453">
        <f>VLOOKUP(B9146,'SINAPI-%MO'!B:E,4,0)</f>
        <v>0.28170000000000001</v>
      </c>
      <c r="H9146" s="456">
        <f t="shared" si="142"/>
        <v>15.68</v>
      </c>
    </row>
    <row r="9147" spans="1:8" x14ac:dyDescent="0.25">
      <c r="A9147" s="447"/>
      <c r="B9147" s="449">
        <v>103429</v>
      </c>
      <c r="C9147" s="439" t="s">
        <v>346</v>
      </c>
      <c r="D9147" s="449" t="s">
        <v>60</v>
      </c>
      <c r="E9147" s="450">
        <v>3368.44</v>
      </c>
      <c r="F9147" s="455">
        <v>0</v>
      </c>
      <c r="G9147" s="453">
        <f>VLOOKUP(B9147,'SINAPI-%MO'!B:E,4,0)</f>
        <v>2.29E-2</v>
      </c>
      <c r="H9147" s="456">
        <f t="shared" si="142"/>
        <v>3291.3</v>
      </c>
    </row>
    <row r="9148" spans="1:8" x14ac:dyDescent="0.25">
      <c r="A9148" s="447"/>
      <c r="B9148" s="449">
        <v>103427</v>
      </c>
      <c r="C9148" s="439" t="s">
        <v>344</v>
      </c>
      <c r="D9148" s="449" t="s">
        <v>60</v>
      </c>
      <c r="E9148" s="450">
        <v>43.77</v>
      </c>
      <c r="F9148" s="455">
        <v>0</v>
      </c>
      <c r="G9148" s="453">
        <f>VLOOKUP(B9148,'SINAPI-%MO'!B:E,4,0)</f>
        <v>0.2767</v>
      </c>
      <c r="H9148" s="456">
        <f t="shared" si="142"/>
        <v>31.65</v>
      </c>
    </row>
    <row r="9149" spans="1:8" x14ac:dyDescent="0.25">
      <c r="A9149" s="447"/>
      <c r="B9149" s="449">
        <v>103393</v>
      </c>
      <c r="C9149" s="439" t="s">
        <v>313</v>
      </c>
      <c r="D9149" s="449" t="s">
        <v>73</v>
      </c>
      <c r="E9149" s="450">
        <v>6363.15</v>
      </c>
      <c r="F9149" s="455">
        <v>0</v>
      </c>
      <c r="G9149" s="453">
        <f>VLOOKUP(B9149,'SINAPI-%MO'!B:E,4,0)</f>
        <v>2.8E-3</v>
      </c>
      <c r="H9149" s="456">
        <f t="shared" si="142"/>
        <v>6345.33</v>
      </c>
    </row>
    <row r="9150" spans="1:8" x14ac:dyDescent="0.25">
      <c r="A9150" s="447"/>
      <c r="B9150" s="449">
        <v>103376</v>
      </c>
      <c r="C9150" s="439" t="s">
        <v>304</v>
      </c>
      <c r="D9150" s="449" t="s">
        <v>73</v>
      </c>
      <c r="E9150" s="450">
        <v>155.85</v>
      </c>
      <c r="F9150" s="455">
        <v>0</v>
      </c>
      <c r="G9150" s="453">
        <f>VLOOKUP(B9150,'SINAPI-%MO'!B:E,4,0)</f>
        <v>7.9000000000000008E-3</v>
      </c>
      <c r="H9150" s="456">
        <f t="shared" si="142"/>
        <v>154.61000000000001</v>
      </c>
    </row>
    <row r="9151" spans="1:8" x14ac:dyDescent="0.25">
      <c r="A9151" s="447"/>
      <c r="B9151" s="449">
        <v>104804</v>
      </c>
      <c r="C9151" s="439" t="s">
        <v>12188</v>
      </c>
      <c r="D9151" s="449" t="s">
        <v>73</v>
      </c>
      <c r="E9151" s="450">
        <v>0</v>
      </c>
      <c r="F9151" s="455"/>
      <c r="G9151" s="453" t="e">
        <f>VLOOKUP(B9151,'SINAPI-%MO'!B:E,4,0)</f>
        <v>#N/A</v>
      </c>
      <c r="H9151" s="456" t="str">
        <f t="shared" si="142"/>
        <v/>
      </c>
    </row>
    <row r="9152" spans="1:8" x14ac:dyDescent="0.25">
      <c r="A9152" s="447"/>
      <c r="B9152" s="449">
        <v>104805</v>
      </c>
      <c r="C9152" s="439" t="s">
        <v>12189</v>
      </c>
      <c r="D9152" s="449" t="s">
        <v>73</v>
      </c>
      <c r="E9152" s="450">
        <v>0</v>
      </c>
      <c r="F9152" s="455"/>
      <c r="G9152" s="453" t="e">
        <f>VLOOKUP(B9152,'SINAPI-%MO'!B:E,4,0)</f>
        <v>#N/A</v>
      </c>
      <c r="H9152" s="456" t="str">
        <f t="shared" si="142"/>
        <v/>
      </c>
    </row>
    <row r="9153" spans="1:8" x14ac:dyDescent="0.25">
      <c r="A9153" s="447"/>
      <c r="B9153" s="449">
        <v>103377</v>
      </c>
      <c r="C9153" s="439" t="s">
        <v>305</v>
      </c>
      <c r="D9153" s="449" t="s">
        <v>73</v>
      </c>
      <c r="E9153" s="450">
        <v>333.68</v>
      </c>
      <c r="F9153" s="455">
        <v>0</v>
      </c>
      <c r="G9153" s="453">
        <f>VLOOKUP(B9153,'SINAPI-%MO'!B:E,4,0)</f>
        <v>5.4000000000000003E-3</v>
      </c>
      <c r="H9153" s="456">
        <f t="shared" si="142"/>
        <v>331.87</v>
      </c>
    </row>
    <row r="9154" spans="1:8" x14ac:dyDescent="0.25">
      <c r="A9154" s="447"/>
      <c r="B9154" s="449">
        <v>104806</v>
      </c>
      <c r="C9154" s="439" t="s">
        <v>12190</v>
      </c>
      <c r="D9154" s="449" t="s">
        <v>73</v>
      </c>
      <c r="E9154" s="450">
        <v>0</v>
      </c>
      <c r="F9154" s="455"/>
      <c r="G9154" s="453" t="e">
        <f>VLOOKUP(B9154,'SINAPI-%MO'!B:E,4,0)</f>
        <v>#N/A</v>
      </c>
      <c r="H9154" s="456" t="str">
        <f t="shared" si="142"/>
        <v/>
      </c>
    </row>
    <row r="9155" spans="1:8" x14ac:dyDescent="0.25">
      <c r="A9155" s="447"/>
      <c r="B9155" s="449">
        <v>103378</v>
      </c>
      <c r="C9155" s="439" t="s">
        <v>12191</v>
      </c>
      <c r="D9155" s="449" t="s">
        <v>73</v>
      </c>
      <c r="E9155" s="450">
        <v>0</v>
      </c>
      <c r="F9155" s="455"/>
      <c r="G9155" s="453" t="e">
        <f>VLOOKUP(B9155,'SINAPI-%MO'!B:E,4,0)</f>
        <v>#N/A</v>
      </c>
      <c r="H9155" s="456" t="str">
        <f t="shared" si="142"/>
        <v/>
      </c>
    </row>
    <row r="9156" spans="1:8" x14ac:dyDescent="0.25">
      <c r="A9156" s="447"/>
      <c r="B9156" s="449">
        <v>103372</v>
      </c>
      <c r="C9156" s="439" t="s">
        <v>302</v>
      </c>
      <c r="D9156" s="449" t="s">
        <v>73</v>
      </c>
      <c r="E9156" s="450">
        <v>6.63</v>
      </c>
      <c r="F9156" s="455">
        <v>0</v>
      </c>
      <c r="G9156" s="453">
        <f>VLOOKUP(B9156,'SINAPI-%MO'!B:E,4,0)</f>
        <v>3.1699999999999999E-2</v>
      </c>
      <c r="H9156" s="456">
        <f t="shared" si="142"/>
        <v>6.41</v>
      </c>
    </row>
    <row r="9157" spans="1:8" x14ac:dyDescent="0.25">
      <c r="A9157" s="447"/>
      <c r="B9157" s="449">
        <v>103379</v>
      </c>
      <c r="C9157" s="439" t="s">
        <v>306</v>
      </c>
      <c r="D9157" s="449" t="s">
        <v>73</v>
      </c>
      <c r="E9157" s="450">
        <v>519.61</v>
      </c>
      <c r="F9157" s="455">
        <v>0</v>
      </c>
      <c r="G9157" s="453">
        <f>VLOOKUP(B9157,'SINAPI-%MO'!B:E,4,0)</f>
        <v>4.3E-3</v>
      </c>
      <c r="H9157" s="456">
        <f t="shared" si="142"/>
        <v>517.37</v>
      </c>
    </row>
    <row r="9158" spans="1:8" x14ac:dyDescent="0.25">
      <c r="A9158" s="447"/>
      <c r="B9158" s="449">
        <v>103380</v>
      </c>
      <c r="C9158" s="439" t="s">
        <v>12192</v>
      </c>
      <c r="D9158" s="449" t="s">
        <v>73</v>
      </c>
      <c r="E9158" s="450">
        <v>0</v>
      </c>
      <c r="F9158" s="455"/>
      <c r="G9158" s="453" t="e">
        <f>VLOOKUP(B9158,'SINAPI-%MO'!B:E,4,0)</f>
        <v>#N/A</v>
      </c>
      <c r="H9158" s="456" t="str">
        <f t="shared" si="142"/>
        <v/>
      </c>
    </row>
    <row r="9159" spans="1:8" x14ac:dyDescent="0.25">
      <c r="A9159" s="447"/>
      <c r="B9159" s="449">
        <v>103381</v>
      </c>
      <c r="C9159" s="439" t="s">
        <v>12193</v>
      </c>
      <c r="D9159" s="449" t="s">
        <v>73</v>
      </c>
      <c r="E9159" s="450">
        <v>0</v>
      </c>
      <c r="F9159" s="455"/>
      <c r="G9159" s="453" t="e">
        <f>VLOOKUP(B9159,'SINAPI-%MO'!B:E,4,0)</f>
        <v>#N/A</v>
      </c>
      <c r="H9159" s="456" t="str">
        <f t="shared" si="142"/>
        <v/>
      </c>
    </row>
    <row r="9160" spans="1:8" x14ac:dyDescent="0.25">
      <c r="A9160" s="447"/>
      <c r="B9160" s="449">
        <v>103382</v>
      </c>
      <c r="C9160" s="439" t="s">
        <v>12194</v>
      </c>
      <c r="D9160" s="449" t="s">
        <v>73</v>
      </c>
      <c r="E9160" s="450">
        <v>0</v>
      </c>
      <c r="F9160" s="455"/>
      <c r="G9160" s="453" t="e">
        <f>VLOOKUP(B9160,'SINAPI-%MO'!B:E,4,0)</f>
        <v>#N/A</v>
      </c>
      <c r="H9160" s="456" t="str">
        <f t="shared" si="142"/>
        <v/>
      </c>
    </row>
    <row r="9161" spans="1:8" x14ac:dyDescent="0.25">
      <c r="A9161" s="447"/>
      <c r="B9161" s="449">
        <v>103383</v>
      </c>
      <c r="C9161" s="439" t="s">
        <v>307</v>
      </c>
      <c r="D9161" s="449" t="s">
        <v>73</v>
      </c>
      <c r="E9161" s="450">
        <v>1274.18</v>
      </c>
      <c r="F9161" s="455">
        <v>0</v>
      </c>
      <c r="G9161" s="453">
        <f>VLOOKUP(B9161,'SINAPI-%MO'!B:E,4,0)</f>
        <v>1.6000000000000001E-3</v>
      </c>
      <c r="H9161" s="456">
        <f t="shared" si="142"/>
        <v>1272.1400000000001</v>
      </c>
    </row>
    <row r="9162" spans="1:8" x14ac:dyDescent="0.25">
      <c r="A9162" s="447"/>
      <c r="B9162" s="449">
        <v>103373</v>
      </c>
      <c r="C9162" s="439" t="s">
        <v>303</v>
      </c>
      <c r="D9162" s="449" t="s">
        <v>73</v>
      </c>
      <c r="E9162" s="450">
        <v>13.03</v>
      </c>
      <c r="F9162" s="455">
        <v>0</v>
      </c>
      <c r="G9162" s="453">
        <f>VLOOKUP(B9162,'SINAPI-%MO'!B:E,4,0)</f>
        <v>2.69E-2</v>
      </c>
      <c r="H9162" s="456">
        <f t="shared" si="142"/>
        <v>12.67</v>
      </c>
    </row>
    <row r="9163" spans="1:8" x14ac:dyDescent="0.25">
      <c r="A9163" s="447"/>
      <c r="B9163" s="449">
        <v>103384</v>
      </c>
      <c r="C9163" s="439" t="s">
        <v>12195</v>
      </c>
      <c r="D9163" s="449" t="s">
        <v>73</v>
      </c>
      <c r="E9163" s="450">
        <v>0</v>
      </c>
      <c r="F9163" s="455"/>
      <c r="G9163" s="453" t="e">
        <f>VLOOKUP(B9163,'SINAPI-%MO'!B:E,4,0)</f>
        <v>#N/A</v>
      </c>
      <c r="H9163" s="456" t="str">
        <f t="shared" si="142"/>
        <v/>
      </c>
    </row>
    <row r="9164" spans="1:8" x14ac:dyDescent="0.25">
      <c r="A9164" s="447"/>
      <c r="B9164" s="449">
        <v>103385</v>
      </c>
      <c r="C9164" s="439" t="s">
        <v>308</v>
      </c>
      <c r="D9164" s="449" t="s">
        <v>73</v>
      </c>
      <c r="E9164" s="450">
        <v>2054.25</v>
      </c>
      <c r="F9164" s="455">
        <v>0</v>
      </c>
      <c r="G9164" s="453">
        <f>VLOOKUP(B9164,'SINAPI-%MO'!B:E,4,0)</f>
        <v>2E-3</v>
      </c>
      <c r="H9164" s="456">
        <f t="shared" ref="H9164:H9227" si="143">IF(E9164&gt;0,TRUNC(E9164*(1-G9164),2),"")</f>
        <v>2050.14</v>
      </c>
    </row>
    <row r="9165" spans="1:8" x14ac:dyDescent="0.25">
      <c r="A9165" s="447"/>
      <c r="B9165" s="449">
        <v>103386</v>
      </c>
      <c r="C9165" s="439" t="s">
        <v>12196</v>
      </c>
      <c r="D9165" s="449" t="s">
        <v>73</v>
      </c>
      <c r="E9165" s="450">
        <v>0</v>
      </c>
      <c r="F9165" s="455"/>
      <c r="G9165" s="453" t="e">
        <f>VLOOKUP(B9165,'SINAPI-%MO'!B:E,4,0)</f>
        <v>#N/A</v>
      </c>
      <c r="H9165" s="456" t="str">
        <f t="shared" si="143"/>
        <v/>
      </c>
    </row>
    <row r="9166" spans="1:8" x14ac:dyDescent="0.25">
      <c r="A9166" s="447"/>
      <c r="B9166" s="449">
        <v>103387</v>
      </c>
      <c r="C9166" s="439" t="s">
        <v>309</v>
      </c>
      <c r="D9166" s="449" t="s">
        <v>73</v>
      </c>
      <c r="E9166" s="450">
        <v>3604.09</v>
      </c>
      <c r="F9166" s="455">
        <v>0</v>
      </c>
      <c r="G9166" s="453">
        <f>VLOOKUP(B9166,'SINAPI-%MO'!B:E,4,0)</f>
        <v>1.8E-3</v>
      </c>
      <c r="H9166" s="456">
        <f t="shared" si="143"/>
        <v>3597.6</v>
      </c>
    </row>
    <row r="9167" spans="1:8" x14ac:dyDescent="0.25">
      <c r="A9167" s="447"/>
      <c r="B9167" s="449">
        <v>103388</v>
      </c>
      <c r="C9167" s="439" t="s">
        <v>12197</v>
      </c>
      <c r="D9167" s="449" t="s">
        <v>73</v>
      </c>
      <c r="E9167" s="450">
        <v>0</v>
      </c>
      <c r="F9167" s="455"/>
      <c r="G9167" s="453" t="e">
        <f>VLOOKUP(B9167,'SINAPI-%MO'!B:E,4,0)</f>
        <v>#N/A</v>
      </c>
      <c r="H9167" s="456" t="str">
        <f t="shared" si="143"/>
        <v/>
      </c>
    </row>
    <row r="9168" spans="1:8" x14ac:dyDescent="0.25">
      <c r="A9168" s="447"/>
      <c r="B9168" s="449">
        <v>103374</v>
      </c>
      <c r="C9168" s="439" t="s">
        <v>12198</v>
      </c>
      <c r="D9168" s="449" t="s">
        <v>73</v>
      </c>
      <c r="E9168" s="450">
        <v>0</v>
      </c>
      <c r="F9168" s="455"/>
      <c r="G9168" s="453" t="e">
        <f>VLOOKUP(B9168,'SINAPI-%MO'!B:E,4,0)</f>
        <v>#N/A</v>
      </c>
      <c r="H9168" s="456" t="str">
        <f t="shared" si="143"/>
        <v/>
      </c>
    </row>
    <row r="9169" spans="1:8" x14ac:dyDescent="0.25">
      <c r="A9169" s="447"/>
      <c r="B9169" s="449">
        <v>103389</v>
      </c>
      <c r="C9169" s="439" t="s">
        <v>310</v>
      </c>
      <c r="D9169" s="449" t="s">
        <v>73</v>
      </c>
      <c r="E9169" s="450">
        <v>5359.91</v>
      </c>
      <c r="F9169" s="455">
        <v>0</v>
      </c>
      <c r="G9169" s="453">
        <f>VLOOKUP(B9169,'SINAPI-%MO'!B:E,4,0)</f>
        <v>1.6999999999999999E-3</v>
      </c>
      <c r="H9169" s="456">
        <f t="shared" si="143"/>
        <v>5350.79</v>
      </c>
    </row>
    <row r="9170" spans="1:8" x14ac:dyDescent="0.25">
      <c r="A9170" s="447"/>
      <c r="B9170" s="449">
        <v>103390</v>
      </c>
      <c r="C9170" s="439" t="s">
        <v>12199</v>
      </c>
      <c r="D9170" s="449" t="s">
        <v>73</v>
      </c>
      <c r="E9170" s="450">
        <v>0</v>
      </c>
      <c r="F9170" s="455"/>
      <c r="G9170" s="453" t="e">
        <f>VLOOKUP(B9170,'SINAPI-%MO'!B:E,4,0)</f>
        <v>#N/A</v>
      </c>
      <c r="H9170" s="456" t="str">
        <f t="shared" si="143"/>
        <v/>
      </c>
    </row>
    <row r="9171" spans="1:8" x14ac:dyDescent="0.25">
      <c r="A9171" s="447"/>
      <c r="B9171" s="449">
        <v>103391</v>
      </c>
      <c r="C9171" s="439" t="s">
        <v>311</v>
      </c>
      <c r="D9171" s="449" t="s">
        <v>73</v>
      </c>
      <c r="E9171" s="450">
        <v>3528.54</v>
      </c>
      <c r="F9171" s="455">
        <v>0</v>
      </c>
      <c r="G9171" s="453">
        <f>VLOOKUP(B9171,'SINAPI-%MO'!B:E,4,0)</f>
        <v>3.7000000000000002E-3</v>
      </c>
      <c r="H9171" s="456">
        <f t="shared" si="143"/>
        <v>3515.48</v>
      </c>
    </row>
    <row r="9172" spans="1:8" x14ac:dyDescent="0.25">
      <c r="A9172" s="447"/>
      <c r="B9172" s="449">
        <v>103375</v>
      </c>
      <c r="C9172" s="439" t="s">
        <v>12200</v>
      </c>
      <c r="D9172" s="449" t="s">
        <v>73</v>
      </c>
      <c r="E9172" s="450">
        <v>0</v>
      </c>
      <c r="F9172" s="455"/>
      <c r="G9172" s="453" t="e">
        <f>VLOOKUP(B9172,'SINAPI-%MO'!B:E,4,0)</f>
        <v>#N/A</v>
      </c>
      <c r="H9172" s="456" t="str">
        <f t="shared" si="143"/>
        <v/>
      </c>
    </row>
    <row r="9173" spans="1:8" x14ac:dyDescent="0.25">
      <c r="A9173" s="447"/>
      <c r="B9173" s="449">
        <v>103392</v>
      </c>
      <c r="C9173" s="439" t="s">
        <v>312</v>
      </c>
      <c r="D9173" s="449" t="s">
        <v>73</v>
      </c>
      <c r="E9173" s="450">
        <v>5769.39</v>
      </c>
      <c r="F9173" s="455">
        <v>0</v>
      </c>
      <c r="G9173" s="453">
        <f>VLOOKUP(B9173,'SINAPI-%MO'!B:E,4,0)</f>
        <v>2.7000000000000001E-3</v>
      </c>
      <c r="H9173" s="456">
        <f t="shared" si="143"/>
        <v>5753.81</v>
      </c>
    </row>
    <row r="9174" spans="1:8" x14ac:dyDescent="0.25">
      <c r="A9174" s="447"/>
      <c r="B9174" s="449">
        <v>103440</v>
      </c>
      <c r="C9174" s="439" t="s">
        <v>357</v>
      </c>
      <c r="D9174" s="449" t="s">
        <v>60</v>
      </c>
      <c r="E9174" s="450">
        <v>474.11</v>
      </c>
      <c r="F9174" s="455">
        <v>0</v>
      </c>
      <c r="G9174" s="453">
        <f>VLOOKUP(B9174,'SINAPI-%MO'!B:E,4,0)</f>
        <v>0.16239999999999999</v>
      </c>
      <c r="H9174" s="456">
        <f t="shared" si="143"/>
        <v>397.11</v>
      </c>
    </row>
    <row r="9175" spans="1:8" x14ac:dyDescent="0.25">
      <c r="A9175" s="447"/>
      <c r="B9175" s="449">
        <v>103441</v>
      </c>
      <c r="C9175" s="439" t="s">
        <v>358</v>
      </c>
      <c r="D9175" s="449" t="s">
        <v>60</v>
      </c>
      <c r="E9175" s="450">
        <v>480.32</v>
      </c>
      <c r="F9175" s="455">
        <v>0</v>
      </c>
      <c r="G9175" s="453">
        <f>VLOOKUP(B9175,'SINAPI-%MO'!B:E,4,0)</f>
        <v>0.1603</v>
      </c>
      <c r="H9175" s="456">
        <f t="shared" si="143"/>
        <v>403.32</v>
      </c>
    </row>
    <row r="9176" spans="1:8" x14ac:dyDescent="0.25">
      <c r="A9176" s="447"/>
      <c r="B9176" s="449">
        <v>103442</v>
      </c>
      <c r="C9176" s="439" t="s">
        <v>359</v>
      </c>
      <c r="D9176" s="449" t="s">
        <v>60</v>
      </c>
      <c r="E9176" s="450">
        <v>630.22</v>
      </c>
      <c r="F9176" s="455">
        <v>0</v>
      </c>
      <c r="G9176" s="453">
        <f>VLOOKUP(B9176,'SINAPI-%MO'!B:E,4,0)</f>
        <v>0.1222</v>
      </c>
      <c r="H9176" s="456">
        <f t="shared" si="143"/>
        <v>553.20000000000005</v>
      </c>
    </row>
    <row r="9177" spans="1:8" x14ac:dyDescent="0.25">
      <c r="A9177" s="447"/>
      <c r="B9177" s="449">
        <v>103437</v>
      </c>
      <c r="C9177" s="439" t="s">
        <v>354</v>
      </c>
      <c r="D9177" s="449" t="s">
        <v>60</v>
      </c>
      <c r="E9177" s="450">
        <v>211.82</v>
      </c>
      <c r="F9177" s="455">
        <v>0</v>
      </c>
      <c r="G9177" s="453">
        <f>VLOOKUP(B9177,'SINAPI-%MO'!B:E,4,0)</f>
        <v>0.1145</v>
      </c>
      <c r="H9177" s="456">
        <f t="shared" si="143"/>
        <v>187.56</v>
      </c>
    </row>
    <row r="9178" spans="1:8" x14ac:dyDescent="0.25">
      <c r="A9178" s="447"/>
      <c r="B9178" s="449">
        <v>103438</v>
      </c>
      <c r="C9178" s="439" t="s">
        <v>355</v>
      </c>
      <c r="D9178" s="449" t="s">
        <v>60</v>
      </c>
      <c r="E9178" s="450">
        <v>211.82</v>
      </c>
      <c r="F9178" s="455">
        <v>0</v>
      </c>
      <c r="G9178" s="453">
        <f>VLOOKUP(B9178,'SINAPI-%MO'!B:E,4,0)</f>
        <v>0.1145</v>
      </c>
      <c r="H9178" s="456">
        <f t="shared" si="143"/>
        <v>187.56</v>
      </c>
    </row>
    <row r="9179" spans="1:8" x14ac:dyDescent="0.25">
      <c r="A9179" s="447"/>
      <c r="B9179" s="449">
        <v>103439</v>
      </c>
      <c r="C9179" s="439" t="s">
        <v>356</v>
      </c>
      <c r="D9179" s="449" t="s">
        <v>60</v>
      </c>
      <c r="E9179" s="450">
        <v>250.17</v>
      </c>
      <c r="F9179" s="455">
        <v>0</v>
      </c>
      <c r="G9179" s="453">
        <f>VLOOKUP(B9179,'SINAPI-%MO'!B:E,4,0)</f>
        <v>9.69E-2</v>
      </c>
      <c r="H9179" s="456">
        <f t="shared" si="143"/>
        <v>225.92</v>
      </c>
    </row>
    <row r="9180" spans="1:8" x14ac:dyDescent="0.25">
      <c r="A9180" s="447"/>
      <c r="B9180" s="449">
        <v>106122</v>
      </c>
      <c r="C9180" s="439" t="s">
        <v>13318</v>
      </c>
      <c r="D9180" s="449" t="s">
        <v>84</v>
      </c>
      <c r="E9180" s="450">
        <v>80.23</v>
      </c>
      <c r="F9180" s="455">
        <v>0</v>
      </c>
      <c r="G9180" s="453">
        <f>VLOOKUP(B9180,'SINAPI-%MO'!B:E,4,0)</f>
        <v>1</v>
      </c>
      <c r="H9180" s="456">
        <f t="shared" si="143"/>
        <v>0</v>
      </c>
    </row>
    <row r="9181" spans="1:8" x14ac:dyDescent="0.25">
      <c r="A9181" s="447"/>
      <c r="B9181" s="449">
        <v>106131</v>
      </c>
      <c r="C9181" s="439" t="s">
        <v>13319</v>
      </c>
      <c r="D9181" s="449" t="s">
        <v>84</v>
      </c>
      <c r="E9181" s="450">
        <v>119.89</v>
      </c>
      <c r="F9181" s="455">
        <v>0</v>
      </c>
      <c r="G9181" s="453">
        <f>VLOOKUP(B9181,'SINAPI-%MO'!B:E,4,0)</f>
        <v>1</v>
      </c>
      <c r="H9181" s="456">
        <f t="shared" si="143"/>
        <v>0</v>
      </c>
    </row>
    <row r="9182" spans="1:8" x14ac:dyDescent="0.25">
      <c r="A9182" s="447"/>
      <c r="B9182" s="449">
        <v>106127</v>
      </c>
      <c r="C9182" s="439" t="s">
        <v>13320</v>
      </c>
      <c r="D9182" s="449" t="s">
        <v>84</v>
      </c>
      <c r="E9182" s="450">
        <v>107.93</v>
      </c>
      <c r="F9182" s="455">
        <v>0</v>
      </c>
      <c r="G9182" s="453">
        <f>VLOOKUP(B9182,'SINAPI-%MO'!B:E,4,0)</f>
        <v>1</v>
      </c>
      <c r="H9182" s="456">
        <f t="shared" si="143"/>
        <v>0</v>
      </c>
    </row>
    <row r="9183" spans="1:8" x14ac:dyDescent="0.25">
      <c r="A9183" s="447"/>
      <c r="B9183" s="449">
        <v>106126</v>
      </c>
      <c r="C9183" s="439" t="s">
        <v>13321</v>
      </c>
      <c r="D9183" s="449" t="s">
        <v>84</v>
      </c>
      <c r="E9183" s="450">
        <v>47.68</v>
      </c>
      <c r="F9183" s="455">
        <v>0</v>
      </c>
      <c r="G9183" s="453">
        <f>VLOOKUP(B9183,'SINAPI-%MO'!B:E,4,0)</f>
        <v>1</v>
      </c>
      <c r="H9183" s="456">
        <f t="shared" si="143"/>
        <v>0</v>
      </c>
    </row>
    <row r="9184" spans="1:8" x14ac:dyDescent="0.25">
      <c r="A9184" s="447"/>
      <c r="B9184" s="449">
        <v>106128</v>
      </c>
      <c r="C9184" s="439" t="s">
        <v>13322</v>
      </c>
      <c r="D9184" s="449" t="s">
        <v>84</v>
      </c>
      <c r="E9184" s="450">
        <v>163.61000000000001</v>
      </c>
      <c r="F9184" s="455">
        <v>0</v>
      </c>
      <c r="G9184" s="453">
        <f>VLOOKUP(B9184,'SINAPI-%MO'!B:E,4,0)</f>
        <v>0.46079999999999999</v>
      </c>
      <c r="H9184" s="456">
        <f t="shared" si="143"/>
        <v>88.21</v>
      </c>
    </row>
    <row r="9185" spans="1:8" x14ac:dyDescent="0.25">
      <c r="A9185" s="447"/>
      <c r="B9185" s="449">
        <v>106130</v>
      </c>
      <c r="C9185" s="439" t="s">
        <v>13323</v>
      </c>
      <c r="D9185" s="449" t="s">
        <v>84</v>
      </c>
      <c r="E9185" s="450">
        <v>135.78</v>
      </c>
      <c r="F9185" s="455">
        <v>0</v>
      </c>
      <c r="G9185" s="453">
        <f>VLOOKUP(B9185,'SINAPI-%MO'!B:E,4,0)</f>
        <v>1</v>
      </c>
      <c r="H9185" s="456">
        <f t="shared" si="143"/>
        <v>0</v>
      </c>
    </row>
    <row r="9186" spans="1:8" x14ac:dyDescent="0.25">
      <c r="A9186" s="447"/>
      <c r="B9186" s="449">
        <v>106129</v>
      </c>
      <c r="C9186" s="439" t="s">
        <v>13324</v>
      </c>
      <c r="D9186" s="449" t="s">
        <v>84</v>
      </c>
      <c r="E9186" s="450">
        <v>71.38</v>
      </c>
      <c r="F9186" s="455">
        <v>0</v>
      </c>
      <c r="G9186" s="453">
        <f>VLOOKUP(B9186,'SINAPI-%MO'!B:E,4,0)</f>
        <v>1</v>
      </c>
      <c r="H9186" s="456">
        <f t="shared" si="143"/>
        <v>0</v>
      </c>
    </row>
    <row r="9187" spans="1:8" x14ac:dyDescent="0.25">
      <c r="A9187" s="447"/>
      <c r="B9187" s="449">
        <v>106125</v>
      </c>
      <c r="C9187" s="439" t="s">
        <v>13325</v>
      </c>
      <c r="D9187" s="449" t="s">
        <v>84</v>
      </c>
      <c r="E9187" s="450">
        <v>55.18</v>
      </c>
      <c r="F9187" s="455">
        <v>0</v>
      </c>
      <c r="G9187" s="453">
        <f>VLOOKUP(B9187,'SINAPI-%MO'!B:E,4,0)</f>
        <v>1</v>
      </c>
      <c r="H9187" s="456">
        <f t="shared" si="143"/>
        <v>0</v>
      </c>
    </row>
    <row r="9188" spans="1:8" x14ac:dyDescent="0.25">
      <c r="A9188" s="447"/>
      <c r="B9188" s="449">
        <v>106124</v>
      </c>
      <c r="C9188" s="439" t="s">
        <v>13326</v>
      </c>
      <c r="D9188" s="449" t="s">
        <v>84</v>
      </c>
      <c r="E9188" s="450">
        <v>54.97</v>
      </c>
      <c r="F9188" s="455">
        <v>0</v>
      </c>
      <c r="G9188" s="453">
        <f>VLOOKUP(B9188,'SINAPI-%MO'!B:E,4,0)</f>
        <v>1</v>
      </c>
      <c r="H9188" s="456">
        <f t="shared" si="143"/>
        <v>0</v>
      </c>
    </row>
    <row r="9189" spans="1:8" x14ac:dyDescent="0.25">
      <c r="A9189" s="447"/>
      <c r="B9189" s="449">
        <v>106123</v>
      </c>
      <c r="C9189" s="439" t="s">
        <v>13327</v>
      </c>
      <c r="D9189" s="449" t="s">
        <v>84</v>
      </c>
      <c r="E9189" s="450">
        <v>164.05</v>
      </c>
      <c r="F9189" s="455">
        <v>0</v>
      </c>
      <c r="G9189" s="453">
        <f>VLOOKUP(B9189,'SINAPI-%MO'!B:E,4,0)</f>
        <v>0.4622</v>
      </c>
      <c r="H9189" s="456">
        <f t="shared" si="143"/>
        <v>88.22</v>
      </c>
    </row>
    <row r="9190" spans="1:8" x14ac:dyDescent="0.25">
      <c r="A9190" s="447"/>
      <c r="B9190" s="449">
        <v>106445</v>
      </c>
      <c r="C9190" s="439" t="s">
        <v>15415</v>
      </c>
      <c r="D9190" s="449" t="s">
        <v>60</v>
      </c>
      <c r="E9190" s="450">
        <v>0</v>
      </c>
      <c r="F9190" s="455"/>
      <c r="G9190" s="453" t="e">
        <f>VLOOKUP(B9190,'SINAPI-%MO'!B:E,4,0)</f>
        <v>#N/A</v>
      </c>
      <c r="H9190" s="456" t="str">
        <f t="shared" si="143"/>
        <v/>
      </c>
    </row>
    <row r="9191" spans="1:8" x14ac:dyDescent="0.25">
      <c r="A9191" s="447"/>
      <c r="B9191" s="449">
        <v>106446</v>
      </c>
      <c r="C9191" s="439" t="s">
        <v>15416</v>
      </c>
      <c r="D9191" s="449" t="s">
        <v>60</v>
      </c>
      <c r="E9191" s="450">
        <v>0</v>
      </c>
      <c r="F9191" s="455"/>
      <c r="G9191" s="453" t="e">
        <f>VLOOKUP(B9191,'SINAPI-%MO'!B:E,4,0)</f>
        <v>#N/A</v>
      </c>
      <c r="H9191" s="456" t="str">
        <f t="shared" si="143"/>
        <v/>
      </c>
    </row>
    <row r="9192" spans="1:8" x14ac:dyDescent="0.25">
      <c r="A9192" s="447"/>
      <c r="B9192" s="449">
        <v>106447</v>
      </c>
      <c r="C9192" s="439" t="s">
        <v>15417</v>
      </c>
      <c r="D9192" s="449" t="s">
        <v>60</v>
      </c>
      <c r="E9192" s="450">
        <v>0</v>
      </c>
      <c r="F9192" s="455"/>
      <c r="G9192" s="453" t="e">
        <f>VLOOKUP(B9192,'SINAPI-%MO'!B:E,4,0)</f>
        <v>#N/A</v>
      </c>
      <c r="H9192" s="456" t="str">
        <f t="shared" si="143"/>
        <v/>
      </c>
    </row>
    <row r="9193" spans="1:8" x14ac:dyDescent="0.25">
      <c r="A9193" s="447"/>
      <c r="B9193" s="449">
        <v>106448</v>
      </c>
      <c r="C9193" s="439" t="s">
        <v>15418</v>
      </c>
      <c r="D9193" s="449" t="s">
        <v>60</v>
      </c>
      <c r="E9193" s="450">
        <v>0</v>
      </c>
      <c r="F9193" s="455"/>
      <c r="G9193" s="453" t="e">
        <f>VLOOKUP(B9193,'SINAPI-%MO'!B:E,4,0)</f>
        <v>#N/A</v>
      </c>
      <c r="H9193" s="456" t="str">
        <f t="shared" si="143"/>
        <v/>
      </c>
    </row>
    <row r="9194" spans="1:8" x14ac:dyDescent="0.25">
      <c r="A9194" s="447"/>
      <c r="B9194" s="449">
        <v>106449</v>
      </c>
      <c r="C9194" s="439" t="s">
        <v>15419</v>
      </c>
      <c r="D9194" s="449" t="s">
        <v>60</v>
      </c>
      <c r="E9194" s="450">
        <v>0</v>
      </c>
      <c r="F9194" s="455"/>
      <c r="G9194" s="453" t="e">
        <f>VLOOKUP(B9194,'SINAPI-%MO'!B:E,4,0)</f>
        <v>#N/A</v>
      </c>
      <c r="H9194" s="456" t="str">
        <f t="shared" si="143"/>
        <v/>
      </c>
    </row>
    <row r="9195" spans="1:8" x14ac:dyDescent="0.25">
      <c r="A9195" s="447"/>
      <c r="B9195" s="449">
        <v>106455</v>
      </c>
      <c r="C9195" s="439" t="s">
        <v>14955</v>
      </c>
      <c r="D9195" s="449" t="s">
        <v>73</v>
      </c>
      <c r="E9195" s="450">
        <v>1112.92</v>
      </c>
      <c r="F9195" s="455">
        <v>0</v>
      </c>
      <c r="G9195" s="453">
        <f>VLOOKUP(B9195,'SINAPI-%MO'!B:E,4,0)</f>
        <v>0.52210000000000001</v>
      </c>
      <c r="H9195" s="456">
        <f t="shared" si="143"/>
        <v>531.86</v>
      </c>
    </row>
    <row r="9196" spans="1:8" x14ac:dyDescent="0.25">
      <c r="A9196" s="447"/>
      <c r="B9196" s="449">
        <v>106450</v>
      </c>
      <c r="C9196" s="439" t="s">
        <v>15420</v>
      </c>
      <c r="D9196" s="449" t="s">
        <v>60</v>
      </c>
      <c r="E9196" s="450">
        <v>0</v>
      </c>
      <c r="F9196" s="455"/>
      <c r="G9196" s="453" t="e">
        <f>VLOOKUP(B9196,'SINAPI-%MO'!B:E,4,0)</f>
        <v>#N/A</v>
      </c>
      <c r="H9196" s="456" t="str">
        <f t="shared" si="143"/>
        <v/>
      </c>
    </row>
    <row r="9197" spans="1:8" x14ac:dyDescent="0.25">
      <c r="A9197" s="447"/>
      <c r="B9197" s="449">
        <v>106451</v>
      </c>
      <c r="C9197" s="439" t="s">
        <v>15421</v>
      </c>
      <c r="D9197" s="449" t="s">
        <v>60</v>
      </c>
      <c r="E9197" s="450">
        <v>0</v>
      </c>
      <c r="F9197" s="455"/>
      <c r="G9197" s="453" t="e">
        <f>VLOOKUP(B9197,'SINAPI-%MO'!B:E,4,0)</f>
        <v>#N/A</v>
      </c>
      <c r="H9197" s="456" t="str">
        <f t="shared" si="143"/>
        <v/>
      </c>
    </row>
    <row r="9198" spans="1:8" x14ac:dyDescent="0.25">
      <c r="A9198" s="447"/>
      <c r="B9198" s="449">
        <v>106452</v>
      </c>
      <c r="C9198" s="439" t="s">
        <v>15422</v>
      </c>
      <c r="D9198" s="449" t="s">
        <v>60</v>
      </c>
      <c r="E9198" s="450">
        <v>0</v>
      </c>
      <c r="F9198" s="455"/>
      <c r="G9198" s="453" t="e">
        <f>VLOOKUP(B9198,'SINAPI-%MO'!B:E,4,0)</f>
        <v>#N/A</v>
      </c>
      <c r="H9198" s="456" t="str">
        <f t="shared" si="143"/>
        <v/>
      </c>
    </row>
    <row r="9199" spans="1:8" x14ac:dyDescent="0.25">
      <c r="A9199" s="447"/>
      <c r="B9199" s="449">
        <v>106453</v>
      </c>
      <c r="C9199" s="439" t="s">
        <v>15423</v>
      </c>
      <c r="D9199" s="449" t="s">
        <v>60</v>
      </c>
      <c r="E9199" s="450">
        <v>0</v>
      </c>
      <c r="F9199" s="455"/>
      <c r="G9199" s="453" t="e">
        <f>VLOOKUP(B9199,'SINAPI-%MO'!B:E,4,0)</f>
        <v>#N/A</v>
      </c>
      <c r="H9199" s="456" t="str">
        <f t="shared" si="143"/>
        <v/>
      </c>
    </row>
    <row r="9200" spans="1:8" x14ac:dyDescent="0.25">
      <c r="A9200" s="447"/>
      <c r="B9200" s="449">
        <v>106454</v>
      </c>
      <c r="C9200" s="439" t="s">
        <v>15424</v>
      </c>
      <c r="D9200" s="449" t="s">
        <v>60</v>
      </c>
      <c r="E9200" s="450">
        <v>0</v>
      </c>
      <c r="F9200" s="455"/>
      <c r="G9200" s="453" t="e">
        <f>VLOOKUP(B9200,'SINAPI-%MO'!B:E,4,0)</f>
        <v>#N/A</v>
      </c>
      <c r="H9200" s="456" t="str">
        <f t="shared" si="143"/>
        <v/>
      </c>
    </row>
    <row r="9201" spans="1:8" x14ac:dyDescent="0.25">
      <c r="A9201" s="447"/>
      <c r="B9201" s="449">
        <v>106456</v>
      </c>
      <c r="C9201" s="439" t="s">
        <v>14956</v>
      </c>
      <c r="D9201" s="449" t="s">
        <v>73</v>
      </c>
      <c r="E9201" s="450">
        <v>1251.1400000000001</v>
      </c>
      <c r="F9201" s="455">
        <v>0</v>
      </c>
      <c r="G9201" s="453">
        <f>VLOOKUP(B9201,'SINAPI-%MO'!B:E,4,0)</f>
        <v>0.52869999999999995</v>
      </c>
      <c r="H9201" s="456">
        <f t="shared" si="143"/>
        <v>589.66</v>
      </c>
    </row>
    <row r="9202" spans="1:8" x14ac:dyDescent="0.25">
      <c r="A9202" s="447"/>
      <c r="B9202" s="449">
        <v>106426</v>
      </c>
      <c r="C9202" s="439" t="s">
        <v>15425</v>
      </c>
      <c r="D9202" s="449" t="s">
        <v>60</v>
      </c>
      <c r="E9202" s="450">
        <v>0</v>
      </c>
      <c r="F9202" s="455"/>
      <c r="G9202" s="453" t="e">
        <f>VLOOKUP(B9202,'SINAPI-%MO'!B:E,4,0)</f>
        <v>#N/A</v>
      </c>
      <c r="H9202" s="456" t="str">
        <f t="shared" si="143"/>
        <v/>
      </c>
    </row>
    <row r="9203" spans="1:8" x14ac:dyDescent="0.25">
      <c r="A9203" s="447"/>
      <c r="B9203" s="449">
        <v>106442</v>
      </c>
      <c r="C9203" s="439" t="s">
        <v>15426</v>
      </c>
      <c r="D9203" s="449" t="s">
        <v>60</v>
      </c>
      <c r="E9203" s="450">
        <v>0</v>
      </c>
      <c r="F9203" s="455"/>
      <c r="G9203" s="453" t="e">
        <f>VLOOKUP(B9203,'SINAPI-%MO'!B:E,4,0)</f>
        <v>#N/A</v>
      </c>
      <c r="H9203" s="456" t="str">
        <f t="shared" si="143"/>
        <v/>
      </c>
    </row>
    <row r="9204" spans="1:8" x14ac:dyDescent="0.25">
      <c r="A9204" s="447"/>
      <c r="B9204" s="449">
        <v>106427</v>
      </c>
      <c r="C9204" s="439" t="s">
        <v>15427</v>
      </c>
      <c r="D9204" s="449" t="s">
        <v>60</v>
      </c>
      <c r="E9204" s="450">
        <v>0</v>
      </c>
      <c r="F9204" s="455"/>
      <c r="G9204" s="453" t="e">
        <f>VLOOKUP(B9204,'SINAPI-%MO'!B:E,4,0)</f>
        <v>#N/A</v>
      </c>
      <c r="H9204" s="456" t="str">
        <f t="shared" si="143"/>
        <v/>
      </c>
    </row>
    <row r="9205" spans="1:8" x14ac:dyDescent="0.25">
      <c r="A9205" s="447"/>
      <c r="B9205" s="449">
        <v>106428</v>
      </c>
      <c r="C9205" s="439" t="s">
        <v>15428</v>
      </c>
      <c r="D9205" s="449" t="s">
        <v>60</v>
      </c>
      <c r="E9205" s="450">
        <v>0</v>
      </c>
      <c r="F9205" s="455"/>
      <c r="G9205" s="453" t="e">
        <f>VLOOKUP(B9205,'SINAPI-%MO'!B:E,4,0)</f>
        <v>#N/A</v>
      </c>
      <c r="H9205" s="456" t="str">
        <f t="shared" si="143"/>
        <v/>
      </c>
    </row>
    <row r="9206" spans="1:8" x14ac:dyDescent="0.25">
      <c r="A9206" s="447"/>
      <c r="B9206" s="449">
        <v>106429</v>
      </c>
      <c r="C9206" s="439" t="s">
        <v>15429</v>
      </c>
      <c r="D9206" s="449" t="s">
        <v>60</v>
      </c>
      <c r="E9206" s="450">
        <v>0</v>
      </c>
      <c r="F9206" s="455"/>
      <c r="G9206" s="453" t="e">
        <f>VLOOKUP(B9206,'SINAPI-%MO'!B:E,4,0)</f>
        <v>#N/A</v>
      </c>
      <c r="H9206" s="456" t="str">
        <f t="shared" si="143"/>
        <v/>
      </c>
    </row>
    <row r="9207" spans="1:8" x14ac:dyDescent="0.25">
      <c r="A9207" s="447"/>
      <c r="B9207" s="449">
        <v>106430</v>
      </c>
      <c r="C9207" s="439" t="s">
        <v>15430</v>
      </c>
      <c r="D9207" s="449" t="s">
        <v>60</v>
      </c>
      <c r="E9207" s="450">
        <v>0</v>
      </c>
      <c r="F9207" s="455"/>
      <c r="G9207" s="453" t="e">
        <f>VLOOKUP(B9207,'SINAPI-%MO'!B:E,4,0)</f>
        <v>#N/A</v>
      </c>
      <c r="H9207" s="456" t="str">
        <f t="shared" si="143"/>
        <v/>
      </c>
    </row>
    <row r="9208" spans="1:8" x14ac:dyDescent="0.25">
      <c r="A9208" s="447"/>
      <c r="B9208" s="449">
        <v>106425</v>
      </c>
      <c r="C9208" s="439" t="s">
        <v>15431</v>
      </c>
      <c r="D9208" s="449" t="s">
        <v>60</v>
      </c>
      <c r="E9208" s="450">
        <v>0</v>
      </c>
      <c r="F9208" s="455"/>
      <c r="G9208" s="453" t="e">
        <f>VLOOKUP(B9208,'SINAPI-%MO'!B:E,4,0)</f>
        <v>#N/A</v>
      </c>
      <c r="H9208" s="456" t="str">
        <f t="shared" si="143"/>
        <v/>
      </c>
    </row>
    <row r="9209" spans="1:8" x14ac:dyDescent="0.25">
      <c r="A9209" s="447"/>
      <c r="B9209" s="449">
        <v>106431</v>
      </c>
      <c r="C9209" s="439" t="s">
        <v>15432</v>
      </c>
      <c r="D9209" s="449" t="s">
        <v>60</v>
      </c>
      <c r="E9209" s="450">
        <v>0</v>
      </c>
      <c r="F9209" s="455"/>
      <c r="G9209" s="453" t="e">
        <f>VLOOKUP(B9209,'SINAPI-%MO'!B:E,4,0)</f>
        <v>#N/A</v>
      </c>
      <c r="H9209" s="456" t="str">
        <f t="shared" si="143"/>
        <v/>
      </c>
    </row>
    <row r="9210" spans="1:8" x14ac:dyDescent="0.25">
      <c r="A9210" s="447"/>
      <c r="B9210" s="449">
        <v>106441</v>
      </c>
      <c r="C9210" s="439" t="s">
        <v>15433</v>
      </c>
      <c r="D9210" s="449" t="s">
        <v>60</v>
      </c>
      <c r="E9210" s="450">
        <v>0</v>
      </c>
      <c r="F9210" s="455"/>
      <c r="G9210" s="453" t="e">
        <f>VLOOKUP(B9210,'SINAPI-%MO'!B:E,4,0)</f>
        <v>#N/A</v>
      </c>
      <c r="H9210" s="456" t="str">
        <f t="shared" si="143"/>
        <v/>
      </c>
    </row>
    <row r="9211" spans="1:8" x14ac:dyDescent="0.25">
      <c r="A9211" s="447"/>
      <c r="B9211" s="449">
        <v>106433</v>
      </c>
      <c r="C9211" s="439" t="s">
        <v>15434</v>
      </c>
      <c r="D9211" s="449" t="s">
        <v>60</v>
      </c>
      <c r="E9211" s="450">
        <v>0</v>
      </c>
      <c r="F9211" s="455"/>
      <c r="G9211" s="453" t="e">
        <f>VLOOKUP(B9211,'SINAPI-%MO'!B:E,4,0)</f>
        <v>#N/A</v>
      </c>
      <c r="H9211" s="456" t="str">
        <f t="shared" si="143"/>
        <v/>
      </c>
    </row>
    <row r="9212" spans="1:8" x14ac:dyDescent="0.25">
      <c r="A9212" s="447"/>
      <c r="B9212" s="449">
        <v>106444</v>
      </c>
      <c r="C9212" s="439" t="s">
        <v>15435</v>
      </c>
      <c r="D9212" s="449" t="s">
        <v>60</v>
      </c>
      <c r="E9212" s="450">
        <v>0</v>
      </c>
      <c r="F9212" s="455"/>
      <c r="G9212" s="453" t="e">
        <f>VLOOKUP(B9212,'SINAPI-%MO'!B:E,4,0)</f>
        <v>#N/A</v>
      </c>
      <c r="H9212" s="456" t="str">
        <f t="shared" si="143"/>
        <v/>
      </c>
    </row>
    <row r="9213" spans="1:8" x14ac:dyDescent="0.25">
      <c r="A9213" s="447"/>
      <c r="B9213" s="449">
        <v>106434</v>
      </c>
      <c r="C9213" s="439" t="s">
        <v>15436</v>
      </c>
      <c r="D9213" s="449" t="s">
        <v>60</v>
      </c>
      <c r="E9213" s="450">
        <v>0</v>
      </c>
      <c r="F9213" s="455"/>
      <c r="G9213" s="453" t="e">
        <f>VLOOKUP(B9213,'SINAPI-%MO'!B:E,4,0)</f>
        <v>#N/A</v>
      </c>
      <c r="H9213" s="456" t="str">
        <f t="shared" si="143"/>
        <v/>
      </c>
    </row>
    <row r="9214" spans="1:8" x14ac:dyDescent="0.25">
      <c r="A9214" s="447"/>
      <c r="B9214" s="449">
        <v>106435</v>
      </c>
      <c r="C9214" s="439" t="s">
        <v>15437</v>
      </c>
      <c r="D9214" s="449" t="s">
        <v>60</v>
      </c>
      <c r="E9214" s="450">
        <v>0</v>
      </c>
      <c r="F9214" s="455"/>
      <c r="G9214" s="453" t="e">
        <f>VLOOKUP(B9214,'SINAPI-%MO'!B:E,4,0)</f>
        <v>#N/A</v>
      </c>
      <c r="H9214" s="456" t="str">
        <f t="shared" si="143"/>
        <v/>
      </c>
    </row>
    <row r="9215" spans="1:8" x14ac:dyDescent="0.25">
      <c r="A9215" s="447"/>
      <c r="B9215" s="449">
        <v>106436</v>
      </c>
      <c r="C9215" s="439" t="s">
        <v>15438</v>
      </c>
      <c r="D9215" s="449" t="s">
        <v>60</v>
      </c>
      <c r="E9215" s="450">
        <v>0</v>
      </c>
      <c r="F9215" s="455"/>
      <c r="G9215" s="453" t="e">
        <f>VLOOKUP(B9215,'SINAPI-%MO'!B:E,4,0)</f>
        <v>#N/A</v>
      </c>
      <c r="H9215" s="456" t="str">
        <f t="shared" si="143"/>
        <v/>
      </c>
    </row>
    <row r="9216" spans="1:8" x14ac:dyDescent="0.25">
      <c r="A9216" s="447"/>
      <c r="B9216" s="449">
        <v>106437</v>
      </c>
      <c r="C9216" s="439" t="s">
        <v>15439</v>
      </c>
      <c r="D9216" s="449" t="s">
        <v>60</v>
      </c>
      <c r="E9216" s="450">
        <v>0</v>
      </c>
      <c r="F9216" s="455"/>
      <c r="G9216" s="453" t="e">
        <f>VLOOKUP(B9216,'SINAPI-%MO'!B:E,4,0)</f>
        <v>#N/A</v>
      </c>
      <c r="H9216" s="456" t="str">
        <f t="shared" si="143"/>
        <v/>
      </c>
    </row>
    <row r="9217" spans="1:8" x14ac:dyDescent="0.25">
      <c r="A9217" s="447"/>
      <c r="B9217" s="449">
        <v>106432</v>
      </c>
      <c r="C9217" s="439" t="s">
        <v>15440</v>
      </c>
      <c r="D9217" s="449" t="s">
        <v>60</v>
      </c>
      <c r="E9217" s="450">
        <v>0</v>
      </c>
      <c r="F9217" s="455"/>
      <c r="G9217" s="453" t="e">
        <f>VLOOKUP(B9217,'SINAPI-%MO'!B:E,4,0)</f>
        <v>#N/A</v>
      </c>
      <c r="H9217" s="456" t="str">
        <f t="shared" si="143"/>
        <v/>
      </c>
    </row>
    <row r="9218" spans="1:8" x14ac:dyDescent="0.25">
      <c r="A9218" s="447"/>
      <c r="B9218" s="449">
        <v>106438</v>
      </c>
      <c r="C9218" s="439" t="s">
        <v>15441</v>
      </c>
      <c r="D9218" s="449" t="s">
        <v>60</v>
      </c>
      <c r="E9218" s="450">
        <v>0</v>
      </c>
      <c r="F9218" s="455"/>
      <c r="G9218" s="453" t="e">
        <f>VLOOKUP(B9218,'SINAPI-%MO'!B:E,4,0)</f>
        <v>#N/A</v>
      </c>
      <c r="H9218" s="456" t="str">
        <f t="shared" si="143"/>
        <v/>
      </c>
    </row>
    <row r="9219" spans="1:8" x14ac:dyDescent="0.25">
      <c r="A9219" s="447"/>
      <c r="B9219" s="449">
        <v>106443</v>
      </c>
      <c r="C9219" s="439" t="s">
        <v>15442</v>
      </c>
      <c r="D9219" s="449" t="s">
        <v>60</v>
      </c>
      <c r="E9219" s="450">
        <v>0</v>
      </c>
      <c r="F9219" s="455"/>
      <c r="G9219" s="453" t="e">
        <f>VLOOKUP(B9219,'SINAPI-%MO'!B:E,4,0)</f>
        <v>#N/A</v>
      </c>
      <c r="H9219" s="456" t="str">
        <f t="shared" si="143"/>
        <v/>
      </c>
    </row>
    <row r="9220" spans="1:8" x14ac:dyDescent="0.25">
      <c r="A9220" s="447"/>
      <c r="B9220" s="449">
        <v>106419</v>
      </c>
      <c r="C9220" s="439" t="s">
        <v>15443</v>
      </c>
      <c r="D9220" s="449" t="s">
        <v>60</v>
      </c>
      <c r="E9220" s="450">
        <v>0</v>
      </c>
      <c r="F9220" s="455"/>
      <c r="G9220" s="453" t="e">
        <f>VLOOKUP(B9220,'SINAPI-%MO'!B:E,4,0)</f>
        <v>#N/A</v>
      </c>
      <c r="H9220" s="456" t="str">
        <f t="shared" si="143"/>
        <v/>
      </c>
    </row>
    <row r="9221" spans="1:8" x14ac:dyDescent="0.25">
      <c r="A9221" s="447"/>
      <c r="B9221" s="449">
        <v>106440</v>
      </c>
      <c r="C9221" s="439" t="s">
        <v>15444</v>
      </c>
      <c r="D9221" s="449" t="s">
        <v>60</v>
      </c>
      <c r="E9221" s="450">
        <v>0</v>
      </c>
      <c r="F9221" s="455"/>
      <c r="G9221" s="453" t="e">
        <f>VLOOKUP(B9221,'SINAPI-%MO'!B:E,4,0)</f>
        <v>#N/A</v>
      </c>
      <c r="H9221" s="456" t="str">
        <f t="shared" si="143"/>
        <v/>
      </c>
    </row>
    <row r="9222" spans="1:8" x14ac:dyDescent="0.25">
      <c r="A9222" s="447"/>
      <c r="B9222" s="449">
        <v>106420</v>
      </c>
      <c r="C9222" s="439" t="s">
        <v>15445</v>
      </c>
      <c r="D9222" s="449" t="s">
        <v>60</v>
      </c>
      <c r="E9222" s="450">
        <v>0</v>
      </c>
      <c r="F9222" s="455"/>
      <c r="G9222" s="453" t="e">
        <f>VLOOKUP(B9222,'SINAPI-%MO'!B:E,4,0)</f>
        <v>#N/A</v>
      </c>
      <c r="H9222" s="456" t="str">
        <f t="shared" si="143"/>
        <v/>
      </c>
    </row>
    <row r="9223" spans="1:8" x14ac:dyDescent="0.25">
      <c r="A9223" s="447"/>
      <c r="B9223" s="449">
        <v>106421</v>
      </c>
      <c r="C9223" s="439" t="s">
        <v>15446</v>
      </c>
      <c r="D9223" s="449" t="s">
        <v>60</v>
      </c>
      <c r="E9223" s="450">
        <v>0</v>
      </c>
      <c r="F9223" s="455"/>
      <c r="G9223" s="453" t="e">
        <f>VLOOKUP(B9223,'SINAPI-%MO'!B:E,4,0)</f>
        <v>#N/A</v>
      </c>
      <c r="H9223" s="456" t="str">
        <f t="shared" si="143"/>
        <v/>
      </c>
    </row>
    <row r="9224" spans="1:8" x14ac:dyDescent="0.25">
      <c r="A9224" s="447"/>
      <c r="B9224" s="449">
        <v>106422</v>
      </c>
      <c r="C9224" s="439" t="s">
        <v>15447</v>
      </c>
      <c r="D9224" s="449" t="s">
        <v>60</v>
      </c>
      <c r="E9224" s="450">
        <v>0</v>
      </c>
      <c r="F9224" s="455"/>
      <c r="G9224" s="453" t="e">
        <f>VLOOKUP(B9224,'SINAPI-%MO'!B:E,4,0)</f>
        <v>#N/A</v>
      </c>
      <c r="H9224" s="456" t="str">
        <f t="shared" si="143"/>
        <v/>
      </c>
    </row>
    <row r="9225" spans="1:8" x14ac:dyDescent="0.25">
      <c r="A9225" s="447"/>
      <c r="B9225" s="449">
        <v>106423</v>
      </c>
      <c r="C9225" s="439" t="s">
        <v>15448</v>
      </c>
      <c r="D9225" s="449" t="s">
        <v>60</v>
      </c>
      <c r="E9225" s="450">
        <v>0</v>
      </c>
      <c r="F9225" s="455"/>
      <c r="G9225" s="453" t="e">
        <f>VLOOKUP(B9225,'SINAPI-%MO'!B:E,4,0)</f>
        <v>#N/A</v>
      </c>
      <c r="H9225" s="456" t="str">
        <f t="shared" si="143"/>
        <v/>
      </c>
    </row>
    <row r="9226" spans="1:8" x14ac:dyDescent="0.25">
      <c r="A9226" s="447"/>
      <c r="B9226" s="449">
        <v>106418</v>
      </c>
      <c r="C9226" s="439" t="s">
        <v>15449</v>
      </c>
      <c r="D9226" s="449" t="s">
        <v>60</v>
      </c>
      <c r="E9226" s="450">
        <v>0</v>
      </c>
      <c r="F9226" s="455"/>
      <c r="G9226" s="453" t="e">
        <f>VLOOKUP(B9226,'SINAPI-%MO'!B:E,4,0)</f>
        <v>#N/A</v>
      </c>
      <c r="H9226" s="456" t="str">
        <f t="shared" si="143"/>
        <v/>
      </c>
    </row>
    <row r="9227" spans="1:8" x14ac:dyDescent="0.25">
      <c r="A9227" s="447"/>
      <c r="B9227" s="449">
        <v>106424</v>
      </c>
      <c r="C9227" s="439" t="s">
        <v>15450</v>
      </c>
      <c r="D9227" s="449" t="s">
        <v>60</v>
      </c>
      <c r="E9227" s="450">
        <v>0</v>
      </c>
      <c r="F9227" s="455"/>
      <c r="G9227" s="453" t="e">
        <f>VLOOKUP(B9227,'SINAPI-%MO'!B:E,4,0)</f>
        <v>#N/A</v>
      </c>
      <c r="H9227" s="456" t="str">
        <f t="shared" si="143"/>
        <v/>
      </c>
    </row>
    <row r="9228" spans="1:8" x14ac:dyDescent="0.25">
      <c r="A9228" s="447"/>
      <c r="B9228" s="449">
        <v>106439</v>
      </c>
      <c r="C9228" s="439" t="s">
        <v>15451</v>
      </c>
      <c r="D9228" s="449" t="s">
        <v>60</v>
      </c>
      <c r="E9228" s="450">
        <v>0</v>
      </c>
      <c r="F9228" s="455"/>
      <c r="G9228" s="453" t="e">
        <f>VLOOKUP(B9228,'SINAPI-%MO'!B:E,4,0)</f>
        <v>#N/A</v>
      </c>
      <c r="H9228" s="456" t="str">
        <f t="shared" ref="H9228:H9291" si="144">IF(E9228&gt;0,TRUNC(E9228*(1-G9228),2),"")</f>
        <v/>
      </c>
    </row>
    <row r="9229" spans="1:8" x14ac:dyDescent="0.25">
      <c r="A9229" s="447"/>
      <c r="B9229" s="449">
        <v>88789</v>
      </c>
      <c r="C9229" s="439" t="s">
        <v>4546</v>
      </c>
      <c r="D9229" s="449" t="s">
        <v>71</v>
      </c>
      <c r="E9229" s="450">
        <v>479.09</v>
      </c>
      <c r="F9229" s="455">
        <v>0</v>
      </c>
      <c r="G9229" s="453">
        <f>VLOOKUP(B9229,'SINAPI-%MO'!B:E,4,0)</f>
        <v>0.11459999999999999</v>
      </c>
      <c r="H9229" s="456">
        <f t="shared" si="144"/>
        <v>424.18</v>
      </c>
    </row>
    <row r="9230" spans="1:8" x14ac:dyDescent="0.25">
      <c r="A9230" s="447"/>
      <c r="B9230" s="449">
        <v>88788</v>
      </c>
      <c r="C9230" s="439" t="s">
        <v>4545</v>
      </c>
      <c r="D9230" s="449" t="s">
        <v>71</v>
      </c>
      <c r="E9230" s="450">
        <v>397.93</v>
      </c>
      <c r="F9230" s="455">
        <v>0</v>
      </c>
      <c r="G9230" s="453">
        <f>VLOOKUP(B9230,'SINAPI-%MO'!B:E,4,0)</f>
        <v>0.11940000000000001</v>
      </c>
      <c r="H9230" s="456">
        <f t="shared" si="144"/>
        <v>350.41</v>
      </c>
    </row>
    <row r="9231" spans="1:8" x14ac:dyDescent="0.25">
      <c r="A9231" s="447"/>
      <c r="B9231" s="449">
        <v>87245</v>
      </c>
      <c r="C9231" s="439" t="s">
        <v>4544</v>
      </c>
      <c r="D9231" s="449" t="s">
        <v>71</v>
      </c>
      <c r="E9231" s="450">
        <v>364.67</v>
      </c>
      <c r="F9231" s="455">
        <v>0</v>
      </c>
      <c r="G9231" s="453">
        <f>VLOOKUP(B9231,'SINAPI-%MO'!B:E,4,0)</f>
        <v>0.1464</v>
      </c>
      <c r="H9231" s="456">
        <f t="shared" si="144"/>
        <v>311.27999999999997</v>
      </c>
    </row>
    <row r="9232" spans="1:8" x14ac:dyDescent="0.25">
      <c r="A9232" s="447"/>
      <c r="B9232" s="449">
        <v>87244</v>
      </c>
      <c r="C9232" s="439" t="s">
        <v>4543</v>
      </c>
      <c r="D9232" s="449" t="s">
        <v>71</v>
      </c>
      <c r="E9232" s="450">
        <v>303.37</v>
      </c>
      <c r="F9232" s="455">
        <v>0</v>
      </c>
      <c r="G9232" s="453">
        <f>VLOOKUP(B9232,'SINAPI-%MO'!B:E,4,0)</f>
        <v>0.15140000000000001</v>
      </c>
      <c r="H9232" s="456">
        <f t="shared" si="144"/>
        <v>257.43</v>
      </c>
    </row>
    <row r="9233" spans="1:8" x14ac:dyDescent="0.25">
      <c r="A9233" s="447"/>
      <c r="B9233" s="449">
        <v>104589</v>
      </c>
      <c r="C9233" s="439" t="s">
        <v>13328</v>
      </c>
      <c r="D9233" s="449" t="s">
        <v>71</v>
      </c>
      <c r="E9233" s="450">
        <v>299.79000000000002</v>
      </c>
      <c r="F9233" s="455">
        <v>0</v>
      </c>
      <c r="G9233" s="453">
        <f>VLOOKUP(B9233,'SINAPI-%MO'!B:E,4,0)</f>
        <v>0.17599999999999999</v>
      </c>
      <c r="H9233" s="456">
        <f t="shared" si="144"/>
        <v>247.02</v>
      </c>
    </row>
    <row r="9234" spans="1:8" x14ac:dyDescent="0.25">
      <c r="A9234" s="447"/>
      <c r="B9234" s="449">
        <v>104588</v>
      </c>
      <c r="C9234" s="439" t="s">
        <v>6103</v>
      </c>
      <c r="D9234" s="449" t="s">
        <v>71</v>
      </c>
      <c r="E9234" s="450">
        <v>249.98</v>
      </c>
      <c r="F9234" s="455">
        <v>0</v>
      </c>
      <c r="G9234" s="453">
        <f>VLOOKUP(B9234,'SINAPI-%MO'!B:E,4,0)</f>
        <v>0.18129999999999999</v>
      </c>
      <c r="H9234" s="456">
        <f t="shared" si="144"/>
        <v>204.65</v>
      </c>
    </row>
    <row r="9235" spans="1:8" x14ac:dyDescent="0.25">
      <c r="A9235" s="447"/>
      <c r="B9235" s="449">
        <v>104591</v>
      </c>
      <c r="C9235" s="439" t="s">
        <v>13329</v>
      </c>
      <c r="D9235" s="449" t="s">
        <v>71</v>
      </c>
      <c r="E9235" s="450">
        <v>327.13</v>
      </c>
      <c r="F9235" s="455">
        <v>0</v>
      </c>
      <c r="G9235" s="453">
        <f>VLOOKUP(B9235,'SINAPI-%MO'!B:E,4,0)</f>
        <v>0.20169999999999999</v>
      </c>
      <c r="H9235" s="456">
        <f t="shared" si="144"/>
        <v>261.14</v>
      </c>
    </row>
    <row r="9236" spans="1:8" x14ac:dyDescent="0.25">
      <c r="A9236" s="447"/>
      <c r="B9236" s="449">
        <v>104590</v>
      </c>
      <c r="C9236" s="439" t="s">
        <v>6104</v>
      </c>
      <c r="D9236" s="449" t="s">
        <v>71</v>
      </c>
      <c r="E9236" s="450">
        <v>273.83999999999997</v>
      </c>
      <c r="F9236" s="455">
        <v>0</v>
      </c>
      <c r="G9236" s="453">
        <f>VLOOKUP(B9236,'SINAPI-%MO'!B:E,4,0)</f>
        <v>0.21390000000000001</v>
      </c>
      <c r="H9236" s="456">
        <f t="shared" si="144"/>
        <v>215.26</v>
      </c>
    </row>
    <row r="9237" spans="1:8" x14ac:dyDescent="0.25">
      <c r="A9237" s="447"/>
      <c r="B9237" s="449">
        <v>87267</v>
      </c>
      <c r="C9237" s="439" t="s">
        <v>5729</v>
      </c>
      <c r="D9237" s="449" t="s">
        <v>71</v>
      </c>
      <c r="E9237" s="450">
        <v>68.02</v>
      </c>
      <c r="F9237" s="455">
        <v>0</v>
      </c>
      <c r="G9237" s="453">
        <f>VLOOKUP(B9237,'SINAPI-%MO'!B:E,4,0)</f>
        <v>0.38619999999999999</v>
      </c>
      <c r="H9237" s="456">
        <f t="shared" si="144"/>
        <v>41.75</v>
      </c>
    </row>
    <row r="9238" spans="1:8" x14ac:dyDescent="0.25">
      <c r="A9238" s="447"/>
      <c r="B9238" s="449">
        <v>104614</v>
      </c>
      <c r="C9238" s="439" t="s">
        <v>5737</v>
      </c>
      <c r="D9238" s="449" t="s">
        <v>71</v>
      </c>
      <c r="E9238" s="450">
        <v>73.16</v>
      </c>
      <c r="F9238" s="455">
        <v>0</v>
      </c>
      <c r="G9238" s="453">
        <f>VLOOKUP(B9238,'SINAPI-%MO'!B:E,4,0)</f>
        <v>0.42030000000000001</v>
      </c>
      <c r="H9238" s="456">
        <f t="shared" si="144"/>
        <v>42.41</v>
      </c>
    </row>
    <row r="9239" spans="1:8" x14ac:dyDescent="0.25">
      <c r="A9239" s="447"/>
      <c r="B9239" s="449">
        <v>104613</v>
      </c>
      <c r="C9239" s="439" t="s">
        <v>5736</v>
      </c>
      <c r="D9239" s="449" t="s">
        <v>71</v>
      </c>
      <c r="E9239" s="450">
        <v>66.319999999999993</v>
      </c>
      <c r="F9239" s="455">
        <v>0</v>
      </c>
      <c r="G9239" s="453">
        <f>VLOOKUP(B9239,'SINAPI-%MO'!B:E,4,0)</f>
        <v>0.3669</v>
      </c>
      <c r="H9239" s="456">
        <f t="shared" si="144"/>
        <v>41.98</v>
      </c>
    </row>
    <row r="9240" spans="1:8" x14ac:dyDescent="0.25">
      <c r="A9240" s="447"/>
      <c r="B9240" s="449">
        <v>87265</v>
      </c>
      <c r="C9240" s="439" t="s">
        <v>13330</v>
      </c>
      <c r="D9240" s="449" t="s">
        <v>71</v>
      </c>
      <c r="E9240" s="450">
        <v>62.79</v>
      </c>
      <c r="F9240" s="455">
        <v>0</v>
      </c>
      <c r="G9240" s="453">
        <f>VLOOKUP(B9240,'SINAPI-%MO'!B:E,4,0)</f>
        <v>0.33860000000000001</v>
      </c>
      <c r="H9240" s="456">
        <f t="shared" si="144"/>
        <v>41.52</v>
      </c>
    </row>
    <row r="9241" spans="1:8" x14ac:dyDescent="0.25">
      <c r="A9241" s="447"/>
      <c r="B9241" s="449">
        <v>87271</v>
      </c>
      <c r="C9241" s="439" t="s">
        <v>5731</v>
      </c>
      <c r="D9241" s="449" t="s">
        <v>71</v>
      </c>
      <c r="E9241" s="450">
        <v>72.02</v>
      </c>
      <c r="F9241" s="455">
        <v>0</v>
      </c>
      <c r="G9241" s="453">
        <f>VLOOKUP(B9241,'SINAPI-%MO'!B:E,4,0)</f>
        <v>0.42070000000000002</v>
      </c>
      <c r="H9241" s="456">
        <f t="shared" si="144"/>
        <v>41.72</v>
      </c>
    </row>
    <row r="9242" spans="1:8" x14ac:dyDescent="0.25">
      <c r="A9242" s="447"/>
      <c r="B9242" s="449">
        <v>87269</v>
      </c>
      <c r="C9242" s="439" t="s">
        <v>5730</v>
      </c>
      <c r="D9242" s="449" t="s">
        <v>71</v>
      </c>
      <c r="E9242" s="450">
        <v>66.72</v>
      </c>
      <c r="F9242" s="455">
        <v>0</v>
      </c>
      <c r="G9242" s="453">
        <f>VLOOKUP(B9242,'SINAPI-%MO'!B:E,4,0)</f>
        <v>0.378</v>
      </c>
      <c r="H9242" s="456">
        <f t="shared" si="144"/>
        <v>41.49</v>
      </c>
    </row>
    <row r="9243" spans="1:8" x14ac:dyDescent="0.25">
      <c r="A9243" s="447"/>
      <c r="B9243" s="449">
        <v>87275</v>
      </c>
      <c r="C9243" s="439" t="s">
        <v>5733</v>
      </c>
      <c r="D9243" s="449" t="s">
        <v>71</v>
      </c>
      <c r="E9243" s="450">
        <v>76.92</v>
      </c>
      <c r="F9243" s="455">
        <v>0</v>
      </c>
      <c r="G9243" s="453">
        <f>VLOOKUP(B9243,'SINAPI-%MO'!B:E,4,0)</f>
        <v>0.43530000000000002</v>
      </c>
      <c r="H9243" s="456">
        <f t="shared" si="144"/>
        <v>43.43</v>
      </c>
    </row>
    <row r="9244" spans="1:8" x14ac:dyDescent="0.25">
      <c r="A9244" s="447"/>
      <c r="B9244" s="449">
        <v>87273</v>
      </c>
      <c r="C9244" s="439" t="s">
        <v>5732</v>
      </c>
      <c r="D9244" s="449" t="s">
        <v>71</v>
      </c>
      <c r="E9244" s="450">
        <v>69.87</v>
      </c>
      <c r="F9244" s="455">
        <v>0</v>
      </c>
      <c r="G9244" s="453">
        <f>VLOOKUP(B9244,'SINAPI-%MO'!B:E,4,0)</f>
        <v>0.38469999999999999</v>
      </c>
      <c r="H9244" s="456">
        <f t="shared" si="144"/>
        <v>42.99</v>
      </c>
    </row>
    <row r="9245" spans="1:8" x14ac:dyDescent="0.25">
      <c r="A9245" s="447"/>
      <c r="B9245" s="449">
        <v>104612</v>
      </c>
      <c r="C9245" s="439" t="s">
        <v>5735</v>
      </c>
      <c r="D9245" s="449" t="s">
        <v>71</v>
      </c>
      <c r="E9245" s="450">
        <v>100.31</v>
      </c>
      <c r="F9245" s="455">
        <v>0</v>
      </c>
      <c r="G9245" s="453">
        <f>VLOOKUP(B9245,'SINAPI-%MO'!B:E,4,0)</f>
        <v>0.29530000000000001</v>
      </c>
      <c r="H9245" s="456">
        <f t="shared" si="144"/>
        <v>70.680000000000007</v>
      </c>
    </row>
    <row r="9246" spans="1:8" x14ac:dyDescent="0.25">
      <c r="A9246" s="447"/>
      <c r="B9246" s="449">
        <v>104611</v>
      </c>
      <c r="C9246" s="439" t="s">
        <v>5734</v>
      </c>
      <c r="D9246" s="449" t="s">
        <v>71</v>
      </c>
      <c r="E9246" s="450">
        <v>99.68</v>
      </c>
      <c r="F9246" s="455">
        <v>0</v>
      </c>
      <c r="G9246" s="453">
        <f>VLOOKUP(B9246,'SINAPI-%MO'!B:E,4,0)</f>
        <v>0.2848</v>
      </c>
      <c r="H9246" s="456">
        <f t="shared" si="144"/>
        <v>71.290000000000006</v>
      </c>
    </row>
    <row r="9247" spans="1:8" x14ac:dyDescent="0.25">
      <c r="A9247" s="447"/>
      <c r="B9247" s="449">
        <v>104618</v>
      </c>
      <c r="C9247" s="439" t="s">
        <v>4550</v>
      </c>
      <c r="D9247" s="449" t="s">
        <v>71</v>
      </c>
      <c r="E9247" s="450">
        <v>412.17</v>
      </c>
      <c r="F9247" s="455">
        <v>0</v>
      </c>
      <c r="G9247" s="453">
        <f>VLOOKUP(B9247,'SINAPI-%MO'!B:E,4,0)</f>
        <v>0.1193</v>
      </c>
      <c r="H9247" s="456">
        <f t="shared" si="144"/>
        <v>362.99</v>
      </c>
    </row>
    <row r="9248" spans="1:8" x14ac:dyDescent="0.25">
      <c r="A9248" s="447"/>
      <c r="B9248" s="449">
        <v>104616</v>
      </c>
      <c r="C9248" s="439" t="s">
        <v>4548</v>
      </c>
      <c r="D9248" s="449" t="s">
        <v>71</v>
      </c>
      <c r="E9248" s="450">
        <v>401.65</v>
      </c>
      <c r="F9248" s="455">
        <v>0</v>
      </c>
      <c r="G9248" s="453">
        <f>VLOOKUP(B9248,'SINAPI-%MO'!B:E,4,0)</f>
        <v>9.6299999999999997E-2</v>
      </c>
      <c r="H9248" s="456">
        <f t="shared" si="144"/>
        <v>362.97</v>
      </c>
    </row>
    <row r="9249" spans="1:8" x14ac:dyDescent="0.25">
      <c r="A9249" s="447"/>
      <c r="B9249" s="449">
        <v>104617</v>
      </c>
      <c r="C9249" s="439" t="s">
        <v>4549</v>
      </c>
      <c r="D9249" s="449" t="s">
        <v>71</v>
      </c>
      <c r="E9249" s="450">
        <v>313.79000000000002</v>
      </c>
      <c r="F9249" s="455">
        <v>0</v>
      </c>
      <c r="G9249" s="453">
        <f>VLOOKUP(B9249,'SINAPI-%MO'!B:E,4,0)</f>
        <v>0.15679999999999999</v>
      </c>
      <c r="H9249" s="456">
        <f t="shared" si="144"/>
        <v>264.58</v>
      </c>
    </row>
    <row r="9250" spans="1:8" x14ac:dyDescent="0.25">
      <c r="A9250" s="447"/>
      <c r="B9250" s="449">
        <v>104615</v>
      </c>
      <c r="C9250" s="439" t="s">
        <v>4547</v>
      </c>
      <c r="D9250" s="449" t="s">
        <v>71</v>
      </c>
      <c r="E9250" s="450">
        <v>303.27</v>
      </c>
      <c r="F9250" s="455">
        <v>0</v>
      </c>
      <c r="G9250" s="453">
        <f>VLOOKUP(B9250,'SINAPI-%MO'!B:E,4,0)</f>
        <v>0.1275</v>
      </c>
      <c r="H9250" s="456">
        <f t="shared" si="144"/>
        <v>264.60000000000002</v>
      </c>
    </row>
    <row r="9251" spans="1:8" x14ac:dyDescent="0.25">
      <c r="A9251" s="447"/>
      <c r="B9251" s="449">
        <v>87247</v>
      </c>
      <c r="C9251" s="439" t="s">
        <v>5709</v>
      </c>
      <c r="D9251" s="449" t="s">
        <v>71</v>
      </c>
      <c r="E9251" s="450">
        <v>64.02</v>
      </c>
      <c r="F9251" s="455">
        <v>0</v>
      </c>
      <c r="G9251" s="453">
        <f>VLOOKUP(B9251,'SINAPI-%MO'!B:E,4,0)</f>
        <v>0.26629999999999998</v>
      </c>
      <c r="H9251" s="456">
        <f t="shared" si="144"/>
        <v>46.97</v>
      </c>
    </row>
    <row r="9252" spans="1:8" x14ac:dyDescent="0.25">
      <c r="A9252" s="447"/>
      <c r="B9252" s="449">
        <v>87248</v>
      </c>
      <c r="C9252" s="439" t="s">
        <v>5710</v>
      </c>
      <c r="D9252" s="449" t="s">
        <v>71</v>
      </c>
      <c r="E9252" s="450">
        <v>56.58</v>
      </c>
      <c r="F9252" s="455">
        <v>0</v>
      </c>
      <c r="G9252" s="453">
        <f>VLOOKUP(B9252,'SINAPI-%MO'!B:E,4,0)</f>
        <v>0.17269999999999999</v>
      </c>
      <c r="H9252" s="456">
        <f t="shared" si="144"/>
        <v>46.8</v>
      </c>
    </row>
    <row r="9253" spans="1:8" x14ac:dyDescent="0.25">
      <c r="A9253" s="447"/>
      <c r="B9253" s="449">
        <v>87246</v>
      </c>
      <c r="C9253" s="439" t="s">
        <v>5708</v>
      </c>
      <c r="D9253" s="449" t="s">
        <v>71</v>
      </c>
      <c r="E9253" s="450">
        <v>71.150000000000006</v>
      </c>
      <c r="F9253" s="455">
        <v>0</v>
      </c>
      <c r="G9253" s="453">
        <f>VLOOKUP(B9253,'SINAPI-%MO'!B:E,4,0)</f>
        <v>0.32990000000000003</v>
      </c>
      <c r="H9253" s="456">
        <f t="shared" si="144"/>
        <v>47.67</v>
      </c>
    </row>
    <row r="9254" spans="1:8" x14ac:dyDescent="0.25">
      <c r="A9254" s="447"/>
      <c r="B9254" s="449">
        <v>104601</v>
      </c>
      <c r="C9254" s="439" t="s">
        <v>5721</v>
      </c>
      <c r="D9254" s="449" t="s">
        <v>71</v>
      </c>
      <c r="E9254" s="450">
        <v>69.099999999999994</v>
      </c>
      <c r="F9254" s="455">
        <v>0</v>
      </c>
      <c r="G9254" s="453">
        <f>VLOOKUP(B9254,'SINAPI-%MO'!B:E,4,0)</f>
        <v>0.30359999999999998</v>
      </c>
      <c r="H9254" s="456">
        <f t="shared" si="144"/>
        <v>48.12</v>
      </c>
    </row>
    <row r="9255" spans="1:8" x14ac:dyDescent="0.25">
      <c r="A9255" s="447"/>
      <c r="B9255" s="449">
        <v>104603</v>
      </c>
      <c r="C9255" s="439" t="s">
        <v>5722</v>
      </c>
      <c r="D9255" s="449" t="s">
        <v>71</v>
      </c>
      <c r="E9255" s="450">
        <v>59.11</v>
      </c>
      <c r="F9255" s="455">
        <v>0</v>
      </c>
      <c r="G9255" s="453">
        <f>VLOOKUP(B9255,'SINAPI-%MO'!B:E,4,0)</f>
        <v>0.19839999999999999</v>
      </c>
      <c r="H9255" s="456">
        <f t="shared" si="144"/>
        <v>47.38</v>
      </c>
    </row>
    <row r="9256" spans="1:8" x14ac:dyDescent="0.25">
      <c r="A9256" s="447"/>
      <c r="B9256" s="449">
        <v>104599</v>
      </c>
      <c r="C9256" s="439" t="s">
        <v>5720</v>
      </c>
      <c r="D9256" s="449" t="s">
        <v>71</v>
      </c>
      <c r="E9256" s="450">
        <v>84.62</v>
      </c>
      <c r="F9256" s="455">
        <v>0</v>
      </c>
      <c r="G9256" s="453">
        <f>VLOOKUP(B9256,'SINAPI-%MO'!B:E,4,0)</f>
        <v>0.40039999999999998</v>
      </c>
      <c r="H9256" s="456">
        <f t="shared" si="144"/>
        <v>50.73</v>
      </c>
    </row>
    <row r="9257" spans="1:8" x14ac:dyDescent="0.25">
      <c r="A9257" s="447"/>
      <c r="B9257" s="449">
        <v>87250</v>
      </c>
      <c r="C9257" s="439" t="s">
        <v>5712</v>
      </c>
      <c r="D9257" s="449" t="s">
        <v>71</v>
      </c>
      <c r="E9257" s="450">
        <v>65.37</v>
      </c>
      <c r="F9257" s="455">
        <v>0</v>
      </c>
      <c r="G9257" s="453">
        <f>VLOOKUP(B9257,'SINAPI-%MO'!B:E,4,0)</f>
        <v>0.28010000000000002</v>
      </c>
      <c r="H9257" s="456">
        <f t="shared" si="144"/>
        <v>47.05</v>
      </c>
    </row>
    <row r="9258" spans="1:8" x14ac:dyDescent="0.25">
      <c r="A9258" s="447"/>
      <c r="B9258" s="449">
        <v>87251</v>
      </c>
      <c r="C9258" s="439" t="s">
        <v>5713</v>
      </c>
      <c r="D9258" s="449" t="s">
        <v>71</v>
      </c>
      <c r="E9258" s="450">
        <v>56.83</v>
      </c>
      <c r="F9258" s="455">
        <v>0</v>
      </c>
      <c r="G9258" s="453">
        <f>VLOOKUP(B9258,'SINAPI-%MO'!B:E,4,0)</f>
        <v>0.17899999999999999</v>
      </c>
      <c r="H9258" s="456">
        <f t="shared" si="144"/>
        <v>46.65</v>
      </c>
    </row>
    <row r="9259" spans="1:8" x14ac:dyDescent="0.25">
      <c r="A9259" s="447"/>
      <c r="B9259" s="449">
        <v>87249</v>
      </c>
      <c r="C9259" s="439" t="s">
        <v>5711</v>
      </c>
      <c r="D9259" s="449" t="s">
        <v>71</v>
      </c>
      <c r="E9259" s="450">
        <v>76.040000000000006</v>
      </c>
      <c r="F9259" s="455">
        <v>0</v>
      </c>
      <c r="G9259" s="453">
        <f>VLOOKUP(B9259,'SINAPI-%MO'!B:E,4,0)</f>
        <v>0.36070000000000002</v>
      </c>
      <c r="H9259" s="456">
        <f t="shared" si="144"/>
        <v>48.61</v>
      </c>
    </row>
    <row r="9260" spans="1:8" x14ac:dyDescent="0.25">
      <c r="A9260" s="447"/>
      <c r="B9260" s="449">
        <v>104606</v>
      </c>
      <c r="C9260" s="439" t="s">
        <v>5724</v>
      </c>
      <c r="D9260" s="449" t="s">
        <v>71</v>
      </c>
      <c r="E9260" s="450">
        <v>73.45</v>
      </c>
      <c r="F9260" s="455">
        <v>0</v>
      </c>
      <c r="G9260" s="453">
        <f>VLOOKUP(B9260,'SINAPI-%MO'!B:E,4,0)</f>
        <v>0.33410000000000001</v>
      </c>
      <c r="H9260" s="456">
        <f t="shared" si="144"/>
        <v>48.91</v>
      </c>
    </row>
    <row r="9261" spans="1:8" x14ac:dyDescent="0.25">
      <c r="A9261" s="447"/>
      <c r="B9261" s="449">
        <v>104607</v>
      </c>
      <c r="C9261" s="439" t="s">
        <v>5725</v>
      </c>
      <c r="D9261" s="449" t="s">
        <v>71</v>
      </c>
      <c r="E9261" s="450">
        <v>60.43</v>
      </c>
      <c r="F9261" s="455">
        <v>0</v>
      </c>
      <c r="G9261" s="453">
        <f>VLOOKUP(B9261,'SINAPI-%MO'!B:E,4,0)</f>
        <v>0.21429999999999999</v>
      </c>
      <c r="H9261" s="456">
        <f t="shared" si="144"/>
        <v>47.47</v>
      </c>
    </row>
    <row r="9262" spans="1:8" x14ac:dyDescent="0.25">
      <c r="A9262" s="447"/>
      <c r="B9262" s="449">
        <v>104605</v>
      </c>
      <c r="C9262" s="439" t="s">
        <v>5723</v>
      </c>
      <c r="D9262" s="449" t="s">
        <v>71</v>
      </c>
      <c r="E9262" s="450">
        <v>104.52</v>
      </c>
      <c r="F9262" s="455">
        <v>0</v>
      </c>
      <c r="G9262" s="453">
        <f>VLOOKUP(B9262,'SINAPI-%MO'!B:E,4,0)</f>
        <v>0.47349999999999998</v>
      </c>
      <c r="H9262" s="456">
        <f t="shared" si="144"/>
        <v>55.02</v>
      </c>
    </row>
    <row r="9263" spans="1:8" x14ac:dyDescent="0.25">
      <c r="A9263" s="447"/>
      <c r="B9263" s="449">
        <v>87256</v>
      </c>
      <c r="C9263" s="439" t="s">
        <v>5715</v>
      </c>
      <c r="D9263" s="449" t="s">
        <v>71</v>
      </c>
      <c r="E9263" s="450">
        <v>77.349999999999994</v>
      </c>
      <c r="F9263" s="455">
        <v>0</v>
      </c>
      <c r="G9263" s="453">
        <f>VLOOKUP(B9263,'SINAPI-%MO'!B:E,4,0)</f>
        <v>0.2601</v>
      </c>
      <c r="H9263" s="456">
        <f t="shared" si="144"/>
        <v>57.23</v>
      </c>
    </row>
    <row r="9264" spans="1:8" x14ac:dyDescent="0.25">
      <c r="A9264" s="447"/>
      <c r="B9264" s="449">
        <v>87257</v>
      </c>
      <c r="C9264" s="439" t="s">
        <v>5716</v>
      </c>
      <c r="D9264" s="449" t="s">
        <v>71</v>
      </c>
      <c r="E9264" s="450">
        <v>67.73</v>
      </c>
      <c r="F9264" s="455">
        <v>0</v>
      </c>
      <c r="G9264" s="453">
        <f>VLOOKUP(B9264,'SINAPI-%MO'!B:E,4,0)</f>
        <v>0.16650000000000001</v>
      </c>
      <c r="H9264" s="456">
        <f t="shared" si="144"/>
        <v>56.45</v>
      </c>
    </row>
    <row r="9265" spans="1:8" x14ac:dyDescent="0.25">
      <c r="A9265" s="447"/>
      <c r="B9265" s="449">
        <v>87255</v>
      </c>
      <c r="C9265" s="439" t="s">
        <v>5714</v>
      </c>
      <c r="D9265" s="449" t="s">
        <v>71</v>
      </c>
      <c r="E9265" s="450">
        <v>89.13</v>
      </c>
      <c r="F9265" s="455">
        <v>0</v>
      </c>
      <c r="G9265" s="453">
        <f>VLOOKUP(B9265,'SINAPI-%MO'!B:E,4,0)</f>
        <v>0.33429999999999999</v>
      </c>
      <c r="H9265" s="456">
        <f t="shared" si="144"/>
        <v>59.33</v>
      </c>
    </row>
    <row r="9266" spans="1:8" x14ac:dyDescent="0.25">
      <c r="A9266" s="447"/>
      <c r="B9266" s="449">
        <v>104594</v>
      </c>
      <c r="C9266" s="439" t="s">
        <v>5718</v>
      </c>
      <c r="D9266" s="449" t="s">
        <v>71</v>
      </c>
      <c r="E9266" s="450">
        <v>79.5</v>
      </c>
      <c r="F9266" s="455">
        <v>0</v>
      </c>
      <c r="G9266" s="453">
        <f>VLOOKUP(B9266,'SINAPI-%MO'!B:E,4,0)</f>
        <v>0.27450000000000002</v>
      </c>
      <c r="H9266" s="456">
        <f t="shared" si="144"/>
        <v>57.67</v>
      </c>
    </row>
    <row r="9267" spans="1:8" x14ac:dyDescent="0.25">
      <c r="A9267" s="447"/>
      <c r="B9267" s="449">
        <v>104595</v>
      </c>
      <c r="C9267" s="439" t="s">
        <v>5719</v>
      </c>
      <c r="D9267" s="449" t="s">
        <v>71</v>
      </c>
      <c r="E9267" s="450">
        <v>68.180000000000007</v>
      </c>
      <c r="F9267" s="455">
        <v>0</v>
      </c>
      <c r="G9267" s="453">
        <f>VLOOKUP(B9267,'SINAPI-%MO'!B:E,4,0)</f>
        <v>0.17199999999999999</v>
      </c>
      <c r="H9267" s="456">
        <f t="shared" si="144"/>
        <v>56.45</v>
      </c>
    </row>
    <row r="9268" spans="1:8" x14ac:dyDescent="0.25">
      <c r="A9268" s="447"/>
      <c r="B9268" s="449">
        <v>104593</v>
      </c>
      <c r="C9268" s="439" t="s">
        <v>5717</v>
      </c>
      <c r="D9268" s="449" t="s">
        <v>71</v>
      </c>
      <c r="E9268" s="450">
        <v>92.68</v>
      </c>
      <c r="F9268" s="455">
        <v>0</v>
      </c>
      <c r="G9268" s="453">
        <f>VLOOKUP(B9268,'SINAPI-%MO'!B:E,4,0)</f>
        <v>0.35099999999999998</v>
      </c>
      <c r="H9268" s="456">
        <f t="shared" si="144"/>
        <v>60.14</v>
      </c>
    </row>
    <row r="9269" spans="1:8" x14ac:dyDescent="0.25">
      <c r="A9269" s="447"/>
      <c r="B9269" s="449">
        <v>87262</v>
      </c>
      <c r="C9269" s="439" t="s">
        <v>4238</v>
      </c>
      <c r="D9269" s="449" t="s">
        <v>71</v>
      </c>
      <c r="E9269" s="450">
        <v>131.83000000000001</v>
      </c>
      <c r="F9269" s="455">
        <v>0</v>
      </c>
      <c r="G9269" s="453">
        <f>VLOOKUP(B9269,'SINAPI-%MO'!B:E,4,0)</f>
        <v>0.20749999999999999</v>
      </c>
      <c r="H9269" s="456">
        <f t="shared" si="144"/>
        <v>104.47</v>
      </c>
    </row>
    <row r="9270" spans="1:8" x14ac:dyDescent="0.25">
      <c r="A9270" s="447"/>
      <c r="B9270" s="449">
        <v>87263</v>
      </c>
      <c r="C9270" s="439" t="s">
        <v>4239</v>
      </c>
      <c r="D9270" s="449" t="s">
        <v>71</v>
      </c>
      <c r="E9270" s="450">
        <v>121.67</v>
      </c>
      <c r="F9270" s="455">
        <v>0</v>
      </c>
      <c r="G9270" s="453">
        <f>VLOOKUP(B9270,'SINAPI-%MO'!B:E,4,0)</f>
        <v>0.15210000000000001</v>
      </c>
      <c r="H9270" s="456">
        <f t="shared" si="144"/>
        <v>103.16</v>
      </c>
    </row>
    <row r="9271" spans="1:8" x14ac:dyDescent="0.25">
      <c r="A9271" s="447"/>
      <c r="B9271" s="449">
        <v>87261</v>
      </c>
      <c r="C9271" s="439" t="s">
        <v>4237</v>
      </c>
      <c r="D9271" s="449" t="s">
        <v>71</v>
      </c>
      <c r="E9271" s="450">
        <v>144.97</v>
      </c>
      <c r="F9271" s="455">
        <v>0</v>
      </c>
      <c r="G9271" s="453">
        <f>VLOOKUP(B9271,'SINAPI-%MO'!B:E,4,0)</f>
        <v>0.25540000000000002</v>
      </c>
      <c r="H9271" s="456">
        <f t="shared" si="144"/>
        <v>107.94</v>
      </c>
    </row>
    <row r="9272" spans="1:8" x14ac:dyDescent="0.25">
      <c r="A9272" s="447"/>
      <c r="B9272" s="449">
        <v>104597</v>
      </c>
      <c r="C9272" s="439" t="s">
        <v>4241</v>
      </c>
      <c r="D9272" s="449" t="s">
        <v>71</v>
      </c>
      <c r="E9272" s="450">
        <v>134.38</v>
      </c>
      <c r="F9272" s="455">
        <v>0</v>
      </c>
      <c r="G9272" s="453">
        <f>VLOOKUP(B9272,'SINAPI-%MO'!B:E,4,0)</f>
        <v>0.2162</v>
      </c>
      <c r="H9272" s="456">
        <f t="shared" si="144"/>
        <v>105.32</v>
      </c>
    </row>
    <row r="9273" spans="1:8" x14ac:dyDescent="0.25">
      <c r="A9273" s="447"/>
      <c r="B9273" s="449">
        <v>104598</v>
      </c>
      <c r="C9273" s="439" t="s">
        <v>4242</v>
      </c>
      <c r="D9273" s="449" t="s">
        <v>71</v>
      </c>
      <c r="E9273" s="450">
        <v>122.23</v>
      </c>
      <c r="F9273" s="455">
        <v>0</v>
      </c>
      <c r="G9273" s="453">
        <f>VLOOKUP(B9273,'SINAPI-%MO'!B:E,4,0)</f>
        <v>0.155</v>
      </c>
      <c r="H9273" s="456">
        <f t="shared" si="144"/>
        <v>103.28</v>
      </c>
    </row>
    <row r="9274" spans="1:8" x14ac:dyDescent="0.25">
      <c r="A9274" s="447"/>
      <c r="B9274" s="449">
        <v>104596</v>
      </c>
      <c r="C9274" s="439" t="s">
        <v>4240</v>
      </c>
      <c r="D9274" s="449" t="s">
        <v>71</v>
      </c>
      <c r="E9274" s="450">
        <v>149.13999999999999</v>
      </c>
      <c r="F9274" s="455">
        <v>0</v>
      </c>
      <c r="G9274" s="453">
        <f>VLOOKUP(B9274,'SINAPI-%MO'!B:E,4,0)</f>
        <v>0.26650000000000001</v>
      </c>
      <c r="H9274" s="456">
        <f t="shared" si="144"/>
        <v>109.39</v>
      </c>
    </row>
    <row r="9275" spans="1:8" x14ac:dyDescent="0.25">
      <c r="A9275" s="447"/>
      <c r="B9275" s="449">
        <v>88648</v>
      </c>
      <c r="C9275" s="439" t="s">
        <v>5726</v>
      </c>
      <c r="D9275" s="449" t="s">
        <v>73</v>
      </c>
      <c r="E9275" s="450">
        <v>8.08</v>
      </c>
      <c r="F9275" s="455">
        <v>0</v>
      </c>
      <c r="G9275" s="453">
        <f>VLOOKUP(B9275,'SINAPI-%MO'!B:E,4,0)</f>
        <v>0.3342</v>
      </c>
      <c r="H9275" s="456">
        <f t="shared" si="144"/>
        <v>5.37</v>
      </c>
    </row>
    <row r="9276" spans="1:8" x14ac:dyDescent="0.25">
      <c r="A9276" s="447"/>
      <c r="B9276" s="449">
        <v>88649</v>
      </c>
      <c r="C9276" s="439" t="s">
        <v>5727</v>
      </c>
      <c r="D9276" s="449" t="s">
        <v>73</v>
      </c>
      <c r="E9276" s="450">
        <v>9.19</v>
      </c>
      <c r="F9276" s="455">
        <v>0</v>
      </c>
      <c r="G9276" s="453">
        <f>VLOOKUP(B9276,'SINAPI-%MO'!B:E,4,0)</f>
        <v>0.30690000000000001</v>
      </c>
      <c r="H9276" s="456">
        <f t="shared" si="144"/>
        <v>6.36</v>
      </c>
    </row>
    <row r="9277" spans="1:8" x14ac:dyDescent="0.25">
      <c r="A9277" s="447"/>
      <c r="B9277" s="449">
        <v>88650</v>
      </c>
      <c r="C9277" s="439" t="s">
        <v>5728</v>
      </c>
      <c r="D9277" s="449" t="s">
        <v>73</v>
      </c>
      <c r="E9277" s="450">
        <v>12.61</v>
      </c>
      <c r="F9277" s="455">
        <v>0</v>
      </c>
      <c r="G9277" s="453">
        <f>VLOOKUP(B9277,'SINAPI-%MO'!B:E,4,0)</f>
        <v>0.253</v>
      </c>
      <c r="H9277" s="456">
        <f t="shared" si="144"/>
        <v>9.41</v>
      </c>
    </row>
    <row r="9278" spans="1:8" x14ac:dyDescent="0.25">
      <c r="A9278" s="447"/>
      <c r="B9278" s="449">
        <v>104619</v>
      </c>
      <c r="C9278" s="439" t="s">
        <v>5738</v>
      </c>
      <c r="D9278" s="449" t="s">
        <v>73</v>
      </c>
      <c r="E9278" s="450">
        <v>15.04</v>
      </c>
      <c r="F9278" s="455">
        <v>0</v>
      </c>
      <c r="G9278" s="453">
        <f>VLOOKUP(B9278,'SINAPI-%MO'!B:E,4,0)</f>
        <v>0.22670000000000001</v>
      </c>
      <c r="H9278" s="456">
        <f t="shared" si="144"/>
        <v>11.63</v>
      </c>
    </row>
    <row r="9279" spans="1:8" x14ac:dyDescent="0.25">
      <c r="A9279" s="447"/>
      <c r="B9279" s="449">
        <v>103741</v>
      </c>
      <c r="C9279" s="439" t="s">
        <v>12201</v>
      </c>
      <c r="D9279" s="449" t="s">
        <v>60</v>
      </c>
      <c r="E9279" s="450">
        <v>0</v>
      </c>
      <c r="F9279" s="455"/>
      <c r="G9279" s="453" t="e">
        <f>VLOOKUP(B9279,'SINAPI-%MO'!B:E,4,0)</f>
        <v>#N/A</v>
      </c>
      <c r="H9279" s="456" t="str">
        <f t="shared" si="144"/>
        <v/>
      </c>
    </row>
    <row r="9280" spans="1:8" x14ac:dyDescent="0.25">
      <c r="A9280" s="447"/>
      <c r="B9280" s="449">
        <v>103755</v>
      </c>
      <c r="C9280" s="439" t="s">
        <v>12202</v>
      </c>
      <c r="D9280" s="449" t="s">
        <v>73</v>
      </c>
      <c r="E9280" s="450">
        <v>0</v>
      </c>
      <c r="F9280" s="455"/>
      <c r="G9280" s="453" t="e">
        <f>VLOOKUP(B9280,'SINAPI-%MO'!B:E,4,0)</f>
        <v>#N/A</v>
      </c>
      <c r="H9280" s="456" t="str">
        <f t="shared" si="144"/>
        <v/>
      </c>
    </row>
    <row r="9281" spans="1:8" x14ac:dyDescent="0.25">
      <c r="A9281" s="447"/>
      <c r="B9281" s="449">
        <v>103753</v>
      </c>
      <c r="C9281" s="439" t="s">
        <v>12203</v>
      </c>
      <c r="D9281" s="449" t="s">
        <v>73</v>
      </c>
      <c r="E9281" s="450">
        <v>0</v>
      </c>
      <c r="F9281" s="455"/>
      <c r="G9281" s="453" t="e">
        <f>VLOOKUP(B9281,'SINAPI-%MO'!B:E,4,0)</f>
        <v>#N/A</v>
      </c>
      <c r="H9281" s="456" t="str">
        <f t="shared" si="144"/>
        <v/>
      </c>
    </row>
    <row r="9282" spans="1:8" x14ac:dyDescent="0.25">
      <c r="A9282" s="447"/>
      <c r="B9282" s="449">
        <v>103754</v>
      </c>
      <c r="C9282" s="439" t="s">
        <v>12204</v>
      </c>
      <c r="D9282" s="449" t="s">
        <v>73</v>
      </c>
      <c r="E9282" s="450">
        <v>0</v>
      </c>
      <c r="F9282" s="455"/>
      <c r="G9282" s="453" t="e">
        <f>VLOOKUP(B9282,'SINAPI-%MO'!B:E,4,0)</f>
        <v>#N/A</v>
      </c>
      <c r="H9282" s="456" t="str">
        <f t="shared" si="144"/>
        <v/>
      </c>
    </row>
    <row r="9283" spans="1:8" x14ac:dyDescent="0.25">
      <c r="A9283" s="447"/>
      <c r="B9283" s="449">
        <v>103752</v>
      </c>
      <c r="C9283" s="439" t="s">
        <v>12205</v>
      </c>
      <c r="D9283" s="449" t="s">
        <v>73</v>
      </c>
      <c r="E9283" s="450">
        <v>0</v>
      </c>
      <c r="F9283" s="455"/>
      <c r="G9283" s="453" t="e">
        <f>VLOOKUP(B9283,'SINAPI-%MO'!B:E,4,0)</f>
        <v>#N/A</v>
      </c>
      <c r="H9283" s="456" t="str">
        <f t="shared" si="144"/>
        <v/>
      </c>
    </row>
    <row r="9284" spans="1:8" x14ac:dyDescent="0.25">
      <c r="A9284" s="447"/>
      <c r="B9284" s="449">
        <v>103759</v>
      </c>
      <c r="C9284" s="439" t="s">
        <v>12206</v>
      </c>
      <c r="D9284" s="449" t="s">
        <v>73</v>
      </c>
      <c r="E9284" s="450">
        <v>0</v>
      </c>
      <c r="F9284" s="455"/>
      <c r="G9284" s="453" t="e">
        <f>VLOOKUP(B9284,'SINAPI-%MO'!B:E,4,0)</f>
        <v>#N/A</v>
      </c>
      <c r="H9284" s="456" t="str">
        <f t="shared" si="144"/>
        <v/>
      </c>
    </row>
    <row r="9285" spans="1:8" x14ac:dyDescent="0.25">
      <c r="A9285" s="447"/>
      <c r="B9285" s="449">
        <v>103757</v>
      </c>
      <c r="C9285" s="439" t="s">
        <v>12207</v>
      </c>
      <c r="D9285" s="449" t="s">
        <v>73</v>
      </c>
      <c r="E9285" s="450">
        <v>0</v>
      </c>
      <c r="F9285" s="455"/>
      <c r="G9285" s="453" t="e">
        <f>VLOOKUP(B9285,'SINAPI-%MO'!B:E,4,0)</f>
        <v>#N/A</v>
      </c>
      <c r="H9285" s="456" t="str">
        <f t="shared" si="144"/>
        <v/>
      </c>
    </row>
    <row r="9286" spans="1:8" x14ac:dyDescent="0.25">
      <c r="A9286" s="447"/>
      <c r="B9286" s="449">
        <v>103758</v>
      </c>
      <c r="C9286" s="439" t="s">
        <v>12208</v>
      </c>
      <c r="D9286" s="449" t="s">
        <v>73</v>
      </c>
      <c r="E9286" s="450">
        <v>0</v>
      </c>
      <c r="F9286" s="455"/>
      <c r="G9286" s="453" t="e">
        <f>VLOOKUP(B9286,'SINAPI-%MO'!B:E,4,0)</f>
        <v>#N/A</v>
      </c>
      <c r="H9286" s="456" t="str">
        <f t="shared" si="144"/>
        <v/>
      </c>
    </row>
    <row r="9287" spans="1:8" x14ac:dyDescent="0.25">
      <c r="A9287" s="447"/>
      <c r="B9287" s="449">
        <v>103756</v>
      </c>
      <c r="C9287" s="439" t="s">
        <v>12209</v>
      </c>
      <c r="D9287" s="449" t="s">
        <v>73</v>
      </c>
      <c r="E9287" s="450">
        <v>0</v>
      </c>
      <c r="F9287" s="455"/>
      <c r="G9287" s="453" t="e">
        <f>VLOOKUP(B9287,'SINAPI-%MO'!B:E,4,0)</f>
        <v>#N/A</v>
      </c>
      <c r="H9287" s="456" t="str">
        <f t="shared" si="144"/>
        <v/>
      </c>
    </row>
    <row r="9288" spans="1:8" x14ac:dyDescent="0.25">
      <c r="A9288" s="447"/>
      <c r="B9288" s="449">
        <v>103734</v>
      </c>
      <c r="C9288" s="439" t="s">
        <v>12210</v>
      </c>
      <c r="D9288" s="449" t="s">
        <v>60</v>
      </c>
      <c r="E9288" s="450">
        <v>0</v>
      </c>
      <c r="F9288" s="455"/>
      <c r="G9288" s="453" t="e">
        <f>VLOOKUP(B9288,'SINAPI-%MO'!B:E,4,0)</f>
        <v>#N/A</v>
      </c>
      <c r="H9288" s="456" t="str">
        <f t="shared" si="144"/>
        <v/>
      </c>
    </row>
    <row r="9289" spans="1:8" x14ac:dyDescent="0.25">
      <c r="A9289" s="447"/>
      <c r="B9289" s="449">
        <v>103740</v>
      </c>
      <c r="C9289" s="439" t="s">
        <v>12211</v>
      </c>
      <c r="D9289" s="449" t="s">
        <v>60</v>
      </c>
      <c r="E9289" s="450">
        <v>0</v>
      </c>
      <c r="F9289" s="455"/>
      <c r="G9289" s="453" t="e">
        <f>VLOOKUP(B9289,'SINAPI-%MO'!B:E,4,0)</f>
        <v>#N/A</v>
      </c>
      <c r="H9289" s="456" t="str">
        <f t="shared" si="144"/>
        <v/>
      </c>
    </row>
    <row r="9290" spans="1:8" x14ac:dyDescent="0.25">
      <c r="A9290" s="447"/>
      <c r="B9290" s="449">
        <v>103747</v>
      </c>
      <c r="C9290" s="439" t="s">
        <v>12212</v>
      </c>
      <c r="D9290" s="449" t="s">
        <v>73</v>
      </c>
      <c r="E9290" s="450">
        <v>0</v>
      </c>
      <c r="F9290" s="455"/>
      <c r="G9290" s="453" t="e">
        <f>VLOOKUP(B9290,'SINAPI-%MO'!B:E,4,0)</f>
        <v>#N/A</v>
      </c>
      <c r="H9290" s="456" t="str">
        <f t="shared" si="144"/>
        <v/>
      </c>
    </row>
    <row r="9291" spans="1:8" x14ac:dyDescent="0.25">
      <c r="A9291" s="447"/>
      <c r="B9291" s="449">
        <v>103746</v>
      </c>
      <c r="C9291" s="439" t="s">
        <v>12213</v>
      </c>
      <c r="D9291" s="449" t="s">
        <v>73</v>
      </c>
      <c r="E9291" s="450">
        <v>0</v>
      </c>
      <c r="F9291" s="455"/>
      <c r="G9291" s="453" t="e">
        <f>VLOOKUP(B9291,'SINAPI-%MO'!B:E,4,0)</f>
        <v>#N/A</v>
      </c>
      <c r="H9291" s="456" t="str">
        <f t="shared" si="144"/>
        <v/>
      </c>
    </row>
    <row r="9292" spans="1:8" x14ac:dyDescent="0.25">
      <c r="A9292" s="447"/>
      <c r="B9292" s="449">
        <v>103749</v>
      </c>
      <c r="C9292" s="439" t="s">
        <v>12214</v>
      </c>
      <c r="D9292" s="449" t="s">
        <v>73</v>
      </c>
      <c r="E9292" s="450">
        <v>0</v>
      </c>
      <c r="F9292" s="455"/>
      <c r="G9292" s="453" t="e">
        <f>VLOOKUP(B9292,'SINAPI-%MO'!B:E,4,0)</f>
        <v>#N/A</v>
      </c>
      <c r="H9292" s="456" t="str">
        <f t="shared" ref="H9292:H9355" si="145">IF(E9292&gt;0,TRUNC(E9292*(1-G9292),2),"")</f>
        <v/>
      </c>
    </row>
    <row r="9293" spans="1:8" x14ac:dyDescent="0.25">
      <c r="A9293" s="447"/>
      <c r="B9293" s="449">
        <v>103744</v>
      </c>
      <c r="C9293" s="439" t="s">
        <v>12215</v>
      </c>
      <c r="D9293" s="449" t="s">
        <v>73</v>
      </c>
      <c r="E9293" s="450">
        <v>0</v>
      </c>
      <c r="F9293" s="455"/>
      <c r="G9293" s="453" t="e">
        <f>VLOOKUP(B9293,'SINAPI-%MO'!B:E,4,0)</f>
        <v>#N/A</v>
      </c>
      <c r="H9293" s="456" t="str">
        <f t="shared" si="145"/>
        <v/>
      </c>
    </row>
    <row r="9294" spans="1:8" x14ac:dyDescent="0.25">
      <c r="A9294" s="447"/>
      <c r="B9294" s="449">
        <v>103748</v>
      </c>
      <c r="C9294" s="439" t="s">
        <v>12216</v>
      </c>
      <c r="D9294" s="449" t="s">
        <v>73</v>
      </c>
      <c r="E9294" s="450">
        <v>0</v>
      </c>
      <c r="F9294" s="455"/>
      <c r="G9294" s="453" t="e">
        <f>VLOOKUP(B9294,'SINAPI-%MO'!B:E,4,0)</f>
        <v>#N/A</v>
      </c>
      <c r="H9294" s="456" t="str">
        <f t="shared" si="145"/>
        <v/>
      </c>
    </row>
    <row r="9295" spans="1:8" x14ac:dyDescent="0.25">
      <c r="A9295" s="447"/>
      <c r="B9295" s="449">
        <v>103745</v>
      </c>
      <c r="C9295" s="439" t="s">
        <v>12217</v>
      </c>
      <c r="D9295" s="449" t="s">
        <v>73</v>
      </c>
      <c r="E9295" s="450">
        <v>0</v>
      </c>
      <c r="F9295" s="455"/>
      <c r="G9295" s="453" t="e">
        <f>VLOOKUP(B9295,'SINAPI-%MO'!B:E,4,0)</f>
        <v>#N/A</v>
      </c>
      <c r="H9295" s="456" t="str">
        <f t="shared" si="145"/>
        <v/>
      </c>
    </row>
    <row r="9296" spans="1:8" x14ac:dyDescent="0.25">
      <c r="A9296" s="447"/>
      <c r="B9296" s="449">
        <v>103751</v>
      </c>
      <c r="C9296" s="439" t="s">
        <v>12218</v>
      </c>
      <c r="D9296" s="449" t="s">
        <v>73</v>
      </c>
      <c r="E9296" s="450">
        <v>0</v>
      </c>
      <c r="F9296" s="455"/>
      <c r="G9296" s="453" t="e">
        <f>VLOOKUP(B9296,'SINAPI-%MO'!B:E,4,0)</f>
        <v>#N/A</v>
      </c>
      <c r="H9296" s="456" t="str">
        <f t="shared" si="145"/>
        <v/>
      </c>
    </row>
    <row r="9297" spans="1:8" x14ac:dyDescent="0.25">
      <c r="A9297" s="447"/>
      <c r="B9297" s="449">
        <v>103750</v>
      </c>
      <c r="C9297" s="439" t="s">
        <v>12219</v>
      </c>
      <c r="D9297" s="449" t="s">
        <v>73</v>
      </c>
      <c r="E9297" s="450">
        <v>0</v>
      </c>
      <c r="F9297" s="455"/>
      <c r="G9297" s="453" t="e">
        <f>VLOOKUP(B9297,'SINAPI-%MO'!B:E,4,0)</f>
        <v>#N/A</v>
      </c>
      <c r="H9297" s="456" t="str">
        <f t="shared" si="145"/>
        <v/>
      </c>
    </row>
    <row r="9298" spans="1:8" x14ac:dyDescent="0.25">
      <c r="A9298" s="447"/>
      <c r="B9298" s="449">
        <v>103735</v>
      </c>
      <c r="C9298" s="439" t="s">
        <v>12220</v>
      </c>
      <c r="D9298" s="449" t="s">
        <v>60</v>
      </c>
      <c r="E9298" s="450">
        <v>0</v>
      </c>
      <c r="F9298" s="455"/>
      <c r="G9298" s="453" t="e">
        <f>VLOOKUP(B9298,'SINAPI-%MO'!B:E,4,0)</f>
        <v>#N/A</v>
      </c>
      <c r="H9298" s="456" t="str">
        <f t="shared" si="145"/>
        <v/>
      </c>
    </row>
    <row r="9299" spans="1:8" x14ac:dyDescent="0.25">
      <c r="A9299" s="447"/>
      <c r="B9299" s="449">
        <v>103738</v>
      </c>
      <c r="C9299" s="439" t="s">
        <v>12221</v>
      </c>
      <c r="D9299" s="449" t="s">
        <v>60</v>
      </c>
      <c r="E9299" s="450">
        <v>0</v>
      </c>
      <c r="F9299" s="455"/>
      <c r="G9299" s="453" t="e">
        <f>VLOOKUP(B9299,'SINAPI-%MO'!B:E,4,0)</f>
        <v>#N/A</v>
      </c>
      <c r="H9299" s="456" t="str">
        <f t="shared" si="145"/>
        <v/>
      </c>
    </row>
    <row r="9300" spans="1:8" x14ac:dyDescent="0.25">
      <c r="A9300" s="447"/>
      <c r="B9300" s="449">
        <v>103736</v>
      </c>
      <c r="C9300" s="439" t="s">
        <v>12222</v>
      </c>
      <c r="D9300" s="449" t="s">
        <v>60</v>
      </c>
      <c r="E9300" s="450">
        <v>0</v>
      </c>
      <c r="F9300" s="455"/>
      <c r="G9300" s="453" t="e">
        <f>VLOOKUP(B9300,'SINAPI-%MO'!B:E,4,0)</f>
        <v>#N/A</v>
      </c>
      <c r="H9300" s="456" t="str">
        <f t="shared" si="145"/>
        <v/>
      </c>
    </row>
    <row r="9301" spans="1:8" x14ac:dyDescent="0.25">
      <c r="A9301" s="447"/>
      <c r="B9301" s="449">
        <v>103739</v>
      </c>
      <c r="C9301" s="439" t="s">
        <v>12223</v>
      </c>
      <c r="D9301" s="449" t="s">
        <v>60</v>
      </c>
      <c r="E9301" s="450">
        <v>0</v>
      </c>
      <c r="F9301" s="455"/>
      <c r="G9301" s="453" t="e">
        <f>VLOOKUP(B9301,'SINAPI-%MO'!B:E,4,0)</f>
        <v>#N/A</v>
      </c>
      <c r="H9301" s="456" t="str">
        <f t="shared" si="145"/>
        <v/>
      </c>
    </row>
    <row r="9302" spans="1:8" x14ac:dyDescent="0.25">
      <c r="A9302" s="447"/>
      <c r="B9302" s="449">
        <v>103737</v>
      </c>
      <c r="C9302" s="439" t="s">
        <v>12224</v>
      </c>
      <c r="D9302" s="449" t="s">
        <v>60</v>
      </c>
      <c r="E9302" s="450">
        <v>0</v>
      </c>
      <c r="F9302" s="455"/>
      <c r="G9302" s="453" t="e">
        <f>VLOOKUP(B9302,'SINAPI-%MO'!B:E,4,0)</f>
        <v>#N/A</v>
      </c>
      <c r="H9302" s="456" t="str">
        <f t="shared" si="145"/>
        <v/>
      </c>
    </row>
    <row r="9303" spans="1:8" x14ac:dyDescent="0.25">
      <c r="A9303" s="447"/>
      <c r="B9303" s="449">
        <v>103742</v>
      </c>
      <c r="C9303" s="439" t="s">
        <v>12225</v>
      </c>
      <c r="D9303" s="449" t="s">
        <v>60</v>
      </c>
      <c r="E9303" s="450">
        <v>0</v>
      </c>
      <c r="F9303" s="455"/>
      <c r="G9303" s="453" t="e">
        <f>VLOOKUP(B9303,'SINAPI-%MO'!B:E,4,0)</f>
        <v>#N/A</v>
      </c>
      <c r="H9303" s="456" t="str">
        <f t="shared" si="145"/>
        <v/>
      </c>
    </row>
    <row r="9304" spans="1:8" x14ac:dyDescent="0.25">
      <c r="A9304" s="447"/>
      <c r="B9304" s="449">
        <v>103689</v>
      </c>
      <c r="C9304" s="439" t="s">
        <v>4098</v>
      </c>
      <c r="D9304" s="449" t="s">
        <v>71</v>
      </c>
      <c r="E9304" s="450">
        <v>460.42</v>
      </c>
      <c r="F9304" s="455">
        <v>0.86880000000000002</v>
      </c>
      <c r="G9304" s="453">
        <f>VLOOKUP(B9304,'SINAPI-%MO'!B:E,4,0)</f>
        <v>9.4E-2</v>
      </c>
      <c r="H9304" s="456">
        <f t="shared" si="145"/>
        <v>417.14</v>
      </c>
    </row>
    <row r="9305" spans="1:8" x14ac:dyDescent="0.25">
      <c r="A9305" s="447"/>
      <c r="B9305" s="449">
        <v>103702</v>
      </c>
      <c r="C9305" s="439" t="s">
        <v>12226</v>
      </c>
      <c r="D9305" s="449" t="s">
        <v>71</v>
      </c>
      <c r="E9305" s="450">
        <v>0</v>
      </c>
      <c r="F9305" s="455"/>
      <c r="G9305" s="453" t="e">
        <f>VLOOKUP(B9305,'SINAPI-%MO'!B:E,4,0)</f>
        <v>#N/A</v>
      </c>
      <c r="H9305" s="456" t="str">
        <f t="shared" si="145"/>
        <v/>
      </c>
    </row>
    <row r="9306" spans="1:8" x14ac:dyDescent="0.25">
      <c r="A9306" s="447"/>
      <c r="B9306" s="449">
        <v>103700</v>
      </c>
      <c r="C9306" s="439" t="s">
        <v>12227</v>
      </c>
      <c r="D9306" s="449" t="s">
        <v>71</v>
      </c>
      <c r="E9306" s="450">
        <v>0</v>
      </c>
      <c r="F9306" s="455"/>
      <c r="G9306" s="453" t="e">
        <f>VLOOKUP(B9306,'SINAPI-%MO'!B:E,4,0)</f>
        <v>#N/A</v>
      </c>
      <c r="H9306" s="456" t="str">
        <f t="shared" si="145"/>
        <v/>
      </c>
    </row>
    <row r="9307" spans="1:8" x14ac:dyDescent="0.25">
      <c r="A9307" s="447"/>
      <c r="B9307" s="449">
        <v>103698</v>
      </c>
      <c r="C9307" s="439" t="s">
        <v>12228</v>
      </c>
      <c r="D9307" s="449" t="s">
        <v>71</v>
      </c>
      <c r="E9307" s="450">
        <v>0</v>
      </c>
      <c r="F9307" s="455"/>
      <c r="G9307" s="453" t="e">
        <f>VLOOKUP(B9307,'SINAPI-%MO'!B:E,4,0)</f>
        <v>#N/A</v>
      </c>
      <c r="H9307" s="456" t="str">
        <f t="shared" si="145"/>
        <v/>
      </c>
    </row>
    <row r="9308" spans="1:8" x14ac:dyDescent="0.25">
      <c r="A9308" s="447"/>
      <c r="B9308" s="449">
        <v>103703</v>
      </c>
      <c r="C9308" s="439" t="s">
        <v>12229</v>
      </c>
      <c r="D9308" s="449" t="s">
        <v>71</v>
      </c>
      <c r="E9308" s="450">
        <v>0</v>
      </c>
      <c r="F9308" s="455"/>
      <c r="G9308" s="453" t="e">
        <f>VLOOKUP(B9308,'SINAPI-%MO'!B:E,4,0)</f>
        <v>#N/A</v>
      </c>
      <c r="H9308" s="456" t="str">
        <f t="shared" si="145"/>
        <v/>
      </c>
    </row>
    <row r="9309" spans="1:8" x14ac:dyDescent="0.25">
      <c r="A9309" s="447"/>
      <c r="B9309" s="449">
        <v>103701</v>
      </c>
      <c r="C9309" s="439" t="s">
        <v>12230</v>
      </c>
      <c r="D9309" s="449" t="s">
        <v>71</v>
      </c>
      <c r="E9309" s="450">
        <v>0</v>
      </c>
      <c r="F9309" s="455"/>
      <c r="G9309" s="453" t="e">
        <f>VLOOKUP(B9309,'SINAPI-%MO'!B:E,4,0)</f>
        <v>#N/A</v>
      </c>
      <c r="H9309" s="456" t="str">
        <f t="shared" si="145"/>
        <v/>
      </c>
    </row>
    <row r="9310" spans="1:8" x14ac:dyDescent="0.25">
      <c r="A9310" s="447"/>
      <c r="B9310" s="449">
        <v>103699</v>
      </c>
      <c r="C9310" s="439" t="s">
        <v>12231</v>
      </c>
      <c r="D9310" s="449" t="s">
        <v>71</v>
      </c>
      <c r="E9310" s="450">
        <v>0</v>
      </c>
      <c r="F9310" s="455"/>
      <c r="G9310" s="453" t="e">
        <f>VLOOKUP(B9310,'SINAPI-%MO'!B:E,4,0)</f>
        <v>#N/A</v>
      </c>
      <c r="H9310" s="456" t="str">
        <f t="shared" si="145"/>
        <v/>
      </c>
    </row>
    <row r="9311" spans="1:8" x14ac:dyDescent="0.25">
      <c r="A9311" s="447"/>
      <c r="B9311" s="449">
        <v>103704</v>
      </c>
      <c r="C9311" s="439" t="s">
        <v>12232</v>
      </c>
      <c r="D9311" s="449" t="s">
        <v>71</v>
      </c>
      <c r="E9311" s="450">
        <v>0</v>
      </c>
      <c r="F9311" s="455"/>
      <c r="G9311" s="453" t="e">
        <f>VLOOKUP(B9311,'SINAPI-%MO'!B:E,4,0)</f>
        <v>#N/A</v>
      </c>
      <c r="H9311" s="456" t="str">
        <f t="shared" si="145"/>
        <v/>
      </c>
    </row>
    <row r="9312" spans="1:8" x14ac:dyDescent="0.25">
      <c r="A9312" s="447"/>
      <c r="B9312" s="449">
        <v>103706</v>
      </c>
      <c r="C9312" s="439" t="s">
        <v>12233</v>
      </c>
      <c r="D9312" s="449" t="s">
        <v>60</v>
      </c>
      <c r="E9312" s="450">
        <v>0</v>
      </c>
      <c r="F9312" s="455"/>
      <c r="G9312" s="453" t="e">
        <f>VLOOKUP(B9312,'SINAPI-%MO'!B:E,4,0)</f>
        <v>#N/A</v>
      </c>
      <c r="H9312" s="456" t="str">
        <f t="shared" si="145"/>
        <v/>
      </c>
    </row>
    <row r="9313" spans="1:8" x14ac:dyDescent="0.25">
      <c r="A9313" s="447"/>
      <c r="B9313" s="449">
        <v>103707</v>
      </c>
      <c r="C9313" s="439" t="s">
        <v>12234</v>
      </c>
      <c r="D9313" s="449" t="s">
        <v>60</v>
      </c>
      <c r="E9313" s="450">
        <v>0</v>
      </c>
      <c r="F9313" s="455"/>
      <c r="G9313" s="453" t="e">
        <f>VLOOKUP(B9313,'SINAPI-%MO'!B:E,4,0)</f>
        <v>#N/A</v>
      </c>
      <c r="H9313" s="456" t="str">
        <f t="shared" si="145"/>
        <v/>
      </c>
    </row>
    <row r="9314" spans="1:8" x14ac:dyDescent="0.25">
      <c r="A9314" s="447"/>
      <c r="B9314" s="449">
        <v>103708</v>
      </c>
      <c r="C9314" s="439" t="s">
        <v>12235</v>
      </c>
      <c r="D9314" s="449" t="s">
        <v>60</v>
      </c>
      <c r="E9314" s="450">
        <v>0</v>
      </c>
      <c r="F9314" s="455"/>
      <c r="G9314" s="453" t="e">
        <f>VLOOKUP(B9314,'SINAPI-%MO'!B:E,4,0)</f>
        <v>#N/A</v>
      </c>
      <c r="H9314" s="456" t="str">
        <f t="shared" si="145"/>
        <v/>
      </c>
    </row>
    <row r="9315" spans="1:8" x14ac:dyDescent="0.25">
      <c r="A9315" s="447"/>
      <c r="B9315" s="449">
        <v>103709</v>
      </c>
      <c r="C9315" s="439" t="s">
        <v>12236</v>
      </c>
      <c r="D9315" s="449" t="s">
        <v>60</v>
      </c>
      <c r="E9315" s="450">
        <v>0</v>
      </c>
      <c r="F9315" s="455"/>
      <c r="G9315" s="453" t="e">
        <f>VLOOKUP(B9315,'SINAPI-%MO'!B:E,4,0)</f>
        <v>#N/A</v>
      </c>
      <c r="H9315" s="456" t="str">
        <f t="shared" si="145"/>
        <v/>
      </c>
    </row>
    <row r="9316" spans="1:8" x14ac:dyDescent="0.25">
      <c r="A9316" s="447"/>
      <c r="B9316" s="449">
        <v>103710</v>
      </c>
      <c r="C9316" s="439" t="s">
        <v>12237</v>
      </c>
      <c r="D9316" s="449" t="s">
        <v>60</v>
      </c>
      <c r="E9316" s="450">
        <v>0</v>
      </c>
      <c r="F9316" s="455"/>
      <c r="G9316" s="453" t="e">
        <f>VLOOKUP(B9316,'SINAPI-%MO'!B:E,4,0)</f>
        <v>#N/A</v>
      </c>
      <c r="H9316" s="456" t="str">
        <f t="shared" si="145"/>
        <v/>
      </c>
    </row>
    <row r="9317" spans="1:8" x14ac:dyDescent="0.25">
      <c r="A9317" s="447"/>
      <c r="B9317" s="449">
        <v>103711</v>
      </c>
      <c r="C9317" s="439" t="s">
        <v>12238</v>
      </c>
      <c r="D9317" s="449" t="s">
        <v>60</v>
      </c>
      <c r="E9317" s="450">
        <v>0</v>
      </c>
      <c r="F9317" s="455"/>
      <c r="G9317" s="453" t="e">
        <f>VLOOKUP(B9317,'SINAPI-%MO'!B:E,4,0)</f>
        <v>#N/A</v>
      </c>
      <c r="H9317" s="456" t="str">
        <f t="shared" si="145"/>
        <v/>
      </c>
    </row>
    <row r="9318" spans="1:8" x14ac:dyDescent="0.25">
      <c r="A9318" s="447"/>
      <c r="B9318" s="449">
        <v>103712</v>
      </c>
      <c r="C9318" s="439" t="s">
        <v>12239</v>
      </c>
      <c r="D9318" s="449" t="s">
        <v>60</v>
      </c>
      <c r="E9318" s="450">
        <v>0</v>
      </c>
      <c r="F9318" s="455"/>
      <c r="G9318" s="453" t="e">
        <f>VLOOKUP(B9318,'SINAPI-%MO'!B:E,4,0)</f>
        <v>#N/A</v>
      </c>
      <c r="H9318" s="456" t="str">
        <f t="shared" si="145"/>
        <v/>
      </c>
    </row>
    <row r="9319" spans="1:8" x14ac:dyDescent="0.25">
      <c r="A9319" s="447"/>
      <c r="B9319" s="449">
        <v>103713</v>
      </c>
      <c r="C9319" s="439" t="s">
        <v>12240</v>
      </c>
      <c r="D9319" s="449" t="s">
        <v>60</v>
      </c>
      <c r="E9319" s="450">
        <v>0</v>
      </c>
      <c r="F9319" s="455"/>
      <c r="G9319" s="453" t="e">
        <f>VLOOKUP(B9319,'SINAPI-%MO'!B:E,4,0)</f>
        <v>#N/A</v>
      </c>
      <c r="H9319" s="456" t="str">
        <f t="shared" si="145"/>
        <v/>
      </c>
    </row>
    <row r="9320" spans="1:8" x14ac:dyDescent="0.25">
      <c r="A9320" s="447"/>
      <c r="B9320" s="449">
        <v>103714</v>
      </c>
      <c r="C9320" s="439" t="s">
        <v>12241</v>
      </c>
      <c r="D9320" s="449" t="s">
        <v>60</v>
      </c>
      <c r="E9320" s="450">
        <v>0</v>
      </c>
      <c r="F9320" s="455"/>
      <c r="G9320" s="453" t="e">
        <f>VLOOKUP(B9320,'SINAPI-%MO'!B:E,4,0)</f>
        <v>#N/A</v>
      </c>
      <c r="H9320" s="456" t="str">
        <f t="shared" si="145"/>
        <v/>
      </c>
    </row>
    <row r="9321" spans="1:8" x14ac:dyDescent="0.25">
      <c r="A9321" s="447"/>
      <c r="B9321" s="449">
        <v>103715</v>
      </c>
      <c r="C9321" s="439" t="s">
        <v>12242</v>
      </c>
      <c r="D9321" s="449" t="s">
        <v>60</v>
      </c>
      <c r="E9321" s="450">
        <v>0</v>
      </c>
      <c r="F9321" s="455"/>
      <c r="G9321" s="453" t="e">
        <f>VLOOKUP(B9321,'SINAPI-%MO'!B:E,4,0)</f>
        <v>#N/A</v>
      </c>
      <c r="H9321" s="456" t="str">
        <f t="shared" si="145"/>
        <v/>
      </c>
    </row>
    <row r="9322" spans="1:8" x14ac:dyDescent="0.25">
      <c r="A9322" s="447"/>
      <c r="B9322" s="449">
        <v>103716</v>
      </c>
      <c r="C9322" s="439" t="s">
        <v>12243</v>
      </c>
      <c r="D9322" s="449" t="s">
        <v>60</v>
      </c>
      <c r="E9322" s="450">
        <v>0</v>
      </c>
      <c r="F9322" s="455"/>
      <c r="G9322" s="453" t="e">
        <f>VLOOKUP(B9322,'SINAPI-%MO'!B:E,4,0)</f>
        <v>#N/A</v>
      </c>
      <c r="H9322" s="456" t="str">
        <f t="shared" si="145"/>
        <v/>
      </c>
    </row>
    <row r="9323" spans="1:8" x14ac:dyDescent="0.25">
      <c r="A9323" s="447"/>
      <c r="B9323" s="449">
        <v>103717</v>
      </c>
      <c r="C9323" s="439" t="s">
        <v>12244</v>
      </c>
      <c r="D9323" s="449" t="s">
        <v>60</v>
      </c>
      <c r="E9323" s="450">
        <v>0</v>
      </c>
      <c r="F9323" s="455"/>
      <c r="G9323" s="453" t="e">
        <f>VLOOKUP(B9323,'SINAPI-%MO'!B:E,4,0)</f>
        <v>#N/A</v>
      </c>
      <c r="H9323" s="456" t="str">
        <f t="shared" si="145"/>
        <v/>
      </c>
    </row>
    <row r="9324" spans="1:8" x14ac:dyDescent="0.25">
      <c r="A9324" s="447"/>
      <c r="B9324" s="449">
        <v>103718</v>
      </c>
      <c r="C9324" s="439" t="s">
        <v>12245</v>
      </c>
      <c r="D9324" s="449" t="s">
        <v>60</v>
      </c>
      <c r="E9324" s="450">
        <v>0</v>
      </c>
      <c r="F9324" s="455"/>
      <c r="G9324" s="453" t="e">
        <f>VLOOKUP(B9324,'SINAPI-%MO'!B:E,4,0)</f>
        <v>#N/A</v>
      </c>
      <c r="H9324" s="456" t="str">
        <f t="shared" si="145"/>
        <v/>
      </c>
    </row>
    <row r="9325" spans="1:8" x14ac:dyDescent="0.25">
      <c r="A9325" s="447"/>
      <c r="B9325" s="449">
        <v>103719</v>
      </c>
      <c r="C9325" s="439" t="s">
        <v>12246</v>
      </c>
      <c r="D9325" s="449" t="s">
        <v>60</v>
      </c>
      <c r="E9325" s="450">
        <v>0</v>
      </c>
      <c r="F9325" s="455"/>
      <c r="G9325" s="453" t="e">
        <f>VLOOKUP(B9325,'SINAPI-%MO'!B:E,4,0)</f>
        <v>#N/A</v>
      </c>
      <c r="H9325" s="456" t="str">
        <f t="shared" si="145"/>
        <v/>
      </c>
    </row>
    <row r="9326" spans="1:8" x14ac:dyDescent="0.25">
      <c r="A9326" s="447"/>
      <c r="B9326" s="449">
        <v>103720</v>
      </c>
      <c r="C9326" s="439" t="s">
        <v>12247</v>
      </c>
      <c r="D9326" s="449" t="s">
        <v>60</v>
      </c>
      <c r="E9326" s="450">
        <v>0</v>
      </c>
      <c r="F9326" s="455"/>
      <c r="G9326" s="453" t="e">
        <f>VLOOKUP(B9326,'SINAPI-%MO'!B:E,4,0)</f>
        <v>#N/A</v>
      </c>
      <c r="H9326" s="456" t="str">
        <f t="shared" si="145"/>
        <v/>
      </c>
    </row>
    <row r="9327" spans="1:8" x14ac:dyDescent="0.25">
      <c r="A9327" s="447"/>
      <c r="B9327" s="449">
        <v>103721</v>
      </c>
      <c r="C9327" s="439" t="s">
        <v>12248</v>
      </c>
      <c r="D9327" s="449" t="s">
        <v>60</v>
      </c>
      <c r="E9327" s="450">
        <v>0</v>
      </c>
      <c r="F9327" s="455"/>
      <c r="G9327" s="453" t="e">
        <f>VLOOKUP(B9327,'SINAPI-%MO'!B:E,4,0)</f>
        <v>#N/A</v>
      </c>
      <c r="H9327" s="456" t="str">
        <f t="shared" si="145"/>
        <v/>
      </c>
    </row>
    <row r="9328" spans="1:8" x14ac:dyDescent="0.25">
      <c r="A9328" s="447"/>
      <c r="B9328" s="449">
        <v>103705</v>
      </c>
      <c r="C9328" s="439" t="s">
        <v>12249</v>
      </c>
      <c r="D9328" s="449" t="s">
        <v>60</v>
      </c>
      <c r="E9328" s="450">
        <v>0</v>
      </c>
      <c r="F9328" s="455"/>
      <c r="G9328" s="453" t="e">
        <f>VLOOKUP(B9328,'SINAPI-%MO'!B:E,4,0)</f>
        <v>#N/A</v>
      </c>
      <c r="H9328" s="456" t="str">
        <f t="shared" si="145"/>
        <v/>
      </c>
    </row>
    <row r="9329" spans="1:8" x14ac:dyDescent="0.25">
      <c r="A9329" s="447"/>
      <c r="B9329" s="449">
        <v>103722</v>
      </c>
      <c r="C9329" s="439" t="s">
        <v>12250</v>
      </c>
      <c r="D9329" s="449" t="s">
        <v>60</v>
      </c>
      <c r="E9329" s="450">
        <v>0</v>
      </c>
      <c r="F9329" s="455"/>
      <c r="G9329" s="453" t="e">
        <f>VLOOKUP(B9329,'SINAPI-%MO'!B:E,4,0)</f>
        <v>#N/A</v>
      </c>
      <c r="H9329" s="456" t="str">
        <f t="shared" si="145"/>
        <v/>
      </c>
    </row>
    <row r="9330" spans="1:8" x14ac:dyDescent="0.25">
      <c r="A9330" s="447"/>
      <c r="B9330" s="449">
        <v>103723</v>
      </c>
      <c r="C9330" s="439" t="s">
        <v>12251</v>
      </c>
      <c r="D9330" s="449" t="s">
        <v>60</v>
      </c>
      <c r="E9330" s="450">
        <v>0</v>
      </c>
      <c r="F9330" s="455"/>
      <c r="G9330" s="453" t="e">
        <f>VLOOKUP(B9330,'SINAPI-%MO'!B:E,4,0)</f>
        <v>#N/A</v>
      </c>
      <c r="H9330" s="456" t="str">
        <f t="shared" si="145"/>
        <v/>
      </c>
    </row>
    <row r="9331" spans="1:8" x14ac:dyDescent="0.25">
      <c r="A9331" s="447"/>
      <c r="B9331" s="449">
        <v>103724</v>
      </c>
      <c r="C9331" s="439" t="s">
        <v>12252</v>
      </c>
      <c r="D9331" s="449" t="s">
        <v>60</v>
      </c>
      <c r="E9331" s="450">
        <v>0</v>
      </c>
      <c r="F9331" s="455"/>
      <c r="G9331" s="453" t="e">
        <f>VLOOKUP(B9331,'SINAPI-%MO'!B:E,4,0)</f>
        <v>#N/A</v>
      </c>
      <c r="H9331" s="456" t="str">
        <f t="shared" si="145"/>
        <v/>
      </c>
    </row>
    <row r="9332" spans="1:8" x14ac:dyDescent="0.25">
      <c r="A9332" s="447"/>
      <c r="B9332" s="449">
        <v>103725</v>
      </c>
      <c r="C9332" s="439" t="s">
        <v>12253</v>
      </c>
      <c r="D9332" s="449" t="s">
        <v>60</v>
      </c>
      <c r="E9332" s="450">
        <v>0</v>
      </c>
      <c r="F9332" s="455"/>
      <c r="G9332" s="453" t="e">
        <f>VLOOKUP(B9332,'SINAPI-%MO'!B:E,4,0)</f>
        <v>#N/A</v>
      </c>
      <c r="H9332" s="456" t="str">
        <f t="shared" si="145"/>
        <v/>
      </c>
    </row>
    <row r="9333" spans="1:8" x14ac:dyDescent="0.25">
      <c r="A9333" s="447"/>
      <c r="B9333" s="449">
        <v>103726</v>
      </c>
      <c r="C9333" s="439" t="s">
        <v>12254</v>
      </c>
      <c r="D9333" s="449" t="s">
        <v>60</v>
      </c>
      <c r="E9333" s="450">
        <v>0</v>
      </c>
      <c r="F9333" s="455"/>
      <c r="G9333" s="453" t="e">
        <f>VLOOKUP(B9333,'SINAPI-%MO'!B:E,4,0)</f>
        <v>#N/A</v>
      </c>
      <c r="H9333" s="456" t="str">
        <f t="shared" si="145"/>
        <v/>
      </c>
    </row>
    <row r="9334" spans="1:8" x14ac:dyDescent="0.25">
      <c r="A9334" s="447"/>
      <c r="B9334" s="449">
        <v>103727</v>
      </c>
      <c r="C9334" s="439" t="s">
        <v>12255</v>
      </c>
      <c r="D9334" s="449" t="s">
        <v>60</v>
      </c>
      <c r="E9334" s="450">
        <v>0</v>
      </c>
      <c r="F9334" s="455"/>
      <c r="G9334" s="453" t="e">
        <f>VLOOKUP(B9334,'SINAPI-%MO'!B:E,4,0)</f>
        <v>#N/A</v>
      </c>
      <c r="H9334" s="456" t="str">
        <f t="shared" si="145"/>
        <v/>
      </c>
    </row>
    <row r="9335" spans="1:8" x14ac:dyDescent="0.25">
      <c r="A9335" s="447"/>
      <c r="B9335" s="449">
        <v>103728</v>
      </c>
      <c r="C9335" s="439" t="s">
        <v>12256</v>
      </c>
      <c r="D9335" s="449" t="s">
        <v>60</v>
      </c>
      <c r="E9335" s="450">
        <v>0</v>
      </c>
      <c r="F9335" s="455"/>
      <c r="G9335" s="453" t="e">
        <f>VLOOKUP(B9335,'SINAPI-%MO'!B:E,4,0)</f>
        <v>#N/A</v>
      </c>
      <c r="H9335" s="456" t="str">
        <f t="shared" si="145"/>
        <v/>
      </c>
    </row>
    <row r="9336" spans="1:8" x14ac:dyDescent="0.25">
      <c r="A9336" s="447"/>
      <c r="B9336" s="449">
        <v>103729</v>
      </c>
      <c r="C9336" s="439" t="s">
        <v>12257</v>
      </c>
      <c r="D9336" s="449" t="s">
        <v>60</v>
      </c>
      <c r="E9336" s="450">
        <v>0</v>
      </c>
      <c r="F9336" s="455"/>
      <c r="G9336" s="453" t="e">
        <f>VLOOKUP(B9336,'SINAPI-%MO'!B:E,4,0)</f>
        <v>#N/A</v>
      </c>
      <c r="H9336" s="456" t="str">
        <f t="shared" si="145"/>
        <v/>
      </c>
    </row>
    <row r="9337" spans="1:8" x14ac:dyDescent="0.25">
      <c r="A9337" s="447"/>
      <c r="B9337" s="449">
        <v>103730</v>
      </c>
      <c r="C9337" s="439" t="s">
        <v>12258</v>
      </c>
      <c r="D9337" s="449" t="s">
        <v>60</v>
      </c>
      <c r="E9337" s="450">
        <v>0</v>
      </c>
      <c r="F9337" s="455"/>
      <c r="G9337" s="453" t="e">
        <f>VLOOKUP(B9337,'SINAPI-%MO'!B:E,4,0)</f>
        <v>#N/A</v>
      </c>
      <c r="H9337" s="456" t="str">
        <f t="shared" si="145"/>
        <v/>
      </c>
    </row>
    <row r="9338" spans="1:8" x14ac:dyDescent="0.25">
      <c r="A9338" s="447"/>
      <c r="B9338" s="449">
        <v>103731</v>
      </c>
      <c r="C9338" s="439" t="s">
        <v>12259</v>
      </c>
      <c r="D9338" s="449" t="s">
        <v>60</v>
      </c>
      <c r="E9338" s="450">
        <v>0</v>
      </c>
      <c r="F9338" s="455"/>
      <c r="G9338" s="453" t="e">
        <f>VLOOKUP(B9338,'SINAPI-%MO'!B:E,4,0)</f>
        <v>#N/A</v>
      </c>
      <c r="H9338" s="456" t="str">
        <f t="shared" si="145"/>
        <v/>
      </c>
    </row>
    <row r="9339" spans="1:8" x14ac:dyDescent="0.25">
      <c r="A9339" s="447"/>
      <c r="B9339" s="449">
        <v>103732</v>
      </c>
      <c r="C9339" s="439" t="s">
        <v>12260</v>
      </c>
      <c r="D9339" s="449" t="s">
        <v>60</v>
      </c>
      <c r="E9339" s="450">
        <v>0</v>
      </c>
      <c r="F9339" s="455"/>
      <c r="G9339" s="453" t="e">
        <f>VLOOKUP(B9339,'SINAPI-%MO'!B:E,4,0)</f>
        <v>#N/A</v>
      </c>
      <c r="H9339" s="456" t="str">
        <f t="shared" si="145"/>
        <v/>
      </c>
    </row>
    <row r="9340" spans="1:8" x14ac:dyDescent="0.25">
      <c r="A9340" s="447"/>
      <c r="B9340" s="449">
        <v>103733</v>
      </c>
      <c r="C9340" s="439" t="s">
        <v>12261</v>
      </c>
      <c r="D9340" s="449" t="s">
        <v>60</v>
      </c>
      <c r="E9340" s="450">
        <v>0</v>
      </c>
      <c r="F9340" s="455"/>
      <c r="G9340" s="453" t="e">
        <f>VLOOKUP(B9340,'SINAPI-%MO'!B:E,4,0)</f>
        <v>#N/A</v>
      </c>
      <c r="H9340" s="456" t="str">
        <f t="shared" si="145"/>
        <v/>
      </c>
    </row>
    <row r="9341" spans="1:8" x14ac:dyDescent="0.25">
      <c r="A9341" s="447"/>
      <c r="B9341" s="449">
        <v>103696</v>
      </c>
      <c r="C9341" s="439" t="s">
        <v>4100</v>
      </c>
      <c r="D9341" s="449" t="s">
        <v>60</v>
      </c>
      <c r="E9341" s="450">
        <v>139.12</v>
      </c>
      <c r="F9341" s="455">
        <v>0</v>
      </c>
      <c r="G9341" s="453">
        <f>VLOOKUP(B9341,'SINAPI-%MO'!B:E,4,0)</f>
        <v>0.52659999999999996</v>
      </c>
      <c r="H9341" s="456">
        <f t="shared" si="145"/>
        <v>65.849999999999994</v>
      </c>
    </row>
    <row r="9342" spans="1:8" x14ac:dyDescent="0.25">
      <c r="A9342" s="447"/>
      <c r="B9342" s="449">
        <v>103697</v>
      </c>
      <c r="C9342" s="439" t="s">
        <v>4101</v>
      </c>
      <c r="D9342" s="449" t="s">
        <v>60</v>
      </c>
      <c r="E9342" s="450">
        <v>127.96</v>
      </c>
      <c r="F9342" s="455">
        <v>0</v>
      </c>
      <c r="G9342" s="453">
        <f>VLOOKUP(B9342,'SINAPI-%MO'!B:E,4,0)</f>
        <v>0.5494</v>
      </c>
      <c r="H9342" s="456">
        <f t="shared" si="145"/>
        <v>57.65</v>
      </c>
    </row>
    <row r="9343" spans="1:8" x14ac:dyDescent="0.25">
      <c r="A9343" s="447"/>
      <c r="B9343" s="449">
        <v>103695</v>
      </c>
      <c r="C9343" s="439" t="s">
        <v>4099</v>
      </c>
      <c r="D9343" s="449" t="s">
        <v>60</v>
      </c>
      <c r="E9343" s="450">
        <v>98.44</v>
      </c>
      <c r="F9343" s="455">
        <v>0</v>
      </c>
      <c r="G9343" s="453">
        <f>VLOOKUP(B9343,'SINAPI-%MO'!B:E,4,0)</f>
        <v>0.4143</v>
      </c>
      <c r="H9343" s="456">
        <f t="shared" si="145"/>
        <v>57.65</v>
      </c>
    </row>
    <row r="9344" spans="1:8" x14ac:dyDescent="0.25">
      <c r="A9344" s="447"/>
      <c r="B9344" s="449">
        <v>103694</v>
      </c>
      <c r="C9344" s="439" t="s">
        <v>13331</v>
      </c>
      <c r="D9344" s="449" t="s">
        <v>60</v>
      </c>
      <c r="E9344" s="450">
        <v>109.6</v>
      </c>
      <c r="F9344" s="455">
        <v>0</v>
      </c>
      <c r="G9344" s="453">
        <f>VLOOKUP(B9344,'SINAPI-%MO'!B:E,4,0)</f>
        <v>0.39910000000000001</v>
      </c>
      <c r="H9344" s="456">
        <f t="shared" si="145"/>
        <v>65.849999999999994</v>
      </c>
    </row>
    <row r="9345" spans="1:8" x14ac:dyDescent="0.25">
      <c r="A9345" s="447"/>
      <c r="B9345" s="449">
        <v>103690</v>
      </c>
      <c r="C9345" s="439" t="s">
        <v>12262</v>
      </c>
      <c r="D9345" s="449" t="s">
        <v>60</v>
      </c>
      <c r="E9345" s="450">
        <v>0</v>
      </c>
      <c r="F9345" s="455"/>
      <c r="G9345" s="453" t="e">
        <f>VLOOKUP(B9345,'SINAPI-%MO'!B:E,4,0)</f>
        <v>#N/A</v>
      </c>
      <c r="H9345" s="456" t="str">
        <f t="shared" si="145"/>
        <v/>
      </c>
    </row>
    <row r="9346" spans="1:8" x14ac:dyDescent="0.25">
      <c r="A9346" s="447"/>
      <c r="B9346" s="449">
        <v>103693</v>
      </c>
      <c r="C9346" s="439" t="s">
        <v>12263</v>
      </c>
      <c r="D9346" s="449" t="s">
        <v>60</v>
      </c>
      <c r="E9346" s="450">
        <v>0</v>
      </c>
      <c r="F9346" s="455"/>
      <c r="G9346" s="453" t="e">
        <f>VLOOKUP(B9346,'SINAPI-%MO'!B:E,4,0)</f>
        <v>#N/A</v>
      </c>
      <c r="H9346" s="456" t="str">
        <f t="shared" si="145"/>
        <v/>
      </c>
    </row>
    <row r="9347" spans="1:8" x14ac:dyDescent="0.25">
      <c r="A9347" s="447"/>
      <c r="B9347" s="449">
        <v>103692</v>
      </c>
      <c r="C9347" s="439" t="s">
        <v>12264</v>
      </c>
      <c r="D9347" s="449" t="s">
        <v>60</v>
      </c>
      <c r="E9347" s="450">
        <v>0</v>
      </c>
      <c r="F9347" s="455"/>
      <c r="G9347" s="453" t="e">
        <f>VLOOKUP(B9347,'SINAPI-%MO'!B:E,4,0)</f>
        <v>#N/A</v>
      </c>
      <c r="H9347" s="456" t="str">
        <f t="shared" si="145"/>
        <v/>
      </c>
    </row>
    <row r="9348" spans="1:8" x14ac:dyDescent="0.25">
      <c r="A9348" s="447"/>
      <c r="B9348" s="449">
        <v>103691</v>
      </c>
      <c r="C9348" s="439" t="s">
        <v>12265</v>
      </c>
      <c r="D9348" s="449" t="s">
        <v>60</v>
      </c>
      <c r="E9348" s="450">
        <v>0</v>
      </c>
      <c r="F9348" s="455"/>
      <c r="G9348" s="453" t="e">
        <f>VLOOKUP(B9348,'SINAPI-%MO'!B:E,4,0)</f>
        <v>#N/A</v>
      </c>
      <c r="H9348" s="456" t="str">
        <f t="shared" si="145"/>
        <v/>
      </c>
    </row>
    <row r="9349" spans="1:8" x14ac:dyDescent="0.25">
      <c r="A9349" s="447"/>
      <c r="B9349" s="449">
        <v>96987</v>
      </c>
      <c r="C9349" s="439" t="s">
        <v>13332</v>
      </c>
      <c r="D9349" s="449" t="s">
        <v>60</v>
      </c>
      <c r="E9349" s="450">
        <v>132.97999999999999</v>
      </c>
      <c r="F9349" s="455">
        <v>4.2999999999999997E-2</v>
      </c>
      <c r="G9349" s="453">
        <f>VLOOKUP(B9349,'SINAPI-%MO'!B:E,4,0)</f>
        <v>0.49120000000000003</v>
      </c>
      <c r="H9349" s="456">
        <f t="shared" si="145"/>
        <v>67.66</v>
      </c>
    </row>
    <row r="9350" spans="1:8" x14ac:dyDescent="0.25">
      <c r="A9350" s="447"/>
      <c r="B9350" s="449">
        <v>96989</v>
      </c>
      <c r="C9350" s="439" t="s">
        <v>2328</v>
      </c>
      <c r="D9350" s="449" t="s">
        <v>60</v>
      </c>
      <c r="E9350" s="450">
        <v>146.37</v>
      </c>
      <c r="F9350" s="455">
        <v>0</v>
      </c>
      <c r="G9350" s="453">
        <f>VLOOKUP(B9350,'SINAPI-%MO'!B:E,4,0)</f>
        <v>5.0799999999999998E-2</v>
      </c>
      <c r="H9350" s="456">
        <f t="shared" si="145"/>
        <v>138.93</v>
      </c>
    </row>
    <row r="9351" spans="1:8" x14ac:dyDescent="0.25">
      <c r="A9351" s="447"/>
      <c r="B9351" s="449">
        <v>104749</v>
      </c>
      <c r="C9351" s="439" t="s">
        <v>2331</v>
      </c>
      <c r="D9351" s="449" t="s">
        <v>60</v>
      </c>
      <c r="E9351" s="450">
        <v>23.86</v>
      </c>
      <c r="F9351" s="455">
        <v>0</v>
      </c>
      <c r="G9351" s="453">
        <f>VLOOKUP(B9351,'SINAPI-%MO'!B:E,4,0)</f>
        <v>0.43130000000000002</v>
      </c>
      <c r="H9351" s="456">
        <f t="shared" si="145"/>
        <v>13.56</v>
      </c>
    </row>
    <row r="9352" spans="1:8" x14ac:dyDescent="0.25">
      <c r="A9352" s="447"/>
      <c r="B9352" s="449">
        <v>104750</v>
      </c>
      <c r="C9352" s="439" t="s">
        <v>2332</v>
      </c>
      <c r="D9352" s="449" t="s">
        <v>60</v>
      </c>
      <c r="E9352" s="450">
        <v>18.7</v>
      </c>
      <c r="F9352" s="455">
        <v>0</v>
      </c>
      <c r="G9352" s="453">
        <f>VLOOKUP(B9352,'SINAPI-%MO'!B:E,4,0)</f>
        <v>0.55030000000000001</v>
      </c>
      <c r="H9352" s="456">
        <f t="shared" si="145"/>
        <v>8.4</v>
      </c>
    </row>
    <row r="9353" spans="1:8" x14ac:dyDescent="0.25">
      <c r="A9353" s="447"/>
      <c r="B9353" s="449">
        <v>104751</v>
      </c>
      <c r="C9353" s="439" t="s">
        <v>2333</v>
      </c>
      <c r="D9353" s="449" t="s">
        <v>60</v>
      </c>
      <c r="E9353" s="450">
        <v>27.55</v>
      </c>
      <c r="F9353" s="455">
        <v>0</v>
      </c>
      <c r="G9353" s="453">
        <f>VLOOKUP(B9353,'SINAPI-%MO'!B:E,4,0)</f>
        <v>0.3735</v>
      </c>
      <c r="H9353" s="456">
        <f t="shared" si="145"/>
        <v>17.260000000000002</v>
      </c>
    </row>
    <row r="9354" spans="1:8" x14ac:dyDescent="0.25">
      <c r="A9354" s="447"/>
      <c r="B9354" s="449">
        <v>104752</v>
      </c>
      <c r="C9354" s="439" t="s">
        <v>2334</v>
      </c>
      <c r="D9354" s="449" t="s">
        <v>60</v>
      </c>
      <c r="E9354" s="450">
        <v>22.46</v>
      </c>
      <c r="F9354" s="455">
        <v>0</v>
      </c>
      <c r="G9354" s="453">
        <f>VLOOKUP(B9354,'SINAPI-%MO'!B:E,4,0)</f>
        <v>0.45810000000000001</v>
      </c>
      <c r="H9354" s="456">
        <f t="shared" si="145"/>
        <v>12.17</v>
      </c>
    </row>
    <row r="9355" spans="1:8" x14ac:dyDescent="0.25">
      <c r="A9355" s="447"/>
      <c r="B9355" s="449">
        <v>104753</v>
      </c>
      <c r="C9355" s="439" t="s">
        <v>2335</v>
      </c>
      <c r="D9355" s="449" t="s">
        <v>60</v>
      </c>
      <c r="E9355" s="450">
        <v>27.37</v>
      </c>
      <c r="F9355" s="455">
        <v>0</v>
      </c>
      <c r="G9355" s="453">
        <f>VLOOKUP(B9355,'SINAPI-%MO'!B:E,4,0)</f>
        <v>0.376</v>
      </c>
      <c r="H9355" s="456">
        <f t="shared" si="145"/>
        <v>17.07</v>
      </c>
    </row>
    <row r="9356" spans="1:8" x14ac:dyDescent="0.25">
      <c r="A9356" s="447"/>
      <c r="B9356" s="449">
        <v>104754</v>
      </c>
      <c r="C9356" s="439" t="s">
        <v>2336</v>
      </c>
      <c r="D9356" s="449" t="s">
        <v>60</v>
      </c>
      <c r="E9356" s="450">
        <v>35.78</v>
      </c>
      <c r="F9356" s="455">
        <v>0</v>
      </c>
      <c r="G9356" s="453">
        <f>VLOOKUP(B9356,'SINAPI-%MO'!B:E,4,0)</f>
        <v>0.28760000000000002</v>
      </c>
      <c r="H9356" s="456">
        <f t="shared" ref="H9356:H9419" si="146">IF(E9356&gt;0,TRUNC(E9356*(1-G9356),2),"")</f>
        <v>25.48</v>
      </c>
    </row>
    <row r="9357" spans="1:8" x14ac:dyDescent="0.25">
      <c r="A9357" s="447"/>
      <c r="B9357" s="449">
        <v>104755</v>
      </c>
      <c r="C9357" s="439" t="s">
        <v>2337</v>
      </c>
      <c r="D9357" s="449" t="s">
        <v>60</v>
      </c>
      <c r="E9357" s="450">
        <v>48.84</v>
      </c>
      <c r="F9357" s="455">
        <v>0</v>
      </c>
      <c r="G9357" s="453">
        <f>VLOOKUP(B9357,'SINAPI-%MO'!B:E,4,0)</f>
        <v>0.2107</v>
      </c>
      <c r="H9357" s="456">
        <f t="shared" si="146"/>
        <v>38.54</v>
      </c>
    </row>
    <row r="9358" spans="1:8" x14ac:dyDescent="0.25">
      <c r="A9358" s="447"/>
      <c r="B9358" s="449">
        <v>96982</v>
      </c>
      <c r="C9358" s="439" t="s">
        <v>12266</v>
      </c>
      <c r="D9358" s="449" t="s">
        <v>60</v>
      </c>
      <c r="E9358" s="450">
        <v>0</v>
      </c>
      <c r="F9358" s="455"/>
      <c r="G9358" s="453" t="e">
        <f>VLOOKUP(B9358,'SINAPI-%MO'!B:E,4,0)</f>
        <v>#N/A</v>
      </c>
      <c r="H9358" s="456" t="str">
        <f t="shared" si="146"/>
        <v/>
      </c>
    </row>
    <row r="9359" spans="1:8" x14ac:dyDescent="0.25">
      <c r="A9359" s="447"/>
      <c r="B9359" s="449">
        <v>96993</v>
      </c>
      <c r="C9359" s="439" t="s">
        <v>12267</v>
      </c>
      <c r="D9359" s="449" t="s">
        <v>60</v>
      </c>
      <c r="E9359" s="450">
        <v>0</v>
      </c>
      <c r="F9359" s="455"/>
      <c r="G9359" s="453" t="e">
        <f>VLOOKUP(B9359,'SINAPI-%MO'!B:E,4,0)</f>
        <v>#N/A</v>
      </c>
      <c r="H9359" s="456" t="str">
        <f t="shared" si="146"/>
        <v/>
      </c>
    </row>
    <row r="9360" spans="1:8" x14ac:dyDescent="0.25">
      <c r="A9360" s="447"/>
      <c r="B9360" s="449">
        <v>96990</v>
      </c>
      <c r="C9360" s="439" t="s">
        <v>12268</v>
      </c>
      <c r="D9360" s="449" t="s">
        <v>60</v>
      </c>
      <c r="E9360" s="450">
        <v>0</v>
      </c>
      <c r="F9360" s="455"/>
      <c r="G9360" s="453" t="e">
        <f>VLOOKUP(B9360,'SINAPI-%MO'!B:E,4,0)</f>
        <v>#N/A</v>
      </c>
      <c r="H9360" s="456" t="str">
        <f t="shared" si="146"/>
        <v/>
      </c>
    </row>
    <row r="9361" spans="1:8" x14ac:dyDescent="0.25">
      <c r="A9361" s="447"/>
      <c r="B9361" s="449">
        <v>96991</v>
      </c>
      <c r="C9361" s="439" t="s">
        <v>12269</v>
      </c>
      <c r="D9361" s="449" t="s">
        <v>60</v>
      </c>
      <c r="E9361" s="450">
        <v>0</v>
      </c>
      <c r="F9361" s="455"/>
      <c r="G9361" s="453" t="e">
        <f>VLOOKUP(B9361,'SINAPI-%MO'!B:E,4,0)</f>
        <v>#N/A</v>
      </c>
      <c r="H9361" s="456" t="str">
        <f t="shared" si="146"/>
        <v/>
      </c>
    </row>
    <row r="9362" spans="1:8" x14ac:dyDescent="0.25">
      <c r="A9362" s="447"/>
      <c r="B9362" s="449">
        <v>96992</v>
      </c>
      <c r="C9362" s="439" t="s">
        <v>12270</v>
      </c>
      <c r="D9362" s="449" t="s">
        <v>60</v>
      </c>
      <c r="E9362" s="450">
        <v>0</v>
      </c>
      <c r="F9362" s="455"/>
      <c r="G9362" s="453" t="e">
        <f>VLOOKUP(B9362,'SINAPI-%MO'!B:E,4,0)</f>
        <v>#N/A</v>
      </c>
      <c r="H9362" s="456" t="str">
        <f t="shared" si="146"/>
        <v/>
      </c>
    </row>
    <row r="9363" spans="1:8" x14ac:dyDescent="0.25">
      <c r="A9363" s="447"/>
      <c r="B9363" s="449">
        <v>96994</v>
      </c>
      <c r="C9363" s="439" t="s">
        <v>12271</v>
      </c>
      <c r="D9363" s="449" t="s">
        <v>60</v>
      </c>
      <c r="E9363" s="450">
        <v>0</v>
      </c>
      <c r="F9363" s="455"/>
      <c r="G9363" s="453" t="e">
        <f>VLOOKUP(B9363,'SINAPI-%MO'!B:E,4,0)</f>
        <v>#N/A</v>
      </c>
      <c r="H9363" s="456" t="str">
        <f t="shared" si="146"/>
        <v/>
      </c>
    </row>
    <row r="9364" spans="1:8" x14ac:dyDescent="0.25">
      <c r="A9364" s="447"/>
      <c r="B9364" s="449">
        <v>96973</v>
      </c>
      <c r="C9364" s="439" t="s">
        <v>2317</v>
      </c>
      <c r="D9364" s="449" t="s">
        <v>73</v>
      </c>
      <c r="E9364" s="450">
        <v>73.14</v>
      </c>
      <c r="F9364" s="455">
        <v>1.2999999999999999E-2</v>
      </c>
      <c r="G9364" s="453">
        <f>VLOOKUP(B9364,'SINAPI-%MO'!B:E,4,0)</f>
        <v>0.34399999999999997</v>
      </c>
      <c r="H9364" s="456">
        <f t="shared" si="146"/>
        <v>47.97</v>
      </c>
    </row>
    <row r="9365" spans="1:8" x14ac:dyDescent="0.25">
      <c r="A9365" s="447"/>
      <c r="B9365" s="449">
        <v>104743</v>
      </c>
      <c r="C9365" s="439" t="s">
        <v>12272</v>
      </c>
      <c r="D9365" s="449" t="s">
        <v>73</v>
      </c>
      <c r="E9365" s="450">
        <v>0</v>
      </c>
      <c r="F9365" s="455"/>
      <c r="G9365" s="453" t="e">
        <f>VLOOKUP(B9365,'SINAPI-%MO'!B:E,4,0)</f>
        <v>#N/A</v>
      </c>
      <c r="H9365" s="456" t="str">
        <f t="shared" si="146"/>
        <v/>
      </c>
    </row>
    <row r="9366" spans="1:8" x14ac:dyDescent="0.25">
      <c r="A9366" s="447"/>
      <c r="B9366" s="449">
        <v>96977</v>
      </c>
      <c r="C9366" s="439" t="s">
        <v>2321</v>
      </c>
      <c r="D9366" s="449" t="s">
        <v>73</v>
      </c>
      <c r="E9366" s="450">
        <v>59.71</v>
      </c>
      <c r="F9366" s="455">
        <v>0</v>
      </c>
      <c r="G9366" s="453">
        <f>VLOOKUP(B9366,'SINAPI-%MO'!B:E,4,0)</f>
        <v>3.0499999999999999E-2</v>
      </c>
      <c r="H9366" s="456">
        <f t="shared" si="146"/>
        <v>57.88</v>
      </c>
    </row>
    <row r="9367" spans="1:8" x14ac:dyDescent="0.25">
      <c r="A9367" s="447"/>
      <c r="B9367" s="449">
        <v>96974</v>
      </c>
      <c r="C9367" s="439" t="s">
        <v>2318</v>
      </c>
      <c r="D9367" s="449" t="s">
        <v>73</v>
      </c>
      <c r="E9367" s="450">
        <v>94.3</v>
      </c>
      <c r="F9367" s="455">
        <v>1.01E-2</v>
      </c>
      <c r="G9367" s="453">
        <f>VLOOKUP(B9367,'SINAPI-%MO'!B:E,4,0)</f>
        <v>0.30830000000000002</v>
      </c>
      <c r="H9367" s="456">
        <f t="shared" si="146"/>
        <v>65.22</v>
      </c>
    </row>
    <row r="9368" spans="1:8" x14ac:dyDescent="0.25">
      <c r="A9368" s="447"/>
      <c r="B9368" s="449">
        <v>104744</v>
      </c>
      <c r="C9368" s="439" t="s">
        <v>12273</v>
      </c>
      <c r="D9368" s="449" t="s">
        <v>73</v>
      </c>
      <c r="E9368" s="450">
        <v>0</v>
      </c>
      <c r="F9368" s="455"/>
      <c r="G9368" s="453" t="e">
        <f>VLOOKUP(B9368,'SINAPI-%MO'!B:E,4,0)</f>
        <v>#N/A</v>
      </c>
      <c r="H9368" s="456" t="str">
        <f t="shared" si="146"/>
        <v/>
      </c>
    </row>
    <row r="9369" spans="1:8" x14ac:dyDescent="0.25">
      <c r="A9369" s="447"/>
      <c r="B9369" s="449">
        <v>96978</v>
      </c>
      <c r="C9369" s="439" t="s">
        <v>2322</v>
      </c>
      <c r="D9369" s="449" t="s">
        <v>73</v>
      </c>
      <c r="E9369" s="450">
        <v>78.67</v>
      </c>
      <c r="F9369" s="455">
        <v>0</v>
      </c>
      <c r="G9369" s="453">
        <f>VLOOKUP(B9369,'SINAPI-%MO'!B:E,4,0)</f>
        <v>2.8000000000000001E-2</v>
      </c>
      <c r="H9369" s="456">
        <f t="shared" si="146"/>
        <v>76.459999999999994</v>
      </c>
    </row>
    <row r="9370" spans="1:8" x14ac:dyDescent="0.25">
      <c r="A9370" s="447"/>
      <c r="B9370" s="449">
        <v>96975</v>
      </c>
      <c r="C9370" s="439" t="s">
        <v>2319</v>
      </c>
      <c r="D9370" s="449" t="s">
        <v>73</v>
      </c>
      <c r="E9370" s="450">
        <v>116.55</v>
      </c>
      <c r="F9370" s="455">
        <v>8.2000000000000007E-3</v>
      </c>
      <c r="G9370" s="453">
        <f>VLOOKUP(B9370,'SINAPI-%MO'!B:E,4,0)</f>
        <v>0.28089999999999998</v>
      </c>
      <c r="H9370" s="456">
        <f t="shared" si="146"/>
        <v>83.81</v>
      </c>
    </row>
    <row r="9371" spans="1:8" x14ac:dyDescent="0.25">
      <c r="A9371" s="447"/>
      <c r="B9371" s="449">
        <v>104745</v>
      </c>
      <c r="C9371" s="439" t="s">
        <v>12274</v>
      </c>
      <c r="D9371" s="449" t="s">
        <v>73</v>
      </c>
      <c r="E9371" s="450">
        <v>0</v>
      </c>
      <c r="F9371" s="455"/>
      <c r="G9371" s="453" t="e">
        <f>VLOOKUP(B9371,'SINAPI-%MO'!B:E,4,0)</f>
        <v>#N/A</v>
      </c>
      <c r="H9371" s="456" t="str">
        <f t="shared" si="146"/>
        <v/>
      </c>
    </row>
    <row r="9372" spans="1:8" x14ac:dyDescent="0.25">
      <c r="A9372" s="447"/>
      <c r="B9372" s="449">
        <v>96979</v>
      </c>
      <c r="C9372" s="439" t="s">
        <v>2323</v>
      </c>
      <c r="D9372" s="449" t="s">
        <v>73</v>
      </c>
      <c r="E9372" s="450">
        <v>112.54</v>
      </c>
      <c r="F9372" s="455">
        <v>0</v>
      </c>
      <c r="G9372" s="453">
        <f>VLOOKUP(B9372,'SINAPI-%MO'!B:E,4,0)</f>
        <v>2.2700000000000001E-2</v>
      </c>
      <c r="H9372" s="456">
        <f t="shared" si="146"/>
        <v>109.98</v>
      </c>
    </row>
    <row r="9373" spans="1:8" x14ac:dyDescent="0.25">
      <c r="A9373" s="447"/>
      <c r="B9373" s="449">
        <v>96976</v>
      </c>
      <c r="C9373" s="439" t="s">
        <v>2320</v>
      </c>
      <c r="D9373" s="449" t="s">
        <v>73</v>
      </c>
      <c r="E9373" s="450">
        <v>153.4</v>
      </c>
      <c r="F9373" s="455">
        <v>6.1999999999999998E-3</v>
      </c>
      <c r="G9373" s="453">
        <f>VLOOKUP(B9373,'SINAPI-%MO'!B:E,4,0)</f>
        <v>0.2351</v>
      </c>
      <c r="H9373" s="456">
        <f t="shared" si="146"/>
        <v>117.33</v>
      </c>
    </row>
    <row r="9374" spans="1:8" x14ac:dyDescent="0.25">
      <c r="A9374" s="447"/>
      <c r="B9374" s="449">
        <v>96984</v>
      </c>
      <c r="C9374" s="439" t="s">
        <v>2324</v>
      </c>
      <c r="D9374" s="449" t="s">
        <v>60</v>
      </c>
      <c r="E9374" s="450">
        <v>67.739999999999995</v>
      </c>
      <c r="F9374" s="455">
        <v>0</v>
      </c>
      <c r="G9374" s="453">
        <f>VLOOKUP(B9374,'SINAPI-%MO'!B:E,4,0)</f>
        <v>0.60850000000000004</v>
      </c>
      <c r="H9374" s="456">
        <f t="shared" si="146"/>
        <v>26.52</v>
      </c>
    </row>
    <row r="9375" spans="1:8" x14ac:dyDescent="0.25">
      <c r="A9375" s="447"/>
      <c r="B9375" s="449">
        <v>96980</v>
      </c>
      <c r="C9375" s="439" t="s">
        <v>12275</v>
      </c>
      <c r="D9375" s="449" t="s">
        <v>73</v>
      </c>
      <c r="E9375" s="450">
        <v>0</v>
      </c>
      <c r="F9375" s="455"/>
      <c r="G9375" s="453" t="e">
        <f>VLOOKUP(B9375,'SINAPI-%MO'!B:E,4,0)</f>
        <v>#N/A</v>
      </c>
      <c r="H9375" s="456" t="str">
        <f t="shared" si="146"/>
        <v/>
      </c>
    </row>
    <row r="9376" spans="1:8" x14ac:dyDescent="0.25">
      <c r="A9376" s="447"/>
      <c r="B9376" s="449">
        <v>96986</v>
      </c>
      <c r="C9376" s="439" t="s">
        <v>2326</v>
      </c>
      <c r="D9376" s="449" t="s">
        <v>60</v>
      </c>
      <c r="E9376" s="450">
        <v>152.66999999999999</v>
      </c>
      <c r="F9376" s="455">
        <v>0</v>
      </c>
      <c r="G9376" s="453">
        <f>VLOOKUP(B9376,'SINAPI-%MO'!B:E,4,0)</f>
        <v>0.1406</v>
      </c>
      <c r="H9376" s="456">
        <f t="shared" si="146"/>
        <v>131.19999999999999</v>
      </c>
    </row>
    <row r="9377" spans="1:8" x14ac:dyDescent="0.25">
      <c r="A9377" s="447"/>
      <c r="B9377" s="449">
        <v>96985</v>
      </c>
      <c r="C9377" s="439" t="s">
        <v>2325</v>
      </c>
      <c r="D9377" s="449" t="s">
        <v>60</v>
      </c>
      <c r="E9377" s="450">
        <v>102.4</v>
      </c>
      <c r="F9377" s="455">
        <v>0</v>
      </c>
      <c r="G9377" s="453">
        <f>VLOOKUP(B9377,'SINAPI-%MO'!B:E,4,0)</f>
        <v>0.13400000000000001</v>
      </c>
      <c r="H9377" s="456">
        <f t="shared" si="146"/>
        <v>88.67</v>
      </c>
    </row>
    <row r="9378" spans="1:8" x14ac:dyDescent="0.25">
      <c r="A9378" s="447"/>
      <c r="B9378" s="449">
        <v>96988</v>
      </c>
      <c r="C9378" s="439" t="s">
        <v>2327</v>
      </c>
      <c r="D9378" s="449" t="s">
        <v>60</v>
      </c>
      <c r="E9378" s="450">
        <v>174.87</v>
      </c>
      <c r="F9378" s="455">
        <v>0</v>
      </c>
      <c r="G9378" s="453">
        <f>VLOOKUP(B9378,'SINAPI-%MO'!B:E,4,0)</f>
        <v>5.2699999999999997E-2</v>
      </c>
      <c r="H9378" s="456">
        <f t="shared" si="146"/>
        <v>165.65</v>
      </c>
    </row>
    <row r="9379" spans="1:8" x14ac:dyDescent="0.25">
      <c r="A9379" s="447"/>
      <c r="B9379" s="449">
        <v>104746</v>
      </c>
      <c r="C9379" s="439" t="s">
        <v>2330</v>
      </c>
      <c r="D9379" s="449" t="s">
        <v>60</v>
      </c>
      <c r="E9379" s="450">
        <v>29.55</v>
      </c>
      <c r="F9379" s="455">
        <v>9.6799999999999997E-2</v>
      </c>
      <c r="G9379" s="453">
        <f>VLOOKUP(B9379,'SINAPI-%MO'!B:E,4,0)</f>
        <v>0.35630000000000001</v>
      </c>
      <c r="H9379" s="456">
        <f t="shared" si="146"/>
        <v>19.02</v>
      </c>
    </row>
    <row r="9380" spans="1:8" x14ac:dyDescent="0.25">
      <c r="A9380" s="447"/>
      <c r="B9380" s="449">
        <v>104747</v>
      </c>
      <c r="C9380" s="439" t="s">
        <v>12276</v>
      </c>
      <c r="D9380" s="449" t="s">
        <v>60</v>
      </c>
      <c r="E9380" s="450">
        <v>0</v>
      </c>
      <c r="F9380" s="455"/>
      <c r="G9380" s="453" t="e">
        <f>VLOOKUP(B9380,'SINAPI-%MO'!B:E,4,0)</f>
        <v>#N/A</v>
      </c>
      <c r="H9380" s="456" t="str">
        <f t="shared" si="146"/>
        <v/>
      </c>
    </row>
    <row r="9381" spans="1:8" x14ac:dyDescent="0.25">
      <c r="A9381" s="447"/>
      <c r="B9381" s="449">
        <v>96983</v>
      </c>
      <c r="C9381" s="439" t="s">
        <v>12277</v>
      </c>
      <c r="D9381" s="449" t="s">
        <v>60</v>
      </c>
      <c r="E9381" s="450">
        <v>0</v>
      </c>
      <c r="F9381" s="455"/>
      <c r="G9381" s="453" t="e">
        <f>VLOOKUP(B9381,'SINAPI-%MO'!B:E,4,0)</f>
        <v>#N/A</v>
      </c>
      <c r="H9381" s="456" t="str">
        <f t="shared" si="146"/>
        <v/>
      </c>
    </row>
    <row r="9382" spans="1:8" x14ac:dyDescent="0.25">
      <c r="A9382" s="447"/>
      <c r="B9382" s="449">
        <v>104748</v>
      </c>
      <c r="C9382" s="439" t="s">
        <v>12278</v>
      </c>
      <c r="D9382" s="449" t="s">
        <v>60</v>
      </c>
      <c r="E9382" s="450">
        <v>0</v>
      </c>
      <c r="F9382" s="455"/>
      <c r="G9382" s="453" t="e">
        <f>VLOOKUP(B9382,'SINAPI-%MO'!B:E,4,0)</f>
        <v>#N/A</v>
      </c>
      <c r="H9382" s="456" t="str">
        <f t="shared" si="146"/>
        <v/>
      </c>
    </row>
    <row r="9383" spans="1:8" x14ac:dyDescent="0.25">
      <c r="A9383" s="447"/>
      <c r="B9383" s="449">
        <v>98463</v>
      </c>
      <c r="C9383" s="439" t="s">
        <v>2329</v>
      </c>
      <c r="D9383" s="449" t="s">
        <v>60</v>
      </c>
      <c r="E9383" s="450">
        <v>28.17</v>
      </c>
      <c r="F9383" s="455">
        <v>5.0799999999999998E-2</v>
      </c>
      <c r="G9383" s="453">
        <f>VLOOKUP(B9383,'SINAPI-%MO'!B:E,4,0)</f>
        <v>0.60950000000000004</v>
      </c>
      <c r="H9383" s="456">
        <f t="shared" si="146"/>
        <v>11</v>
      </c>
    </row>
    <row r="9384" spans="1:8" x14ac:dyDescent="0.25">
      <c r="A9384" s="447"/>
      <c r="B9384" s="449">
        <v>104827</v>
      </c>
      <c r="C9384" s="439" t="s">
        <v>12279</v>
      </c>
      <c r="D9384" s="449" t="s">
        <v>60</v>
      </c>
      <c r="E9384" s="450">
        <v>0</v>
      </c>
      <c r="F9384" s="455"/>
      <c r="G9384" s="453" t="e">
        <f>VLOOKUP(B9384,'SINAPI-%MO'!B:E,4,0)</f>
        <v>#N/A</v>
      </c>
      <c r="H9384" s="456" t="str">
        <f t="shared" si="146"/>
        <v/>
      </c>
    </row>
    <row r="9385" spans="1:8" x14ac:dyDescent="0.25">
      <c r="A9385" s="447"/>
      <c r="B9385" s="449">
        <v>104828</v>
      </c>
      <c r="C9385" s="439" t="s">
        <v>12280</v>
      </c>
      <c r="D9385" s="449" t="s">
        <v>60</v>
      </c>
      <c r="E9385" s="450">
        <v>0</v>
      </c>
      <c r="F9385" s="455"/>
      <c r="G9385" s="453" t="e">
        <f>VLOOKUP(B9385,'SINAPI-%MO'!B:E,4,0)</f>
        <v>#N/A</v>
      </c>
      <c r="H9385" s="456" t="str">
        <f t="shared" si="146"/>
        <v/>
      </c>
    </row>
    <row r="9386" spans="1:8" x14ac:dyDescent="0.25">
      <c r="A9386" s="447"/>
      <c r="B9386" s="449">
        <v>104824</v>
      </c>
      <c r="C9386" s="439" t="s">
        <v>12281</v>
      </c>
      <c r="D9386" s="449" t="s">
        <v>60</v>
      </c>
      <c r="E9386" s="450">
        <v>0</v>
      </c>
      <c r="F9386" s="455"/>
      <c r="G9386" s="453" t="e">
        <f>VLOOKUP(B9386,'SINAPI-%MO'!B:E,4,0)</f>
        <v>#N/A</v>
      </c>
      <c r="H9386" s="456" t="str">
        <f t="shared" si="146"/>
        <v/>
      </c>
    </row>
    <row r="9387" spans="1:8" x14ac:dyDescent="0.25">
      <c r="A9387" s="447"/>
      <c r="B9387" s="449">
        <v>104826</v>
      </c>
      <c r="C9387" s="439" t="s">
        <v>12282</v>
      </c>
      <c r="D9387" s="449" t="s">
        <v>60</v>
      </c>
      <c r="E9387" s="450">
        <v>0</v>
      </c>
      <c r="F9387" s="455"/>
      <c r="G9387" s="453" t="e">
        <f>VLOOKUP(B9387,'SINAPI-%MO'!B:E,4,0)</f>
        <v>#N/A</v>
      </c>
      <c r="H9387" s="456" t="str">
        <f t="shared" si="146"/>
        <v/>
      </c>
    </row>
    <row r="9388" spans="1:8" x14ac:dyDescent="0.25">
      <c r="A9388" s="447"/>
      <c r="B9388" s="449">
        <v>104825</v>
      </c>
      <c r="C9388" s="439" t="s">
        <v>12283</v>
      </c>
      <c r="D9388" s="449" t="s">
        <v>60</v>
      </c>
      <c r="E9388" s="450">
        <v>0</v>
      </c>
      <c r="F9388" s="455"/>
      <c r="G9388" s="453" t="e">
        <f>VLOOKUP(B9388,'SINAPI-%MO'!B:E,4,0)</f>
        <v>#N/A</v>
      </c>
      <c r="H9388" s="456" t="str">
        <f t="shared" si="146"/>
        <v/>
      </c>
    </row>
    <row r="9389" spans="1:8" x14ac:dyDescent="0.25">
      <c r="A9389" s="447"/>
      <c r="B9389" s="449">
        <v>104993</v>
      </c>
      <c r="C9389" s="439" t="s">
        <v>12284</v>
      </c>
      <c r="D9389" s="449" t="s">
        <v>60</v>
      </c>
      <c r="E9389" s="450">
        <v>0</v>
      </c>
      <c r="F9389" s="455"/>
      <c r="G9389" s="453" t="e">
        <f>VLOOKUP(B9389,'SINAPI-%MO'!B:E,4,0)</f>
        <v>#N/A</v>
      </c>
      <c r="H9389" s="456" t="str">
        <f t="shared" si="146"/>
        <v/>
      </c>
    </row>
    <row r="9390" spans="1:8" x14ac:dyDescent="0.25">
      <c r="A9390" s="447"/>
      <c r="B9390" s="449">
        <v>104994</v>
      </c>
      <c r="C9390" s="439" t="s">
        <v>12285</v>
      </c>
      <c r="D9390" s="449" t="s">
        <v>60</v>
      </c>
      <c r="E9390" s="450">
        <v>0</v>
      </c>
      <c r="F9390" s="455"/>
      <c r="G9390" s="453" t="e">
        <f>VLOOKUP(B9390,'SINAPI-%MO'!B:E,4,0)</f>
        <v>#N/A</v>
      </c>
      <c r="H9390" s="456" t="str">
        <f t="shared" si="146"/>
        <v/>
      </c>
    </row>
    <row r="9391" spans="1:8" x14ac:dyDescent="0.25">
      <c r="A9391" s="447"/>
      <c r="B9391" s="449">
        <v>104995</v>
      </c>
      <c r="C9391" s="439" t="s">
        <v>12286</v>
      </c>
      <c r="D9391" s="449" t="s">
        <v>60</v>
      </c>
      <c r="E9391" s="450">
        <v>0</v>
      </c>
      <c r="F9391" s="455"/>
      <c r="G9391" s="453" t="e">
        <f>VLOOKUP(B9391,'SINAPI-%MO'!B:E,4,0)</f>
        <v>#N/A</v>
      </c>
      <c r="H9391" s="456" t="str">
        <f t="shared" si="146"/>
        <v/>
      </c>
    </row>
    <row r="9392" spans="1:8" x14ac:dyDescent="0.25">
      <c r="A9392" s="447"/>
      <c r="B9392" s="449">
        <v>104996</v>
      </c>
      <c r="C9392" s="439" t="s">
        <v>12287</v>
      </c>
      <c r="D9392" s="449" t="s">
        <v>60</v>
      </c>
      <c r="E9392" s="450">
        <v>0</v>
      </c>
      <c r="F9392" s="455"/>
      <c r="G9392" s="453" t="e">
        <f>VLOOKUP(B9392,'SINAPI-%MO'!B:E,4,0)</f>
        <v>#N/A</v>
      </c>
      <c r="H9392" s="456" t="str">
        <f t="shared" si="146"/>
        <v/>
      </c>
    </row>
    <row r="9393" spans="1:8" x14ac:dyDescent="0.25">
      <c r="A9393" s="447"/>
      <c r="B9393" s="449">
        <v>95676</v>
      </c>
      <c r="C9393" s="439" t="s">
        <v>3690</v>
      </c>
      <c r="D9393" s="449" t="s">
        <v>60</v>
      </c>
      <c r="E9393" s="450">
        <v>144.63</v>
      </c>
      <c r="F9393" s="455">
        <v>0</v>
      </c>
      <c r="G9393" s="453">
        <f>VLOOKUP(B9393,'SINAPI-%MO'!B:E,4,0)</f>
        <v>9.4399999999999998E-2</v>
      </c>
      <c r="H9393" s="456">
        <f t="shared" si="146"/>
        <v>130.97</v>
      </c>
    </row>
    <row r="9394" spans="1:8" x14ac:dyDescent="0.25">
      <c r="A9394" s="447"/>
      <c r="B9394" s="449">
        <v>95677</v>
      </c>
      <c r="C9394" s="439" t="s">
        <v>12288</v>
      </c>
      <c r="D9394" s="449" t="s">
        <v>60</v>
      </c>
      <c r="E9394" s="450">
        <v>0</v>
      </c>
      <c r="F9394" s="455"/>
      <c r="G9394" s="453" t="e">
        <f>VLOOKUP(B9394,'SINAPI-%MO'!B:E,4,0)</f>
        <v>#N/A</v>
      </c>
      <c r="H9394" s="456" t="str">
        <f t="shared" si="146"/>
        <v/>
      </c>
    </row>
    <row r="9395" spans="1:8" x14ac:dyDescent="0.25">
      <c r="A9395" s="447"/>
      <c r="B9395" s="449">
        <v>105135</v>
      </c>
      <c r="C9395" s="439" t="s">
        <v>3693</v>
      </c>
      <c r="D9395" s="449" t="s">
        <v>60</v>
      </c>
      <c r="E9395" s="450">
        <v>1523.75</v>
      </c>
      <c r="F9395" s="455">
        <v>0</v>
      </c>
      <c r="G9395" s="453">
        <f>VLOOKUP(B9395,'SINAPI-%MO'!B:E,4,0)</f>
        <v>2.5600000000000001E-2</v>
      </c>
      <c r="H9395" s="456">
        <f t="shared" si="146"/>
        <v>1484.74</v>
      </c>
    </row>
    <row r="9396" spans="1:8" x14ac:dyDescent="0.25">
      <c r="A9396" s="447"/>
      <c r="B9396" s="449">
        <v>104998</v>
      </c>
      <c r="C9396" s="439" t="s">
        <v>3692</v>
      </c>
      <c r="D9396" s="449" t="s">
        <v>60</v>
      </c>
      <c r="E9396" s="450">
        <v>927.11</v>
      </c>
      <c r="F9396" s="455">
        <v>0</v>
      </c>
      <c r="G9396" s="453">
        <f>VLOOKUP(B9396,'SINAPI-%MO'!B:E,4,0)</f>
        <v>3.6299999999999999E-2</v>
      </c>
      <c r="H9396" s="456">
        <f t="shared" si="146"/>
        <v>893.45</v>
      </c>
    </row>
    <row r="9397" spans="1:8" x14ac:dyDescent="0.25">
      <c r="A9397" s="447"/>
      <c r="B9397" s="449">
        <v>104997</v>
      </c>
      <c r="C9397" s="439" t="s">
        <v>3691</v>
      </c>
      <c r="D9397" s="449" t="s">
        <v>60</v>
      </c>
      <c r="E9397" s="450">
        <v>688.08</v>
      </c>
      <c r="F9397" s="455">
        <v>0</v>
      </c>
      <c r="G9397" s="453">
        <f>VLOOKUP(B9397,'SINAPI-%MO'!B:E,4,0)</f>
        <v>4.8899999999999999E-2</v>
      </c>
      <c r="H9397" s="456">
        <f t="shared" si="146"/>
        <v>654.42999999999995</v>
      </c>
    </row>
    <row r="9398" spans="1:8" x14ac:dyDescent="0.25">
      <c r="A9398" s="447"/>
      <c r="B9398" s="449">
        <v>95673</v>
      </c>
      <c r="C9398" s="439" t="s">
        <v>3687</v>
      </c>
      <c r="D9398" s="449" t="s">
        <v>60</v>
      </c>
      <c r="E9398" s="450">
        <v>193.66</v>
      </c>
      <c r="F9398" s="455">
        <v>0</v>
      </c>
      <c r="G9398" s="453">
        <f>VLOOKUP(B9398,'SINAPI-%MO'!B:E,4,0)</f>
        <v>0.1157</v>
      </c>
      <c r="H9398" s="456">
        <f t="shared" si="146"/>
        <v>171.25</v>
      </c>
    </row>
    <row r="9399" spans="1:8" x14ac:dyDescent="0.25">
      <c r="A9399" s="447"/>
      <c r="B9399" s="449">
        <v>95674</v>
      </c>
      <c r="C9399" s="439" t="s">
        <v>3688</v>
      </c>
      <c r="D9399" s="449" t="s">
        <v>60</v>
      </c>
      <c r="E9399" s="450">
        <v>206.24</v>
      </c>
      <c r="F9399" s="455">
        <v>0</v>
      </c>
      <c r="G9399" s="453">
        <f>VLOOKUP(B9399,'SINAPI-%MO'!B:E,4,0)</f>
        <v>0.1086</v>
      </c>
      <c r="H9399" s="456">
        <f t="shared" si="146"/>
        <v>183.84</v>
      </c>
    </row>
    <row r="9400" spans="1:8" x14ac:dyDescent="0.25">
      <c r="A9400" s="447"/>
      <c r="B9400" s="449">
        <v>104992</v>
      </c>
      <c r="C9400" s="439" t="s">
        <v>13333</v>
      </c>
      <c r="D9400" s="449" t="s">
        <v>60</v>
      </c>
      <c r="E9400" s="450">
        <v>2133.0100000000002</v>
      </c>
      <c r="F9400" s="455">
        <v>0</v>
      </c>
      <c r="G9400" s="453">
        <f>VLOOKUP(B9400,'SINAPI-%MO'!B:E,4,0)</f>
        <v>2.0799999999999999E-2</v>
      </c>
      <c r="H9400" s="456">
        <f t="shared" si="146"/>
        <v>2088.64</v>
      </c>
    </row>
    <row r="9401" spans="1:8" x14ac:dyDescent="0.25">
      <c r="A9401" s="447"/>
      <c r="B9401" s="449">
        <v>95675</v>
      </c>
      <c r="C9401" s="439" t="s">
        <v>3689</v>
      </c>
      <c r="D9401" s="449" t="s">
        <v>60</v>
      </c>
      <c r="E9401" s="450">
        <v>254.39</v>
      </c>
      <c r="F9401" s="455">
        <v>0</v>
      </c>
      <c r="G9401" s="453">
        <f>VLOOKUP(B9401,'SINAPI-%MO'!B:E,4,0)</f>
        <v>0.109</v>
      </c>
      <c r="H9401" s="456">
        <f t="shared" si="146"/>
        <v>226.66</v>
      </c>
    </row>
    <row r="9402" spans="1:8" x14ac:dyDescent="0.25">
      <c r="A9402" s="447"/>
      <c r="B9402" s="449">
        <v>95648</v>
      </c>
      <c r="C9402" s="439" t="s">
        <v>3663</v>
      </c>
      <c r="D9402" s="449" t="s">
        <v>60</v>
      </c>
      <c r="E9402" s="450">
        <v>730.72</v>
      </c>
      <c r="F9402" s="455">
        <v>0</v>
      </c>
      <c r="G9402" s="453">
        <f>VLOOKUP(B9402,'SINAPI-%MO'!B:E,4,0)</f>
        <v>0.1167</v>
      </c>
      <c r="H9402" s="456">
        <f t="shared" si="146"/>
        <v>645.44000000000005</v>
      </c>
    </row>
    <row r="9403" spans="1:8" x14ac:dyDescent="0.25">
      <c r="A9403" s="447"/>
      <c r="B9403" s="449">
        <v>95649</v>
      </c>
      <c r="C9403" s="439" t="s">
        <v>3664</v>
      </c>
      <c r="D9403" s="449" t="s">
        <v>60</v>
      </c>
      <c r="E9403" s="450">
        <v>1262.8699999999999</v>
      </c>
      <c r="F9403" s="455">
        <v>0</v>
      </c>
      <c r="G9403" s="453">
        <f>VLOOKUP(B9403,'SINAPI-%MO'!B:E,4,0)</f>
        <v>0.1181</v>
      </c>
      <c r="H9403" s="456">
        <f t="shared" si="146"/>
        <v>1113.72</v>
      </c>
    </row>
    <row r="9404" spans="1:8" x14ac:dyDescent="0.25">
      <c r="A9404" s="447"/>
      <c r="B9404" s="449">
        <v>95650</v>
      </c>
      <c r="C9404" s="439" t="s">
        <v>3665</v>
      </c>
      <c r="D9404" s="449" t="s">
        <v>60</v>
      </c>
      <c r="E9404" s="450">
        <v>1844.72</v>
      </c>
      <c r="F9404" s="455">
        <v>0</v>
      </c>
      <c r="G9404" s="453">
        <f>VLOOKUP(B9404,'SINAPI-%MO'!B:E,4,0)</f>
        <v>0.1196</v>
      </c>
      <c r="H9404" s="456">
        <f t="shared" si="146"/>
        <v>1624.09</v>
      </c>
    </row>
    <row r="9405" spans="1:8" x14ac:dyDescent="0.25">
      <c r="A9405" s="447"/>
      <c r="B9405" s="449">
        <v>95651</v>
      </c>
      <c r="C9405" s="439" t="s">
        <v>3666</v>
      </c>
      <c r="D9405" s="449" t="s">
        <v>60</v>
      </c>
      <c r="E9405" s="450">
        <v>2397.1999999999998</v>
      </c>
      <c r="F9405" s="455">
        <v>0</v>
      </c>
      <c r="G9405" s="453">
        <f>VLOOKUP(B9405,'SINAPI-%MO'!B:E,4,0)</f>
        <v>0.1196</v>
      </c>
      <c r="H9405" s="456">
        <f t="shared" si="146"/>
        <v>2110.4899999999998</v>
      </c>
    </row>
    <row r="9406" spans="1:8" x14ac:dyDescent="0.25">
      <c r="A9406" s="447"/>
      <c r="B9406" s="449">
        <v>95652</v>
      </c>
      <c r="C9406" s="439" t="s">
        <v>3667</v>
      </c>
      <c r="D9406" s="449" t="s">
        <v>60</v>
      </c>
      <c r="E9406" s="450">
        <v>906.46</v>
      </c>
      <c r="F9406" s="455">
        <v>0</v>
      </c>
      <c r="G9406" s="453">
        <f>VLOOKUP(B9406,'SINAPI-%MO'!B:E,4,0)</f>
        <v>0.105</v>
      </c>
      <c r="H9406" s="456">
        <f t="shared" si="146"/>
        <v>811.28</v>
      </c>
    </row>
    <row r="9407" spans="1:8" x14ac:dyDescent="0.25">
      <c r="A9407" s="447"/>
      <c r="B9407" s="449">
        <v>95653</v>
      </c>
      <c r="C9407" s="439" t="s">
        <v>3668</v>
      </c>
      <c r="D9407" s="449" t="s">
        <v>60</v>
      </c>
      <c r="E9407" s="450">
        <v>1612.07</v>
      </c>
      <c r="F9407" s="455">
        <v>0</v>
      </c>
      <c r="G9407" s="453">
        <f>VLOOKUP(B9407,'SINAPI-%MO'!B:E,4,0)</f>
        <v>0.1047</v>
      </c>
      <c r="H9407" s="456">
        <f t="shared" si="146"/>
        <v>1443.28</v>
      </c>
    </row>
    <row r="9408" spans="1:8" x14ac:dyDescent="0.25">
      <c r="A9408" s="447"/>
      <c r="B9408" s="449">
        <v>95654</v>
      </c>
      <c r="C9408" s="439" t="s">
        <v>3669</v>
      </c>
      <c r="D9408" s="449" t="s">
        <v>60</v>
      </c>
      <c r="E9408" s="450">
        <v>2374.2399999999998</v>
      </c>
      <c r="F9408" s="455">
        <v>0</v>
      </c>
      <c r="G9408" s="453">
        <f>VLOOKUP(B9408,'SINAPI-%MO'!B:E,4,0)</f>
        <v>0.1055</v>
      </c>
      <c r="H9408" s="456">
        <f t="shared" si="146"/>
        <v>2123.75</v>
      </c>
    </row>
    <row r="9409" spans="1:8" x14ac:dyDescent="0.25">
      <c r="A9409" s="447"/>
      <c r="B9409" s="449">
        <v>95655</v>
      </c>
      <c r="C9409" s="439" t="s">
        <v>3670</v>
      </c>
      <c r="D9409" s="449" t="s">
        <v>60</v>
      </c>
      <c r="E9409" s="450">
        <v>3098.66</v>
      </c>
      <c r="F9409" s="455">
        <v>0</v>
      </c>
      <c r="G9409" s="453">
        <f>VLOOKUP(B9409,'SINAPI-%MO'!B:E,4,0)</f>
        <v>0.1053</v>
      </c>
      <c r="H9409" s="456">
        <f t="shared" si="146"/>
        <v>2772.37</v>
      </c>
    </row>
    <row r="9410" spans="1:8" x14ac:dyDescent="0.25">
      <c r="A9410" s="447"/>
      <c r="B9410" s="449">
        <v>95657</v>
      </c>
      <c r="C9410" s="439" t="s">
        <v>3671</v>
      </c>
      <c r="D9410" s="449" t="s">
        <v>60</v>
      </c>
      <c r="E9410" s="450">
        <v>324.10000000000002</v>
      </c>
      <c r="F9410" s="455">
        <v>0</v>
      </c>
      <c r="G9410" s="453">
        <f>VLOOKUP(B9410,'SINAPI-%MO'!B:E,4,0)</f>
        <v>0.37419999999999998</v>
      </c>
      <c r="H9410" s="456">
        <f t="shared" si="146"/>
        <v>202.82</v>
      </c>
    </row>
    <row r="9411" spans="1:8" x14ac:dyDescent="0.25">
      <c r="A9411" s="447"/>
      <c r="B9411" s="449">
        <v>95658</v>
      </c>
      <c r="C9411" s="439" t="s">
        <v>3672</v>
      </c>
      <c r="D9411" s="449" t="s">
        <v>60</v>
      </c>
      <c r="E9411" s="450">
        <v>591.84</v>
      </c>
      <c r="F9411" s="455">
        <v>0</v>
      </c>
      <c r="G9411" s="453">
        <f>VLOOKUP(B9411,'SINAPI-%MO'!B:E,4,0)</f>
        <v>0.36030000000000001</v>
      </c>
      <c r="H9411" s="456">
        <f t="shared" si="146"/>
        <v>378.6</v>
      </c>
    </row>
    <row r="9412" spans="1:8" x14ac:dyDescent="0.25">
      <c r="A9412" s="447"/>
      <c r="B9412" s="449">
        <v>95659</v>
      </c>
      <c r="C9412" s="439" t="s">
        <v>3673</v>
      </c>
      <c r="D9412" s="449" t="s">
        <v>60</v>
      </c>
      <c r="E9412" s="450">
        <v>880.97</v>
      </c>
      <c r="F9412" s="455">
        <v>0</v>
      </c>
      <c r="G9412" s="453">
        <f>VLOOKUP(B9412,'SINAPI-%MO'!B:E,4,0)</f>
        <v>0.35770000000000002</v>
      </c>
      <c r="H9412" s="456">
        <f t="shared" si="146"/>
        <v>565.84</v>
      </c>
    </row>
    <row r="9413" spans="1:8" x14ac:dyDescent="0.25">
      <c r="A9413" s="447"/>
      <c r="B9413" s="449">
        <v>95660</v>
      </c>
      <c r="C9413" s="439" t="s">
        <v>3674</v>
      </c>
      <c r="D9413" s="449" t="s">
        <v>60</v>
      </c>
      <c r="E9413" s="450">
        <v>1155.46</v>
      </c>
      <c r="F9413" s="455">
        <v>0</v>
      </c>
      <c r="G9413" s="453">
        <f>VLOOKUP(B9413,'SINAPI-%MO'!B:E,4,0)</f>
        <v>0.35489999999999999</v>
      </c>
      <c r="H9413" s="456">
        <f t="shared" si="146"/>
        <v>745.38</v>
      </c>
    </row>
    <row r="9414" spans="1:8" x14ac:dyDescent="0.25">
      <c r="A9414" s="447"/>
      <c r="B9414" s="449">
        <v>95661</v>
      </c>
      <c r="C9414" s="439" t="s">
        <v>3675</v>
      </c>
      <c r="D9414" s="449" t="s">
        <v>60</v>
      </c>
      <c r="E9414" s="450">
        <v>405.36</v>
      </c>
      <c r="F9414" s="455">
        <v>0</v>
      </c>
      <c r="G9414" s="453">
        <f>VLOOKUP(B9414,'SINAPI-%MO'!B:E,4,0)</f>
        <v>0.33379999999999999</v>
      </c>
      <c r="H9414" s="456">
        <f t="shared" si="146"/>
        <v>270.05</v>
      </c>
    </row>
    <row r="9415" spans="1:8" x14ac:dyDescent="0.25">
      <c r="A9415" s="447"/>
      <c r="B9415" s="449">
        <v>95662</v>
      </c>
      <c r="C9415" s="439" t="s">
        <v>3676</v>
      </c>
      <c r="D9415" s="449" t="s">
        <v>60</v>
      </c>
      <c r="E9415" s="450">
        <v>752.95</v>
      </c>
      <c r="F9415" s="455">
        <v>0</v>
      </c>
      <c r="G9415" s="453">
        <f>VLOOKUP(B9415,'SINAPI-%MO'!B:E,4,0)</f>
        <v>0.32</v>
      </c>
      <c r="H9415" s="456">
        <f t="shared" si="146"/>
        <v>512</v>
      </c>
    </row>
    <row r="9416" spans="1:8" x14ac:dyDescent="0.25">
      <c r="A9416" s="447"/>
      <c r="B9416" s="449">
        <v>95663</v>
      </c>
      <c r="C9416" s="439" t="s">
        <v>3677</v>
      </c>
      <c r="D9416" s="449" t="s">
        <v>60</v>
      </c>
      <c r="E9416" s="450">
        <v>1126.17</v>
      </c>
      <c r="F9416" s="455">
        <v>0</v>
      </c>
      <c r="G9416" s="453">
        <f>VLOOKUP(B9416,'SINAPI-%MO'!B:E,4,0)</f>
        <v>0.3175</v>
      </c>
      <c r="H9416" s="456">
        <f t="shared" si="146"/>
        <v>768.61</v>
      </c>
    </row>
    <row r="9417" spans="1:8" x14ac:dyDescent="0.25">
      <c r="A9417" s="447"/>
      <c r="B9417" s="449">
        <v>95664</v>
      </c>
      <c r="C9417" s="439" t="s">
        <v>3678</v>
      </c>
      <c r="D9417" s="449" t="s">
        <v>60</v>
      </c>
      <c r="E9417" s="450">
        <v>1479.54</v>
      </c>
      <c r="F9417" s="455">
        <v>0</v>
      </c>
      <c r="G9417" s="453">
        <f>VLOOKUP(B9417,'SINAPI-%MO'!B:E,4,0)</f>
        <v>0.31490000000000001</v>
      </c>
      <c r="H9417" s="456">
        <f t="shared" si="146"/>
        <v>1013.63</v>
      </c>
    </row>
    <row r="9418" spans="1:8" x14ac:dyDescent="0.25">
      <c r="A9418" s="447"/>
      <c r="B9418" s="449">
        <v>95665</v>
      </c>
      <c r="C9418" s="439" t="s">
        <v>3679</v>
      </c>
      <c r="D9418" s="449" t="s">
        <v>60</v>
      </c>
      <c r="E9418" s="450">
        <v>357.61</v>
      </c>
      <c r="F9418" s="455">
        <v>0</v>
      </c>
      <c r="G9418" s="453">
        <f>VLOOKUP(B9418,'SINAPI-%MO'!B:E,4,0)</f>
        <v>0.3634</v>
      </c>
      <c r="H9418" s="456">
        <f t="shared" si="146"/>
        <v>227.65</v>
      </c>
    </row>
    <row r="9419" spans="1:8" x14ac:dyDescent="0.25">
      <c r="A9419" s="447"/>
      <c r="B9419" s="449">
        <v>95666</v>
      </c>
      <c r="C9419" s="439" t="s">
        <v>3680</v>
      </c>
      <c r="D9419" s="449" t="s">
        <v>60</v>
      </c>
      <c r="E9419" s="450">
        <v>635.33000000000004</v>
      </c>
      <c r="F9419" s="455">
        <v>0</v>
      </c>
      <c r="G9419" s="453">
        <f>VLOOKUP(B9419,'SINAPI-%MO'!B:E,4,0)</f>
        <v>0.35770000000000002</v>
      </c>
      <c r="H9419" s="456">
        <f t="shared" si="146"/>
        <v>408.07</v>
      </c>
    </row>
    <row r="9420" spans="1:8" x14ac:dyDescent="0.25">
      <c r="A9420" s="447"/>
      <c r="B9420" s="449">
        <v>95667</v>
      </c>
      <c r="C9420" s="439" t="s">
        <v>3681</v>
      </c>
      <c r="D9420" s="449" t="s">
        <v>60</v>
      </c>
      <c r="E9420" s="450">
        <v>941.19</v>
      </c>
      <c r="F9420" s="455">
        <v>0</v>
      </c>
      <c r="G9420" s="453">
        <f>VLOOKUP(B9420,'SINAPI-%MO'!B:E,4,0)</f>
        <v>0.35699999999999998</v>
      </c>
      <c r="H9420" s="456">
        <f t="shared" ref="H9420:H9483" si="147">IF(E9420&gt;0,TRUNC(E9420*(1-G9420),2),"")</f>
        <v>605.17999999999995</v>
      </c>
    </row>
    <row r="9421" spans="1:8" x14ac:dyDescent="0.25">
      <c r="A9421" s="447"/>
      <c r="B9421" s="449">
        <v>95668</v>
      </c>
      <c r="C9421" s="439" t="s">
        <v>3682</v>
      </c>
      <c r="D9421" s="449" t="s">
        <v>60</v>
      </c>
      <c r="E9421" s="450">
        <v>1230.3599999999999</v>
      </c>
      <c r="F9421" s="455">
        <v>0</v>
      </c>
      <c r="G9421" s="453">
        <f>VLOOKUP(B9421,'SINAPI-%MO'!B:E,4,0)</f>
        <v>0.35499999999999998</v>
      </c>
      <c r="H9421" s="456">
        <f t="shared" si="147"/>
        <v>793.58</v>
      </c>
    </row>
    <row r="9422" spans="1:8" x14ac:dyDescent="0.25">
      <c r="A9422" s="447"/>
      <c r="B9422" s="449">
        <v>95669</v>
      </c>
      <c r="C9422" s="439" t="s">
        <v>3683</v>
      </c>
      <c r="D9422" s="449" t="s">
        <v>60</v>
      </c>
      <c r="E9422" s="450">
        <v>434.99</v>
      </c>
      <c r="F9422" s="455">
        <v>0</v>
      </c>
      <c r="G9422" s="453">
        <f>VLOOKUP(B9422,'SINAPI-%MO'!B:E,4,0)</f>
        <v>0.33350000000000002</v>
      </c>
      <c r="H9422" s="456">
        <f t="shared" si="147"/>
        <v>289.92</v>
      </c>
    </row>
    <row r="9423" spans="1:8" x14ac:dyDescent="0.25">
      <c r="A9423" s="447"/>
      <c r="B9423" s="449">
        <v>95670</v>
      </c>
      <c r="C9423" s="439" t="s">
        <v>3684</v>
      </c>
      <c r="D9423" s="449" t="s">
        <v>60</v>
      </c>
      <c r="E9423" s="450">
        <v>788.85</v>
      </c>
      <c r="F9423" s="455">
        <v>0</v>
      </c>
      <c r="G9423" s="453">
        <f>VLOOKUP(B9423,'SINAPI-%MO'!B:E,4,0)</f>
        <v>0.32590000000000002</v>
      </c>
      <c r="H9423" s="456">
        <f t="shared" si="147"/>
        <v>531.76</v>
      </c>
    </row>
    <row r="9424" spans="1:8" x14ac:dyDescent="0.25">
      <c r="A9424" s="447"/>
      <c r="B9424" s="449">
        <v>95671</v>
      </c>
      <c r="C9424" s="439" t="s">
        <v>3685</v>
      </c>
      <c r="D9424" s="449" t="s">
        <v>60</v>
      </c>
      <c r="E9424" s="450">
        <v>1174.51</v>
      </c>
      <c r="F9424" s="455">
        <v>0</v>
      </c>
      <c r="G9424" s="453">
        <f>VLOOKUP(B9424,'SINAPI-%MO'!B:E,4,0)</f>
        <v>0.3251</v>
      </c>
      <c r="H9424" s="456">
        <f t="shared" si="147"/>
        <v>792.67</v>
      </c>
    </row>
    <row r="9425" spans="1:8" x14ac:dyDescent="0.25">
      <c r="A9425" s="447"/>
      <c r="B9425" s="449">
        <v>95672</v>
      </c>
      <c r="C9425" s="439" t="s">
        <v>3686</v>
      </c>
      <c r="D9425" s="449" t="s">
        <v>60</v>
      </c>
      <c r="E9425" s="450">
        <v>1539.03</v>
      </c>
      <c r="F9425" s="455">
        <v>0</v>
      </c>
      <c r="G9425" s="453">
        <f>VLOOKUP(B9425,'SINAPI-%MO'!B:E,4,0)</f>
        <v>0.32290000000000002</v>
      </c>
      <c r="H9425" s="456">
        <f t="shared" si="147"/>
        <v>1042.07</v>
      </c>
    </row>
    <row r="9426" spans="1:8" x14ac:dyDescent="0.25">
      <c r="A9426" s="447"/>
      <c r="B9426" s="449">
        <v>97741</v>
      </c>
      <c r="C9426" s="439" t="s">
        <v>5707</v>
      </c>
      <c r="D9426" s="449" t="s">
        <v>60</v>
      </c>
      <c r="E9426" s="450">
        <v>194.4</v>
      </c>
      <c r="F9426" s="455">
        <v>0</v>
      </c>
      <c r="G9426" s="453">
        <f>VLOOKUP(B9426,'SINAPI-%MO'!B:E,4,0)</f>
        <v>0.4078</v>
      </c>
      <c r="H9426" s="456">
        <f t="shared" si="147"/>
        <v>115.12</v>
      </c>
    </row>
    <row r="9427" spans="1:8" x14ac:dyDescent="0.25">
      <c r="A9427" s="447"/>
      <c r="B9427" s="449">
        <v>95641</v>
      </c>
      <c r="C9427" s="439" t="s">
        <v>5700</v>
      </c>
      <c r="D9427" s="449" t="s">
        <v>60</v>
      </c>
      <c r="E9427" s="450">
        <v>347.98</v>
      </c>
      <c r="F9427" s="455">
        <v>0</v>
      </c>
      <c r="G9427" s="453">
        <f>VLOOKUP(B9427,'SINAPI-%MO'!B:E,4,0)</f>
        <v>0.39850000000000002</v>
      </c>
      <c r="H9427" s="456">
        <f t="shared" si="147"/>
        <v>209.3</v>
      </c>
    </row>
    <row r="9428" spans="1:8" x14ac:dyDescent="0.25">
      <c r="A9428" s="447"/>
      <c r="B9428" s="449">
        <v>95642</v>
      </c>
      <c r="C9428" s="439" t="s">
        <v>5701</v>
      </c>
      <c r="D9428" s="449" t="s">
        <v>60</v>
      </c>
      <c r="E9428" s="450">
        <v>514.98</v>
      </c>
      <c r="F9428" s="455">
        <v>0</v>
      </c>
      <c r="G9428" s="453">
        <f>VLOOKUP(B9428,'SINAPI-%MO'!B:E,4,0)</f>
        <v>0.39810000000000001</v>
      </c>
      <c r="H9428" s="456">
        <f t="shared" si="147"/>
        <v>309.95999999999998</v>
      </c>
    </row>
    <row r="9429" spans="1:8" x14ac:dyDescent="0.25">
      <c r="A9429" s="447"/>
      <c r="B9429" s="449">
        <v>95643</v>
      </c>
      <c r="C9429" s="439" t="s">
        <v>5702</v>
      </c>
      <c r="D9429" s="449" t="s">
        <v>60</v>
      </c>
      <c r="E9429" s="450">
        <v>674.13</v>
      </c>
      <c r="F9429" s="455">
        <v>0</v>
      </c>
      <c r="G9429" s="453">
        <f>VLOOKUP(B9429,'SINAPI-%MO'!B:E,4,0)</f>
        <v>0.39529999999999998</v>
      </c>
      <c r="H9429" s="456">
        <f t="shared" si="147"/>
        <v>407.64</v>
      </c>
    </row>
    <row r="9430" spans="1:8" x14ac:dyDescent="0.25">
      <c r="A9430" s="447"/>
      <c r="B9430" s="449">
        <v>95644</v>
      </c>
      <c r="C9430" s="439" t="s">
        <v>5703</v>
      </c>
      <c r="D9430" s="449" t="s">
        <v>60</v>
      </c>
      <c r="E9430" s="450">
        <v>257.91000000000003</v>
      </c>
      <c r="F9430" s="455">
        <v>0</v>
      </c>
      <c r="G9430" s="453">
        <f>VLOOKUP(B9430,'SINAPI-%MO'!B:E,4,0)</f>
        <v>0.34310000000000002</v>
      </c>
      <c r="H9430" s="456">
        <f t="shared" si="147"/>
        <v>169.42</v>
      </c>
    </row>
    <row r="9431" spans="1:8" x14ac:dyDescent="0.25">
      <c r="A9431" s="447"/>
      <c r="B9431" s="449">
        <v>95645</v>
      </c>
      <c r="C9431" s="439" t="s">
        <v>5704</v>
      </c>
      <c r="D9431" s="449" t="s">
        <v>60</v>
      </c>
      <c r="E9431" s="450">
        <v>473.83</v>
      </c>
      <c r="F9431" s="455">
        <v>0</v>
      </c>
      <c r="G9431" s="453">
        <f>VLOOKUP(B9431,'SINAPI-%MO'!B:E,4,0)</f>
        <v>0.33100000000000002</v>
      </c>
      <c r="H9431" s="456">
        <f t="shared" si="147"/>
        <v>316.99</v>
      </c>
    </row>
    <row r="9432" spans="1:8" x14ac:dyDescent="0.25">
      <c r="A9432" s="447"/>
      <c r="B9432" s="449">
        <v>95646</v>
      </c>
      <c r="C9432" s="439" t="s">
        <v>5705</v>
      </c>
      <c r="D9432" s="449" t="s">
        <v>60</v>
      </c>
      <c r="E9432" s="450">
        <v>706.72</v>
      </c>
      <c r="F9432" s="455">
        <v>0</v>
      </c>
      <c r="G9432" s="453">
        <f>VLOOKUP(B9432,'SINAPI-%MO'!B:E,4,0)</f>
        <v>0.3296</v>
      </c>
      <c r="H9432" s="456">
        <f t="shared" si="147"/>
        <v>473.78</v>
      </c>
    </row>
    <row r="9433" spans="1:8" x14ac:dyDescent="0.25">
      <c r="A9433" s="447"/>
      <c r="B9433" s="449">
        <v>95647</v>
      </c>
      <c r="C9433" s="439" t="s">
        <v>5706</v>
      </c>
      <c r="D9433" s="449" t="s">
        <v>60</v>
      </c>
      <c r="E9433" s="450">
        <v>927.42</v>
      </c>
      <c r="F9433" s="455">
        <v>0</v>
      </c>
      <c r="G9433" s="453">
        <f>VLOOKUP(B9433,'SINAPI-%MO'!B:E,4,0)</f>
        <v>0.32690000000000002</v>
      </c>
      <c r="H9433" s="456">
        <f t="shared" si="147"/>
        <v>624.24</v>
      </c>
    </row>
    <row r="9434" spans="1:8" x14ac:dyDescent="0.25">
      <c r="A9434" s="447"/>
      <c r="B9434" s="449">
        <v>95636</v>
      </c>
      <c r="C9434" s="439" t="s">
        <v>3659</v>
      </c>
      <c r="D9434" s="449" t="s">
        <v>60</v>
      </c>
      <c r="E9434" s="450">
        <v>414.85</v>
      </c>
      <c r="F9434" s="455">
        <v>0</v>
      </c>
      <c r="G9434" s="453">
        <f>VLOOKUP(B9434,'SINAPI-%MO'!B:E,4,0)</f>
        <v>0.44450000000000001</v>
      </c>
      <c r="H9434" s="456">
        <f t="shared" si="147"/>
        <v>230.44</v>
      </c>
    </row>
    <row r="9435" spans="1:8" x14ac:dyDescent="0.25">
      <c r="A9435" s="447"/>
      <c r="B9435" s="449">
        <v>95637</v>
      </c>
      <c r="C9435" s="439" t="s">
        <v>3660</v>
      </c>
      <c r="D9435" s="449" t="s">
        <v>60</v>
      </c>
      <c r="E9435" s="450">
        <v>550.24</v>
      </c>
      <c r="F9435" s="455">
        <v>0</v>
      </c>
      <c r="G9435" s="453">
        <f>VLOOKUP(B9435,'SINAPI-%MO'!B:E,4,0)</f>
        <v>0.39960000000000001</v>
      </c>
      <c r="H9435" s="456">
        <f t="shared" si="147"/>
        <v>330.36</v>
      </c>
    </row>
    <row r="9436" spans="1:8" x14ac:dyDescent="0.25">
      <c r="A9436" s="447"/>
      <c r="B9436" s="449">
        <v>95638</v>
      </c>
      <c r="C9436" s="439" t="s">
        <v>3661</v>
      </c>
      <c r="D9436" s="449" t="s">
        <v>60</v>
      </c>
      <c r="E9436" s="450">
        <v>680.05</v>
      </c>
      <c r="F9436" s="455">
        <v>0</v>
      </c>
      <c r="G9436" s="453">
        <f>VLOOKUP(B9436,'SINAPI-%MO'!B:E,4,0)</f>
        <v>0.38290000000000002</v>
      </c>
      <c r="H9436" s="456">
        <f t="shared" si="147"/>
        <v>419.65</v>
      </c>
    </row>
    <row r="9437" spans="1:8" x14ac:dyDescent="0.25">
      <c r="A9437" s="447"/>
      <c r="B9437" s="449">
        <v>95639</v>
      </c>
      <c r="C9437" s="439" t="s">
        <v>3662</v>
      </c>
      <c r="D9437" s="449" t="s">
        <v>60</v>
      </c>
      <c r="E9437" s="450">
        <v>933.07</v>
      </c>
      <c r="F9437" s="455">
        <v>0</v>
      </c>
      <c r="G9437" s="453">
        <f>VLOOKUP(B9437,'SINAPI-%MO'!B:E,4,0)</f>
        <v>0.33329999999999999</v>
      </c>
      <c r="H9437" s="456">
        <f t="shared" si="147"/>
        <v>622.07000000000005</v>
      </c>
    </row>
    <row r="9438" spans="1:8" x14ac:dyDescent="0.25">
      <c r="A9438" s="447"/>
      <c r="B9438" s="449">
        <v>95634</v>
      </c>
      <c r="C9438" s="439" t="s">
        <v>5698</v>
      </c>
      <c r="D9438" s="449" t="s">
        <v>60</v>
      </c>
      <c r="E9438" s="450">
        <v>238.67</v>
      </c>
      <c r="F9438" s="455">
        <v>0</v>
      </c>
      <c r="G9438" s="453">
        <f>VLOOKUP(B9438,'SINAPI-%MO'!B:E,4,0)</f>
        <v>0.27979999999999999</v>
      </c>
      <c r="H9438" s="456">
        <f t="shared" si="147"/>
        <v>171.89</v>
      </c>
    </row>
    <row r="9439" spans="1:8" x14ac:dyDescent="0.25">
      <c r="A9439" s="447"/>
      <c r="B9439" s="449">
        <v>95635</v>
      </c>
      <c r="C9439" s="439" t="s">
        <v>5699</v>
      </c>
      <c r="D9439" s="449" t="s">
        <v>60</v>
      </c>
      <c r="E9439" s="450">
        <v>249.67</v>
      </c>
      <c r="F9439" s="455">
        <v>0</v>
      </c>
      <c r="G9439" s="453">
        <f>VLOOKUP(B9439,'SINAPI-%MO'!B:E,4,0)</f>
        <v>0.31</v>
      </c>
      <c r="H9439" s="456">
        <f t="shared" si="147"/>
        <v>172.27</v>
      </c>
    </row>
    <row r="9440" spans="1:8" x14ac:dyDescent="0.25">
      <c r="A9440" s="447"/>
      <c r="B9440" s="449">
        <v>98751</v>
      </c>
      <c r="C9440" s="439" t="s">
        <v>2006</v>
      </c>
      <c r="D9440" s="449" t="s">
        <v>73</v>
      </c>
      <c r="E9440" s="450">
        <v>223.71</v>
      </c>
      <c r="F9440" s="455">
        <v>0</v>
      </c>
      <c r="G9440" s="453">
        <f>VLOOKUP(B9440,'SINAPI-%MO'!B:E,4,0)</f>
        <v>0.27239999999999998</v>
      </c>
      <c r="H9440" s="456">
        <f t="shared" si="147"/>
        <v>162.77000000000001</v>
      </c>
    </row>
    <row r="9441" spans="1:8" x14ac:dyDescent="0.25">
      <c r="A9441" s="447"/>
      <c r="B9441" s="449">
        <v>98746</v>
      </c>
      <c r="C9441" s="439" t="s">
        <v>2003</v>
      </c>
      <c r="D9441" s="449" t="s">
        <v>73</v>
      </c>
      <c r="E9441" s="450">
        <v>95.4</v>
      </c>
      <c r="F9441" s="455">
        <v>0</v>
      </c>
      <c r="G9441" s="453">
        <f>VLOOKUP(B9441,'SINAPI-%MO'!B:E,4,0)</f>
        <v>0.55659999999999998</v>
      </c>
      <c r="H9441" s="456">
        <f t="shared" si="147"/>
        <v>42.3</v>
      </c>
    </row>
    <row r="9442" spans="1:8" x14ac:dyDescent="0.25">
      <c r="A9442" s="447"/>
      <c r="B9442" s="449">
        <v>98753</v>
      </c>
      <c r="C9442" s="439" t="s">
        <v>2008</v>
      </c>
      <c r="D9442" s="449" t="s">
        <v>73</v>
      </c>
      <c r="E9442" s="450">
        <v>430.55</v>
      </c>
      <c r="F9442" s="455">
        <v>0</v>
      </c>
      <c r="G9442" s="453">
        <f>VLOOKUP(B9442,'SINAPI-%MO'!B:E,4,0)</f>
        <v>0.15890000000000001</v>
      </c>
      <c r="H9442" s="456">
        <f t="shared" si="147"/>
        <v>362.13</v>
      </c>
    </row>
    <row r="9443" spans="1:8" x14ac:dyDescent="0.25">
      <c r="A9443" s="447"/>
      <c r="B9443" s="449">
        <v>98750</v>
      </c>
      <c r="C9443" s="439" t="s">
        <v>2005</v>
      </c>
      <c r="D9443" s="449" t="s">
        <v>73</v>
      </c>
      <c r="E9443" s="450">
        <v>147.91</v>
      </c>
      <c r="F9443" s="455">
        <v>0</v>
      </c>
      <c r="G9443" s="453">
        <f>VLOOKUP(B9443,'SINAPI-%MO'!B:E,4,0)</f>
        <v>0.38429999999999997</v>
      </c>
      <c r="H9443" s="456">
        <f t="shared" si="147"/>
        <v>91.06</v>
      </c>
    </row>
    <row r="9444" spans="1:8" x14ac:dyDescent="0.25">
      <c r="A9444" s="447"/>
      <c r="B9444" s="449">
        <v>98749</v>
      </c>
      <c r="C9444" s="439" t="s">
        <v>2004</v>
      </c>
      <c r="D9444" s="449" t="s">
        <v>73</v>
      </c>
      <c r="E9444" s="450">
        <v>118.96</v>
      </c>
      <c r="F9444" s="455">
        <v>0</v>
      </c>
      <c r="G9444" s="453">
        <f>VLOOKUP(B9444,'SINAPI-%MO'!B:E,4,0)</f>
        <v>0.46350000000000002</v>
      </c>
      <c r="H9444" s="456">
        <f t="shared" si="147"/>
        <v>63.82</v>
      </c>
    </row>
    <row r="9445" spans="1:8" x14ac:dyDescent="0.25">
      <c r="A9445" s="447"/>
      <c r="B9445" s="449">
        <v>98752</v>
      </c>
      <c r="C9445" s="439" t="s">
        <v>2007</v>
      </c>
      <c r="D9445" s="449" t="s">
        <v>73</v>
      </c>
      <c r="E9445" s="450">
        <v>315.64999999999998</v>
      </c>
      <c r="F9445" s="455">
        <v>0</v>
      </c>
      <c r="G9445" s="453">
        <f>VLOOKUP(B9445,'SINAPI-%MO'!B:E,4,0)</f>
        <v>0.2049</v>
      </c>
      <c r="H9445" s="456">
        <f t="shared" si="147"/>
        <v>250.97</v>
      </c>
    </row>
    <row r="9446" spans="1:8" x14ac:dyDescent="0.25">
      <c r="A9446" s="447"/>
      <c r="B9446" s="449">
        <v>98529</v>
      </c>
      <c r="C9446" s="439" t="s">
        <v>5052</v>
      </c>
      <c r="D9446" s="449" t="s">
        <v>60</v>
      </c>
      <c r="E9446" s="450">
        <v>79.11</v>
      </c>
      <c r="F9446" s="455">
        <v>0</v>
      </c>
      <c r="G9446" s="453">
        <f>VLOOKUP(B9446,'SINAPI-%MO'!B:E,4,0)</f>
        <v>1</v>
      </c>
      <c r="H9446" s="456">
        <f t="shared" si="147"/>
        <v>0</v>
      </c>
    </row>
    <row r="9447" spans="1:8" x14ac:dyDescent="0.25">
      <c r="A9447" s="447"/>
      <c r="B9447" s="449">
        <v>98530</v>
      </c>
      <c r="C9447" s="439" t="s">
        <v>5053</v>
      </c>
      <c r="D9447" s="449" t="s">
        <v>60</v>
      </c>
      <c r="E9447" s="450">
        <v>155.28</v>
      </c>
      <c r="F9447" s="455">
        <v>0</v>
      </c>
      <c r="G9447" s="453">
        <f>VLOOKUP(B9447,'SINAPI-%MO'!B:E,4,0)</f>
        <v>1</v>
      </c>
      <c r="H9447" s="456">
        <f t="shared" si="147"/>
        <v>0</v>
      </c>
    </row>
    <row r="9448" spans="1:8" x14ac:dyDescent="0.25">
      <c r="A9448" s="447"/>
      <c r="B9448" s="449">
        <v>98531</v>
      </c>
      <c r="C9448" s="439" t="s">
        <v>5054</v>
      </c>
      <c r="D9448" s="449" t="s">
        <v>60</v>
      </c>
      <c r="E9448" s="450">
        <v>426.64</v>
      </c>
      <c r="F9448" s="455">
        <v>0</v>
      </c>
      <c r="G9448" s="453">
        <f>VLOOKUP(B9448,'SINAPI-%MO'!B:E,4,0)</f>
        <v>0.67379999999999995</v>
      </c>
      <c r="H9448" s="456">
        <f t="shared" si="147"/>
        <v>139.16</v>
      </c>
    </row>
    <row r="9449" spans="1:8" x14ac:dyDescent="0.25">
      <c r="A9449" s="447"/>
      <c r="B9449" s="449">
        <v>98524</v>
      </c>
      <c r="C9449" s="439" t="s">
        <v>5020</v>
      </c>
      <c r="D9449" s="449" t="s">
        <v>71</v>
      </c>
      <c r="E9449" s="450">
        <v>5</v>
      </c>
      <c r="F9449" s="455">
        <v>0</v>
      </c>
      <c r="G9449" s="453">
        <f>VLOOKUP(B9449,'SINAPI-%MO'!B:E,4,0)</f>
        <v>1</v>
      </c>
      <c r="H9449" s="456">
        <f t="shared" si="147"/>
        <v>0</v>
      </c>
    </row>
    <row r="9450" spans="1:8" x14ac:dyDescent="0.25">
      <c r="A9450" s="447"/>
      <c r="B9450" s="449">
        <v>98525</v>
      </c>
      <c r="C9450" s="439" t="s">
        <v>5048</v>
      </c>
      <c r="D9450" s="449" t="s">
        <v>71</v>
      </c>
      <c r="E9450" s="450">
        <v>0.68</v>
      </c>
      <c r="F9450" s="455">
        <v>0</v>
      </c>
      <c r="G9450" s="453">
        <f>VLOOKUP(B9450,'SINAPI-%MO'!B:E,4,0)</f>
        <v>0.39710000000000001</v>
      </c>
      <c r="H9450" s="456">
        <f t="shared" si="147"/>
        <v>0.4</v>
      </c>
    </row>
    <row r="9451" spans="1:8" x14ac:dyDescent="0.25">
      <c r="A9451" s="447"/>
      <c r="B9451" s="449">
        <v>98533</v>
      </c>
      <c r="C9451" s="439" t="s">
        <v>5056</v>
      </c>
      <c r="D9451" s="449" t="s">
        <v>60</v>
      </c>
      <c r="E9451" s="450">
        <v>123.46</v>
      </c>
      <c r="F9451" s="455">
        <v>0</v>
      </c>
      <c r="G9451" s="453">
        <f>VLOOKUP(B9451,'SINAPI-%MO'!B:E,4,0)</f>
        <v>0.58140000000000003</v>
      </c>
      <c r="H9451" s="456">
        <f t="shared" si="147"/>
        <v>51.68</v>
      </c>
    </row>
    <row r="9452" spans="1:8" x14ac:dyDescent="0.25">
      <c r="A9452" s="447"/>
      <c r="B9452" s="449">
        <v>98534</v>
      </c>
      <c r="C9452" s="439" t="s">
        <v>5057</v>
      </c>
      <c r="D9452" s="449" t="s">
        <v>60</v>
      </c>
      <c r="E9452" s="450">
        <v>341.51</v>
      </c>
      <c r="F9452" s="455">
        <v>0</v>
      </c>
      <c r="G9452" s="453">
        <f>VLOOKUP(B9452,'SINAPI-%MO'!B:E,4,0)</f>
        <v>0.57179999999999997</v>
      </c>
      <c r="H9452" s="456">
        <f t="shared" si="147"/>
        <v>146.22999999999999</v>
      </c>
    </row>
    <row r="9453" spans="1:8" x14ac:dyDescent="0.25">
      <c r="A9453" s="447"/>
      <c r="B9453" s="449">
        <v>98535</v>
      </c>
      <c r="C9453" s="439" t="s">
        <v>5058</v>
      </c>
      <c r="D9453" s="449" t="s">
        <v>60</v>
      </c>
      <c r="E9453" s="450">
        <v>715.51</v>
      </c>
      <c r="F9453" s="455">
        <v>0</v>
      </c>
      <c r="G9453" s="453">
        <f>VLOOKUP(B9453,'SINAPI-%MO'!B:E,4,0)</f>
        <v>0.61670000000000003</v>
      </c>
      <c r="H9453" s="456">
        <f t="shared" si="147"/>
        <v>274.25</v>
      </c>
    </row>
    <row r="9454" spans="1:8" x14ac:dyDescent="0.25">
      <c r="A9454" s="447"/>
      <c r="B9454" s="449">
        <v>98532</v>
      </c>
      <c r="C9454" s="439" t="s">
        <v>5055</v>
      </c>
      <c r="D9454" s="449" t="s">
        <v>60</v>
      </c>
      <c r="E9454" s="450">
        <v>32.72</v>
      </c>
      <c r="F9454" s="455">
        <v>0</v>
      </c>
      <c r="G9454" s="453">
        <f>VLOOKUP(B9454,'SINAPI-%MO'!B:E,4,0)</f>
        <v>0.48039999999999999</v>
      </c>
      <c r="H9454" s="456">
        <f t="shared" si="147"/>
        <v>17</v>
      </c>
    </row>
    <row r="9455" spans="1:8" x14ac:dyDescent="0.25">
      <c r="A9455" s="447"/>
      <c r="B9455" s="449">
        <v>98526</v>
      </c>
      <c r="C9455" s="439" t="s">
        <v>5049</v>
      </c>
      <c r="D9455" s="449" t="s">
        <v>60</v>
      </c>
      <c r="E9455" s="450">
        <v>134.22</v>
      </c>
      <c r="F9455" s="455">
        <v>0</v>
      </c>
      <c r="G9455" s="453">
        <f>VLOOKUP(B9455,'SINAPI-%MO'!B:E,4,0)</f>
        <v>0.64600000000000002</v>
      </c>
      <c r="H9455" s="456">
        <f t="shared" si="147"/>
        <v>47.51</v>
      </c>
    </row>
    <row r="9456" spans="1:8" x14ac:dyDescent="0.25">
      <c r="A9456" s="447"/>
      <c r="B9456" s="449">
        <v>98527</v>
      </c>
      <c r="C9456" s="439" t="s">
        <v>5050</v>
      </c>
      <c r="D9456" s="449" t="s">
        <v>60</v>
      </c>
      <c r="E9456" s="450">
        <v>222.74</v>
      </c>
      <c r="F9456" s="455">
        <v>0</v>
      </c>
      <c r="G9456" s="453">
        <f>VLOOKUP(B9456,'SINAPI-%MO'!B:E,4,0)</f>
        <v>0.64600000000000002</v>
      </c>
      <c r="H9456" s="456">
        <f t="shared" si="147"/>
        <v>78.84</v>
      </c>
    </row>
    <row r="9457" spans="1:8" x14ac:dyDescent="0.25">
      <c r="A9457" s="447"/>
      <c r="B9457" s="449">
        <v>98528</v>
      </c>
      <c r="C9457" s="439" t="s">
        <v>5051</v>
      </c>
      <c r="D9457" s="449" t="s">
        <v>60</v>
      </c>
      <c r="E9457" s="450">
        <v>293.57</v>
      </c>
      <c r="F9457" s="455">
        <v>0</v>
      </c>
      <c r="G9457" s="453">
        <f>VLOOKUP(B9457,'SINAPI-%MO'!B:E,4,0)</f>
        <v>0.64600000000000002</v>
      </c>
      <c r="H9457" s="456">
        <f t="shared" si="147"/>
        <v>103.92</v>
      </c>
    </row>
    <row r="9458" spans="1:8" x14ac:dyDescent="0.25">
      <c r="A9458" s="447"/>
      <c r="B9458" s="449">
        <v>94232</v>
      </c>
      <c r="C9458" s="439" t="s">
        <v>1242</v>
      </c>
      <c r="D9458" s="449" t="s">
        <v>60</v>
      </c>
      <c r="E9458" s="450">
        <v>2.91</v>
      </c>
      <c r="F9458" s="455">
        <v>0</v>
      </c>
      <c r="G9458" s="453">
        <f>VLOOKUP(B9458,'SINAPI-%MO'!B:E,4,0)</f>
        <v>0.96220000000000006</v>
      </c>
      <c r="H9458" s="456">
        <f t="shared" si="147"/>
        <v>0.1</v>
      </c>
    </row>
    <row r="9459" spans="1:8" x14ac:dyDescent="0.25">
      <c r="A9459" s="447"/>
      <c r="B9459" s="449">
        <v>100434</v>
      </c>
      <c r="C9459" s="439" t="s">
        <v>1264</v>
      </c>
      <c r="D9459" s="449" t="s">
        <v>73</v>
      </c>
      <c r="E9459" s="450">
        <v>191.36</v>
      </c>
      <c r="F9459" s="455">
        <v>0</v>
      </c>
      <c r="G9459" s="453">
        <f>VLOOKUP(B9459,'SINAPI-%MO'!B:E,4,0)</f>
        <v>5.8000000000000003E-2</v>
      </c>
      <c r="H9459" s="456">
        <f t="shared" si="147"/>
        <v>180.26</v>
      </c>
    </row>
    <row r="9460" spans="1:8" x14ac:dyDescent="0.25">
      <c r="A9460" s="447"/>
      <c r="B9460" s="449">
        <v>94229</v>
      </c>
      <c r="C9460" s="439" t="s">
        <v>1268</v>
      </c>
      <c r="D9460" s="449" t="s">
        <v>73</v>
      </c>
      <c r="E9460" s="450">
        <v>200.45</v>
      </c>
      <c r="F9460" s="455">
        <v>0</v>
      </c>
      <c r="G9460" s="453">
        <f>VLOOKUP(B9460,'SINAPI-%MO'!B:E,4,0)</f>
        <v>0.15229999999999999</v>
      </c>
      <c r="H9460" s="456">
        <f t="shared" si="147"/>
        <v>169.92</v>
      </c>
    </row>
    <row r="9461" spans="1:8" x14ac:dyDescent="0.25">
      <c r="A9461" s="447"/>
      <c r="B9461" s="449">
        <v>94227</v>
      </c>
      <c r="C9461" s="439" t="s">
        <v>1266</v>
      </c>
      <c r="D9461" s="449" t="s">
        <v>73</v>
      </c>
      <c r="E9461" s="450">
        <v>75.150000000000006</v>
      </c>
      <c r="F9461" s="455">
        <v>0</v>
      </c>
      <c r="G9461" s="453">
        <f>VLOOKUP(B9461,'SINAPI-%MO'!B:E,4,0)</f>
        <v>0.16930000000000001</v>
      </c>
      <c r="H9461" s="456">
        <f t="shared" si="147"/>
        <v>62.42</v>
      </c>
    </row>
    <row r="9462" spans="1:8" x14ac:dyDescent="0.25">
      <c r="A9462" s="447"/>
      <c r="B9462" s="449">
        <v>94228</v>
      </c>
      <c r="C9462" s="439" t="s">
        <v>1267</v>
      </c>
      <c r="D9462" s="449" t="s">
        <v>73</v>
      </c>
      <c r="E9462" s="450">
        <v>103.39</v>
      </c>
      <c r="F9462" s="455">
        <v>0</v>
      </c>
      <c r="G9462" s="453">
        <f>VLOOKUP(B9462,'SINAPI-%MO'!B:E,4,0)</f>
        <v>0.16669999999999999</v>
      </c>
      <c r="H9462" s="456">
        <f t="shared" si="147"/>
        <v>86.15</v>
      </c>
    </row>
    <row r="9463" spans="1:8" x14ac:dyDescent="0.25">
      <c r="A9463" s="447"/>
      <c r="B9463" s="449">
        <v>94219</v>
      </c>
      <c r="C9463" s="439" t="s">
        <v>1256</v>
      </c>
      <c r="D9463" s="449" t="s">
        <v>73</v>
      </c>
      <c r="E9463" s="450">
        <v>46.34</v>
      </c>
      <c r="F9463" s="455">
        <v>0</v>
      </c>
      <c r="G9463" s="453">
        <f>VLOOKUP(B9463,'SINAPI-%MO'!B:E,4,0)</f>
        <v>0.40479999999999999</v>
      </c>
      <c r="H9463" s="456">
        <f t="shared" si="147"/>
        <v>27.58</v>
      </c>
    </row>
    <row r="9464" spans="1:8" x14ac:dyDescent="0.25">
      <c r="A9464" s="447"/>
      <c r="B9464" s="449">
        <v>94220</v>
      </c>
      <c r="C9464" s="439" t="s">
        <v>1257</v>
      </c>
      <c r="D9464" s="449" t="s">
        <v>73</v>
      </c>
      <c r="E9464" s="450">
        <v>67.67</v>
      </c>
      <c r="F9464" s="455">
        <v>0</v>
      </c>
      <c r="G9464" s="453">
        <f>VLOOKUP(B9464,'SINAPI-%MO'!B:E,4,0)</f>
        <v>0.2772</v>
      </c>
      <c r="H9464" s="456">
        <f t="shared" si="147"/>
        <v>48.91</v>
      </c>
    </row>
    <row r="9465" spans="1:8" x14ac:dyDescent="0.25">
      <c r="A9465" s="447"/>
      <c r="B9465" s="449">
        <v>100326</v>
      </c>
      <c r="C9465" s="439" t="s">
        <v>12289</v>
      </c>
      <c r="D9465" s="449" t="s">
        <v>73</v>
      </c>
      <c r="E9465" s="450">
        <v>0</v>
      </c>
      <c r="F9465" s="455"/>
      <c r="G9465" s="453" t="e">
        <f>VLOOKUP(B9465,'SINAPI-%MO'!B:E,4,0)</f>
        <v>#N/A</v>
      </c>
      <c r="H9465" s="456" t="str">
        <f t="shared" si="147"/>
        <v/>
      </c>
    </row>
    <row r="9466" spans="1:8" x14ac:dyDescent="0.25">
      <c r="A9466" s="447"/>
      <c r="B9466" s="449">
        <v>94221</v>
      </c>
      <c r="C9466" s="439" t="s">
        <v>1258</v>
      </c>
      <c r="D9466" s="449" t="s">
        <v>73</v>
      </c>
      <c r="E9466" s="450">
        <v>39.18</v>
      </c>
      <c r="F9466" s="455">
        <v>0</v>
      </c>
      <c r="G9466" s="453">
        <f>VLOOKUP(B9466,'SINAPI-%MO'!B:E,4,0)</f>
        <v>0.29609999999999997</v>
      </c>
      <c r="H9466" s="456">
        <f t="shared" si="147"/>
        <v>27.57</v>
      </c>
    </row>
    <row r="9467" spans="1:8" x14ac:dyDescent="0.25">
      <c r="A9467" s="447"/>
      <c r="B9467" s="449">
        <v>94222</v>
      </c>
      <c r="C9467" s="439" t="s">
        <v>1259</v>
      </c>
      <c r="D9467" s="449" t="s">
        <v>73</v>
      </c>
      <c r="E9467" s="450">
        <v>60.51</v>
      </c>
      <c r="F9467" s="455">
        <v>0</v>
      </c>
      <c r="G9467" s="453">
        <f>VLOOKUP(B9467,'SINAPI-%MO'!B:E,4,0)</f>
        <v>0.19170000000000001</v>
      </c>
      <c r="H9467" s="456">
        <f t="shared" si="147"/>
        <v>48.91</v>
      </c>
    </row>
    <row r="9468" spans="1:8" x14ac:dyDescent="0.25">
      <c r="A9468" s="447"/>
      <c r="B9468" s="449">
        <v>94451</v>
      </c>
      <c r="C9468" s="439" t="s">
        <v>1261</v>
      </c>
      <c r="D9468" s="449" t="s">
        <v>73</v>
      </c>
      <c r="E9468" s="450">
        <v>88.7</v>
      </c>
      <c r="F9468" s="455">
        <v>0</v>
      </c>
      <c r="G9468" s="453">
        <f>VLOOKUP(B9468,'SINAPI-%MO'!B:E,4,0)</f>
        <v>0.04</v>
      </c>
      <c r="H9468" s="456">
        <f t="shared" si="147"/>
        <v>85.15</v>
      </c>
    </row>
    <row r="9469" spans="1:8" x14ac:dyDescent="0.25">
      <c r="A9469" s="447"/>
      <c r="B9469" s="449">
        <v>94223</v>
      </c>
      <c r="C9469" s="439" t="s">
        <v>1260</v>
      </c>
      <c r="D9469" s="449" t="s">
        <v>73</v>
      </c>
      <c r="E9469" s="450">
        <v>79.02</v>
      </c>
      <c r="F9469" s="455">
        <v>0</v>
      </c>
      <c r="G9469" s="453">
        <f>VLOOKUP(B9469,'SINAPI-%MO'!B:E,4,0)</f>
        <v>4.3900000000000002E-2</v>
      </c>
      <c r="H9469" s="456">
        <f t="shared" si="147"/>
        <v>75.55</v>
      </c>
    </row>
    <row r="9470" spans="1:8" x14ac:dyDescent="0.25">
      <c r="A9470" s="447"/>
      <c r="B9470" s="449">
        <v>100325</v>
      </c>
      <c r="C9470" s="439" t="s">
        <v>1262</v>
      </c>
      <c r="D9470" s="449" t="s">
        <v>73</v>
      </c>
      <c r="E9470" s="450">
        <v>85.99</v>
      </c>
      <c r="F9470" s="455">
        <v>0</v>
      </c>
      <c r="G9470" s="453">
        <f>VLOOKUP(B9470,'SINAPI-%MO'!B:E,4,0)</f>
        <v>2.9399999999999999E-2</v>
      </c>
      <c r="H9470" s="456">
        <f t="shared" si="147"/>
        <v>83.46</v>
      </c>
    </row>
    <row r="9471" spans="1:8" x14ac:dyDescent="0.25">
      <c r="A9471" s="447"/>
      <c r="B9471" s="449">
        <v>94224</v>
      </c>
      <c r="C9471" s="439" t="s">
        <v>1240</v>
      </c>
      <c r="D9471" s="449" t="s">
        <v>73</v>
      </c>
      <c r="E9471" s="450">
        <v>27.66</v>
      </c>
      <c r="F9471" s="455">
        <v>0</v>
      </c>
      <c r="G9471" s="453">
        <f>VLOOKUP(B9471,'SINAPI-%MO'!B:E,4,0)</f>
        <v>0.84560000000000002</v>
      </c>
      <c r="H9471" s="456">
        <f t="shared" si="147"/>
        <v>4.2699999999999996</v>
      </c>
    </row>
    <row r="9472" spans="1:8" x14ac:dyDescent="0.25">
      <c r="A9472" s="447"/>
      <c r="B9472" s="449">
        <v>102653</v>
      </c>
      <c r="C9472" s="439" t="s">
        <v>12290</v>
      </c>
      <c r="D9472" s="449" t="s">
        <v>71</v>
      </c>
      <c r="E9472" s="450">
        <v>0</v>
      </c>
      <c r="F9472" s="455"/>
      <c r="G9472" s="453" t="e">
        <f>VLOOKUP(B9472,'SINAPI-%MO'!B:E,4,0)</f>
        <v>#N/A</v>
      </c>
      <c r="H9472" s="456" t="str">
        <f t="shared" si="147"/>
        <v/>
      </c>
    </row>
    <row r="9473" spans="1:8" x14ac:dyDescent="0.25">
      <c r="A9473" s="447"/>
      <c r="B9473" s="449">
        <v>100330</v>
      </c>
      <c r="C9473" s="439" t="s">
        <v>13334</v>
      </c>
      <c r="D9473" s="449" t="s">
        <v>71</v>
      </c>
      <c r="E9473" s="450">
        <v>28.04</v>
      </c>
      <c r="F9473" s="455">
        <v>0</v>
      </c>
      <c r="G9473" s="453">
        <f>VLOOKUP(B9473,'SINAPI-%MO'!B:E,4,0)</f>
        <v>0.43580000000000002</v>
      </c>
      <c r="H9473" s="456">
        <f t="shared" si="147"/>
        <v>15.82</v>
      </c>
    </row>
    <row r="9474" spans="1:8" x14ac:dyDescent="0.25">
      <c r="A9474" s="447"/>
      <c r="B9474" s="449">
        <v>100331</v>
      </c>
      <c r="C9474" s="439" t="s">
        <v>13335</v>
      </c>
      <c r="D9474" s="449" t="s">
        <v>71</v>
      </c>
      <c r="E9474" s="450">
        <v>34.229999999999997</v>
      </c>
      <c r="F9474" s="455">
        <v>0</v>
      </c>
      <c r="G9474" s="453">
        <f>VLOOKUP(B9474,'SINAPI-%MO'!B:E,4,0)</f>
        <v>0.53779999999999994</v>
      </c>
      <c r="H9474" s="456">
        <f t="shared" si="147"/>
        <v>15.82</v>
      </c>
    </row>
    <row r="9475" spans="1:8" x14ac:dyDescent="0.25">
      <c r="A9475" s="447"/>
      <c r="B9475" s="449">
        <v>100328</v>
      </c>
      <c r="C9475" s="439" t="s">
        <v>13336</v>
      </c>
      <c r="D9475" s="449" t="s">
        <v>71</v>
      </c>
      <c r="E9475" s="450">
        <v>20.62</v>
      </c>
      <c r="F9475" s="455">
        <v>0</v>
      </c>
      <c r="G9475" s="453">
        <f>VLOOKUP(B9475,'SINAPI-%MO'!B:E,4,0)</f>
        <v>0.44080000000000003</v>
      </c>
      <c r="H9475" s="456">
        <f t="shared" si="147"/>
        <v>11.53</v>
      </c>
    </row>
    <row r="9476" spans="1:8" x14ac:dyDescent="0.25">
      <c r="A9476" s="447"/>
      <c r="B9476" s="449">
        <v>100329</v>
      </c>
      <c r="C9476" s="439" t="s">
        <v>13337</v>
      </c>
      <c r="D9476" s="449" t="s">
        <v>71</v>
      </c>
      <c r="E9476" s="450">
        <v>24.25</v>
      </c>
      <c r="F9476" s="455">
        <v>0</v>
      </c>
      <c r="G9476" s="453">
        <f>VLOOKUP(B9476,'SINAPI-%MO'!B:E,4,0)</f>
        <v>0.52449999999999997</v>
      </c>
      <c r="H9476" s="456">
        <f t="shared" si="147"/>
        <v>11.53</v>
      </c>
    </row>
    <row r="9477" spans="1:8" x14ac:dyDescent="0.25">
      <c r="A9477" s="447"/>
      <c r="B9477" s="449">
        <v>94231</v>
      </c>
      <c r="C9477" s="439" t="s">
        <v>1269</v>
      </c>
      <c r="D9477" s="449" t="s">
        <v>73</v>
      </c>
      <c r="E9477" s="450">
        <v>60.16</v>
      </c>
      <c r="F9477" s="455">
        <v>0</v>
      </c>
      <c r="G9477" s="453">
        <f>VLOOKUP(B9477,'SINAPI-%MO'!B:E,4,0)</f>
        <v>0.14779999999999999</v>
      </c>
      <c r="H9477" s="456">
        <f t="shared" si="147"/>
        <v>51.26</v>
      </c>
    </row>
    <row r="9478" spans="1:8" x14ac:dyDescent="0.25">
      <c r="A9478" s="447"/>
      <c r="B9478" s="449">
        <v>100435</v>
      </c>
      <c r="C9478" s="439" t="s">
        <v>1265</v>
      </c>
      <c r="D9478" s="449" t="s">
        <v>73</v>
      </c>
      <c r="E9478" s="450">
        <v>64.38</v>
      </c>
      <c r="F9478" s="455">
        <v>0</v>
      </c>
      <c r="G9478" s="453">
        <f>VLOOKUP(B9478,'SINAPI-%MO'!B:E,4,0)</f>
        <v>0.1167</v>
      </c>
      <c r="H9478" s="456">
        <f t="shared" si="147"/>
        <v>56.86</v>
      </c>
    </row>
    <row r="9479" spans="1:8" x14ac:dyDescent="0.25">
      <c r="A9479" s="447"/>
      <c r="B9479" s="449">
        <v>100327</v>
      </c>
      <c r="C9479" s="439" t="s">
        <v>1263</v>
      </c>
      <c r="D9479" s="449" t="s">
        <v>73</v>
      </c>
      <c r="E9479" s="450">
        <v>69.12</v>
      </c>
      <c r="F9479" s="455">
        <v>0</v>
      </c>
      <c r="G9479" s="453">
        <f>VLOOKUP(B9479,'SINAPI-%MO'!B:E,4,0)</f>
        <v>0.1525</v>
      </c>
      <c r="H9479" s="456">
        <f t="shared" si="147"/>
        <v>58.57</v>
      </c>
    </row>
    <row r="9480" spans="1:8" x14ac:dyDescent="0.25">
      <c r="A9480" s="447"/>
      <c r="B9480" s="449">
        <v>94226</v>
      </c>
      <c r="C9480" s="439" t="s">
        <v>1241</v>
      </c>
      <c r="D9480" s="449" t="s">
        <v>71</v>
      </c>
      <c r="E9480" s="450">
        <v>18.95</v>
      </c>
      <c r="F9480" s="455">
        <v>0</v>
      </c>
      <c r="G9480" s="453">
        <f>VLOOKUP(B9480,'SINAPI-%MO'!B:E,4,0)</f>
        <v>0.49080000000000001</v>
      </c>
      <c r="H9480" s="456">
        <f t="shared" si="147"/>
        <v>9.64</v>
      </c>
    </row>
    <row r="9481" spans="1:8" x14ac:dyDescent="0.25">
      <c r="A9481" s="447"/>
      <c r="B9481" s="449">
        <v>94201</v>
      </c>
      <c r="C9481" s="439" t="s">
        <v>1238</v>
      </c>
      <c r="D9481" s="449" t="s">
        <v>71</v>
      </c>
      <c r="E9481" s="450">
        <v>94.88</v>
      </c>
      <c r="F9481" s="455">
        <v>0</v>
      </c>
      <c r="G9481" s="453">
        <f>VLOOKUP(B9481,'SINAPI-%MO'!B:E,4,0)</f>
        <v>0.16619999999999999</v>
      </c>
      <c r="H9481" s="456">
        <f t="shared" si="147"/>
        <v>79.11</v>
      </c>
    </row>
    <row r="9482" spans="1:8" x14ac:dyDescent="0.25">
      <c r="A9482" s="447"/>
      <c r="B9482" s="449">
        <v>94204</v>
      </c>
      <c r="C9482" s="439" t="s">
        <v>1239</v>
      </c>
      <c r="D9482" s="449" t="s">
        <v>71</v>
      </c>
      <c r="E9482" s="450">
        <v>101.05</v>
      </c>
      <c r="F9482" s="455">
        <v>0</v>
      </c>
      <c r="G9482" s="453">
        <f>VLOOKUP(B9482,'SINAPI-%MO'!B:E,4,0)</f>
        <v>0.21709999999999999</v>
      </c>
      <c r="H9482" s="456">
        <f t="shared" si="147"/>
        <v>79.11</v>
      </c>
    </row>
    <row r="9483" spans="1:8" x14ac:dyDescent="0.25">
      <c r="A9483" s="447"/>
      <c r="B9483" s="449">
        <v>94447</v>
      </c>
      <c r="C9483" s="439" t="s">
        <v>1249</v>
      </c>
      <c r="D9483" s="449" t="s">
        <v>71</v>
      </c>
      <c r="E9483" s="450">
        <v>94.88</v>
      </c>
      <c r="F9483" s="455">
        <v>0</v>
      </c>
      <c r="G9483" s="453">
        <f>VLOOKUP(B9483,'SINAPI-%MO'!B:E,4,0)</f>
        <v>0.16619999999999999</v>
      </c>
      <c r="H9483" s="456">
        <f t="shared" si="147"/>
        <v>79.11</v>
      </c>
    </row>
    <row r="9484" spans="1:8" x14ac:dyDescent="0.25">
      <c r="A9484" s="447"/>
      <c r="B9484" s="449">
        <v>94448</v>
      </c>
      <c r="C9484" s="439" t="s">
        <v>1250</v>
      </c>
      <c r="D9484" s="449" t="s">
        <v>71</v>
      </c>
      <c r="E9484" s="450">
        <v>101.05</v>
      </c>
      <c r="F9484" s="455">
        <v>0</v>
      </c>
      <c r="G9484" s="453">
        <f>VLOOKUP(B9484,'SINAPI-%MO'!B:E,4,0)</f>
        <v>0.21709999999999999</v>
      </c>
      <c r="H9484" s="456">
        <f t="shared" ref="H9484:H9547" si="148">IF(E9484&gt;0,TRUNC(E9484*(1-G9484),2),"")</f>
        <v>79.11</v>
      </c>
    </row>
    <row r="9485" spans="1:8" x14ac:dyDescent="0.25">
      <c r="A9485" s="447"/>
      <c r="B9485" s="449">
        <v>94445</v>
      </c>
      <c r="C9485" s="439" t="s">
        <v>1247</v>
      </c>
      <c r="D9485" s="449" t="s">
        <v>71</v>
      </c>
      <c r="E9485" s="450">
        <v>94.88</v>
      </c>
      <c r="F9485" s="455">
        <v>0</v>
      </c>
      <c r="G9485" s="453">
        <f>VLOOKUP(B9485,'SINAPI-%MO'!B:E,4,0)</f>
        <v>0.16619999999999999</v>
      </c>
      <c r="H9485" s="456">
        <f t="shared" si="148"/>
        <v>79.11</v>
      </c>
    </row>
    <row r="9486" spans="1:8" x14ac:dyDescent="0.25">
      <c r="A9486" s="447"/>
      <c r="B9486" s="449">
        <v>94446</v>
      </c>
      <c r="C9486" s="439" t="s">
        <v>1248</v>
      </c>
      <c r="D9486" s="449" t="s">
        <v>71</v>
      </c>
      <c r="E9486" s="450">
        <v>101.05</v>
      </c>
      <c r="F9486" s="455">
        <v>0</v>
      </c>
      <c r="G9486" s="453">
        <f>VLOOKUP(B9486,'SINAPI-%MO'!B:E,4,0)</f>
        <v>0.21709999999999999</v>
      </c>
      <c r="H9486" s="456">
        <f t="shared" si="148"/>
        <v>79.11</v>
      </c>
    </row>
    <row r="9487" spans="1:8" x14ac:dyDescent="0.25">
      <c r="A9487" s="447"/>
      <c r="B9487" s="449">
        <v>94440</v>
      </c>
      <c r="C9487" s="439" t="s">
        <v>1243</v>
      </c>
      <c r="D9487" s="449" t="s">
        <v>71</v>
      </c>
      <c r="E9487" s="450">
        <v>67.680000000000007</v>
      </c>
      <c r="F9487" s="455">
        <v>0</v>
      </c>
      <c r="G9487" s="453">
        <f>VLOOKUP(B9487,'SINAPI-%MO'!B:E,4,0)</f>
        <v>0.1472</v>
      </c>
      <c r="H9487" s="456">
        <f t="shared" si="148"/>
        <v>57.71</v>
      </c>
    </row>
    <row r="9488" spans="1:8" x14ac:dyDescent="0.25">
      <c r="A9488" s="447"/>
      <c r="B9488" s="449">
        <v>94441</v>
      </c>
      <c r="C9488" s="439" t="s">
        <v>1244</v>
      </c>
      <c r="D9488" s="449" t="s">
        <v>71</v>
      </c>
      <c r="E9488" s="450">
        <v>71.3</v>
      </c>
      <c r="F9488" s="455">
        <v>0</v>
      </c>
      <c r="G9488" s="453">
        <f>VLOOKUP(B9488,'SINAPI-%MO'!B:E,4,0)</f>
        <v>0.1905</v>
      </c>
      <c r="H9488" s="456">
        <f t="shared" si="148"/>
        <v>57.71</v>
      </c>
    </row>
    <row r="9489" spans="1:8" x14ac:dyDescent="0.25">
      <c r="A9489" s="447"/>
      <c r="B9489" s="449">
        <v>94195</v>
      </c>
      <c r="C9489" s="439" t="s">
        <v>1236</v>
      </c>
      <c r="D9489" s="449" t="s">
        <v>71</v>
      </c>
      <c r="E9489" s="450">
        <v>67.680000000000007</v>
      </c>
      <c r="F9489" s="455">
        <v>0</v>
      </c>
      <c r="G9489" s="453">
        <f>VLOOKUP(B9489,'SINAPI-%MO'!B:E,4,0)</f>
        <v>0.1472</v>
      </c>
      <c r="H9489" s="456">
        <f t="shared" si="148"/>
        <v>57.71</v>
      </c>
    </row>
    <row r="9490" spans="1:8" x14ac:dyDescent="0.25">
      <c r="A9490" s="447"/>
      <c r="B9490" s="449">
        <v>94198</v>
      </c>
      <c r="C9490" s="439" t="s">
        <v>1237</v>
      </c>
      <c r="D9490" s="449" t="s">
        <v>71</v>
      </c>
      <c r="E9490" s="450">
        <v>71.3</v>
      </c>
      <c r="F9490" s="455">
        <v>0</v>
      </c>
      <c r="G9490" s="453">
        <f>VLOOKUP(B9490,'SINAPI-%MO'!B:E,4,0)</f>
        <v>0.1905</v>
      </c>
      <c r="H9490" s="456">
        <f t="shared" si="148"/>
        <v>57.71</v>
      </c>
    </row>
    <row r="9491" spans="1:8" x14ac:dyDescent="0.25">
      <c r="A9491" s="447"/>
      <c r="B9491" s="449">
        <v>94442</v>
      </c>
      <c r="C9491" s="439" t="s">
        <v>1245</v>
      </c>
      <c r="D9491" s="449" t="s">
        <v>71</v>
      </c>
      <c r="E9491" s="450">
        <v>67.680000000000007</v>
      </c>
      <c r="F9491" s="455">
        <v>0</v>
      </c>
      <c r="G9491" s="453">
        <f>VLOOKUP(B9491,'SINAPI-%MO'!B:E,4,0)</f>
        <v>0.1472</v>
      </c>
      <c r="H9491" s="456">
        <f t="shared" si="148"/>
        <v>57.71</v>
      </c>
    </row>
    <row r="9492" spans="1:8" x14ac:dyDescent="0.25">
      <c r="A9492" s="447"/>
      <c r="B9492" s="449">
        <v>94443</v>
      </c>
      <c r="C9492" s="439" t="s">
        <v>1246</v>
      </c>
      <c r="D9492" s="449" t="s">
        <v>71</v>
      </c>
      <c r="E9492" s="450">
        <v>71.3</v>
      </c>
      <c r="F9492" s="455">
        <v>0</v>
      </c>
      <c r="G9492" s="453">
        <f>VLOOKUP(B9492,'SINAPI-%MO'!B:E,4,0)</f>
        <v>0.1905</v>
      </c>
      <c r="H9492" s="456">
        <f t="shared" si="148"/>
        <v>57.71</v>
      </c>
    </row>
    <row r="9493" spans="1:8" x14ac:dyDescent="0.25">
      <c r="A9493" s="447"/>
      <c r="B9493" s="449">
        <v>94213</v>
      </c>
      <c r="C9493" s="439" t="s">
        <v>1254</v>
      </c>
      <c r="D9493" s="449" t="s">
        <v>71</v>
      </c>
      <c r="E9493" s="450">
        <v>58.69</v>
      </c>
      <c r="F9493" s="455">
        <v>0</v>
      </c>
      <c r="G9493" s="453">
        <f>VLOOKUP(B9493,'SINAPI-%MO'!B:E,4,0)</f>
        <v>8.1799999999999998E-2</v>
      </c>
      <c r="H9493" s="456">
        <f t="shared" si="148"/>
        <v>53.88</v>
      </c>
    </row>
    <row r="9494" spans="1:8" x14ac:dyDescent="0.25">
      <c r="A9494" s="447"/>
      <c r="B9494" s="449">
        <v>94189</v>
      </c>
      <c r="C9494" s="439" t="s">
        <v>1234</v>
      </c>
      <c r="D9494" s="449" t="s">
        <v>71</v>
      </c>
      <c r="E9494" s="450">
        <v>52.19</v>
      </c>
      <c r="F9494" s="455">
        <v>0</v>
      </c>
      <c r="G9494" s="453">
        <f>VLOOKUP(B9494,'SINAPI-%MO'!B:E,4,0)</f>
        <v>0.11269999999999999</v>
      </c>
      <c r="H9494" s="456">
        <f t="shared" si="148"/>
        <v>46.3</v>
      </c>
    </row>
    <row r="9495" spans="1:8" x14ac:dyDescent="0.25">
      <c r="A9495" s="447"/>
      <c r="B9495" s="449">
        <v>94192</v>
      </c>
      <c r="C9495" s="439" t="s">
        <v>1235</v>
      </c>
      <c r="D9495" s="449" t="s">
        <v>71</v>
      </c>
      <c r="E9495" s="450">
        <v>54.93</v>
      </c>
      <c r="F9495" s="455">
        <v>0</v>
      </c>
      <c r="G9495" s="453">
        <f>VLOOKUP(B9495,'SINAPI-%MO'!B:E,4,0)</f>
        <v>0.15690000000000001</v>
      </c>
      <c r="H9495" s="456">
        <f t="shared" si="148"/>
        <v>46.31</v>
      </c>
    </row>
    <row r="9496" spans="1:8" x14ac:dyDescent="0.25">
      <c r="A9496" s="447"/>
      <c r="B9496" s="449">
        <v>94444</v>
      </c>
      <c r="C9496" s="439" t="s">
        <v>1271</v>
      </c>
      <c r="D9496" s="449" t="s">
        <v>71</v>
      </c>
      <c r="E9496" s="450">
        <v>591.98</v>
      </c>
      <c r="F9496" s="455">
        <v>0</v>
      </c>
      <c r="G9496" s="453">
        <f>VLOOKUP(B9496,'SINAPI-%MO'!B:E,4,0)</f>
        <v>1.6799999999999999E-2</v>
      </c>
      <c r="H9496" s="456">
        <f t="shared" si="148"/>
        <v>582.03</v>
      </c>
    </row>
    <row r="9497" spans="1:8" x14ac:dyDescent="0.25">
      <c r="A9497" s="447"/>
      <c r="B9497" s="449">
        <v>94218</v>
      </c>
      <c r="C9497" s="439" t="s">
        <v>1253</v>
      </c>
      <c r="D9497" s="449" t="s">
        <v>71</v>
      </c>
      <c r="E9497" s="450">
        <v>124.79</v>
      </c>
      <c r="F9497" s="455">
        <v>0</v>
      </c>
      <c r="G9497" s="453">
        <f>VLOOKUP(B9497,'SINAPI-%MO'!B:E,4,0)</f>
        <v>6.1100000000000002E-2</v>
      </c>
      <c r="H9497" s="456">
        <f t="shared" si="148"/>
        <v>117.16</v>
      </c>
    </row>
    <row r="9498" spans="1:8" x14ac:dyDescent="0.25">
      <c r="A9498" s="447"/>
      <c r="B9498" s="449">
        <v>94216</v>
      </c>
      <c r="C9498" s="439" t="s">
        <v>1255</v>
      </c>
      <c r="D9498" s="449" t="s">
        <v>71</v>
      </c>
      <c r="E9498" s="450">
        <v>166.15</v>
      </c>
      <c r="F9498" s="455">
        <v>0</v>
      </c>
      <c r="G9498" s="453">
        <f>VLOOKUP(B9498,'SINAPI-%MO'!B:E,4,0)</f>
        <v>1.8200000000000001E-2</v>
      </c>
      <c r="H9498" s="456">
        <f t="shared" si="148"/>
        <v>163.12</v>
      </c>
    </row>
    <row r="9499" spans="1:8" x14ac:dyDescent="0.25">
      <c r="A9499" s="447"/>
      <c r="B9499" s="449">
        <v>94449</v>
      </c>
      <c r="C9499" s="439" t="s">
        <v>1270</v>
      </c>
      <c r="D9499" s="449" t="s">
        <v>71</v>
      </c>
      <c r="E9499" s="450">
        <v>81</v>
      </c>
      <c r="F9499" s="455">
        <v>0</v>
      </c>
      <c r="G9499" s="453">
        <f>VLOOKUP(B9499,'SINAPI-%MO'!B:E,4,0)</f>
        <v>8.6499999999999994E-2</v>
      </c>
      <c r="H9499" s="456">
        <f t="shared" si="148"/>
        <v>73.989999999999995</v>
      </c>
    </row>
    <row r="9500" spans="1:8" x14ac:dyDescent="0.25">
      <c r="A9500" s="447"/>
      <c r="B9500" s="449">
        <v>94210</v>
      </c>
      <c r="C9500" s="439" t="s">
        <v>1252</v>
      </c>
      <c r="D9500" s="449" t="s">
        <v>71</v>
      </c>
      <c r="E9500" s="450">
        <v>50.52</v>
      </c>
      <c r="F9500" s="455">
        <v>0</v>
      </c>
      <c r="G9500" s="453">
        <f>VLOOKUP(B9500,'SINAPI-%MO'!B:E,4,0)</f>
        <v>0.15340000000000001</v>
      </c>
      <c r="H9500" s="456">
        <f t="shared" si="148"/>
        <v>42.77</v>
      </c>
    </row>
    <row r="9501" spans="1:8" x14ac:dyDescent="0.25">
      <c r="A9501" s="447"/>
      <c r="B9501" s="449">
        <v>94207</v>
      </c>
      <c r="C9501" s="439" t="s">
        <v>1251</v>
      </c>
      <c r="D9501" s="449" t="s">
        <v>71</v>
      </c>
      <c r="E9501" s="450">
        <v>47.46</v>
      </c>
      <c r="F9501" s="455">
        <v>0</v>
      </c>
      <c r="G9501" s="453">
        <f>VLOOKUP(B9501,'SINAPI-%MO'!B:E,4,0)</f>
        <v>0.1477</v>
      </c>
      <c r="H9501" s="456">
        <f t="shared" si="148"/>
        <v>40.450000000000003</v>
      </c>
    </row>
    <row r="9502" spans="1:8" x14ac:dyDescent="0.25">
      <c r="A9502" s="447"/>
      <c r="B9502" s="449">
        <v>102109</v>
      </c>
      <c r="C9502" s="439" t="s">
        <v>2312</v>
      </c>
      <c r="D9502" s="449" t="s">
        <v>60</v>
      </c>
      <c r="E9502" s="450">
        <v>56.92</v>
      </c>
      <c r="F9502" s="455">
        <v>0.56920000000000004</v>
      </c>
      <c r="G9502" s="453">
        <f>VLOOKUP(B9502,'SINAPI-%MO'!B:E,4,0)</f>
        <v>0.43080000000000002</v>
      </c>
      <c r="H9502" s="456">
        <f t="shared" si="148"/>
        <v>32.39</v>
      </c>
    </row>
    <row r="9503" spans="1:8" x14ac:dyDescent="0.25">
      <c r="A9503" s="447"/>
      <c r="B9503" s="449">
        <v>102110</v>
      </c>
      <c r="C9503" s="439" t="s">
        <v>2313</v>
      </c>
      <c r="D9503" s="449" t="s">
        <v>60</v>
      </c>
      <c r="E9503" s="450">
        <v>165.82</v>
      </c>
      <c r="F9503" s="455">
        <v>0.85209999999999997</v>
      </c>
      <c r="G9503" s="453">
        <f>VLOOKUP(B9503,'SINAPI-%MO'!B:E,4,0)</f>
        <v>0.1479</v>
      </c>
      <c r="H9503" s="456">
        <f t="shared" si="148"/>
        <v>141.29</v>
      </c>
    </row>
    <row r="9504" spans="1:8" x14ac:dyDescent="0.25">
      <c r="A9504" s="447"/>
      <c r="B9504" s="449">
        <v>103656</v>
      </c>
      <c r="C9504" s="439" t="s">
        <v>2316</v>
      </c>
      <c r="D9504" s="449" t="s">
        <v>60</v>
      </c>
      <c r="E9504" s="450">
        <v>125890.11</v>
      </c>
      <c r="F9504" s="455">
        <v>0.99339999999999995</v>
      </c>
      <c r="G9504" s="453">
        <f>VLOOKUP(B9504,'SINAPI-%MO'!B:E,4,0)</f>
        <v>6.0000000000000001E-3</v>
      </c>
      <c r="H9504" s="456">
        <f t="shared" si="148"/>
        <v>125134.76</v>
      </c>
    </row>
    <row r="9505" spans="1:8" x14ac:dyDescent="0.25">
      <c r="A9505" s="447"/>
      <c r="B9505" s="449">
        <v>102105</v>
      </c>
      <c r="C9505" s="439" t="s">
        <v>2308</v>
      </c>
      <c r="D9505" s="449" t="s">
        <v>60</v>
      </c>
      <c r="E9505" s="450">
        <v>19921.990000000002</v>
      </c>
      <c r="F9505" s="455">
        <v>0.97040000000000004</v>
      </c>
      <c r="G9505" s="453">
        <f>VLOOKUP(B9505,'SINAPI-%MO'!B:E,4,0)</f>
        <v>2.63E-2</v>
      </c>
      <c r="H9505" s="456">
        <f t="shared" si="148"/>
        <v>19398.04</v>
      </c>
    </row>
    <row r="9506" spans="1:8" x14ac:dyDescent="0.25">
      <c r="A9506" s="447"/>
      <c r="B9506" s="449">
        <v>102106</v>
      </c>
      <c r="C9506" s="439" t="s">
        <v>2309</v>
      </c>
      <c r="D9506" s="449" t="s">
        <v>60</v>
      </c>
      <c r="E9506" s="450">
        <v>24986.35</v>
      </c>
      <c r="F9506" s="455">
        <v>0.9758</v>
      </c>
      <c r="G9506" s="453">
        <f>VLOOKUP(B9506,'SINAPI-%MO'!B:E,4,0)</f>
        <v>2.1299999999999999E-2</v>
      </c>
      <c r="H9506" s="456">
        <f t="shared" si="148"/>
        <v>24454.14</v>
      </c>
    </row>
    <row r="9507" spans="1:8" x14ac:dyDescent="0.25">
      <c r="A9507" s="447"/>
      <c r="B9507" s="449">
        <v>102107</v>
      </c>
      <c r="C9507" s="439" t="s">
        <v>2310</v>
      </c>
      <c r="D9507" s="449" t="s">
        <v>60</v>
      </c>
      <c r="E9507" s="450">
        <v>34861.47</v>
      </c>
      <c r="F9507" s="455">
        <v>0.98109999999999997</v>
      </c>
      <c r="G9507" s="453">
        <f>VLOOKUP(B9507,'SINAPI-%MO'!B:E,4,0)</f>
        <v>1.6199999999999999E-2</v>
      </c>
      <c r="H9507" s="456">
        <f t="shared" si="148"/>
        <v>34296.71</v>
      </c>
    </row>
    <row r="9508" spans="1:8" x14ac:dyDescent="0.25">
      <c r="A9508" s="447"/>
      <c r="B9508" s="449">
        <v>102102</v>
      </c>
      <c r="C9508" s="439" t="s">
        <v>2305</v>
      </c>
      <c r="D9508" s="449" t="s">
        <v>60</v>
      </c>
      <c r="E9508" s="450">
        <v>11358.59</v>
      </c>
      <c r="F9508" s="455">
        <v>0.9536</v>
      </c>
      <c r="G9508" s="453">
        <f>VLOOKUP(B9508,'SINAPI-%MO'!B:E,4,0)</f>
        <v>4.2900000000000001E-2</v>
      </c>
      <c r="H9508" s="456">
        <f t="shared" si="148"/>
        <v>10871.3</v>
      </c>
    </row>
    <row r="9509" spans="1:8" x14ac:dyDescent="0.25">
      <c r="A9509" s="447"/>
      <c r="B9509" s="449">
        <v>102108</v>
      </c>
      <c r="C9509" s="439" t="s">
        <v>2311</v>
      </c>
      <c r="D9509" s="449" t="s">
        <v>60</v>
      </c>
      <c r="E9509" s="450">
        <v>40594.660000000003</v>
      </c>
      <c r="F9509" s="455">
        <v>0.98299999999999998</v>
      </c>
      <c r="G9509" s="453">
        <f>VLOOKUP(B9509,'SINAPI-%MO'!B:E,4,0)</f>
        <v>1.43E-2</v>
      </c>
      <c r="H9509" s="456">
        <f t="shared" si="148"/>
        <v>40014.15</v>
      </c>
    </row>
    <row r="9510" spans="1:8" x14ac:dyDescent="0.25">
      <c r="A9510" s="447"/>
      <c r="B9510" s="449">
        <v>102103</v>
      </c>
      <c r="C9510" s="439" t="s">
        <v>2306</v>
      </c>
      <c r="D9510" s="449" t="s">
        <v>60</v>
      </c>
      <c r="E9510" s="450">
        <v>12639.65</v>
      </c>
      <c r="F9510" s="455">
        <v>0.95709999999999995</v>
      </c>
      <c r="G9510" s="453">
        <f>VLOOKUP(B9510,'SINAPI-%MO'!B:E,4,0)</f>
        <v>3.9199999999999999E-2</v>
      </c>
      <c r="H9510" s="456">
        <f t="shared" si="148"/>
        <v>12144.17</v>
      </c>
    </row>
    <row r="9511" spans="1:8" x14ac:dyDescent="0.25">
      <c r="A9511" s="447"/>
      <c r="B9511" s="449">
        <v>103654</v>
      </c>
      <c r="C9511" s="439" t="s">
        <v>2314</v>
      </c>
      <c r="D9511" s="449" t="s">
        <v>60</v>
      </c>
      <c r="E9511" s="450">
        <v>65733.320000000007</v>
      </c>
      <c r="F9511" s="455">
        <v>0.99060000000000004</v>
      </c>
      <c r="G9511" s="453">
        <f>VLOOKUP(B9511,'SINAPI-%MO'!B:E,4,0)</f>
        <v>8.6E-3</v>
      </c>
      <c r="H9511" s="456">
        <f t="shared" si="148"/>
        <v>65168.01</v>
      </c>
    </row>
    <row r="9512" spans="1:8" x14ac:dyDescent="0.25">
      <c r="A9512" s="447"/>
      <c r="B9512" s="449">
        <v>102104</v>
      </c>
      <c r="C9512" s="439" t="s">
        <v>2307</v>
      </c>
      <c r="D9512" s="449" t="s">
        <v>60</v>
      </c>
      <c r="E9512" s="450">
        <v>16211.13</v>
      </c>
      <c r="F9512" s="455">
        <v>0.96509999999999996</v>
      </c>
      <c r="G9512" s="453">
        <f>VLOOKUP(B9512,'SINAPI-%MO'!B:E,4,0)</f>
        <v>3.1399999999999997E-2</v>
      </c>
      <c r="H9512" s="456">
        <f t="shared" si="148"/>
        <v>15702.1</v>
      </c>
    </row>
    <row r="9513" spans="1:8" x14ac:dyDescent="0.25">
      <c r="A9513" s="447"/>
      <c r="B9513" s="449">
        <v>103655</v>
      </c>
      <c r="C9513" s="439" t="s">
        <v>2315</v>
      </c>
      <c r="D9513" s="449" t="s">
        <v>60</v>
      </c>
      <c r="E9513" s="450">
        <v>90043.68</v>
      </c>
      <c r="F9513" s="455">
        <v>0.99199999999999999</v>
      </c>
      <c r="G9513" s="453">
        <f>VLOOKUP(B9513,'SINAPI-%MO'!B:E,4,0)</f>
        <v>7.3000000000000001E-3</v>
      </c>
      <c r="H9513" s="456">
        <f t="shared" si="148"/>
        <v>89386.36</v>
      </c>
    </row>
    <row r="9514" spans="1:8" x14ac:dyDescent="0.25">
      <c r="A9514" s="447"/>
      <c r="B9514" s="449">
        <v>105473</v>
      </c>
      <c r="C9514" s="439" t="s">
        <v>12291</v>
      </c>
      <c r="D9514" s="449" t="s">
        <v>4959</v>
      </c>
      <c r="E9514" s="450">
        <v>0</v>
      </c>
      <c r="F9514" s="455"/>
      <c r="G9514" s="453" t="e">
        <f>VLOOKUP(B9514,'SINAPI-%MO'!B:E,4,0)</f>
        <v>#N/A</v>
      </c>
      <c r="H9514" s="456" t="str">
        <f t="shared" si="148"/>
        <v/>
      </c>
    </row>
    <row r="9515" spans="1:8" x14ac:dyDescent="0.25">
      <c r="A9515" s="447"/>
      <c r="B9515" s="449">
        <v>105414</v>
      </c>
      <c r="C9515" s="439" t="s">
        <v>12292</v>
      </c>
      <c r="D9515" s="449" t="s">
        <v>4959</v>
      </c>
      <c r="E9515" s="450">
        <v>0</v>
      </c>
      <c r="F9515" s="455"/>
      <c r="G9515" s="453" t="e">
        <f>VLOOKUP(B9515,'SINAPI-%MO'!B:E,4,0)</f>
        <v>#N/A</v>
      </c>
      <c r="H9515" s="456" t="str">
        <f t="shared" si="148"/>
        <v/>
      </c>
    </row>
    <row r="9516" spans="1:8" x14ac:dyDescent="0.25">
      <c r="A9516" s="447"/>
      <c r="B9516" s="449">
        <v>105424</v>
      </c>
      <c r="C9516" s="439" t="s">
        <v>12293</v>
      </c>
      <c r="D9516" s="449" t="s">
        <v>4959</v>
      </c>
      <c r="E9516" s="450">
        <v>0</v>
      </c>
      <c r="F9516" s="455"/>
      <c r="G9516" s="453" t="e">
        <f>VLOOKUP(B9516,'SINAPI-%MO'!B:E,4,0)</f>
        <v>#N/A</v>
      </c>
      <c r="H9516" s="456" t="str">
        <f t="shared" si="148"/>
        <v/>
      </c>
    </row>
    <row r="9517" spans="1:8" x14ac:dyDescent="0.25">
      <c r="A9517" s="447"/>
      <c r="B9517" s="449">
        <v>105448</v>
      </c>
      <c r="C9517" s="439" t="s">
        <v>12294</v>
      </c>
      <c r="D9517" s="449" t="s">
        <v>4959</v>
      </c>
      <c r="E9517" s="450">
        <v>0</v>
      </c>
      <c r="F9517" s="455"/>
      <c r="G9517" s="453" t="e">
        <f>VLOOKUP(B9517,'SINAPI-%MO'!B:E,4,0)</f>
        <v>#N/A</v>
      </c>
      <c r="H9517" s="456" t="str">
        <f t="shared" si="148"/>
        <v/>
      </c>
    </row>
    <row r="9518" spans="1:8" x14ac:dyDescent="0.25">
      <c r="A9518" s="447"/>
      <c r="B9518" s="449">
        <v>105409</v>
      </c>
      <c r="C9518" s="439" t="s">
        <v>12295</v>
      </c>
      <c r="D9518" s="449" t="s">
        <v>4959</v>
      </c>
      <c r="E9518" s="450">
        <v>0</v>
      </c>
      <c r="F9518" s="455"/>
      <c r="G9518" s="453" t="e">
        <f>VLOOKUP(B9518,'SINAPI-%MO'!B:E,4,0)</f>
        <v>#N/A</v>
      </c>
      <c r="H9518" s="456" t="str">
        <f t="shared" si="148"/>
        <v/>
      </c>
    </row>
    <row r="9519" spans="1:8" x14ac:dyDescent="0.25">
      <c r="A9519" s="447"/>
      <c r="B9519" s="449">
        <v>105415</v>
      </c>
      <c r="C9519" s="439" t="s">
        <v>12296</v>
      </c>
      <c r="D9519" s="449" t="s">
        <v>4959</v>
      </c>
      <c r="E9519" s="450">
        <v>0</v>
      </c>
      <c r="F9519" s="455"/>
      <c r="G9519" s="453" t="e">
        <f>VLOOKUP(B9519,'SINAPI-%MO'!B:E,4,0)</f>
        <v>#N/A</v>
      </c>
      <c r="H9519" s="456" t="str">
        <f t="shared" si="148"/>
        <v/>
      </c>
    </row>
    <row r="9520" spans="1:8" x14ac:dyDescent="0.25">
      <c r="A9520" s="447"/>
      <c r="B9520" s="449">
        <v>105487</v>
      </c>
      <c r="C9520" s="439" t="s">
        <v>12297</v>
      </c>
      <c r="D9520" s="449" t="s">
        <v>4959</v>
      </c>
      <c r="E9520" s="450">
        <v>0</v>
      </c>
      <c r="F9520" s="455"/>
      <c r="G9520" s="453" t="e">
        <f>VLOOKUP(B9520,'SINAPI-%MO'!B:E,4,0)</f>
        <v>#N/A</v>
      </c>
      <c r="H9520" s="456" t="str">
        <f t="shared" si="148"/>
        <v/>
      </c>
    </row>
    <row r="9521" spans="1:8" x14ac:dyDescent="0.25">
      <c r="A9521" s="447"/>
      <c r="B9521" s="449">
        <v>105451</v>
      </c>
      <c r="C9521" s="439" t="s">
        <v>12298</v>
      </c>
      <c r="D9521" s="449" t="s">
        <v>4959</v>
      </c>
      <c r="E9521" s="450">
        <v>0</v>
      </c>
      <c r="F9521" s="455"/>
      <c r="G9521" s="453" t="e">
        <f>VLOOKUP(B9521,'SINAPI-%MO'!B:E,4,0)</f>
        <v>#N/A</v>
      </c>
      <c r="H9521" s="456" t="str">
        <f t="shared" si="148"/>
        <v/>
      </c>
    </row>
    <row r="9522" spans="1:8" x14ac:dyDescent="0.25">
      <c r="A9522" s="447"/>
      <c r="B9522" s="449">
        <v>105454</v>
      </c>
      <c r="C9522" s="439" t="s">
        <v>12299</v>
      </c>
      <c r="D9522" s="449" t="s">
        <v>4959</v>
      </c>
      <c r="E9522" s="450">
        <v>0</v>
      </c>
      <c r="F9522" s="455"/>
      <c r="G9522" s="453" t="e">
        <f>VLOOKUP(B9522,'SINAPI-%MO'!B:E,4,0)</f>
        <v>#N/A</v>
      </c>
      <c r="H9522" s="456" t="str">
        <f t="shared" si="148"/>
        <v/>
      </c>
    </row>
    <row r="9523" spans="1:8" x14ac:dyDescent="0.25">
      <c r="A9523" s="447"/>
      <c r="B9523" s="449">
        <v>105411</v>
      </c>
      <c r="C9523" s="439" t="s">
        <v>12300</v>
      </c>
      <c r="D9523" s="449" t="s">
        <v>4959</v>
      </c>
      <c r="E9523" s="450">
        <v>0</v>
      </c>
      <c r="F9523" s="455"/>
      <c r="G9523" s="453" t="e">
        <f>VLOOKUP(B9523,'SINAPI-%MO'!B:E,4,0)</f>
        <v>#N/A</v>
      </c>
      <c r="H9523" s="456" t="str">
        <f t="shared" si="148"/>
        <v/>
      </c>
    </row>
    <row r="9524" spans="1:8" x14ac:dyDescent="0.25">
      <c r="A9524" s="447"/>
      <c r="B9524" s="449">
        <v>105419</v>
      </c>
      <c r="C9524" s="439" t="s">
        <v>12301</v>
      </c>
      <c r="D9524" s="449" t="s">
        <v>4959</v>
      </c>
      <c r="E9524" s="450">
        <v>0</v>
      </c>
      <c r="F9524" s="455"/>
      <c r="G9524" s="453" t="e">
        <f>VLOOKUP(B9524,'SINAPI-%MO'!B:E,4,0)</f>
        <v>#N/A</v>
      </c>
      <c r="H9524" s="456" t="str">
        <f t="shared" si="148"/>
        <v/>
      </c>
    </row>
    <row r="9525" spans="1:8" x14ac:dyDescent="0.25">
      <c r="A9525" s="447"/>
      <c r="B9525" s="449">
        <v>105443</v>
      </c>
      <c r="C9525" s="439" t="s">
        <v>12302</v>
      </c>
      <c r="D9525" s="449" t="s">
        <v>4959</v>
      </c>
      <c r="E9525" s="450">
        <v>0</v>
      </c>
      <c r="F9525" s="455"/>
      <c r="G9525" s="453" t="e">
        <f>VLOOKUP(B9525,'SINAPI-%MO'!B:E,4,0)</f>
        <v>#N/A</v>
      </c>
      <c r="H9525" s="456" t="str">
        <f t="shared" si="148"/>
        <v/>
      </c>
    </row>
    <row r="9526" spans="1:8" x14ac:dyDescent="0.25">
      <c r="A9526" s="447"/>
      <c r="B9526" s="449">
        <v>105455</v>
      </c>
      <c r="C9526" s="439" t="s">
        <v>12303</v>
      </c>
      <c r="D9526" s="449" t="s">
        <v>4959</v>
      </c>
      <c r="E9526" s="450">
        <v>0</v>
      </c>
      <c r="F9526" s="455"/>
      <c r="G9526" s="453" t="e">
        <f>VLOOKUP(B9526,'SINAPI-%MO'!B:E,4,0)</f>
        <v>#N/A</v>
      </c>
      <c r="H9526" s="456" t="str">
        <f t="shared" si="148"/>
        <v/>
      </c>
    </row>
    <row r="9527" spans="1:8" x14ac:dyDescent="0.25">
      <c r="A9527" s="447"/>
      <c r="B9527" s="449">
        <v>105412</v>
      </c>
      <c r="C9527" s="439" t="s">
        <v>12304</v>
      </c>
      <c r="D9527" s="449" t="s">
        <v>4959</v>
      </c>
      <c r="E9527" s="450">
        <v>0</v>
      </c>
      <c r="F9527" s="455"/>
      <c r="G9527" s="453" t="e">
        <f>VLOOKUP(B9527,'SINAPI-%MO'!B:E,4,0)</f>
        <v>#N/A</v>
      </c>
      <c r="H9527" s="456" t="str">
        <f t="shared" si="148"/>
        <v/>
      </c>
    </row>
    <row r="9528" spans="1:8" x14ac:dyDescent="0.25">
      <c r="A9528" s="447"/>
      <c r="B9528" s="449">
        <v>105420</v>
      </c>
      <c r="C9528" s="439" t="s">
        <v>12305</v>
      </c>
      <c r="D9528" s="449" t="s">
        <v>4959</v>
      </c>
      <c r="E9528" s="450">
        <v>0</v>
      </c>
      <c r="F9528" s="455"/>
      <c r="G9528" s="453" t="e">
        <f>VLOOKUP(B9528,'SINAPI-%MO'!B:E,4,0)</f>
        <v>#N/A</v>
      </c>
      <c r="H9528" s="456" t="str">
        <f t="shared" si="148"/>
        <v/>
      </c>
    </row>
    <row r="9529" spans="1:8" x14ac:dyDescent="0.25">
      <c r="A9529" s="447"/>
      <c r="B9529" s="449">
        <v>105444</v>
      </c>
      <c r="C9529" s="439" t="s">
        <v>12306</v>
      </c>
      <c r="D9529" s="449" t="s">
        <v>4959</v>
      </c>
      <c r="E9529" s="450">
        <v>0</v>
      </c>
      <c r="F9529" s="455"/>
      <c r="G9529" s="453" t="e">
        <f>VLOOKUP(B9529,'SINAPI-%MO'!B:E,4,0)</f>
        <v>#N/A</v>
      </c>
      <c r="H9529" s="456" t="str">
        <f t="shared" si="148"/>
        <v/>
      </c>
    </row>
    <row r="9530" spans="1:8" x14ac:dyDescent="0.25">
      <c r="A9530" s="447"/>
      <c r="B9530" s="449">
        <v>105456</v>
      </c>
      <c r="C9530" s="439" t="s">
        <v>12307</v>
      </c>
      <c r="D9530" s="449" t="s">
        <v>4959</v>
      </c>
      <c r="E9530" s="450">
        <v>0</v>
      </c>
      <c r="F9530" s="455"/>
      <c r="G9530" s="453" t="e">
        <f>VLOOKUP(B9530,'SINAPI-%MO'!B:E,4,0)</f>
        <v>#N/A</v>
      </c>
      <c r="H9530" s="456" t="str">
        <f t="shared" si="148"/>
        <v/>
      </c>
    </row>
    <row r="9531" spans="1:8" x14ac:dyDescent="0.25">
      <c r="A9531" s="447"/>
      <c r="B9531" s="449">
        <v>105478</v>
      </c>
      <c r="C9531" s="439" t="s">
        <v>12308</v>
      </c>
      <c r="D9531" s="449" t="s">
        <v>4959</v>
      </c>
      <c r="E9531" s="450">
        <v>0</v>
      </c>
      <c r="F9531" s="455"/>
      <c r="G9531" s="453" t="e">
        <f>VLOOKUP(B9531,'SINAPI-%MO'!B:E,4,0)</f>
        <v>#N/A</v>
      </c>
      <c r="H9531" s="456" t="str">
        <f t="shared" si="148"/>
        <v/>
      </c>
    </row>
    <row r="9532" spans="1:8" x14ac:dyDescent="0.25">
      <c r="A9532" s="447"/>
      <c r="B9532" s="449">
        <v>105421</v>
      </c>
      <c r="C9532" s="439" t="s">
        <v>12309</v>
      </c>
      <c r="D9532" s="449" t="s">
        <v>4959</v>
      </c>
      <c r="E9532" s="450">
        <v>0</v>
      </c>
      <c r="F9532" s="455"/>
      <c r="G9532" s="453" t="e">
        <f>VLOOKUP(B9532,'SINAPI-%MO'!B:E,4,0)</f>
        <v>#N/A</v>
      </c>
      <c r="H9532" s="456" t="str">
        <f t="shared" si="148"/>
        <v/>
      </c>
    </row>
    <row r="9533" spans="1:8" x14ac:dyDescent="0.25">
      <c r="A9533" s="447"/>
      <c r="B9533" s="449">
        <v>105445</v>
      </c>
      <c r="C9533" s="439" t="s">
        <v>12310</v>
      </c>
      <c r="D9533" s="449" t="s">
        <v>4959</v>
      </c>
      <c r="E9533" s="450">
        <v>0</v>
      </c>
      <c r="F9533" s="455"/>
      <c r="G9533" s="453" t="e">
        <f>VLOOKUP(B9533,'SINAPI-%MO'!B:E,4,0)</f>
        <v>#N/A</v>
      </c>
      <c r="H9533" s="456" t="str">
        <f t="shared" si="148"/>
        <v/>
      </c>
    </row>
    <row r="9534" spans="1:8" x14ac:dyDescent="0.25">
      <c r="A9534" s="447"/>
      <c r="B9534" s="449">
        <v>105453</v>
      </c>
      <c r="C9534" s="439" t="s">
        <v>12311</v>
      </c>
      <c r="D9534" s="449" t="s">
        <v>4959</v>
      </c>
      <c r="E9534" s="450">
        <v>0</v>
      </c>
      <c r="F9534" s="455"/>
      <c r="G9534" s="453" t="e">
        <f>VLOOKUP(B9534,'SINAPI-%MO'!B:E,4,0)</f>
        <v>#N/A</v>
      </c>
      <c r="H9534" s="456" t="str">
        <f t="shared" si="148"/>
        <v/>
      </c>
    </row>
    <row r="9535" spans="1:8" x14ac:dyDescent="0.25">
      <c r="A9535" s="447"/>
      <c r="B9535" s="449">
        <v>105497</v>
      </c>
      <c r="C9535" s="439" t="s">
        <v>12312</v>
      </c>
      <c r="D9535" s="449" t="s">
        <v>4959</v>
      </c>
      <c r="E9535" s="450">
        <v>0</v>
      </c>
      <c r="F9535" s="455"/>
      <c r="G9535" s="453" t="e">
        <f>VLOOKUP(B9535,'SINAPI-%MO'!B:E,4,0)</f>
        <v>#N/A</v>
      </c>
      <c r="H9535" s="456" t="str">
        <f t="shared" si="148"/>
        <v/>
      </c>
    </row>
    <row r="9536" spans="1:8" x14ac:dyDescent="0.25">
      <c r="A9536" s="447"/>
      <c r="B9536" s="449">
        <v>105418</v>
      </c>
      <c r="C9536" s="439" t="s">
        <v>12313</v>
      </c>
      <c r="D9536" s="449" t="s">
        <v>4959</v>
      </c>
      <c r="E9536" s="450">
        <v>0</v>
      </c>
      <c r="F9536" s="455"/>
      <c r="G9536" s="453" t="e">
        <f>VLOOKUP(B9536,'SINAPI-%MO'!B:E,4,0)</f>
        <v>#N/A</v>
      </c>
      <c r="H9536" s="456" t="str">
        <f t="shared" si="148"/>
        <v/>
      </c>
    </row>
    <row r="9537" spans="1:8" x14ac:dyDescent="0.25">
      <c r="A9537" s="447"/>
      <c r="B9537" s="449">
        <v>105442</v>
      </c>
      <c r="C9537" s="439" t="s">
        <v>12314</v>
      </c>
      <c r="D9537" s="449" t="s">
        <v>4959</v>
      </c>
      <c r="E9537" s="450">
        <v>0</v>
      </c>
      <c r="F9537" s="455"/>
      <c r="G9537" s="453" t="e">
        <f>VLOOKUP(B9537,'SINAPI-%MO'!B:E,4,0)</f>
        <v>#N/A</v>
      </c>
      <c r="H9537" s="456" t="str">
        <f t="shared" si="148"/>
        <v/>
      </c>
    </row>
    <row r="9538" spans="1:8" x14ac:dyDescent="0.25">
      <c r="A9538" s="447"/>
      <c r="B9538" s="449">
        <v>105410</v>
      </c>
      <c r="C9538" s="439" t="s">
        <v>12315</v>
      </c>
      <c r="D9538" s="449" t="s">
        <v>4959</v>
      </c>
      <c r="E9538" s="450">
        <v>0</v>
      </c>
      <c r="F9538" s="455"/>
      <c r="G9538" s="453" t="e">
        <f>VLOOKUP(B9538,'SINAPI-%MO'!B:E,4,0)</f>
        <v>#N/A</v>
      </c>
      <c r="H9538" s="456" t="str">
        <f t="shared" si="148"/>
        <v/>
      </c>
    </row>
    <row r="9539" spans="1:8" x14ac:dyDescent="0.25">
      <c r="A9539" s="447"/>
      <c r="B9539" s="449">
        <v>105416</v>
      </c>
      <c r="C9539" s="439" t="s">
        <v>12316</v>
      </c>
      <c r="D9539" s="449" t="s">
        <v>4959</v>
      </c>
      <c r="E9539" s="450">
        <v>0</v>
      </c>
      <c r="F9539" s="455"/>
      <c r="G9539" s="453" t="e">
        <f>VLOOKUP(B9539,'SINAPI-%MO'!B:E,4,0)</f>
        <v>#N/A</v>
      </c>
      <c r="H9539" s="456" t="str">
        <f t="shared" si="148"/>
        <v/>
      </c>
    </row>
    <row r="9540" spans="1:8" x14ac:dyDescent="0.25">
      <c r="A9540" s="447"/>
      <c r="B9540" s="449">
        <v>105488</v>
      </c>
      <c r="C9540" s="439" t="s">
        <v>12317</v>
      </c>
      <c r="D9540" s="449" t="s">
        <v>4959</v>
      </c>
      <c r="E9540" s="450">
        <v>0</v>
      </c>
      <c r="F9540" s="455"/>
      <c r="G9540" s="453" t="e">
        <f>VLOOKUP(B9540,'SINAPI-%MO'!B:E,4,0)</f>
        <v>#N/A</v>
      </c>
      <c r="H9540" s="456" t="str">
        <f t="shared" si="148"/>
        <v/>
      </c>
    </row>
    <row r="9541" spans="1:8" x14ac:dyDescent="0.25">
      <c r="A9541" s="447"/>
      <c r="B9541" s="449">
        <v>105452</v>
      </c>
      <c r="C9541" s="439" t="s">
        <v>12318</v>
      </c>
      <c r="D9541" s="449" t="s">
        <v>4959</v>
      </c>
      <c r="E9541" s="450">
        <v>0</v>
      </c>
      <c r="F9541" s="455"/>
      <c r="G9541" s="453" t="e">
        <f>VLOOKUP(B9541,'SINAPI-%MO'!B:E,4,0)</f>
        <v>#N/A</v>
      </c>
      <c r="H9541" s="456" t="str">
        <f t="shared" si="148"/>
        <v/>
      </c>
    </row>
    <row r="9542" spans="1:8" x14ac:dyDescent="0.25">
      <c r="A9542" s="447"/>
      <c r="B9542" s="449">
        <v>105475</v>
      </c>
      <c r="C9542" s="439" t="s">
        <v>12319</v>
      </c>
      <c r="D9542" s="449" t="s">
        <v>4959</v>
      </c>
      <c r="E9542" s="450">
        <v>0</v>
      </c>
      <c r="F9542" s="455"/>
      <c r="G9542" s="453" t="e">
        <f>VLOOKUP(B9542,'SINAPI-%MO'!B:E,4,0)</f>
        <v>#N/A</v>
      </c>
      <c r="H9542" s="456" t="str">
        <f t="shared" si="148"/>
        <v/>
      </c>
    </row>
    <row r="9543" spans="1:8" x14ac:dyDescent="0.25">
      <c r="A9543" s="447"/>
      <c r="B9543" s="449">
        <v>105498</v>
      </c>
      <c r="C9543" s="439" t="s">
        <v>12320</v>
      </c>
      <c r="D9543" s="449" t="s">
        <v>4959</v>
      </c>
      <c r="E9543" s="450">
        <v>0</v>
      </c>
      <c r="F9543" s="455"/>
      <c r="G9543" s="453" t="e">
        <f>VLOOKUP(B9543,'SINAPI-%MO'!B:E,4,0)</f>
        <v>#N/A</v>
      </c>
      <c r="H9543" s="456" t="str">
        <f t="shared" si="148"/>
        <v/>
      </c>
    </row>
    <row r="9544" spans="1:8" x14ac:dyDescent="0.25">
      <c r="A9544" s="447"/>
      <c r="B9544" s="449">
        <v>105486</v>
      </c>
      <c r="C9544" s="439" t="s">
        <v>12321</v>
      </c>
      <c r="D9544" s="449" t="s">
        <v>4959</v>
      </c>
      <c r="E9544" s="450">
        <v>0</v>
      </c>
      <c r="F9544" s="455"/>
      <c r="G9544" s="453" t="e">
        <f>VLOOKUP(B9544,'SINAPI-%MO'!B:E,4,0)</f>
        <v>#N/A</v>
      </c>
      <c r="H9544" s="456" t="str">
        <f t="shared" si="148"/>
        <v/>
      </c>
    </row>
    <row r="9545" spans="1:8" x14ac:dyDescent="0.25">
      <c r="A9545" s="447"/>
      <c r="B9545" s="449">
        <v>105450</v>
      </c>
      <c r="C9545" s="439" t="s">
        <v>12322</v>
      </c>
      <c r="D9545" s="449" t="s">
        <v>4959</v>
      </c>
      <c r="E9545" s="450">
        <v>0</v>
      </c>
      <c r="F9545" s="455"/>
      <c r="G9545" s="453" t="e">
        <f>VLOOKUP(B9545,'SINAPI-%MO'!B:E,4,0)</f>
        <v>#N/A</v>
      </c>
      <c r="H9545" s="456" t="str">
        <f t="shared" si="148"/>
        <v/>
      </c>
    </row>
    <row r="9546" spans="1:8" x14ac:dyDescent="0.25">
      <c r="A9546" s="447"/>
      <c r="B9546" s="449">
        <v>105438</v>
      </c>
      <c r="C9546" s="439" t="s">
        <v>12323</v>
      </c>
      <c r="D9546" s="449" t="s">
        <v>4959</v>
      </c>
      <c r="E9546" s="450">
        <v>0</v>
      </c>
      <c r="F9546" s="455"/>
      <c r="G9546" s="453" t="e">
        <f>VLOOKUP(B9546,'SINAPI-%MO'!B:E,4,0)</f>
        <v>#N/A</v>
      </c>
      <c r="H9546" s="456" t="str">
        <f t="shared" si="148"/>
        <v/>
      </c>
    </row>
    <row r="9547" spans="1:8" x14ac:dyDescent="0.25">
      <c r="A9547" s="447"/>
      <c r="B9547" s="449">
        <v>105463</v>
      </c>
      <c r="C9547" s="439" t="s">
        <v>12324</v>
      </c>
      <c r="D9547" s="449" t="s">
        <v>4959</v>
      </c>
      <c r="E9547" s="450">
        <v>0</v>
      </c>
      <c r="F9547" s="455"/>
      <c r="G9547" s="453" t="e">
        <f>VLOOKUP(B9547,'SINAPI-%MO'!B:E,4,0)</f>
        <v>#N/A</v>
      </c>
      <c r="H9547" s="456" t="str">
        <f t="shared" si="148"/>
        <v/>
      </c>
    </row>
    <row r="9548" spans="1:8" x14ac:dyDescent="0.25">
      <c r="A9548" s="447"/>
      <c r="B9548" s="449">
        <v>105485</v>
      </c>
      <c r="C9548" s="439" t="s">
        <v>12325</v>
      </c>
      <c r="D9548" s="449" t="s">
        <v>4959</v>
      </c>
      <c r="E9548" s="450">
        <v>0</v>
      </c>
      <c r="F9548" s="455"/>
      <c r="G9548" s="453" t="e">
        <f>VLOOKUP(B9548,'SINAPI-%MO'!B:E,4,0)</f>
        <v>#N/A</v>
      </c>
      <c r="H9548" s="456" t="str">
        <f t="shared" ref="H9548:H9611" si="149">IF(E9548&gt;0,TRUNC(E9548*(1-G9548),2),"")</f>
        <v/>
      </c>
    </row>
    <row r="9549" spans="1:8" x14ac:dyDescent="0.25">
      <c r="A9549" s="447"/>
      <c r="B9549" s="449">
        <v>105428</v>
      </c>
      <c r="C9549" s="439" t="s">
        <v>12326</v>
      </c>
      <c r="D9549" s="449" t="s">
        <v>4959</v>
      </c>
      <c r="E9549" s="450">
        <v>0</v>
      </c>
      <c r="F9549" s="455"/>
      <c r="G9549" s="453" t="e">
        <f>VLOOKUP(B9549,'SINAPI-%MO'!B:E,4,0)</f>
        <v>#N/A</v>
      </c>
      <c r="H9549" s="456" t="str">
        <f t="shared" si="149"/>
        <v/>
      </c>
    </row>
    <row r="9550" spans="1:8" x14ac:dyDescent="0.25">
      <c r="A9550" s="447"/>
      <c r="B9550" s="449">
        <v>105426</v>
      </c>
      <c r="C9550" s="439" t="s">
        <v>12327</v>
      </c>
      <c r="D9550" s="449" t="s">
        <v>4959</v>
      </c>
      <c r="E9550" s="450">
        <v>0</v>
      </c>
      <c r="F9550" s="455"/>
      <c r="G9550" s="453" t="e">
        <f>VLOOKUP(B9550,'SINAPI-%MO'!B:E,4,0)</f>
        <v>#N/A</v>
      </c>
      <c r="H9550" s="456" t="str">
        <f t="shared" si="149"/>
        <v/>
      </c>
    </row>
    <row r="9551" spans="1:8" x14ac:dyDescent="0.25">
      <c r="A9551" s="447"/>
      <c r="B9551" s="449">
        <v>105491</v>
      </c>
      <c r="C9551" s="439" t="s">
        <v>12328</v>
      </c>
      <c r="D9551" s="449" t="s">
        <v>4959</v>
      </c>
      <c r="E9551" s="450">
        <v>0</v>
      </c>
      <c r="F9551" s="455"/>
      <c r="G9551" s="453" t="e">
        <f>VLOOKUP(B9551,'SINAPI-%MO'!B:E,4,0)</f>
        <v>#N/A</v>
      </c>
      <c r="H9551" s="456" t="str">
        <f t="shared" si="149"/>
        <v/>
      </c>
    </row>
    <row r="9552" spans="1:8" x14ac:dyDescent="0.25">
      <c r="A9552" s="447"/>
      <c r="B9552" s="449">
        <v>105495</v>
      </c>
      <c r="C9552" s="439" t="s">
        <v>12329</v>
      </c>
      <c r="D9552" s="449" t="s">
        <v>4959</v>
      </c>
      <c r="E9552" s="450">
        <v>0</v>
      </c>
      <c r="F9552" s="455"/>
      <c r="G9552" s="453" t="e">
        <f>VLOOKUP(B9552,'SINAPI-%MO'!B:E,4,0)</f>
        <v>#N/A</v>
      </c>
      <c r="H9552" s="456" t="str">
        <f t="shared" si="149"/>
        <v/>
      </c>
    </row>
    <row r="9553" spans="1:8" x14ac:dyDescent="0.25">
      <c r="A9553" s="447"/>
      <c r="B9553" s="449">
        <v>105407</v>
      </c>
      <c r="C9553" s="439" t="s">
        <v>12330</v>
      </c>
      <c r="D9553" s="449" t="s">
        <v>4959</v>
      </c>
      <c r="E9553" s="450">
        <v>0</v>
      </c>
      <c r="F9553" s="455"/>
      <c r="G9553" s="453" t="e">
        <f>VLOOKUP(B9553,'SINAPI-%MO'!B:E,4,0)</f>
        <v>#N/A</v>
      </c>
      <c r="H9553" s="456" t="str">
        <f t="shared" si="149"/>
        <v/>
      </c>
    </row>
    <row r="9554" spans="1:8" x14ac:dyDescent="0.25">
      <c r="A9554" s="447"/>
      <c r="B9554" s="449">
        <v>105427</v>
      </c>
      <c r="C9554" s="439" t="s">
        <v>12331</v>
      </c>
      <c r="D9554" s="449" t="s">
        <v>4959</v>
      </c>
      <c r="E9554" s="450">
        <v>0</v>
      </c>
      <c r="F9554" s="455"/>
      <c r="G9554" s="453" t="e">
        <f>VLOOKUP(B9554,'SINAPI-%MO'!B:E,4,0)</f>
        <v>#N/A</v>
      </c>
      <c r="H9554" s="456" t="str">
        <f t="shared" si="149"/>
        <v/>
      </c>
    </row>
    <row r="9555" spans="1:8" x14ac:dyDescent="0.25">
      <c r="A9555" s="447"/>
      <c r="B9555" s="449">
        <v>105492</v>
      </c>
      <c r="C9555" s="439" t="s">
        <v>12332</v>
      </c>
      <c r="D9555" s="449" t="s">
        <v>4959</v>
      </c>
      <c r="E9555" s="450">
        <v>0</v>
      </c>
      <c r="F9555" s="455"/>
      <c r="G9555" s="453" t="e">
        <f>VLOOKUP(B9555,'SINAPI-%MO'!B:E,4,0)</f>
        <v>#N/A</v>
      </c>
      <c r="H9555" s="456" t="str">
        <f t="shared" si="149"/>
        <v/>
      </c>
    </row>
    <row r="9556" spans="1:8" x14ac:dyDescent="0.25">
      <c r="A9556" s="447"/>
      <c r="B9556" s="449">
        <v>105496</v>
      </c>
      <c r="C9556" s="439" t="s">
        <v>12333</v>
      </c>
      <c r="D9556" s="449" t="s">
        <v>4959</v>
      </c>
      <c r="E9556" s="450">
        <v>0</v>
      </c>
      <c r="F9556" s="455"/>
      <c r="G9556" s="453" t="e">
        <f>VLOOKUP(B9556,'SINAPI-%MO'!B:E,4,0)</f>
        <v>#N/A</v>
      </c>
      <c r="H9556" s="456" t="str">
        <f t="shared" si="149"/>
        <v/>
      </c>
    </row>
    <row r="9557" spans="1:8" x14ac:dyDescent="0.25">
      <c r="A9557" s="447"/>
      <c r="B9557" s="449">
        <v>105425</v>
      </c>
      <c r="C9557" s="439" t="s">
        <v>12334</v>
      </c>
      <c r="D9557" s="449" t="s">
        <v>4959</v>
      </c>
      <c r="E9557" s="450">
        <v>0</v>
      </c>
      <c r="F9557" s="455"/>
      <c r="G9557" s="453" t="e">
        <f>VLOOKUP(B9557,'SINAPI-%MO'!B:E,4,0)</f>
        <v>#N/A</v>
      </c>
      <c r="H9557" s="456" t="str">
        <f t="shared" si="149"/>
        <v/>
      </c>
    </row>
    <row r="9558" spans="1:8" x14ac:dyDescent="0.25">
      <c r="A9558" s="447"/>
      <c r="B9558" s="449">
        <v>105477</v>
      </c>
      <c r="C9558" s="439" t="s">
        <v>12335</v>
      </c>
      <c r="D9558" s="449" t="s">
        <v>4959</v>
      </c>
      <c r="E9558" s="450">
        <v>0</v>
      </c>
      <c r="F9558" s="455"/>
      <c r="G9558" s="453" t="e">
        <f>VLOOKUP(B9558,'SINAPI-%MO'!B:E,4,0)</f>
        <v>#N/A</v>
      </c>
      <c r="H9558" s="456" t="str">
        <f t="shared" si="149"/>
        <v/>
      </c>
    </row>
    <row r="9559" spans="1:8" x14ac:dyDescent="0.25">
      <c r="A9559" s="447"/>
      <c r="B9559" s="449">
        <v>105490</v>
      </c>
      <c r="C9559" s="439" t="s">
        <v>12336</v>
      </c>
      <c r="D9559" s="449" t="s">
        <v>4959</v>
      </c>
      <c r="E9559" s="450">
        <v>0</v>
      </c>
      <c r="F9559" s="455"/>
      <c r="G9559" s="453" t="e">
        <f>VLOOKUP(B9559,'SINAPI-%MO'!B:E,4,0)</f>
        <v>#N/A</v>
      </c>
      <c r="H9559" s="456" t="str">
        <f t="shared" si="149"/>
        <v/>
      </c>
    </row>
    <row r="9560" spans="1:8" x14ac:dyDescent="0.25">
      <c r="A9560" s="447"/>
      <c r="B9560" s="449">
        <v>105494</v>
      </c>
      <c r="C9560" s="439" t="s">
        <v>12337</v>
      </c>
      <c r="D9560" s="449" t="s">
        <v>4959</v>
      </c>
      <c r="E9560" s="450">
        <v>0</v>
      </c>
      <c r="F9560" s="455"/>
      <c r="G9560" s="453" t="e">
        <f>VLOOKUP(B9560,'SINAPI-%MO'!B:E,4,0)</f>
        <v>#N/A</v>
      </c>
      <c r="H9560" s="456" t="str">
        <f t="shared" si="149"/>
        <v/>
      </c>
    </row>
    <row r="9561" spans="1:8" x14ac:dyDescent="0.25">
      <c r="A9561" s="447"/>
      <c r="B9561" s="449">
        <v>105417</v>
      </c>
      <c r="C9561" s="439" t="s">
        <v>12338</v>
      </c>
      <c r="D9561" s="449" t="s">
        <v>4959</v>
      </c>
      <c r="E9561" s="450">
        <v>0</v>
      </c>
      <c r="F9561" s="455"/>
      <c r="G9561" s="453" t="e">
        <f>VLOOKUP(B9561,'SINAPI-%MO'!B:E,4,0)</f>
        <v>#N/A</v>
      </c>
      <c r="H9561" s="456" t="str">
        <f t="shared" si="149"/>
        <v/>
      </c>
    </row>
    <row r="9562" spans="1:8" x14ac:dyDescent="0.25">
      <c r="A9562" s="447"/>
      <c r="B9562" s="449">
        <v>105461</v>
      </c>
      <c r="C9562" s="439" t="s">
        <v>12339</v>
      </c>
      <c r="D9562" s="449" t="s">
        <v>4959</v>
      </c>
      <c r="E9562" s="450">
        <v>0</v>
      </c>
      <c r="F9562" s="455"/>
      <c r="G9562" s="453" t="e">
        <f>VLOOKUP(B9562,'SINAPI-%MO'!B:E,4,0)</f>
        <v>#N/A</v>
      </c>
      <c r="H9562" s="456" t="str">
        <f t="shared" si="149"/>
        <v/>
      </c>
    </row>
    <row r="9563" spans="1:8" x14ac:dyDescent="0.25">
      <c r="A9563" s="447"/>
      <c r="B9563" s="449">
        <v>105436</v>
      </c>
      <c r="C9563" s="439" t="s">
        <v>12340</v>
      </c>
      <c r="D9563" s="449" t="s">
        <v>4959</v>
      </c>
      <c r="E9563" s="450">
        <v>0</v>
      </c>
      <c r="F9563" s="455"/>
      <c r="G9563" s="453" t="e">
        <f>VLOOKUP(B9563,'SINAPI-%MO'!B:E,4,0)</f>
        <v>#N/A</v>
      </c>
      <c r="H9563" s="456" t="str">
        <f t="shared" si="149"/>
        <v/>
      </c>
    </row>
    <row r="9564" spans="1:8" x14ac:dyDescent="0.25">
      <c r="A9564" s="447"/>
      <c r="B9564" s="449">
        <v>105483</v>
      </c>
      <c r="C9564" s="439" t="s">
        <v>12341</v>
      </c>
      <c r="D9564" s="449" t="s">
        <v>4959</v>
      </c>
      <c r="E9564" s="450">
        <v>0</v>
      </c>
      <c r="F9564" s="455"/>
      <c r="G9564" s="453" t="e">
        <f>VLOOKUP(B9564,'SINAPI-%MO'!B:E,4,0)</f>
        <v>#N/A</v>
      </c>
      <c r="H9564" s="456" t="str">
        <f t="shared" si="149"/>
        <v/>
      </c>
    </row>
    <row r="9565" spans="1:8" x14ac:dyDescent="0.25">
      <c r="A9565" s="447"/>
      <c r="B9565" s="449">
        <v>105505</v>
      </c>
      <c r="C9565" s="439" t="s">
        <v>12342</v>
      </c>
      <c r="D9565" s="449" t="s">
        <v>4959</v>
      </c>
      <c r="E9565" s="450">
        <v>0</v>
      </c>
      <c r="F9565" s="455"/>
      <c r="G9565" s="453" t="e">
        <f>VLOOKUP(B9565,'SINAPI-%MO'!B:E,4,0)</f>
        <v>#N/A</v>
      </c>
      <c r="H9565" s="456" t="str">
        <f t="shared" si="149"/>
        <v/>
      </c>
    </row>
    <row r="9566" spans="1:8" x14ac:dyDescent="0.25">
      <c r="A9566" s="447"/>
      <c r="B9566" s="449">
        <v>105435</v>
      </c>
      <c r="C9566" s="439" t="s">
        <v>12343</v>
      </c>
      <c r="D9566" s="449" t="s">
        <v>4959</v>
      </c>
      <c r="E9566" s="450">
        <v>0</v>
      </c>
      <c r="F9566" s="455"/>
      <c r="G9566" s="453" t="e">
        <f>VLOOKUP(B9566,'SINAPI-%MO'!B:E,4,0)</f>
        <v>#N/A</v>
      </c>
      <c r="H9566" s="456" t="str">
        <f t="shared" si="149"/>
        <v/>
      </c>
    </row>
    <row r="9567" spans="1:8" x14ac:dyDescent="0.25">
      <c r="A9567" s="447"/>
      <c r="B9567" s="449">
        <v>105460</v>
      </c>
      <c r="C9567" s="439" t="s">
        <v>12344</v>
      </c>
      <c r="D9567" s="449" t="s">
        <v>4959</v>
      </c>
      <c r="E9567" s="450">
        <v>0</v>
      </c>
      <c r="F9567" s="455"/>
      <c r="G9567" s="453" t="e">
        <f>VLOOKUP(B9567,'SINAPI-%MO'!B:E,4,0)</f>
        <v>#N/A</v>
      </c>
      <c r="H9567" s="456" t="str">
        <f t="shared" si="149"/>
        <v/>
      </c>
    </row>
    <row r="9568" spans="1:8" x14ac:dyDescent="0.25">
      <c r="A9568" s="447"/>
      <c r="B9568" s="449">
        <v>105470</v>
      </c>
      <c r="C9568" s="439" t="s">
        <v>12345</v>
      </c>
      <c r="D9568" s="449" t="s">
        <v>4959</v>
      </c>
      <c r="E9568" s="450">
        <v>0</v>
      </c>
      <c r="F9568" s="455"/>
      <c r="G9568" s="453" t="e">
        <f>VLOOKUP(B9568,'SINAPI-%MO'!B:E,4,0)</f>
        <v>#N/A</v>
      </c>
      <c r="H9568" s="456" t="str">
        <f t="shared" si="149"/>
        <v/>
      </c>
    </row>
    <row r="9569" spans="1:8" x14ac:dyDescent="0.25">
      <c r="A9569" s="447"/>
      <c r="B9569" s="449">
        <v>105504</v>
      </c>
      <c r="C9569" s="439" t="s">
        <v>12346</v>
      </c>
      <c r="D9569" s="449" t="s">
        <v>4959</v>
      </c>
      <c r="E9569" s="450">
        <v>0</v>
      </c>
      <c r="F9569" s="455"/>
      <c r="G9569" s="453" t="e">
        <f>VLOOKUP(B9569,'SINAPI-%MO'!B:E,4,0)</f>
        <v>#N/A</v>
      </c>
      <c r="H9569" s="456" t="str">
        <f t="shared" si="149"/>
        <v/>
      </c>
    </row>
    <row r="9570" spans="1:8" x14ac:dyDescent="0.25">
      <c r="A9570" s="447"/>
      <c r="B9570" s="449">
        <v>105476</v>
      </c>
      <c r="C9570" s="439" t="s">
        <v>12347</v>
      </c>
      <c r="D9570" s="449" t="s">
        <v>4959</v>
      </c>
      <c r="E9570" s="450">
        <v>0</v>
      </c>
      <c r="F9570" s="455"/>
      <c r="G9570" s="453" t="e">
        <f>VLOOKUP(B9570,'SINAPI-%MO'!B:E,4,0)</f>
        <v>#N/A</v>
      </c>
      <c r="H9570" s="456" t="str">
        <f t="shared" si="149"/>
        <v/>
      </c>
    </row>
    <row r="9571" spans="1:8" x14ac:dyDescent="0.25">
      <c r="A9571" s="447"/>
      <c r="B9571" s="449">
        <v>105471</v>
      </c>
      <c r="C9571" s="439" t="s">
        <v>12348</v>
      </c>
      <c r="D9571" s="449" t="s">
        <v>4959</v>
      </c>
      <c r="E9571" s="450">
        <v>0</v>
      </c>
      <c r="F9571" s="455"/>
      <c r="G9571" s="453" t="e">
        <f>VLOOKUP(B9571,'SINAPI-%MO'!B:E,4,0)</f>
        <v>#N/A</v>
      </c>
      <c r="H9571" s="456" t="str">
        <f t="shared" si="149"/>
        <v/>
      </c>
    </row>
    <row r="9572" spans="1:8" x14ac:dyDescent="0.25">
      <c r="A9572" s="447"/>
      <c r="B9572" s="449">
        <v>105493</v>
      </c>
      <c r="C9572" s="439" t="s">
        <v>12349</v>
      </c>
      <c r="D9572" s="449" t="s">
        <v>4959</v>
      </c>
      <c r="E9572" s="450">
        <v>0</v>
      </c>
      <c r="F9572" s="455"/>
      <c r="G9572" s="453" t="e">
        <f>VLOOKUP(B9572,'SINAPI-%MO'!B:E,4,0)</f>
        <v>#N/A</v>
      </c>
      <c r="H9572" s="456" t="str">
        <f t="shared" si="149"/>
        <v/>
      </c>
    </row>
    <row r="9573" spans="1:8" x14ac:dyDescent="0.25">
      <c r="A9573" s="447"/>
      <c r="B9573" s="449">
        <v>105482</v>
      </c>
      <c r="C9573" s="439" t="s">
        <v>12350</v>
      </c>
      <c r="D9573" s="449" t="s">
        <v>4959</v>
      </c>
      <c r="E9573" s="450">
        <v>0</v>
      </c>
      <c r="F9573" s="455"/>
      <c r="G9573" s="453" t="e">
        <f>VLOOKUP(B9573,'SINAPI-%MO'!B:E,4,0)</f>
        <v>#N/A</v>
      </c>
      <c r="H9573" s="456" t="str">
        <f t="shared" si="149"/>
        <v/>
      </c>
    </row>
    <row r="9574" spans="1:8" x14ac:dyDescent="0.25">
      <c r="A9574" s="447"/>
      <c r="B9574" s="449">
        <v>105430</v>
      </c>
      <c r="C9574" s="439" t="s">
        <v>12351</v>
      </c>
      <c r="D9574" s="449" t="s">
        <v>4959</v>
      </c>
      <c r="E9574" s="450">
        <v>0</v>
      </c>
      <c r="F9574" s="455"/>
      <c r="G9574" s="453" t="e">
        <f>VLOOKUP(B9574,'SINAPI-%MO'!B:E,4,0)</f>
        <v>#N/A</v>
      </c>
      <c r="H9574" s="456" t="str">
        <f t="shared" si="149"/>
        <v/>
      </c>
    </row>
    <row r="9575" spans="1:8" x14ac:dyDescent="0.25">
      <c r="A9575" s="447"/>
      <c r="B9575" s="449">
        <v>105440</v>
      </c>
      <c r="C9575" s="439" t="s">
        <v>12352</v>
      </c>
      <c r="D9575" s="449" t="s">
        <v>4959</v>
      </c>
      <c r="E9575" s="450">
        <v>0</v>
      </c>
      <c r="F9575" s="455"/>
      <c r="G9575" s="453" t="e">
        <f>VLOOKUP(B9575,'SINAPI-%MO'!B:E,4,0)</f>
        <v>#N/A</v>
      </c>
      <c r="H9575" s="456" t="str">
        <f t="shared" si="149"/>
        <v/>
      </c>
    </row>
    <row r="9576" spans="1:8" x14ac:dyDescent="0.25">
      <c r="A9576" s="447"/>
      <c r="B9576" s="449">
        <v>105465</v>
      </c>
      <c r="C9576" s="439" t="s">
        <v>12353</v>
      </c>
      <c r="D9576" s="449" t="s">
        <v>4959</v>
      </c>
      <c r="E9576" s="450">
        <v>0</v>
      </c>
      <c r="F9576" s="455"/>
      <c r="G9576" s="453" t="e">
        <f>VLOOKUP(B9576,'SINAPI-%MO'!B:E,4,0)</f>
        <v>#N/A</v>
      </c>
      <c r="H9576" s="456" t="str">
        <f t="shared" si="149"/>
        <v/>
      </c>
    </row>
    <row r="9577" spans="1:8" x14ac:dyDescent="0.25">
      <c r="A9577" s="447"/>
      <c r="B9577" s="449">
        <v>105499</v>
      </c>
      <c r="C9577" s="439" t="s">
        <v>12354</v>
      </c>
      <c r="D9577" s="449" t="s">
        <v>4959</v>
      </c>
      <c r="E9577" s="450">
        <v>0</v>
      </c>
      <c r="F9577" s="455"/>
      <c r="G9577" s="453" t="e">
        <f>VLOOKUP(B9577,'SINAPI-%MO'!B:E,4,0)</f>
        <v>#N/A</v>
      </c>
      <c r="H9577" s="456" t="str">
        <f t="shared" si="149"/>
        <v/>
      </c>
    </row>
    <row r="9578" spans="1:8" x14ac:dyDescent="0.25">
      <c r="A9578" s="447"/>
      <c r="B9578" s="449">
        <v>105431</v>
      </c>
      <c r="C9578" s="439" t="s">
        <v>12355</v>
      </c>
      <c r="D9578" s="449" t="s">
        <v>4959</v>
      </c>
      <c r="E9578" s="450">
        <v>0</v>
      </c>
      <c r="F9578" s="455"/>
      <c r="G9578" s="453" t="e">
        <f>VLOOKUP(B9578,'SINAPI-%MO'!B:E,4,0)</f>
        <v>#N/A</v>
      </c>
      <c r="H9578" s="456" t="str">
        <f t="shared" si="149"/>
        <v/>
      </c>
    </row>
    <row r="9579" spans="1:8" x14ac:dyDescent="0.25">
      <c r="A9579" s="447"/>
      <c r="B9579" s="449">
        <v>105441</v>
      </c>
      <c r="C9579" s="439" t="s">
        <v>12356</v>
      </c>
      <c r="D9579" s="449" t="s">
        <v>4959</v>
      </c>
      <c r="E9579" s="450">
        <v>0</v>
      </c>
      <c r="F9579" s="455"/>
      <c r="G9579" s="453" t="e">
        <f>VLOOKUP(B9579,'SINAPI-%MO'!B:E,4,0)</f>
        <v>#N/A</v>
      </c>
      <c r="H9579" s="456" t="str">
        <f t="shared" si="149"/>
        <v/>
      </c>
    </row>
    <row r="9580" spans="1:8" x14ac:dyDescent="0.25">
      <c r="A9580" s="447"/>
      <c r="B9580" s="449">
        <v>105466</v>
      </c>
      <c r="C9580" s="439" t="s">
        <v>12357</v>
      </c>
      <c r="D9580" s="449" t="s">
        <v>4959</v>
      </c>
      <c r="E9580" s="450">
        <v>0</v>
      </c>
      <c r="F9580" s="455"/>
      <c r="G9580" s="453" t="e">
        <f>VLOOKUP(B9580,'SINAPI-%MO'!B:E,4,0)</f>
        <v>#N/A</v>
      </c>
      <c r="H9580" s="456" t="str">
        <f t="shared" si="149"/>
        <v/>
      </c>
    </row>
    <row r="9581" spans="1:8" x14ac:dyDescent="0.25">
      <c r="A9581" s="447"/>
      <c r="B9581" s="449">
        <v>105500</v>
      </c>
      <c r="C9581" s="439" t="s">
        <v>12358</v>
      </c>
      <c r="D9581" s="449" t="s">
        <v>4959</v>
      </c>
      <c r="E9581" s="450">
        <v>0</v>
      </c>
      <c r="F9581" s="455"/>
      <c r="G9581" s="453" t="e">
        <f>VLOOKUP(B9581,'SINAPI-%MO'!B:E,4,0)</f>
        <v>#N/A</v>
      </c>
      <c r="H9581" s="456" t="str">
        <f t="shared" si="149"/>
        <v/>
      </c>
    </row>
    <row r="9582" spans="1:8" x14ac:dyDescent="0.25">
      <c r="A9582" s="447"/>
      <c r="B9582" s="449">
        <v>105429</v>
      </c>
      <c r="C9582" s="439" t="s">
        <v>12359</v>
      </c>
      <c r="D9582" s="449" t="s">
        <v>4959</v>
      </c>
      <c r="E9582" s="450">
        <v>0</v>
      </c>
      <c r="F9582" s="455"/>
      <c r="G9582" s="453" t="e">
        <f>VLOOKUP(B9582,'SINAPI-%MO'!B:E,4,0)</f>
        <v>#N/A</v>
      </c>
      <c r="H9582" s="456" t="str">
        <f t="shared" si="149"/>
        <v/>
      </c>
    </row>
    <row r="9583" spans="1:8" x14ac:dyDescent="0.25">
      <c r="A9583" s="447"/>
      <c r="B9583" s="449">
        <v>105439</v>
      </c>
      <c r="C9583" s="439" t="s">
        <v>12360</v>
      </c>
      <c r="D9583" s="449" t="s">
        <v>4959</v>
      </c>
      <c r="E9583" s="450">
        <v>0</v>
      </c>
      <c r="F9583" s="455"/>
      <c r="G9583" s="453" t="e">
        <f>VLOOKUP(B9583,'SINAPI-%MO'!B:E,4,0)</f>
        <v>#N/A</v>
      </c>
      <c r="H9583" s="456" t="str">
        <f t="shared" si="149"/>
        <v/>
      </c>
    </row>
    <row r="9584" spans="1:8" x14ac:dyDescent="0.25">
      <c r="A9584" s="447"/>
      <c r="B9584" s="449">
        <v>105464</v>
      </c>
      <c r="C9584" s="439" t="s">
        <v>12361</v>
      </c>
      <c r="D9584" s="449" t="s">
        <v>4959</v>
      </c>
      <c r="E9584" s="450">
        <v>0</v>
      </c>
      <c r="F9584" s="455"/>
      <c r="G9584" s="453" t="e">
        <f>VLOOKUP(B9584,'SINAPI-%MO'!B:E,4,0)</f>
        <v>#N/A</v>
      </c>
      <c r="H9584" s="456" t="str">
        <f t="shared" si="149"/>
        <v/>
      </c>
    </row>
    <row r="9585" spans="1:8" x14ac:dyDescent="0.25">
      <c r="A9585" s="447"/>
      <c r="B9585" s="449">
        <v>105489</v>
      </c>
      <c r="C9585" s="439" t="s">
        <v>12362</v>
      </c>
      <c r="D9585" s="449" t="s">
        <v>4959</v>
      </c>
      <c r="E9585" s="450">
        <v>0</v>
      </c>
      <c r="F9585" s="455"/>
      <c r="G9585" s="453" t="e">
        <f>VLOOKUP(B9585,'SINAPI-%MO'!B:E,4,0)</f>
        <v>#N/A</v>
      </c>
      <c r="H9585" s="456" t="str">
        <f t="shared" si="149"/>
        <v/>
      </c>
    </row>
    <row r="9586" spans="1:8" x14ac:dyDescent="0.25">
      <c r="A9586" s="447"/>
      <c r="B9586" s="449">
        <v>105437</v>
      </c>
      <c r="C9586" s="439" t="s">
        <v>12363</v>
      </c>
      <c r="D9586" s="449" t="s">
        <v>4959</v>
      </c>
      <c r="E9586" s="450">
        <v>0</v>
      </c>
      <c r="F9586" s="455"/>
      <c r="G9586" s="453" t="e">
        <f>VLOOKUP(B9586,'SINAPI-%MO'!B:E,4,0)</f>
        <v>#N/A</v>
      </c>
      <c r="H9586" s="456" t="str">
        <f t="shared" si="149"/>
        <v/>
      </c>
    </row>
    <row r="9587" spans="1:8" x14ac:dyDescent="0.25">
      <c r="A9587" s="447"/>
      <c r="B9587" s="449">
        <v>105462</v>
      </c>
      <c r="C9587" s="439" t="s">
        <v>12364</v>
      </c>
      <c r="D9587" s="449" t="s">
        <v>4959</v>
      </c>
      <c r="E9587" s="450">
        <v>0</v>
      </c>
      <c r="F9587" s="455"/>
      <c r="G9587" s="453" t="e">
        <f>VLOOKUP(B9587,'SINAPI-%MO'!B:E,4,0)</f>
        <v>#N/A</v>
      </c>
      <c r="H9587" s="456" t="str">
        <f t="shared" si="149"/>
        <v/>
      </c>
    </row>
    <row r="9588" spans="1:8" x14ac:dyDescent="0.25">
      <c r="A9588" s="447"/>
      <c r="B9588" s="449">
        <v>105484</v>
      </c>
      <c r="C9588" s="439" t="s">
        <v>12365</v>
      </c>
      <c r="D9588" s="449" t="s">
        <v>4959</v>
      </c>
      <c r="E9588" s="450">
        <v>0</v>
      </c>
      <c r="F9588" s="455"/>
      <c r="G9588" s="453" t="e">
        <f>VLOOKUP(B9588,'SINAPI-%MO'!B:E,4,0)</f>
        <v>#N/A</v>
      </c>
      <c r="H9588" s="456" t="str">
        <f t="shared" si="149"/>
        <v/>
      </c>
    </row>
    <row r="9589" spans="1:8" x14ac:dyDescent="0.25">
      <c r="A9589" s="447"/>
      <c r="B9589" s="449">
        <v>105506</v>
      </c>
      <c r="C9589" s="439" t="s">
        <v>12366</v>
      </c>
      <c r="D9589" s="449" t="s">
        <v>4959</v>
      </c>
      <c r="E9589" s="450">
        <v>0</v>
      </c>
      <c r="F9589" s="455"/>
      <c r="G9589" s="453" t="e">
        <f>VLOOKUP(B9589,'SINAPI-%MO'!B:E,4,0)</f>
        <v>#N/A</v>
      </c>
      <c r="H9589" s="456" t="str">
        <f t="shared" si="149"/>
        <v/>
      </c>
    </row>
    <row r="9590" spans="1:8" x14ac:dyDescent="0.25">
      <c r="A9590" s="447"/>
      <c r="B9590" s="449">
        <v>105432</v>
      </c>
      <c r="C9590" s="439" t="s">
        <v>12367</v>
      </c>
      <c r="D9590" s="449" t="s">
        <v>4959</v>
      </c>
      <c r="E9590" s="450">
        <v>0</v>
      </c>
      <c r="F9590" s="455"/>
      <c r="G9590" s="453" t="e">
        <f>VLOOKUP(B9590,'SINAPI-%MO'!B:E,4,0)</f>
        <v>#N/A</v>
      </c>
      <c r="H9590" s="456" t="str">
        <f t="shared" si="149"/>
        <v/>
      </c>
    </row>
    <row r="9591" spans="1:8" x14ac:dyDescent="0.25">
      <c r="A9591" s="447"/>
      <c r="B9591" s="449">
        <v>105457</v>
      </c>
      <c r="C9591" s="439" t="s">
        <v>12368</v>
      </c>
      <c r="D9591" s="449" t="s">
        <v>4959</v>
      </c>
      <c r="E9591" s="450">
        <v>0</v>
      </c>
      <c r="F9591" s="455"/>
      <c r="G9591" s="453" t="e">
        <f>VLOOKUP(B9591,'SINAPI-%MO'!B:E,4,0)</f>
        <v>#N/A</v>
      </c>
      <c r="H9591" s="456" t="str">
        <f t="shared" si="149"/>
        <v/>
      </c>
    </row>
    <row r="9592" spans="1:8" x14ac:dyDescent="0.25">
      <c r="A9592" s="447"/>
      <c r="B9592" s="449">
        <v>105467</v>
      </c>
      <c r="C9592" s="439" t="s">
        <v>12369</v>
      </c>
      <c r="D9592" s="449" t="s">
        <v>4959</v>
      </c>
      <c r="E9592" s="450">
        <v>0</v>
      </c>
      <c r="F9592" s="455"/>
      <c r="G9592" s="453" t="e">
        <f>VLOOKUP(B9592,'SINAPI-%MO'!B:E,4,0)</f>
        <v>#N/A</v>
      </c>
      <c r="H9592" s="456" t="str">
        <f t="shared" si="149"/>
        <v/>
      </c>
    </row>
    <row r="9593" spans="1:8" x14ac:dyDescent="0.25">
      <c r="A9593" s="447"/>
      <c r="B9593" s="449">
        <v>105501</v>
      </c>
      <c r="C9593" s="439" t="s">
        <v>12370</v>
      </c>
      <c r="D9593" s="449" t="s">
        <v>4959</v>
      </c>
      <c r="E9593" s="450">
        <v>0</v>
      </c>
      <c r="F9593" s="455"/>
      <c r="G9593" s="453" t="e">
        <f>VLOOKUP(B9593,'SINAPI-%MO'!B:E,4,0)</f>
        <v>#N/A</v>
      </c>
      <c r="H9593" s="456" t="str">
        <f t="shared" si="149"/>
        <v/>
      </c>
    </row>
    <row r="9594" spans="1:8" x14ac:dyDescent="0.25">
      <c r="A9594" s="447"/>
      <c r="B9594" s="449">
        <v>105433</v>
      </c>
      <c r="C9594" s="439" t="s">
        <v>12371</v>
      </c>
      <c r="D9594" s="449" t="s">
        <v>4959</v>
      </c>
      <c r="E9594" s="450">
        <v>0</v>
      </c>
      <c r="F9594" s="455"/>
      <c r="G9594" s="453" t="e">
        <f>VLOOKUP(B9594,'SINAPI-%MO'!B:E,4,0)</f>
        <v>#N/A</v>
      </c>
      <c r="H9594" s="456" t="str">
        <f t="shared" si="149"/>
        <v/>
      </c>
    </row>
    <row r="9595" spans="1:8" x14ac:dyDescent="0.25">
      <c r="A9595" s="447"/>
      <c r="B9595" s="449">
        <v>105458</v>
      </c>
      <c r="C9595" s="439" t="s">
        <v>12372</v>
      </c>
      <c r="D9595" s="449" t="s">
        <v>4959</v>
      </c>
      <c r="E9595" s="450">
        <v>0</v>
      </c>
      <c r="F9595" s="455"/>
      <c r="G9595" s="453" t="e">
        <f>VLOOKUP(B9595,'SINAPI-%MO'!B:E,4,0)</f>
        <v>#N/A</v>
      </c>
      <c r="H9595" s="456" t="str">
        <f t="shared" si="149"/>
        <v/>
      </c>
    </row>
    <row r="9596" spans="1:8" x14ac:dyDescent="0.25">
      <c r="A9596" s="447"/>
      <c r="B9596" s="449">
        <v>105468</v>
      </c>
      <c r="C9596" s="439" t="s">
        <v>12373</v>
      </c>
      <c r="D9596" s="449" t="s">
        <v>4959</v>
      </c>
      <c r="E9596" s="450">
        <v>0</v>
      </c>
      <c r="F9596" s="455"/>
      <c r="G9596" s="453" t="e">
        <f>VLOOKUP(B9596,'SINAPI-%MO'!B:E,4,0)</f>
        <v>#N/A</v>
      </c>
      <c r="H9596" s="456" t="str">
        <f t="shared" si="149"/>
        <v/>
      </c>
    </row>
    <row r="9597" spans="1:8" x14ac:dyDescent="0.25">
      <c r="A9597" s="447"/>
      <c r="B9597" s="449">
        <v>105502</v>
      </c>
      <c r="C9597" s="439" t="s">
        <v>12374</v>
      </c>
      <c r="D9597" s="449" t="s">
        <v>4959</v>
      </c>
      <c r="E9597" s="450">
        <v>0</v>
      </c>
      <c r="F9597" s="455"/>
      <c r="G9597" s="453" t="e">
        <f>VLOOKUP(B9597,'SINAPI-%MO'!B:E,4,0)</f>
        <v>#N/A</v>
      </c>
      <c r="H9597" s="456" t="str">
        <f t="shared" si="149"/>
        <v/>
      </c>
    </row>
    <row r="9598" spans="1:8" x14ac:dyDescent="0.25">
      <c r="A9598" s="447"/>
      <c r="B9598" s="449">
        <v>105434</v>
      </c>
      <c r="C9598" s="439" t="s">
        <v>12375</v>
      </c>
      <c r="D9598" s="449" t="s">
        <v>4959</v>
      </c>
      <c r="E9598" s="450">
        <v>0</v>
      </c>
      <c r="F9598" s="455"/>
      <c r="G9598" s="453" t="e">
        <f>VLOOKUP(B9598,'SINAPI-%MO'!B:E,4,0)</f>
        <v>#N/A</v>
      </c>
      <c r="H9598" s="456" t="str">
        <f t="shared" si="149"/>
        <v/>
      </c>
    </row>
    <row r="9599" spans="1:8" x14ac:dyDescent="0.25">
      <c r="A9599" s="447"/>
      <c r="B9599" s="449">
        <v>105459</v>
      </c>
      <c r="C9599" s="439" t="s">
        <v>12376</v>
      </c>
      <c r="D9599" s="449" t="s">
        <v>4959</v>
      </c>
      <c r="E9599" s="450">
        <v>0</v>
      </c>
      <c r="F9599" s="455"/>
      <c r="G9599" s="453" t="e">
        <f>VLOOKUP(B9599,'SINAPI-%MO'!B:E,4,0)</f>
        <v>#N/A</v>
      </c>
      <c r="H9599" s="456" t="str">
        <f t="shared" si="149"/>
        <v/>
      </c>
    </row>
    <row r="9600" spans="1:8" x14ac:dyDescent="0.25">
      <c r="A9600" s="447"/>
      <c r="B9600" s="449">
        <v>105469</v>
      </c>
      <c r="C9600" s="439" t="s">
        <v>12377</v>
      </c>
      <c r="D9600" s="449" t="s">
        <v>4959</v>
      </c>
      <c r="E9600" s="450">
        <v>0</v>
      </c>
      <c r="F9600" s="455"/>
      <c r="G9600" s="453" t="e">
        <f>VLOOKUP(B9600,'SINAPI-%MO'!B:E,4,0)</f>
        <v>#N/A</v>
      </c>
      <c r="H9600" s="456" t="str">
        <f t="shared" si="149"/>
        <v/>
      </c>
    </row>
    <row r="9601" spans="1:8" x14ac:dyDescent="0.25">
      <c r="A9601" s="447"/>
      <c r="B9601" s="449">
        <v>105503</v>
      </c>
      <c r="C9601" s="439" t="s">
        <v>12378</v>
      </c>
      <c r="D9601" s="449" t="s">
        <v>4959</v>
      </c>
      <c r="E9601" s="450">
        <v>0</v>
      </c>
      <c r="F9601" s="455"/>
      <c r="G9601" s="453" t="e">
        <f>VLOOKUP(B9601,'SINAPI-%MO'!B:E,4,0)</f>
        <v>#N/A</v>
      </c>
      <c r="H9601" s="456" t="str">
        <f t="shared" si="149"/>
        <v/>
      </c>
    </row>
    <row r="9602" spans="1:8" x14ac:dyDescent="0.25">
      <c r="A9602" s="447"/>
      <c r="B9602" s="449">
        <v>105472</v>
      </c>
      <c r="C9602" s="439" t="s">
        <v>12379</v>
      </c>
      <c r="D9602" s="449" t="s">
        <v>4959</v>
      </c>
      <c r="E9602" s="450">
        <v>0</v>
      </c>
      <c r="F9602" s="455"/>
      <c r="G9602" s="453" t="e">
        <f>VLOOKUP(B9602,'SINAPI-%MO'!B:E,4,0)</f>
        <v>#N/A</v>
      </c>
      <c r="H9602" s="456" t="str">
        <f t="shared" si="149"/>
        <v/>
      </c>
    </row>
    <row r="9603" spans="1:8" x14ac:dyDescent="0.25">
      <c r="A9603" s="447"/>
      <c r="B9603" s="449">
        <v>105413</v>
      </c>
      <c r="C9603" s="439" t="s">
        <v>12380</v>
      </c>
      <c r="D9603" s="449" t="s">
        <v>4959</v>
      </c>
      <c r="E9603" s="450">
        <v>0</v>
      </c>
      <c r="F9603" s="455"/>
      <c r="G9603" s="453" t="e">
        <f>VLOOKUP(B9603,'SINAPI-%MO'!B:E,4,0)</f>
        <v>#N/A</v>
      </c>
      <c r="H9603" s="456" t="str">
        <f t="shared" si="149"/>
        <v/>
      </c>
    </row>
    <row r="9604" spans="1:8" x14ac:dyDescent="0.25">
      <c r="A9604" s="447"/>
      <c r="B9604" s="449">
        <v>105423</v>
      </c>
      <c r="C9604" s="439" t="s">
        <v>12381</v>
      </c>
      <c r="D9604" s="449" t="s">
        <v>4959</v>
      </c>
      <c r="E9604" s="450">
        <v>0</v>
      </c>
      <c r="F9604" s="455"/>
      <c r="G9604" s="453" t="e">
        <f>VLOOKUP(B9604,'SINAPI-%MO'!B:E,4,0)</f>
        <v>#N/A</v>
      </c>
      <c r="H9604" s="456" t="str">
        <f t="shared" si="149"/>
        <v/>
      </c>
    </row>
    <row r="9605" spans="1:8" x14ac:dyDescent="0.25">
      <c r="A9605" s="447"/>
      <c r="B9605" s="449">
        <v>105447</v>
      </c>
      <c r="C9605" s="439" t="s">
        <v>12382</v>
      </c>
      <c r="D9605" s="449" t="s">
        <v>4959</v>
      </c>
      <c r="E9605" s="450">
        <v>0</v>
      </c>
      <c r="F9605" s="455"/>
      <c r="G9605" s="453" t="e">
        <f>VLOOKUP(B9605,'SINAPI-%MO'!B:E,4,0)</f>
        <v>#N/A</v>
      </c>
      <c r="H9605" s="456" t="str">
        <f t="shared" si="149"/>
        <v/>
      </c>
    </row>
    <row r="9606" spans="1:8" x14ac:dyDescent="0.25">
      <c r="A9606" s="447"/>
      <c r="B9606" s="449">
        <v>105408</v>
      </c>
      <c r="C9606" s="439" t="s">
        <v>12383</v>
      </c>
      <c r="D9606" s="449" t="s">
        <v>4959</v>
      </c>
      <c r="E9606" s="450">
        <v>0</v>
      </c>
      <c r="F9606" s="455"/>
      <c r="G9606" s="453" t="e">
        <f>VLOOKUP(B9606,'SINAPI-%MO'!B:E,4,0)</f>
        <v>#N/A</v>
      </c>
      <c r="H9606" s="456" t="str">
        <f t="shared" si="149"/>
        <v/>
      </c>
    </row>
    <row r="9607" spans="1:8" x14ac:dyDescent="0.25">
      <c r="A9607" s="447"/>
      <c r="B9607" s="449">
        <v>105479</v>
      </c>
      <c r="C9607" s="439" t="s">
        <v>12384</v>
      </c>
      <c r="D9607" s="449" t="s">
        <v>4959</v>
      </c>
      <c r="E9607" s="450">
        <v>0</v>
      </c>
      <c r="F9607" s="455"/>
      <c r="G9607" s="453" t="e">
        <f>VLOOKUP(B9607,'SINAPI-%MO'!B:E,4,0)</f>
        <v>#N/A</v>
      </c>
      <c r="H9607" s="456" t="str">
        <f t="shared" si="149"/>
        <v/>
      </c>
    </row>
    <row r="9608" spans="1:8" x14ac:dyDescent="0.25">
      <c r="A9608" s="447"/>
      <c r="B9608" s="449">
        <v>105422</v>
      </c>
      <c r="C9608" s="439" t="s">
        <v>12385</v>
      </c>
      <c r="D9608" s="449" t="s">
        <v>4959</v>
      </c>
      <c r="E9608" s="450">
        <v>0</v>
      </c>
      <c r="F9608" s="455"/>
      <c r="G9608" s="453" t="e">
        <f>VLOOKUP(B9608,'SINAPI-%MO'!B:E,4,0)</f>
        <v>#N/A</v>
      </c>
      <c r="H9608" s="456" t="str">
        <f t="shared" si="149"/>
        <v/>
      </c>
    </row>
    <row r="9609" spans="1:8" x14ac:dyDescent="0.25">
      <c r="A9609" s="447"/>
      <c r="B9609" s="449">
        <v>105446</v>
      </c>
      <c r="C9609" s="439" t="s">
        <v>12386</v>
      </c>
      <c r="D9609" s="449" t="s">
        <v>4959</v>
      </c>
      <c r="E9609" s="450">
        <v>0</v>
      </c>
      <c r="F9609" s="455"/>
      <c r="G9609" s="453" t="e">
        <f>VLOOKUP(B9609,'SINAPI-%MO'!B:E,4,0)</f>
        <v>#N/A</v>
      </c>
      <c r="H9609" s="456" t="str">
        <f t="shared" si="149"/>
        <v/>
      </c>
    </row>
    <row r="9610" spans="1:8" x14ac:dyDescent="0.25">
      <c r="A9610" s="447"/>
      <c r="B9610" s="449">
        <v>105474</v>
      </c>
      <c r="C9610" s="439" t="s">
        <v>12387</v>
      </c>
      <c r="D9610" s="449" t="s">
        <v>4959</v>
      </c>
      <c r="E9610" s="450">
        <v>0</v>
      </c>
      <c r="F9610" s="455"/>
      <c r="G9610" s="453" t="e">
        <f>VLOOKUP(B9610,'SINAPI-%MO'!B:E,4,0)</f>
        <v>#N/A</v>
      </c>
      <c r="H9610" s="456" t="str">
        <f t="shared" si="149"/>
        <v/>
      </c>
    </row>
    <row r="9611" spans="1:8" x14ac:dyDescent="0.25">
      <c r="A9611" s="447"/>
      <c r="B9611" s="449">
        <v>105480</v>
      </c>
      <c r="C9611" s="439" t="s">
        <v>12388</v>
      </c>
      <c r="D9611" s="449" t="s">
        <v>4959</v>
      </c>
      <c r="E9611" s="450">
        <v>0</v>
      </c>
      <c r="F9611" s="455"/>
      <c r="G9611" s="453" t="e">
        <f>VLOOKUP(B9611,'SINAPI-%MO'!B:E,4,0)</f>
        <v>#N/A</v>
      </c>
      <c r="H9611" s="456" t="str">
        <f t="shared" si="149"/>
        <v/>
      </c>
    </row>
    <row r="9612" spans="1:8" x14ac:dyDescent="0.25">
      <c r="A9612" s="447"/>
      <c r="B9612" s="449">
        <v>105481</v>
      </c>
      <c r="C9612" s="439" t="s">
        <v>12389</v>
      </c>
      <c r="D9612" s="449" t="s">
        <v>4959</v>
      </c>
      <c r="E9612" s="450">
        <v>0</v>
      </c>
      <c r="F9612" s="455"/>
      <c r="G9612" s="453" t="e">
        <f>VLOOKUP(B9612,'SINAPI-%MO'!B:E,4,0)</f>
        <v>#N/A</v>
      </c>
      <c r="H9612" s="456" t="str">
        <f t="shared" ref="H9612:H9675" si="150">IF(E9612&gt;0,TRUNC(E9612*(1-G9612),2),"")</f>
        <v/>
      </c>
    </row>
    <row r="9613" spans="1:8" x14ac:dyDescent="0.25">
      <c r="A9613" s="447"/>
      <c r="B9613" s="449">
        <v>105449</v>
      </c>
      <c r="C9613" s="439" t="s">
        <v>12390</v>
      </c>
      <c r="D9613" s="449" t="s">
        <v>4959</v>
      </c>
      <c r="E9613" s="450">
        <v>0</v>
      </c>
      <c r="F9613" s="455"/>
      <c r="G9613" s="453" t="e">
        <f>VLOOKUP(B9613,'SINAPI-%MO'!B:E,4,0)</f>
        <v>#N/A</v>
      </c>
      <c r="H9613" s="456" t="str">
        <f t="shared" si="150"/>
        <v/>
      </c>
    </row>
    <row r="9614" spans="1:8" x14ac:dyDescent="0.25">
      <c r="A9614" s="447"/>
      <c r="B9614" s="449">
        <v>105511</v>
      </c>
      <c r="C9614" s="439" t="s">
        <v>12391</v>
      </c>
      <c r="D9614" s="449" t="s">
        <v>3922</v>
      </c>
      <c r="E9614" s="450">
        <v>0</v>
      </c>
      <c r="F9614" s="455"/>
      <c r="G9614" s="453" t="e">
        <f>VLOOKUP(B9614,'SINAPI-%MO'!B:E,4,0)</f>
        <v>#N/A</v>
      </c>
      <c r="H9614" s="456" t="str">
        <f t="shared" si="150"/>
        <v/>
      </c>
    </row>
    <row r="9615" spans="1:8" x14ac:dyDescent="0.25">
      <c r="A9615" s="447"/>
      <c r="B9615" s="449">
        <v>105507</v>
      </c>
      <c r="C9615" s="439" t="s">
        <v>12392</v>
      </c>
      <c r="D9615" s="449" t="s">
        <v>3922</v>
      </c>
      <c r="E9615" s="450">
        <v>0</v>
      </c>
      <c r="F9615" s="455"/>
      <c r="G9615" s="453" t="e">
        <f>VLOOKUP(B9615,'SINAPI-%MO'!B:E,4,0)</f>
        <v>#N/A</v>
      </c>
      <c r="H9615" s="456" t="str">
        <f t="shared" si="150"/>
        <v/>
      </c>
    </row>
    <row r="9616" spans="1:8" x14ac:dyDescent="0.25">
      <c r="A9616" s="447"/>
      <c r="B9616" s="449">
        <v>105512</v>
      </c>
      <c r="C9616" s="439" t="s">
        <v>12393</v>
      </c>
      <c r="D9616" s="449" t="s">
        <v>3922</v>
      </c>
      <c r="E9616" s="450">
        <v>0</v>
      </c>
      <c r="F9616" s="455"/>
      <c r="G9616" s="453" t="e">
        <f>VLOOKUP(B9616,'SINAPI-%MO'!B:E,4,0)</f>
        <v>#N/A</v>
      </c>
      <c r="H9616" s="456" t="str">
        <f t="shared" si="150"/>
        <v/>
      </c>
    </row>
    <row r="9617" spans="1:8" x14ac:dyDescent="0.25">
      <c r="A9617" s="447"/>
      <c r="B9617" s="449">
        <v>105508</v>
      </c>
      <c r="C9617" s="439" t="s">
        <v>12394</v>
      </c>
      <c r="D9617" s="449" t="s">
        <v>3922</v>
      </c>
      <c r="E9617" s="450">
        <v>0</v>
      </c>
      <c r="F9617" s="455"/>
      <c r="G9617" s="453" t="e">
        <f>VLOOKUP(B9617,'SINAPI-%MO'!B:E,4,0)</f>
        <v>#N/A</v>
      </c>
      <c r="H9617" s="456" t="str">
        <f t="shared" si="150"/>
        <v/>
      </c>
    </row>
    <row r="9618" spans="1:8" x14ac:dyDescent="0.25">
      <c r="A9618" s="447"/>
      <c r="B9618" s="449">
        <v>105513</v>
      </c>
      <c r="C9618" s="439" t="s">
        <v>12395</v>
      </c>
      <c r="D9618" s="449" t="s">
        <v>3922</v>
      </c>
      <c r="E9618" s="450">
        <v>0</v>
      </c>
      <c r="F9618" s="455"/>
      <c r="G9618" s="453" t="e">
        <f>VLOOKUP(B9618,'SINAPI-%MO'!B:E,4,0)</f>
        <v>#N/A</v>
      </c>
      <c r="H9618" s="456" t="str">
        <f t="shared" si="150"/>
        <v/>
      </c>
    </row>
    <row r="9619" spans="1:8" x14ac:dyDescent="0.25">
      <c r="A9619" s="447"/>
      <c r="B9619" s="449">
        <v>105509</v>
      </c>
      <c r="C9619" s="439" t="s">
        <v>12396</v>
      </c>
      <c r="D9619" s="449" t="s">
        <v>3922</v>
      </c>
      <c r="E9619" s="450">
        <v>0</v>
      </c>
      <c r="F9619" s="455"/>
      <c r="G9619" s="453" t="e">
        <f>VLOOKUP(B9619,'SINAPI-%MO'!B:E,4,0)</f>
        <v>#N/A</v>
      </c>
      <c r="H9619" s="456" t="str">
        <f t="shared" si="150"/>
        <v/>
      </c>
    </row>
    <row r="9620" spans="1:8" x14ac:dyDescent="0.25">
      <c r="A9620" s="447"/>
      <c r="B9620" s="449">
        <v>105514</v>
      </c>
      <c r="C9620" s="439" t="s">
        <v>12397</v>
      </c>
      <c r="D9620" s="449" t="s">
        <v>3922</v>
      </c>
      <c r="E9620" s="450">
        <v>0</v>
      </c>
      <c r="F9620" s="455"/>
      <c r="G9620" s="453" t="e">
        <f>VLOOKUP(B9620,'SINAPI-%MO'!B:E,4,0)</f>
        <v>#N/A</v>
      </c>
      <c r="H9620" s="456" t="str">
        <f t="shared" si="150"/>
        <v/>
      </c>
    </row>
    <row r="9621" spans="1:8" x14ac:dyDescent="0.25">
      <c r="A9621" s="447"/>
      <c r="B9621" s="449">
        <v>105510</v>
      </c>
      <c r="C9621" s="439" t="s">
        <v>12398</v>
      </c>
      <c r="D9621" s="449" t="s">
        <v>3922</v>
      </c>
      <c r="E9621" s="450">
        <v>0</v>
      </c>
      <c r="F9621" s="455"/>
      <c r="G9621" s="453" t="e">
        <f>VLOOKUP(B9621,'SINAPI-%MO'!B:E,4,0)</f>
        <v>#N/A</v>
      </c>
      <c r="H9621" s="456" t="str">
        <f t="shared" si="150"/>
        <v/>
      </c>
    </row>
    <row r="9622" spans="1:8" x14ac:dyDescent="0.25">
      <c r="A9622" s="447"/>
      <c r="B9622" s="449">
        <v>100207</v>
      </c>
      <c r="C9622" s="439" t="s">
        <v>4719</v>
      </c>
      <c r="D9622" s="449" t="s">
        <v>4717</v>
      </c>
      <c r="E9622" s="450">
        <v>545.67999999999995</v>
      </c>
      <c r="F9622" s="455">
        <v>0</v>
      </c>
      <c r="G9622" s="453">
        <f>VLOOKUP(B9622,'SINAPI-%MO'!B:E,4,0)</f>
        <v>0.44719999999999999</v>
      </c>
      <c r="H9622" s="456">
        <f t="shared" si="150"/>
        <v>301.64999999999998</v>
      </c>
    </row>
    <row r="9623" spans="1:8" x14ac:dyDescent="0.25">
      <c r="A9623" s="447"/>
      <c r="B9623" s="449">
        <v>100211</v>
      </c>
      <c r="C9623" s="439" t="s">
        <v>4724</v>
      </c>
      <c r="D9623" s="449" t="s">
        <v>4721</v>
      </c>
      <c r="E9623" s="450">
        <v>7.54</v>
      </c>
      <c r="F9623" s="455">
        <v>0</v>
      </c>
      <c r="G9623" s="453">
        <f>VLOOKUP(B9623,'SINAPI-%MO'!B:E,4,0)</f>
        <v>1</v>
      </c>
      <c r="H9623" s="456">
        <f t="shared" si="150"/>
        <v>0</v>
      </c>
    </row>
    <row r="9624" spans="1:8" x14ac:dyDescent="0.25">
      <c r="A9624" s="447"/>
      <c r="B9624" s="449">
        <v>100210</v>
      </c>
      <c r="C9624" s="439" t="s">
        <v>4723</v>
      </c>
      <c r="D9624" s="449" t="s">
        <v>4721</v>
      </c>
      <c r="E9624" s="450">
        <v>19.54</v>
      </c>
      <c r="F9624" s="455">
        <v>0</v>
      </c>
      <c r="G9624" s="453">
        <f>VLOOKUP(B9624,'SINAPI-%MO'!B:E,4,0)</f>
        <v>1</v>
      </c>
      <c r="H9624" s="456">
        <f t="shared" si="150"/>
        <v>0</v>
      </c>
    </row>
    <row r="9625" spans="1:8" x14ac:dyDescent="0.25">
      <c r="A9625" s="447"/>
      <c r="B9625" s="449">
        <v>100221</v>
      </c>
      <c r="C9625" s="439" t="s">
        <v>4735</v>
      </c>
      <c r="D9625" s="449" t="s">
        <v>4734</v>
      </c>
      <c r="E9625" s="450">
        <v>34.549999999999997</v>
      </c>
      <c r="F9625" s="455">
        <v>0</v>
      </c>
      <c r="G9625" s="453">
        <f>VLOOKUP(B9625,'SINAPI-%MO'!B:E,4,0)</f>
        <v>1</v>
      </c>
      <c r="H9625" s="456">
        <f t="shared" si="150"/>
        <v>0</v>
      </c>
    </row>
    <row r="9626" spans="1:8" x14ac:dyDescent="0.25">
      <c r="A9626" s="447"/>
      <c r="B9626" s="449">
        <v>100203</v>
      </c>
      <c r="C9626" s="439" t="s">
        <v>4714</v>
      </c>
      <c r="D9626" s="449" t="s">
        <v>4706</v>
      </c>
      <c r="E9626" s="450">
        <v>1.21</v>
      </c>
      <c r="F9626" s="455">
        <v>0</v>
      </c>
      <c r="G9626" s="453">
        <f>VLOOKUP(B9626,'SINAPI-%MO'!B:E,4,0)</f>
        <v>1</v>
      </c>
      <c r="H9626" s="456">
        <f t="shared" si="150"/>
        <v>0</v>
      </c>
    </row>
    <row r="9627" spans="1:8" x14ac:dyDescent="0.25">
      <c r="A9627" s="447"/>
      <c r="B9627" s="449">
        <v>100202</v>
      </c>
      <c r="C9627" s="439" t="s">
        <v>4713</v>
      </c>
      <c r="D9627" s="449" t="s">
        <v>4706</v>
      </c>
      <c r="E9627" s="450">
        <v>1.02</v>
      </c>
      <c r="F9627" s="455">
        <v>0</v>
      </c>
      <c r="G9627" s="453">
        <f>VLOOKUP(B9627,'SINAPI-%MO'!B:E,4,0)</f>
        <v>1</v>
      </c>
      <c r="H9627" s="456">
        <f t="shared" si="150"/>
        <v>0</v>
      </c>
    </row>
    <row r="9628" spans="1:8" x14ac:dyDescent="0.25">
      <c r="A9628" s="447"/>
      <c r="B9628" s="449">
        <v>100201</v>
      </c>
      <c r="C9628" s="439" t="s">
        <v>4712</v>
      </c>
      <c r="D9628" s="449" t="s">
        <v>4706</v>
      </c>
      <c r="E9628" s="450">
        <v>0.87</v>
      </c>
      <c r="F9628" s="455">
        <v>0</v>
      </c>
      <c r="G9628" s="453">
        <f>VLOOKUP(B9628,'SINAPI-%MO'!B:E,4,0)</f>
        <v>1</v>
      </c>
      <c r="H9628" s="456">
        <f t="shared" si="150"/>
        <v>0</v>
      </c>
    </row>
    <row r="9629" spans="1:8" x14ac:dyDescent="0.25">
      <c r="A9629" s="447"/>
      <c r="B9629" s="449">
        <v>100216</v>
      </c>
      <c r="C9629" s="439" t="s">
        <v>4729</v>
      </c>
      <c r="D9629" s="449" t="s">
        <v>4721</v>
      </c>
      <c r="E9629" s="450">
        <v>1.06</v>
      </c>
      <c r="F9629" s="455">
        <v>0</v>
      </c>
      <c r="G9629" s="453">
        <f>VLOOKUP(B9629,'SINAPI-%MO'!B:E,4,0)</f>
        <v>1</v>
      </c>
      <c r="H9629" s="456">
        <f t="shared" si="150"/>
        <v>0</v>
      </c>
    </row>
    <row r="9630" spans="1:8" x14ac:dyDescent="0.25">
      <c r="A9630" s="447"/>
      <c r="B9630" s="449">
        <v>100215</v>
      </c>
      <c r="C9630" s="439" t="s">
        <v>4728</v>
      </c>
      <c r="D9630" s="449" t="s">
        <v>4721</v>
      </c>
      <c r="E9630" s="450">
        <v>3.93</v>
      </c>
      <c r="F9630" s="455">
        <v>0</v>
      </c>
      <c r="G9630" s="453">
        <f>VLOOKUP(B9630,'SINAPI-%MO'!B:E,4,0)</f>
        <v>1</v>
      </c>
      <c r="H9630" s="456">
        <f t="shared" si="150"/>
        <v>0</v>
      </c>
    </row>
    <row r="9631" spans="1:8" x14ac:dyDescent="0.25">
      <c r="A9631" s="447"/>
      <c r="B9631" s="449">
        <v>100214</v>
      </c>
      <c r="C9631" s="439" t="s">
        <v>4727</v>
      </c>
      <c r="D9631" s="449" t="s">
        <v>4721</v>
      </c>
      <c r="E9631" s="450">
        <v>4.59</v>
      </c>
      <c r="F9631" s="455">
        <v>0</v>
      </c>
      <c r="G9631" s="453">
        <f>VLOOKUP(B9631,'SINAPI-%MO'!B:E,4,0)</f>
        <v>1</v>
      </c>
      <c r="H9631" s="456">
        <f t="shared" si="150"/>
        <v>0</v>
      </c>
    </row>
    <row r="9632" spans="1:8" x14ac:dyDescent="0.25">
      <c r="A9632" s="447"/>
      <c r="B9632" s="449">
        <v>100223</v>
      </c>
      <c r="C9632" s="439" t="s">
        <v>4737</v>
      </c>
      <c r="D9632" s="449" t="s">
        <v>4734</v>
      </c>
      <c r="E9632" s="450">
        <v>6.12</v>
      </c>
      <c r="F9632" s="455">
        <v>0</v>
      </c>
      <c r="G9632" s="453">
        <f>VLOOKUP(B9632,'SINAPI-%MO'!B:E,4,0)</f>
        <v>1</v>
      </c>
      <c r="H9632" s="456">
        <f t="shared" si="150"/>
        <v>0</v>
      </c>
    </row>
    <row r="9633" spans="1:8" x14ac:dyDescent="0.25">
      <c r="A9633" s="447"/>
      <c r="B9633" s="449">
        <v>100280</v>
      </c>
      <c r="C9633" s="439" t="s">
        <v>4796</v>
      </c>
      <c r="D9633" s="449" t="s">
        <v>4721</v>
      </c>
      <c r="E9633" s="450">
        <v>20.09</v>
      </c>
      <c r="F9633" s="455">
        <v>0</v>
      </c>
      <c r="G9633" s="453">
        <f>VLOOKUP(B9633,'SINAPI-%MO'!B:E,4,0)</f>
        <v>1</v>
      </c>
      <c r="H9633" s="456">
        <f t="shared" si="150"/>
        <v>0</v>
      </c>
    </row>
    <row r="9634" spans="1:8" x14ac:dyDescent="0.25">
      <c r="A9634" s="447"/>
      <c r="B9634" s="449">
        <v>100270</v>
      </c>
      <c r="C9634" s="439" t="s">
        <v>4786</v>
      </c>
      <c r="D9634" s="449" t="s">
        <v>4721</v>
      </c>
      <c r="E9634" s="450">
        <v>68.540000000000006</v>
      </c>
      <c r="F9634" s="455">
        <v>0</v>
      </c>
      <c r="G9634" s="453">
        <f>VLOOKUP(B9634,'SINAPI-%MO'!B:E,4,0)</f>
        <v>1</v>
      </c>
      <c r="H9634" s="456">
        <f t="shared" si="150"/>
        <v>0</v>
      </c>
    </row>
    <row r="9635" spans="1:8" x14ac:dyDescent="0.25">
      <c r="A9635" s="447"/>
      <c r="B9635" s="449">
        <v>100286</v>
      </c>
      <c r="C9635" s="439" t="s">
        <v>4802</v>
      </c>
      <c r="D9635" s="449" t="s">
        <v>4752</v>
      </c>
      <c r="E9635" s="450">
        <v>15</v>
      </c>
      <c r="F9635" s="455">
        <v>0</v>
      </c>
      <c r="G9635" s="453">
        <f>VLOOKUP(B9635,'SINAPI-%MO'!B:E,4,0)</f>
        <v>1</v>
      </c>
      <c r="H9635" s="456">
        <f t="shared" si="150"/>
        <v>0</v>
      </c>
    </row>
    <row r="9636" spans="1:8" x14ac:dyDescent="0.25">
      <c r="A9636" s="447"/>
      <c r="B9636" s="449">
        <v>100213</v>
      </c>
      <c r="C9636" s="439" t="s">
        <v>4726</v>
      </c>
      <c r="D9636" s="449" t="s">
        <v>4721</v>
      </c>
      <c r="E9636" s="450">
        <v>2.99</v>
      </c>
      <c r="F9636" s="455">
        <v>0</v>
      </c>
      <c r="G9636" s="453">
        <f>VLOOKUP(B9636,'SINAPI-%MO'!B:E,4,0)</f>
        <v>1</v>
      </c>
      <c r="H9636" s="456">
        <f t="shared" si="150"/>
        <v>0</v>
      </c>
    </row>
    <row r="9637" spans="1:8" x14ac:dyDescent="0.25">
      <c r="A9637" s="447"/>
      <c r="B9637" s="449">
        <v>100212</v>
      </c>
      <c r="C9637" s="439" t="s">
        <v>4725</v>
      </c>
      <c r="D9637" s="449" t="s">
        <v>4721</v>
      </c>
      <c r="E9637" s="450">
        <v>8.33</v>
      </c>
      <c r="F9637" s="455">
        <v>0</v>
      </c>
      <c r="G9637" s="453">
        <f>VLOOKUP(B9637,'SINAPI-%MO'!B:E,4,0)</f>
        <v>1</v>
      </c>
      <c r="H9637" s="456">
        <f t="shared" si="150"/>
        <v>0</v>
      </c>
    </row>
    <row r="9638" spans="1:8" x14ac:dyDescent="0.25">
      <c r="A9638" s="447"/>
      <c r="B9638" s="449">
        <v>100222</v>
      </c>
      <c r="C9638" s="439" t="s">
        <v>4736</v>
      </c>
      <c r="D9638" s="449" t="s">
        <v>4734</v>
      </c>
      <c r="E9638" s="450">
        <v>13.09</v>
      </c>
      <c r="F9638" s="455">
        <v>0</v>
      </c>
      <c r="G9638" s="453">
        <f>VLOOKUP(B9638,'SINAPI-%MO'!B:E,4,0)</f>
        <v>1</v>
      </c>
      <c r="H9638" s="456">
        <f t="shared" si="150"/>
        <v>0</v>
      </c>
    </row>
    <row r="9639" spans="1:8" x14ac:dyDescent="0.25">
      <c r="A9639" s="447"/>
      <c r="B9639" s="449">
        <v>100226</v>
      </c>
      <c r="C9639" s="439" t="s">
        <v>4741</v>
      </c>
      <c r="D9639" s="449" t="s">
        <v>4740</v>
      </c>
      <c r="E9639" s="450">
        <v>0.75</v>
      </c>
      <c r="F9639" s="455">
        <v>0</v>
      </c>
      <c r="G9639" s="453">
        <f>VLOOKUP(B9639,'SINAPI-%MO'!B:E,4,0)</f>
        <v>1</v>
      </c>
      <c r="H9639" s="456">
        <f t="shared" si="150"/>
        <v>0</v>
      </c>
    </row>
    <row r="9640" spans="1:8" x14ac:dyDescent="0.25">
      <c r="A9640" s="447"/>
      <c r="B9640" s="449">
        <v>100200</v>
      </c>
      <c r="C9640" s="439" t="s">
        <v>4711</v>
      </c>
      <c r="D9640" s="449" t="s">
        <v>4706</v>
      </c>
      <c r="E9640" s="450">
        <v>0.44</v>
      </c>
      <c r="F9640" s="455">
        <v>0</v>
      </c>
      <c r="G9640" s="453">
        <f>VLOOKUP(B9640,'SINAPI-%MO'!B:E,4,0)</f>
        <v>1</v>
      </c>
      <c r="H9640" s="456">
        <f t="shared" si="150"/>
        <v>0</v>
      </c>
    </row>
    <row r="9641" spans="1:8" x14ac:dyDescent="0.25">
      <c r="A9641" s="447"/>
      <c r="B9641" s="449">
        <v>100199</v>
      </c>
      <c r="C9641" s="439" t="s">
        <v>4710</v>
      </c>
      <c r="D9641" s="449" t="s">
        <v>4706</v>
      </c>
      <c r="E9641" s="450">
        <v>0.36</v>
      </c>
      <c r="F9641" s="455">
        <v>0</v>
      </c>
      <c r="G9641" s="453">
        <f>VLOOKUP(B9641,'SINAPI-%MO'!B:E,4,0)</f>
        <v>1</v>
      </c>
      <c r="H9641" s="456">
        <f t="shared" si="150"/>
        <v>0</v>
      </c>
    </row>
    <row r="9642" spans="1:8" x14ac:dyDescent="0.25">
      <c r="A9642" s="447"/>
      <c r="B9642" s="449">
        <v>100198</v>
      </c>
      <c r="C9642" s="439" t="s">
        <v>4709</v>
      </c>
      <c r="D9642" s="449" t="s">
        <v>4706</v>
      </c>
      <c r="E9642" s="450">
        <v>0.3</v>
      </c>
      <c r="F9642" s="455">
        <v>0</v>
      </c>
      <c r="G9642" s="453">
        <f>VLOOKUP(B9642,'SINAPI-%MO'!B:E,4,0)</f>
        <v>1</v>
      </c>
      <c r="H9642" s="456">
        <f t="shared" si="150"/>
        <v>0</v>
      </c>
    </row>
    <row r="9643" spans="1:8" x14ac:dyDescent="0.25">
      <c r="A9643" s="447"/>
      <c r="B9643" s="449">
        <v>100283</v>
      </c>
      <c r="C9643" s="439" t="s">
        <v>4799</v>
      </c>
      <c r="D9643" s="449" t="s">
        <v>4734</v>
      </c>
      <c r="E9643" s="450">
        <v>27.67</v>
      </c>
      <c r="F9643" s="455">
        <v>0</v>
      </c>
      <c r="G9643" s="453">
        <f>VLOOKUP(B9643,'SINAPI-%MO'!B:E,4,0)</f>
        <v>1</v>
      </c>
      <c r="H9643" s="456">
        <f t="shared" si="150"/>
        <v>0</v>
      </c>
    </row>
    <row r="9644" spans="1:8" x14ac:dyDescent="0.25">
      <c r="A9644" s="447"/>
      <c r="B9644" s="449">
        <v>100227</v>
      </c>
      <c r="C9644" s="439" t="s">
        <v>4742</v>
      </c>
      <c r="D9644" s="449" t="s">
        <v>4740</v>
      </c>
      <c r="E9644" s="450">
        <v>1.1100000000000001</v>
      </c>
      <c r="F9644" s="455">
        <v>0</v>
      </c>
      <c r="G9644" s="453">
        <f>VLOOKUP(B9644,'SINAPI-%MO'!B:E,4,0)</f>
        <v>1</v>
      </c>
      <c r="H9644" s="456">
        <f t="shared" si="150"/>
        <v>0</v>
      </c>
    </row>
    <row r="9645" spans="1:8" x14ac:dyDescent="0.25">
      <c r="A9645" s="447"/>
      <c r="B9645" s="449">
        <v>100205</v>
      </c>
      <c r="C9645" s="439" t="s">
        <v>4716</v>
      </c>
      <c r="D9645" s="449" t="s">
        <v>4717</v>
      </c>
      <c r="E9645" s="450">
        <v>1603.83</v>
      </c>
      <c r="F9645" s="455">
        <v>0</v>
      </c>
      <c r="G9645" s="453">
        <f>VLOOKUP(B9645,'SINAPI-%MO'!B:E,4,0)</f>
        <v>1</v>
      </c>
      <c r="H9645" s="456">
        <f t="shared" si="150"/>
        <v>0</v>
      </c>
    </row>
    <row r="9646" spans="1:8" x14ac:dyDescent="0.25">
      <c r="A9646" s="447"/>
      <c r="B9646" s="449">
        <v>100206</v>
      </c>
      <c r="C9646" s="439" t="s">
        <v>4718</v>
      </c>
      <c r="D9646" s="449" t="s">
        <v>4717</v>
      </c>
      <c r="E9646" s="450">
        <v>1159.3</v>
      </c>
      <c r="F9646" s="455">
        <v>0</v>
      </c>
      <c r="G9646" s="453">
        <f>VLOOKUP(B9646,'SINAPI-%MO'!B:E,4,0)</f>
        <v>1</v>
      </c>
      <c r="H9646" s="456">
        <f t="shared" si="150"/>
        <v>0</v>
      </c>
    </row>
    <row r="9647" spans="1:8" x14ac:dyDescent="0.25">
      <c r="A9647" s="447"/>
      <c r="B9647" s="449">
        <v>100281</v>
      </c>
      <c r="C9647" s="439" t="s">
        <v>4797</v>
      </c>
      <c r="D9647" s="449" t="s">
        <v>4721</v>
      </c>
      <c r="E9647" s="450">
        <v>4.54</v>
      </c>
      <c r="F9647" s="455">
        <v>0.49120000000000003</v>
      </c>
      <c r="G9647" s="453">
        <f>VLOOKUP(B9647,'SINAPI-%MO'!B:E,4,0)</f>
        <v>0.35020000000000001</v>
      </c>
      <c r="H9647" s="456">
        <f t="shared" si="150"/>
        <v>2.95</v>
      </c>
    </row>
    <row r="9648" spans="1:8" x14ac:dyDescent="0.25">
      <c r="A9648" s="447"/>
      <c r="B9648" s="449">
        <v>100219</v>
      </c>
      <c r="C9648" s="439" t="s">
        <v>4732</v>
      </c>
      <c r="D9648" s="449" t="s">
        <v>4721</v>
      </c>
      <c r="E9648" s="450">
        <v>0.56000000000000005</v>
      </c>
      <c r="F9648" s="455">
        <v>0.48209999999999997</v>
      </c>
      <c r="G9648" s="453">
        <f>VLOOKUP(B9648,'SINAPI-%MO'!B:E,4,0)</f>
        <v>0.33929999999999999</v>
      </c>
      <c r="H9648" s="456">
        <f t="shared" si="150"/>
        <v>0.36</v>
      </c>
    </row>
    <row r="9649" spans="1:8" x14ac:dyDescent="0.25">
      <c r="A9649" s="447"/>
      <c r="B9649" s="449">
        <v>100218</v>
      </c>
      <c r="C9649" s="439" t="s">
        <v>4731</v>
      </c>
      <c r="D9649" s="449" t="s">
        <v>4721</v>
      </c>
      <c r="E9649" s="450">
        <v>2.5299999999999998</v>
      </c>
      <c r="F9649" s="455">
        <v>0.49009999999999998</v>
      </c>
      <c r="G9649" s="453">
        <f>VLOOKUP(B9649,'SINAPI-%MO'!B:E,4,0)</f>
        <v>0.3478</v>
      </c>
      <c r="H9649" s="456">
        <f t="shared" si="150"/>
        <v>1.65</v>
      </c>
    </row>
    <row r="9650" spans="1:8" x14ac:dyDescent="0.25">
      <c r="A9650" s="447"/>
      <c r="B9650" s="449">
        <v>100217</v>
      </c>
      <c r="C9650" s="439" t="s">
        <v>4730</v>
      </c>
      <c r="D9650" s="449" t="s">
        <v>4721</v>
      </c>
      <c r="E9650" s="450">
        <v>3.71</v>
      </c>
      <c r="F9650" s="455">
        <v>0.49059999999999998</v>
      </c>
      <c r="G9650" s="453">
        <f>VLOOKUP(B9650,'SINAPI-%MO'!B:E,4,0)</f>
        <v>0.35039999999999999</v>
      </c>
      <c r="H9650" s="456">
        <f t="shared" si="150"/>
        <v>2.41</v>
      </c>
    </row>
    <row r="9651" spans="1:8" x14ac:dyDescent="0.25">
      <c r="A9651" s="447"/>
      <c r="B9651" s="449">
        <v>100224</v>
      </c>
      <c r="C9651" s="439" t="s">
        <v>4738</v>
      </c>
      <c r="D9651" s="449" t="s">
        <v>4734</v>
      </c>
      <c r="E9651" s="450">
        <v>3.71</v>
      </c>
      <c r="F9651" s="455">
        <v>0.49059999999999998</v>
      </c>
      <c r="G9651" s="453">
        <f>VLOOKUP(B9651,'SINAPI-%MO'!B:E,4,0)</f>
        <v>0.35039999999999999</v>
      </c>
      <c r="H9651" s="456">
        <f t="shared" si="150"/>
        <v>2.41</v>
      </c>
    </row>
    <row r="9652" spans="1:8" x14ac:dyDescent="0.25">
      <c r="A9652" s="447"/>
      <c r="B9652" s="449">
        <v>100228</v>
      </c>
      <c r="C9652" s="439" t="s">
        <v>4743</v>
      </c>
      <c r="D9652" s="449" t="s">
        <v>4740</v>
      </c>
      <c r="E9652" s="450">
        <v>0.36</v>
      </c>
      <c r="F9652" s="455">
        <v>0.5</v>
      </c>
      <c r="G9652" s="453">
        <f>VLOOKUP(B9652,'SINAPI-%MO'!B:E,4,0)</f>
        <v>0.33329999999999999</v>
      </c>
      <c r="H9652" s="456">
        <f t="shared" si="150"/>
        <v>0.24</v>
      </c>
    </row>
    <row r="9653" spans="1:8" x14ac:dyDescent="0.25">
      <c r="A9653" s="447"/>
      <c r="B9653" s="449">
        <v>100204</v>
      </c>
      <c r="C9653" s="439" t="s">
        <v>4715</v>
      </c>
      <c r="D9653" s="449" t="s">
        <v>4706</v>
      </c>
      <c r="E9653" s="450">
        <v>0.13</v>
      </c>
      <c r="F9653" s="455">
        <v>0.46150000000000002</v>
      </c>
      <c r="G9653" s="453">
        <f>VLOOKUP(B9653,'SINAPI-%MO'!B:E,4,0)</f>
        <v>0.30769999999999997</v>
      </c>
      <c r="H9653" s="456">
        <f t="shared" si="150"/>
        <v>0.08</v>
      </c>
    </row>
    <row r="9654" spans="1:8" x14ac:dyDescent="0.25">
      <c r="A9654" s="447"/>
      <c r="B9654" s="449">
        <v>100284</v>
      </c>
      <c r="C9654" s="439" t="s">
        <v>4800</v>
      </c>
      <c r="D9654" s="449" t="s">
        <v>4734</v>
      </c>
      <c r="E9654" s="450">
        <v>13.25</v>
      </c>
      <c r="F9654" s="455">
        <v>0.49209999999999998</v>
      </c>
      <c r="G9654" s="453">
        <f>VLOOKUP(B9654,'SINAPI-%MO'!B:E,4,0)</f>
        <v>0.35399999999999998</v>
      </c>
      <c r="H9654" s="456">
        <f t="shared" si="150"/>
        <v>8.5500000000000007</v>
      </c>
    </row>
    <row r="9655" spans="1:8" x14ac:dyDescent="0.25">
      <c r="A9655" s="447"/>
      <c r="B9655" s="449">
        <v>100277</v>
      </c>
      <c r="C9655" s="439" t="s">
        <v>4793</v>
      </c>
      <c r="D9655" s="449" t="s">
        <v>4734</v>
      </c>
      <c r="E9655" s="450">
        <v>2.36</v>
      </c>
      <c r="F9655" s="455">
        <v>0.49149999999999999</v>
      </c>
      <c r="G9655" s="453">
        <f>VLOOKUP(B9655,'SINAPI-%MO'!B:E,4,0)</f>
        <v>0.35170000000000001</v>
      </c>
      <c r="H9655" s="456">
        <f t="shared" si="150"/>
        <v>1.52</v>
      </c>
    </row>
    <row r="9656" spans="1:8" x14ac:dyDescent="0.25">
      <c r="A9656" s="447"/>
      <c r="B9656" s="449">
        <v>100278</v>
      </c>
      <c r="C9656" s="439" t="s">
        <v>4794</v>
      </c>
      <c r="D9656" s="449" t="s">
        <v>4721</v>
      </c>
      <c r="E9656" s="450">
        <v>43.75</v>
      </c>
      <c r="F9656" s="455">
        <v>0</v>
      </c>
      <c r="G9656" s="453">
        <f>VLOOKUP(B9656,'SINAPI-%MO'!B:E,4,0)</f>
        <v>1</v>
      </c>
      <c r="H9656" s="456">
        <f t="shared" si="150"/>
        <v>0</v>
      </c>
    </row>
    <row r="9657" spans="1:8" x14ac:dyDescent="0.25">
      <c r="A9657" s="447"/>
      <c r="B9657" s="449">
        <v>100268</v>
      </c>
      <c r="C9657" s="439" t="s">
        <v>4784</v>
      </c>
      <c r="D9657" s="449" t="s">
        <v>4721</v>
      </c>
      <c r="E9657" s="450">
        <v>91.44</v>
      </c>
      <c r="F9657" s="455">
        <v>0</v>
      </c>
      <c r="G9657" s="453">
        <f>VLOOKUP(B9657,'SINAPI-%MO'!B:E,4,0)</f>
        <v>1</v>
      </c>
      <c r="H9657" s="456">
        <f t="shared" si="150"/>
        <v>0</v>
      </c>
    </row>
    <row r="9658" spans="1:8" x14ac:dyDescent="0.25">
      <c r="A9658" s="447"/>
      <c r="B9658" s="449">
        <v>100285</v>
      </c>
      <c r="C9658" s="439" t="s">
        <v>4801</v>
      </c>
      <c r="D9658" s="449" t="s">
        <v>4752</v>
      </c>
      <c r="E9658" s="450">
        <v>46.03</v>
      </c>
      <c r="F9658" s="455">
        <v>0</v>
      </c>
      <c r="G9658" s="453">
        <f>VLOOKUP(B9658,'SINAPI-%MO'!B:E,4,0)</f>
        <v>1</v>
      </c>
      <c r="H9658" s="456">
        <f t="shared" si="150"/>
        <v>0</v>
      </c>
    </row>
    <row r="9659" spans="1:8" x14ac:dyDescent="0.25">
      <c r="A9659" s="447"/>
      <c r="B9659" s="449">
        <v>100209</v>
      </c>
      <c r="C9659" s="439" t="s">
        <v>4722</v>
      </c>
      <c r="D9659" s="449" t="s">
        <v>4721</v>
      </c>
      <c r="E9659" s="450">
        <v>10.61</v>
      </c>
      <c r="F9659" s="455">
        <v>0</v>
      </c>
      <c r="G9659" s="453">
        <f>VLOOKUP(B9659,'SINAPI-%MO'!B:E,4,0)</f>
        <v>1</v>
      </c>
      <c r="H9659" s="456">
        <f t="shared" si="150"/>
        <v>0</v>
      </c>
    </row>
    <row r="9660" spans="1:8" x14ac:dyDescent="0.25">
      <c r="A9660" s="447"/>
      <c r="B9660" s="449">
        <v>100208</v>
      </c>
      <c r="C9660" s="439" t="s">
        <v>4720</v>
      </c>
      <c r="D9660" s="449" t="s">
        <v>4721</v>
      </c>
      <c r="E9660" s="450">
        <v>21.21</v>
      </c>
      <c r="F9660" s="455">
        <v>0</v>
      </c>
      <c r="G9660" s="453">
        <f>VLOOKUP(B9660,'SINAPI-%MO'!B:E,4,0)</f>
        <v>1</v>
      </c>
      <c r="H9660" s="456">
        <f t="shared" si="150"/>
        <v>0</v>
      </c>
    </row>
    <row r="9661" spans="1:8" x14ac:dyDescent="0.25">
      <c r="A9661" s="447"/>
      <c r="B9661" s="449">
        <v>100256</v>
      </c>
      <c r="C9661" s="439" t="s">
        <v>4772</v>
      </c>
      <c r="D9661" s="449" t="s">
        <v>4752</v>
      </c>
      <c r="E9661" s="450">
        <v>9.7200000000000006</v>
      </c>
      <c r="F9661" s="455">
        <v>0</v>
      </c>
      <c r="G9661" s="453">
        <f>VLOOKUP(B9661,'SINAPI-%MO'!B:E,4,0)</f>
        <v>1</v>
      </c>
      <c r="H9661" s="456">
        <f t="shared" si="150"/>
        <v>0</v>
      </c>
    </row>
    <row r="9662" spans="1:8" x14ac:dyDescent="0.25">
      <c r="A9662" s="447"/>
      <c r="B9662" s="449">
        <v>100220</v>
      </c>
      <c r="C9662" s="439" t="s">
        <v>4733</v>
      </c>
      <c r="D9662" s="449" t="s">
        <v>4734</v>
      </c>
      <c r="E9662" s="450">
        <v>30.48</v>
      </c>
      <c r="F9662" s="455">
        <v>0</v>
      </c>
      <c r="G9662" s="453">
        <f>VLOOKUP(B9662,'SINAPI-%MO'!B:E,4,0)</f>
        <v>1</v>
      </c>
      <c r="H9662" s="456">
        <f t="shared" si="150"/>
        <v>0</v>
      </c>
    </row>
    <row r="9663" spans="1:8" x14ac:dyDescent="0.25">
      <c r="A9663" s="447"/>
      <c r="B9663" s="449">
        <v>100287</v>
      </c>
      <c r="C9663" s="439" t="s">
        <v>4803</v>
      </c>
      <c r="D9663" s="449" t="s">
        <v>4752</v>
      </c>
      <c r="E9663" s="450">
        <v>14.36</v>
      </c>
      <c r="F9663" s="455">
        <v>0</v>
      </c>
      <c r="G9663" s="453">
        <f>VLOOKUP(B9663,'SINAPI-%MO'!B:E,4,0)</f>
        <v>1</v>
      </c>
      <c r="H9663" s="456">
        <f t="shared" si="150"/>
        <v>0</v>
      </c>
    </row>
    <row r="9664" spans="1:8" x14ac:dyDescent="0.25">
      <c r="A9664" s="447"/>
      <c r="B9664">
        <v>100274</v>
      </c>
      <c r="C9664" t="s">
        <v>4790</v>
      </c>
      <c r="D9664" t="s">
        <v>4734</v>
      </c>
      <c r="E9664">
        <v>30.49</v>
      </c>
      <c r="F9664">
        <v>0</v>
      </c>
      <c r="G9664" s="453">
        <f>VLOOKUP(B9664,'SINAPI-%MO'!B:E,4,0)</f>
        <v>1</v>
      </c>
      <c r="H9664" s="456">
        <f t="shared" si="150"/>
        <v>0</v>
      </c>
    </row>
    <row r="9665" spans="1:8" x14ac:dyDescent="0.25">
      <c r="A9665" s="447"/>
      <c r="B9665">
        <v>100264</v>
      </c>
      <c r="C9665" t="s">
        <v>4780</v>
      </c>
      <c r="D9665" t="s">
        <v>4734</v>
      </c>
      <c r="E9665">
        <v>43.02</v>
      </c>
      <c r="F9665">
        <v>0</v>
      </c>
      <c r="G9665" s="453">
        <f>VLOOKUP(B9665,'SINAPI-%MO'!B:E,4,0)</f>
        <v>1</v>
      </c>
      <c r="H9665" s="456">
        <f t="shared" si="150"/>
        <v>0</v>
      </c>
    </row>
    <row r="9666" spans="1:8" x14ac:dyDescent="0.25">
      <c r="A9666" s="447"/>
      <c r="B9666">
        <v>100225</v>
      </c>
      <c r="C9666" t="s">
        <v>4739</v>
      </c>
      <c r="D9666" t="s">
        <v>4740</v>
      </c>
      <c r="E9666">
        <v>2.39</v>
      </c>
      <c r="F9666">
        <v>0</v>
      </c>
      <c r="G9666" s="453">
        <f>VLOOKUP(B9666,'SINAPI-%MO'!B:E,4,0)</f>
        <v>1</v>
      </c>
      <c r="H9666" s="456">
        <f t="shared" si="150"/>
        <v>0</v>
      </c>
    </row>
    <row r="9667" spans="1:8" x14ac:dyDescent="0.25">
      <c r="A9667" s="447"/>
      <c r="B9667">
        <v>100266</v>
      </c>
      <c r="C9667" t="s">
        <v>4782</v>
      </c>
      <c r="D9667" t="s">
        <v>4721</v>
      </c>
      <c r="E9667">
        <v>91.44</v>
      </c>
      <c r="F9667">
        <v>0</v>
      </c>
      <c r="G9667" s="453">
        <f>VLOOKUP(B9667,'SINAPI-%MO'!B:E,4,0)</f>
        <v>1</v>
      </c>
      <c r="H9667" s="456">
        <f t="shared" si="150"/>
        <v>0</v>
      </c>
    </row>
    <row r="9668" spans="1:8" x14ac:dyDescent="0.25">
      <c r="A9668" s="447"/>
      <c r="B9668">
        <v>100257</v>
      </c>
      <c r="C9668" t="s">
        <v>4773</v>
      </c>
      <c r="D9668" t="s">
        <v>4752</v>
      </c>
      <c r="E9668">
        <v>5.83</v>
      </c>
      <c r="F9668">
        <v>0</v>
      </c>
      <c r="G9668" s="453">
        <f>VLOOKUP(B9668,'SINAPI-%MO'!B:E,4,0)</f>
        <v>1</v>
      </c>
      <c r="H9668" s="456">
        <f t="shared" si="150"/>
        <v>0</v>
      </c>
    </row>
    <row r="9669" spans="1:8" x14ac:dyDescent="0.25">
      <c r="A9669" s="447"/>
      <c r="B9669">
        <v>100197</v>
      </c>
      <c r="C9669" t="s">
        <v>4708</v>
      </c>
      <c r="D9669" t="s">
        <v>4706</v>
      </c>
      <c r="E9669">
        <v>2.15</v>
      </c>
      <c r="F9669">
        <v>0</v>
      </c>
      <c r="G9669" s="453">
        <f>VLOOKUP(B9669,'SINAPI-%MO'!B:E,4,0)</f>
        <v>1</v>
      </c>
      <c r="H9669" s="456">
        <f t="shared" si="150"/>
        <v>0</v>
      </c>
    </row>
    <row r="9670" spans="1:8" x14ac:dyDescent="0.25">
      <c r="A9670" s="447"/>
      <c r="B9670">
        <v>100196</v>
      </c>
      <c r="C9670" t="s">
        <v>4707</v>
      </c>
      <c r="D9670" t="s">
        <v>4706</v>
      </c>
      <c r="E9670">
        <v>1.43</v>
      </c>
      <c r="F9670">
        <v>0</v>
      </c>
      <c r="G9670" s="453">
        <f>VLOOKUP(B9670,'SINAPI-%MO'!B:E,4,0)</f>
        <v>1</v>
      </c>
      <c r="H9670" s="456">
        <f t="shared" si="150"/>
        <v>0</v>
      </c>
    </row>
    <row r="9671" spans="1:8" x14ac:dyDescent="0.25">
      <c r="A9671" s="447"/>
      <c r="B9671">
        <v>100195</v>
      </c>
      <c r="C9671" t="s">
        <v>4705</v>
      </c>
      <c r="D9671" t="s">
        <v>4706</v>
      </c>
      <c r="E9671">
        <v>0.86</v>
      </c>
      <c r="F9671">
        <v>0</v>
      </c>
      <c r="G9671" s="453">
        <f>VLOOKUP(B9671,'SINAPI-%MO'!B:E,4,0)</f>
        <v>1</v>
      </c>
      <c r="H9671" s="456">
        <f t="shared" si="150"/>
        <v>0</v>
      </c>
    </row>
    <row r="9672" spans="1:8" x14ac:dyDescent="0.25">
      <c r="A9672" s="447"/>
      <c r="B9672">
        <v>100273</v>
      </c>
      <c r="C9672" t="s">
        <v>4789</v>
      </c>
      <c r="D9672" t="s">
        <v>4706</v>
      </c>
      <c r="E9672">
        <v>3.57</v>
      </c>
      <c r="F9672">
        <v>0</v>
      </c>
      <c r="G9672" s="453">
        <f>VLOOKUP(B9672,'SINAPI-%MO'!B:E,4,0)</f>
        <v>1</v>
      </c>
      <c r="H9672" s="456">
        <f t="shared" si="150"/>
        <v>0</v>
      </c>
    </row>
    <row r="9673" spans="1:8" x14ac:dyDescent="0.25">
      <c r="A9673" s="447"/>
      <c r="B9673">
        <v>100282</v>
      </c>
      <c r="C9673" t="s">
        <v>4798</v>
      </c>
      <c r="D9673" t="s">
        <v>4734</v>
      </c>
      <c r="E9673">
        <v>171.32</v>
      </c>
      <c r="F9673">
        <v>0</v>
      </c>
      <c r="G9673" s="453">
        <f>VLOOKUP(B9673,'SINAPI-%MO'!B:E,4,0)</f>
        <v>1</v>
      </c>
      <c r="H9673" s="456">
        <f t="shared" si="150"/>
        <v>0</v>
      </c>
    </row>
    <row r="9674" spans="1:8" x14ac:dyDescent="0.25">
      <c r="A9674" s="447"/>
      <c r="B9674">
        <v>100276</v>
      </c>
      <c r="C9674" t="s">
        <v>4792</v>
      </c>
      <c r="D9674" t="s">
        <v>4734</v>
      </c>
      <c r="E9674">
        <v>35.979999999999997</v>
      </c>
      <c r="F9674">
        <v>0</v>
      </c>
      <c r="G9674" s="453">
        <f>VLOOKUP(B9674,'SINAPI-%MO'!B:E,4,0)</f>
        <v>1</v>
      </c>
      <c r="H9674" s="456">
        <f t="shared" si="150"/>
        <v>0</v>
      </c>
    </row>
    <row r="9675" spans="1:8" x14ac:dyDescent="0.25">
      <c r="A9675" s="447"/>
      <c r="B9675">
        <v>100275</v>
      </c>
      <c r="C9675" t="s">
        <v>4791</v>
      </c>
      <c r="D9675" t="s">
        <v>4734</v>
      </c>
      <c r="E9675">
        <v>19.71</v>
      </c>
      <c r="F9675">
        <v>0</v>
      </c>
      <c r="G9675" s="453">
        <f>VLOOKUP(B9675,'SINAPI-%MO'!B:E,4,0)</f>
        <v>1</v>
      </c>
      <c r="H9675" s="456">
        <f t="shared" si="150"/>
        <v>0</v>
      </c>
    </row>
    <row r="9676" spans="1:8" x14ac:dyDescent="0.25">
      <c r="A9676" s="447"/>
      <c r="B9676">
        <v>100254</v>
      </c>
      <c r="C9676" t="s">
        <v>4770</v>
      </c>
      <c r="D9676" t="s">
        <v>4752</v>
      </c>
      <c r="E9676">
        <v>43.09</v>
      </c>
      <c r="F9676">
        <v>0</v>
      </c>
      <c r="G9676" s="453">
        <f>VLOOKUP(B9676,'SINAPI-%MO'!B:E,4,0)</f>
        <v>1</v>
      </c>
      <c r="H9676" s="456">
        <f t="shared" ref="H9676:H9739" si="151">IF(E9676&gt;0,TRUNC(E9676*(1-G9676),2),"")</f>
        <v>0</v>
      </c>
    </row>
    <row r="9677" spans="1:8" x14ac:dyDescent="0.25">
      <c r="A9677" s="447"/>
      <c r="B9677">
        <v>100250</v>
      </c>
      <c r="C9677" t="s">
        <v>4766</v>
      </c>
      <c r="D9677" t="s">
        <v>4752</v>
      </c>
      <c r="E9677">
        <v>4.8600000000000003</v>
      </c>
      <c r="F9677">
        <v>0</v>
      </c>
      <c r="G9677" s="453">
        <f>VLOOKUP(B9677,'SINAPI-%MO'!B:E,4,0)</f>
        <v>1</v>
      </c>
      <c r="H9677" s="456">
        <f t="shared" si="151"/>
        <v>0</v>
      </c>
    </row>
    <row r="9678" spans="1:8" x14ac:dyDescent="0.25">
      <c r="A9678" s="447"/>
      <c r="B9678">
        <v>100251</v>
      </c>
      <c r="C9678" t="s">
        <v>4767</v>
      </c>
      <c r="D9678" t="s">
        <v>4752</v>
      </c>
      <c r="E9678">
        <v>14.36</v>
      </c>
      <c r="F9678">
        <v>0</v>
      </c>
      <c r="G9678" s="453">
        <f>VLOOKUP(B9678,'SINAPI-%MO'!B:E,4,0)</f>
        <v>1</v>
      </c>
      <c r="H9678" s="456">
        <f t="shared" si="151"/>
        <v>0</v>
      </c>
    </row>
    <row r="9679" spans="1:8" x14ac:dyDescent="0.25">
      <c r="B9679">
        <v>100252</v>
      </c>
      <c r="C9679" t="s">
        <v>4768</v>
      </c>
      <c r="D9679" t="s">
        <v>4752</v>
      </c>
      <c r="E9679">
        <v>21.54</v>
      </c>
      <c r="F9679">
        <v>0</v>
      </c>
      <c r="G9679" s="453">
        <f>VLOOKUP(B9679,'SINAPI-%MO'!B:E,4,0)</f>
        <v>1</v>
      </c>
      <c r="H9679" s="456">
        <f t="shared" si="151"/>
        <v>0</v>
      </c>
    </row>
    <row r="9680" spans="1:8" x14ac:dyDescent="0.25">
      <c r="B9680">
        <v>100253</v>
      </c>
      <c r="C9680" t="s">
        <v>4769</v>
      </c>
      <c r="D9680" t="s">
        <v>4752</v>
      </c>
      <c r="E9680">
        <v>28.73</v>
      </c>
      <c r="F9680">
        <v>0</v>
      </c>
      <c r="G9680" s="453">
        <f>VLOOKUP(B9680,'SINAPI-%MO'!B:E,4,0)</f>
        <v>1</v>
      </c>
      <c r="H9680" s="456">
        <f t="shared" si="151"/>
        <v>0</v>
      </c>
    </row>
    <row r="9681" spans="2:8" x14ac:dyDescent="0.25">
      <c r="B9681">
        <v>100249</v>
      </c>
      <c r="C9681" t="s">
        <v>4765</v>
      </c>
      <c r="D9681" t="s">
        <v>4752</v>
      </c>
      <c r="E9681">
        <v>2.91</v>
      </c>
      <c r="F9681">
        <v>0</v>
      </c>
      <c r="G9681" s="453">
        <f>VLOOKUP(B9681,'SINAPI-%MO'!B:E,4,0)</f>
        <v>1</v>
      </c>
      <c r="H9681" s="456">
        <f t="shared" si="151"/>
        <v>0</v>
      </c>
    </row>
    <row r="9682" spans="2:8" x14ac:dyDescent="0.25">
      <c r="B9682">
        <v>100244</v>
      </c>
      <c r="C9682" t="s">
        <v>4760</v>
      </c>
      <c r="D9682" t="s">
        <v>4752</v>
      </c>
      <c r="E9682">
        <v>4.37</v>
      </c>
      <c r="F9682">
        <v>0</v>
      </c>
      <c r="G9682" s="453">
        <f>VLOOKUP(B9682,'SINAPI-%MO'!B:E,4,0)</f>
        <v>1</v>
      </c>
      <c r="H9682" s="456">
        <f t="shared" si="151"/>
        <v>0</v>
      </c>
    </row>
    <row r="9683" spans="2:8" x14ac:dyDescent="0.25">
      <c r="B9683">
        <v>100245</v>
      </c>
      <c r="C9683" t="s">
        <v>4761</v>
      </c>
      <c r="D9683" t="s">
        <v>4752</v>
      </c>
      <c r="E9683">
        <v>8.75</v>
      </c>
      <c r="F9683">
        <v>0</v>
      </c>
      <c r="G9683" s="453">
        <f>VLOOKUP(B9683,'SINAPI-%MO'!B:E,4,0)</f>
        <v>1</v>
      </c>
      <c r="H9683" s="456">
        <f t="shared" si="151"/>
        <v>0</v>
      </c>
    </row>
    <row r="9684" spans="2:8" x14ac:dyDescent="0.25">
      <c r="B9684">
        <v>100243</v>
      </c>
      <c r="C9684" t="s">
        <v>4759</v>
      </c>
      <c r="D9684" t="s">
        <v>4752</v>
      </c>
      <c r="E9684">
        <v>3.5</v>
      </c>
      <c r="F9684">
        <v>0</v>
      </c>
      <c r="G9684" s="453">
        <f>VLOOKUP(B9684,'SINAPI-%MO'!B:E,4,0)</f>
        <v>1</v>
      </c>
      <c r="H9684" s="456">
        <f t="shared" si="151"/>
        <v>0</v>
      </c>
    </row>
    <row r="9685" spans="2:8" x14ac:dyDescent="0.25">
      <c r="B9685">
        <v>100239</v>
      </c>
      <c r="C9685" t="s">
        <v>4755</v>
      </c>
      <c r="D9685" t="s">
        <v>4752</v>
      </c>
      <c r="E9685">
        <v>7.29</v>
      </c>
      <c r="F9685">
        <v>0</v>
      </c>
      <c r="G9685" s="453">
        <f>VLOOKUP(B9685,'SINAPI-%MO'!B:E,4,0)</f>
        <v>1</v>
      </c>
      <c r="H9685" s="456">
        <f t="shared" si="151"/>
        <v>0</v>
      </c>
    </row>
    <row r="9686" spans="2:8" x14ac:dyDescent="0.25">
      <c r="B9686">
        <v>100238</v>
      </c>
      <c r="C9686" t="s">
        <v>4754</v>
      </c>
      <c r="D9686" t="s">
        <v>4752</v>
      </c>
      <c r="E9686">
        <v>5.83</v>
      </c>
      <c r="F9686">
        <v>0</v>
      </c>
      <c r="G9686" s="453">
        <f>VLOOKUP(B9686,'SINAPI-%MO'!B:E,4,0)</f>
        <v>1</v>
      </c>
      <c r="H9686" s="456">
        <f t="shared" si="151"/>
        <v>0</v>
      </c>
    </row>
    <row r="9687" spans="2:8" x14ac:dyDescent="0.25">
      <c r="B9687">
        <v>100241</v>
      </c>
      <c r="C9687" t="s">
        <v>4757</v>
      </c>
      <c r="D9687" t="s">
        <v>4752</v>
      </c>
      <c r="E9687">
        <v>7.29</v>
      </c>
      <c r="F9687">
        <v>0</v>
      </c>
      <c r="G9687" s="453">
        <f>VLOOKUP(B9687,'SINAPI-%MO'!B:E,4,0)</f>
        <v>1</v>
      </c>
      <c r="H9687" s="456">
        <f t="shared" si="151"/>
        <v>0</v>
      </c>
    </row>
    <row r="9688" spans="2:8" x14ac:dyDescent="0.25">
      <c r="B9688">
        <v>100242</v>
      </c>
      <c r="C9688" t="s">
        <v>4758</v>
      </c>
      <c r="D9688" t="s">
        <v>4752</v>
      </c>
      <c r="E9688">
        <v>21.54</v>
      </c>
      <c r="F9688">
        <v>0</v>
      </c>
      <c r="G9688" s="453">
        <f>VLOOKUP(B9688,'SINAPI-%MO'!B:E,4,0)</f>
        <v>1</v>
      </c>
      <c r="H9688" s="456">
        <f t="shared" si="151"/>
        <v>0</v>
      </c>
    </row>
    <row r="9689" spans="2:8" x14ac:dyDescent="0.25">
      <c r="B9689">
        <v>100240</v>
      </c>
      <c r="C9689" t="s">
        <v>4756</v>
      </c>
      <c r="D9689" t="s">
        <v>4752</v>
      </c>
      <c r="E9689">
        <v>4.37</v>
      </c>
      <c r="F9689">
        <v>0</v>
      </c>
      <c r="G9689" s="453">
        <f>VLOOKUP(B9689,'SINAPI-%MO'!B:E,4,0)</f>
        <v>1</v>
      </c>
      <c r="H9689" s="456">
        <f t="shared" si="151"/>
        <v>0</v>
      </c>
    </row>
    <row r="9690" spans="2:8" x14ac:dyDescent="0.25">
      <c r="B9690">
        <v>100237</v>
      </c>
      <c r="C9690" t="s">
        <v>4753</v>
      </c>
      <c r="D9690" t="s">
        <v>4752</v>
      </c>
      <c r="E9690">
        <v>3.64</v>
      </c>
      <c r="F9690">
        <v>0</v>
      </c>
      <c r="G9690" s="453">
        <f>VLOOKUP(B9690,'SINAPI-%MO'!B:E,4,0)</f>
        <v>1</v>
      </c>
      <c r="H9690" s="456">
        <f t="shared" si="151"/>
        <v>0</v>
      </c>
    </row>
    <row r="9691" spans="2:8" x14ac:dyDescent="0.25">
      <c r="B9691">
        <v>100236</v>
      </c>
      <c r="C9691" t="s">
        <v>4751</v>
      </c>
      <c r="D9691" t="s">
        <v>4752</v>
      </c>
      <c r="E9691">
        <v>3.04</v>
      </c>
      <c r="F9691">
        <v>0</v>
      </c>
      <c r="G9691" s="453">
        <f>VLOOKUP(B9691,'SINAPI-%MO'!B:E,4,0)</f>
        <v>1</v>
      </c>
      <c r="H9691" s="456">
        <f t="shared" si="151"/>
        <v>0</v>
      </c>
    </row>
    <row r="9692" spans="2:8" x14ac:dyDescent="0.25">
      <c r="B9692">
        <v>100248</v>
      </c>
      <c r="C9692" t="s">
        <v>4764</v>
      </c>
      <c r="D9692" t="s">
        <v>4752</v>
      </c>
      <c r="E9692">
        <v>14.36</v>
      </c>
      <c r="F9692">
        <v>0</v>
      </c>
      <c r="G9692" s="453">
        <f>VLOOKUP(B9692,'SINAPI-%MO'!B:E,4,0)</f>
        <v>1</v>
      </c>
      <c r="H9692" s="456">
        <f t="shared" si="151"/>
        <v>0</v>
      </c>
    </row>
    <row r="9693" spans="2:8" x14ac:dyDescent="0.25">
      <c r="B9693">
        <v>100247</v>
      </c>
      <c r="C9693" t="s">
        <v>4763</v>
      </c>
      <c r="D9693" t="s">
        <v>4752</v>
      </c>
      <c r="E9693">
        <v>3.64</v>
      </c>
      <c r="F9693">
        <v>0</v>
      </c>
      <c r="G9693" s="453">
        <f>VLOOKUP(B9693,'SINAPI-%MO'!B:E,4,0)</f>
        <v>1</v>
      </c>
      <c r="H9693" s="456">
        <f t="shared" si="151"/>
        <v>0</v>
      </c>
    </row>
    <row r="9694" spans="2:8" x14ac:dyDescent="0.25">
      <c r="B9694">
        <v>100246</v>
      </c>
      <c r="C9694" t="s">
        <v>4762</v>
      </c>
      <c r="D9694" t="s">
        <v>4752</v>
      </c>
      <c r="E9694">
        <v>2.91</v>
      </c>
      <c r="F9694">
        <v>0</v>
      </c>
      <c r="G9694" s="453">
        <f>VLOOKUP(B9694,'SINAPI-%MO'!B:E,4,0)</f>
        <v>1</v>
      </c>
      <c r="H9694" s="456">
        <f t="shared" si="151"/>
        <v>0</v>
      </c>
    </row>
    <row r="9695" spans="2:8" x14ac:dyDescent="0.25">
      <c r="B9695">
        <v>100255</v>
      </c>
      <c r="C9695" t="s">
        <v>4771</v>
      </c>
      <c r="D9695" t="s">
        <v>4752</v>
      </c>
      <c r="E9695">
        <v>14.58</v>
      </c>
      <c r="F9695">
        <v>0</v>
      </c>
      <c r="G9695" s="453">
        <f>VLOOKUP(B9695,'SINAPI-%MO'!B:E,4,0)</f>
        <v>1</v>
      </c>
      <c r="H9695" s="456">
        <f t="shared" si="151"/>
        <v>0</v>
      </c>
    </row>
    <row r="9696" spans="2:8" x14ac:dyDescent="0.25">
      <c r="B9696">
        <v>100263</v>
      </c>
      <c r="C9696" t="s">
        <v>4779</v>
      </c>
      <c r="D9696" t="s">
        <v>4706</v>
      </c>
      <c r="E9696">
        <v>2.36</v>
      </c>
      <c r="F9696">
        <v>0</v>
      </c>
      <c r="G9696" s="453">
        <f>VLOOKUP(B9696,'SINAPI-%MO'!B:E,4,0)</f>
        <v>1</v>
      </c>
      <c r="H9696" s="456">
        <f t="shared" si="151"/>
        <v>0</v>
      </c>
    </row>
    <row r="9697" spans="2:8" x14ac:dyDescent="0.25">
      <c r="B9697">
        <v>100260</v>
      </c>
      <c r="C9697" t="s">
        <v>4776</v>
      </c>
      <c r="D9697" t="s">
        <v>4706</v>
      </c>
      <c r="E9697">
        <v>9.4600000000000009</v>
      </c>
      <c r="F9697">
        <v>0</v>
      </c>
      <c r="G9697" s="453">
        <f>VLOOKUP(B9697,'SINAPI-%MO'!B:E,4,0)</f>
        <v>1</v>
      </c>
      <c r="H9697" s="456">
        <f t="shared" si="151"/>
        <v>0</v>
      </c>
    </row>
    <row r="9698" spans="2:8" x14ac:dyDescent="0.25">
      <c r="B9698">
        <v>100261</v>
      </c>
      <c r="C9698" t="s">
        <v>4777</v>
      </c>
      <c r="D9698" t="s">
        <v>4706</v>
      </c>
      <c r="E9698">
        <v>5.95</v>
      </c>
      <c r="F9698">
        <v>0</v>
      </c>
      <c r="G9698" s="453">
        <f>VLOOKUP(B9698,'SINAPI-%MO'!B:E,4,0)</f>
        <v>1</v>
      </c>
      <c r="H9698" s="456">
        <f t="shared" si="151"/>
        <v>0</v>
      </c>
    </row>
    <row r="9699" spans="2:8" x14ac:dyDescent="0.25">
      <c r="B9699">
        <v>100262</v>
      </c>
      <c r="C9699" t="s">
        <v>4778</v>
      </c>
      <c r="D9699" t="s">
        <v>4706</v>
      </c>
      <c r="E9699">
        <v>3.69</v>
      </c>
      <c r="F9699">
        <v>0</v>
      </c>
      <c r="G9699" s="453">
        <f>VLOOKUP(B9699,'SINAPI-%MO'!B:E,4,0)</f>
        <v>1</v>
      </c>
      <c r="H9699" s="456">
        <f t="shared" si="151"/>
        <v>0</v>
      </c>
    </row>
    <row r="9700" spans="2:8" x14ac:dyDescent="0.25">
      <c r="B9700">
        <v>100271</v>
      </c>
      <c r="C9700" t="s">
        <v>4787</v>
      </c>
      <c r="D9700" t="s">
        <v>4734</v>
      </c>
      <c r="E9700">
        <v>68.58</v>
      </c>
      <c r="F9700">
        <v>0</v>
      </c>
      <c r="G9700" s="453">
        <f>VLOOKUP(B9700,'SINAPI-%MO'!B:E,4,0)</f>
        <v>1</v>
      </c>
      <c r="H9700" s="456">
        <f t="shared" si="151"/>
        <v>0</v>
      </c>
    </row>
    <row r="9701" spans="2:8" x14ac:dyDescent="0.25">
      <c r="B9701">
        <v>100258</v>
      </c>
      <c r="C9701" t="s">
        <v>4774</v>
      </c>
      <c r="D9701" t="s">
        <v>4752</v>
      </c>
      <c r="E9701">
        <v>14.58</v>
      </c>
      <c r="F9701">
        <v>0</v>
      </c>
      <c r="G9701" s="453">
        <f>VLOOKUP(B9701,'SINAPI-%MO'!B:E,4,0)</f>
        <v>1</v>
      </c>
      <c r="H9701" s="456">
        <f t="shared" si="151"/>
        <v>0</v>
      </c>
    </row>
    <row r="9702" spans="2:8" x14ac:dyDescent="0.25">
      <c r="B9702">
        <v>100259</v>
      </c>
      <c r="C9702" t="s">
        <v>4775</v>
      </c>
      <c r="D9702" t="s">
        <v>4752</v>
      </c>
      <c r="E9702">
        <v>28.73</v>
      </c>
      <c r="F9702">
        <v>0</v>
      </c>
      <c r="G9702" s="453">
        <f>VLOOKUP(B9702,'SINAPI-%MO'!B:E,4,0)</f>
        <v>1</v>
      </c>
      <c r="H9702" s="456">
        <f t="shared" si="151"/>
        <v>0</v>
      </c>
    </row>
    <row r="9703" spans="2:8" x14ac:dyDescent="0.25">
      <c r="B9703">
        <v>100279</v>
      </c>
      <c r="C9703" t="s">
        <v>4795</v>
      </c>
      <c r="D9703" t="s">
        <v>60</v>
      </c>
      <c r="E9703">
        <v>0.84</v>
      </c>
      <c r="F9703">
        <v>0</v>
      </c>
      <c r="G9703" s="453">
        <f>VLOOKUP(B9703,'SINAPI-%MO'!B:E,4,0)</f>
        <v>1</v>
      </c>
      <c r="H9703" s="456">
        <f t="shared" si="151"/>
        <v>0</v>
      </c>
    </row>
    <row r="9704" spans="2:8" x14ac:dyDescent="0.25">
      <c r="B9704">
        <v>100233</v>
      </c>
      <c r="C9704" t="s">
        <v>4748</v>
      </c>
      <c r="D9704" t="s">
        <v>60</v>
      </c>
      <c r="E9704">
        <v>0.2</v>
      </c>
      <c r="F9704">
        <v>0</v>
      </c>
      <c r="G9704" s="453">
        <f>VLOOKUP(B9704,'SINAPI-%MO'!B:E,4,0)</f>
        <v>1</v>
      </c>
      <c r="H9704" s="456">
        <f t="shared" si="151"/>
        <v>0</v>
      </c>
    </row>
    <row r="9705" spans="2:8" x14ac:dyDescent="0.25">
      <c r="B9705">
        <v>100232</v>
      </c>
      <c r="C9705" t="s">
        <v>4747</v>
      </c>
      <c r="D9705" t="s">
        <v>60</v>
      </c>
      <c r="E9705">
        <v>0.4</v>
      </c>
      <c r="F9705">
        <v>0</v>
      </c>
      <c r="G9705" s="453">
        <f>VLOOKUP(B9705,'SINAPI-%MO'!B:E,4,0)</f>
        <v>1</v>
      </c>
      <c r="H9705" s="456">
        <f t="shared" si="151"/>
        <v>0</v>
      </c>
    </row>
    <row r="9706" spans="2:8" x14ac:dyDescent="0.25">
      <c r="B9706">
        <v>100234</v>
      </c>
      <c r="C9706" t="s">
        <v>4749</v>
      </c>
      <c r="D9706" t="s">
        <v>71</v>
      </c>
      <c r="E9706">
        <v>0.6</v>
      </c>
      <c r="F9706">
        <v>0</v>
      </c>
      <c r="G9706" s="453">
        <f>VLOOKUP(B9706,'SINAPI-%MO'!B:E,4,0)</f>
        <v>1</v>
      </c>
      <c r="H9706" s="456">
        <f t="shared" si="151"/>
        <v>0</v>
      </c>
    </row>
    <row r="9707" spans="2:8" x14ac:dyDescent="0.25">
      <c r="B9707">
        <v>100265</v>
      </c>
      <c r="C9707" t="s">
        <v>4781</v>
      </c>
      <c r="D9707" t="s">
        <v>71</v>
      </c>
      <c r="E9707">
        <v>0.9</v>
      </c>
      <c r="F9707">
        <v>0</v>
      </c>
      <c r="G9707" s="453">
        <f>VLOOKUP(B9707,'SINAPI-%MO'!B:E,4,0)</f>
        <v>1</v>
      </c>
      <c r="H9707" s="456">
        <f t="shared" si="151"/>
        <v>0</v>
      </c>
    </row>
    <row r="9708" spans="2:8" x14ac:dyDescent="0.25">
      <c r="B9708">
        <v>100235</v>
      </c>
      <c r="C9708" t="s">
        <v>4750</v>
      </c>
      <c r="D9708" t="s">
        <v>94</v>
      </c>
      <c r="E9708">
        <v>0.04</v>
      </c>
      <c r="F9708">
        <v>0</v>
      </c>
      <c r="G9708" s="453">
        <f>VLOOKUP(B9708,'SINAPI-%MO'!B:E,4,0)</f>
        <v>1</v>
      </c>
      <c r="H9708" s="456">
        <f t="shared" si="151"/>
        <v>0</v>
      </c>
    </row>
    <row r="9709" spans="2:8" x14ac:dyDescent="0.25">
      <c r="B9709">
        <v>100267</v>
      </c>
      <c r="C9709" t="s">
        <v>4783</v>
      </c>
      <c r="D9709" t="s">
        <v>60</v>
      </c>
      <c r="E9709">
        <v>1.81</v>
      </c>
      <c r="F9709">
        <v>0</v>
      </c>
      <c r="G9709" s="453">
        <f>VLOOKUP(B9709,'SINAPI-%MO'!B:E,4,0)</f>
        <v>1</v>
      </c>
      <c r="H9709" s="456">
        <f t="shared" si="151"/>
        <v>0</v>
      </c>
    </row>
    <row r="9710" spans="2:8" x14ac:dyDescent="0.25">
      <c r="B9710">
        <v>100231</v>
      </c>
      <c r="C9710" t="s">
        <v>4746</v>
      </c>
      <c r="D9710" t="s">
        <v>81</v>
      </c>
      <c r="E9710">
        <v>0.04</v>
      </c>
      <c r="F9710">
        <v>0</v>
      </c>
      <c r="G9710" s="453">
        <f>VLOOKUP(B9710,'SINAPI-%MO'!B:E,4,0)</f>
        <v>1</v>
      </c>
      <c r="H9710" s="456">
        <f t="shared" si="151"/>
        <v>0</v>
      </c>
    </row>
    <row r="9711" spans="2:8" x14ac:dyDescent="0.25">
      <c r="B9711">
        <v>100230</v>
      </c>
      <c r="C9711" t="s">
        <v>4745</v>
      </c>
      <c r="D9711" t="s">
        <v>81</v>
      </c>
      <c r="E9711">
        <v>0.02</v>
      </c>
      <c r="F9711">
        <v>0</v>
      </c>
      <c r="G9711" s="453">
        <f>VLOOKUP(B9711,'SINAPI-%MO'!B:E,4,0)</f>
        <v>1</v>
      </c>
      <c r="H9711" s="456">
        <f t="shared" si="151"/>
        <v>0</v>
      </c>
    </row>
    <row r="9712" spans="2:8" x14ac:dyDescent="0.25">
      <c r="B9712">
        <v>100229</v>
      </c>
      <c r="C9712" t="s">
        <v>4744</v>
      </c>
      <c r="D9712" t="s">
        <v>81</v>
      </c>
      <c r="E9712">
        <v>0.01</v>
      </c>
      <c r="F9712">
        <v>0</v>
      </c>
      <c r="G9712" s="453">
        <f>VLOOKUP(B9712,'SINAPI-%MO'!B:E,4,0)</f>
        <v>1</v>
      </c>
      <c r="H9712" s="456">
        <f t="shared" si="151"/>
        <v>0</v>
      </c>
    </row>
    <row r="9713" spans="2:8" x14ac:dyDescent="0.25">
      <c r="B9713">
        <v>100272</v>
      </c>
      <c r="C9713" t="s">
        <v>4788</v>
      </c>
      <c r="D9713" t="s">
        <v>71</v>
      </c>
      <c r="E9713">
        <v>1.35</v>
      </c>
      <c r="F9713">
        <v>0</v>
      </c>
      <c r="G9713" s="453">
        <f>VLOOKUP(B9713,'SINAPI-%MO'!B:E,4,0)</f>
        <v>1</v>
      </c>
      <c r="H9713" s="456">
        <f t="shared" si="151"/>
        <v>0</v>
      </c>
    </row>
    <row r="9714" spans="2:8" x14ac:dyDescent="0.25">
      <c r="B9714">
        <v>100269</v>
      </c>
      <c r="C9714" t="s">
        <v>4785</v>
      </c>
      <c r="D9714" t="s">
        <v>60</v>
      </c>
      <c r="E9714">
        <v>1.81</v>
      </c>
      <c r="F9714">
        <v>0</v>
      </c>
      <c r="G9714" s="453">
        <f>VLOOKUP(B9714,'SINAPI-%MO'!B:E,4,0)</f>
        <v>1</v>
      </c>
      <c r="H9714" s="456">
        <f t="shared" si="151"/>
        <v>0</v>
      </c>
    </row>
    <row r="9715" spans="2:8" x14ac:dyDescent="0.25">
      <c r="B9715">
        <v>100986</v>
      </c>
      <c r="C9715" t="s">
        <v>4968</v>
      </c>
      <c r="D9715" t="s">
        <v>84</v>
      </c>
      <c r="E9715">
        <v>9.7799999999999994</v>
      </c>
      <c r="F9715">
        <v>0</v>
      </c>
      <c r="G9715" s="453">
        <f>VLOOKUP(B9715,'SINAPI-%MO'!B:E,4,0)</f>
        <v>0.1268</v>
      </c>
      <c r="H9715" s="456">
        <f t="shared" si="151"/>
        <v>8.5299999999999994</v>
      </c>
    </row>
    <row r="9716" spans="2:8" x14ac:dyDescent="0.25">
      <c r="B9716">
        <v>101002</v>
      </c>
      <c r="C9716" t="s">
        <v>4980</v>
      </c>
      <c r="D9716" t="s">
        <v>4959</v>
      </c>
      <c r="E9716">
        <v>6.5</v>
      </c>
      <c r="F9716">
        <v>0</v>
      </c>
      <c r="G9716" s="453">
        <f>VLOOKUP(B9716,'SINAPI-%MO'!B:E,4,0)</f>
        <v>0.12620000000000001</v>
      </c>
      <c r="H9716" s="456">
        <f t="shared" si="151"/>
        <v>5.67</v>
      </c>
    </row>
    <row r="9717" spans="2:8" x14ac:dyDescent="0.25">
      <c r="B9717">
        <v>100987</v>
      </c>
      <c r="C9717" t="s">
        <v>4969</v>
      </c>
      <c r="D9717" t="s">
        <v>84</v>
      </c>
      <c r="E9717">
        <v>11.21</v>
      </c>
      <c r="F9717">
        <v>0</v>
      </c>
      <c r="G9717" s="453">
        <f>VLOOKUP(B9717,'SINAPI-%MO'!B:E,4,0)</f>
        <v>0.1017</v>
      </c>
      <c r="H9717" s="456">
        <f t="shared" si="151"/>
        <v>10.06</v>
      </c>
    </row>
    <row r="9718" spans="2:8" x14ac:dyDescent="0.25">
      <c r="B9718">
        <v>101003</v>
      </c>
      <c r="C9718" t="s">
        <v>4981</v>
      </c>
      <c r="D9718" t="s">
        <v>4959</v>
      </c>
      <c r="E9718">
        <v>7.45</v>
      </c>
      <c r="F9718">
        <v>0</v>
      </c>
      <c r="G9718" s="453">
        <f>VLOOKUP(B9718,'SINAPI-%MO'!B:E,4,0)</f>
        <v>0.1007</v>
      </c>
      <c r="H9718" s="456">
        <f t="shared" si="151"/>
        <v>6.69</v>
      </c>
    </row>
    <row r="9719" spans="2:8" x14ac:dyDescent="0.25">
      <c r="B9719">
        <v>100988</v>
      </c>
      <c r="C9719" t="s">
        <v>4970</v>
      </c>
      <c r="D9719" t="s">
        <v>84</v>
      </c>
      <c r="E9719">
        <v>11.88</v>
      </c>
      <c r="F9719">
        <v>0</v>
      </c>
      <c r="G9719" s="453">
        <f>VLOOKUP(B9719,'SINAPI-%MO'!B:E,4,0)</f>
        <v>9.1800000000000007E-2</v>
      </c>
      <c r="H9719" s="456">
        <f t="shared" si="151"/>
        <v>10.78</v>
      </c>
    </row>
    <row r="9720" spans="2:8" x14ac:dyDescent="0.25">
      <c r="B9720">
        <v>101004</v>
      </c>
      <c r="C9720" t="s">
        <v>4982</v>
      </c>
      <c r="D9720" t="s">
        <v>4959</v>
      </c>
      <c r="E9720">
        <v>7.92</v>
      </c>
      <c r="F9720">
        <v>0</v>
      </c>
      <c r="G9720" s="453">
        <f>VLOOKUP(B9720,'SINAPI-%MO'!B:E,4,0)</f>
        <v>9.0899999999999995E-2</v>
      </c>
      <c r="H9720" s="456">
        <f t="shared" si="151"/>
        <v>7.2</v>
      </c>
    </row>
    <row r="9721" spans="2:8" x14ac:dyDescent="0.25">
      <c r="B9721">
        <v>100985</v>
      </c>
      <c r="C9721" t="s">
        <v>4967</v>
      </c>
      <c r="D9721" t="s">
        <v>84</v>
      </c>
      <c r="E9721">
        <v>8.1300000000000008</v>
      </c>
      <c r="F9721">
        <v>0</v>
      </c>
      <c r="G9721" s="453">
        <f>VLOOKUP(B9721,'SINAPI-%MO'!B:E,4,0)</f>
        <v>0.17960000000000001</v>
      </c>
      <c r="H9721" s="456">
        <f t="shared" si="151"/>
        <v>6.66</v>
      </c>
    </row>
    <row r="9722" spans="2:8" x14ac:dyDescent="0.25">
      <c r="B9722">
        <v>101001</v>
      </c>
      <c r="C9722" t="s">
        <v>4979</v>
      </c>
      <c r="D9722" t="s">
        <v>4959</v>
      </c>
      <c r="E9722">
        <v>5.42</v>
      </c>
      <c r="F9722">
        <v>0</v>
      </c>
      <c r="G9722" s="453">
        <f>VLOOKUP(B9722,'SINAPI-%MO'!B:E,4,0)</f>
        <v>0.18079999999999999</v>
      </c>
      <c r="H9722" s="456">
        <f t="shared" si="151"/>
        <v>4.4400000000000004</v>
      </c>
    </row>
    <row r="9723" spans="2:8" x14ac:dyDescent="0.25">
      <c r="B9723">
        <v>101008</v>
      </c>
      <c r="C9723" t="s">
        <v>4986</v>
      </c>
      <c r="D9723" t="s">
        <v>84</v>
      </c>
      <c r="E9723">
        <v>5.84</v>
      </c>
      <c r="F9723">
        <v>4.1099999999999998E-2</v>
      </c>
      <c r="G9723" s="453">
        <f>VLOOKUP(B9723,'SINAPI-%MO'!B:E,4,0)</f>
        <v>9.9299999999999999E-2</v>
      </c>
      <c r="H9723" s="456">
        <f t="shared" si="151"/>
        <v>5.26</v>
      </c>
    </row>
    <row r="9724" spans="2:8" x14ac:dyDescent="0.25">
      <c r="B9724">
        <v>101007</v>
      </c>
      <c r="C9724" t="s">
        <v>4985</v>
      </c>
      <c r="D9724" t="s">
        <v>84</v>
      </c>
      <c r="E9724">
        <v>5.7</v>
      </c>
      <c r="F9724">
        <v>4.3900000000000002E-2</v>
      </c>
      <c r="G9724" s="453">
        <f>VLOOKUP(B9724,'SINAPI-%MO'!B:E,4,0)</f>
        <v>0.1246</v>
      </c>
      <c r="H9724" s="456">
        <f t="shared" si="151"/>
        <v>4.9800000000000004</v>
      </c>
    </row>
    <row r="9725" spans="2:8" x14ac:dyDescent="0.25">
      <c r="B9725">
        <v>100982</v>
      </c>
      <c r="C9725" t="s">
        <v>13338</v>
      </c>
      <c r="D9725" t="s">
        <v>84</v>
      </c>
      <c r="E9725">
        <v>9.5500000000000007</v>
      </c>
      <c r="F9725">
        <v>0</v>
      </c>
      <c r="G9725" s="453">
        <f>VLOOKUP(B9725,'SINAPI-%MO'!B:E,4,0)</f>
        <v>0.15809999999999999</v>
      </c>
      <c r="H9725" s="456">
        <f t="shared" si="151"/>
        <v>8.0399999999999991</v>
      </c>
    </row>
    <row r="9726" spans="2:8" x14ac:dyDescent="0.25">
      <c r="B9726">
        <v>100998</v>
      </c>
      <c r="C9726" t="s">
        <v>13339</v>
      </c>
      <c r="D9726" t="s">
        <v>4959</v>
      </c>
      <c r="E9726">
        <v>6.37</v>
      </c>
      <c r="F9726">
        <v>0</v>
      </c>
      <c r="G9726" s="453">
        <f>VLOOKUP(B9726,'SINAPI-%MO'!B:E,4,0)</f>
        <v>0.157</v>
      </c>
      <c r="H9726" s="456">
        <f t="shared" si="151"/>
        <v>5.36</v>
      </c>
    </row>
    <row r="9727" spans="2:8" x14ac:dyDescent="0.25">
      <c r="B9727">
        <v>100983</v>
      </c>
      <c r="C9727" t="s">
        <v>13340</v>
      </c>
      <c r="D9727" t="s">
        <v>84</v>
      </c>
      <c r="E9727">
        <v>9.57</v>
      </c>
      <c r="F9727">
        <v>0</v>
      </c>
      <c r="G9727" s="453">
        <f>VLOOKUP(B9727,'SINAPI-%MO'!B:E,4,0)</f>
        <v>0.1358</v>
      </c>
      <c r="H9727" s="456">
        <f t="shared" si="151"/>
        <v>8.27</v>
      </c>
    </row>
    <row r="9728" spans="2:8" x14ac:dyDescent="0.25">
      <c r="B9728">
        <v>100999</v>
      </c>
      <c r="C9728" t="s">
        <v>13341</v>
      </c>
      <c r="D9728" t="s">
        <v>4959</v>
      </c>
      <c r="E9728">
        <v>6.42</v>
      </c>
      <c r="F9728">
        <v>0</v>
      </c>
      <c r="G9728" s="453">
        <f>VLOOKUP(B9728,'SINAPI-%MO'!B:E,4,0)</f>
        <v>0.13400000000000001</v>
      </c>
      <c r="H9728" s="456">
        <f t="shared" si="151"/>
        <v>5.55</v>
      </c>
    </row>
    <row r="9729" spans="2:8" x14ac:dyDescent="0.25">
      <c r="B9729">
        <v>100984</v>
      </c>
      <c r="C9729" t="s">
        <v>13342</v>
      </c>
      <c r="D9729" t="s">
        <v>84</v>
      </c>
      <c r="E9729">
        <v>9.3800000000000008</v>
      </c>
      <c r="F9729">
        <v>0</v>
      </c>
      <c r="G9729" s="453">
        <f>VLOOKUP(B9729,'SINAPI-%MO'!B:E,4,0)</f>
        <v>0.12470000000000001</v>
      </c>
      <c r="H9729" s="456">
        <f t="shared" si="151"/>
        <v>8.2100000000000009</v>
      </c>
    </row>
    <row r="9730" spans="2:8" x14ac:dyDescent="0.25">
      <c r="B9730">
        <v>101000</v>
      </c>
      <c r="C9730" t="s">
        <v>13343</v>
      </c>
      <c r="D9730" t="s">
        <v>4959</v>
      </c>
      <c r="E9730">
        <v>6.25</v>
      </c>
      <c r="F9730">
        <v>0</v>
      </c>
      <c r="G9730" s="453">
        <f>VLOOKUP(B9730,'SINAPI-%MO'!B:E,4,0)</f>
        <v>0.1232</v>
      </c>
      <c r="H9730" s="456">
        <f t="shared" si="151"/>
        <v>5.48</v>
      </c>
    </row>
    <row r="9731" spans="2:8" x14ac:dyDescent="0.25">
      <c r="B9731">
        <v>100981</v>
      </c>
      <c r="C9731" t="s">
        <v>13344</v>
      </c>
      <c r="D9731" t="s">
        <v>84</v>
      </c>
      <c r="E9731">
        <v>9.94</v>
      </c>
      <c r="F9731">
        <v>0</v>
      </c>
      <c r="G9731" s="453">
        <f>VLOOKUP(B9731,'SINAPI-%MO'!B:E,4,0)</f>
        <v>0.20419999999999999</v>
      </c>
      <c r="H9731" s="456">
        <f t="shared" si="151"/>
        <v>7.91</v>
      </c>
    </row>
    <row r="9732" spans="2:8" x14ac:dyDescent="0.25">
      <c r="B9732">
        <v>100997</v>
      </c>
      <c r="C9732" t="s">
        <v>13345</v>
      </c>
      <c r="D9732" t="s">
        <v>4959</v>
      </c>
      <c r="E9732">
        <v>6.64</v>
      </c>
      <c r="F9732">
        <v>0</v>
      </c>
      <c r="G9732" s="453">
        <f>VLOOKUP(B9732,'SINAPI-%MO'!B:E,4,0)</f>
        <v>0.20330000000000001</v>
      </c>
      <c r="H9732" s="456">
        <f t="shared" si="151"/>
        <v>5.29</v>
      </c>
    </row>
    <row r="9733" spans="2:8" x14ac:dyDescent="0.25">
      <c r="B9733">
        <v>101010</v>
      </c>
      <c r="C9733" t="s">
        <v>4988</v>
      </c>
      <c r="D9733" t="s">
        <v>4959</v>
      </c>
      <c r="E9733">
        <v>28.97</v>
      </c>
      <c r="F9733">
        <v>0</v>
      </c>
      <c r="G9733" s="453">
        <f>VLOOKUP(B9733,'SINAPI-%MO'!B:E,4,0)</f>
        <v>0.13289999999999999</v>
      </c>
      <c r="H9733" s="456">
        <f t="shared" si="151"/>
        <v>25.11</v>
      </c>
    </row>
    <row r="9734" spans="2:8" x14ac:dyDescent="0.25">
      <c r="B9734">
        <v>101009</v>
      </c>
      <c r="C9734" t="s">
        <v>4987</v>
      </c>
      <c r="D9734" t="s">
        <v>4959</v>
      </c>
      <c r="E9734">
        <v>46</v>
      </c>
      <c r="F9734">
        <v>0</v>
      </c>
      <c r="G9734" s="453">
        <f>VLOOKUP(B9734,'SINAPI-%MO'!B:E,4,0)</f>
        <v>0.1328</v>
      </c>
      <c r="H9734" s="456">
        <f t="shared" si="151"/>
        <v>39.89</v>
      </c>
    </row>
    <row r="9735" spans="2:8" x14ac:dyDescent="0.25">
      <c r="B9735">
        <v>100978</v>
      </c>
      <c r="C9735" t="s">
        <v>4964</v>
      </c>
      <c r="D9735" t="s">
        <v>84</v>
      </c>
      <c r="E9735">
        <v>7.42</v>
      </c>
      <c r="F9735">
        <v>0</v>
      </c>
      <c r="G9735" s="453">
        <f>VLOOKUP(B9735,'SINAPI-%MO'!B:E,4,0)</f>
        <v>0.15629999999999999</v>
      </c>
      <c r="H9735" s="456">
        <f t="shared" si="151"/>
        <v>6.26</v>
      </c>
    </row>
    <row r="9736" spans="2:8" x14ac:dyDescent="0.25">
      <c r="B9736">
        <v>100994</v>
      </c>
      <c r="C9736" t="s">
        <v>4976</v>
      </c>
      <c r="D9736" t="s">
        <v>4959</v>
      </c>
      <c r="E9736">
        <v>4.92</v>
      </c>
      <c r="F9736">
        <v>0</v>
      </c>
      <c r="G9736" s="453">
        <f>VLOOKUP(B9736,'SINAPI-%MO'!B:E,4,0)</f>
        <v>0.1545</v>
      </c>
      <c r="H9736" s="456">
        <f t="shared" si="151"/>
        <v>4.1500000000000004</v>
      </c>
    </row>
    <row r="9737" spans="2:8" x14ac:dyDescent="0.25">
      <c r="B9737">
        <v>100974</v>
      </c>
      <c r="C9737" t="s">
        <v>4951</v>
      </c>
      <c r="D9737" t="s">
        <v>84</v>
      </c>
      <c r="E9737">
        <v>9.2200000000000006</v>
      </c>
      <c r="F9737">
        <v>0</v>
      </c>
      <c r="G9737" s="453">
        <f>VLOOKUP(B9737,'SINAPI-%MO'!B:E,4,0)</f>
        <v>0.16919999999999999</v>
      </c>
      <c r="H9737" s="456">
        <f t="shared" si="151"/>
        <v>7.65</v>
      </c>
    </row>
    <row r="9738" spans="2:8" x14ac:dyDescent="0.25">
      <c r="B9738">
        <v>100990</v>
      </c>
      <c r="C9738" t="s">
        <v>4972</v>
      </c>
      <c r="D9738" t="s">
        <v>4959</v>
      </c>
      <c r="E9738">
        <v>6.14</v>
      </c>
      <c r="F9738">
        <v>0</v>
      </c>
      <c r="G9738" s="453">
        <f>VLOOKUP(B9738,'SINAPI-%MO'!B:E,4,0)</f>
        <v>0.1694</v>
      </c>
      <c r="H9738" s="456">
        <f t="shared" si="151"/>
        <v>5.09</v>
      </c>
    </row>
    <row r="9739" spans="2:8" x14ac:dyDescent="0.25">
      <c r="B9739">
        <v>100979</v>
      </c>
      <c r="C9739" t="s">
        <v>4965</v>
      </c>
      <c r="D9739" t="s">
        <v>84</v>
      </c>
      <c r="E9739">
        <v>7.1</v>
      </c>
      <c r="F9739">
        <v>0</v>
      </c>
      <c r="G9739" s="453">
        <f>VLOOKUP(B9739,'SINAPI-%MO'!B:E,4,0)</f>
        <v>0.13100000000000001</v>
      </c>
      <c r="H9739" s="456">
        <f t="shared" si="151"/>
        <v>6.16</v>
      </c>
    </row>
    <row r="9740" spans="2:8" x14ac:dyDescent="0.25">
      <c r="B9740">
        <v>100995</v>
      </c>
      <c r="C9740" t="s">
        <v>4977</v>
      </c>
      <c r="D9740" t="s">
        <v>4959</v>
      </c>
      <c r="E9740">
        <v>4.7300000000000004</v>
      </c>
      <c r="F9740">
        <v>0</v>
      </c>
      <c r="G9740" s="453">
        <f>VLOOKUP(B9740,'SINAPI-%MO'!B:E,4,0)</f>
        <v>0.13109999999999999</v>
      </c>
      <c r="H9740" s="456">
        <f t="shared" ref="H9740:H9793" si="152">IF(E9740&gt;0,TRUNC(E9740*(1-G9740),2),"")</f>
        <v>4.0999999999999996</v>
      </c>
    </row>
    <row r="9741" spans="2:8" x14ac:dyDescent="0.25">
      <c r="B9741">
        <v>100975</v>
      </c>
      <c r="C9741" t="s">
        <v>4952</v>
      </c>
      <c r="D9741" t="s">
        <v>84</v>
      </c>
      <c r="E9741">
        <v>9.26</v>
      </c>
      <c r="F9741">
        <v>0</v>
      </c>
      <c r="G9741" s="453">
        <f>VLOOKUP(B9741,'SINAPI-%MO'!B:E,4,0)</f>
        <v>0.14580000000000001</v>
      </c>
      <c r="H9741" s="456">
        <f t="shared" si="152"/>
        <v>7.9</v>
      </c>
    </row>
    <row r="9742" spans="2:8" x14ac:dyDescent="0.25">
      <c r="B9742">
        <v>100991</v>
      </c>
      <c r="C9742" t="s">
        <v>4973</v>
      </c>
      <c r="D9742" t="s">
        <v>4959</v>
      </c>
      <c r="E9742">
        <v>6.2</v>
      </c>
      <c r="F9742">
        <v>0</v>
      </c>
      <c r="G9742" s="453">
        <f>VLOOKUP(B9742,'SINAPI-%MO'!B:E,4,0)</f>
        <v>0.14349999999999999</v>
      </c>
      <c r="H9742" s="456">
        <f t="shared" si="152"/>
        <v>5.31</v>
      </c>
    </row>
    <row r="9743" spans="2:8" x14ac:dyDescent="0.25">
      <c r="B9743">
        <v>100980</v>
      </c>
      <c r="C9743" t="s">
        <v>4966</v>
      </c>
      <c r="D9743" t="s">
        <v>84</v>
      </c>
      <c r="E9743">
        <v>6.72</v>
      </c>
      <c r="F9743">
        <v>0</v>
      </c>
      <c r="G9743" s="453">
        <f>VLOOKUP(B9743,'SINAPI-%MO'!B:E,4,0)</f>
        <v>0.1205</v>
      </c>
      <c r="H9743" s="456">
        <f t="shared" si="152"/>
        <v>5.91</v>
      </c>
    </row>
    <row r="9744" spans="2:8" x14ac:dyDescent="0.25">
      <c r="B9744">
        <v>100996</v>
      </c>
      <c r="C9744" t="s">
        <v>4978</v>
      </c>
      <c r="D9744" t="s">
        <v>4959</v>
      </c>
      <c r="E9744">
        <v>4.46</v>
      </c>
      <c r="F9744">
        <v>0</v>
      </c>
      <c r="G9744" s="453">
        <f>VLOOKUP(B9744,'SINAPI-%MO'!B:E,4,0)</f>
        <v>0.1188</v>
      </c>
      <c r="H9744" s="456">
        <f t="shared" si="152"/>
        <v>3.93</v>
      </c>
    </row>
    <row r="9745" spans="2:8" x14ac:dyDescent="0.25">
      <c r="B9745">
        <v>100976</v>
      </c>
      <c r="C9745" t="s">
        <v>4962</v>
      </c>
      <c r="D9745" t="s">
        <v>84</v>
      </c>
      <c r="E9745">
        <v>9.07</v>
      </c>
      <c r="F9745">
        <v>0</v>
      </c>
      <c r="G9745" s="453">
        <f>VLOOKUP(B9745,'SINAPI-%MO'!B:E,4,0)</f>
        <v>0.13450000000000001</v>
      </c>
      <c r="H9745" s="456">
        <f t="shared" si="152"/>
        <v>7.85</v>
      </c>
    </row>
    <row r="9746" spans="2:8" x14ac:dyDescent="0.25">
      <c r="B9746">
        <v>100992</v>
      </c>
      <c r="C9746" t="s">
        <v>4974</v>
      </c>
      <c r="D9746" t="s">
        <v>4959</v>
      </c>
      <c r="E9746">
        <v>6.04</v>
      </c>
      <c r="F9746">
        <v>0</v>
      </c>
      <c r="G9746" s="453">
        <f>VLOOKUP(B9746,'SINAPI-%MO'!B:E,4,0)</f>
        <v>0.13250000000000001</v>
      </c>
      <c r="H9746" s="456">
        <f t="shared" si="152"/>
        <v>5.23</v>
      </c>
    </row>
    <row r="9747" spans="2:8" x14ac:dyDescent="0.25">
      <c r="B9747">
        <v>100977</v>
      </c>
      <c r="C9747" t="s">
        <v>4963</v>
      </c>
      <c r="D9747" t="s">
        <v>84</v>
      </c>
      <c r="E9747">
        <v>8.19</v>
      </c>
      <c r="F9747">
        <v>0</v>
      </c>
      <c r="G9747" s="453">
        <f>VLOOKUP(B9747,'SINAPI-%MO'!B:E,4,0)</f>
        <v>0.2039</v>
      </c>
      <c r="H9747" s="456">
        <f t="shared" si="152"/>
        <v>6.52</v>
      </c>
    </row>
    <row r="9748" spans="2:8" x14ac:dyDescent="0.25">
      <c r="B9748">
        <v>100993</v>
      </c>
      <c r="C9748" t="s">
        <v>4975</v>
      </c>
      <c r="D9748" t="s">
        <v>4959</v>
      </c>
      <c r="E9748">
        <v>5.45</v>
      </c>
      <c r="F9748">
        <v>0</v>
      </c>
      <c r="G9748" s="453">
        <f>VLOOKUP(B9748,'SINAPI-%MO'!B:E,4,0)</f>
        <v>0.20369999999999999</v>
      </c>
      <c r="H9748" s="456">
        <f t="shared" si="152"/>
        <v>4.33</v>
      </c>
    </row>
    <row r="9749" spans="2:8" x14ac:dyDescent="0.25">
      <c r="B9749">
        <v>100973</v>
      </c>
      <c r="C9749" t="s">
        <v>4950</v>
      </c>
      <c r="D9749" t="s">
        <v>84</v>
      </c>
      <c r="E9749">
        <v>9.59</v>
      </c>
      <c r="F9749">
        <v>0</v>
      </c>
      <c r="G9749" s="453">
        <f>VLOOKUP(B9749,'SINAPI-%MO'!B:E,4,0)</f>
        <v>0.219</v>
      </c>
      <c r="H9749" s="456">
        <f t="shared" si="152"/>
        <v>7.48</v>
      </c>
    </row>
    <row r="9750" spans="2:8" x14ac:dyDescent="0.25">
      <c r="B9750">
        <v>100989</v>
      </c>
      <c r="C9750" t="s">
        <v>4971</v>
      </c>
      <c r="D9750" t="s">
        <v>4959</v>
      </c>
      <c r="E9750">
        <v>6.4</v>
      </c>
      <c r="F9750">
        <v>0</v>
      </c>
      <c r="G9750" s="453">
        <f>VLOOKUP(B9750,'SINAPI-%MO'!B:E,4,0)</f>
        <v>0.21870000000000001</v>
      </c>
      <c r="H9750" s="456">
        <f t="shared" si="152"/>
        <v>5</v>
      </c>
    </row>
    <row r="9751" spans="2:8" x14ac:dyDescent="0.25">
      <c r="B9751">
        <v>101467</v>
      </c>
      <c r="C9751" t="s">
        <v>4999</v>
      </c>
      <c r="D9751" t="s">
        <v>4959</v>
      </c>
      <c r="E9751">
        <v>19.420000000000002</v>
      </c>
      <c r="F9751">
        <v>0</v>
      </c>
      <c r="G9751" s="453">
        <f>VLOOKUP(B9751,'SINAPI-%MO'!B:E,4,0)</f>
        <v>0.28060000000000002</v>
      </c>
      <c r="H9751" s="456">
        <f t="shared" si="152"/>
        <v>13.97</v>
      </c>
    </row>
    <row r="9752" spans="2:8" x14ac:dyDescent="0.25">
      <c r="B9752">
        <v>101468</v>
      </c>
      <c r="C9752" t="s">
        <v>5000</v>
      </c>
      <c r="D9752" t="s">
        <v>4959</v>
      </c>
      <c r="E9752">
        <v>17.760000000000002</v>
      </c>
      <c r="F9752">
        <v>0</v>
      </c>
      <c r="G9752" s="453">
        <f>VLOOKUP(B9752,'SINAPI-%MO'!B:E,4,0)</f>
        <v>0.27979999999999999</v>
      </c>
      <c r="H9752" s="456">
        <f t="shared" si="152"/>
        <v>12.79</v>
      </c>
    </row>
    <row r="9753" spans="2:8" x14ac:dyDescent="0.25">
      <c r="B9753">
        <v>101014</v>
      </c>
      <c r="C9753" t="s">
        <v>4990</v>
      </c>
      <c r="D9753" t="s">
        <v>4959</v>
      </c>
      <c r="E9753">
        <v>44.36</v>
      </c>
      <c r="F9753">
        <v>0</v>
      </c>
      <c r="G9753" s="453">
        <f>VLOOKUP(B9753,'SINAPI-%MO'!B:E,4,0)</f>
        <v>0.28070000000000001</v>
      </c>
      <c r="H9753" s="456">
        <f t="shared" si="152"/>
        <v>31.9</v>
      </c>
    </row>
    <row r="9754" spans="2:8" x14ac:dyDescent="0.25">
      <c r="B9754">
        <v>101015</v>
      </c>
      <c r="C9754" t="s">
        <v>4991</v>
      </c>
      <c r="D9754" t="s">
        <v>4959</v>
      </c>
      <c r="E9754">
        <v>36.44</v>
      </c>
      <c r="F9754">
        <v>0</v>
      </c>
      <c r="G9754" s="453">
        <f>VLOOKUP(B9754,'SINAPI-%MO'!B:E,4,0)</f>
        <v>0.28070000000000001</v>
      </c>
      <c r="H9754" s="456">
        <f t="shared" si="152"/>
        <v>26.21</v>
      </c>
    </row>
    <row r="9755" spans="2:8" x14ac:dyDescent="0.25">
      <c r="B9755">
        <v>101463</v>
      </c>
      <c r="C9755" t="s">
        <v>4995</v>
      </c>
      <c r="D9755" t="s">
        <v>4959</v>
      </c>
      <c r="E9755">
        <v>48.57</v>
      </c>
      <c r="F9755">
        <v>0</v>
      </c>
      <c r="G9755" s="453">
        <f>VLOOKUP(B9755,'SINAPI-%MO'!B:E,4,0)</f>
        <v>0.2802</v>
      </c>
      <c r="H9755" s="456">
        <f t="shared" si="152"/>
        <v>34.96</v>
      </c>
    </row>
    <row r="9756" spans="2:8" x14ac:dyDescent="0.25">
      <c r="B9756">
        <v>101464</v>
      </c>
      <c r="C9756" t="s">
        <v>4996</v>
      </c>
      <c r="D9756" t="s">
        <v>4959</v>
      </c>
      <c r="E9756">
        <v>37.31</v>
      </c>
      <c r="F9756">
        <v>0</v>
      </c>
      <c r="G9756" s="453">
        <f>VLOOKUP(B9756,'SINAPI-%MO'!B:E,4,0)</f>
        <v>0.28039999999999998</v>
      </c>
      <c r="H9756" s="456">
        <f t="shared" si="152"/>
        <v>26.84</v>
      </c>
    </row>
    <row r="9757" spans="2:8" x14ac:dyDescent="0.25">
      <c r="B9757">
        <v>101465</v>
      </c>
      <c r="C9757" t="s">
        <v>4997</v>
      </c>
      <c r="D9757" t="s">
        <v>4959</v>
      </c>
      <c r="E9757">
        <v>28.51</v>
      </c>
      <c r="F9757">
        <v>0</v>
      </c>
      <c r="G9757" s="453">
        <f>VLOOKUP(B9757,'SINAPI-%MO'!B:E,4,0)</f>
        <v>0.28029999999999999</v>
      </c>
      <c r="H9757" s="456">
        <f t="shared" si="152"/>
        <v>20.51</v>
      </c>
    </row>
    <row r="9758" spans="2:8" x14ac:dyDescent="0.25">
      <c r="B9758">
        <v>101466</v>
      </c>
      <c r="C9758" t="s">
        <v>4998</v>
      </c>
      <c r="D9758" t="s">
        <v>4959</v>
      </c>
      <c r="E9758">
        <v>23.21</v>
      </c>
      <c r="F9758">
        <v>0</v>
      </c>
      <c r="G9758" s="453">
        <f>VLOOKUP(B9758,'SINAPI-%MO'!B:E,4,0)</f>
        <v>0.28050000000000003</v>
      </c>
      <c r="H9758" s="456">
        <f t="shared" si="152"/>
        <v>16.690000000000001</v>
      </c>
    </row>
    <row r="9759" spans="2:8" x14ac:dyDescent="0.25">
      <c r="B9759">
        <v>101013</v>
      </c>
      <c r="C9759" t="s">
        <v>4989</v>
      </c>
      <c r="D9759" t="s">
        <v>4959</v>
      </c>
      <c r="E9759">
        <v>48.42</v>
      </c>
      <c r="F9759">
        <v>0</v>
      </c>
      <c r="G9759" s="453">
        <f>VLOOKUP(B9759,'SINAPI-%MO'!B:E,4,0)</f>
        <v>0.28050000000000003</v>
      </c>
      <c r="H9759" s="456">
        <f t="shared" si="152"/>
        <v>34.83</v>
      </c>
    </row>
    <row r="9760" spans="2:8" x14ac:dyDescent="0.25">
      <c r="B9760">
        <v>101477</v>
      </c>
      <c r="C9760" t="s">
        <v>5009</v>
      </c>
      <c r="D9760" t="s">
        <v>4959</v>
      </c>
      <c r="E9760">
        <v>14.06</v>
      </c>
      <c r="F9760">
        <v>0</v>
      </c>
      <c r="G9760" s="453">
        <f>VLOOKUP(B9760,'SINAPI-%MO'!B:E,4,0)</f>
        <v>0.27950000000000003</v>
      </c>
      <c r="H9760" s="456">
        <f t="shared" si="152"/>
        <v>10.130000000000001</v>
      </c>
    </row>
    <row r="9761" spans="2:8" x14ac:dyDescent="0.25">
      <c r="B9761">
        <v>101478</v>
      </c>
      <c r="C9761" t="s">
        <v>5010</v>
      </c>
      <c r="D9761" t="s">
        <v>4959</v>
      </c>
      <c r="E9761">
        <v>11.96</v>
      </c>
      <c r="F9761">
        <v>0</v>
      </c>
      <c r="G9761" s="453">
        <f>VLOOKUP(B9761,'SINAPI-%MO'!B:E,4,0)</f>
        <v>0.27929999999999999</v>
      </c>
      <c r="H9761" s="456">
        <f t="shared" si="152"/>
        <v>8.61</v>
      </c>
    </row>
    <row r="9762" spans="2:8" x14ac:dyDescent="0.25">
      <c r="B9762">
        <v>101017</v>
      </c>
      <c r="C9762" t="s">
        <v>4993</v>
      </c>
      <c r="D9762" t="s">
        <v>4959</v>
      </c>
      <c r="E9762">
        <v>31.99</v>
      </c>
      <c r="F9762">
        <v>0</v>
      </c>
      <c r="G9762" s="453">
        <f>VLOOKUP(B9762,'SINAPI-%MO'!B:E,4,0)</f>
        <v>0.28039999999999998</v>
      </c>
      <c r="H9762" s="456">
        <f t="shared" si="152"/>
        <v>23.02</v>
      </c>
    </row>
    <row r="9763" spans="2:8" x14ac:dyDescent="0.25">
      <c r="B9763">
        <v>101018</v>
      </c>
      <c r="C9763" t="s">
        <v>4994</v>
      </c>
      <c r="D9763" t="s">
        <v>4959</v>
      </c>
      <c r="E9763">
        <v>26.27</v>
      </c>
      <c r="F9763">
        <v>0</v>
      </c>
      <c r="G9763" s="453">
        <f>VLOOKUP(B9763,'SINAPI-%MO'!B:E,4,0)</f>
        <v>0.28050000000000003</v>
      </c>
      <c r="H9763" s="456">
        <f t="shared" si="152"/>
        <v>18.899999999999999</v>
      </c>
    </row>
    <row r="9764" spans="2:8" x14ac:dyDescent="0.25">
      <c r="B9764">
        <v>101469</v>
      </c>
      <c r="C9764" t="s">
        <v>5001</v>
      </c>
      <c r="D9764" t="s">
        <v>4959</v>
      </c>
      <c r="E9764">
        <v>39.74</v>
      </c>
      <c r="F9764">
        <v>0</v>
      </c>
      <c r="G9764" s="453">
        <f>VLOOKUP(B9764,'SINAPI-%MO'!B:E,4,0)</f>
        <v>0.28029999999999999</v>
      </c>
      <c r="H9764" s="456">
        <f t="shared" si="152"/>
        <v>28.6</v>
      </c>
    </row>
    <row r="9765" spans="2:8" x14ac:dyDescent="0.25">
      <c r="B9765">
        <v>101470</v>
      </c>
      <c r="C9765" t="s">
        <v>5002</v>
      </c>
      <c r="D9765" t="s">
        <v>4959</v>
      </c>
      <c r="E9765">
        <v>31.55</v>
      </c>
      <c r="F9765">
        <v>0</v>
      </c>
      <c r="G9765" s="453">
        <f>VLOOKUP(B9765,'SINAPI-%MO'!B:E,4,0)</f>
        <v>0.28050000000000003</v>
      </c>
      <c r="H9765" s="456">
        <f t="shared" si="152"/>
        <v>22.7</v>
      </c>
    </row>
    <row r="9766" spans="2:8" x14ac:dyDescent="0.25">
      <c r="B9766">
        <v>101471</v>
      </c>
      <c r="C9766" t="s">
        <v>5003</v>
      </c>
      <c r="D9766" t="s">
        <v>4959</v>
      </c>
      <c r="E9766">
        <v>27.08</v>
      </c>
      <c r="F9766">
        <v>0</v>
      </c>
      <c r="G9766" s="453">
        <f>VLOOKUP(B9766,'SINAPI-%MO'!B:E,4,0)</f>
        <v>0.28029999999999999</v>
      </c>
      <c r="H9766" s="456">
        <f t="shared" si="152"/>
        <v>19.48</v>
      </c>
    </row>
    <row r="9767" spans="2:8" x14ac:dyDescent="0.25">
      <c r="B9767">
        <v>101472</v>
      </c>
      <c r="C9767" t="s">
        <v>5004</v>
      </c>
      <c r="D9767" t="s">
        <v>4959</v>
      </c>
      <c r="E9767">
        <v>21.07</v>
      </c>
      <c r="F9767">
        <v>0</v>
      </c>
      <c r="G9767" s="453">
        <f>VLOOKUP(B9767,'SINAPI-%MO'!B:E,4,0)</f>
        <v>0.28050000000000003</v>
      </c>
      <c r="H9767" s="456">
        <f t="shared" si="152"/>
        <v>15.15</v>
      </c>
    </row>
    <row r="9768" spans="2:8" x14ac:dyDescent="0.25">
      <c r="B9768">
        <v>101473</v>
      </c>
      <c r="C9768" t="s">
        <v>5005</v>
      </c>
      <c r="D9768" t="s">
        <v>4959</v>
      </c>
      <c r="E9768">
        <v>30.33</v>
      </c>
      <c r="F9768">
        <v>0</v>
      </c>
      <c r="G9768" s="453">
        <f>VLOOKUP(B9768,'SINAPI-%MO'!B:E,4,0)</f>
        <v>0.28029999999999999</v>
      </c>
      <c r="H9768" s="456">
        <f t="shared" si="152"/>
        <v>21.82</v>
      </c>
    </row>
    <row r="9769" spans="2:8" x14ac:dyDescent="0.25">
      <c r="B9769">
        <v>101474</v>
      </c>
      <c r="C9769" t="s">
        <v>5006</v>
      </c>
      <c r="D9769" t="s">
        <v>4959</v>
      </c>
      <c r="E9769">
        <v>21.7</v>
      </c>
      <c r="F9769">
        <v>0</v>
      </c>
      <c r="G9769" s="453">
        <f>VLOOKUP(B9769,'SINAPI-%MO'!B:E,4,0)</f>
        <v>0.2797</v>
      </c>
      <c r="H9769" s="456">
        <f t="shared" si="152"/>
        <v>15.63</v>
      </c>
    </row>
    <row r="9770" spans="2:8" x14ac:dyDescent="0.25">
      <c r="B9770">
        <v>101475</v>
      </c>
      <c r="C9770" t="s">
        <v>5007</v>
      </c>
      <c r="D9770" t="s">
        <v>4959</v>
      </c>
      <c r="E9770">
        <v>19.239999999999998</v>
      </c>
      <c r="F9770">
        <v>0</v>
      </c>
      <c r="G9770" s="453">
        <f>VLOOKUP(B9770,'SINAPI-%MO'!B:E,4,0)</f>
        <v>0.28010000000000002</v>
      </c>
      <c r="H9770" s="456">
        <f t="shared" si="152"/>
        <v>13.85</v>
      </c>
    </row>
    <row r="9771" spans="2:8" x14ac:dyDescent="0.25">
      <c r="B9771">
        <v>101476</v>
      </c>
      <c r="C9771" t="s">
        <v>5008</v>
      </c>
      <c r="D9771" t="s">
        <v>4959</v>
      </c>
      <c r="E9771">
        <v>17.170000000000002</v>
      </c>
      <c r="F9771">
        <v>0</v>
      </c>
      <c r="G9771" s="453">
        <f>VLOOKUP(B9771,'SINAPI-%MO'!B:E,4,0)</f>
        <v>0.28010000000000002</v>
      </c>
      <c r="H9771" s="456">
        <f t="shared" si="152"/>
        <v>12.36</v>
      </c>
    </row>
    <row r="9772" spans="2:8" x14ac:dyDescent="0.25">
      <c r="B9772">
        <v>101016</v>
      </c>
      <c r="C9772" t="s">
        <v>4992</v>
      </c>
      <c r="D9772" t="s">
        <v>4959</v>
      </c>
      <c r="E9772">
        <v>42.19</v>
      </c>
      <c r="F9772">
        <v>0</v>
      </c>
      <c r="G9772" s="453">
        <f>VLOOKUP(B9772,'SINAPI-%MO'!B:E,4,0)</f>
        <v>0.28039999999999998</v>
      </c>
      <c r="H9772" s="456">
        <f t="shared" si="152"/>
        <v>30.35</v>
      </c>
    </row>
    <row r="9773" spans="2:8" x14ac:dyDescent="0.25">
      <c r="B9773">
        <v>101487</v>
      </c>
      <c r="C9773" t="s">
        <v>5018</v>
      </c>
      <c r="D9773" t="s">
        <v>4959</v>
      </c>
      <c r="E9773">
        <v>104.51</v>
      </c>
      <c r="F9773">
        <v>0</v>
      </c>
      <c r="G9773" s="453">
        <f>VLOOKUP(B9773,'SINAPI-%MO'!B:E,4,0)</f>
        <v>0.28060000000000002</v>
      </c>
      <c r="H9773" s="456">
        <f t="shared" si="152"/>
        <v>75.180000000000007</v>
      </c>
    </row>
    <row r="9774" spans="2:8" x14ac:dyDescent="0.25">
      <c r="B9774">
        <v>101488</v>
      </c>
      <c r="C9774" t="s">
        <v>5019</v>
      </c>
      <c r="D9774" t="s">
        <v>4959</v>
      </c>
      <c r="E9774">
        <v>90.43</v>
      </c>
      <c r="F9774">
        <v>0</v>
      </c>
      <c r="G9774" s="453">
        <f>VLOOKUP(B9774,'SINAPI-%MO'!B:E,4,0)</f>
        <v>0.28050000000000003</v>
      </c>
      <c r="H9774" s="456">
        <f t="shared" si="152"/>
        <v>65.06</v>
      </c>
    </row>
    <row r="9775" spans="2:8" x14ac:dyDescent="0.25">
      <c r="B9775">
        <v>101480</v>
      </c>
      <c r="C9775" t="s">
        <v>5011</v>
      </c>
      <c r="D9775" t="s">
        <v>4959</v>
      </c>
      <c r="E9775">
        <v>71.08</v>
      </c>
      <c r="F9775">
        <v>0</v>
      </c>
      <c r="G9775" s="453">
        <f>VLOOKUP(B9775,'SINAPI-%MO'!B:E,4,0)</f>
        <v>0.28070000000000001</v>
      </c>
      <c r="H9775" s="456">
        <f t="shared" si="152"/>
        <v>51.12</v>
      </c>
    </row>
    <row r="9776" spans="2:8" x14ac:dyDescent="0.25">
      <c r="B9776">
        <v>101481</v>
      </c>
      <c r="C9776" t="s">
        <v>5012</v>
      </c>
      <c r="D9776" t="s">
        <v>4959</v>
      </c>
      <c r="E9776">
        <v>51.34</v>
      </c>
      <c r="F9776">
        <v>0</v>
      </c>
      <c r="G9776" s="453">
        <f>VLOOKUP(B9776,'SINAPI-%MO'!B:E,4,0)</f>
        <v>0.28070000000000001</v>
      </c>
      <c r="H9776" s="456">
        <f t="shared" si="152"/>
        <v>36.92</v>
      </c>
    </row>
    <row r="9777" spans="2:8" x14ac:dyDescent="0.25">
      <c r="B9777">
        <v>101482</v>
      </c>
      <c r="C9777" t="s">
        <v>5013</v>
      </c>
      <c r="D9777" t="s">
        <v>4959</v>
      </c>
      <c r="E9777">
        <v>38.369999999999997</v>
      </c>
      <c r="F9777">
        <v>0</v>
      </c>
      <c r="G9777" s="453">
        <f>VLOOKUP(B9777,'SINAPI-%MO'!B:E,4,0)</f>
        <v>0.28039999999999998</v>
      </c>
      <c r="H9777" s="456">
        <f t="shared" si="152"/>
        <v>27.61</v>
      </c>
    </row>
    <row r="9778" spans="2:8" x14ac:dyDescent="0.25">
      <c r="B9778">
        <v>101483</v>
      </c>
      <c r="C9778" t="s">
        <v>5014</v>
      </c>
      <c r="D9778" t="s">
        <v>4959</v>
      </c>
      <c r="E9778">
        <v>39.83</v>
      </c>
      <c r="F9778">
        <v>0</v>
      </c>
      <c r="G9778" s="453">
        <f>VLOOKUP(B9778,'SINAPI-%MO'!B:E,4,0)</f>
        <v>0.28070000000000001</v>
      </c>
      <c r="H9778" s="456">
        <f t="shared" si="152"/>
        <v>28.64</v>
      </c>
    </row>
    <row r="9779" spans="2:8" x14ac:dyDescent="0.25">
      <c r="B9779">
        <v>101484</v>
      </c>
      <c r="C9779" t="s">
        <v>5015</v>
      </c>
      <c r="D9779" t="s">
        <v>4959</v>
      </c>
      <c r="E9779">
        <v>206.41</v>
      </c>
      <c r="F9779">
        <v>0</v>
      </c>
      <c r="G9779" s="453">
        <f>VLOOKUP(B9779,'SINAPI-%MO'!B:E,4,0)</f>
        <v>0.28070000000000001</v>
      </c>
      <c r="H9779" s="456">
        <f t="shared" si="152"/>
        <v>148.47</v>
      </c>
    </row>
    <row r="9780" spans="2:8" x14ac:dyDescent="0.25">
      <c r="B9780">
        <v>101485</v>
      </c>
      <c r="C9780" t="s">
        <v>5016</v>
      </c>
      <c r="D9780" t="s">
        <v>4959</v>
      </c>
      <c r="E9780">
        <v>158.44999999999999</v>
      </c>
      <c r="F9780">
        <v>0</v>
      </c>
      <c r="G9780" s="453">
        <f>VLOOKUP(B9780,'SINAPI-%MO'!B:E,4,0)</f>
        <v>0.28070000000000001</v>
      </c>
      <c r="H9780" s="456">
        <f t="shared" si="152"/>
        <v>113.97</v>
      </c>
    </row>
    <row r="9781" spans="2:8" x14ac:dyDescent="0.25">
      <c r="B9781">
        <v>101486</v>
      </c>
      <c r="C9781" t="s">
        <v>5017</v>
      </c>
      <c r="D9781" t="s">
        <v>4959</v>
      </c>
      <c r="E9781">
        <v>142.72999999999999</v>
      </c>
      <c r="F9781">
        <v>0</v>
      </c>
      <c r="G9781" s="453">
        <f>VLOOKUP(B9781,'SINAPI-%MO'!B:E,4,0)</f>
        <v>0.28070000000000001</v>
      </c>
      <c r="H9781" s="456">
        <f t="shared" si="152"/>
        <v>102.66</v>
      </c>
    </row>
    <row r="9782" spans="2:8" x14ac:dyDescent="0.25">
      <c r="B9782">
        <v>101006</v>
      </c>
      <c r="C9782" t="s">
        <v>4984</v>
      </c>
      <c r="D9782" t="s">
        <v>84</v>
      </c>
      <c r="E9782">
        <v>22.07</v>
      </c>
      <c r="F9782">
        <v>4.2999999999999997E-2</v>
      </c>
      <c r="G9782" s="453">
        <f>VLOOKUP(B9782,'SINAPI-%MO'!B:E,4,0)</f>
        <v>9.9699999999999997E-2</v>
      </c>
      <c r="H9782" s="456">
        <f t="shared" si="152"/>
        <v>19.86</v>
      </c>
    </row>
    <row r="9783" spans="2:8" x14ac:dyDescent="0.25">
      <c r="B9783">
        <v>101005</v>
      </c>
      <c r="C9783" t="s">
        <v>4983</v>
      </c>
      <c r="D9783" t="s">
        <v>84</v>
      </c>
      <c r="E9783">
        <v>19.690000000000001</v>
      </c>
      <c r="F9783">
        <v>4.5199999999999997E-2</v>
      </c>
      <c r="G9783" s="453">
        <f>VLOOKUP(B9783,'SINAPI-%MO'!B:E,4,0)</f>
        <v>0.1244</v>
      </c>
      <c r="H9783" s="456">
        <f t="shared" si="152"/>
        <v>17.239999999999998</v>
      </c>
    </row>
    <row r="9784" spans="2:8" x14ac:dyDescent="0.25">
      <c r="B9784">
        <v>102568</v>
      </c>
      <c r="C9784" t="s">
        <v>4961</v>
      </c>
      <c r="D9784" t="s">
        <v>4959</v>
      </c>
      <c r="E9784">
        <v>305.64</v>
      </c>
      <c r="F9784">
        <v>0</v>
      </c>
      <c r="G9784" s="453">
        <f>VLOOKUP(B9784,'SINAPI-%MO'!B:E,4,0)</f>
        <v>0.38369999999999999</v>
      </c>
      <c r="H9784" s="456">
        <f t="shared" si="152"/>
        <v>188.36</v>
      </c>
    </row>
    <row r="9785" spans="2:8" x14ac:dyDescent="0.25">
      <c r="B9785">
        <v>101479</v>
      </c>
      <c r="C9785" t="s">
        <v>4960</v>
      </c>
      <c r="D9785" t="s">
        <v>4959</v>
      </c>
      <c r="E9785">
        <v>179.41</v>
      </c>
      <c r="F9785">
        <v>0</v>
      </c>
      <c r="G9785" s="453">
        <f>VLOOKUP(B9785,'SINAPI-%MO'!B:E,4,0)</f>
        <v>0.38369999999999999</v>
      </c>
      <c r="H9785" s="456">
        <f t="shared" si="152"/>
        <v>110.57</v>
      </c>
    </row>
    <row r="9786" spans="2:8" x14ac:dyDescent="0.25">
      <c r="B9786">
        <v>101019</v>
      </c>
      <c r="C9786" t="s">
        <v>4958</v>
      </c>
      <c r="D9786" t="s">
        <v>4959</v>
      </c>
      <c r="E9786">
        <v>615.79</v>
      </c>
      <c r="F9786">
        <v>0</v>
      </c>
      <c r="G9786" s="453">
        <f>VLOOKUP(B9786,'SINAPI-%MO'!B:E,4,0)</f>
        <v>0.38369999999999999</v>
      </c>
      <c r="H9786" s="456">
        <f t="shared" si="152"/>
        <v>379.51</v>
      </c>
    </row>
    <row r="9787" spans="2:8" x14ac:dyDescent="0.25">
      <c r="B9787">
        <v>100938</v>
      </c>
      <c r="C9787" t="s">
        <v>4928</v>
      </c>
      <c r="D9787" t="s">
        <v>4717</v>
      </c>
      <c r="E9787">
        <v>8.07</v>
      </c>
      <c r="F9787">
        <v>0</v>
      </c>
      <c r="G9787" s="453">
        <f>VLOOKUP(B9787,'SINAPI-%MO'!B:E,4,0)</f>
        <v>0.11650000000000001</v>
      </c>
      <c r="H9787" s="456">
        <f t="shared" si="152"/>
        <v>7.12</v>
      </c>
    </row>
    <row r="9788" spans="2:8" x14ac:dyDescent="0.25">
      <c r="B9788">
        <v>100942</v>
      </c>
      <c r="C9788" t="s">
        <v>4932</v>
      </c>
      <c r="D9788" t="s">
        <v>3922</v>
      </c>
      <c r="E9788">
        <v>5.38</v>
      </c>
      <c r="F9788">
        <v>0</v>
      </c>
      <c r="G9788" s="453">
        <f>VLOOKUP(B9788,'SINAPI-%MO'!B:E,4,0)</f>
        <v>0.1152</v>
      </c>
      <c r="H9788" s="456">
        <f t="shared" si="152"/>
        <v>4.76</v>
      </c>
    </row>
    <row r="9789" spans="2:8" x14ac:dyDescent="0.25">
      <c r="B9789">
        <v>93588</v>
      </c>
      <c r="C9789" t="s">
        <v>4899</v>
      </c>
      <c r="D9789" t="s">
        <v>4717</v>
      </c>
      <c r="E9789">
        <v>3.38</v>
      </c>
      <c r="F9789">
        <v>0</v>
      </c>
      <c r="G9789" s="453">
        <f>VLOOKUP(B9789,'SINAPI-%MO'!B:E,4,0)</f>
        <v>0.1183</v>
      </c>
      <c r="H9789" s="456">
        <f t="shared" si="152"/>
        <v>2.98</v>
      </c>
    </row>
    <row r="9790" spans="2:8" x14ac:dyDescent="0.25">
      <c r="B9790">
        <v>93594</v>
      </c>
      <c r="C9790" t="s">
        <v>4905</v>
      </c>
      <c r="D9790" t="s">
        <v>3922</v>
      </c>
      <c r="E9790">
        <v>2.25</v>
      </c>
      <c r="F9790">
        <v>0</v>
      </c>
      <c r="G9790" s="453">
        <f>VLOOKUP(B9790,'SINAPI-%MO'!B:E,4,0)</f>
        <v>0.11559999999999999</v>
      </c>
      <c r="H9790" s="456">
        <f t="shared" si="152"/>
        <v>1.98</v>
      </c>
    </row>
    <row r="9791" spans="2:8" x14ac:dyDescent="0.25">
      <c r="B9791">
        <v>93589</v>
      </c>
      <c r="C9791" t="s">
        <v>4900</v>
      </c>
      <c r="D9791" t="s">
        <v>4717</v>
      </c>
      <c r="E9791">
        <v>2.9</v>
      </c>
      <c r="F9791">
        <v>0</v>
      </c>
      <c r="G9791" s="453">
        <f>VLOOKUP(B9791,'SINAPI-%MO'!B:E,4,0)</f>
        <v>0.1172</v>
      </c>
      <c r="H9791" s="456">
        <f t="shared" si="152"/>
        <v>2.56</v>
      </c>
    </row>
    <row r="9792" spans="2:8" x14ac:dyDescent="0.25">
      <c r="B9792">
        <v>93595</v>
      </c>
      <c r="C9792" t="s">
        <v>4906</v>
      </c>
      <c r="D9792" t="s">
        <v>3922</v>
      </c>
      <c r="E9792">
        <v>1.96</v>
      </c>
      <c r="F9792">
        <v>0</v>
      </c>
      <c r="G9792" s="453">
        <f>VLOOKUP(B9792,'SINAPI-%MO'!B:E,4,0)</f>
        <v>0.11219999999999999</v>
      </c>
      <c r="H9792" s="456">
        <f t="shared" si="152"/>
        <v>1.74</v>
      </c>
    </row>
    <row r="9793" spans="2:8" x14ac:dyDescent="0.25">
      <c r="B9793">
        <v>93590</v>
      </c>
      <c r="C9793" t="s">
        <v>4901</v>
      </c>
      <c r="D9793" t="s">
        <v>4717</v>
      </c>
      <c r="E9793">
        <v>1.06</v>
      </c>
      <c r="F9793">
        <v>0</v>
      </c>
      <c r="G9793" s="453">
        <f>VLOOKUP(B9793,'SINAPI-%MO'!B:E,4,0)</f>
        <v>0.1038</v>
      </c>
      <c r="H9793" s="456">
        <f t="shared" si="152"/>
        <v>0.94</v>
      </c>
    </row>
    <row r="9794" spans="2:8" x14ac:dyDescent="0.25">
      <c r="B9794">
        <v>93596</v>
      </c>
      <c r="C9794" t="s">
        <v>4907</v>
      </c>
      <c r="D9794" t="s">
        <v>3922</v>
      </c>
      <c r="E9794">
        <v>0.71</v>
      </c>
      <c r="F9794">
        <v>0</v>
      </c>
      <c r="G9794" s="457"/>
    </row>
    <row r="9795" spans="2:8" x14ac:dyDescent="0.25">
      <c r="B9795">
        <v>95875</v>
      </c>
      <c r="C9795" t="s">
        <v>4917</v>
      </c>
      <c r="D9795" t="s">
        <v>4717</v>
      </c>
      <c r="E9795">
        <v>2.67</v>
      </c>
      <c r="F9795">
        <v>0</v>
      </c>
      <c r="G9795" s="457"/>
    </row>
    <row r="9796" spans="2:8" x14ac:dyDescent="0.25">
      <c r="B9796">
        <v>95878</v>
      </c>
      <c r="C9796" t="s">
        <v>4920</v>
      </c>
      <c r="D9796" t="s">
        <v>3922</v>
      </c>
      <c r="E9796">
        <v>1.8</v>
      </c>
      <c r="F9796">
        <v>0</v>
      </c>
      <c r="G9796" s="457"/>
    </row>
    <row r="9797" spans="2:8" x14ac:dyDescent="0.25">
      <c r="B9797">
        <v>100943</v>
      </c>
      <c r="C9797" t="s">
        <v>4933</v>
      </c>
      <c r="D9797" t="s">
        <v>3922</v>
      </c>
      <c r="E9797">
        <v>4.6900000000000004</v>
      </c>
      <c r="F9797">
        <v>0</v>
      </c>
      <c r="G9797" s="457"/>
    </row>
    <row r="9798" spans="2:8" x14ac:dyDescent="0.25">
      <c r="B9798">
        <v>100939</v>
      </c>
      <c r="C9798" t="s">
        <v>4929</v>
      </c>
      <c r="D9798" t="s">
        <v>4717</v>
      </c>
      <c r="E9798">
        <v>7.06</v>
      </c>
      <c r="F9798">
        <v>0</v>
      </c>
      <c r="G9798" s="457"/>
    </row>
    <row r="9799" spans="2:8" x14ac:dyDescent="0.25">
      <c r="B9799">
        <v>93591</v>
      </c>
      <c r="C9799" t="s">
        <v>4902</v>
      </c>
      <c r="D9799" t="s">
        <v>4717</v>
      </c>
      <c r="E9799">
        <v>2.95</v>
      </c>
      <c r="F9799">
        <v>0</v>
      </c>
      <c r="G9799" s="457"/>
    </row>
    <row r="9800" spans="2:8" x14ac:dyDescent="0.25">
      <c r="B9800">
        <v>93597</v>
      </c>
      <c r="C9800" t="s">
        <v>4908</v>
      </c>
      <c r="D9800" t="s">
        <v>3922</v>
      </c>
      <c r="E9800">
        <v>1.96</v>
      </c>
      <c r="F9800">
        <v>0</v>
      </c>
      <c r="G9800" s="453"/>
    </row>
    <row r="9801" spans="2:8" x14ac:dyDescent="0.25">
      <c r="B9801">
        <v>93592</v>
      </c>
      <c r="C9801" t="s">
        <v>4903</v>
      </c>
      <c r="D9801" t="s">
        <v>4717</v>
      </c>
      <c r="E9801">
        <v>2.56</v>
      </c>
      <c r="F9801">
        <v>0</v>
      </c>
      <c r="G9801" s="453"/>
    </row>
    <row r="9802" spans="2:8" x14ac:dyDescent="0.25">
      <c r="B9802">
        <v>93598</v>
      </c>
      <c r="C9802" t="s">
        <v>4909</v>
      </c>
      <c r="D9802" t="s">
        <v>3922</v>
      </c>
      <c r="E9802">
        <v>1.7</v>
      </c>
      <c r="F9802">
        <v>0</v>
      </c>
      <c r="G9802" s="453"/>
    </row>
    <row r="9803" spans="2:8" x14ac:dyDescent="0.25">
      <c r="B9803">
        <v>93593</v>
      </c>
      <c r="C9803" t="s">
        <v>4904</v>
      </c>
      <c r="D9803" t="s">
        <v>4717</v>
      </c>
      <c r="E9803">
        <v>0.93</v>
      </c>
      <c r="F9803">
        <v>0</v>
      </c>
      <c r="G9803" s="453"/>
    </row>
    <row r="9804" spans="2:8" x14ac:dyDescent="0.25">
      <c r="B9804">
        <v>93599</v>
      </c>
      <c r="C9804" t="s">
        <v>4910</v>
      </c>
      <c r="D9804" t="s">
        <v>3922</v>
      </c>
      <c r="E9804">
        <v>0.62</v>
      </c>
      <c r="F9804">
        <v>0</v>
      </c>
      <c r="G9804" s="453"/>
    </row>
    <row r="9805" spans="2:8" x14ac:dyDescent="0.25">
      <c r="B9805">
        <v>95876</v>
      </c>
      <c r="C9805" t="s">
        <v>4918</v>
      </c>
      <c r="D9805" t="s">
        <v>4717</v>
      </c>
      <c r="E9805">
        <v>2.31</v>
      </c>
      <c r="F9805">
        <v>0</v>
      </c>
      <c r="G9805" s="453"/>
    </row>
    <row r="9806" spans="2:8" x14ac:dyDescent="0.25">
      <c r="B9806">
        <v>95879</v>
      </c>
      <c r="C9806" t="s">
        <v>4921</v>
      </c>
      <c r="D9806" t="s">
        <v>3922</v>
      </c>
      <c r="E9806">
        <v>1.57</v>
      </c>
      <c r="F9806">
        <v>0</v>
      </c>
      <c r="G9806" s="453"/>
    </row>
    <row r="9807" spans="2:8" x14ac:dyDescent="0.25">
      <c r="B9807">
        <v>100940</v>
      </c>
      <c r="C9807" t="s">
        <v>4930</v>
      </c>
      <c r="D9807" t="s">
        <v>4717</v>
      </c>
      <c r="E9807">
        <v>6.03</v>
      </c>
      <c r="F9807">
        <v>0</v>
      </c>
      <c r="G9807" s="453"/>
    </row>
    <row r="9808" spans="2:8" x14ac:dyDescent="0.25">
      <c r="B9808">
        <v>100944</v>
      </c>
      <c r="C9808" t="s">
        <v>4934</v>
      </c>
      <c r="D9808" t="s">
        <v>3922</v>
      </c>
      <c r="E9808">
        <v>4.03</v>
      </c>
      <c r="F9808">
        <v>0</v>
      </c>
      <c r="G9808" s="453"/>
    </row>
    <row r="9809" spans="2:7" x14ac:dyDescent="0.25">
      <c r="B9809">
        <v>95425</v>
      </c>
      <c r="C9809" t="s">
        <v>4911</v>
      </c>
      <c r="D9809" t="s">
        <v>4717</v>
      </c>
      <c r="E9809">
        <v>2.5099999999999998</v>
      </c>
      <c r="F9809">
        <v>0</v>
      </c>
      <c r="G9809" s="453"/>
    </row>
    <row r="9810" spans="2:7" x14ac:dyDescent="0.25">
      <c r="B9810">
        <v>95428</v>
      </c>
      <c r="C9810" t="s">
        <v>4914</v>
      </c>
      <c r="D9810" t="s">
        <v>3922</v>
      </c>
      <c r="E9810">
        <v>1.68</v>
      </c>
      <c r="F9810">
        <v>0</v>
      </c>
      <c r="G9810" s="453"/>
    </row>
    <row r="9811" spans="2:7" x14ac:dyDescent="0.25">
      <c r="B9811">
        <v>95426</v>
      </c>
      <c r="C9811" t="s">
        <v>4912</v>
      </c>
      <c r="D9811" t="s">
        <v>4717</v>
      </c>
      <c r="E9811">
        <v>2.16</v>
      </c>
      <c r="F9811">
        <v>0</v>
      </c>
      <c r="G9811" s="457"/>
    </row>
    <row r="9812" spans="2:7" x14ac:dyDescent="0.25">
      <c r="B9812">
        <v>95429</v>
      </c>
      <c r="C9812" t="s">
        <v>4915</v>
      </c>
      <c r="D9812" t="s">
        <v>3922</v>
      </c>
      <c r="E9812">
        <v>1.46</v>
      </c>
      <c r="F9812">
        <v>0</v>
      </c>
      <c r="G9812" s="457"/>
    </row>
    <row r="9813" spans="2:7" x14ac:dyDescent="0.25">
      <c r="B9813">
        <v>95427</v>
      </c>
      <c r="C9813" t="s">
        <v>4913</v>
      </c>
      <c r="D9813" t="s">
        <v>4717</v>
      </c>
      <c r="E9813">
        <v>0.81</v>
      </c>
      <c r="F9813">
        <v>0</v>
      </c>
      <c r="G9813" s="457"/>
    </row>
    <row r="9814" spans="2:7" x14ac:dyDescent="0.25">
      <c r="B9814">
        <v>95430</v>
      </c>
      <c r="C9814" t="s">
        <v>4916</v>
      </c>
      <c r="D9814" t="s">
        <v>3922</v>
      </c>
      <c r="E9814">
        <v>0.5</v>
      </c>
      <c r="F9814">
        <v>0</v>
      </c>
      <c r="G9814" s="457"/>
    </row>
    <row r="9815" spans="2:7" x14ac:dyDescent="0.25">
      <c r="B9815">
        <v>95877</v>
      </c>
      <c r="C9815" t="s">
        <v>4919</v>
      </c>
      <c r="D9815" t="s">
        <v>4717</v>
      </c>
      <c r="E9815">
        <v>1.99</v>
      </c>
      <c r="F9815">
        <v>0</v>
      </c>
      <c r="G9815" s="457"/>
    </row>
    <row r="9816" spans="2:7" x14ac:dyDescent="0.25">
      <c r="B9816">
        <v>95880</v>
      </c>
      <c r="C9816" t="s">
        <v>4922</v>
      </c>
      <c r="D9816" t="s">
        <v>3922</v>
      </c>
      <c r="E9816">
        <v>1.33</v>
      </c>
      <c r="F9816">
        <v>0</v>
      </c>
      <c r="G9816" s="457"/>
    </row>
    <row r="9817" spans="2:7" x14ac:dyDescent="0.25">
      <c r="B9817">
        <v>100937</v>
      </c>
      <c r="C9817" t="s">
        <v>4927</v>
      </c>
      <c r="D9817" t="s">
        <v>4717</v>
      </c>
      <c r="E9817">
        <v>9.64</v>
      </c>
      <c r="F9817">
        <v>0</v>
      </c>
      <c r="G9817" s="457"/>
    </row>
    <row r="9818" spans="2:7" x14ac:dyDescent="0.25">
      <c r="B9818">
        <v>100941</v>
      </c>
      <c r="C9818" t="s">
        <v>4931</v>
      </c>
      <c r="D9818" t="s">
        <v>3922</v>
      </c>
      <c r="E9818">
        <v>6.43</v>
      </c>
      <c r="F9818">
        <v>0</v>
      </c>
      <c r="G9818" s="453"/>
    </row>
    <row r="9819" spans="2:7" x14ac:dyDescent="0.25">
      <c r="B9819">
        <v>97912</v>
      </c>
      <c r="C9819" t="s">
        <v>4923</v>
      </c>
      <c r="D9819" t="s">
        <v>4717</v>
      </c>
      <c r="E9819">
        <v>4.04</v>
      </c>
      <c r="F9819">
        <v>0</v>
      </c>
      <c r="G9819" s="453"/>
    </row>
    <row r="9820" spans="2:7" x14ac:dyDescent="0.25">
      <c r="B9820">
        <v>97916</v>
      </c>
      <c r="C9820" t="s">
        <v>3921</v>
      </c>
      <c r="D9820" t="s">
        <v>3922</v>
      </c>
      <c r="E9820">
        <v>2.7</v>
      </c>
      <c r="F9820">
        <v>0</v>
      </c>
      <c r="G9820" s="457"/>
    </row>
    <row r="9821" spans="2:7" x14ac:dyDescent="0.25">
      <c r="B9821">
        <v>97913</v>
      </c>
      <c r="C9821" t="s">
        <v>4924</v>
      </c>
      <c r="D9821" t="s">
        <v>4717</v>
      </c>
      <c r="E9821">
        <v>3.5</v>
      </c>
      <c r="F9821">
        <v>0</v>
      </c>
      <c r="G9821" s="453"/>
    </row>
    <row r="9822" spans="2:7" x14ac:dyDescent="0.25">
      <c r="B9822">
        <v>97917</v>
      </c>
      <c r="C9822" t="s">
        <v>3923</v>
      </c>
      <c r="D9822" t="s">
        <v>3922</v>
      </c>
      <c r="E9822">
        <v>2.3199999999999998</v>
      </c>
      <c r="F9822">
        <v>0</v>
      </c>
      <c r="G9822" s="453"/>
    </row>
    <row r="9823" spans="2:7" x14ac:dyDescent="0.25">
      <c r="B9823">
        <v>97915</v>
      </c>
      <c r="C9823" t="s">
        <v>4926</v>
      </c>
      <c r="D9823" t="s">
        <v>4717</v>
      </c>
      <c r="E9823">
        <v>1.29</v>
      </c>
      <c r="F9823">
        <v>0</v>
      </c>
      <c r="G9823" s="453"/>
    </row>
    <row r="9824" spans="2:7" x14ac:dyDescent="0.25">
      <c r="B9824">
        <v>97919</v>
      </c>
      <c r="C9824" t="s">
        <v>3925</v>
      </c>
      <c r="D9824" t="s">
        <v>3922</v>
      </c>
      <c r="E9824">
        <v>0.85</v>
      </c>
      <c r="F9824">
        <v>0</v>
      </c>
      <c r="G9824" s="457"/>
    </row>
    <row r="9825" spans="2:7" x14ac:dyDescent="0.25">
      <c r="B9825">
        <v>97914</v>
      </c>
      <c r="C9825" t="s">
        <v>4925</v>
      </c>
      <c r="D9825" t="s">
        <v>4717</v>
      </c>
      <c r="E9825">
        <v>3.21</v>
      </c>
      <c r="F9825">
        <v>0</v>
      </c>
      <c r="G9825" s="457"/>
    </row>
    <row r="9826" spans="2:7" x14ac:dyDescent="0.25">
      <c r="B9826">
        <v>97918</v>
      </c>
      <c r="C9826" t="s">
        <v>3924</v>
      </c>
      <c r="D9826" t="s">
        <v>3922</v>
      </c>
      <c r="E9826">
        <v>2.14</v>
      </c>
      <c r="F9826">
        <v>0</v>
      </c>
      <c r="G9826" s="453"/>
    </row>
    <row r="9827" spans="2:7" x14ac:dyDescent="0.25">
      <c r="B9827">
        <v>100949</v>
      </c>
      <c r="C9827" t="s">
        <v>4939</v>
      </c>
      <c r="D9827" t="s">
        <v>3922</v>
      </c>
      <c r="E9827">
        <v>7.17</v>
      </c>
      <c r="F9827">
        <v>0</v>
      </c>
      <c r="G9827" s="453"/>
    </row>
    <row r="9828" spans="2:7" x14ac:dyDescent="0.25">
      <c r="B9828">
        <v>100945</v>
      </c>
      <c r="C9828" t="s">
        <v>4935</v>
      </c>
      <c r="D9828" t="s">
        <v>3922</v>
      </c>
      <c r="E9828">
        <v>3.01</v>
      </c>
      <c r="F9828">
        <v>0</v>
      </c>
      <c r="G9828" s="453"/>
    </row>
    <row r="9829" spans="2:7" x14ac:dyDescent="0.25">
      <c r="B9829">
        <v>100946</v>
      </c>
      <c r="C9829" t="s">
        <v>4936</v>
      </c>
      <c r="D9829" t="s">
        <v>3922</v>
      </c>
      <c r="E9829">
        <v>2.59</v>
      </c>
      <c r="F9829">
        <v>0</v>
      </c>
      <c r="G9829" s="453"/>
    </row>
    <row r="9830" spans="2:7" x14ac:dyDescent="0.25">
      <c r="B9830">
        <v>100948</v>
      </c>
      <c r="C9830" t="s">
        <v>4938</v>
      </c>
      <c r="D9830" t="s">
        <v>3922</v>
      </c>
      <c r="E9830">
        <v>0.95</v>
      </c>
      <c r="F9830">
        <v>0</v>
      </c>
      <c r="G9830" s="457"/>
    </row>
    <row r="9831" spans="2:7" x14ac:dyDescent="0.25">
      <c r="B9831">
        <v>100947</v>
      </c>
      <c r="C9831" t="s">
        <v>4937</v>
      </c>
      <c r="D9831" t="s">
        <v>3922</v>
      </c>
      <c r="E9831">
        <v>2.4</v>
      </c>
      <c r="F9831">
        <v>0</v>
      </c>
      <c r="G9831" s="453"/>
    </row>
    <row r="9832" spans="2:7" x14ac:dyDescent="0.25">
      <c r="B9832">
        <v>100954</v>
      </c>
      <c r="C9832" t="s">
        <v>13346</v>
      </c>
      <c r="D9832" t="s">
        <v>3922</v>
      </c>
      <c r="E9832">
        <v>9.08</v>
      </c>
      <c r="F9832">
        <v>0</v>
      </c>
      <c r="G9832" s="453"/>
    </row>
    <row r="9833" spans="2:7" x14ac:dyDescent="0.25">
      <c r="B9833">
        <v>100950</v>
      </c>
      <c r="C9833" t="s">
        <v>13347</v>
      </c>
      <c r="D9833" t="s">
        <v>3922</v>
      </c>
      <c r="E9833">
        <v>3.81</v>
      </c>
      <c r="F9833">
        <v>0</v>
      </c>
      <c r="G9833" s="453"/>
    </row>
    <row r="9834" spans="2:7" x14ac:dyDescent="0.25">
      <c r="B9834">
        <v>100951</v>
      </c>
      <c r="C9834" t="s">
        <v>13348</v>
      </c>
      <c r="D9834" t="s">
        <v>3922</v>
      </c>
      <c r="E9834">
        <v>3.29</v>
      </c>
      <c r="F9834">
        <v>0</v>
      </c>
      <c r="G9834" s="457"/>
    </row>
    <row r="9835" spans="2:7" x14ac:dyDescent="0.25">
      <c r="B9835">
        <v>100953</v>
      </c>
      <c r="C9835" t="s">
        <v>13349</v>
      </c>
      <c r="D9835" t="s">
        <v>3922</v>
      </c>
      <c r="E9835">
        <v>1.2</v>
      </c>
      <c r="F9835">
        <v>0</v>
      </c>
      <c r="G9835" s="453"/>
    </row>
    <row r="9836" spans="2:7" x14ac:dyDescent="0.25">
      <c r="B9836">
        <v>100952</v>
      </c>
      <c r="C9836" t="s">
        <v>13350</v>
      </c>
      <c r="D9836" t="s">
        <v>3922</v>
      </c>
      <c r="E9836">
        <v>3.04</v>
      </c>
      <c r="F9836">
        <v>0</v>
      </c>
      <c r="G9836" s="453"/>
    </row>
    <row r="9837" spans="2:7" x14ac:dyDescent="0.25">
      <c r="B9837">
        <v>100964</v>
      </c>
      <c r="C9837" t="s">
        <v>4949</v>
      </c>
      <c r="D9837" t="s">
        <v>4717</v>
      </c>
      <c r="E9837">
        <v>9.3000000000000007</v>
      </c>
      <c r="F9837">
        <v>4.2999999999999997E-2</v>
      </c>
      <c r="G9837" s="453"/>
    </row>
    <row r="9838" spans="2:7" x14ac:dyDescent="0.25">
      <c r="B9838">
        <v>100960</v>
      </c>
      <c r="C9838" t="s">
        <v>4945</v>
      </c>
      <c r="D9838" t="s">
        <v>4717</v>
      </c>
      <c r="E9838">
        <v>3.88</v>
      </c>
      <c r="F9838">
        <v>4.1200000000000001E-2</v>
      </c>
      <c r="G9838" s="453"/>
    </row>
    <row r="9839" spans="2:7" x14ac:dyDescent="0.25">
      <c r="B9839">
        <v>100961</v>
      </c>
      <c r="C9839" t="s">
        <v>4946</v>
      </c>
      <c r="D9839" t="s">
        <v>4717</v>
      </c>
      <c r="E9839">
        <v>3.36</v>
      </c>
      <c r="F9839">
        <v>4.1700000000000001E-2</v>
      </c>
      <c r="G9839" s="453"/>
    </row>
    <row r="9840" spans="2:7" x14ac:dyDescent="0.25">
      <c r="B9840">
        <v>100963</v>
      </c>
      <c r="C9840" t="s">
        <v>4948</v>
      </c>
      <c r="D9840" t="s">
        <v>4717</v>
      </c>
      <c r="E9840">
        <v>1.2</v>
      </c>
      <c r="F9840">
        <v>3.3300000000000003E-2</v>
      </c>
      <c r="G9840" s="453"/>
    </row>
    <row r="9841" spans="2:7" x14ac:dyDescent="0.25">
      <c r="B9841">
        <v>100962</v>
      </c>
      <c r="C9841" t="s">
        <v>4947</v>
      </c>
      <c r="D9841" t="s">
        <v>4717</v>
      </c>
      <c r="E9841">
        <v>3.07</v>
      </c>
      <c r="F9841">
        <v>3.9100000000000003E-2</v>
      </c>
      <c r="G9841" s="453"/>
    </row>
    <row r="9842" spans="2:7" x14ac:dyDescent="0.25">
      <c r="B9842">
        <v>100959</v>
      </c>
      <c r="C9842" t="s">
        <v>4944</v>
      </c>
      <c r="D9842" t="s">
        <v>4717</v>
      </c>
      <c r="E9842">
        <v>12.34</v>
      </c>
      <c r="F9842">
        <v>4.4600000000000001E-2</v>
      </c>
      <c r="G9842" s="453"/>
    </row>
    <row r="9843" spans="2:7" x14ac:dyDescent="0.25">
      <c r="B9843">
        <v>100955</v>
      </c>
      <c r="C9843" t="s">
        <v>4940</v>
      </c>
      <c r="D9843" t="s">
        <v>4717</v>
      </c>
      <c r="E9843">
        <v>5.17</v>
      </c>
      <c r="F9843">
        <v>4.4499999999999998E-2</v>
      </c>
      <c r="G9843" s="453"/>
    </row>
    <row r="9844" spans="2:7" x14ac:dyDescent="0.25">
      <c r="B9844">
        <v>100956</v>
      </c>
      <c r="C9844" t="s">
        <v>4941</v>
      </c>
      <c r="D9844" t="s">
        <v>4717</v>
      </c>
      <c r="E9844">
        <v>4.49</v>
      </c>
      <c r="F9844">
        <v>4.2299999999999997E-2</v>
      </c>
      <c r="G9844" s="453"/>
    </row>
    <row r="9845" spans="2:7" x14ac:dyDescent="0.25">
      <c r="B9845">
        <v>100958</v>
      </c>
      <c r="C9845" t="s">
        <v>4943</v>
      </c>
      <c r="D9845" t="s">
        <v>4717</v>
      </c>
      <c r="E9845">
        <v>1.65</v>
      </c>
      <c r="F9845">
        <v>4.24E-2</v>
      </c>
      <c r="G9845" s="453"/>
    </row>
    <row r="9846" spans="2:7" x14ac:dyDescent="0.25">
      <c r="B9846">
        <v>100957</v>
      </c>
      <c r="C9846" t="s">
        <v>4942</v>
      </c>
      <c r="D9846" t="s">
        <v>4717</v>
      </c>
      <c r="E9846">
        <v>4.1100000000000003</v>
      </c>
      <c r="F9846">
        <v>4.3799999999999999E-2</v>
      </c>
      <c r="G9846" s="453"/>
    </row>
    <row r="9847" spans="2:7" x14ac:dyDescent="0.25">
      <c r="B9847">
        <v>100969</v>
      </c>
      <c r="C9847" t="s">
        <v>4953</v>
      </c>
      <c r="D9847" t="s">
        <v>3922</v>
      </c>
      <c r="E9847">
        <v>2.42</v>
      </c>
      <c r="F9847">
        <v>2.4799999999999999E-2</v>
      </c>
      <c r="G9847" s="453"/>
    </row>
    <row r="9848" spans="2:7" x14ac:dyDescent="0.25">
      <c r="B9848">
        <v>100970</v>
      </c>
      <c r="C9848" t="s">
        <v>13351</v>
      </c>
      <c r="D9848" t="s">
        <v>3922</v>
      </c>
      <c r="E9848">
        <v>2.0499999999999998</v>
      </c>
      <c r="F9848">
        <v>2.93E-2</v>
      </c>
      <c r="G9848" s="453"/>
    </row>
    <row r="9849" spans="2:7" x14ac:dyDescent="0.25">
      <c r="B9849">
        <v>102333</v>
      </c>
      <c r="C9849" t="s">
        <v>4957</v>
      </c>
      <c r="D9849" t="s">
        <v>3922</v>
      </c>
      <c r="E9849">
        <v>0.77</v>
      </c>
      <c r="F9849">
        <v>1.2999999999999999E-2</v>
      </c>
      <c r="G9849" s="453"/>
    </row>
    <row r="9850" spans="2:7" x14ac:dyDescent="0.25">
      <c r="B9850">
        <v>102332</v>
      </c>
      <c r="C9850" t="s">
        <v>4956</v>
      </c>
      <c r="D9850" t="s">
        <v>3922</v>
      </c>
      <c r="E9850">
        <v>1.92</v>
      </c>
      <c r="F9850">
        <v>2.5999999999999999E-2</v>
      </c>
      <c r="G9850" s="453"/>
    </row>
    <row r="9851" spans="2:7" x14ac:dyDescent="0.25">
      <c r="B9851">
        <v>100965</v>
      </c>
      <c r="C9851" t="s">
        <v>13352</v>
      </c>
      <c r="D9851" t="s">
        <v>3922</v>
      </c>
      <c r="E9851">
        <v>1.86</v>
      </c>
      <c r="F9851">
        <v>2.69E-2</v>
      </c>
      <c r="G9851" s="453"/>
    </row>
    <row r="9852" spans="2:7" x14ac:dyDescent="0.25">
      <c r="B9852">
        <v>100966</v>
      </c>
      <c r="C9852" t="s">
        <v>13353</v>
      </c>
      <c r="D9852" t="s">
        <v>3922</v>
      </c>
      <c r="E9852">
        <v>1.6</v>
      </c>
      <c r="F9852">
        <v>2.5000000000000001E-2</v>
      </c>
      <c r="G9852" s="453"/>
    </row>
    <row r="9853" spans="2:7" x14ac:dyDescent="0.25">
      <c r="B9853">
        <v>102331</v>
      </c>
      <c r="C9853" t="s">
        <v>4955</v>
      </c>
      <c r="D9853" t="s">
        <v>3922</v>
      </c>
      <c r="E9853">
        <v>0.59</v>
      </c>
      <c r="F9853">
        <v>1.6899999999999998E-2</v>
      </c>
      <c r="G9853" s="453"/>
    </row>
    <row r="9854" spans="2:7" x14ac:dyDescent="0.25">
      <c r="B9854">
        <v>102330</v>
      </c>
      <c r="C9854" t="s">
        <v>4954</v>
      </c>
      <c r="D9854" t="s">
        <v>3922</v>
      </c>
      <c r="E9854">
        <v>1.49</v>
      </c>
      <c r="F9854">
        <v>2.01E-2</v>
      </c>
      <c r="G9854" s="453"/>
    </row>
    <row r="9855" spans="2:7" x14ac:dyDescent="0.25">
      <c r="B9855">
        <v>97804</v>
      </c>
      <c r="C9855" t="s">
        <v>15452</v>
      </c>
      <c r="D9855" t="s">
        <v>71</v>
      </c>
      <c r="E9855">
        <v>0</v>
      </c>
      <c r="G9855" s="453"/>
    </row>
    <row r="9856" spans="2:7" x14ac:dyDescent="0.25">
      <c r="B9856">
        <v>106306</v>
      </c>
      <c r="C9856" t="s">
        <v>15453</v>
      </c>
      <c r="D9856" t="s">
        <v>71</v>
      </c>
      <c r="E9856">
        <v>0</v>
      </c>
      <c r="G9856" s="453"/>
    </row>
    <row r="9857" spans="2:7" x14ac:dyDescent="0.25">
      <c r="B9857">
        <v>104389</v>
      </c>
      <c r="C9857" t="s">
        <v>15454</v>
      </c>
      <c r="D9857" t="s">
        <v>71</v>
      </c>
      <c r="E9857">
        <v>0</v>
      </c>
      <c r="G9857" s="453"/>
    </row>
    <row r="9858" spans="2:7" x14ac:dyDescent="0.25">
      <c r="B9858">
        <v>106307</v>
      </c>
      <c r="C9858" t="s">
        <v>15455</v>
      </c>
      <c r="D9858" t="s">
        <v>71</v>
      </c>
      <c r="E9858">
        <v>0</v>
      </c>
      <c r="G9858" s="453"/>
    </row>
    <row r="9859" spans="2:7" x14ac:dyDescent="0.25">
      <c r="B9859">
        <v>104378</v>
      </c>
      <c r="C9859" t="s">
        <v>15456</v>
      </c>
      <c r="D9859" t="s">
        <v>71</v>
      </c>
      <c r="E9859">
        <v>0</v>
      </c>
      <c r="G9859" s="453"/>
    </row>
    <row r="9860" spans="2:7" x14ac:dyDescent="0.25">
      <c r="B9860">
        <v>106308</v>
      </c>
      <c r="C9860" t="s">
        <v>15457</v>
      </c>
      <c r="D9860" t="s">
        <v>71</v>
      </c>
      <c r="E9860">
        <v>0</v>
      </c>
      <c r="G9860" s="453"/>
    </row>
    <row r="9861" spans="2:7" x14ac:dyDescent="0.25">
      <c r="B9861">
        <v>104379</v>
      </c>
      <c r="C9861" t="s">
        <v>15458</v>
      </c>
      <c r="D9861" t="s">
        <v>71</v>
      </c>
      <c r="E9861">
        <v>0</v>
      </c>
      <c r="G9861" s="453"/>
    </row>
    <row r="9862" spans="2:7" x14ac:dyDescent="0.25">
      <c r="B9862">
        <v>106309</v>
      </c>
      <c r="C9862" t="s">
        <v>15459</v>
      </c>
      <c r="D9862" t="s">
        <v>71</v>
      </c>
      <c r="E9862">
        <v>0</v>
      </c>
      <c r="G9862" s="453"/>
    </row>
    <row r="9863" spans="2:7" x14ac:dyDescent="0.25">
      <c r="B9863">
        <v>97801</v>
      </c>
      <c r="C9863" t="s">
        <v>15460</v>
      </c>
      <c r="D9863" t="s">
        <v>71</v>
      </c>
      <c r="E9863">
        <v>0</v>
      </c>
      <c r="G9863" s="453"/>
    </row>
    <row r="9864" spans="2:7" x14ac:dyDescent="0.25">
      <c r="B9864">
        <v>106303</v>
      </c>
      <c r="C9864" t="s">
        <v>15461</v>
      </c>
      <c r="D9864" t="s">
        <v>71</v>
      </c>
      <c r="E9864">
        <v>0</v>
      </c>
      <c r="G9864" s="453"/>
    </row>
    <row r="9865" spans="2:7" x14ac:dyDescent="0.25">
      <c r="B9865">
        <v>104376</v>
      </c>
      <c r="C9865" t="s">
        <v>15462</v>
      </c>
      <c r="D9865" t="s">
        <v>71</v>
      </c>
      <c r="E9865">
        <v>0</v>
      </c>
      <c r="G9865" s="453"/>
    </row>
    <row r="9866" spans="2:7" x14ac:dyDescent="0.25">
      <c r="B9866">
        <v>106304</v>
      </c>
      <c r="C9866" t="s">
        <v>15463</v>
      </c>
      <c r="D9866" t="s">
        <v>71</v>
      </c>
      <c r="E9866">
        <v>0</v>
      </c>
      <c r="G9866" s="453"/>
    </row>
    <row r="9867" spans="2:7" x14ac:dyDescent="0.25">
      <c r="B9867">
        <v>104377</v>
      </c>
      <c r="C9867" t="s">
        <v>15464</v>
      </c>
      <c r="D9867" t="s">
        <v>71</v>
      </c>
      <c r="E9867">
        <v>0</v>
      </c>
      <c r="G9867" s="453"/>
    </row>
    <row r="9868" spans="2:7" x14ac:dyDescent="0.25">
      <c r="B9868">
        <v>106305</v>
      </c>
      <c r="C9868" t="s">
        <v>15465</v>
      </c>
      <c r="D9868" t="s">
        <v>71</v>
      </c>
      <c r="E9868">
        <v>0</v>
      </c>
      <c r="G9868" s="453"/>
    </row>
    <row r="9869" spans="2:7" x14ac:dyDescent="0.25">
      <c r="B9869">
        <v>97808</v>
      </c>
      <c r="C9869" t="s">
        <v>15466</v>
      </c>
      <c r="D9869" t="s">
        <v>71</v>
      </c>
      <c r="E9869">
        <v>0</v>
      </c>
      <c r="G9869" s="457"/>
    </row>
    <row r="9870" spans="2:7" x14ac:dyDescent="0.25">
      <c r="B9870">
        <v>106310</v>
      </c>
      <c r="C9870" t="s">
        <v>15467</v>
      </c>
      <c r="D9870" t="s">
        <v>71</v>
      </c>
      <c r="E9870">
        <v>0</v>
      </c>
      <c r="G9870" s="453"/>
    </row>
    <row r="9871" spans="2:7" x14ac:dyDescent="0.25">
      <c r="B9871">
        <v>104380</v>
      </c>
      <c r="C9871" t="s">
        <v>15468</v>
      </c>
      <c r="D9871" t="s">
        <v>71</v>
      </c>
      <c r="E9871">
        <v>0</v>
      </c>
      <c r="G9871" s="453"/>
    </row>
    <row r="9872" spans="2:7" x14ac:dyDescent="0.25">
      <c r="B9872">
        <v>106311</v>
      </c>
      <c r="C9872" t="s">
        <v>15469</v>
      </c>
      <c r="D9872" t="s">
        <v>71</v>
      </c>
      <c r="E9872">
        <v>0</v>
      </c>
      <c r="G9872" s="453"/>
    </row>
    <row r="9873" spans="2:7" x14ac:dyDescent="0.25">
      <c r="B9873">
        <v>104381</v>
      </c>
      <c r="C9873" t="s">
        <v>15470</v>
      </c>
      <c r="D9873" t="s">
        <v>71</v>
      </c>
      <c r="E9873">
        <v>0</v>
      </c>
      <c r="G9873" s="453"/>
    </row>
    <row r="9874" spans="2:7" x14ac:dyDescent="0.25">
      <c r="B9874">
        <v>106312</v>
      </c>
      <c r="C9874" t="s">
        <v>15471</v>
      </c>
      <c r="D9874" t="s">
        <v>71</v>
      </c>
      <c r="E9874">
        <v>0</v>
      </c>
      <c r="G9874" s="453"/>
    </row>
    <row r="9875" spans="2:7" x14ac:dyDescent="0.25">
      <c r="B9875">
        <v>104382</v>
      </c>
      <c r="C9875" t="s">
        <v>15472</v>
      </c>
      <c r="D9875" t="s">
        <v>71</v>
      </c>
      <c r="E9875">
        <v>0</v>
      </c>
      <c r="G9875" s="453"/>
    </row>
    <row r="9876" spans="2:7" x14ac:dyDescent="0.25">
      <c r="B9876">
        <v>106313</v>
      </c>
      <c r="C9876" t="s">
        <v>15473</v>
      </c>
      <c r="D9876" t="s">
        <v>71</v>
      </c>
      <c r="E9876">
        <v>0</v>
      </c>
      <c r="G9876" s="453"/>
    </row>
    <row r="9877" spans="2:7" x14ac:dyDescent="0.25">
      <c r="B9877">
        <v>103138</v>
      </c>
      <c r="C9877" t="s">
        <v>13354</v>
      </c>
      <c r="D9877" t="s">
        <v>60</v>
      </c>
      <c r="E9877">
        <v>40.479999999999997</v>
      </c>
      <c r="F9877">
        <v>0</v>
      </c>
      <c r="G9877" s="457"/>
    </row>
    <row r="9878" spans="2:7" x14ac:dyDescent="0.25">
      <c r="B9878">
        <v>103151</v>
      </c>
      <c r="C9878" t="s">
        <v>13355</v>
      </c>
      <c r="D9878" t="s">
        <v>60</v>
      </c>
      <c r="E9878">
        <v>380.66</v>
      </c>
      <c r="F9878">
        <v>0</v>
      </c>
      <c r="G9878" s="457"/>
    </row>
    <row r="9879" spans="2:7" x14ac:dyDescent="0.25">
      <c r="B9879">
        <v>103152</v>
      </c>
      <c r="C9879" t="s">
        <v>13356</v>
      </c>
      <c r="D9879" t="s">
        <v>60</v>
      </c>
      <c r="E9879">
        <v>453.66</v>
      </c>
      <c r="F9879">
        <v>0</v>
      </c>
      <c r="G9879" s="453"/>
    </row>
    <row r="9880" spans="2:7" x14ac:dyDescent="0.25">
      <c r="B9880">
        <v>103139</v>
      </c>
      <c r="C9880" t="s">
        <v>13357</v>
      </c>
      <c r="D9880" t="s">
        <v>60</v>
      </c>
      <c r="E9880">
        <v>52.92</v>
      </c>
      <c r="F9880">
        <v>0</v>
      </c>
      <c r="G9880" s="453"/>
    </row>
    <row r="9881" spans="2:7" x14ac:dyDescent="0.25">
      <c r="B9881">
        <v>103140</v>
      </c>
      <c r="C9881" t="s">
        <v>13358</v>
      </c>
      <c r="D9881" t="s">
        <v>60</v>
      </c>
      <c r="E9881">
        <v>65.319999999999993</v>
      </c>
      <c r="F9881">
        <v>0</v>
      </c>
      <c r="G9881" s="453"/>
    </row>
    <row r="9882" spans="2:7" x14ac:dyDescent="0.25">
      <c r="B9882">
        <v>103141</v>
      </c>
      <c r="C9882" t="s">
        <v>13359</v>
      </c>
      <c r="D9882" t="s">
        <v>60</v>
      </c>
      <c r="E9882">
        <v>101.08</v>
      </c>
      <c r="F9882">
        <v>0</v>
      </c>
      <c r="G9882" s="457"/>
    </row>
    <row r="9883" spans="2:7" x14ac:dyDescent="0.25">
      <c r="B9883">
        <v>103142</v>
      </c>
      <c r="C9883" t="s">
        <v>13360</v>
      </c>
      <c r="D9883" t="s">
        <v>60</v>
      </c>
      <c r="E9883">
        <v>113.49</v>
      </c>
      <c r="F9883">
        <v>0</v>
      </c>
      <c r="G9883" s="457"/>
    </row>
    <row r="9884" spans="2:7" x14ac:dyDescent="0.25">
      <c r="B9884">
        <v>103143</v>
      </c>
      <c r="C9884" t="s">
        <v>13361</v>
      </c>
      <c r="D9884" t="s">
        <v>60</v>
      </c>
      <c r="E9884">
        <v>149.25</v>
      </c>
      <c r="F9884">
        <v>0</v>
      </c>
      <c r="G9884" s="453"/>
    </row>
    <row r="9885" spans="2:7" x14ac:dyDescent="0.25">
      <c r="B9885">
        <v>103144</v>
      </c>
      <c r="C9885" t="s">
        <v>13362</v>
      </c>
      <c r="D9885" t="s">
        <v>60</v>
      </c>
      <c r="E9885">
        <v>161.65</v>
      </c>
      <c r="F9885">
        <v>0</v>
      </c>
      <c r="G9885" s="453"/>
    </row>
    <row r="9886" spans="2:7" x14ac:dyDescent="0.25">
      <c r="B9886">
        <v>103145</v>
      </c>
      <c r="C9886" t="s">
        <v>13363</v>
      </c>
      <c r="D9886" t="s">
        <v>60</v>
      </c>
      <c r="E9886">
        <v>197.42</v>
      </c>
      <c r="F9886">
        <v>0</v>
      </c>
      <c r="G9886" s="453"/>
    </row>
    <row r="9887" spans="2:7" x14ac:dyDescent="0.25">
      <c r="B9887">
        <v>103146</v>
      </c>
      <c r="C9887" t="s">
        <v>13364</v>
      </c>
      <c r="D9887" t="s">
        <v>60</v>
      </c>
      <c r="E9887">
        <v>209.82</v>
      </c>
      <c r="F9887">
        <v>0</v>
      </c>
      <c r="G9887" s="453"/>
    </row>
    <row r="9888" spans="2:7" x14ac:dyDescent="0.25">
      <c r="B9888">
        <v>103147</v>
      </c>
      <c r="C9888" t="s">
        <v>13365</v>
      </c>
      <c r="D9888" t="s">
        <v>60</v>
      </c>
      <c r="E9888">
        <v>234.66</v>
      </c>
      <c r="F9888">
        <v>0</v>
      </c>
      <c r="G9888" s="453"/>
    </row>
    <row r="9889" spans="2:7" x14ac:dyDescent="0.25">
      <c r="B9889">
        <v>103148</v>
      </c>
      <c r="C9889" t="s">
        <v>13366</v>
      </c>
      <c r="D9889" t="s">
        <v>60</v>
      </c>
      <c r="E9889">
        <v>282.81</v>
      </c>
      <c r="F9889">
        <v>0</v>
      </c>
      <c r="G9889" s="457"/>
    </row>
    <row r="9890" spans="2:7" x14ac:dyDescent="0.25">
      <c r="B9890">
        <v>103137</v>
      </c>
      <c r="C9890" t="s">
        <v>13367</v>
      </c>
      <c r="D9890" t="s">
        <v>60</v>
      </c>
      <c r="E9890">
        <v>35.520000000000003</v>
      </c>
      <c r="F9890">
        <v>0</v>
      </c>
      <c r="G9890" s="453"/>
    </row>
    <row r="9891" spans="2:7" x14ac:dyDescent="0.25">
      <c r="B9891">
        <v>103149</v>
      </c>
      <c r="C9891" t="s">
        <v>13368</v>
      </c>
      <c r="D9891" t="s">
        <v>60</v>
      </c>
      <c r="E9891">
        <v>307.64999999999998</v>
      </c>
      <c r="F9891">
        <v>0</v>
      </c>
      <c r="G9891" s="453"/>
    </row>
    <row r="9892" spans="2:7" x14ac:dyDescent="0.25">
      <c r="B9892">
        <v>103150</v>
      </c>
      <c r="C9892" t="s">
        <v>13369</v>
      </c>
      <c r="D9892" t="s">
        <v>60</v>
      </c>
      <c r="E9892">
        <v>355.76</v>
      </c>
      <c r="F9892">
        <v>0</v>
      </c>
      <c r="G9892" s="453"/>
    </row>
    <row r="9893" spans="2:7" x14ac:dyDescent="0.25">
      <c r="B9893">
        <v>103106</v>
      </c>
      <c r="C9893" t="s">
        <v>13370</v>
      </c>
      <c r="D9893" t="s">
        <v>60</v>
      </c>
      <c r="E9893">
        <v>61.53</v>
      </c>
      <c r="F9893">
        <v>0</v>
      </c>
      <c r="G9893" s="453"/>
    </row>
    <row r="9894" spans="2:7" x14ac:dyDescent="0.25">
      <c r="B9894">
        <v>103119</v>
      </c>
      <c r="C9894" t="s">
        <v>13371</v>
      </c>
      <c r="D9894" t="s">
        <v>60</v>
      </c>
      <c r="E9894">
        <v>741.86</v>
      </c>
      <c r="F9894">
        <v>0</v>
      </c>
      <c r="G9894" s="453"/>
    </row>
    <row r="9895" spans="2:7" x14ac:dyDescent="0.25">
      <c r="B9895">
        <v>103120</v>
      </c>
      <c r="C9895" t="s">
        <v>13372</v>
      </c>
      <c r="D9895" t="s">
        <v>60</v>
      </c>
      <c r="E9895">
        <v>887.85</v>
      </c>
      <c r="F9895">
        <v>0</v>
      </c>
      <c r="G9895" s="453"/>
    </row>
    <row r="9896" spans="2:7" x14ac:dyDescent="0.25">
      <c r="B9896">
        <v>103107</v>
      </c>
      <c r="C9896" t="s">
        <v>13373</v>
      </c>
      <c r="D9896" t="s">
        <v>60</v>
      </c>
      <c r="E9896">
        <v>86.36</v>
      </c>
      <c r="F9896">
        <v>0</v>
      </c>
      <c r="G9896" s="453"/>
    </row>
    <row r="9897" spans="2:7" x14ac:dyDescent="0.25">
      <c r="B9897">
        <v>103108</v>
      </c>
      <c r="C9897" t="s">
        <v>13374</v>
      </c>
      <c r="D9897" t="s">
        <v>60</v>
      </c>
      <c r="E9897">
        <v>111.2</v>
      </c>
      <c r="F9897">
        <v>0</v>
      </c>
      <c r="G9897" s="453"/>
    </row>
    <row r="9898" spans="2:7" x14ac:dyDescent="0.25">
      <c r="B9898">
        <v>103109</v>
      </c>
      <c r="C9898" t="s">
        <v>13375</v>
      </c>
      <c r="D9898" t="s">
        <v>60</v>
      </c>
      <c r="E9898">
        <v>182.7</v>
      </c>
      <c r="F9898">
        <v>0</v>
      </c>
      <c r="G9898" s="453"/>
    </row>
    <row r="9899" spans="2:7" x14ac:dyDescent="0.25">
      <c r="B9899">
        <v>103110</v>
      </c>
      <c r="C9899" t="s">
        <v>13376</v>
      </c>
      <c r="D9899" t="s">
        <v>60</v>
      </c>
      <c r="E9899">
        <v>207.53</v>
      </c>
      <c r="F9899">
        <v>0</v>
      </c>
      <c r="G9899" s="453"/>
    </row>
    <row r="9900" spans="2:7" x14ac:dyDescent="0.25">
      <c r="B9900">
        <v>103111</v>
      </c>
      <c r="C9900" t="s">
        <v>13377</v>
      </c>
      <c r="D9900" t="s">
        <v>60</v>
      </c>
      <c r="E9900">
        <v>279.04000000000002</v>
      </c>
      <c r="F9900">
        <v>0</v>
      </c>
      <c r="G9900" s="453"/>
    </row>
    <row r="9901" spans="2:7" x14ac:dyDescent="0.25">
      <c r="B9901">
        <v>103112</v>
      </c>
      <c r="C9901" t="s">
        <v>13378</v>
      </c>
      <c r="D9901" t="s">
        <v>60</v>
      </c>
      <c r="E9901">
        <v>303.86</v>
      </c>
      <c r="F9901">
        <v>0</v>
      </c>
      <c r="G9901" s="453"/>
    </row>
    <row r="9902" spans="2:7" x14ac:dyDescent="0.25">
      <c r="B9902">
        <v>103113</v>
      </c>
      <c r="C9902" t="s">
        <v>13379</v>
      </c>
      <c r="D9902" t="s">
        <v>60</v>
      </c>
      <c r="E9902">
        <v>375.36</v>
      </c>
      <c r="F9902">
        <v>0</v>
      </c>
      <c r="G9902" s="453"/>
    </row>
    <row r="9903" spans="2:7" x14ac:dyDescent="0.25">
      <c r="B9903">
        <v>103114</v>
      </c>
      <c r="C9903" t="s">
        <v>13380</v>
      </c>
      <c r="D9903" t="s">
        <v>60</v>
      </c>
      <c r="E9903">
        <v>400.19</v>
      </c>
      <c r="F9903">
        <v>0</v>
      </c>
      <c r="G9903" s="453"/>
    </row>
    <row r="9904" spans="2:7" x14ac:dyDescent="0.25">
      <c r="B9904">
        <v>103115</v>
      </c>
      <c r="C9904" t="s">
        <v>13381</v>
      </c>
      <c r="D9904" t="s">
        <v>60</v>
      </c>
      <c r="E9904">
        <v>449.86</v>
      </c>
      <c r="F9904">
        <v>0</v>
      </c>
      <c r="G9904" s="453"/>
    </row>
    <row r="9905" spans="2:7" x14ac:dyDescent="0.25">
      <c r="B9905">
        <v>103116</v>
      </c>
      <c r="C9905" t="s">
        <v>13382</v>
      </c>
      <c r="D9905" t="s">
        <v>60</v>
      </c>
      <c r="E9905">
        <v>546.19000000000005</v>
      </c>
      <c r="F9905">
        <v>0</v>
      </c>
      <c r="G9905" s="453"/>
    </row>
    <row r="9906" spans="2:7" x14ac:dyDescent="0.25">
      <c r="B9906">
        <v>103105</v>
      </c>
      <c r="C9906" t="s">
        <v>13383</v>
      </c>
      <c r="D9906" t="s">
        <v>60</v>
      </c>
      <c r="E9906">
        <v>51.58</v>
      </c>
      <c r="F9906">
        <v>0</v>
      </c>
      <c r="G9906" s="453"/>
    </row>
    <row r="9907" spans="2:7" x14ac:dyDescent="0.25">
      <c r="B9907">
        <v>103117</v>
      </c>
      <c r="C9907" t="s">
        <v>13384</v>
      </c>
      <c r="D9907" t="s">
        <v>60</v>
      </c>
      <c r="E9907">
        <v>595.86</v>
      </c>
      <c r="F9907">
        <v>0</v>
      </c>
      <c r="G9907" s="453"/>
    </row>
    <row r="9908" spans="2:7" x14ac:dyDescent="0.25">
      <c r="B9908">
        <v>103118</v>
      </c>
      <c r="C9908" t="s">
        <v>13385</v>
      </c>
      <c r="D9908" t="s">
        <v>60</v>
      </c>
      <c r="E9908">
        <v>692.18</v>
      </c>
      <c r="F9908">
        <v>0</v>
      </c>
      <c r="G9908" s="453"/>
    </row>
    <row r="9909" spans="2:7" x14ac:dyDescent="0.25">
      <c r="B9909">
        <v>103122</v>
      </c>
      <c r="C9909" t="s">
        <v>13386</v>
      </c>
      <c r="D9909" t="s">
        <v>60</v>
      </c>
      <c r="E9909">
        <v>82.57</v>
      </c>
      <c r="F9909">
        <v>0</v>
      </c>
      <c r="G9909" s="453"/>
    </row>
    <row r="9910" spans="2:7" x14ac:dyDescent="0.25">
      <c r="B9910">
        <v>103135</v>
      </c>
      <c r="C9910" t="s">
        <v>13387</v>
      </c>
      <c r="D9910" t="s">
        <v>60</v>
      </c>
      <c r="E9910">
        <v>1103.08</v>
      </c>
      <c r="F9910">
        <v>0</v>
      </c>
      <c r="G9910" s="453"/>
    </row>
    <row r="9911" spans="2:7" x14ac:dyDescent="0.25">
      <c r="B9911">
        <v>103136</v>
      </c>
      <c r="C9911" t="s">
        <v>13388</v>
      </c>
      <c r="D9911" t="s">
        <v>60</v>
      </c>
      <c r="E9911">
        <v>1322.07</v>
      </c>
      <c r="F9911">
        <v>0</v>
      </c>
      <c r="G9911" s="453"/>
    </row>
    <row r="9912" spans="2:7" x14ac:dyDescent="0.25">
      <c r="B9912">
        <v>103123</v>
      </c>
      <c r="C9912" t="s">
        <v>13389</v>
      </c>
      <c r="D9912" t="s">
        <v>60</v>
      </c>
      <c r="E9912">
        <v>119.83</v>
      </c>
      <c r="F9912">
        <v>0</v>
      </c>
      <c r="G9912" s="453"/>
    </row>
    <row r="9913" spans="2:7" x14ac:dyDescent="0.25">
      <c r="B9913">
        <v>103124</v>
      </c>
      <c r="C9913" t="s">
        <v>13390</v>
      </c>
      <c r="D9913" t="s">
        <v>60</v>
      </c>
      <c r="E9913">
        <v>157.07</v>
      </c>
      <c r="F9913">
        <v>0</v>
      </c>
      <c r="G9913" s="453"/>
    </row>
    <row r="9914" spans="2:7" x14ac:dyDescent="0.25">
      <c r="B9914">
        <v>103125</v>
      </c>
      <c r="C9914" t="s">
        <v>13391</v>
      </c>
      <c r="D9914" t="s">
        <v>60</v>
      </c>
      <c r="E9914">
        <v>264.33999999999997</v>
      </c>
      <c r="F9914">
        <v>0</v>
      </c>
      <c r="G9914" s="453"/>
    </row>
    <row r="9915" spans="2:7" x14ac:dyDescent="0.25">
      <c r="B9915">
        <v>103126</v>
      </c>
      <c r="C9915" t="s">
        <v>13392</v>
      </c>
      <c r="D9915" t="s">
        <v>60</v>
      </c>
      <c r="E9915">
        <v>301.57</v>
      </c>
      <c r="F9915">
        <v>0</v>
      </c>
      <c r="G9915" s="453"/>
    </row>
    <row r="9916" spans="2:7" x14ac:dyDescent="0.25">
      <c r="B9916">
        <v>103127</v>
      </c>
      <c r="C9916" t="s">
        <v>13393</v>
      </c>
      <c r="D9916" t="s">
        <v>60</v>
      </c>
      <c r="E9916">
        <v>408.84</v>
      </c>
      <c r="F9916">
        <v>0</v>
      </c>
      <c r="G9916" s="453"/>
    </row>
    <row r="9917" spans="2:7" x14ac:dyDescent="0.25">
      <c r="B9917">
        <v>103128</v>
      </c>
      <c r="C9917" t="s">
        <v>13394</v>
      </c>
      <c r="D9917" t="s">
        <v>60</v>
      </c>
      <c r="E9917">
        <v>446.06</v>
      </c>
      <c r="F9917">
        <v>0</v>
      </c>
      <c r="G9917" s="453"/>
    </row>
    <row r="9918" spans="2:7" x14ac:dyDescent="0.25">
      <c r="B9918">
        <v>103129</v>
      </c>
      <c r="C9918" t="s">
        <v>13395</v>
      </c>
      <c r="D9918" t="s">
        <v>60</v>
      </c>
      <c r="E9918">
        <v>553.33000000000004</v>
      </c>
      <c r="F9918">
        <v>0</v>
      </c>
      <c r="G9918" s="453"/>
    </row>
    <row r="9919" spans="2:7" x14ac:dyDescent="0.25">
      <c r="B9919">
        <v>103130</v>
      </c>
      <c r="C9919" t="s">
        <v>13396</v>
      </c>
      <c r="D9919" t="s">
        <v>60</v>
      </c>
      <c r="E9919">
        <v>590.55999999999995</v>
      </c>
      <c r="F9919">
        <v>0</v>
      </c>
      <c r="G9919" s="453"/>
    </row>
    <row r="9920" spans="2:7" x14ac:dyDescent="0.25">
      <c r="B9920">
        <v>103131</v>
      </c>
      <c r="C9920" t="s">
        <v>13397</v>
      </c>
      <c r="D9920" t="s">
        <v>60</v>
      </c>
      <c r="E9920">
        <v>665.07</v>
      </c>
      <c r="F9920">
        <v>0</v>
      </c>
      <c r="G9920" s="453"/>
    </row>
    <row r="9921" spans="2:7" x14ac:dyDescent="0.25">
      <c r="B9921">
        <v>103132</v>
      </c>
      <c r="C9921" t="s">
        <v>13398</v>
      </c>
      <c r="D9921" t="s">
        <v>60</v>
      </c>
      <c r="E9921">
        <v>809.56</v>
      </c>
      <c r="F9921">
        <v>0</v>
      </c>
      <c r="G9921" s="453"/>
    </row>
    <row r="9922" spans="2:7" x14ac:dyDescent="0.25">
      <c r="B9922">
        <v>103121</v>
      </c>
      <c r="C9922" t="s">
        <v>13399</v>
      </c>
      <c r="D9922" t="s">
        <v>60</v>
      </c>
      <c r="E9922">
        <v>67.680000000000007</v>
      </c>
      <c r="F9922">
        <v>0</v>
      </c>
      <c r="G9922" s="453"/>
    </row>
    <row r="9923" spans="2:7" x14ac:dyDescent="0.25">
      <c r="B9923">
        <v>103133</v>
      </c>
      <c r="C9923" t="s">
        <v>13400</v>
      </c>
      <c r="D9923" t="s">
        <v>60</v>
      </c>
      <c r="E9923">
        <v>884.07</v>
      </c>
      <c r="F9923">
        <v>0</v>
      </c>
      <c r="G9923" s="453"/>
    </row>
    <row r="9924" spans="2:7" x14ac:dyDescent="0.25">
      <c r="B9924">
        <v>103134</v>
      </c>
      <c r="C9924" t="s">
        <v>13401</v>
      </c>
      <c r="D9924" t="s">
        <v>60</v>
      </c>
      <c r="E9924">
        <v>1028.56</v>
      </c>
      <c r="F9924">
        <v>0</v>
      </c>
      <c r="G9924" s="453"/>
    </row>
    <row r="9925" spans="2:7" x14ac:dyDescent="0.25">
      <c r="B9925">
        <v>103090</v>
      </c>
      <c r="C9925" t="s">
        <v>287</v>
      </c>
      <c r="D9925" t="s">
        <v>73</v>
      </c>
      <c r="E9925">
        <v>14.6</v>
      </c>
      <c r="F9925">
        <v>0</v>
      </c>
      <c r="G9925" s="453"/>
    </row>
    <row r="9926" spans="2:7" x14ac:dyDescent="0.25">
      <c r="B9926">
        <v>103103</v>
      </c>
      <c r="C9926" t="s">
        <v>300</v>
      </c>
      <c r="D9926" t="s">
        <v>73</v>
      </c>
      <c r="E9926">
        <v>143.22999999999999</v>
      </c>
      <c r="F9926">
        <v>0</v>
      </c>
      <c r="G9926" s="453"/>
    </row>
    <row r="9927" spans="2:7" x14ac:dyDescent="0.25">
      <c r="B9927">
        <v>103104</v>
      </c>
      <c r="C9927" t="s">
        <v>301</v>
      </c>
      <c r="D9927" t="s">
        <v>73</v>
      </c>
      <c r="E9927">
        <v>171.28</v>
      </c>
      <c r="F9927">
        <v>0</v>
      </c>
      <c r="G9927" s="453"/>
    </row>
    <row r="9928" spans="2:7" x14ac:dyDescent="0.25">
      <c r="B9928">
        <v>103091</v>
      </c>
      <c r="C9928" t="s">
        <v>288</v>
      </c>
      <c r="D9928" t="s">
        <v>73</v>
      </c>
      <c r="E9928">
        <v>20.5</v>
      </c>
      <c r="F9928">
        <v>0</v>
      </c>
      <c r="G9928" s="453"/>
    </row>
    <row r="9929" spans="2:7" x14ac:dyDescent="0.25">
      <c r="B9929">
        <v>103092</v>
      </c>
      <c r="C9929" t="s">
        <v>289</v>
      </c>
      <c r="D9929" t="s">
        <v>73</v>
      </c>
      <c r="E9929">
        <v>26.43</v>
      </c>
      <c r="F9929">
        <v>0</v>
      </c>
      <c r="G9929" s="453"/>
    </row>
    <row r="9930" spans="2:7" x14ac:dyDescent="0.25">
      <c r="B9930">
        <v>103093</v>
      </c>
      <c r="C9930" t="s">
        <v>290</v>
      </c>
      <c r="D9930" t="s">
        <v>73</v>
      </c>
      <c r="E9930">
        <v>40.4</v>
      </c>
      <c r="F9930">
        <v>0</v>
      </c>
      <c r="G9930" s="453"/>
    </row>
    <row r="9931" spans="2:7" x14ac:dyDescent="0.25">
      <c r="B9931">
        <v>103094</v>
      </c>
      <c r="C9931" t="s">
        <v>291</v>
      </c>
      <c r="D9931" t="s">
        <v>73</v>
      </c>
      <c r="E9931">
        <v>46.36</v>
      </c>
      <c r="F9931">
        <v>0</v>
      </c>
      <c r="G9931" s="453"/>
    </row>
    <row r="9932" spans="2:7" x14ac:dyDescent="0.25">
      <c r="B9932">
        <v>103095</v>
      </c>
      <c r="C9932" t="s">
        <v>292</v>
      </c>
      <c r="D9932" t="s">
        <v>73</v>
      </c>
      <c r="E9932">
        <v>60.3</v>
      </c>
      <c r="F9932">
        <v>0</v>
      </c>
      <c r="G9932" s="453"/>
    </row>
    <row r="9933" spans="2:7" x14ac:dyDescent="0.25">
      <c r="B9933">
        <v>103096</v>
      </c>
      <c r="C9933" t="s">
        <v>293</v>
      </c>
      <c r="D9933" t="s">
        <v>73</v>
      </c>
      <c r="E9933">
        <v>66.260000000000005</v>
      </c>
      <c r="F9933">
        <v>0</v>
      </c>
      <c r="G9933" s="453"/>
    </row>
    <row r="9934" spans="2:7" x14ac:dyDescent="0.25">
      <c r="B9934">
        <v>103097</v>
      </c>
      <c r="C9934" t="s">
        <v>294</v>
      </c>
      <c r="D9934" t="s">
        <v>73</v>
      </c>
      <c r="E9934">
        <v>80.22</v>
      </c>
      <c r="F9934">
        <v>0</v>
      </c>
      <c r="G9934" s="453"/>
    </row>
    <row r="9935" spans="2:7" x14ac:dyDescent="0.25">
      <c r="B9935">
        <v>103098</v>
      </c>
      <c r="C9935" t="s">
        <v>295</v>
      </c>
      <c r="D9935" t="s">
        <v>73</v>
      </c>
      <c r="E9935">
        <v>86.16</v>
      </c>
      <c r="F9935">
        <v>0</v>
      </c>
      <c r="G9935" s="453"/>
    </row>
    <row r="9936" spans="2:7" x14ac:dyDescent="0.25">
      <c r="B9936">
        <v>103099</v>
      </c>
      <c r="C9936" t="s">
        <v>296</v>
      </c>
      <c r="D9936" t="s">
        <v>73</v>
      </c>
      <c r="E9936">
        <v>98</v>
      </c>
      <c r="F9936">
        <v>0</v>
      </c>
      <c r="G9936" s="453"/>
    </row>
    <row r="9937" spans="2:7" x14ac:dyDescent="0.25">
      <c r="B9937">
        <v>103100</v>
      </c>
      <c r="C9937" t="s">
        <v>297</v>
      </c>
      <c r="D9937" t="s">
        <v>73</v>
      </c>
      <c r="E9937">
        <v>104.57</v>
      </c>
      <c r="F9937">
        <v>0</v>
      </c>
      <c r="G9937" s="453"/>
    </row>
    <row r="9938" spans="2:7" x14ac:dyDescent="0.25">
      <c r="B9938">
        <v>103089</v>
      </c>
      <c r="C9938" t="s">
        <v>286</v>
      </c>
      <c r="D9938" t="s">
        <v>73</v>
      </c>
      <c r="E9938">
        <v>12.22</v>
      </c>
      <c r="F9938">
        <v>0</v>
      </c>
      <c r="G9938" s="453"/>
    </row>
    <row r="9939" spans="2:7" x14ac:dyDescent="0.25">
      <c r="B9939">
        <v>103101</v>
      </c>
      <c r="C9939" t="s">
        <v>298</v>
      </c>
      <c r="D9939" t="s">
        <v>73</v>
      </c>
      <c r="E9939">
        <v>115.16</v>
      </c>
      <c r="F9939">
        <v>0</v>
      </c>
      <c r="G9939" s="453"/>
    </row>
    <row r="9940" spans="2:7" x14ac:dyDescent="0.25">
      <c r="B9940">
        <v>103102</v>
      </c>
      <c r="C9940" t="s">
        <v>299</v>
      </c>
      <c r="D9940" t="s">
        <v>73</v>
      </c>
      <c r="E9940">
        <v>132.63</v>
      </c>
      <c r="F9940">
        <v>0</v>
      </c>
      <c r="G9940" s="453"/>
    </row>
    <row r="9941" spans="2:7" x14ac:dyDescent="0.25">
      <c r="B9941">
        <v>101112</v>
      </c>
      <c r="C9941" t="s">
        <v>1548</v>
      </c>
      <c r="D9941" t="s">
        <v>84</v>
      </c>
      <c r="E9941">
        <v>1049.02</v>
      </c>
      <c r="F9941">
        <v>0</v>
      </c>
      <c r="G9941" s="453"/>
    </row>
    <row r="9942" spans="2:7" x14ac:dyDescent="0.25">
      <c r="B9942">
        <v>101113</v>
      </c>
      <c r="C9942" t="s">
        <v>1549</v>
      </c>
      <c r="D9942" t="s">
        <v>84</v>
      </c>
      <c r="E9942">
        <v>1062.53</v>
      </c>
      <c r="F9942">
        <v>0</v>
      </c>
      <c r="G9942" s="453"/>
    </row>
    <row r="9943" spans="2:7" x14ac:dyDescent="0.25">
      <c r="B9943">
        <v>101098</v>
      </c>
      <c r="C9943" t="s">
        <v>10912</v>
      </c>
      <c r="D9943" t="s">
        <v>84</v>
      </c>
      <c r="E9943">
        <v>1272.92</v>
      </c>
      <c r="F9943">
        <v>0</v>
      </c>
      <c r="G9943" s="453"/>
    </row>
    <row r="9944" spans="2:7" x14ac:dyDescent="0.25">
      <c r="B9944">
        <v>101106</v>
      </c>
      <c r="C9944" t="s">
        <v>10913</v>
      </c>
      <c r="D9944" t="s">
        <v>84</v>
      </c>
      <c r="E9944">
        <v>1282.1500000000001</v>
      </c>
      <c r="F9944">
        <v>0</v>
      </c>
      <c r="G9944" s="453"/>
    </row>
    <row r="9945" spans="2:7" x14ac:dyDescent="0.25">
      <c r="B9945">
        <v>101102</v>
      </c>
      <c r="C9945" t="s">
        <v>10914</v>
      </c>
      <c r="D9945" t="s">
        <v>84</v>
      </c>
      <c r="E9945">
        <v>971.48</v>
      </c>
      <c r="F9945">
        <v>0</v>
      </c>
      <c r="G9945" s="453"/>
    </row>
    <row r="9946" spans="2:7" x14ac:dyDescent="0.25">
      <c r="B9946">
        <v>101110</v>
      </c>
      <c r="C9946" t="s">
        <v>10915</v>
      </c>
      <c r="D9946" t="s">
        <v>84</v>
      </c>
      <c r="E9946">
        <v>973.36</v>
      </c>
      <c r="F9946">
        <v>0</v>
      </c>
      <c r="G9946" s="453"/>
    </row>
    <row r="9947" spans="2:7" x14ac:dyDescent="0.25">
      <c r="B9947">
        <v>101099</v>
      </c>
      <c r="C9947" t="s">
        <v>10916</v>
      </c>
      <c r="D9947" t="s">
        <v>84</v>
      </c>
      <c r="E9947">
        <v>1162.1600000000001</v>
      </c>
      <c r="F9947">
        <v>0</v>
      </c>
      <c r="G9947" s="453"/>
    </row>
    <row r="9948" spans="2:7" x14ac:dyDescent="0.25">
      <c r="B9948">
        <v>101107</v>
      </c>
      <c r="C9948" t="s">
        <v>10917</v>
      </c>
      <c r="D9948" t="s">
        <v>84</v>
      </c>
      <c r="E9948">
        <v>1171.57</v>
      </c>
      <c r="F9948">
        <v>0</v>
      </c>
      <c r="G9948" s="453"/>
    </row>
    <row r="9949" spans="2:7" x14ac:dyDescent="0.25">
      <c r="B9949">
        <v>101103</v>
      </c>
      <c r="C9949" t="s">
        <v>10918</v>
      </c>
      <c r="D9949" t="s">
        <v>84</v>
      </c>
      <c r="E9949">
        <v>916.2</v>
      </c>
      <c r="F9949">
        <v>0</v>
      </c>
      <c r="G9949" s="453"/>
    </row>
    <row r="9950" spans="2:7" x14ac:dyDescent="0.25">
      <c r="B9950">
        <v>101111</v>
      </c>
      <c r="C9950" t="s">
        <v>10919</v>
      </c>
      <c r="D9950" t="s">
        <v>84</v>
      </c>
      <c r="E9950">
        <v>919.25</v>
      </c>
      <c r="F9950">
        <v>0</v>
      </c>
      <c r="G9950" s="453"/>
    </row>
    <row r="9951" spans="2:7" x14ac:dyDescent="0.25">
      <c r="B9951">
        <v>101096</v>
      </c>
      <c r="C9951" t="s">
        <v>10920</v>
      </c>
      <c r="D9951" t="s">
        <v>84</v>
      </c>
      <c r="E9951">
        <v>1474.28</v>
      </c>
      <c r="F9951">
        <v>0</v>
      </c>
      <c r="G9951" s="453"/>
    </row>
    <row r="9952" spans="2:7" x14ac:dyDescent="0.25">
      <c r="B9952">
        <v>101104</v>
      </c>
      <c r="C9952" t="s">
        <v>10921</v>
      </c>
      <c r="D9952" t="s">
        <v>84</v>
      </c>
      <c r="E9952">
        <v>1482.8</v>
      </c>
      <c r="F9952">
        <v>0</v>
      </c>
      <c r="G9952" s="453"/>
    </row>
    <row r="9953" spans="2:7" x14ac:dyDescent="0.25">
      <c r="B9953">
        <v>101100</v>
      </c>
      <c r="C9953" t="s">
        <v>10922</v>
      </c>
      <c r="D9953" t="s">
        <v>84</v>
      </c>
      <c r="E9953">
        <v>1025.4100000000001</v>
      </c>
      <c r="F9953">
        <v>0</v>
      </c>
      <c r="G9953" s="453"/>
    </row>
    <row r="9954" spans="2:7" x14ac:dyDescent="0.25">
      <c r="B9954">
        <v>101108</v>
      </c>
      <c r="C9954" t="s">
        <v>10923</v>
      </c>
      <c r="D9954" t="s">
        <v>84</v>
      </c>
      <c r="E9954">
        <v>1025.0899999999999</v>
      </c>
      <c r="F9954">
        <v>0</v>
      </c>
      <c r="G9954" s="453"/>
    </row>
    <row r="9955" spans="2:7" x14ac:dyDescent="0.25">
      <c r="B9955">
        <v>101097</v>
      </c>
      <c r="C9955" t="s">
        <v>10924</v>
      </c>
      <c r="D9955" t="s">
        <v>84</v>
      </c>
      <c r="E9955">
        <v>1386.68</v>
      </c>
      <c r="F9955">
        <v>0</v>
      </c>
      <c r="G9955" s="453"/>
    </row>
    <row r="9956" spans="2:7" x14ac:dyDescent="0.25">
      <c r="B9956">
        <v>101105</v>
      </c>
      <c r="C9956" t="s">
        <v>10925</v>
      </c>
      <c r="D9956" t="s">
        <v>84</v>
      </c>
      <c r="E9956">
        <v>1395.3</v>
      </c>
      <c r="F9956">
        <v>0</v>
      </c>
      <c r="G9956" s="453"/>
    </row>
    <row r="9957" spans="2:7" x14ac:dyDescent="0.25">
      <c r="B9957">
        <v>101101</v>
      </c>
      <c r="C9957" t="s">
        <v>10926</v>
      </c>
      <c r="D9957" t="s">
        <v>84</v>
      </c>
      <c r="E9957">
        <v>999.84</v>
      </c>
      <c r="F9957">
        <v>0</v>
      </c>
      <c r="G9957" s="453"/>
    </row>
    <row r="9958" spans="2:7" x14ac:dyDescent="0.25">
      <c r="B9958">
        <v>101109</v>
      </c>
      <c r="C9958" t="s">
        <v>10927</v>
      </c>
      <c r="D9958" t="s">
        <v>84</v>
      </c>
      <c r="E9958">
        <v>1000.12</v>
      </c>
      <c r="F9958">
        <v>0</v>
      </c>
      <c r="G9958" s="453"/>
    </row>
    <row r="9959" spans="2:7" x14ac:dyDescent="0.25">
      <c r="B9959">
        <v>106209</v>
      </c>
      <c r="C9959" t="s">
        <v>15474</v>
      </c>
      <c r="D9959" t="s">
        <v>60</v>
      </c>
      <c r="E9959">
        <v>0</v>
      </c>
      <c r="G9959" s="453"/>
    </row>
    <row r="9960" spans="2:7" x14ac:dyDescent="0.25">
      <c r="B9960">
        <v>106172</v>
      </c>
      <c r="C9960" t="s">
        <v>15475</v>
      </c>
      <c r="D9960" t="s">
        <v>73</v>
      </c>
      <c r="E9960">
        <v>0</v>
      </c>
      <c r="G9960" s="453"/>
    </row>
    <row r="9961" spans="2:7" x14ac:dyDescent="0.25">
      <c r="B9961">
        <v>106173</v>
      </c>
      <c r="C9961" t="s">
        <v>15476</v>
      </c>
      <c r="D9961" t="s">
        <v>73</v>
      </c>
      <c r="E9961">
        <v>0</v>
      </c>
      <c r="G9961" s="453"/>
    </row>
    <row r="9962" spans="2:7" x14ac:dyDescent="0.25">
      <c r="B9962">
        <v>106174</v>
      </c>
      <c r="C9962" t="s">
        <v>15477</v>
      </c>
      <c r="D9962" t="s">
        <v>73</v>
      </c>
      <c r="E9962">
        <v>0</v>
      </c>
      <c r="G9962" s="453"/>
    </row>
    <row r="9963" spans="2:7" x14ac:dyDescent="0.25">
      <c r="B9963">
        <v>106175</v>
      </c>
      <c r="C9963" t="s">
        <v>15478</v>
      </c>
      <c r="D9963" t="s">
        <v>73</v>
      </c>
      <c r="E9963">
        <v>0</v>
      </c>
      <c r="G9963" s="453"/>
    </row>
    <row r="9964" spans="2:7" x14ac:dyDescent="0.25">
      <c r="B9964">
        <v>106176</v>
      </c>
      <c r="C9964" t="s">
        <v>15479</v>
      </c>
      <c r="D9964" t="s">
        <v>73</v>
      </c>
      <c r="E9964">
        <v>0</v>
      </c>
      <c r="G9964" s="453"/>
    </row>
    <row r="9965" spans="2:7" x14ac:dyDescent="0.25">
      <c r="B9965">
        <v>106177</v>
      </c>
      <c r="C9965" t="s">
        <v>15480</v>
      </c>
      <c r="D9965" t="s">
        <v>73</v>
      </c>
      <c r="E9965">
        <v>0</v>
      </c>
      <c r="G9965" s="453"/>
    </row>
    <row r="9966" spans="2:7" x14ac:dyDescent="0.25">
      <c r="B9966">
        <v>106178</v>
      </c>
      <c r="C9966" t="s">
        <v>15481</v>
      </c>
      <c r="D9966" t="s">
        <v>73</v>
      </c>
      <c r="E9966">
        <v>0</v>
      </c>
      <c r="G9966" s="453"/>
    </row>
    <row r="9967" spans="2:7" x14ac:dyDescent="0.25">
      <c r="B9967">
        <v>106179</v>
      </c>
      <c r="C9967" t="s">
        <v>15482</v>
      </c>
      <c r="D9967" t="s">
        <v>73</v>
      </c>
      <c r="E9967">
        <v>0</v>
      </c>
      <c r="G9967" s="453"/>
    </row>
    <row r="9968" spans="2:7" x14ac:dyDescent="0.25">
      <c r="B9968">
        <v>106180</v>
      </c>
      <c r="C9968" t="s">
        <v>15483</v>
      </c>
      <c r="D9968" t="s">
        <v>73</v>
      </c>
      <c r="E9968">
        <v>0</v>
      </c>
      <c r="G9968" s="453"/>
    </row>
    <row r="9969" spans="2:7" x14ac:dyDescent="0.25">
      <c r="B9969">
        <v>106181</v>
      </c>
      <c r="C9969" t="s">
        <v>15484</v>
      </c>
      <c r="D9969" t="s">
        <v>73</v>
      </c>
      <c r="E9969">
        <v>0</v>
      </c>
      <c r="G9969" s="453"/>
    </row>
    <row r="9970" spans="2:7" x14ac:dyDescent="0.25">
      <c r="B9970">
        <v>106182</v>
      </c>
      <c r="C9970" t="s">
        <v>15485</v>
      </c>
      <c r="D9970" t="s">
        <v>73</v>
      </c>
      <c r="E9970">
        <v>0</v>
      </c>
      <c r="G9970" s="453"/>
    </row>
    <row r="9971" spans="2:7" x14ac:dyDescent="0.25">
      <c r="B9971">
        <v>106183</v>
      </c>
      <c r="C9971" t="s">
        <v>15486</v>
      </c>
      <c r="D9971" t="s">
        <v>73</v>
      </c>
      <c r="E9971">
        <v>0</v>
      </c>
      <c r="G9971" s="453"/>
    </row>
    <row r="9972" spans="2:7" x14ac:dyDescent="0.25">
      <c r="B9972">
        <v>106184</v>
      </c>
      <c r="C9972" t="s">
        <v>15487</v>
      </c>
      <c r="D9972" t="s">
        <v>73</v>
      </c>
      <c r="E9972">
        <v>0</v>
      </c>
      <c r="G9972" s="453"/>
    </row>
    <row r="9973" spans="2:7" x14ac:dyDescent="0.25">
      <c r="B9973">
        <v>106185</v>
      </c>
      <c r="C9973" t="s">
        <v>15488</v>
      </c>
      <c r="D9973" t="s">
        <v>73</v>
      </c>
      <c r="E9973">
        <v>0</v>
      </c>
      <c r="G9973" s="453"/>
    </row>
    <row r="9974" spans="2:7" x14ac:dyDescent="0.25">
      <c r="B9974">
        <v>106186</v>
      </c>
      <c r="C9974" t="s">
        <v>15489</v>
      </c>
      <c r="D9974" t="s">
        <v>73</v>
      </c>
      <c r="E9974">
        <v>0</v>
      </c>
      <c r="G9974" s="453"/>
    </row>
    <row r="9975" spans="2:7" x14ac:dyDescent="0.25">
      <c r="B9975">
        <v>106187</v>
      </c>
      <c r="C9975" t="s">
        <v>15490</v>
      </c>
      <c r="D9975" t="s">
        <v>73</v>
      </c>
      <c r="E9975">
        <v>0</v>
      </c>
      <c r="G9975" s="453"/>
    </row>
    <row r="9976" spans="2:7" x14ac:dyDescent="0.25">
      <c r="B9976">
        <v>106188</v>
      </c>
      <c r="C9976" t="s">
        <v>15491</v>
      </c>
      <c r="D9976" t="s">
        <v>73</v>
      </c>
      <c r="E9976">
        <v>0</v>
      </c>
      <c r="G9976" s="453"/>
    </row>
    <row r="9977" spans="2:7" x14ac:dyDescent="0.25">
      <c r="B9977">
        <v>106189</v>
      </c>
      <c r="C9977" t="s">
        <v>15492</v>
      </c>
      <c r="D9977" t="s">
        <v>73</v>
      </c>
      <c r="E9977">
        <v>0</v>
      </c>
      <c r="G9977" s="453"/>
    </row>
    <row r="9978" spans="2:7" x14ac:dyDescent="0.25">
      <c r="B9978">
        <v>106190</v>
      </c>
      <c r="C9978" t="s">
        <v>15493</v>
      </c>
      <c r="D9978" t="s">
        <v>73</v>
      </c>
      <c r="E9978">
        <v>0</v>
      </c>
      <c r="G9978" s="453"/>
    </row>
    <row r="9979" spans="2:7" x14ac:dyDescent="0.25">
      <c r="B9979">
        <v>106191</v>
      </c>
      <c r="C9979" t="s">
        <v>15494</v>
      </c>
      <c r="D9979" t="s">
        <v>73</v>
      </c>
      <c r="E9979">
        <v>0</v>
      </c>
      <c r="G9979" s="453"/>
    </row>
    <row r="9980" spans="2:7" x14ac:dyDescent="0.25">
      <c r="B9980">
        <v>106192</v>
      </c>
      <c r="C9980" t="s">
        <v>15495</v>
      </c>
      <c r="D9980" t="s">
        <v>73</v>
      </c>
      <c r="E9980">
        <v>0</v>
      </c>
      <c r="G9980" s="453"/>
    </row>
    <row r="9981" spans="2:7" x14ac:dyDescent="0.25">
      <c r="B9981">
        <v>106193</v>
      </c>
      <c r="C9981" t="s">
        <v>15496</v>
      </c>
      <c r="D9981" t="s">
        <v>73</v>
      </c>
      <c r="E9981">
        <v>0</v>
      </c>
      <c r="G9981" s="453"/>
    </row>
    <row r="9982" spans="2:7" x14ac:dyDescent="0.25">
      <c r="B9982">
        <v>106194</v>
      </c>
      <c r="C9982" t="s">
        <v>15497</v>
      </c>
      <c r="D9982" t="s">
        <v>73</v>
      </c>
      <c r="E9982">
        <v>0</v>
      </c>
      <c r="G9982" s="453"/>
    </row>
    <row r="9983" spans="2:7" x14ac:dyDescent="0.25">
      <c r="B9983">
        <v>106195</v>
      </c>
      <c r="C9983" t="s">
        <v>15498</v>
      </c>
      <c r="D9983" t="s">
        <v>73</v>
      </c>
      <c r="E9983">
        <v>0</v>
      </c>
      <c r="G9983" s="453"/>
    </row>
    <row r="9984" spans="2:7" x14ac:dyDescent="0.25">
      <c r="B9984">
        <v>106196</v>
      </c>
      <c r="C9984" t="s">
        <v>15499</v>
      </c>
      <c r="D9984" t="s">
        <v>73</v>
      </c>
      <c r="E9984">
        <v>0</v>
      </c>
      <c r="G9984" s="453"/>
    </row>
    <row r="9985" spans="2:7" x14ac:dyDescent="0.25">
      <c r="B9985">
        <v>106197</v>
      </c>
      <c r="C9985" t="s">
        <v>15500</v>
      </c>
      <c r="D9985" t="s">
        <v>73</v>
      </c>
      <c r="E9985">
        <v>0</v>
      </c>
      <c r="G9985" s="453"/>
    </row>
    <row r="9986" spans="2:7" x14ac:dyDescent="0.25">
      <c r="B9986">
        <v>106200</v>
      </c>
      <c r="C9986" t="s">
        <v>15501</v>
      </c>
      <c r="D9986" t="s">
        <v>73</v>
      </c>
      <c r="E9986">
        <v>0</v>
      </c>
      <c r="G9986" s="453"/>
    </row>
    <row r="9987" spans="2:7" x14ac:dyDescent="0.25">
      <c r="B9987">
        <v>106198</v>
      </c>
      <c r="C9987" t="s">
        <v>15502</v>
      </c>
      <c r="D9987" t="s">
        <v>73</v>
      </c>
      <c r="E9987">
        <v>0</v>
      </c>
      <c r="G9987" s="453"/>
    </row>
    <row r="9988" spans="2:7" x14ac:dyDescent="0.25">
      <c r="B9988">
        <v>106199</v>
      </c>
      <c r="C9988" t="s">
        <v>15503</v>
      </c>
      <c r="D9988" t="s">
        <v>73</v>
      </c>
      <c r="E9988">
        <v>0</v>
      </c>
      <c r="G9988" s="453"/>
    </row>
    <row r="9989" spans="2:7" x14ac:dyDescent="0.25">
      <c r="B9989">
        <v>106201</v>
      </c>
      <c r="C9989" t="s">
        <v>15504</v>
      </c>
      <c r="D9989" t="s">
        <v>73</v>
      </c>
      <c r="E9989">
        <v>0</v>
      </c>
      <c r="G9989" s="453"/>
    </row>
    <row r="9990" spans="2:7" x14ac:dyDescent="0.25">
      <c r="B9990">
        <v>106202</v>
      </c>
      <c r="C9990" t="s">
        <v>15505</v>
      </c>
      <c r="D9990" t="s">
        <v>73</v>
      </c>
      <c r="E9990">
        <v>0</v>
      </c>
      <c r="G9990" s="453"/>
    </row>
    <row r="9991" spans="2:7" x14ac:dyDescent="0.25">
      <c r="B9991">
        <v>106203</v>
      </c>
      <c r="C9991" t="s">
        <v>15506</v>
      </c>
      <c r="D9991" t="s">
        <v>73</v>
      </c>
      <c r="E9991">
        <v>0</v>
      </c>
      <c r="G9991" s="453"/>
    </row>
    <row r="9992" spans="2:7" x14ac:dyDescent="0.25">
      <c r="B9992">
        <v>106204</v>
      </c>
      <c r="C9992" t="s">
        <v>15507</v>
      </c>
      <c r="D9992" t="s">
        <v>73</v>
      </c>
      <c r="E9992">
        <v>0</v>
      </c>
      <c r="G9992" s="453"/>
    </row>
    <row r="9993" spans="2:7" x14ac:dyDescent="0.25">
      <c r="B9993">
        <v>106205</v>
      </c>
      <c r="C9993" t="s">
        <v>14957</v>
      </c>
      <c r="D9993" t="s">
        <v>84</v>
      </c>
      <c r="E9993">
        <v>114.59</v>
      </c>
      <c r="F9993">
        <v>0</v>
      </c>
      <c r="G9993" s="453"/>
    </row>
    <row r="9994" spans="2:7" x14ac:dyDescent="0.25">
      <c r="B9994">
        <v>106206</v>
      </c>
      <c r="C9994" t="s">
        <v>14958</v>
      </c>
      <c r="D9994" t="s">
        <v>84</v>
      </c>
      <c r="E9994">
        <v>131.03</v>
      </c>
      <c r="F9994">
        <v>0</v>
      </c>
      <c r="G9994" s="453"/>
    </row>
    <row r="9995" spans="2:7" x14ac:dyDescent="0.25">
      <c r="B9995">
        <v>106207</v>
      </c>
      <c r="C9995" t="s">
        <v>15508</v>
      </c>
      <c r="D9995" t="s">
        <v>84</v>
      </c>
      <c r="E9995">
        <v>0</v>
      </c>
      <c r="G9995" s="453"/>
    </row>
    <row r="9996" spans="2:7" x14ac:dyDescent="0.25">
      <c r="B9996">
        <v>106208</v>
      </c>
      <c r="C9996" t="s">
        <v>15509</v>
      </c>
      <c r="D9996" t="s">
        <v>73</v>
      </c>
      <c r="E9996">
        <v>0</v>
      </c>
      <c r="G9996" s="453"/>
    </row>
    <row r="9997" spans="2:7" x14ac:dyDescent="0.25">
      <c r="B9997">
        <v>96393</v>
      </c>
      <c r="C9997" t="s">
        <v>13402</v>
      </c>
      <c r="D9997" t="s">
        <v>84</v>
      </c>
      <c r="E9997">
        <v>156.96</v>
      </c>
      <c r="F9997">
        <v>1.11E-2</v>
      </c>
      <c r="G9997" s="453"/>
    </row>
    <row r="9998" spans="2:7" x14ac:dyDescent="0.25">
      <c r="B9998">
        <v>96394</v>
      </c>
      <c r="C9998" t="s">
        <v>13403</v>
      </c>
      <c r="D9998" t="s">
        <v>84</v>
      </c>
      <c r="E9998">
        <v>232.13</v>
      </c>
      <c r="F9998">
        <v>7.4999999999999997E-3</v>
      </c>
      <c r="G9998" s="453"/>
    </row>
    <row r="9999" spans="2:7" x14ac:dyDescent="0.25">
      <c r="B9999">
        <v>104363</v>
      </c>
      <c r="C9999" t="s">
        <v>13892</v>
      </c>
      <c r="D9999" t="s">
        <v>4959</v>
      </c>
      <c r="E9999">
        <v>0</v>
      </c>
      <c r="G9999" s="453"/>
    </row>
    <row r="10000" spans="2:7" x14ac:dyDescent="0.25">
      <c r="B10000">
        <v>104360</v>
      </c>
      <c r="C10000" t="s">
        <v>13893</v>
      </c>
      <c r="D10000" t="s">
        <v>4959</v>
      </c>
      <c r="E10000">
        <v>0</v>
      </c>
      <c r="G10000" s="453"/>
    </row>
    <row r="10001" spans="2:7" x14ac:dyDescent="0.25">
      <c r="B10001">
        <v>104358</v>
      </c>
      <c r="C10001" t="s">
        <v>13894</v>
      </c>
      <c r="D10001" t="s">
        <v>4959</v>
      </c>
      <c r="E10001">
        <v>0</v>
      </c>
      <c r="G10001" s="453"/>
    </row>
    <row r="10002" spans="2:7" x14ac:dyDescent="0.25">
      <c r="B10002">
        <v>104362</v>
      </c>
      <c r="C10002" t="s">
        <v>13895</v>
      </c>
      <c r="D10002" t="s">
        <v>4959</v>
      </c>
      <c r="E10002">
        <v>0</v>
      </c>
      <c r="G10002" s="453"/>
    </row>
    <row r="10003" spans="2:7" x14ac:dyDescent="0.25">
      <c r="B10003">
        <v>104361</v>
      </c>
      <c r="C10003" t="s">
        <v>13896</v>
      </c>
      <c r="D10003" t="s">
        <v>4959</v>
      </c>
      <c r="E10003">
        <v>0</v>
      </c>
      <c r="G10003" s="453"/>
    </row>
    <row r="10004" spans="2:7" x14ac:dyDescent="0.25">
      <c r="B10004">
        <v>104359</v>
      </c>
      <c r="C10004" t="s">
        <v>13897</v>
      </c>
      <c r="D10004" t="s">
        <v>4959</v>
      </c>
      <c r="E10004">
        <v>0</v>
      </c>
      <c r="G10004" s="453"/>
    </row>
    <row r="10005" spans="2:7" x14ac:dyDescent="0.25">
      <c r="B10005">
        <v>96395</v>
      </c>
      <c r="C10005" t="s">
        <v>13404</v>
      </c>
      <c r="D10005" t="s">
        <v>84</v>
      </c>
      <c r="E10005">
        <v>335.92</v>
      </c>
      <c r="F10005">
        <v>4.1000000000000003E-3</v>
      </c>
      <c r="G10005" s="453"/>
    </row>
    <row r="10006" spans="2:7" x14ac:dyDescent="0.25">
      <c r="B10006">
        <v>106102</v>
      </c>
      <c r="C10006" t="s">
        <v>13898</v>
      </c>
      <c r="D10006" t="s">
        <v>4959</v>
      </c>
      <c r="E10006">
        <v>0</v>
      </c>
      <c r="G10006" s="453"/>
    </row>
    <row r="10007" spans="2:7" x14ac:dyDescent="0.25">
      <c r="B10007">
        <v>106103</v>
      </c>
      <c r="C10007" t="s">
        <v>13899</v>
      </c>
      <c r="D10007" t="s">
        <v>4959</v>
      </c>
      <c r="E10007">
        <v>0</v>
      </c>
      <c r="G10007" s="453"/>
    </row>
    <row r="10008" spans="2:7" x14ac:dyDescent="0.25">
      <c r="B10008">
        <v>104373</v>
      </c>
      <c r="C10008" t="s">
        <v>13900</v>
      </c>
      <c r="D10008" t="s">
        <v>4959</v>
      </c>
      <c r="E10008">
        <v>0</v>
      </c>
      <c r="G10008" s="453"/>
    </row>
    <row r="10009" spans="2:7" x14ac:dyDescent="0.25">
      <c r="B10009">
        <v>104374</v>
      </c>
      <c r="C10009" t="s">
        <v>13901</v>
      </c>
      <c r="D10009" t="s">
        <v>4959</v>
      </c>
      <c r="E10009">
        <v>0</v>
      </c>
      <c r="G10009" s="453"/>
    </row>
    <row r="10010" spans="2:7" x14ac:dyDescent="0.25">
      <c r="B10010">
        <v>105529</v>
      </c>
      <c r="C10010" t="s">
        <v>13405</v>
      </c>
      <c r="D10010" t="s">
        <v>84</v>
      </c>
      <c r="E10010">
        <v>201.02</v>
      </c>
      <c r="F10010">
        <v>8.6999999999999994E-3</v>
      </c>
      <c r="G10010" s="453"/>
    </row>
    <row r="10011" spans="2:7" x14ac:dyDescent="0.25">
      <c r="B10011">
        <v>105530</v>
      </c>
      <c r="C10011" t="s">
        <v>13406</v>
      </c>
      <c r="D10011" t="s">
        <v>84</v>
      </c>
      <c r="E10011">
        <v>235.95</v>
      </c>
      <c r="F10011">
        <v>7.4000000000000003E-3</v>
      </c>
      <c r="G10011" s="453"/>
    </row>
    <row r="10012" spans="2:7" x14ac:dyDescent="0.25">
      <c r="B10012">
        <v>105531</v>
      </c>
      <c r="C10012" t="s">
        <v>13407</v>
      </c>
      <c r="D10012" t="s">
        <v>84</v>
      </c>
      <c r="E10012">
        <v>270.88</v>
      </c>
      <c r="F10012">
        <v>6.4000000000000003E-3</v>
      </c>
      <c r="G10012" s="453"/>
    </row>
    <row r="10013" spans="2:7" x14ac:dyDescent="0.25">
      <c r="B10013">
        <v>105527</v>
      </c>
      <c r="C10013" t="s">
        <v>13408</v>
      </c>
      <c r="D10013" t="s">
        <v>84</v>
      </c>
      <c r="E10013">
        <v>131.15</v>
      </c>
      <c r="F10013">
        <v>1.3299999999999999E-2</v>
      </c>
      <c r="G10013" s="453"/>
    </row>
    <row r="10014" spans="2:7" x14ac:dyDescent="0.25">
      <c r="B10014">
        <v>105532</v>
      </c>
      <c r="C10014" t="s">
        <v>13409</v>
      </c>
      <c r="D10014" t="s">
        <v>84</v>
      </c>
      <c r="E10014">
        <v>181.59</v>
      </c>
      <c r="F10014">
        <v>9.5999999999999992E-3</v>
      </c>
      <c r="G10014" s="453"/>
    </row>
    <row r="10015" spans="2:7" x14ac:dyDescent="0.25">
      <c r="B10015">
        <v>105533</v>
      </c>
      <c r="C10015" t="s">
        <v>13410</v>
      </c>
      <c r="D10015" t="s">
        <v>84</v>
      </c>
      <c r="E10015">
        <v>216.93</v>
      </c>
      <c r="F10015">
        <v>8.0000000000000002E-3</v>
      </c>
      <c r="G10015" s="453"/>
    </row>
    <row r="10016" spans="2:7" x14ac:dyDescent="0.25">
      <c r="B10016">
        <v>105534</v>
      </c>
      <c r="C10016" t="s">
        <v>13411</v>
      </c>
      <c r="D10016" t="s">
        <v>84</v>
      </c>
      <c r="E10016">
        <v>252.27</v>
      </c>
      <c r="F10016">
        <v>6.8999999999999999E-3</v>
      </c>
      <c r="G10016" s="453"/>
    </row>
    <row r="10017" spans="2:7" x14ac:dyDescent="0.25">
      <c r="B10017">
        <v>105528</v>
      </c>
      <c r="C10017" t="s">
        <v>13412</v>
      </c>
      <c r="D10017" t="s">
        <v>84</v>
      </c>
      <c r="E10017">
        <v>110.91</v>
      </c>
      <c r="F10017">
        <v>1.5699999999999999E-2</v>
      </c>
      <c r="G10017" s="453"/>
    </row>
    <row r="10018" spans="2:7" x14ac:dyDescent="0.25">
      <c r="B10018">
        <v>105523</v>
      </c>
      <c r="C10018" t="s">
        <v>13413</v>
      </c>
      <c r="D10018" t="s">
        <v>84</v>
      </c>
      <c r="E10018">
        <v>47.13</v>
      </c>
      <c r="F10018">
        <v>3.6900000000000002E-2</v>
      </c>
      <c r="G10018" s="453"/>
    </row>
    <row r="10019" spans="2:7" x14ac:dyDescent="0.25">
      <c r="B10019">
        <v>105759</v>
      </c>
      <c r="C10019" t="s">
        <v>13414</v>
      </c>
      <c r="D10019" t="s">
        <v>84</v>
      </c>
      <c r="E10019">
        <v>65.81</v>
      </c>
      <c r="F10019">
        <v>2.64E-2</v>
      </c>
      <c r="G10019" s="453"/>
    </row>
    <row r="10020" spans="2:7" x14ac:dyDescent="0.25">
      <c r="B10020">
        <v>105524</v>
      </c>
      <c r="C10020" t="s">
        <v>13415</v>
      </c>
      <c r="D10020" t="s">
        <v>84</v>
      </c>
      <c r="E10020">
        <v>84.49</v>
      </c>
      <c r="F10020">
        <v>2.06E-2</v>
      </c>
      <c r="G10020" s="453"/>
    </row>
    <row r="10021" spans="2:7" x14ac:dyDescent="0.25">
      <c r="B10021">
        <v>105525</v>
      </c>
      <c r="C10021" t="s">
        <v>13416</v>
      </c>
      <c r="D10021" t="s">
        <v>84</v>
      </c>
      <c r="E10021">
        <v>121.85</v>
      </c>
      <c r="F10021">
        <v>1.43E-2</v>
      </c>
      <c r="G10021" s="453"/>
    </row>
    <row r="10022" spans="2:7" x14ac:dyDescent="0.25">
      <c r="B10022">
        <v>105526</v>
      </c>
      <c r="C10022" t="s">
        <v>13417</v>
      </c>
      <c r="D10022" t="s">
        <v>84</v>
      </c>
      <c r="E10022">
        <v>159.21</v>
      </c>
      <c r="F10022">
        <v>1.09E-2</v>
      </c>
      <c r="G10022" s="453"/>
    </row>
    <row r="10023" spans="2:7" x14ac:dyDescent="0.25">
      <c r="B10023">
        <v>105034</v>
      </c>
      <c r="C10023" t="s">
        <v>1990</v>
      </c>
      <c r="D10023" t="s">
        <v>73</v>
      </c>
      <c r="E10023">
        <v>44.51</v>
      </c>
      <c r="F10023">
        <v>0</v>
      </c>
      <c r="G10023" s="453"/>
    </row>
    <row r="10024" spans="2:7" x14ac:dyDescent="0.25">
      <c r="B10024">
        <v>105033</v>
      </c>
      <c r="C10024" t="s">
        <v>1989</v>
      </c>
      <c r="D10024" t="s">
        <v>73</v>
      </c>
      <c r="E10024">
        <v>62.66</v>
      </c>
      <c r="F10024">
        <v>0</v>
      </c>
      <c r="G10024" s="453"/>
    </row>
    <row r="10025" spans="2:7" x14ac:dyDescent="0.25">
      <c r="B10025">
        <v>93205</v>
      </c>
      <c r="C10025" t="s">
        <v>1976</v>
      </c>
      <c r="D10025" t="s">
        <v>73</v>
      </c>
      <c r="E10025">
        <v>75.67</v>
      </c>
      <c r="F10025">
        <v>0</v>
      </c>
      <c r="G10025" s="453"/>
    </row>
    <row r="10026" spans="2:7" x14ac:dyDescent="0.25">
      <c r="B10026">
        <v>105032</v>
      </c>
      <c r="C10026" t="s">
        <v>1988</v>
      </c>
      <c r="D10026" t="s">
        <v>73</v>
      </c>
      <c r="E10026">
        <v>35.770000000000003</v>
      </c>
      <c r="F10026">
        <v>0</v>
      </c>
      <c r="G10026" s="453"/>
    </row>
    <row r="10027" spans="2:7" x14ac:dyDescent="0.25">
      <c r="B10027">
        <v>105031</v>
      </c>
      <c r="C10027" t="s">
        <v>1987</v>
      </c>
      <c r="D10027" t="s">
        <v>73</v>
      </c>
      <c r="E10027">
        <v>52.75</v>
      </c>
      <c r="F10027">
        <v>0</v>
      </c>
      <c r="G10027" s="453"/>
    </row>
    <row r="10028" spans="2:7" x14ac:dyDescent="0.25">
      <c r="B10028">
        <v>93199</v>
      </c>
      <c r="C10028" t="s">
        <v>1972</v>
      </c>
      <c r="D10028" t="s">
        <v>73</v>
      </c>
      <c r="E10028">
        <v>54.55</v>
      </c>
      <c r="F10028">
        <v>0</v>
      </c>
      <c r="G10028" s="453"/>
    </row>
    <row r="10029" spans="2:7" x14ac:dyDescent="0.25">
      <c r="B10029">
        <v>105030</v>
      </c>
      <c r="C10029" t="s">
        <v>1986</v>
      </c>
      <c r="D10029" t="s">
        <v>73</v>
      </c>
      <c r="E10029">
        <v>40.799999999999997</v>
      </c>
      <c r="F10029">
        <v>0</v>
      </c>
      <c r="G10029" s="453"/>
    </row>
    <row r="10030" spans="2:7" x14ac:dyDescent="0.25">
      <c r="B10030">
        <v>105029</v>
      </c>
      <c r="C10030" t="s">
        <v>1985</v>
      </c>
      <c r="D10030" t="s">
        <v>73</v>
      </c>
      <c r="E10030">
        <v>49.03</v>
      </c>
      <c r="F10030">
        <v>0</v>
      </c>
      <c r="G10030" s="453"/>
    </row>
    <row r="10031" spans="2:7" x14ac:dyDescent="0.25">
      <c r="B10031">
        <v>93197</v>
      </c>
      <c r="C10031" t="s">
        <v>1971</v>
      </c>
      <c r="D10031" t="s">
        <v>73</v>
      </c>
      <c r="E10031">
        <v>57.27</v>
      </c>
      <c r="F10031">
        <v>0</v>
      </c>
      <c r="G10031" s="457"/>
    </row>
    <row r="10032" spans="2:7" x14ac:dyDescent="0.25">
      <c r="B10032">
        <v>105040</v>
      </c>
      <c r="C10032" t="s">
        <v>1996</v>
      </c>
      <c r="D10032" t="s">
        <v>73</v>
      </c>
      <c r="E10032">
        <v>33.15</v>
      </c>
      <c r="F10032">
        <v>0</v>
      </c>
      <c r="G10032" s="457"/>
    </row>
    <row r="10033" spans="2:7" x14ac:dyDescent="0.25">
      <c r="B10033">
        <v>105039</v>
      </c>
      <c r="C10033" t="s">
        <v>1995</v>
      </c>
      <c r="D10033" t="s">
        <v>73</v>
      </c>
      <c r="E10033">
        <v>48.99</v>
      </c>
      <c r="F10033">
        <v>0</v>
      </c>
      <c r="G10033" s="453"/>
    </row>
    <row r="10034" spans="2:7" x14ac:dyDescent="0.25">
      <c r="B10034">
        <v>105038</v>
      </c>
      <c r="C10034" t="s">
        <v>1994</v>
      </c>
      <c r="D10034" t="s">
        <v>73</v>
      </c>
      <c r="E10034">
        <v>68.06</v>
      </c>
      <c r="F10034">
        <v>0</v>
      </c>
      <c r="G10034" s="453"/>
    </row>
    <row r="10035" spans="2:7" x14ac:dyDescent="0.25">
      <c r="B10035">
        <v>105028</v>
      </c>
      <c r="C10035" t="s">
        <v>1984</v>
      </c>
      <c r="D10035" t="s">
        <v>73</v>
      </c>
      <c r="E10035">
        <v>20.93</v>
      </c>
      <c r="F10035">
        <v>0</v>
      </c>
      <c r="G10035" s="453"/>
    </row>
    <row r="10036" spans="2:7" x14ac:dyDescent="0.25">
      <c r="B10036">
        <v>105027</v>
      </c>
      <c r="C10036" t="s">
        <v>1983</v>
      </c>
      <c r="D10036" t="s">
        <v>73</v>
      </c>
      <c r="E10036">
        <v>24.13</v>
      </c>
      <c r="F10036">
        <v>0</v>
      </c>
      <c r="G10036" s="453"/>
    </row>
    <row r="10037" spans="2:7" x14ac:dyDescent="0.25">
      <c r="B10037">
        <v>93194</v>
      </c>
      <c r="C10037" t="s">
        <v>1970</v>
      </c>
      <c r="D10037" t="s">
        <v>73</v>
      </c>
      <c r="E10037">
        <v>27.81</v>
      </c>
      <c r="F10037">
        <v>0</v>
      </c>
      <c r="G10037" s="453"/>
    </row>
    <row r="10038" spans="2:7" x14ac:dyDescent="0.25">
      <c r="B10038">
        <v>93200</v>
      </c>
      <c r="C10038" t="s">
        <v>1973</v>
      </c>
      <c r="D10038" t="s">
        <v>73</v>
      </c>
      <c r="E10038">
        <v>11.82</v>
      </c>
      <c r="F10038">
        <v>0</v>
      </c>
      <c r="G10038" s="453"/>
    </row>
    <row r="10039" spans="2:7" x14ac:dyDescent="0.25">
      <c r="B10039">
        <v>93203</v>
      </c>
      <c r="C10039" t="s">
        <v>1975</v>
      </c>
      <c r="D10039" t="s">
        <v>73</v>
      </c>
      <c r="E10039">
        <v>13.92</v>
      </c>
      <c r="F10039">
        <v>0</v>
      </c>
      <c r="G10039" s="453"/>
    </row>
    <row r="10040" spans="2:7" x14ac:dyDescent="0.25">
      <c r="B10040">
        <v>93202</v>
      </c>
      <c r="C10040" t="s">
        <v>1974</v>
      </c>
      <c r="D10040" t="s">
        <v>73</v>
      </c>
      <c r="E10040">
        <v>28.26</v>
      </c>
      <c r="F10040">
        <v>0</v>
      </c>
      <c r="G10040" s="453"/>
    </row>
    <row r="10041" spans="2:7" x14ac:dyDescent="0.25">
      <c r="B10041">
        <v>105026</v>
      </c>
      <c r="C10041" t="s">
        <v>1982</v>
      </c>
      <c r="D10041" t="s">
        <v>73</v>
      </c>
      <c r="E10041">
        <v>44.25</v>
      </c>
      <c r="F10041">
        <v>0</v>
      </c>
      <c r="G10041" s="453"/>
    </row>
    <row r="10042" spans="2:7" x14ac:dyDescent="0.25">
      <c r="B10042">
        <v>105025</v>
      </c>
      <c r="C10042" t="s">
        <v>1981</v>
      </c>
      <c r="D10042" t="s">
        <v>73</v>
      </c>
      <c r="E10042">
        <v>63.21</v>
      </c>
      <c r="F10042">
        <v>0</v>
      </c>
      <c r="G10042" s="453"/>
    </row>
    <row r="10043" spans="2:7" x14ac:dyDescent="0.25">
      <c r="B10043">
        <v>93191</v>
      </c>
      <c r="C10043" t="s">
        <v>1969</v>
      </c>
      <c r="D10043" t="s">
        <v>73</v>
      </c>
      <c r="E10043">
        <v>76.63</v>
      </c>
      <c r="F10043">
        <v>0</v>
      </c>
      <c r="G10043" s="453"/>
    </row>
    <row r="10044" spans="2:7" x14ac:dyDescent="0.25">
      <c r="B10044">
        <v>105024</v>
      </c>
      <c r="C10044" t="s">
        <v>1980</v>
      </c>
      <c r="D10044" t="s">
        <v>73</v>
      </c>
      <c r="E10044">
        <v>52.22</v>
      </c>
      <c r="F10044">
        <v>0</v>
      </c>
      <c r="G10044" s="453"/>
    </row>
    <row r="10045" spans="2:7" x14ac:dyDescent="0.25">
      <c r="B10045">
        <v>105023</v>
      </c>
      <c r="C10045" t="s">
        <v>1979</v>
      </c>
      <c r="D10045" t="s">
        <v>73</v>
      </c>
      <c r="E10045">
        <v>64.11</v>
      </c>
      <c r="F10045">
        <v>0</v>
      </c>
      <c r="G10045" s="453"/>
    </row>
    <row r="10046" spans="2:7" x14ac:dyDescent="0.25">
      <c r="B10046">
        <v>93187</v>
      </c>
      <c r="C10046" t="s">
        <v>1968</v>
      </c>
      <c r="D10046" t="s">
        <v>73</v>
      </c>
      <c r="E10046">
        <v>75.959999999999994</v>
      </c>
      <c r="F10046">
        <v>0</v>
      </c>
      <c r="G10046" s="453"/>
    </row>
    <row r="10047" spans="2:7" x14ac:dyDescent="0.25">
      <c r="B10047">
        <v>105037</v>
      </c>
      <c r="C10047" t="s">
        <v>1993</v>
      </c>
      <c r="D10047" t="s">
        <v>73</v>
      </c>
      <c r="E10047">
        <v>33.31</v>
      </c>
      <c r="F10047">
        <v>0</v>
      </c>
      <c r="G10047" s="453"/>
    </row>
    <row r="10048" spans="2:7" x14ac:dyDescent="0.25">
      <c r="B10048">
        <v>105036</v>
      </c>
      <c r="C10048" t="s">
        <v>1992</v>
      </c>
      <c r="D10048" t="s">
        <v>73</v>
      </c>
      <c r="E10048">
        <v>49.2</v>
      </c>
      <c r="F10048">
        <v>0</v>
      </c>
      <c r="G10048" s="453"/>
    </row>
    <row r="10049" spans="2:7" x14ac:dyDescent="0.25">
      <c r="B10049">
        <v>105035</v>
      </c>
      <c r="C10049" t="s">
        <v>1991</v>
      </c>
      <c r="D10049" t="s">
        <v>73</v>
      </c>
      <c r="E10049">
        <v>68.239999999999995</v>
      </c>
      <c r="F10049">
        <v>0</v>
      </c>
      <c r="G10049" s="453"/>
    </row>
    <row r="10050" spans="2:7" x14ac:dyDescent="0.25">
      <c r="B10050">
        <v>105022</v>
      </c>
      <c r="C10050" t="s">
        <v>1978</v>
      </c>
      <c r="D10050" t="s">
        <v>73</v>
      </c>
      <c r="E10050">
        <v>21.25</v>
      </c>
      <c r="F10050">
        <v>0</v>
      </c>
      <c r="G10050" s="453"/>
    </row>
    <row r="10051" spans="2:7" x14ac:dyDescent="0.25">
      <c r="B10051">
        <v>105021</v>
      </c>
      <c r="C10051" t="s">
        <v>1977</v>
      </c>
      <c r="D10051" t="s">
        <v>73</v>
      </c>
      <c r="E10051">
        <v>24.49</v>
      </c>
      <c r="F10051">
        <v>0</v>
      </c>
      <c r="G10051" s="453"/>
    </row>
    <row r="10052" spans="2:7" x14ac:dyDescent="0.25">
      <c r="B10052">
        <v>93184</v>
      </c>
      <c r="C10052" t="s">
        <v>1967</v>
      </c>
      <c r="D10052" t="s">
        <v>73</v>
      </c>
      <c r="E10052">
        <v>28.52</v>
      </c>
      <c r="F10052">
        <v>0</v>
      </c>
      <c r="G10052" s="453"/>
    </row>
    <row r="10053" spans="2:7" x14ac:dyDescent="0.25">
      <c r="B10053">
        <v>106317</v>
      </c>
      <c r="C10053" t="s">
        <v>15510</v>
      </c>
      <c r="D10053" t="s">
        <v>71</v>
      </c>
      <c r="E10053">
        <v>0</v>
      </c>
      <c r="G10053" s="453"/>
    </row>
    <row r="10054" spans="2:7" x14ac:dyDescent="0.25">
      <c r="B10054">
        <v>102237</v>
      </c>
      <c r="C10054" t="s">
        <v>15511</v>
      </c>
      <c r="D10054" t="s">
        <v>71</v>
      </c>
      <c r="E10054">
        <v>0</v>
      </c>
      <c r="G10054" s="453"/>
    </row>
    <row r="10055" spans="2:7" x14ac:dyDescent="0.25">
      <c r="B10055">
        <v>102149</v>
      </c>
      <c r="C10055" t="s">
        <v>15512</v>
      </c>
      <c r="D10055" t="s">
        <v>71</v>
      </c>
      <c r="E10055">
        <v>0</v>
      </c>
      <c r="G10055" s="453"/>
    </row>
    <row r="10056" spans="2:7" x14ac:dyDescent="0.25">
      <c r="B10056">
        <v>102144</v>
      </c>
      <c r="C10056" t="s">
        <v>15513</v>
      </c>
      <c r="D10056" t="s">
        <v>71</v>
      </c>
      <c r="E10056">
        <v>0</v>
      </c>
      <c r="G10056" s="453"/>
    </row>
    <row r="10057" spans="2:7" x14ac:dyDescent="0.25">
      <c r="B10057">
        <v>102150</v>
      </c>
      <c r="C10057" t="s">
        <v>15514</v>
      </c>
      <c r="D10057" t="s">
        <v>71</v>
      </c>
      <c r="E10057">
        <v>0</v>
      </c>
      <c r="G10057" s="453"/>
    </row>
    <row r="10058" spans="2:7" x14ac:dyDescent="0.25">
      <c r="B10058">
        <v>102145</v>
      </c>
      <c r="C10058" t="s">
        <v>15515</v>
      </c>
      <c r="D10058" t="s">
        <v>71</v>
      </c>
      <c r="E10058">
        <v>0</v>
      </c>
      <c r="G10058" s="453"/>
    </row>
    <row r="10059" spans="2:7" x14ac:dyDescent="0.25">
      <c r="B10059">
        <v>102146</v>
      </c>
      <c r="C10059" t="s">
        <v>15516</v>
      </c>
      <c r="D10059" t="s">
        <v>71</v>
      </c>
      <c r="E10059">
        <v>0</v>
      </c>
      <c r="G10059" s="453"/>
    </row>
    <row r="10060" spans="2:7" x14ac:dyDescent="0.25">
      <c r="B10060">
        <v>102147</v>
      </c>
      <c r="C10060" t="s">
        <v>15517</v>
      </c>
      <c r="D10060" t="s">
        <v>71</v>
      </c>
      <c r="E10060">
        <v>0</v>
      </c>
      <c r="G10060" s="457"/>
    </row>
    <row r="10061" spans="2:7" x14ac:dyDescent="0.25">
      <c r="B10061">
        <v>102148</v>
      </c>
      <c r="C10061" t="s">
        <v>15518</v>
      </c>
      <c r="D10061" t="s">
        <v>71</v>
      </c>
      <c r="E10061">
        <v>0</v>
      </c>
      <c r="G10061" s="453"/>
    </row>
    <row r="10062" spans="2:7" x14ac:dyDescent="0.25">
      <c r="B10062">
        <v>102171</v>
      </c>
      <c r="C10062" t="s">
        <v>14959</v>
      </c>
      <c r="D10062" t="s">
        <v>71</v>
      </c>
      <c r="E10062">
        <v>397.13</v>
      </c>
      <c r="F10062">
        <v>0.20380000000000001</v>
      </c>
      <c r="G10062" s="453"/>
    </row>
    <row r="10063" spans="2:7" x14ac:dyDescent="0.25">
      <c r="B10063">
        <v>102172</v>
      </c>
      <c r="C10063" t="s">
        <v>14960</v>
      </c>
      <c r="D10063" t="s">
        <v>71</v>
      </c>
      <c r="E10063">
        <v>378.31</v>
      </c>
      <c r="F10063">
        <v>0.16569999999999999</v>
      </c>
      <c r="G10063" s="453"/>
    </row>
    <row r="10064" spans="2:7" x14ac:dyDescent="0.25">
      <c r="B10064">
        <v>102170</v>
      </c>
      <c r="C10064" t="s">
        <v>14961</v>
      </c>
      <c r="D10064" t="s">
        <v>71</v>
      </c>
      <c r="E10064">
        <v>242.68</v>
      </c>
      <c r="F10064">
        <v>0.40839999999999999</v>
      </c>
      <c r="G10064" s="457"/>
    </row>
    <row r="10065" spans="2:7" x14ac:dyDescent="0.25">
      <c r="B10065">
        <v>102160</v>
      </c>
      <c r="C10065" t="s">
        <v>14962</v>
      </c>
      <c r="D10065" t="s">
        <v>71</v>
      </c>
      <c r="E10065">
        <v>133.05000000000001</v>
      </c>
      <c r="F10065">
        <v>0</v>
      </c>
      <c r="G10065" s="457"/>
    </row>
    <row r="10066" spans="2:7" x14ac:dyDescent="0.25">
      <c r="B10066">
        <v>106315</v>
      </c>
      <c r="C10066" t="s">
        <v>15519</v>
      </c>
      <c r="D10066" t="s">
        <v>71</v>
      </c>
      <c r="E10066">
        <v>0</v>
      </c>
      <c r="G10066" s="457"/>
    </row>
    <row r="10067" spans="2:7" x14ac:dyDescent="0.25">
      <c r="B10067">
        <v>102174</v>
      </c>
      <c r="C10067" t="s">
        <v>15520</v>
      </c>
      <c r="D10067" t="s">
        <v>71</v>
      </c>
      <c r="E10067">
        <v>0</v>
      </c>
      <c r="G10067" s="457"/>
    </row>
    <row r="10068" spans="2:7" x14ac:dyDescent="0.25">
      <c r="B10068">
        <v>106316</v>
      </c>
      <c r="C10068" t="s">
        <v>15521</v>
      </c>
      <c r="D10068" t="s">
        <v>71</v>
      </c>
      <c r="E10068">
        <v>0</v>
      </c>
      <c r="G10068" s="457"/>
    </row>
    <row r="10069" spans="2:7" x14ac:dyDescent="0.25">
      <c r="B10069">
        <v>102175</v>
      </c>
      <c r="C10069" t="s">
        <v>15522</v>
      </c>
      <c r="D10069" t="s">
        <v>71</v>
      </c>
      <c r="E10069">
        <v>0</v>
      </c>
      <c r="G10069" s="457"/>
    </row>
    <row r="10070" spans="2:7" x14ac:dyDescent="0.25">
      <c r="B10070">
        <v>106314</v>
      </c>
      <c r="C10070" t="s">
        <v>15523</v>
      </c>
      <c r="D10070" t="s">
        <v>71</v>
      </c>
      <c r="E10070">
        <v>0</v>
      </c>
      <c r="G10070" s="457"/>
    </row>
    <row r="10071" spans="2:7" x14ac:dyDescent="0.25">
      <c r="B10071">
        <v>102173</v>
      </c>
      <c r="C10071" t="s">
        <v>15524</v>
      </c>
      <c r="D10071" t="s">
        <v>71</v>
      </c>
      <c r="E10071">
        <v>0</v>
      </c>
      <c r="G10071" s="457"/>
    </row>
    <row r="10072" spans="2:7" x14ac:dyDescent="0.25">
      <c r="B10072">
        <v>102163</v>
      </c>
      <c r="C10072" t="s">
        <v>14963</v>
      </c>
      <c r="D10072" t="s">
        <v>71</v>
      </c>
      <c r="E10072">
        <v>297.43</v>
      </c>
      <c r="F10072">
        <v>0.3332</v>
      </c>
      <c r="G10072" s="457"/>
    </row>
    <row r="10073" spans="2:7" x14ac:dyDescent="0.25">
      <c r="B10073">
        <v>102153</v>
      </c>
      <c r="C10073" t="s">
        <v>14964</v>
      </c>
      <c r="D10073" t="s">
        <v>71</v>
      </c>
      <c r="E10073">
        <v>187.8</v>
      </c>
      <c r="F10073">
        <v>0</v>
      </c>
      <c r="G10073" s="453"/>
    </row>
    <row r="10074" spans="2:7" x14ac:dyDescent="0.25">
      <c r="B10074">
        <v>102165</v>
      </c>
      <c r="C10074" t="s">
        <v>14965</v>
      </c>
      <c r="D10074" t="s">
        <v>71</v>
      </c>
      <c r="E10074">
        <v>280.98</v>
      </c>
      <c r="F10074">
        <v>0.28799999999999998</v>
      </c>
      <c r="G10074" s="453"/>
    </row>
    <row r="10075" spans="2:7" x14ac:dyDescent="0.25">
      <c r="B10075">
        <v>102155</v>
      </c>
      <c r="C10075" t="s">
        <v>14966</v>
      </c>
      <c r="D10075" t="s">
        <v>71</v>
      </c>
      <c r="E10075">
        <v>191.24</v>
      </c>
      <c r="F10075">
        <v>0</v>
      </c>
      <c r="G10075" s="453"/>
    </row>
    <row r="10076" spans="2:7" x14ac:dyDescent="0.25">
      <c r="B10076">
        <v>102167</v>
      </c>
      <c r="C10076" t="s">
        <v>14967</v>
      </c>
      <c r="D10076" t="s">
        <v>71</v>
      </c>
      <c r="E10076">
        <v>314.44</v>
      </c>
      <c r="F10076">
        <v>0.1993</v>
      </c>
      <c r="G10076" s="453"/>
    </row>
    <row r="10077" spans="2:7" x14ac:dyDescent="0.25">
      <c r="B10077">
        <v>102157</v>
      </c>
      <c r="C10077" t="s">
        <v>14968</v>
      </c>
      <c r="D10077" t="s">
        <v>71</v>
      </c>
      <c r="E10077">
        <v>244.79</v>
      </c>
      <c r="F10077">
        <v>0</v>
      </c>
      <c r="G10077" s="453"/>
    </row>
    <row r="10078" spans="2:7" x14ac:dyDescent="0.25">
      <c r="B10078">
        <v>102169</v>
      </c>
      <c r="C10078" t="s">
        <v>14969</v>
      </c>
      <c r="D10078" t="s">
        <v>71</v>
      </c>
      <c r="E10078">
        <v>335.4</v>
      </c>
      <c r="F10078">
        <v>0.1206</v>
      </c>
      <c r="G10078" s="453"/>
    </row>
    <row r="10079" spans="2:7" x14ac:dyDescent="0.25">
      <c r="B10079">
        <v>102159</v>
      </c>
      <c r="C10079" t="s">
        <v>14970</v>
      </c>
      <c r="D10079" t="s">
        <v>71</v>
      </c>
      <c r="E10079">
        <v>290.49</v>
      </c>
      <c r="F10079">
        <v>0</v>
      </c>
      <c r="G10079" s="453"/>
    </row>
    <row r="10080" spans="2:7" x14ac:dyDescent="0.25">
      <c r="B10080">
        <v>102161</v>
      </c>
      <c r="C10080" t="s">
        <v>14971</v>
      </c>
      <c r="D10080" t="s">
        <v>71</v>
      </c>
      <c r="E10080">
        <v>247.25</v>
      </c>
      <c r="F10080">
        <v>0.40079999999999999</v>
      </c>
      <c r="G10080" s="453"/>
    </row>
    <row r="10081" spans="2:7" x14ac:dyDescent="0.25">
      <c r="B10081">
        <v>102151</v>
      </c>
      <c r="C10081" t="s">
        <v>14972</v>
      </c>
      <c r="D10081" t="s">
        <v>71</v>
      </c>
      <c r="E10081">
        <v>137.62</v>
      </c>
      <c r="F10081">
        <v>0</v>
      </c>
      <c r="G10081" s="453"/>
    </row>
    <row r="10082" spans="2:7" x14ac:dyDescent="0.25">
      <c r="B10082">
        <v>102162</v>
      </c>
      <c r="C10082" t="s">
        <v>14973</v>
      </c>
      <c r="D10082" t="s">
        <v>71</v>
      </c>
      <c r="E10082">
        <v>260.94</v>
      </c>
      <c r="F10082">
        <v>0.37980000000000003</v>
      </c>
      <c r="G10082" s="453"/>
    </row>
    <row r="10083" spans="2:7" x14ac:dyDescent="0.25">
      <c r="B10083">
        <v>102152</v>
      </c>
      <c r="C10083" t="s">
        <v>14974</v>
      </c>
      <c r="D10083" t="s">
        <v>71</v>
      </c>
      <c r="E10083">
        <v>151.31</v>
      </c>
      <c r="F10083">
        <v>0</v>
      </c>
      <c r="G10083" s="453"/>
    </row>
    <row r="10084" spans="2:7" x14ac:dyDescent="0.25">
      <c r="B10084">
        <v>102164</v>
      </c>
      <c r="C10084" t="s">
        <v>14975</v>
      </c>
      <c r="D10084" t="s">
        <v>71</v>
      </c>
      <c r="E10084">
        <v>251.13</v>
      </c>
      <c r="F10084">
        <v>0.32219999999999999</v>
      </c>
      <c r="G10084" s="453"/>
    </row>
    <row r="10085" spans="2:7" x14ac:dyDescent="0.25">
      <c r="B10085">
        <v>102154</v>
      </c>
      <c r="C10085" t="s">
        <v>14976</v>
      </c>
      <c r="D10085" t="s">
        <v>71</v>
      </c>
      <c r="E10085">
        <v>161.38999999999999</v>
      </c>
      <c r="F10085">
        <v>0</v>
      </c>
      <c r="G10085" s="453"/>
    </row>
    <row r="10086" spans="2:7" x14ac:dyDescent="0.25">
      <c r="B10086">
        <v>102166</v>
      </c>
      <c r="C10086" t="s">
        <v>14977</v>
      </c>
      <c r="D10086" t="s">
        <v>71</v>
      </c>
      <c r="E10086">
        <v>250.56</v>
      </c>
      <c r="F10086">
        <v>0.25019999999999998</v>
      </c>
      <c r="G10086" s="453"/>
    </row>
    <row r="10087" spans="2:7" x14ac:dyDescent="0.25">
      <c r="B10087">
        <v>102156</v>
      </c>
      <c r="C10087" t="s">
        <v>14978</v>
      </c>
      <c r="D10087" t="s">
        <v>71</v>
      </c>
      <c r="E10087">
        <v>180.91</v>
      </c>
      <c r="F10087">
        <v>0</v>
      </c>
      <c r="G10087" s="453"/>
    </row>
    <row r="10088" spans="2:7" x14ac:dyDescent="0.25">
      <c r="B10088">
        <v>102168</v>
      </c>
      <c r="C10088" t="s">
        <v>14979</v>
      </c>
      <c r="D10088" t="s">
        <v>71</v>
      </c>
      <c r="E10088">
        <v>297.02999999999997</v>
      </c>
      <c r="F10088">
        <v>0.15640000000000001</v>
      </c>
      <c r="G10088" s="453"/>
    </row>
    <row r="10089" spans="2:7" x14ac:dyDescent="0.25">
      <c r="B10089">
        <v>102158</v>
      </c>
      <c r="C10089" t="s">
        <v>14980</v>
      </c>
      <c r="D10089" t="s">
        <v>71</v>
      </c>
      <c r="E10089">
        <v>245.42</v>
      </c>
      <c r="F10089">
        <v>0</v>
      </c>
      <c r="G10089" s="453"/>
    </row>
    <row r="10090" spans="2:7" x14ac:dyDescent="0.25">
      <c r="B10090">
        <v>102181</v>
      </c>
      <c r="C10090" t="s">
        <v>14981</v>
      </c>
      <c r="D10090" t="s">
        <v>71</v>
      </c>
      <c r="E10090">
        <v>435.82</v>
      </c>
      <c r="F10090">
        <v>0</v>
      </c>
      <c r="G10090" s="453"/>
    </row>
    <row r="10091" spans="2:7" x14ac:dyDescent="0.25">
      <c r="B10091">
        <v>102179</v>
      </c>
      <c r="C10091" t="s">
        <v>14982</v>
      </c>
      <c r="D10091" t="s">
        <v>71</v>
      </c>
      <c r="E10091">
        <v>323.11</v>
      </c>
      <c r="F10091">
        <v>0</v>
      </c>
      <c r="G10091" s="453"/>
    </row>
    <row r="10092" spans="2:7" x14ac:dyDescent="0.25">
      <c r="B10092">
        <v>102180</v>
      </c>
      <c r="C10092" t="s">
        <v>14983</v>
      </c>
      <c r="D10092" t="s">
        <v>71</v>
      </c>
      <c r="E10092">
        <v>370.5</v>
      </c>
      <c r="F10092">
        <v>0</v>
      </c>
      <c r="G10092" s="453"/>
    </row>
    <row r="10093" spans="2:7" x14ac:dyDescent="0.25">
      <c r="B10093">
        <v>102189</v>
      </c>
      <c r="C10093" t="s">
        <v>14984</v>
      </c>
      <c r="D10093" t="s">
        <v>60</v>
      </c>
      <c r="E10093">
        <v>284.51</v>
      </c>
      <c r="F10093">
        <v>0</v>
      </c>
      <c r="G10093" s="453"/>
    </row>
    <row r="10094" spans="2:7" x14ac:dyDescent="0.25">
      <c r="B10094">
        <v>102188</v>
      </c>
      <c r="C10094" t="s">
        <v>14985</v>
      </c>
      <c r="D10094" t="s">
        <v>60</v>
      </c>
      <c r="E10094">
        <v>1163.53</v>
      </c>
      <c r="F10094">
        <v>0</v>
      </c>
      <c r="G10094" s="453"/>
    </row>
    <row r="10095" spans="2:7" x14ac:dyDescent="0.25">
      <c r="B10095">
        <v>106320</v>
      </c>
      <c r="C10095" t="s">
        <v>14986</v>
      </c>
      <c r="D10095" t="s">
        <v>60</v>
      </c>
      <c r="E10095">
        <v>2333.14</v>
      </c>
      <c r="F10095">
        <v>0</v>
      </c>
      <c r="G10095" s="453"/>
    </row>
    <row r="10096" spans="2:7" x14ac:dyDescent="0.25">
      <c r="B10096">
        <v>102185</v>
      </c>
      <c r="C10096" t="s">
        <v>14987</v>
      </c>
      <c r="D10096" t="s">
        <v>60</v>
      </c>
      <c r="E10096">
        <v>4205.92</v>
      </c>
      <c r="F10096">
        <v>0</v>
      </c>
      <c r="G10096" s="453"/>
    </row>
    <row r="10097" spans="2:7" x14ac:dyDescent="0.25">
      <c r="B10097">
        <v>106318</v>
      </c>
      <c r="C10097" t="s">
        <v>14988</v>
      </c>
      <c r="D10097" t="s">
        <v>60</v>
      </c>
      <c r="E10097">
        <v>1939.85</v>
      </c>
      <c r="F10097">
        <v>0</v>
      </c>
      <c r="G10097" s="453"/>
    </row>
    <row r="10098" spans="2:7" x14ac:dyDescent="0.25">
      <c r="B10098">
        <v>106319</v>
      </c>
      <c r="C10098" t="s">
        <v>14989</v>
      </c>
      <c r="D10098" t="s">
        <v>60</v>
      </c>
      <c r="E10098">
        <v>2018.51</v>
      </c>
      <c r="F10098">
        <v>0</v>
      </c>
      <c r="G10098" s="453"/>
    </row>
    <row r="10099" spans="2:7" x14ac:dyDescent="0.25">
      <c r="B10099">
        <v>102184</v>
      </c>
      <c r="C10099" t="s">
        <v>14990</v>
      </c>
      <c r="D10099" t="s">
        <v>60</v>
      </c>
      <c r="E10099">
        <v>2097.16</v>
      </c>
      <c r="F10099">
        <v>0</v>
      </c>
      <c r="G10099" s="453"/>
    </row>
    <row r="10100" spans="2:7" x14ac:dyDescent="0.25">
      <c r="B10100">
        <v>102187</v>
      </c>
      <c r="C10100" t="s">
        <v>15525</v>
      </c>
      <c r="D10100" t="s">
        <v>60</v>
      </c>
      <c r="E10100">
        <v>0</v>
      </c>
      <c r="G10100" s="453"/>
    </row>
    <row r="10101" spans="2:7" x14ac:dyDescent="0.25">
      <c r="B10101">
        <v>102186</v>
      </c>
      <c r="C10101" t="s">
        <v>15526</v>
      </c>
      <c r="D10101" t="s">
        <v>60</v>
      </c>
      <c r="E10101">
        <v>0</v>
      </c>
      <c r="G10101" s="453"/>
    </row>
    <row r="10102" spans="2:7" x14ac:dyDescent="0.25">
      <c r="B10102">
        <v>102183</v>
      </c>
      <c r="C10102" t="s">
        <v>14991</v>
      </c>
      <c r="D10102" t="s">
        <v>60</v>
      </c>
      <c r="E10102">
        <v>1721.25</v>
      </c>
      <c r="F10102">
        <v>0</v>
      </c>
      <c r="G10102" s="453"/>
    </row>
    <row r="10103" spans="2:7" x14ac:dyDescent="0.25">
      <c r="B10103">
        <v>102182</v>
      </c>
      <c r="C10103" t="s">
        <v>14992</v>
      </c>
      <c r="D10103" t="s">
        <v>60</v>
      </c>
      <c r="E10103">
        <v>955.26</v>
      </c>
      <c r="F10103">
        <v>0</v>
      </c>
      <c r="G10103" s="453"/>
    </row>
    <row r="10104" spans="2:7" x14ac:dyDescent="0.25">
      <c r="B10104">
        <v>102191</v>
      </c>
      <c r="C10104" t="s">
        <v>14993</v>
      </c>
      <c r="D10104" t="s">
        <v>71</v>
      </c>
      <c r="E10104">
        <v>19.37</v>
      </c>
      <c r="F10104">
        <v>0</v>
      </c>
      <c r="G10104" s="453"/>
    </row>
    <row r="10105" spans="2:7" x14ac:dyDescent="0.25">
      <c r="B10105">
        <v>102190</v>
      </c>
      <c r="C10105" t="s">
        <v>14994</v>
      </c>
      <c r="D10105" t="s">
        <v>71</v>
      </c>
      <c r="E10105">
        <v>17.89</v>
      </c>
      <c r="F10105">
        <v>0</v>
      </c>
      <c r="G10105" s="453"/>
    </row>
    <row r="10106" spans="2:7" x14ac:dyDescent="0.25">
      <c r="B10106">
        <v>102192</v>
      </c>
      <c r="C10106" t="s">
        <v>14995</v>
      </c>
      <c r="D10106" t="s">
        <v>71</v>
      </c>
      <c r="E10106">
        <v>17.11</v>
      </c>
      <c r="F10106">
        <v>0</v>
      </c>
      <c r="G10106" s="453"/>
    </row>
    <row r="10107" spans="2:7" x14ac:dyDescent="0.25">
      <c r="B10107">
        <v>89354</v>
      </c>
      <c r="C10107" t="s">
        <v>3592</v>
      </c>
      <c r="D10107" t="s">
        <v>60</v>
      </c>
      <c r="E10107">
        <v>943.47</v>
      </c>
      <c r="F10107">
        <v>0</v>
      </c>
      <c r="G10107" s="453"/>
    </row>
    <row r="10108" spans="2:7" x14ac:dyDescent="0.25">
      <c r="B10108">
        <v>103041</v>
      </c>
      <c r="C10108" t="s">
        <v>3653</v>
      </c>
      <c r="D10108" t="s">
        <v>60</v>
      </c>
      <c r="E10108">
        <v>32.159999999999997</v>
      </c>
      <c r="F10108">
        <v>0</v>
      </c>
      <c r="G10108" s="453"/>
    </row>
    <row r="10109" spans="2:7" x14ac:dyDescent="0.25">
      <c r="B10109">
        <v>103042</v>
      </c>
      <c r="C10109" t="s">
        <v>3654</v>
      </c>
      <c r="D10109" t="s">
        <v>60</v>
      </c>
      <c r="E10109">
        <v>39.14</v>
      </c>
      <c r="F10109">
        <v>0</v>
      </c>
      <c r="G10109" s="453"/>
    </row>
    <row r="10110" spans="2:7" x14ac:dyDescent="0.25">
      <c r="B10110">
        <v>103043</v>
      </c>
      <c r="C10110" t="s">
        <v>3655</v>
      </c>
      <c r="D10110" t="s">
        <v>60</v>
      </c>
      <c r="E10110">
        <v>37.46</v>
      </c>
      <c r="F10110">
        <v>0</v>
      </c>
      <c r="G10110" s="453"/>
    </row>
    <row r="10111" spans="2:7" x14ac:dyDescent="0.25">
      <c r="B10111">
        <v>103044</v>
      </c>
      <c r="C10111" t="s">
        <v>3656</v>
      </c>
      <c r="D10111" t="s">
        <v>60</v>
      </c>
      <c r="E10111">
        <v>50.18</v>
      </c>
      <c r="F10111">
        <v>0</v>
      </c>
      <c r="G10111" s="453"/>
    </row>
    <row r="10112" spans="2:7" x14ac:dyDescent="0.25">
      <c r="B10112">
        <v>103039</v>
      </c>
      <c r="C10112" t="s">
        <v>3651</v>
      </c>
      <c r="D10112" t="s">
        <v>60</v>
      </c>
      <c r="E10112">
        <v>110.31</v>
      </c>
      <c r="F10112">
        <v>0</v>
      </c>
      <c r="G10112" s="453"/>
    </row>
    <row r="10113" spans="2:7" x14ac:dyDescent="0.25">
      <c r="B10113">
        <v>103038</v>
      </c>
      <c r="C10113" t="s">
        <v>3650</v>
      </c>
      <c r="D10113" t="s">
        <v>60</v>
      </c>
      <c r="E10113">
        <v>102.51</v>
      </c>
      <c r="F10113">
        <v>0</v>
      </c>
      <c r="G10113" s="453"/>
    </row>
    <row r="10114" spans="2:7" x14ac:dyDescent="0.25">
      <c r="B10114">
        <v>103037</v>
      </c>
      <c r="C10114" t="s">
        <v>3649</v>
      </c>
      <c r="D10114" t="s">
        <v>60</v>
      </c>
      <c r="E10114">
        <v>76.63</v>
      </c>
      <c r="F10114">
        <v>0</v>
      </c>
      <c r="G10114" s="453"/>
    </row>
    <row r="10115" spans="2:7" x14ac:dyDescent="0.25">
      <c r="B10115">
        <v>103036</v>
      </c>
      <c r="C10115" t="s">
        <v>3648</v>
      </c>
      <c r="D10115" t="s">
        <v>60</v>
      </c>
      <c r="E10115">
        <v>39.01</v>
      </c>
      <c r="F10115">
        <v>0</v>
      </c>
      <c r="G10115" s="457"/>
    </row>
    <row r="10116" spans="2:7" x14ac:dyDescent="0.25">
      <c r="B10116">
        <v>103040</v>
      </c>
      <c r="C10116" t="s">
        <v>3652</v>
      </c>
      <c r="D10116" t="s">
        <v>60</v>
      </c>
      <c r="E10116">
        <v>165.47</v>
      </c>
      <c r="F10116">
        <v>0</v>
      </c>
      <c r="G10116" s="453"/>
    </row>
    <row r="10117" spans="2:7" x14ac:dyDescent="0.25">
      <c r="B10117">
        <v>90371</v>
      </c>
      <c r="C10117" t="s">
        <v>3597</v>
      </c>
      <c r="D10117" t="s">
        <v>60</v>
      </c>
      <c r="E10117">
        <v>48</v>
      </c>
      <c r="F10117">
        <v>0</v>
      </c>
      <c r="G10117" s="453"/>
    </row>
    <row r="10118" spans="2:7" x14ac:dyDescent="0.25">
      <c r="B10118">
        <v>103047</v>
      </c>
      <c r="C10118" t="s">
        <v>13418</v>
      </c>
      <c r="D10118" t="s">
        <v>60</v>
      </c>
      <c r="E10118">
        <v>39.07</v>
      </c>
      <c r="F10118">
        <v>0</v>
      </c>
      <c r="G10118" s="453"/>
    </row>
    <row r="10119" spans="2:7" x14ac:dyDescent="0.25">
      <c r="B10119">
        <v>94489</v>
      </c>
      <c r="C10119" t="s">
        <v>13419</v>
      </c>
      <c r="D10119" t="s">
        <v>60</v>
      </c>
      <c r="E10119">
        <v>48.83</v>
      </c>
      <c r="F10119">
        <v>0</v>
      </c>
      <c r="G10119" s="453"/>
    </row>
    <row r="10120" spans="2:7" x14ac:dyDescent="0.25">
      <c r="B10120">
        <v>94490</v>
      </c>
      <c r="C10120" t="s">
        <v>13420</v>
      </c>
      <c r="D10120" t="s">
        <v>60</v>
      </c>
      <c r="E10120">
        <v>73.92</v>
      </c>
      <c r="F10120">
        <v>0</v>
      </c>
      <c r="G10120" s="453"/>
    </row>
    <row r="10121" spans="2:7" x14ac:dyDescent="0.25">
      <c r="B10121">
        <v>94491</v>
      </c>
      <c r="C10121" t="s">
        <v>13421</v>
      </c>
      <c r="D10121" t="s">
        <v>60</v>
      </c>
      <c r="E10121">
        <v>100.23</v>
      </c>
      <c r="F10121">
        <v>0</v>
      </c>
      <c r="G10121" s="453"/>
    </row>
    <row r="10122" spans="2:7" x14ac:dyDescent="0.25">
      <c r="B10122">
        <v>94492</v>
      </c>
      <c r="C10122" t="s">
        <v>13422</v>
      </c>
      <c r="D10122" t="s">
        <v>60</v>
      </c>
      <c r="E10122">
        <v>103.2</v>
      </c>
      <c r="F10122">
        <v>0</v>
      </c>
      <c r="G10122" s="453"/>
    </row>
    <row r="10123" spans="2:7" x14ac:dyDescent="0.25">
      <c r="B10123">
        <v>94493</v>
      </c>
      <c r="C10123" t="s">
        <v>13423</v>
      </c>
      <c r="D10123" t="s">
        <v>60</v>
      </c>
      <c r="E10123">
        <v>189.18</v>
      </c>
      <c r="F10123">
        <v>0</v>
      </c>
      <c r="G10123" s="453"/>
    </row>
    <row r="10124" spans="2:7" x14ac:dyDescent="0.25">
      <c r="B10124">
        <v>94497</v>
      </c>
      <c r="C10124" t="s">
        <v>3600</v>
      </c>
      <c r="D10124" t="s">
        <v>60</v>
      </c>
      <c r="E10124">
        <v>136.78</v>
      </c>
      <c r="F10124">
        <v>0</v>
      </c>
      <c r="G10124" s="453"/>
    </row>
    <row r="10125" spans="2:7" x14ac:dyDescent="0.25">
      <c r="B10125">
        <v>94794</v>
      </c>
      <c r="C10125" t="s">
        <v>3607</v>
      </c>
      <c r="D10125" t="s">
        <v>60</v>
      </c>
      <c r="E10125">
        <v>216.14</v>
      </c>
      <c r="F10125">
        <v>0</v>
      </c>
      <c r="G10125" s="453"/>
    </row>
    <row r="10126" spans="2:7" x14ac:dyDescent="0.25">
      <c r="B10126">
        <v>94496</v>
      </c>
      <c r="C10126" t="s">
        <v>3599</v>
      </c>
      <c r="D10126" t="s">
        <v>60</v>
      </c>
      <c r="E10126">
        <v>108.04</v>
      </c>
      <c r="F10126">
        <v>0</v>
      </c>
      <c r="G10126" s="453"/>
    </row>
    <row r="10127" spans="2:7" x14ac:dyDescent="0.25">
      <c r="B10127">
        <v>94793</v>
      </c>
      <c r="C10127" t="s">
        <v>3606</v>
      </c>
      <c r="D10127" t="s">
        <v>60</v>
      </c>
      <c r="E10127">
        <v>204.28</v>
      </c>
      <c r="F10127">
        <v>0</v>
      </c>
      <c r="G10127" s="453"/>
    </row>
    <row r="10128" spans="2:7" x14ac:dyDescent="0.25">
      <c r="B10128">
        <v>94495</v>
      </c>
      <c r="C10128" t="s">
        <v>3598</v>
      </c>
      <c r="D10128" t="s">
        <v>60</v>
      </c>
      <c r="E10128">
        <v>79.3</v>
      </c>
      <c r="F10128">
        <v>0</v>
      </c>
      <c r="G10128" s="457"/>
    </row>
    <row r="10129" spans="2:7" x14ac:dyDescent="0.25">
      <c r="B10129">
        <v>94792</v>
      </c>
      <c r="C10129" t="s">
        <v>3605</v>
      </c>
      <c r="D10129" t="s">
        <v>60</v>
      </c>
      <c r="E10129">
        <v>148.72999999999999</v>
      </c>
      <c r="F10129">
        <v>0</v>
      </c>
      <c r="G10129" s="453"/>
    </row>
    <row r="10130" spans="2:7" x14ac:dyDescent="0.25">
      <c r="B10130">
        <v>89352</v>
      </c>
      <c r="C10130" t="s">
        <v>3590</v>
      </c>
      <c r="D10130" t="s">
        <v>60</v>
      </c>
      <c r="E10130">
        <v>46.73</v>
      </c>
      <c r="F10130">
        <v>0</v>
      </c>
      <c r="G10130" s="453"/>
    </row>
    <row r="10131" spans="2:7" x14ac:dyDescent="0.25">
      <c r="B10131">
        <v>89986</v>
      </c>
      <c r="C10131" t="s">
        <v>3595</v>
      </c>
      <c r="D10131" t="s">
        <v>60</v>
      </c>
      <c r="E10131">
        <v>107.41</v>
      </c>
      <c r="F10131">
        <v>0</v>
      </c>
      <c r="G10131" s="453"/>
    </row>
    <row r="10132" spans="2:7" x14ac:dyDescent="0.25">
      <c r="B10132">
        <v>94499</v>
      </c>
      <c r="C10132" t="s">
        <v>3602</v>
      </c>
      <c r="D10132" t="s">
        <v>60</v>
      </c>
      <c r="E10132">
        <v>378.87</v>
      </c>
      <c r="F10132">
        <v>0</v>
      </c>
      <c r="G10132" s="457"/>
    </row>
    <row r="10133" spans="2:7" x14ac:dyDescent="0.25">
      <c r="B10133">
        <v>94498</v>
      </c>
      <c r="C10133" t="s">
        <v>3601</v>
      </c>
      <c r="D10133" t="s">
        <v>60</v>
      </c>
      <c r="E10133">
        <v>189.1</v>
      </c>
      <c r="F10133">
        <v>0</v>
      </c>
      <c r="G10133" s="457"/>
    </row>
    <row r="10134" spans="2:7" x14ac:dyDescent="0.25">
      <c r="B10134">
        <v>94500</v>
      </c>
      <c r="C10134" t="s">
        <v>3603</v>
      </c>
      <c r="D10134" t="s">
        <v>60</v>
      </c>
      <c r="E10134">
        <v>459.67</v>
      </c>
      <c r="F10134">
        <v>0</v>
      </c>
      <c r="G10134" s="457"/>
    </row>
    <row r="10135" spans="2:7" x14ac:dyDescent="0.25">
      <c r="B10135">
        <v>89353</v>
      </c>
      <c r="C10135" t="s">
        <v>3591</v>
      </c>
      <c r="D10135" t="s">
        <v>60</v>
      </c>
      <c r="E10135">
        <v>51.11</v>
      </c>
      <c r="F10135">
        <v>0</v>
      </c>
      <c r="G10135" s="457"/>
    </row>
    <row r="10136" spans="2:7" x14ac:dyDescent="0.25">
      <c r="B10136">
        <v>89987</v>
      </c>
      <c r="C10136" t="s">
        <v>3596</v>
      </c>
      <c r="D10136" t="s">
        <v>60</v>
      </c>
      <c r="E10136">
        <v>121.97</v>
      </c>
      <c r="F10136">
        <v>0</v>
      </c>
      <c r="G10136" s="453"/>
    </row>
    <row r="10137" spans="2:7" x14ac:dyDescent="0.25">
      <c r="B10137">
        <v>94501</v>
      </c>
      <c r="C10137" t="s">
        <v>3604</v>
      </c>
      <c r="D10137" t="s">
        <v>60</v>
      </c>
      <c r="E10137">
        <v>933.22</v>
      </c>
      <c r="F10137">
        <v>0</v>
      </c>
      <c r="G10137" s="453"/>
    </row>
    <row r="10138" spans="2:7" x14ac:dyDescent="0.25">
      <c r="B10138">
        <v>89349</v>
      </c>
      <c r="C10138" t="s">
        <v>3589</v>
      </c>
      <c r="D10138" t="s">
        <v>60</v>
      </c>
      <c r="E10138">
        <v>34.24</v>
      </c>
      <c r="F10138">
        <v>0</v>
      </c>
      <c r="G10138" s="453"/>
    </row>
    <row r="10139" spans="2:7" x14ac:dyDescent="0.25">
      <c r="B10139">
        <v>89984</v>
      </c>
      <c r="C10139" t="s">
        <v>3593</v>
      </c>
      <c r="D10139" t="s">
        <v>60</v>
      </c>
      <c r="E10139">
        <v>110.28</v>
      </c>
      <c r="F10139">
        <v>0</v>
      </c>
      <c r="G10139" s="453"/>
    </row>
    <row r="10140" spans="2:7" x14ac:dyDescent="0.25">
      <c r="B10140">
        <v>89985</v>
      </c>
      <c r="C10140" t="s">
        <v>3594</v>
      </c>
      <c r="D10140" t="s">
        <v>60</v>
      </c>
      <c r="E10140">
        <v>115.7</v>
      </c>
      <c r="F10140">
        <v>0</v>
      </c>
      <c r="G10140" s="457"/>
    </row>
    <row r="10141" spans="2:7" x14ac:dyDescent="0.25">
      <c r="B10141">
        <v>89351</v>
      </c>
      <c r="C10141" t="s">
        <v>13424</v>
      </c>
      <c r="D10141" t="s">
        <v>60</v>
      </c>
      <c r="E10141">
        <v>42.16</v>
      </c>
      <c r="F10141">
        <v>0</v>
      </c>
      <c r="G10141" s="453"/>
    </row>
    <row r="10142" spans="2:7" x14ac:dyDescent="0.25">
      <c r="B10142">
        <v>103045</v>
      </c>
      <c r="C10142" t="s">
        <v>3657</v>
      </c>
      <c r="D10142" t="s">
        <v>60</v>
      </c>
      <c r="E10142">
        <v>14.74</v>
      </c>
      <c r="F10142">
        <v>0</v>
      </c>
      <c r="G10142" s="457"/>
    </row>
    <row r="10143" spans="2:7" x14ac:dyDescent="0.25">
      <c r="B10143">
        <v>103046</v>
      </c>
      <c r="C10143" t="s">
        <v>3658</v>
      </c>
      <c r="D10143" t="s">
        <v>60</v>
      </c>
      <c r="E10143">
        <v>36.92</v>
      </c>
      <c r="F10143">
        <v>0</v>
      </c>
      <c r="G10143" s="453"/>
    </row>
    <row r="10144" spans="2:7" x14ac:dyDescent="0.25">
      <c r="B10144">
        <v>103048</v>
      </c>
      <c r="C10144" t="s">
        <v>13425</v>
      </c>
      <c r="D10144" t="s">
        <v>60</v>
      </c>
      <c r="E10144">
        <v>28.54</v>
      </c>
      <c r="F10144">
        <v>0</v>
      </c>
      <c r="G10144" s="453"/>
    </row>
    <row r="10145" spans="2:7" x14ac:dyDescent="0.25">
      <c r="B10145">
        <v>103049</v>
      </c>
      <c r="C10145" t="s">
        <v>13426</v>
      </c>
      <c r="D10145" t="s">
        <v>60</v>
      </c>
      <c r="E10145">
        <v>31.29</v>
      </c>
      <c r="F10145">
        <v>0</v>
      </c>
      <c r="G10145" s="453"/>
    </row>
    <row r="10146" spans="2:7" x14ac:dyDescent="0.25">
      <c r="B10146">
        <v>103029</v>
      </c>
      <c r="C10146" t="s">
        <v>3647</v>
      </c>
      <c r="D10146" t="s">
        <v>60</v>
      </c>
      <c r="E10146">
        <v>58.58</v>
      </c>
      <c r="F10146">
        <v>0</v>
      </c>
      <c r="G10146" s="453"/>
    </row>
    <row r="10147" spans="2:7" x14ac:dyDescent="0.25">
      <c r="B10147">
        <v>103019</v>
      </c>
      <c r="C10147" t="s">
        <v>3646</v>
      </c>
      <c r="D10147" t="s">
        <v>60</v>
      </c>
      <c r="E10147">
        <v>189.1</v>
      </c>
      <c r="F10147">
        <v>0</v>
      </c>
      <c r="G10147" s="453"/>
    </row>
    <row r="10148" spans="2:7" x14ac:dyDescent="0.25">
      <c r="B10148">
        <v>103050</v>
      </c>
      <c r="C10148" t="s">
        <v>13427</v>
      </c>
      <c r="D10148" t="s">
        <v>60</v>
      </c>
      <c r="E10148">
        <v>26.96</v>
      </c>
      <c r="F10148">
        <v>0</v>
      </c>
      <c r="G10148" s="453"/>
    </row>
    <row r="10149" spans="2:7" x14ac:dyDescent="0.25">
      <c r="B10149">
        <v>103051</v>
      </c>
      <c r="C10149" t="s">
        <v>13428</v>
      </c>
      <c r="D10149" t="s">
        <v>60</v>
      </c>
      <c r="E10149">
        <v>32.520000000000003</v>
      </c>
      <c r="F10149">
        <v>0</v>
      </c>
      <c r="G10149" s="453"/>
    </row>
    <row r="10150" spans="2:7" x14ac:dyDescent="0.25">
      <c r="B10150">
        <v>103052</v>
      </c>
      <c r="C10150" t="s">
        <v>13429</v>
      </c>
      <c r="D10150" t="s">
        <v>60</v>
      </c>
      <c r="E10150">
        <v>44.14</v>
      </c>
      <c r="F10150">
        <v>0</v>
      </c>
      <c r="G10150" s="453"/>
    </row>
    <row r="10151" spans="2:7" x14ac:dyDescent="0.25">
      <c r="B10151">
        <v>94799</v>
      </c>
      <c r="C10151" t="s">
        <v>3612</v>
      </c>
      <c r="D10151" t="s">
        <v>60</v>
      </c>
      <c r="E10151">
        <v>273.14999999999998</v>
      </c>
      <c r="F10151">
        <v>0</v>
      </c>
      <c r="G10151" s="453"/>
    </row>
    <row r="10152" spans="2:7" x14ac:dyDescent="0.25">
      <c r="B10152">
        <v>94798</v>
      </c>
      <c r="C10152" t="s">
        <v>3611</v>
      </c>
      <c r="D10152" t="s">
        <v>60</v>
      </c>
      <c r="E10152">
        <v>222.86</v>
      </c>
      <c r="F10152">
        <v>0</v>
      </c>
      <c r="G10152" s="453"/>
    </row>
    <row r="10153" spans="2:7" x14ac:dyDescent="0.25">
      <c r="B10153">
        <v>94797</v>
      </c>
      <c r="C10153" t="s">
        <v>3610</v>
      </c>
      <c r="D10153" t="s">
        <v>60</v>
      </c>
      <c r="E10153">
        <v>133.55000000000001</v>
      </c>
      <c r="F10153">
        <v>0</v>
      </c>
      <c r="G10153" s="457"/>
    </row>
    <row r="10154" spans="2:7" x14ac:dyDescent="0.25">
      <c r="B10154">
        <v>94795</v>
      </c>
      <c r="C10154" t="s">
        <v>3608</v>
      </c>
      <c r="D10154" t="s">
        <v>60</v>
      </c>
      <c r="E10154">
        <v>55.95</v>
      </c>
      <c r="F10154">
        <v>0</v>
      </c>
      <c r="G10154" s="457"/>
    </row>
    <row r="10155" spans="2:7" x14ac:dyDescent="0.25">
      <c r="B10155">
        <v>94800</v>
      </c>
      <c r="C10155" t="s">
        <v>3613</v>
      </c>
      <c r="D10155" t="s">
        <v>60</v>
      </c>
      <c r="E10155">
        <v>350.66</v>
      </c>
      <c r="F10155">
        <v>0</v>
      </c>
      <c r="G10155" s="453"/>
    </row>
    <row r="10156" spans="2:7" x14ac:dyDescent="0.25">
      <c r="B10156">
        <v>94796</v>
      </c>
      <c r="C10156" t="s">
        <v>3609</v>
      </c>
      <c r="D10156" t="s">
        <v>60</v>
      </c>
      <c r="E10156">
        <v>63.36</v>
      </c>
      <c r="F10156">
        <v>0</v>
      </c>
      <c r="G10156" s="453"/>
    </row>
    <row r="10157" spans="2:7" x14ac:dyDescent="0.25">
      <c r="B10157">
        <v>99635</v>
      </c>
      <c r="C10157" t="s">
        <v>3634</v>
      </c>
      <c r="D10157" t="s">
        <v>60</v>
      </c>
      <c r="E10157">
        <v>443.29</v>
      </c>
      <c r="F10157">
        <v>0</v>
      </c>
      <c r="G10157" s="457"/>
    </row>
    <row r="10158" spans="2:7" x14ac:dyDescent="0.25">
      <c r="B10158">
        <v>103018</v>
      </c>
      <c r="C10158" t="s">
        <v>3645</v>
      </c>
      <c r="D10158" t="s">
        <v>60</v>
      </c>
      <c r="E10158">
        <v>361.9</v>
      </c>
      <c r="F10158">
        <v>0</v>
      </c>
      <c r="G10158" s="453"/>
    </row>
    <row r="10159" spans="2:7" x14ac:dyDescent="0.25">
      <c r="B10159">
        <v>95252</v>
      </c>
      <c r="C10159" t="s">
        <v>3618</v>
      </c>
      <c r="D10159" t="s">
        <v>60</v>
      </c>
      <c r="E10159">
        <v>193.83</v>
      </c>
      <c r="F10159">
        <v>0</v>
      </c>
      <c r="G10159" s="453"/>
    </row>
    <row r="10160" spans="2:7" x14ac:dyDescent="0.25">
      <c r="B10160">
        <v>95251</v>
      </c>
      <c r="C10160" t="s">
        <v>3617</v>
      </c>
      <c r="D10160" t="s">
        <v>60</v>
      </c>
      <c r="E10160">
        <v>160.02000000000001</v>
      </c>
      <c r="F10160">
        <v>0</v>
      </c>
      <c r="G10160" s="453"/>
    </row>
    <row r="10161" spans="2:7" x14ac:dyDescent="0.25">
      <c r="B10161">
        <v>95250</v>
      </c>
      <c r="C10161" t="s">
        <v>3616</v>
      </c>
      <c r="D10161" t="s">
        <v>60</v>
      </c>
      <c r="E10161">
        <v>108.06</v>
      </c>
      <c r="F10161">
        <v>0</v>
      </c>
      <c r="G10161" s="453"/>
    </row>
    <row r="10162" spans="2:7" x14ac:dyDescent="0.25">
      <c r="B10162">
        <v>95248</v>
      </c>
      <c r="C10162" t="s">
        <v>3614</v>
      </c>
      <c r="D10162" t="s">
        <v>60</v>
      </c>
      <c r="E10162">
        <v>68.12</v>
      </c>
      <c r="F10162">
        <v>0</v>
      </c>
      <c r="G10162" s="453"/>
    </row>
    <row r="10163" spans="2:7" x14ac:dyDescent="0.25">
      <c r="B10163">
        <v>95253</v>
      </c>
      <c r="C10163" t="s">
        <v>3619</v>
      </c>
      <c r="D10163" t="s">
        <v>60</v>
      </c>
      <c r="E10163">
        <v>295.38</v>
      </c>
      <c r="F10163">
        <v>0</v>
      </c>
      <c r="G10163" s="453"/>
    </row>
    <row r="10164" spans="2:7" x14ac:dyDescent="0.25">
      <c r="B10164">
        <v>95249</v>
      </c>
      <c r="C10164" t="s">
        <v>3615</v>
      </c>
      <c r="D10164" t="s">
        <v>60</v>
      </c>
      <c r="E10164">
        <v>80.069999999999993</v>
      </c>
      <c r="F10164">
        <v>0</v>
      </c>
      <c r="G10164" s="453"/>
    </row>
    <row r="10165" spans="2:7" x14ac:dyDescent="0.25">
      <c r="B10165">
        <v>99622</v>
      </c>
      <c r="C10165" t="s">
        <v>13430</v>
      </c>
      <c r="D10165" t="s">
        <v>60</v>
      </c>
      <c r="E10165">
        <v>311.99</v>
      </c>
      <c r="F10165">
        <v>0</v>
      </c>
      <c r="G10165" s="453"/>
    </row>
    <row r="10166" spans="2:7" x14ac:dyDescent="0.25">
      <c r="B10166">
        <v>99621</v>
      </c>
      <c r="C10166" t="s">
        <v>3622</v>
      </c>
      <c r="D10166" t="s">
        <v>60</v>
      </c>
      <c r="E10166">
        <v>277.43</v>
      </c>
      <c r="F10166">
        <v>0</v>
      </c>
      <c r="G10166" s="453"/>
    </row>
    <row r="10167" spans="2:7" x14ac:dyDescent="0.25">
      <c r="B10167">
        <v>99620</v>
      </c>
      <c r="C10167" t="s">
        <v>3621</v>
      </c>
      <c r="D10167" t="s">
        <v>60</v>
      </c>
      <c r="E10167">
        <v>186.05</v>
      </c>
      <c r="F10167">
        <v>0</v>
      </c>
      <c r="G10167" s="453"/>
    </row>
    <row r="10168" spans="2:7" x14ac:dyDescent="0.25">
      <c r="B10168">
        <v>103008</v>
      </c>
      <c r="C10168" t="s">
        <v>3635</v>
      </c>
      <c r="D10168" t="s">
        <v>60</v>
      </c>
      <c r="E10168">
        <v>112.01</v>
      </c>
      <c r="F10168">
        <v>0</v>
      </c>
      <c r="G10168" s="453"/>
    </row>
    <row r="10169" spans="2:7" x14ac:dyDescent="0.25">
      <c r="B10169">
        <v>99624</v>
      </c>
      <c r="C10169" t="s">
        <v>3623</v>
      </c>
      <c r="D10169" t="s">
        <v>60</v>
      </c>
      <c r="E10169">
        <v>621.19000000000005</v>
      </c>
      <c r="F10169">
        <v>0</v>
      </c>
      <c r="G10169" s="453"/>
    </row>
    <row r="10170" spans="2:7" x14ac:dyDescent="0.25">
      <c r="B10170">
        <v>99623</v>
      </c>
      <c r="C10170" t="s">
        <v>13431</v>
      </c>
      <c r="D10170" t="s">
        <v>60</v>
      </c>
      <c r="E10170">
        <v>435.56</v>
      </c>
      <c r="F10170">
        <v>0</v>
      </c>
      <c r="G10170" s="453"/>
    </row>
    <row r="10171" spans="2:7" x14ac:dyDescent="0.25">
      <c r="B10171">
        <v>99625</v>
      </c>
      <c r="C10171" t="s">
        <v>3624</v>
      </c>
      <c r="D10171" t="s">
        <v>60</v>
      </c>
      <c r="E10171">
        <v>854.85</v>
      </c>
      <c r="F10171">
        <v>0</v>
      </c>
      <c r="G10171" s="453"/>
    </row>
    <row r="10172" spans="2:7" x14ac:dyDescent="0.25">
      <c r="B10172">
        <v>99619</v>
      </c>
      <c r="C10172" t="s">
        <v>3620</v>
      </c>
      <c r="D10172" t="s">
        <v>60</v>
      </c>
      <c r="E10172">
        <v>136.94999999999999</v>
      </c>
      <c r="F10172">
        <v>0</v>
      </c>
      <c r="G10172" s="453"/>
    </row>
    <row r="10173" spans="2:7" x14ac:dyDescent="0.25">
      <c r="B10173">
        <v>99626</v>
      </c>
      <c r="C10173" t="s">
        <v>3625</v>
      </c>
      <c r="D10173" t="s">
        <v>60</v>
      </c>
      <c r="E10173">
        <v>1317.37</v>
      </c>
      <c r="F10173">
        <v>0</v>
      </c>
      <c r="G10173" s="453"/>
    </row>
    <row r="10174" spans="2:7" x14ac:dyDescent="0.25">
      <c r="B10174">
        <v>99631</v>
      </c>
      <c r="C10174" t="s">
        <v>3630</v>
      </c>
      <c r="D10174" t="s">
        <v>60</v>
      </c>
      <c r="E10174">
        <v>172.63</v>
      </c>
      <c r="F10174">
        <v>0</v>
      </c>
      <c r="G10174" s="453"/>
    </row>
    <row r="10175" spans="2:7" x14ac:dyDescent="0.25">
      <c r="B10175">
        <v>99630</v>
      </c>
      <c r="C10175" t="s">
        <v>3629</v>
      </c>
      <c r="D10175" t="s">
        <v>60</v>
      </c>
      <c r="E10175">
        <v>148.47999999999999</v>
      </c>
      <c r="F10175">
        <v>0</v>
      </c>
      <c r="G10175" s="453"/>
    </row>
    <row r="10176" spans="2:7" x14ac:dyDescent="0.25">
      <c r="B10176">
        <v>99629</v>
      </c>
      <c r="C10176" t="s">
        <v>3628</v>
      </c>
      <c r="D10176" t="s">
        <v>60</v>
      </c>
      <c r="E10176">
        <v>99.72</v>
      </c>
      <c r="F10176">
        <v>0</v>
      </c>
      <c r="G10176" s="453"/>
    </row>
    <row r="10177" spans="2:7" x14ac:dyDescent="0.25">
      <c r="B10177">
        <v>99627</v>
      </c>
      <c r="C10177" t="s">
        <v>3626</v>
      </c>
      <c r="D10177" t="s">
        <v>60</v>
      </c>
      <c r="E10177">
        <v>82.59</v>
      </c>
      <c r="F10177">
        <v>0</v>
      </c>
      <c r="G10177" s="453"/>
    </row>
    <row r="10178" spans="2:7" x14ac:dyDescent="0.25">
      <c r="B10178">
        <v>103009</v>
      </c>
      <c r="C10178" t="s">
        <v>3636</v>
      </c>
      <c r="D10178" t="s">
        <v>60</v>
      </c>
      <c r="E10178">
        <v>394.54</v>
      </c>
      <c r="F10178">
        <v>0</v>
      </c>
      <c r="G10178" s="453"/>
    </row>
    <row r="10179" spans="2:7" x14ac:dyDescent="0.25">
      <c r="B10179">
        <v>99632</v>
      </c>
      <c r="C10179" t="s">
        <v>3631</v>
      </c>
      <c r="D10179" t="s">
        <v>60</v>
      </c>
      <c r="E10179">
        <v>249.2</v>
      </c>
      <c r="F10179">
        <v>0</v>
      </c>
      <c r="G10179" s="453"/>
    </row>
    <row r="10180" spans="2:7" x14ac:dyDescent="0.25">
      <c r="B10180">
        <v>99633</v>
      </c>
      <c r="C10180" t="s">
        <v>3632</v>
      </c>
      <c r="D10180" t="s">
        <v>60</v>
      </c>
      <c r="E10180">
        <v>536.01</v>
      </c>
      <c r="F10180">
        <v>0</v>
      </c>
      <c r="G10180" s="453"/>
    </row>
    <row r="10181" spans="2:7" x14ac:dyDescent="0.25">
      <c r="B10181">
        <v>99628</v>
      </c>
      <c r="C10181" t="s">
        <v>3627</v>
      </c>
      <c r="D10181" t="s">
        <v>60</v>
      </c>
      <c r="E10181">
        <v>89.91</v>
      </c>
      <c r="F10181">
        <v>0</v>
      </c>
      <c r="G10181" s="453"/>
    </row>
    <row r="10182" spans="2:7" x14ac:dyDescent="0.25">
      <c r="B10182">
        <v>99634</v>
      </c>
      <c r="C10182" t="s">
        <v>3633</v>
      </c>
      <c r="D10182" t="s">
        <v>60</v>
      </c>
      <c r="E10182">
        <v>916.2</v>
      </c>
      <c r="F10182">
        <v>0</v>
      </c>
      <c r="G10182" s="453"/>
    </row>
    <row r="10183" spans="2:7" x14ac:dyDescent="0.25">
      <c r="B10183">
        <v>103013</v>
      </c>
      <c r="C10183" t="s">
        <v>3640</v>
      </c>
      <c r="D10183" t="s">
        <v>60</v>
      </c>
      <c r="E10183">
        <v>160.58000000000001</v>
      </c>
      <c r="F10183">
        <v>0</v>
      </c>
      <c r="G10183" s="453"/>
    </row>
    <row r="10184" spans="2:7" x14ac:dyDescent="0.25">
      <c r="B10184">
        <v>103012</v>
      </c>
      <c r="C10184" t="s">
        <v>3639</v>
      </c>
      <c r="D10184" t="s">
        <v>60</v>
      </c>
      <c r="E10184">
        <v>149.31</v>
      </c>
      <c r="F10184">
        <v>0</v>
      </c>
      <c r="G10184" s="453"/>
    </row>
    <row r="10185" spans="2:7" x14ac:dyDescent="0.25">
      <c r="B10185">
        <v>103011</v>
      </c>
      <c r="C10185" t="s">
        <v>3638</v>
      </c>
      <c r="D10185" t="s">
        <v>60</v>
      </c>
      <c r="E10185">
        <v>94.62</v>
      </c>
      <c r="F10185">
        <v>0</v>
      </c>
      <c r="G10185" s="453"/>
    </row>
    <row r="10186" spans="2:7" x14ac:dyDescent="0.25">
      <c r="B10186">
        <v>103015</v>
      </c>
      <c r="C10186" t="s">
        <v>3642</v>
      </c>
      <c r="D10186" t="s">
        <v>60</v>
      </c>
      <c r="E10186">
        <v>427.84</v>
      </c>
      <c r="F10186">
        <v>0</v>
      </c>
      <c r="G10186" s="453"/>
    </row>
    <row r="10187" spans="2:7" x14ac:dyDescent="0.25">
      <c r="B10187">
        <v>103014</v>
      </c>
      <c r="C10187" t="s">
        <v>3641</v>
      </c>
      <c r="D10187" t="s">
        <v>60</v>
      </c>
      <c r="E10187">
        <v>241.68</v>
      </c>
      <c r="F10187">
        <v>0</v>
      </c>
      <c r="G10187" s="453"/>
    </row>
    <row r="10188" spans="2:7" x14ac:dyDescent="0.25">
      <c r="B10188">
        <v>103016</v>
      </c>
      <c r="C10188" t="s">
        <v>3643</v>
      </c>
      <c r="D10188" t="s">
        <v>60</v>
      </c>
      <c r="E10188">
        <v>585.07000000000005</v>
      </c>
      <c r="F10188">
        <v>0</v>
      </c>
      <c r="G10188" s="453"/>
    </row>
    <row r="10189" spans="2:7" x14ac:dyDescent="0.25">
      <c r="B10189">
        <v>103010</v>
      </c>
      <c r="C10189" t="s">
        <v>3637</v>
      </c>
      <c r="D10189" t="s">
        <v>60</v>
      </c>
      <c r="E10189">
        <v>84.93</v>
      </c>
      <c r="F10189">
        <v>0</v>
      </c>
      <c r="G10189" s="453"/>
    </row>
    <row r="10190" spans="2:7" x14ac:dyDescent="0.25">
      <c r="B10190">
        <v>103017</v>
      </c>
      <c r="C10190" t="s">
        <v>3644</v>
      </c>
      <c r="D10190" t="s">
        <v>60</v>
      </c>
      <c r="E10190">
        <v>1022.27</v>
      </c>
      <c r="F10190">
        <v>0</v>
      </c>
      <c r="G10190" s="453"/>
    </row>
    <row r="10191" spans="2:7" x14ac:dyDescent="0.25">
      <c r="B10191">
        <v>103033</v>
      </c>
      <c r="C10191" t="s">
        <v>12399</v>
      </c>
      <c r="D10191" t="s">
        <v>60</v>
      </c>
      <c r="E10191">
        <v>0</v>
      </c>
      <c r="G10191" s="453"/>
    </row>
    <row r="10192" spans="2:7" x14ac:dyDescent="0.25">
      <c r="B10192">
        <v>103032</v>
      </c>
      <c r="C10192" t="s">
        <v>12400</v>
      </c>
      <c r="D10192" t="s">
        <v>60</v>
      </c>
      <c r="E10192">
        <v>0</v>
      </c>
      <c r="G10192" s="453"/>
    </row>
    <row r="10193" spans="2:7" x14ac:dyDescent="0.25">
      <c r="B10193">
        <v>103030</v>
      </c>
      <c r="C10193" t="s">
        <v>12401</v>
      </c>
      <c r="D10193" t="s">
        <v>60</v>
      </c>
      <c r="E10193">
        <v>0</v>
      </c>
      <c r="G10193" s="453"/>
    </row>
    <row r="10194" spans="2:7" x14ac:dyDescent="0.25">
      <c r="B10194">
        <v>103031</v>
      </c>
      <c r="C10194" t="s">
        <v>12402</v>
      </c>
      <c r="D10194" t="s">
        <v>60</v>
      </c>
      <c r="E10194">
        <v>0</v>
      </c>
      <c r="G10194" s="453"/>
    </row>
    <row r="10195" spans="2:7" x14ac:dyDescent="0.25">
      <c r="B10195">
        <v>103035</v>
      </c>
      <c r="C10195" t="s">
        <v>12403</v>
      </c>
      <c r="D10195" t="s">
        <v>60</v>
      </c>
      <c r="E10195">
        <v>0</v>
      </c>
      <c r="G10195" s="453"/>
    </row>
    <row r="10196" spans="2:7" x14ac:dyDescent="0.25">
      <c r="B10196">
        <v>103034</v>
      </c>
      <c r="C10196" t="s">
        <v>12404</v>
      </c>
      <c r="D10196" t="s">
        <v>60</v>
      </c>
      <c r="E10196">
        <v>0</v>
      </c>
      <c r="G10196" s="453"/>
    </row>
    <row r="10197" spans="2:7" x14ac:dyDescent="0.25">
      <c r="B10197">
        <v>103024</v>
      </c>
      <c r="C10197" t="s">
        <v>12405</v>
      </c>
      <c r="D10197" t="s">
        <v>60</v>
      </c>
      <c r="E10197">
        <v>0</v>
      </c>
      <c r="G10197" s="453"/>
    </row>
    <row r="10198" spans="2:7" x14ac:dyDescent="0.25">
      <c r="B10198">
        <v>103023</v>
      </c>
      <c r="C10198" t="s">
        <v>12406</v>
      </c>
      <c r="D10198" t="s">
        <v>60</v>
      </c>
      <c r="E10198">
        <v>0</v>
      </c>
      <c r="G10198" s="453"/>
    </row>
    <row r="10199" spans="2:7" x14ac:dyDescent="0.25">
      <c r="B10199">
        <v>103022</v>
      </c>
      <c r="C10199" t="s">
        <v>12407</v>
      </c>
      <c r="D10199" t="s">
        <v>60</v>
      </c>
      <c r="E10199">
        <v>0</v>
      </c>
      <c r="G10199" s="453"/>
    </row>
    <row r="10200" spans="2:7" x14ac:dyDescent="0.25">
      <c r="B10200">
        <v>103020</v>
      </c>
      <c r="C10200" t="s">
        <v>12408</v>
      </c>
      <c r="D10200" t="s">
        <v>60</v>
      </c>
      <c r="E10200">
        <v>0</v>
      </c>
      <c r="G10200" s="453"/>
    </row>
    <row r="10201" spans="2:7" x14ac:dyDescent="0.25">
      <c r="B10201">
        <v>103026</v>
      </c>
      <c r="C10201" t="s">
        <v>12409</v>
      </c>
      <c r="D10201" t="s">
        <v>60</v>
      </c>
      <c r="E10201">
        <v>0</v>
      </c>
      <c r="G10201" s="453"/>
    </row>
    <row r="10202" spans="2:7" x14ac:dyDescent="0.25">
      <c r="B10202">
        <v>103025</v>
      </c>
      <c r="C10202" t="s">
        <v>12410</v>
      </c>
      <c r="D10202" t="s">
        <v>60</v>
      </c>
      <c r="E10202">
        <v>0</v>
      </c>
      <c r="G10202" s="453"/>
    </row>
    <row r="10203" spans="2:7" x14ac:dyDescent="0.25">
      <c r="B10203">
        <v>103021</v>
      </c>
      <c r="C10203" t="s">
        <v>12411</v>
      </c>
      <c r="D10203" t="s">
        <v>60</v>
      </c>
      <c r="E10203">
        <v>0</v>
      </c>
      <c r="G10203" s="453"/>
    </row>
    <row r="10204" spans="2:7" x14ac:dyDescent="0.25">
      <c r="B10204">
        <v>103027</v>
      </c>
      <c r="C10204" t="s">
        <v>12412</v>
      </c>
      <c r="D10204" t="s">
        <v>60</v>
      </c>
      <c r="E10204">
        <v>0</v>
      </c>
      <c r="G10204" s="453"/>
    </row>
    <row r="10205" spans="2:7" x14ac:dyDescent="0.25">
      <c r="B10205">
        <v>103028</v>
      </c>
      <c r="C10205" t="s">
        <v>12413</v>
      </c>
      <c r="D10205" t="s">
        <v>60</v>
      </c>
      <c r="E10205">
        <v>0</v>
      </c>
      <c r="G10205" s="453"/>
    </row>
    <row r="10206" spans="2:7" x14ac:dyDescent="0.25">
      <c r="B10206">
        <v>103563</v>
      </c>
      <c r="C10206" t="s">
        <v>12414</v>
      </c>
      <c r="D10206" t="s">
        <v>60</v>
      </c>
      <c r="E10206">
        <v>0</v>
      </c>
      <c r="G10206" s="453"/>
    </row>
    <row r="10207" spans="2:7" x14ac:dyDescent="0.25">
      <c r="B10207">
        <v>103564</v>
      </c>
      <c r="C10207" t="s">
        <v>12415</v>
      </c>
      <c r="D10207" t="s">
        <v>60</v>
      </c>
      <c r="E10207">
        <v>0</v>
      </c>
      <c r="G10207" s="453"/>
    </row>
    <row r="10208" spans="2:7" x14ac:dyDescent="0.25">
      <c r="B10208">
        <v>103565</v>
      </c>
      <c r="C10208" t="s">
        <v>12416</v>
      </c>
      <c r="D10208" t="s">
        <v>60</v>
      </c>
      <c r="E10208">
        <v>0</v>
      </c>
      <c r="G10208" s="453"/>
    </row>
    <row r="10209" spans="2:7" x14ac:dyDescent="0.25">
      <c r="B10209">
        <v>103566</v>
      </c>
      <c r="C10209" t="s">
        <v>12417</v>
      </c>
      <c r="D10209" t="s">
        <v>60</v>
      </c>
      <c r="E10209">
        <v>0</v>
      </c>
      <c r="G10209" s="453"/>
    </row>
    <row r="10210" spans="2:7" x14ac:dyDescent="0.25">
      <c r="B10210">
        <v>103567</v>
      </c>
      <c r="C10210" t="s">
        <v>12418</v>
      </c>
      <c r="D10210" t="s">
        <v>60</v>
      </c>
      <c r="E10210">
        <v>0</v>
      </c>
      <c r="G10210" s="453"/>
    </row>
    <row r="10211" spans="2:7" x14ac:dyDescent="0.25">
      <c r="B10211">
        <v>103568</v>
      </c>
      <c r="C10211" t="s">
        <v>12419</v>
      </c>
      <c r="D10211" t="s">
        <v>60</v>
      </c>
      <c r="E10211">
        <v>0</v>
      </c>
      <c r="G10211" s="453"/>
    </row>
    <row r="10212" spans="2:7" x14ac:dyDescent="0.25">
      <c r="B10212">
        <v>103569</v>
      </c>
      <c r="C10212" t="s">
        <v>12420</v>
      </c>
      <c r="D10212" t="s">
        <v>60</v>
      </c>
      <c r="E10212">
        <v>0</v>
      </c>
      <c r="G10212" s="453"/>
    </row>
    <row r="10213" spans="2:7" x14ac:dyDescent="0.25">
      <c r="B10213">
        <v>103570</v>
      </c>
      <c r="C10213" t="s">
        <v>12421</v>
      </c>
      <c r="D10213" t="s">
        <v>60</v>
      </c>
      <c r="E10213">
        <v>0</v>
      </c>
      <c r="G10213" s="453"/>
    </row>
    <row r="10214" spans="2:7" x14ac:dyDescent="0.25">
      <c r="B10214">
        <v>103571</v>
      </c>
      <c r="C10214" t="s">
        <v>12422</v>
      </c>
      <c r="D10214" t="s">
        <v>60</v>
      </c>
      <c r="E10214">
        <v>0</v>
      </c>
      <c r="G10214" s="453"/>
    </row>
    <row r="10215" spans="2:7" x14ac:dyDescent="0.25">
      <c r="B10215">
        <v>103562</v>
      </c>
      <c r="C10215" t="s">
        <v>12423</v>
      </c>
      <c r="D10215" t="s">
        <v>60</v>
      </c>
      <c r="E10215">
        <v>0</v>
      </c>
      <c r="G10215" s="453"/>
    </row>
    <row r="10216" spans="2:7" x14ac:dyDescent="0.25">
      <c r="B10216">
        <v>103573</v>
      </c>
      <c r="C10216" t="s">
        <v>12424</v>
      </c>
      <c r="D10216" t="s">
        <v>60</v>
      </c>
      <c r="E10216">
        <v>0</v>
      </c>
      <c r="G10216" s="453"/>
    </row>
    <row r="10217" spans="2:7" x14ac:dyDescent="0.25">
      <c r="B10217">
        <v>103585</v>
      </c>
      <c r="C10217" t="s">
        <v>12425</v>
      </c>
      <c r="D10217" t="s">
        <v>60</v>
      </c>
      <c r="E10217">
        <v>0</v>
      </c>
      <c r="G10217" s="453"/>
    </row>
    <row r="10218" spans="2:7" x14ac:dyDescent="0.25">
      <c r="B10218">
        <v>103586</v>
      </c>
      <c r="C10218" t="s">
        <v>12426</v>
      </c>
      <c r="D10218" t="s">
        <v>60</v>
      </c>
      <c r="E10218">
        <v>0</v>
      </c>
      <c r="G10218" s="453"/>
    </row>
    <row r="10219" spans="2:7" x14ac:dyDescent="0.25">
      <c r="B10219">
        <v>103574</v>
      </c>
      <c r="C10219" t="s">
        <v>12427</v>
      </c>
      <c r="D10219" t="s">
        <v>60</v>
      </c>
      <c r="E10219">
        <v>0</v>
      </c>
      <c r="G10219" s="453"/>
    </row>
    <row r="10220" spans="2:7" x14ac:dyDescent="0.25">
      <c r="B10220">
        <v>103575</v>
      </c>
      <c r="C10220" t="s">
        <v>12428</v>
      </c>
      <c r="D10220" t="s">
        <v>60</v>
      </c>
      <c r="E10220">
        <v>0</v>
      </c>
      <c r="G10220" s="453"/>
    </row>
    <row r="10221" spans="2:7" x14ac:dyDescent="0.25">
      <c r="B10221">
        <v>103576</v>
      </c>
      <c r="C10221" t="s">
        <v>12429</v>
      </c>
      <c r="D10221" t="s">
        <v>60</v>
      </c>
      <c r="E10221">
        <v>0</v>
      </c>
      <c r="G10221" s="453"/>
    </row>
    <row r="10222" spans="2:7" x14ac:dyDescent="0.25">
      <c r="B10222">
        <v>103577</v>
      </c>
      <c r="C10222" t="s">
        <v>12430</v>
      </c>
      <c r="D10222" t="s">
        <v>60</v>
      </c>
      <c r="E10222">
        <v>0</v>
      </c>
      <c r="G10222" s="453"/>
    </row>
    <row r="10223" spans="2:7" x14ac:dyDescent="0.25">
      <c r="B10223">
        <v>103578</v>
      </c>
      <c r="C10223" t="s">
        <v>12431</v>
      </c>
      <c r="D10223" t="s">
        <v>60</v>
      </c>
      <c r="E10223">
        <v>0</v>
      </c>
      <c r="G10223" s="453"/>
    </row>
    <row r="10224" spans="2:7" x14ac:dyDescent="0.25">
      <c r="B10224">
        <v>103579</v>
      </c>
      <c r="C10224" t="s">
        <v>12432</v>
      </c>
      <c r="D10224" t="s">
        <v>60</v>
      </c>
      <c r="E10224">
        <v>0</v>
      </c>
      <c r="G10224" s="453"/>
    </row>
    <row r="10225" spans="2:7" x14ac:dyDescent="0.25">
      <c r="B10225">
        <v>103580</v>
      </c>
      <c r="C10225" t="s">
        <v>12433</v>
      </c>
      <c r="D10225" t="s">
        <v>60</v>
      </c>
      <c r="E10225">
        <v>0</v>
      </c>
      <c r="G10225" s="453"/>
    </row>
    <row r="10226" spans="2:7" x14ac:dyDescent="0.25">
      <c r="B10226">
        <v>103581</v>
      </c>
      <c r="C10226" t="s">
        <v>12434</v>
      </c>
      <c r="D10226" t="s">
        <v>60</v>
      </c>
      <c r="E10226">
        <v>0</v>
      </c>
      <c r="G10226" s="453"/>
    </row>
    <row r="10227" spans="2:7" x14ac:dyDescent="0.25">
      <c r="B10227">
        <v>103582</v>
      </c>
      <c r="C10227" t="s">
        <v>12435</v>
      </c>
      <c r="D10227" t="s">
        <v>60</v>
      </c>
      <c r="E10227">
        <v>0</v>
      </c>
      <c r="G10227" s="453"/>
    </row>
    <row r="10228" spans="2:7" x14ac:dyDescent="0.25">
      <c r="B10228">
        <v>103572</v>
      </c>
      <c r="C10228" t="s">
        <v>12436</v>
      </c>
      <c r="D10228" t="s">
        <v>60</v>
      </c>
      <c r="E10228">
        <v>0</v>
      </c>
      <c r="G10228" s="453"/>
    </row>
    <row r="10229" spans="2:7" x14ac:dyDescent="0.25">
      <c r="B10229">
        <v>103583</v>
      </c>
      <c r="C10229" t="s">
        <v>12437</v>
      </c>
      <c r="D10229" t="s">
        <v>60</v>
      </c>
      <c r="E10229">
        <v>0</v>
      </c>
      <c r="G10229" s="453"/>
    </row>
    <row r="10230" spans="2:7" x14ac:dyDescent="0.25">
      <c r="B10230">
        <v>103584</v>
      </c>
      <c r="C10230" t="s">
        <v>12438</v>
      </c>
      <c r="D10230" t="s">
        <v>60</v>
      </c>
      <c r="E10230">
        <v>0</v>
      </c>
      <c r="G10230" s="453"/>
    </row>
    <row r="10231" spans="2:7" x14ac:dyDescent="0.25">
      <c r="B10231">
        <v>103557</v>
      </c>
      <c r="C10231" t="s">
        <v>12439</v>
      </c>
      <c r="D10231" t="s">
        <v>60</v>
      </c>
      <c r="E10231">
        <v>0</v>
      </c>
      <c r="G10231" s="453"/>
    </row>
    <row r="10232" spans="2:7" x14ac:dyDescent="0.25">
      <c r="B10232">
        <v>103558</v>
      </c>
      <c r="C10232" t="s">
        <v>12440</v>
      </c>
      <c r="D10232" t="s">
        <v>60</v>
      </c>
      <c r="E10232">
        <v>0</v>
      </c>
      <c r="G10232" s="453"/>
    </row>
    <row r="10233" spans="2:7" x14ac:dyDescent="0.25">
      <c r="B10233">
        <v>103559</v>
      </c>
      <c r="C10233" t="s">
        <v>12441</v>
      </c>
      <c r="D10233" t="s">
        <v>60</v>
      </c>
      <c r="E10233">
        <v>0</v>
      </c>
      <c r="G10233" s="453"/>
    </row>
    <row r="10234" spans="2:7" x14ac:dyDescent="0.25">
      <c r="B10234">
        <v>103560</v>
      </c>
      <c r="C10234" t="s">
        <v>12442</v>
      </c>
      <c r="D10234" t="s">
        <v>60</v>
      </c>
      <c r="E10234">
        <v>0</v>
      </c>
      <c r="G10234" s="453"/>
    </row>
    <row r="10235" spans="2:7" x14ac:dyDescent="0.25">
      <c r="B10235">
        <v>103561</v>
      </c>
      <c r="C10235" t="s">
        <v>12443</v>
      </c>
      <c r="D10235" t="s">
        <v>60</v>
      </c>
      <c r="E10235">
        <v>0</v>
      </c>
      <c r="G10235" s="453"/>
    </row>
    <row r="10236" spans="2:7" x14ac:dyDescent="0.25">
      <c r="B10236">
        <v>103529</v>
      </c>
      <c r="C10236" t="s">
        <v>12444</v>
      </c>
      <c r="D10236" t="s">
        <v>60</v>
      </c>
      <c r="E10236">
        <v>0</v>
      </c>
      <c r="G10236" s="453"/>
    </row>
    <row r="10237" spans="2:7" x14ac:dyDescent="0.25">
      <c r="B10237">
        <v>103530</v>
      </c>
      <c r="C10237" t="s">
        <v>12445</v>
      </c>
      <c r="D10237" t="s">
        <v>60</v>
      </c>
      <c r="E10237">
        <v>0</v>
      </c>
      <c r="G10237" s="453"/>
    </row>
    <row r="10238" spans="2:7" x14ac:dyDescent="0.25">
      <c r="B10238">
        <v>103531</v>
      </c>
      <c r="C10238" t="s">
        <v>12446</v>
      </c>
      <c r="D10238" t="s">
        <v>60</v>
      </c>
      <c r="E10238">
        <v>0</v>
      </c>
      <c r="G10238" s="453"/>
    </row>
    <row r="10239" spans="2:7" x14ac:dyDescent="0.25">
      <c r="B10239">
        <v>103532</v>
      </c>
      <c r="C10239" t="s">
        <v>12447</v>
      </c>
      <c r="D10239" t="s">
        <v>60</v>
      </c>
      <c r="E10239">
        <v>0</v>
      </c>
      <c r="G10239" s="453"/>
    </row>
    <row r="10240" spans="2:7" x14ac:dyDescent="0.25">
      <c r="B10240">
        <v>103533</v>
      </c>
      <c r="C10240" t="s">
        <v>12448</v>
      </c>
      <c r="D10240" t="s">
        <v>60</v>
      </c>
      <c r="E10240">
        <v>0</v>
      </c>
      <c r="G10240" s="453"/>
    </row>
    <row r="10241" spans="2:7" x14ac:dyDescent="0.25">
      <c r="B10241">
        <v>103534</v>
      </c>
      <c r="C10241" t="s">
        <v>12449</v>
      </c>
      <c r="D10241" t="s">
        <v>60</v>
      </c>
      <c r="E10241">
        <v>0</v>
      </c>
      <c r="G10241" s="453"/>
    </row>
    <row r="10242" spans="2:7" x14ac:dyDescent="0.25">
      <c r="B10242">
        <v>103535</v>
      </c>
      <c r="C10242" t="s">
        <v>12450</v>
      </c>
      <c r="D10242" t="s">
        <v>60</v>
      </c>
      <c r="E10242">
        <v>0</v>
      </c>
      <c r="G10242" s="453"/>
    </row>
    <row r="10243" spans="2:7" x14ac:dyDescent="0.25">
      <c r="B10243">
        <v>103527</v>
      </c>
      <c r="C10243" t="s">
        <v>12451</v>
      </c>
      <c r="D10243" t="s">
        <v>60</v>
      </c>
      <c r="E10243">
        <v>0</v>
      </c>
      <c r="G10243" s="453"/>
    </row>
    <row r="10244" spans="2:7" x14ac:dyDescent="0.25">
      <c r="B10244">
        <v>103536</v>
      </c>
      <c r="C10244" t="s">
        <v>12452</v>
      </c>
      <c r="D10244" t="s">
        <v>60</v>
      </c>
      <c r="E10244">
        <v>0</v>
      </c>
      <c r="G10244" s="453"/>
    </row>
    <row r="10245" spans="2:7" x14ac:dyDescent="0.25">
      <c r="B10245">
        <v>103528</v>
      </c>
      <c r="C10245" t="s">
        <v>12453</v>
      </c>
      <c r="D10245" t="s">
        <v>60</v>
      </c>
      <c r="E10245">
        <v>0</v>
      </c>
      <c r="G10245" s="453"/>
    </row>
    <row r="10246" spans="2:7" x14ac:dyDescent="0.25">
      <c r="B10246">
        <v>103541</v>
      </c>
      <c r="C10246" t="s">
        <v>12454</v>
      </c>
      <c r="D10246" t="s">
        <v>60</v>
      </c>
      <c r="E10246">
        <v>0</v>
      </c>
      <c r="G10246" s="453"/>
    </row>
    <row r="10247" spans="2:7" x14ac:dyDescent="0.25">
      <c r="B10247">
        <v>103539</v>
      </c>
      <c r="C10247" t="s">
        <v>12455</v>
      </c>
      <c r="D10247" t="s">
        <v>60</v>
      </c>
      <c r="E10247">
        <v>0</v>
      </c>
      <c r="G10247" s="453"/>
    </row>
    <row r="10248" spans="2:7" x14ac:dyDescent="0.25">
      <c r="B10248">
        <v>103540</v>
      </c>
      <c r="C10248" t="s">
        <v>12456</v>
      </c>
      <c r="D10248" t="s">
        <v>60</v>
      </c>
      <c r="E10248">
        <v>0</v>
      </c>
      <c r="G10248" s="453"/>
    </row>
    <row r="10249" spans="2:7" x14ac:dyDescent="0.25">
      <c r="B10249">
        <v>103542</v>
      </c>
      <c r="C10249" t="s">
        <v>12457</v>
      </c>
      <c r="D10249" t="s">
        <v>60</v>
      </c>
      <c r="E10249">
        <v>0</v>
      </c>
      <c r="G10249" s="453"/>
    </row>
    <row r="10250" spans="2:7" x14ac:dyDescent="0.25">
      <c r="B10250">
        <v>103543</v>
      </c>
      <c r="C10250" t="s">
        <v>12458</v>
      </c>
      <c r="D10250" t="s">
        <v>60</v>
      </c>
      <c r="E10250">
        <v>0</v>
      </c>
      <c r="G10250" s="453"/>
    </row>
    <row r="10251" spans="2:7" x14ac:dyDescent="0.25">
      <c r="B10251">
        <v>103544</v>
      </c>
      <c r="C10251" t="s">
        <v>12459</v>
      </c>
      <c r="D10251" t="s">
        <v>60</v>
      </c>
      <c r="E10251">
        <v>0</v>
      </c>
      <c r="G10251" s="453"/>
    </row>
    <row r="10252" spans="2:7" x14ac:dyDescent="0.25">
      <c r="B10252">
        <v>103545</v>
      </c>
      <c r="C10252" t="s">
        <v>12460</v>
      </c>
      <c r="D10252" t="s">
        <v>60</v>
      </c>
      <c r="E10252">
        <v>0</v>
      </c>
      <c r="G10252" s="453"/>
    </row>
    <row r="10253" spans="2:7" x14ac:dyDescent="0.25">
      <c r="B10253">
        <v>103537</v>
      </c>
      <c r="C10253" t="s">
        <v>12461</v>
      </c>
      <c r="D10253" t="s">
        <v>60</v>
      </c>
      <c r="E10253">
        <v>0</v>
      </c>
      <c r="G10253" s="453"/>
    </row>
    <row r="10254" spans="2:7" x14ac:dyDescent="0.25">
      <c r="B10254">
        <v>103546</v>
      </c>
      <c r="C10254" t="s">
        <v>12462</v>
      </c>
      <c r="D10254" t="s">
        <v>60</v>
      </c>
      <c r="E10254">
        <v>0</v>
      </c>
      <c r="G10254" s="453"/>
    </row>
    <row r="10255" spans="2:7" x14ac:dyDescent="0.25">
      <c r="B10255">
        <v>103538</v>
      </c>
      <c r="C10255" t="s">
        <v>12463</v>
      </c>
      <c r="D10255" t="s">
        <v>60</v>
      </c>
      <c r="E10255">
        <v>0</v>
      </c>
      <c r="G10255" s="453"/>
    </row>
    <row r="10256" spans="2:7" x14ac:dyDescent="0.25">
      <c r="B10256">
        <v>103549</v>
      </c>
      <c r="C10256" t="s">
        <v>12464</v>
      </c>
      <c r="D10256" t="s">
        <v>60</v>
      </c>
      <c r="E10256">
        <v>0</v>
      </c>
      <c r="G10256" s="453"/>
    </row>
    <row r="10257" spans="2:7" x14ac:dyDescent="0.25">
      <c r="B10257">
        <v>103550</v>
      </c>
      <c r="C10257" t="s">
        <v>12465</v>
      </c>
      <c r="D10257" t="s">
        <v>60</v>
      </c>
      <c r="E10257">
        <v>0</v>
      </c>
      <c r="G10257" s="453"/>
    </row>
    <row r="10258" spans="2:7" x14ac:dyDescent="0.25">
      <c r="B10258">
        <v>103551</v>
      </c>
      <c r="C10258" t="s">
        <v>12466</v>
      </c>
      <c r="D10258" t="s">
        <v>60</v>
      </c>
      <c r="E10258">
        <v>0</v>
      </c>
      <c r="G10258" s="453"/>
    </row>
    <row r="10259" spans="2:7" x14ac:dyDescent="0.25">
      <c r="B10259">
        <v>103552</v>
      </c>
      <c r="C10259" t="s">
        <v>12467</v>
      </c>
      <c r="D10259" t="s">
        <v>60</v>
      </c>
      <c r="E10259">
        <v>0</v>
      </c>
      <c r="G10259" s="453"/>
    </row>
    <row r="10260" spans="2:7" x14ac:dyDescent="0.25">
      <c r="B10260">
        <v>103553</v>
      </c>
      <c r="C10260" t="s">
        <v>12468</v>
      </c>
      <c r="D10260" t="s">
        <v>60</v>
      </c>
      <c r="E10260">
        <v>0</v>
      </c>
      <c r="G10260" s="453"/>
    </row>
    <row r="10261" spans="2:7" x14ac:dyDescent="0.25">
      <c r="B10261">
        <v>103554</v>
      </c>
      <c r="C10261" t="s">
        <v>12469</v>
      </c>
      <c r="D10261" t="s">
        <v>60</v>
      </c>
      <c r="E10261">
        <v>0</v>
      </c>
      <c r="G10261" s="453"/>
    </row>
    <row r="10262" spans="2:7" x14ac:dyDescent="0.25">
      <c r="B10262">
        <v>103555</v>
      </c>
      <c r="C10262" t="s">
        <v>12470</v>
      </c>
      <c r="D10262" t="s">
        <v>60</v>
      </c>
      <c r="E10262">
        <v>0</v>
      </c>
      <c r="G10262" s="453"/>
    </row>
    <row r="10263" spans="2:7" x14ac:dyDescent="0.25">
      <c r="B10263">
        <v>103547</v>
      </c>
      <c r="C10263" t="s">
        <v>12471</v>
      </c>
      <c r="D10263" t="s">
        <v>60</v>
      </c>
      <c r="E10263">
        <v>0</v>
      </c>
      <c r="G10263" s="453"/>
    </row>
    <row r="10264" spans="2:7" x14ac:dyDescent="0.25">
      <c r="B10264">
        <v>103556</v>
      </c>
      <c r="C10264" t="s">
        <v>12472</v>
      </c>
      <c r="D10264" t="s">
        <v>60</v>
      </c>
      <c r="E10264">
        <v>0</v>
      </c>
      <c r="G10264" s="453"/>
    </row>
    <row r="10265" spans="2:7" x14ac:dyDescent="0.25">
      <c r="B10265">
        <v>103548</v>
      </c>
      <c r="C10265" t="s">
        <v>12473</v>
      </c>
      <c r="D10265" t="s">
        <v>60</v>
      </c>
      <c r="E10265">
        <v>0</v>
      </c>
      <c r="G10265" s="453"/>
    </row>
    <row r="10266" spans="2:7" x14ac:dyDescent="0.25">
      <c r="G10266" s="453"/>
    </row>
    <row r="10267" spans="2:7" x14ac:dyDescent="0.25">
      <c r="G10267" s="453"/>
    </row>
    <row r="10268" spans="2:7" x14ac:dyDescent="0.25">
      <c r="G10268" s="453"/>
    </row>
    <row r="10269" spans="2:7" x14ac:dyDescent="0.25">
      <c r="G10269" s="453"/>
    </row>
    <row r="10270" spans="2:7" x14ac:dyDescent="0.25">
      <c r="G10270" s="453"/>
    </row>
    <row r="10271" spans="2:7" x14ac:dyDescent="0.25">
      <c r="G10271" s="453"/>
    </row>
    <row r="10272" spans="2:7" x14ac:dyDescent="0.25">
      <c r="G10272" s="453"/>
    </row>
    <row r="10273" spans="7:7" x14ac:dyDescent="0.25">
      <c r="G10273" s="453"/>
    </row>
    <row r="10274" spans="7:7" x14ac:dyDescent="0.25">
      <c r="G10274" s="453"/>
    </row>
    <row r="10275" spans="7:7" x14ac:dyDescent="0.25">
      <c r="G10275" s="453"/>
    </row>
    <row r="10276" spans="7:7" x14ac:dyDescent="0.25">
      <c r="G10276" s="453"/>
    </row>
    <row r="10277" spans="7:7" x14ac:dyDescent="0.25">
      <c r="G10277" s="453"/>
    </row>
    <row r="10278" spans="7:7" x14ac:dyDescent="0.25">
      <c r="G10278" s="453"/>
    </row>
    <row r="10279" spans="7:7" x14ac:dyDescent="0.25">
      <c r="G10279" s="453"/>
    </row>
    <row r="10280" spans="7:7" x14ac:dyDescent="0.25">
      <c r="G10280" s="453"/>
    </row>
    <row r="10281" spans="7:7" x14ac:dyDescent="0.25">
      <c r="G10281" s="453"/>
    </row>
    <row r="10282" spans="7:7" x14ac:dyDescent="0.25">
      <c r="G10282" s="453"/>
    </row>
    <row r="10283" spans="7:7" x14ac:dyDescent="0.25">
      <c r="G10283" s="453"/>
    </row>
    <row r="10284" spans="7:7" x14ac:dyDescent="0.25">
      <c r="G10284" s="453"/>
    </row>
    <row r="10285" spans="7:7" x14ac:dyDescent="0.25">
      <c r="G10285" s="453"/>
    </row>
    <row r="10286" spans="7:7" x14ac:dyDescent="0.25">
      <c r="G10286" s="453"/>
    </row>
    <row r="10287" spans="7:7" x14ac:dyDescent="0.25">
      <c r="G10287" s="453"/>
    </row>
    <row r="10288" spans="7:7" x14ac:dyDescent="0.25">
      <c r="G10288" s="453"/>
    </row>
    <row r="10289" spans="7:7" x14ac:dyDescent="0.25">
      <c r="G10289" s="453"/>
    </row>
    <row r="10290" spans="7:7" x14ac:dyDescent="0.25">
      <c r="G10290" s="453"/>
    </row>
    <row r="10291" spans="7:7" x14ac:dyDescent="0.25">
      <c r="G10291" s="453"/>
    </row>
    <row r="10292" spans="7:7" x14ac:dyDescent="0.25">
      <c r="G10292" s="453"/>
    </row>
    <row r="10293" spans="7:7" x14ac:dyDescent="0.25">
      <c r="G10293" s="453"/>
    </row>
    <row r="10294" spans="7:7" x14ac:dyDescent="0.25">
      <c r="G10294" s="453"/>
    </row>
    <row r="10295" spans="7:7" x14ac:dyDescent="0.25">
      <c r="G10295" s="453"/>
    </row>
    <row r="10296" spans="7:7" x14ac:dyDescent="0.25">
      <c r="G10296" s="453"/>
    </row>
    <row r="10297" spans="7:7" x14ac:dyDescent="0.25">
      <c r="G10297" s="453"/>
    </row>
    <row r="10298" spans="7:7" x14ac:dyDescent="0.25">
      <c r="G10298" s="453"/>
    </row>
    <row r="10299" spans="7:7" x14ac:dyDescent="0.25">
      <c r="G10299" s="453"/>
    </row>
    <row r="10300" spans="7:7" x14ac:dyDescent="0.25">
      <c r="G10300" s="453"/>
    </row>
    <row r="10301" spans="7:7" x14ac:dyDescent="0.25">
      <c r="G10301" s="453"/>
    </row>
    <row r="10302" spans="7:7" x14ac:dyDescent="0.25">
      <c r="G10302" s="453"/>
    </row>
    <row r="10303" spans="7:7" x14ac:dyDescent="0.25">
      <c r="G10303" s="453"/>
    </row>
    <row r="10304" spans="7:7" x14ac:dyDescent="0.25">
      <c r="G10304" s="453"/>
    </row>
    <row r="10305" spans="7:7" x14ac:dyDescent="0.25">
      <c r="G10305" s="453"/>
    </row>
    <row r="10306" spans="7:7" x14ac:dyDescent="0.25">
      <c r="G10306" s="453"/>
    </row>
    <row r="10307" spans="7:7" x14ac:dyDescent="0.25">
      <c r="G10307" s="453"/>
    </row>
    <row r="10308" spans="7:7" x14ac:dyDescent="0.25">
      <c r="G10308" s="453"/>
    </row>
    <row r="10309" spans="7:7" x14ac:dyDescent="0.25">
      <c r="G10309" s="453"/>
    </row>
    <row r="10310" spans="7:7" x14ac:dyDescent="0.25">
      <c r="G10310" s="453"/>
    </row>
    <row r="10311" spans="7:7" x14ac:dyDescent="0.25">
      <c r="G10311" s="453"/>
    </row>
    <row r="10312" spans="7:7" x14ac:dyDescent="0.25">
      <c r="G10312" s="453"/>
    </row>
    <row r="10313" spans="7:7" x14ac:dyDescent="0.25">
      <c r="G10313" s="453"/>
    </row>
    <row r="10314" spans="7:7" x14ac:dyDescent="0.25">
      <c r="G10314" s="453"/>
    </row>
    <row r="10315" spans="7:7" x14ac:dyDescent="0.25">
      <c r="G10315" s="453"/>
    </row>
    <row r="10316" spans="7:7" x14ac:dyDescent="0.25">
      <c r="G10316" s="453"/>
    </row>
    <row r="10317" spans="7:7" x14ac:dyDescent="0.25">
      <c r="G10317" s="453"/>
    </row>
    <row r="10318" spans="7:7" x14ac:dyDescent="0.25">
      <c r="G10318" s="453"/>
    </row>
    <row r="10319" spans="7:7" x14ac:dyDescent="0.25">
      <c r="G10319" s="453"/>
    </row>
    <row r="10320" spans="7:7" x14ac:dyDescent="0.25">
      <c r="G10320" s="453"/>
    </row>
    <row r="10321" spans="7:7" x14ac:dyDescent="0.25">
      <c r="G10321" s="453"/>
    </row>
    <row r="10322" spans="7:7" x14ac:dyDescent="0.25">
      <c r="G10322" s="453"/>
    </row>
    <row r="10323" spans="7:7" x14ac:dyDescent="0.25">
      <c r="G10323" s="453"/>
    </row>
    <row r="10324" spans="7:7" x14ac:dyDescent="0.25">
      <c r="G10324" s="453"/>
    </row>
    <row r="10325" spans="7:7" x14ac:dyDescent="0.25">
      <c r="G10325" s="453"/>
    </row>
    <row r="10326" spans="7:7" x14ac:dyDescent="0.25">
      <c r="G10326" s="453"/>
    </row>
    <row r="10327" spans="7:7" x14ac:dyDescent="0.25">
      <c r="G10327" s="453"/>
    </row>
    <row r="10328" spans="7:7" x14ac:dyDescent="0.25">
      <c r="G10328" s="453"/>
    </row>
    <row r="10329" spans="7:7" x14ac:dyDescent="0.25">
      <c r="G10329" s="453"/>
    </row>
    <row r="10330" spans="7:7" x14ac:dyDescent="0.25">
      <c r="G10330" s="453"/>
    </row>
    <row r="10331" spans="7:7" x14ac:dyDescent="0.25">
      <c r="G10331" s="453"/>
    </row>
    <row r="10332" spans="7:7" x14ac:dyDescent="0.25">
      <c r="G10332" s="453"/>
    </row>
    <row r="10333" spans="7:7" x14ac:dyDescent="0.25">
      <c r="G10333" s="453"/>
    </row>
    <row r="10334" spans="7:7" x14ac:dyDescent="0.25">
      <c r="G10334" s="453"/>
    </row>
    <row r="10335" spans="7:7" x14ac:dyDescent="0.25">
      <c r="G10335" s="453"/>
    </row>
    <row r="10336" spans="7:7" x14ac:dyDescent="0.25">
      <c r="G10336" s="453"/>
    </row>
    <row r="10337" spans="7:7" x14ac:dyDescent="0.25">
      <c r="G10337" s="453"/>
    </row>
    <row r="10338" spans="7:7" x14ac:dyDescent="0.25">
      <c r="G10338" s="453"/>
    </row>
    <row r="10339" spans="7:7" x14ac:dyDescent="0.25">
      <c r="G10339" s="453"/>
    </row>
    <row r="10340" spans="7:7" x14ac:dyDescent="0.25">
      <c r="G10340" s="453"/>
    </row>
    <row r="10341" spans="7:7" x14ac:dyDescent="0.25">
      <c r="G10341" s="453"/>
    </row>
    <row r="10342" spans="7:7" x14ac:dyDescent="0.25">
      <c r="G10342" s="453"/>
    </row>
    <row r="10343" spans="7:7" x14ac:dyDescent="0.25">
      <c r="G10343" s="453"/>
    </row>
    <row r="10344" spans="7:7" x14ac:dyDescent="0.25">
      <c r="G10344" s="453"/>
    </row>
    <row r="10345" spans="7:7" x14ac:dyDescent="0.25">
      <c r="G10345" s="453"/>
    </row>
    <row r="10346" spans="7:7" x14ac:dyDescent="0.25">
      <c r="G10346" s="453"/>
    </row>
    <row r="10347" spans="7:7" x14ac:dyDescent="0.25">
      <c r="G10347" s="453"/>
    </row>
    <row r="10348" spans="7:7" x14ac:dyDescent="0.25">
      <c r="G10348" s="453"/>
    </row>
    <row r="10349" spans="7:7" x14ac:dyDescent="0.25">
      <c r="G10349" s="453"/>
    </row>
    <row r="10350" spans="7:7" x14ac:dyDescent="0.25">
      <c r="G10350" s="453"/>
    </row>
    <row r="10351" spans="7:7" x14ac:dyDescent="0.25">
      <c r="G10351" s="453"/>
    </row>
    <row r="10352" spans="7:7" x14ac:dyDescent="0.25">
      <c r="G10352" s="453"/>
    </row>
    <row r="10353" spans="7:7" x14ac:dyDescent="0.25">
      <c r="G10353" s="453"/>
    </row>
    <row r="10354" spans="7:7" x14ac:dyDescent="0.25">
      <c r="G10354" s="453"/>
    </row>
    <row r="10355" spans="7:7" x14ac:dyDescent="0.25">
      <c r="G10355" s="453"/>
    </row>
    <row r="10356" spans="7:7" x14ac:dyDescent="0.25">
      <c r="G10356" s="453"/>
    </row>
    <row r="10357" spans="7:7" x14ac:dyDescent="0.25">
      <c r="G10357" s="453"/>
    </row>
    <row r="10358" spans="7:7" x14ac:dyDescent="0.25">
      <c r="G10358" s="453"/>
    </row>
    <row r="10359" spans="7:7" x14ac:dyDescent="0.25">
      <c r="G10359" s="453"/>
    </row>
    <row r="10360" spans="7:7" x14ac:dyDescent="0.25">
      <c r="G10360" s="453"/>
    </row>
    <row r="10361" spans="7:7" x14ac:dyDescent="0.25">
      <c r="G10361" s="453"/>
    </row>
    <row r="10362" spans="7:7" x14ac:dyDescent="0.25">
      <c r="G10362" s="453"/>
    </row>
    <row r="10363" spans="7:7" x14ac:dyDescent="0.25">
      <c r="G10363" s="453"/>
    </row>
    <row r="10364" spans="7:7" x14ac:dyDescent="0.25">
      <c r="G10364" s="453"/>
    </row>
    <row r="10365" spans="7:7" x14ac:dyDescent="0.25">
      <c r="G10365" s="453"/>
    </row>
    <row r="10366" spans="7:7" x14ac:dyDescent="0.25">
      <c r="G10366" s="453"/>
    </row>
    <row r="10367" spans="7:7" x14ac:dyDescent="0.25">
      <c r="G10367" s="453"/>
    </row>
    <row r="10368" spans="7:7" x14ac:dyDescent="0.25">
      <c r="G10368" s="453"/>
    </row>
    <row r="10369" spans="7:7" x14ac:dyDescent="0.25">
      <c r="G10369" s="453"/>
    </row>
    <row r="10370" spans="7:7" x14ac:dyDescent="0.25">
      <c r="G10370" s="453"/>
    </row>
    <row r="10371" spans="7:7" x14ac:dyDescent="0.25">
      <c r="G10371" s="453"/>
    </row>
    <row r="10372" spans="7:7" x14ac:dyDescent="0.25">
      <c r="G10372" s="453"/>
    </row>
    <row r="10373" spans="7:7" x14ac:dyDescent="0.25">
      <c r="G10373" s="453"/>
    </row>
    <row r="10374" spans="7:7" x14ac:dyDescent="0.25">
      <c r="G10374" s="453"/>
    </row>
    <row r="10375" spans="7:7" x14ac:dyDescent="0.25">
      <c r="G10375" s="453"/>
    </row>
    <row r="10376" spans="7:7" x14ac:dyDescent="0.25">
      <c r="G10376" s="453"/>
    </row>
    <row r="10377" spans="7:7" x14ac:dyDescent="0.25">
      <c r="G10377" s="453"/>
    </row>
    <row r="10378" spans="7:7" x14ac:dyDescent="0.25">
      <c r="G10378" s="453"/>
    </row>
    <row r="10379" spans="7:7" x14ac:dyDescent="0.25">
      <c r="G10379" s="453"/>
    </row>
    <row r="10380" spans="7:7" x14ac:dyDescent="0.25">
      <c r="G10380" s="453"/>
    </row>
    <row r="10381" spans="7:7" x14ac:dyDescent="0.25">
      <c r="G10381" s="453"/>
    </row>
    <row r="10382" spans="7:7" x14ac:dyDescent="0.25">
      <c r="G10382" s="453"/>
    </row>
    <row r="10383" spans="7:7" x14ac:dyDescent="0.25">
      <c r="G10383" s="453"/>
    </row>
    <row r="10384" spans="7:7" x14ac:dyDescent="0.25">
      <c r="G10384" s="453"/>
    </row>
    <row r="10385" spans="7:7" x14ac:dyDescent="0.25">
      <c r="G10385" s="453"/>
    </row>
    <row r="10386" spans="7:7" x14ac:dyDescent="0.25">
      <c r="G10386" s="453"/>
    </row>
    <row r="10387" spans="7:7" x14ac:dyDescent="0.25">
      <c r="G10387" s="453"/>
    </row>
    <row r="10388" spans="7:7" x14ac:dyDescent="0.25">
      <c r="G10388" s="453"/>
    </row>
    <row r="10389" spans="7:7" x14ac:dyDescent="0.25">
      <c r="G10389" s="453"/>
    </row>
    <row r="10390" spans="7:7" x14ac:dyDescent="0.25">
      <c r="G10390" s="453"/>
    </row>
    <row r="10391" spans="7:7" x14ac:dyDescent="0.25">
      <c r="G10391" s="453"/>
    </row>
    <row r="10392" spans="7:7" x14ac:dyDescent="0.25">
      <c r="G10392" s="453"/>
    </row>
    <row r="10393" spans="7:7" x14ac:dyDescent="0.25">
      <c r="G10393" s="453"/>
    </row>
    <row r="10394" spans="7:7" x14ac:dyDescent="0.25">
      <c r="G10394" s="453"/>
    </row>
    <row r="10395" spans="7:7" x14ac:dyDescent="0.25">
      <c r="G10395" s="453"/>
    </row>
    <row r="10396" spans="7:7" x14ac:dyDescent="0.25">
      <c r="G10396" s="453"/>
    </row>
    <row r="10397" spans="7:7" x14ac:dyDescent="0.25">
      <c r="G10397" s="453"/>
    </row>
    <row r="10398" spans="7:7" x14ac:dyDescent="0.25">
      <c r="G10398" s="453"/>
    </row>
    <row r="10399" spans="7:7" x14ac:dyDescent="0.25">
      <c r="G10399" s="453"/>
    </row>
    <row r="10400" spans="7:7" x14ac:dyDescent="0.25">
      <c r="G10400" s="453"/>
    </row>
    <row r="10401" spans="7:7" x14ac:dyDescent="0.25">
      <c r="G10401" s="453"/>
    </row>
    <row r="10402" spans="7:7" x14ac:dyDescent="0.25">
      <c r="G10402" s="453"/>
    </row>
    <row r="10403" spans="7:7" x14ac:dyDescent="0.25">
      <c r="G10403" s="453"/>
    </row>
    <row r="10404" spans="7:7" x14ac:dyDescent="0.25">
      <c r="G10404" s="453"/>
    </row>
    <row r="10405" spans="7:7" x14ac:dyDescent="0.25">
      <c r="G10405" s="453"/>
    </row>
    <row r="10406" spans="7:7" x14ac:dyDescent="0.25">
      <c r="G10406" s="453"/>
    </row>
    <row r="10407" spans="7:7" x14ac:dyDescent="0.25">
      <c r="G10407" s="453"/>
    </row>
    <row r="10408" spans="7:7" x14ac:dyDescent="0.25">
      <c r="G10408" s="453"/>
    </row>
    <row r="10409" spans="7:7" x14ac:dyDescent="0.25">
      <c r="G10409" s="453"/>
    </row>
    <row r="10410" spans="7:7" x14ac:dyDescent="0.25">
      <c r="G10410" s="453"/>
    </row>
    <row r="10411" spans="7:7" x14ac:dyDescent="0.25">
      <c r="G10411" s="457"/>
    </row>
    <row r="10412" spans="7:7" x14ac:dyDescent="0.25">
      <c r="G10412" s="453"/>
    </row>
    <row r="10413" spans="7:7" x14ac:dyDescent="0.25">
      <c r="G10413" s="453"/>
    </row>
    <row r="10414" spans="7:7" x14ac:dyDescent="0.25">
      <c r="G10414" s="453"/>
    </row>
    <row r="10415" spans="7:7" x14ac:dyDescent="0.25">
      <c r="G10415" s="453"/>
    </row>
    <row r="10416" spans="7:7" x14ac:dyDescent="0.25">
      <c r="G10416" s="453"/>
    </row>
    <row r="10417" spans="7:7" x14ac:dyDescent="0.25">
      <c r="G10417" s="453"/>
    </row>
    <row r="10418" spans="7:7" x14ac:dyDescent="0.25">
      <c r="G10418" s="453"/>
    </row>
    <row r="10419" spans="7:7" x14ac:dyDescent="0.25">
      <c r="G10419" s="453"/>
    </row>
    <row r="10420" spans="7:7" x14ac:dyDescent="0.25">
      <c r="G10420" s="453"/>
    </row>
    <row r="10421" spans="7:7" x14ac:dyDescent="0.25">
      <c r="G10421" s="453"/>
    </row>
    <row r="10422" spans="7:7" x14ac:dyDescent="0.25">
      <c r="G10422" s="457"/>
    </row>
    <row r="10423" spans="7:7" x14ac:dyDescent="0.25">
      <c r="G10423" s="453"/>
    </row>
    <row r="10424" spans="7:7" x14ac:dyDescent="0.25">
      <c r="G10424" s="453"/>
    </row>
    <row r="10425" spans="7:7" x14ac:dyDescent="0.25">
      <c r="G10425" s="453"/>
    </row>
    <row r="10426" spans="7:7" x14ac:dyDescent="0.25">
      <c r="G10426" s="453"/>
    </row>
    <row r="10427" spans="7:7" x14ac:dyDescent="0.25">
      <c r="G10427" s="457"/>
    </row>
    <row r="10428" spans="7:7" x14ac:dyDescent="0.25">
      <c r="G10428" s="453"/>
    </row>
    <row r="10429" spans="7:7" x14ac:dyDescent="0.25">
      <c r="G10429" s="453"/>
    </row>
    <row r="10430" spans="7:7" x14ac:dyDescent="0.25">
      <c r="G10430" s="453"/>
    </row>
    <row r="10431" spans="7:7" x14ac:dyDescent="0.25">
      <c r="G10431" s="453"/>
    </row>
    <row r="10432" spans="7:7" x14ac:dyDescent="0.25">
      <c r="G10432" s="453"/>
    </row>
    <row r="10433" spans="7:7" x14ac:dyDescent="0.25">
      <c r="G10433" s="453"/>
    </row>
    <row r="10434" spans="7:7" x14ac:dyDescent="0.25">
      <c r="G10434" s="453"/>
    </row>
    <row r="10435" spans="7:7" x14ac:dyDescent="0.25">
      <c r="G10435" s="453"/>
    </row>
    <row r="10436" spans="7:7" x14ac:dyDescent="0.25">
      <c r="G10436" s="453"/>
    </row>
    <row r="10437" spans="7:7" x14ac:dyDescent="0.25">
      <c r="G10437" s="453"/>
    </row>
    <row r="10438" spans="7:7" x14ac:dyDescent="0.25">
      <c r="G10438" s="453"/>
    </row>
    <row r="10439" spans="7:7" x14ac:dyDescent="0.25">
      <c r="G10439" s="453"/>
    </row>
    <row r="10440" spans="7:7" x14ac:dyDescent="0.25">
      <c r="G10440" s="453"/>
    </row>
    <row r="10441" spans="7:7" x14ac:dyDescent="0.25">
      <c r="G10441" s="453"/>
    </row>
    <row r="10442" spans="7:7" x14ac:dyDescent="0.25">
      <c r="G10442" s="453"/>
    </row>
    <row r="10443" spans="7:7" x14ac:dyDescent="0.25">
      <c r="G10443" s="453"/>
    </row>
    <row r="10444" spans="7:7" x14ac:dyDescent="0.25">
      <c r="G10444" s="453"/>
    </row>
    <row r="10445" spans="7:7" x14ac:dyDescent="0.25">
      <c r="G10445" s="453"/>
    </row>
    <row r="10446" spans="7:7" x14ac:dyDescent="0.25">
      <c r="G10446" s="453"/>
    </row>
    <row r="10447" spans="7:7" x14ac:dyDescent="0.25">
      <c r="G10447" s="457"/>
    </row>
    <row r="10448" spans="7:7" x14ac:dyDescent="0.25">
      <c r="G10448" s="457"/>
    </row>
    <row r="10449" spans="7:7" x14ac:dyDescent="0.25">
      <c r="G10449" s="453"/>
    </row>
    <row r="10450" spans="7:7" x14ac:dyDescent="0.25">
      <c r="G10450" s="453"/>
    </row>
    <row r="10451" spans="7:7" x14ac:dyDescent="0.25">
      <c r="G10451" s="457"/>
    </row>
    <row r="10452" spans="7:7" x14ac:dyDescent="0.25">
      <c r="G10452" s="457"/>
    </row>
    <row r="10453" spans="7:7" x14ac:dyDescent="0.25">
      <c r="G10453" s="453"/>
    </row>
    <row r="10454" spans="7:7" x14ac:dyDescent="0.25">
      <c r="G10454" s="453"/>
    </row>
    <row r="10455" spans="7:7" x14ac:dyDescent="0.25">
      <c r="G10455" s="453"/>
    </row>
    <row r="10456" spans="7:7" x14ac:dyDescent="0.25">
      <c r="G10456" s="453"/>
    </row>
    <row r="10457" spans="7:7" x14ac:dyDescent="0.25">
      <c r="G10457" s="453"/>
    </row>
    <row r="10458" spans="7:7" x14ac:dyDescent="0.25">
      <c r="G10458" s="453"/>
    </row>
    <row r="10459" spans="7:7" x14ac:dyDescent="0.25">
      <c r="G10459" s="453"/>
    </row>
    <row r="10460" spans="7:7" x14ac:dyDescent="0.25">
      <c r="G10460" s="453"/>
    </row>
    <row r="10461" spans="7:7" x14ac:dyDescent="0.25">
      <c r="G10461" s="453"/>
    </row>
    <row r="10462" spans="7:7" x14ac:dyDescent="0.25">
      <c r="G10462" s="453"/>
    </row>
    <row r="10463" spans="7:7" x14ac:dyDescent="0.25">
      <c r="G10463" s="453"/>
    </row>
    <row r="10464" spans="7:7" x14ac:dyDescent="0.25">
      <c r="G10464" s="453"/>
    </row>
    <row r="10465" spans="7:7" x14ac:dyDescent="0.25">
      <c r="G10465" s="453"/>
    </row>
    <row r="10466" spans="7:7" x14ac:dyDescent="0.25">
      <c r="G10466" s="453"/>
    </row>
    <row r="10467" spans="7:7" x14ac:dyDescent="0.25">
      <c r="G10467" s="453"/>
    </row>
    <row r="10468" spans="7:7" x14ac:dyDescent="0.25">
      <c r="G10468" s="453"/>
    </row>
    <row r="10469" spans="7:7" x14ac:dyDescent="0.25">
      <c r="G10469" s="453"/>
    </row>
    <row r="10470" spans="7:7" x14ac:dyDescent="0.25">
      <c r="G10470" s="453"/>
    </row>
    <row r="10471" spans="7:7" x14ac:dyDescent="0.25">
      <c r="G10471" s="453"/>
    </row>
    <row r="10472" spans="7:7" x14ac:dyDescent="0.25">
      <c r="G10472" s="453"/>
    </row>
    <row r="10473" spans="7:7" x14ac:dyDescent="0.25">
      <c r="G10473" s="453"/>
    </row>
    <row r="10474" spans="7:7" x14ac:dyDescent="0.25">
      <c r="G10474" s="453"/>
    </row>
    <row r="10475" spans="7:7" x14ac:dyDescent="0.25">
      <c r="G10475" s="453"/>
    </row>
    <row r="10476" spans="7:7" x14ac:dyDescent="0.25">
      <c r="G10476" s="453"/>
    </row>
    <row r="10477" spans="7:7" x14ac:dyDescent="0.25">
      <c r="G10477" s="453"/>
    </row>
    <row r="10478" spans="7:7" x14ac:dyDescent="0.25">
      <c r="G10478" s="453"/>
    </row>
    <row r="10479" spans="7:7" x14ac:dyDescent="0.25">
      <c r="G10479" s="453"/>
    </row>
    <row r="10480" spans="7:7" x14ac:dyDescent="0.25">
      <c r="G10480" s="453"/>
    </row>
    <row r="10481" spans="7:7" x14ac:dyDescent="0.25">
      <c r="G10481" s="453"/>
    </row>
    <row r="10482" spans="7:7" x14ac:dyDescent="0.25">
      <c r="G10482" s="453"/>
    </row>
    <row r="10483" spans="7:7" x14ac:dyDescent="0.25">
      <c r="G10483" s="453"/>
    </row>
    <row r="10484" spans="7:7" x14ac:dyDescent="0.25">
      <c r="G10484" s="453"/>
    </row>
    <row r="10485" spans="7:7" x14ac:dyDescent="0.25">
      <c r="G10485" s="453"/>
    </row>
    <row r="10486" spans="7:7" x14ac:dyDescent="0.25">
      <c r="G10486" s="453"/>
    </row>
    <row r="10487" spans="7:7" x14ac:dyDescent="0.25">
      <c r="G10487" s="453"/>
    </row>
    <row r="10488" spans="7:7" x14ac:dyDescent="0.25">
      <c r="G10488" s="453"/>
    </row>
    <row r="10489" spans="7:7" x14ac:dyDescent="0.25">
      <c r="G10489" s="457"/>
    </row>
    <row r="10490" spans="7:7" x14ac:dyDescent="0.25">
      <c r="G10490" s="457"/>
    </row>
    <row r="10491" spans="7:7" x14ac:dyDescent="0.25">
      <c r="G10491" s="457"/>
    </row>
    <row r="10492" spans="7:7" x14ac:dyDescent="0.25">
      <c r="G10492" s="457"/>
    </row>
    <row r="10493" spans="7:7" x14ac:dyDescent="0.25">
      <c r="G10493" s="457"/>
    </row>
    <row r="10494" spans="7:7" x14ac:dyDescent="0.25">
      <c r="G10494" s="457"/>
    </row>
    <row r="10495" spans="7:7" x14ac:dyDescent="0.25">
      <c r="G10495" s="453"/>
    </row>
    <row r="10496" spans="7:7" x14ac:dyDescent="0.25">
      <c r="G10496" s="453"/>
    </row>
    <row r="10497" spans="7:7" x14ac:dyDescent="0.25">
      <c r="G10497" s="457"/>
    </row>
    <row r="10498" spans="7:7" x14ac:dyDescent="0.25">
      <c r="G10498" s="453"/>
    </row>
    <row r="10499" spans="7:7" x14ac:dyDescent="0.25">
      <c r="G10499" s="457"/>
    </row>
    <row r="10500" spans="7:7" x14ac:dyDescent="0.25">
      <c r="G10500" s="453"/>
    </row>
    <row r="10501" spans="7:7" x14ac:dyDescent="0.25">
      <c r="G10501" s="457"/>
    </row>
    <row r="10502" spans="7:7" x14ac:dyDescent="0.25">
      <c r="G10502" s="457"/>
    </row>
    <row r="10503" spans="7:7" x14ac:dyDescent="0.25">
      <c r="G10503" s="457"/>
    </row>
    <row r="10504" spans="7:7" x14ac:dyDescent="0.25">
      <c r="G10504" s="457"/>
    </row>
    <row r="10505" spans="7:7" x14ac:dyDescent="0.25">
      <c r="G10505" s="457"/>
    </row>
    <row r="10506" spans="7:7" x14ac:dyDescent="0.25">
      <c r="G10506" s="457"/>
    </row>
    <row r="10507" spans="7:7" x14ac:dyDescent="0.25">
      <c r="G10507" s="457"/>
    </row>
    <row r="10508" spans="7:7" x14ac:dyDescent="0.25">
      <c r="G10508" s="457"/>
    </row>
    <row r="10509" spans="7:7" x14ac:dyDescent="0.25">
      <c r="G10509" s="453"/>
    </row>
    <row r="10510" spans="7:7" x14ac:dyDescent="0.25">
      <c r="G10510" s="453"/>
    </row>
    <row r="10511" spans="7:7" x14ac:dyDescent="0.25">
      <c r="G10511" s="453"/>
    </row>
    <row r="10512" spans="7:7" x14ac:dyDescent="0.25">
      <c r="G10512" s="453"/>
    </row>
    <row r="10513" spans="7:7" x14ac:dyDescent="0.25">
      <c r="G10513" s="453"/>
    </row>
    <row r="10514" spans="7:7" x14ac:dyDescent="0.25">
      <c r="G10514" s="453"/>
    </row>
    <row r="10515" spans="7:7" x14ac:dyDescent="0.25">
      <c r="G10515" s="453"/>
    </row>
    <row r="10516" spans="7:7" x14ac:dyDescent="0.25">
      <c r="G10516" s="453"/>
    </row>
    <row r="10517" spans="7:7" x14ac:dyDescent="0.25">
      <c r="G10517" s="453"/>
    </row>
    <row r="10518" spans="7:7" x14ac:dyDescent="0.25">
      <c r="G10518" s="453"/>
    </row>
    <row r="10519" spans="7:7" x14ac:dyDescent="0.25">
      <c r="G10519" s="453"/>
    </row>
    <row r="10520" spans="7:7" x14ac:dyDescent="0.25">
      <c r="G10520" s="453"/>
    </row>
    <row r="10521" spans="7:7" x14ac:dyDescent="0.25">
      <c r="G10521" s="453"/>
    </row>
    <row r="10522" spans="7:7" x14ac:dyDescent="0.25">
      <c r="G10522" s="453"/>
    </row>
    <row r="10523" spans="7:7" x14ac:dyDescent="0.25">
      <c r="G10523" s="453"/>
    </row>
    <row r="10524" spans="7:7" x14ac:dyDescent="0.25">
      <c r="G10524" s="453"/>
    </row>
    <row r="10525" spans="7:7" x14ac:dyDescent="0.25">
      <c r="G10525" s="453"/>
    </row>
    <row r="10526" spans="7:7" x14ac:dyDescent="0.25">
      <c r="G10526" s="453"/>
    </row>
    <row r="10527" spans="7:7" x14ac:dyDescent="0.25">
      <c r="G10527" s="453"/>
    </row>
    <row r="10528" spans="7:7" x14ac:dyDescent="0.25">
      <c r="G10528" s="457"/>
    </row>
    <row r="10529" spans="7:7" x14ac:dyDescent="0.25">
      <c r="G10529" s="457"/>
    </row>
    <row r="10530" spans="7:7" x14ac:dyDescent="0.25">
      <c r="G10530" s="453"/>
    </row>
    <row r="10531" spans="7:7" x14ac:dyDescent="0.25">
      <c r="G10531" s="457"/>
    </row>
    <row r="10532" spans="7:7" x14ac:dyDescent="0.25">
      <c r="G10532" s="453"/>
    </row>
    <row r="10533" spans="7:7" x14ac:dyDescent="0.25">
      <c r="G10533" s="457"/>
    </row>
    <row r="10534" spans="7:7" x14ac:dyDescent="0.25">
      <c r="G10534" s="457"/>
    </row>
    <row r="10535" spans="7:7" x14ac:dyDescent="0.25">
      <c r="G10535" s="453"/>
    </row>
    <row r="10536" spans="7:7" x14ac:dyDescent="0.25">
      <c r="G10536" s="453"/>
    </row>
    <row r="10537" spans="7:7" x14ac:dyDescent="0.25">
      <c r="G10537" s="453"/>
    </row>
    <row r="10538" spans="7:7" x14ac:dyDescent="0.25">
      <c r="G10538" s="453"/>
    </row>
    <row r="10539" spans="7:7" x14ac:dyDescent="0.25">
      <c r="G10539" s="453"/>
    </row>
    <row r="10540" spans="7:7" x14ac:dyDescent="0.25">
      <c r="G10540" s="453"/>
    </row>
    <row r="10541" spans="7:7" x14ac:dyDescent="0.25">
      <c r="G10541" s="453"/>
    </row>
    <row r="10542" spans="7:7" x14ac:dyDescent="0.25">
      <c r="G10542" s="453"/>
    </row>
    <row r="10543" spans="7:7" x14ac:dyDescent="0.25">
      <c r="G10543" s="453"/>
    </row>
    <row r="10544" spans="7:7" x14ac:dyDescent="0.25">
      <c r="G10544" s="453"/>
    </row>
    <row r="10545" spans="7:7" x14ac:dyDescent="0.25">
      <c r="G10545" s="453"/>
    </row>
    <row r="10546" spans="7:7" x14ac:dyDescent="0.25">
      <c r="G10546" s="453"/>
    </row>
    <row r="10547" spans="7:7" x14ac:dyDescent="0.25">
      <c r="G10547" s="453"/>
    </row>
    <row r="10548" spans="7:7" x14ac:dyDescent="0.25">
      <c r="G10548" s="453"/>
    </row>
    <row r="10549" spans="7:7" x14ac:dyDescent="0.25">
      <c r="G10549" s="453"/>
    </row>
    <row r="10550" spans="7:7" x14ac:dyDescent="0.25">
      <c r="G10550" s="453"/>
    </row>
    <row r="10551" spans="7:7" x14ac:dyDescent="0.25">
      <c r="G10551" s="453"/>
    </row>
    <row r="10552" spans="7:7" x14ac:dyDescent="0.25">
      <c r="G10552" s="453"/>
    </row>
    <row r="10553" spans="7:7" x14ac:dyDescent="0.25">
      <c r="G10553" s="453"/>
    </row>
    <row r="10554" spans="7:7" x14ac:dyDescent="0.25">
      <c r="G10554" s="453"/>
    </row>
    <row r="10555" spans="7:7" x14ac:dyDescent="0.25">
      <c r="G10555" s="453"/>
    </row>
    <row r="10556" spans="7:7" x14ac:dyDescent="0.25">
      <c r="G10556" s="453"/>
    </row>
    <row r="10557" spans="7:7" x14ac:dyDescent="0.25">
      <c r="G10557" s="453"/>
    </row>
    <row r="10558" spans="7:7" x14ac:dyDescent="0.25">
      <c r="G10558" s="453"/>
    </row>
    <row r="10559" spans="7:7" x14ac:dyDescent="0.25">
      <c r="G10559" s="453"/>
    </row>
    <row r="10560" spans="7:7" x14ac:dyDescent="0.25">
      <c r="G10560" s="453"/>
    </row>
    <row r="10561" spans="7:7" x14ac:dyDescent="0.25">
      <c r="G10561" s="453"/>
    </row>
    <row r="10562" spans="7:7" x14ac:dyDescent="0.25">
      <c r="G10562" s="453"/>
    </row>
    <row r="10563" spans="7:7" x14ac:dyDescent="0.25">
      <c r="G10563" s="453"/>
    </row>
    <row r="10564" spans="7:7" x14ac:dyDescent="0.25">
      <c r="G10564" s="457"/>
    </row>
    <row r="10565" spans="7:7" x14ac:dyDescent="0.25">
      <c r="G10565" s="453"/>
    </row>
    <row r="10566" spans="7:7" x14ac:dyDescent="0.25">
      <c r="G10566" s="457"/>
    </row>
    <row r="10567" spans="7:7" x14ac:dyDescent="0.25">
      <c r="G10567" s="453"/>
    </row>
    <row r="10568" spans="7:7" x14ac:dyDescent="0.25">
      <c r="G10568" s="457"/>
    </row>
    <row r="10569" spans="7:7" x14ac:dyDescent="0.25">
      <c r="G10569" s="453"/>
    </row>
    <row r="10570" spans="7:7" x14ac:dyDescent="0.25">
      <c r="G10570" s="453"/>
    </row>
    <row r="10571" spans="7:7" x14ac:dyDescent="0.25">
      <c r="G10571" s="453"/>
    </row>
    <row r="10572" spans="7:7" x14ac:dyDescent="0.25">
      <c r="G10572" s="457"/>
    </row>
    <row r="10573" spans="7:7" x14ac:dyDescent="0.25">
      <c r="G10573" s="457"/>
    </row>
    <row r="10574" spans="7:7" x14ac:dyDescent="0.25">
      <c r="G10574" s="453"/>
    </row>
    <row r="10575" spans="7:7" x14ac:dyDescent="0.25">
      <c r="G10575" s="453"/>
    </row>
    <row r="10576" spans="7:7" x14ac:dyDescent="0.25">
      <c r="G10576" s="453"/>
    </row>
    <row r="10577" spans="7:7" x14ac:dyDescent="0.25">
      <c r="G10577" s="453"/>
    </row>
    <row r="10578" spans="7:7" x14ac:dyDescent="0.25">
      <c r="G10578" s="453"/>
    </row>
    <row r="10579" spans="7:7" x14ac:dyDescent="0.25">
      <c r="G10579" s="453"/>
    </row>
    <row r="10580" spans="7:7" x14ac:dyDescent="0.25">
      <c r="G10580" s="453"/>
    </row>
    <row r="10581" spans="7:7" x14ac:dyDescent="0.25">
      <c r="G10581" s="453"/>
    </row>
    <row r="10582" spans="7:7" x14ac:dyDescent="0.25">
      <c r="G10582" s="453"/>
    </row>
    <row r="10583" spans="7:7" x14ac:dyDescent="0.25">
      <c r="G10583" s="453"/>
    </row>
    <row r="10584" spans="7:7" x14ac:dyDescent="0.25">
      <c r="G10584" s="457"/>
    </row>
    <row r="10585" spans="7:7" x14ac:dyDescent="0.25">
      <c r="G10585" s="457"/>
    </row>
    <row r="10586" spans="7:7" x14ac:dyDescent="0.25">
      <c r="G10586" s="457"/>
    </row>
    <row r="10587" spans="7:7" x14ac:dyDescent="0.25">
      <c r="G10587" s="457"/>
    </row>
    <row r="10588" spans="7:7" x14ac:dyDescent="0.25">
      <c r="G10588" s="457"/>
    </row>
    <row r="10589" spans="7:7" x14ac:dyDescent="0.25">
      <c r="G10589" s="453"/>
    </row>
    <row r="10590" spans="7:7" x14ac:dyDescent="0.25">
      <c r="G10590" s="457"/>
    </row>
    <row r="10591" spans="7:7" x14ac:dyDescent="0.25">
      <c r="G10591" s="457"/>
    </row>
    <row r="10592" spans="7:7" x14ac:dyDescent="0.25">
      <c r="G10592" s="457"/>
    </row>
    <row r="10593" spans="7:7" x14ac:dyDescent="0.25">
      <c r="G10593" s="457"/>
    </row>
    <row r="10594" spans="7:7" x14ac:dyDescent="0.25">
      <c r="G10594" s="453"/>
    </row>
    <row r="10595" spans="7:7" x14ac:dyDescent="0.25">
      <c r="G10595" s="453"/>
    </row>
    <row r="10596" spans="7:7" x14ac:dyDescent="0.25">
      <c r="G10596" s="457"/>
    </row>
    <row r="10597" spans="7:7" x14ac:dyDescent="0.25">
      <c r="G10597" s="453"/>
    </row>
    <row r="10598" spans="7:7" x14ac:dyDescent="0.25">
      <c r="G10598" s="453"/>
    </row>
    <row r="10599" spans="7:7" x14ac:dyDescent="0.25">
      <c r="G10599" s="453"/>
    </row>
    <row r="10600" spans="7:7" x14ac:dyDescent="0.25">
      <c r="G10600" s="453"/>
    </row>
    <row r="10601" spans="7:7" x14ac:dyDescent="0.25">
      <c r="G10601" s="453"/>
    </row>
    <row r="10602" spans="7:7" x14ac:dyDescent="0.25">
      <c r="G10602" s="453"/>
    </row>
    <row r="10603" spans="7:7" x14ac:dyDescent="0.25">
      <c r="G10603" s="453"/>
    </row>
    <row r="10604" spans="7:7" x14ac:dyDescent="0.25">
      <c r="G10604" s="453"/>
    </row>
    <row r="10605" spans="7:7" x14ac:dyDescent="0.25">
      <c r="G10605" s="457"/>
    </row>
    <row r="10606" spans="7:7" x14ac:dyDescent="0.25">
      <c r="G10606" s="457"/>
    </row>
    <row r="10607" spans="7:7" x14ac:dyDescent="0.25">
      <c r="G10607" s="453"/>
    </row>
    <row r="10608" spans="7:7" x14ac:dyDescent="0.25">
      <c r="G10608" s="453"/>
    </row>
    <row r="10609" spans="7:7" x14ac:dyDescent="0.25">
      <c r="G10609" s="457"/>
    </row>
    <row r="10610" spans="7:7" x14ac:dyDescent="0.25">
      <c r="G10610" s="457"/>
    </row>
    <row r="10611" spans="7:7" x14ac:dyDescent="0.25">
      <c r="G10611" s="457"/>
    </row>
    <row r="10612" spans="7:7" x14ac:dyDescent="0.25">
      <c r="G10612" s="457"/>
    </row>
    <row r="10613" spans="7:7" x14ac:dyDescent="0.25">
      <c r="G10613" s="457"/>
    </row>
    <row r="10614" spans="7:7" x14ac:dyDescent="0.25">
      <c r="G10614" s="457"/>
    </row>
    <row r="10615" spans="7:7" x14ac:dyDescent="0.25">
      <c r="G10615" s="457"/>
    </row>
    <row r="10616" spans="7:7" x14ac:dyDescent="0.25">
      <c r="G10616" s="457"/>
    </row>
    <row r="10617" spans="7:7" x14ac:dyDescent="0.25">
      <c r="G10617" s="457"/>
    </row>
    <row r="10618" spans="7:7" x14ac:dyDescent="0.25">
      <c r="G10618" s="457"/>
    </row>
    <row r="10619" spans="7:7" x14ac:dyDescent="0.25">
      <c r="G10619" s="457"/>
    </row>
    <row r="10620" spans="7:7" x14ac:dyDescent="0.25">
      <c r="G10620" s="457"/>
    </row>
    <row r="10621" spans="7:7" x14ac:dyDescent="0.25">
      <c r="G10621" s="457"/>
    </row>
    <row r="10622" spans="7:7" x14ac:dyDescent="0.25">
      <c r="G10622" s="453"/>
    </row>
    <row r="10623" spans="7:7" x14ac:dyDescent="0.25">
      <c r="G10623" s="457"/>
    </row>
    <row r="10624" spans="7:7" x14ac:dyDescent="0.25">
      <c r="G10624" s="453"/>
    </row>
    <row r="10625" spans="7:7" x14ac:dyDescent="0.25">
      <c r="G10625" s="453"/>
    </row>
    <row r="10626" spans="7:7" x14ac:dyDescent="0.25">
      <c r="G10626" s="457"/>
    </row>
    <row r="10627" spans="7:7" x14ac:dyDescent="0.25">
      <c r="G10627" s="453"/>
    </row>
    <row r="10628" spans="7:7" x14ac:dyDescent="0.25">
      <c r="G10628" s="457"/>
    </row>
    <row r="10629" spans="7:7" x14ac:dyDescent="0.25">
      <c r="G10629" s="453"/>
    </row>
    <row r="10630" spans="7:7" x14ac:dyDescent="0.25">
      <c r="G10630" s="457"/>
    </row>
    <row r="10631" spans="7:7" x14ac:dyDescent="0.25">
      <c r="G10631" s="453"/>
    </row>
    <row r="10632" spans="7:7" x14ac:dyDescent="0.25">
      <c r="G10632" s="457"/>
    </row>
    <row r="10633" spans="7:7" x14ac:dyDescent="0.25">
      <c r="G10633" s="453"/>
    </row>
    <row r="10634" spans="7:7" x14ac:dyDescent="0.25">
      <c r="G10634" s="453"/>
    </row>
    <row r="10635" spans="7:7" x14ac:dyDescent="0.25">
      <c r="G10635" s="453"/>
    </row>
    <row r="10636" spans="7:7" x14ac:dyDescent="0.25">
      <c r="G10636" s="453"/>
    </row>
    <row r="10637" spans="7:7" x14ac:dyDescent="0.25">
      <c r="G10637" s="453"/>
    </row>
    <row r="10638" spans="7:7" x14ac:dyDescent="0.25">
      <c r="G10638" s="453"/>
    </row>
    <row r="10639" spans="7:7" x14ac:dyDescent="0.25">
      <c r="G10639" s="453"/>
    </row>
    <row r="10640" spans="7:7" x14ac:dyDescent="0.25">
      <c r="G10640" s="453"/>
    </row>
    <row r="10641" spans="7:7" x14ac:dyDescent="0.25">
      <c r="G10641" s="453"/>
    </row>
    <row r="10642" spans="7:7" x14ac:dyDescent="0.25">
      <c r="G10642" s="453"/>
    </row>
    <row r="10643" spans="7:7" x14ac:dyDescent="0.25">
      <c r="G10643" s="453"/>
    </row>
    <row r="10644" spans="7:7" x14ac:dyDescent="0.25">
      <c r="G10644" s="453"/>
    </row>
    <row r="10645" spans="7:7" x14ac:dyDescent="0.25">
      <c r="G10645" s="453"/>
    </row>
    <row r="10646" spans="7:7" x14ac:dyDescent="0.25">
      <c r="G10646" s="453"/>
    </row>
    <row r="10647" spans="7:7" x14ac:dyDescent="0.25">
      <c r="G10647" s="453"/>
    </row>
    <row r="10648" spans="7:7" x14ac:dyDescent="0.25">
      <c r="G10648" s="457"/>
    </row>
    <row r="10649" spans="7:7" x14ac:dyDescent="0.25">
      <c r="G10649" s="453"/>
    </row>
    <row r="10650" spans="7:7" x14ac:dyDescent="0.25">
      <c r="G10650" s="453"/>
    </row>
    <row r="10651" spans="7:7" x14ac:dyDescent="0.25">
      <c r="G10651" s="453"/>
    </row>
    <row r="10652" spans="7:7" x14ac:dyDescent="0.25">
      <c r="G10652" s="453"/>
    </row>
    <row r="10653" spans="7:7" x14ac:dyDescent="0.25">
      <c r="G10653" s="453"/>
    </row>
    <row r="10654" spans="7:7" x14ac:dyDescent="0.25">
      <c r="G10654" s="453"/>
    </row>
    <row r="10655" spans="7:7" x14ac:dyDescent="0.25">
      <c r="G10655" s="453"/>
    </row>
    <row r="10656" spans="7:7" x14ac:dyDescent="0.25">
      <c r="G10656" s="453"/>
    </row>
    <row r="10657" spans="7:7" x14ac:dyDescent="0.25">
      <c r="G10657" s="453"/>
    </row>
    <row r="10658" spans="7:7" x14ac:dyDescent="0.25">
      <c r="G10658" s="453"/>
    </row>
    <row r="10659" spans="7:7" x14ac:dyDescent="0.25">
      <c r="G10659" s="453"/>
    </row>
    <row r="10660" spans="7:7" x14ac:dyDescent="0.25">
      <c r="G10660" s="453"/>
    </row>
    <row r="10661" spans="7:7" x14ac:dyDescent="0.25">
      <c r="G10661" s="453"/>
    </row>
    <row r="10662" spans="7:7" x14ac:dyDescent="0.25">
      <c r="G10662" s="453"/>
    </row>
    <row r="10663" spans="7:7" x14ac:dyDescent="0.25">
      <c r="G10663" s="453"/>
    </row>
    <row r="10664" spans="7:7" x14ac:dyDescent="0.25">
      <c r="G10664" s="453"/>
    </row>
    <row r="10665" spans="7:7" x14ac:dyDescent="0.25">
      <c r="G10665" s="453"/>
    </row>
    <row r="10666" spans="7:7" x14ac:dyDescent="0.25">
      <c r="G10666" s="453"/>
    </row>
    <row r="10667" spans="7:7" x14ac:dyDescent="0.25">
      <c r="G10667" s="453"/>
    </row>
    <row r="10668" spans="7:7" x14ac:dyDescent="0.25">
      <c r="G10668" s="453"/>
    </row>
    <row r="10669" spans="7:7" x14ac:dyDescent="0.25">
      <c r="G10669" s="453"/>
    </row>
    <row r="10670" spans="7:7" x14ac:dyDescent="0.25">
      <c r="G10670" s="453"/>
    </row>
    <row r="10671" spans="7:7" x14ac:dyDescent="0.25">
      <c r="G10671" s="453"/>
    </row>
    <row r="10672" spans="7:7" x14ac:dyDescent="0.25">
      <c r="G10672" s="453"/>
    </row>
    <row r="10673" spans="7:7" x14ac:dyDescent="0.25">
      <c r="G10673" s="453"/>
    </row>
    <row r="10674" spans="7:7" x14ac:dyDescent="0.25">
      <c r="G10674" s="453"/>
    </row>
    <row r="10675" spans="7:7" x14ac:dyDescent="0.25">
      <c r="G10675" s="453"/>
    </row>
    <row r="10676" spans="7:7" x14ac:dyDescent="0.25">
      <c r="G10676" s="453"/>
    </row>
    <row r="10677" spans="7:7" x14ac:dyDescent="0.25">
      <c r="G10677" s="453"/>
    </row>
    <row r="10678" spans="7:7" x14ac:dyDescent="0.25">
      <c r="G10678" s="453"/>
    </row>
    <row r="10679" spans="7:7" x14ac:dyDescent="0.25">
      <c r="G10679" s="453"/>
    </row>
    <row r="10680" spans="7:7" x14ac:dyDescent="0.25">
      <c r="G10680" s="453"/>
    </row>
    <row r="10681" spans="7:7" x14ac:dyDescent="0.25">
      <c r="G10681" s="453"/>
    </row>
    <row r="10682" spans="7:7" x14ac:dyDescent="0.25">
      <c r="G10682" s="453"/>
    </row>
    <row r="10683" spans="7:7" x14ac:dyDescent="0.25">
      <c r="G10683" s="453"/>
    </row>
    <row r="10684" spans="7:7" x14ac:dyDescent="0.25">
      <c r="G10684" s="457"/>
    </row>
    <row r="10685" spans="7:7" x14ac:dyDescent="0.25">
      <c r="G10685" s="457"/>
    </row>
    <row r="10686" spans="7:7" x14ac:dyDescent="0.25">
      <c r="G10686" s="457"/>
    </row>
    <row r="10687" spans="7:7" x14ac:dyDescent="0.25">
      <c r="G10687" s="457"/>
    </row>
    <row r="10688" spans="7:7" x14ac:dyDescent="0.25">
      <c r="G10688" s="457"/>
    </row>
    <row r="10689" spans="7:7" x14ac:dyDescent="0.25">
      <c r="G10689" s="457"/>
    </row>
    <row r="10690" spans="7:7" x14ac:dyDescent="0.25">
      <c r="G10690" s="453"/>
    </row>
    <row r="10691" spans="7:7" x14ac:dyDescent="0.25">
      <c r="G10691" s="453"/>
    </row>
    <row r="10692" spans="7:7" x14ac:dyDescent="0.25">
      <c r="G10692" s="453"/>
    </row>
    <row r="10693" spans="7:7" x14ac:dyDescent="0.25">
      <c r="G10693" s="453"/>
    </row>
    <row r="10694" spans="7:7" x14ac:dyDescent="0.25">
      <c r="G10694" s="453"/>
    </row>
    <row r="10695" spans="7:7" x14ac:dyDescent="0.25">
      <c r="G10695" s="453"/>
    </row>
    <row r="10696" spans="7:7" x14ac:dyDescent="0.25">
      <c r="G10696" s="453"/>
    </row>
    <row r="10697" spans="7:7" x14ac:dyDescent="0.25">
      <c r="G10697" s="457"/>
    </row>
    <row r="10698" spans="7:7" x14ac:dyDescent="0.25">
      <c r="G10698" s="457"/>
    </row>
    <row r="10699" spans="7:7" x14ac:dyDescent="0.25">
      <c r="G10699" s="453"/>
    </row>
    <row r="10700" spans="7:7" x14ac:dyDescent="0.25">
      <c r="G10700" s="457"/>
    </row>
    <row r="10701" spans="7:7" x14ac:dyDescent="0.25">
      <c r="G10701" s="453"/>
    </row>
    <row r="10702" spans="7:7" x14ac:dyDescent="0.25">
      <c r="G10702" s="457"/>
    </row>
    <row r="10703" spans="7:7" x14ac:dyDescent="0.25">
      <c r="G10703" s="453"/>
    </row>
    <row r="10704" spans="7:7" x14ac:dyDescent="0.25">
      <c r="G10704" s="457"/>
    </row>
    <row r="10705" spans="7:7" x14ac:dyDescent="0.25">
      <c r="G10705" s="453"/>
    </row>
    <row r="10706" spans="7:7" x14ac:dyDescent="0.25">
      <c r="G10706" s="457"/>
    </row>
    <row r="10707" spans="7:7" x14ac:dyDescent="0.25">
      <c r="G10707" s="453"/>
    </row>
    <row r="10708" spans="7:7" x14ac:dyDescent="0.25">
      <c r="G10708" s="457"/>
    </row>
    <row r="10709" spans="7:7" x14ac:dyDescent="0.25">
      <c r="G10709" s="453"/>
    </row>
    <row r="10710" spans="7:7" x14ac:dyDescent="0.25">
      <c r="G10710" s="457"/>
    </row>
    <row r="10711" spans="7:7" x14ac:dyDescent="0.25">
      <c r="G10711" s="453"/>
    </row>
    <row r="10712" spans="7:7" x14ac:dyDescent="0.25">
      <c r="G10712" s="457"/>
    </row>
    <row r="10713" spans="7:7" x14ac:dyDescent="0.25">
      <c r="G10713" s="453"/>
    </row>
    <row r="10714" spans="7:7" x14ac:dyDescent="0.25">
      <c r="G10714" s="457"/>
    </row>
    <row r="10715" spans="7:7" x14ac:dyDescent="0.25">
      <c r="G10715" s="453"/>
    </row>
    <row r="10716" spans="7:7" x14ac:dyDescent="0.25">
      <c r="G10716" s="457"/>
    </row>
    <row r="10717" spans="7:7" x14ac:dyDescent="0.25">
      <c r="G10717" s="453"/>
    </row>
    <row r="10718" spans="7:7" x14ac:dyDescent="0.25">
      <c r="G10718" s="457"/>
    </row>
    <row r="10719" spans="7:7" x14ac:dyDescent="0.25">
      <c r="G10719" s="453"/>
    </row>
    <row r="10720" spans="7:7" x14ac:dyDescent="0.25">
      <c r="G10720" s="457"/>
    </row>
    <row r="10721" spans="7:7" x14ac:dyDescent="0.25">
      <c r="G10721" s="453"/>
    </row>
    <row r="10722" spans="7:7" x14ac:dyDescent="0.25">
      <c r="G10722" s="457"/>
    </row>
    <row r="10723" spans="7:7" x14ac:dyDescent="0.25">
      <c r="G10723" s="453"/>
    </row>
    <row r="10724" spans="7:7" x14ac:dyDescent="0.25">
      <c r="G10724" s="457"/>
    </row>
    <row r="10725" spans="7:7" x14ac:dyDescent="0.25">
      <c r="G10725" s="453"/>
    </row>
    <row r="10726" spans="7:7" x14ac:dyDescent="0.25">
      <c r="G10726" s="457"/>
    </row>
    <row r="10727" spans="7:7" x14ac:dyDescent="0.25">
      <c r="G10727" s="453"/>
    </row>
    <row r="10728" spans="7:7" x14ac:dyDescent="0.25">
      <c r="G10728" s="457"/>
    </row>
    <row r="10729" spans="7:7" x14ac:dyDescent="0.25">
      <c r="G10729" s="453"/>
    </row>
    <row r="10730" spans="7:7" x14ac:dyDescent="0.25">
      <c r="G10730" s="457"/>
    </row>
    <row r="10731" spans="7:7" x14ac:dyDescent="0.25">
      <c r="G10731" s="457"/>
    </row>
    <row r="10732" spans="7:7" x14ac:dyDescent="0.25">
      <c r="G10732" s="457"/>
    </row>
    <row r="10733" spans="7:7" x14ac:dyDescent="0.25">
      <c r="G10733" s="457"/>
    </row>
    <row r="10734" spans="7:7" x14ac:dyDescent="0.25">
      <c r="G10734" s="457"/>
    </row>
    <row r="10735" spans="7:7" x14ac:dyDescent="0.25">
      <c r="G10735" s="453"/>
    </row>
    <row r="10736" spans="7:7" x14ac:dyDescent="0.25">
      <c r="G10736" s="453"/>
    </row>
    <row r="10737" spans="7:7" x14ac:dyDescent="0.25">
      <c r="G10737" s="453"/>
    </row>
    <row r="10738" spans="7:7" x14ac:dyDescent="0.25">
      <c r="G10738" s="453"/>
    </row>
    <row r="10739" spans="7:7" x14ac:dyDescent="0.25">
      <c r="G10739" s="453"/>
    </row>
    <row r="10740" spans="7:7" x14ac:dyDescent="0.25">
      <c r="G10740" s="453"/>
    </row>
    <row r="10741" spans="7:7" x14ac:dyDescent="0.25">
      <c r="G10741" s="453"/>
    </row>
    <row r="10742" spans="7:7" x14ac:dyDescent="0.25">
      <c r="G10742" s="453"/>
    </row>
    <row r="10743" spans="7:7" x14ac:dyDescent="0.25">
      <c r="G10743" s="453"/>
    </row>
    <row r="10744" spans="7:7" x14ac:dyDescent="0.25">
      <c r="G10744" s="453"/>
    </row>
    <row r="10745" spans="7:7" x14ac:dyDescent="0.25">
      <c r="G10745" s="453"/>
    </row>
    <row r="10746" spans="7:7" x14ac:dyDescent="0.25">
      <c r="G10746" s="453"/>
    </row>
    <row r="10747" spans="7:7" x14ac:dyDescent="0.25">
      <c r="G10747" s="453"/>
    </row>
    <row r="10748" spans="7:7" x14ac:dyDescent="0.25">
      <c r="G10748" s="457"/>
    </row>
    <row r="10749" spans="7:7" x14ac:dyDescent="0.25">
      <c r="G10749" s="453"/>
    </row>
    <row r="10750" spans="7:7" x14ac:dyDescent="0.25">
      <c r="G10750" s="453"/>
    </row>
    <row r="10751" spans="7:7" x14ac:dyDescent="0.25">
      <c r="G10751" s="453"/>
    </row>
    <row r="10752" spans="7:7" x14ac:dyDescent="0.25">
      <c r="G10752" s="453"/>
    </row>
    <row r="10753" spans="7:7" x14ac:dyDescent="0.25">
      <c r="G10753" s="453"/>
    </row>
    <row r="10754" spans="7:7" x14ac:dyDescent="0.25">
      <c r="G10754" s="453"/>
    </row>
    <row r="10755" spans="7:7" x14ac:dyDescent="0.25">
      <c r="G10755" s="453"/>
    </row>
    <row r="10756" spans="7:7" x14ac:dyDescent="0.25">
      <c r="G10756" s="453"/>
    </row>
    <row r="10757" spans="7:7" x14ac:dyDescent="0.25">
      <c r="G10757" s="453"/>
    </row>
    <row r="10758" spans="7:7" x14ac:dyDescent="0.25">
      <c r="G10758" s="453"/>
    </row>
    <row r="10759" spans="7:7" x14ac:dyDescent="0.25">
      <c r="G10759" s="453"/>
    </row>
    <row r="10760" spans="7:7" x14ac:dyDescent="0.25">
      <c r="G10760" s="453"/>
    </row>
    <row r="10761" spans="7:7" x14ac:dyDescent="0.25">
      <c r="G10761" s="453"/>
    </row>
    <row r="10762" spans="7:7" x14ac:dyDescent="0.25">
      <c r="G10762" s="453"/>
    </row>
    <row r="10763" spans="7:7" x14ac:dyDescent="0.25">
      <c r="G10763" s="453"/>
    </row>
    <row r="10764" spans="7:7" x14ac:dyDescent="0.25">
      <c r="G10764" s="453"/>
    </row>
    <row r="10765" spans="7:7" x14ac:dyDescent="0.25">
      <c r="G10765" s="453"/>
    </row>
    <row r="10766" spans="7:7" x14ac:dyDescent="0.25">
      <c r="G10766" s="453"/>
    </row>
    <row r="10767" spans="7:7" x14ac:dyDescent="0.25">
      <c r="G10767" s="453"/>
    </row>
    <row r="10768" spans="7:7" x14ac:dyDescent="0.25">
      <c r="G10768" s="453"/>
    </row>
    <row r="10769" spans="7:7" x14ac:dyDescent="0.25">
      <c r="G10769" s="453"/>
    </row>
    <row r="10770" spans="7:7" x14ac:dyDescent="0.25">
      <c r="G10770" s="453"/>
    </row>
    <row r="10771" spans="7:7" x14ac:dyDescent="0.25">
      <c r="G10771" s="453"/>
    </row>
    <row r="10772" spans="7:7" x14ac:dyDescent="0.25">
      <c r="G10772" s="453"/>
    </row>
    <row r="10773" spans="7:7" x14ac:dyDescent="0.25">
      <c r="G10773" s="453"/>
    </row>
    <row r="10774" spans="7:7" x14ac:dyDescent="0.25">
      <c r="G10774" s="453"/>
    </row>
    <row r="10775" spans="7:7" x14ac:dyDescent="0.25">
      <c r="G10775" s="453"/>
    </row>
    <row r="10776" spans="7:7" x14ac:dyDescent="0.25">
      <c r="G10776" s="453"/>
    </row>
    <row r="10777" spans="7:7" x14ac:dyDescent="0.25">
      <c r="G10777" s="453"/>
    </row>
    <row r="10778" spans="7:7" x14ac:dyDescent="0.25">
      <c r="G10778" s="453"/>
    </row>
    <row r="10779" spans="7:7" x14ac:dyDescent="0.25">
      <c r="G10779" s="453"/>
    </row>
    <row r="10780" spans="7:7" x14ac:dyDescent="0.25">
      <c r="G10780" s="453"/>
    </row>
    <row r="10781" spans="7:7" x14ac:dyDescent="0.25">
      <c r="G10781" s="453"/>
    </row>
    <row r="10782" spans="7:7" x14ac:dyDescent="0.25">
      <c r="G10782" s="453"/>
    </row>
    <row r="10783" spans="7:7" x14ac:dyDescent="0.25">
      <c r="G10783" s="453"/>
    </row>
    <row r="10784" spans="7:7" x14ac:dyDescent="0.25">
      <c r="G10784" s="453"/>
    </row>
    <row r="10785" spans="7:7" x14ac:dyDescent="0.25">
      <c r="G10785" s="453"/>
    </row>
    <row r="10786" spans="7:7" x14ac:dyDescent="0.25">
      <c r="G10786" s="453"/>
    </row>
    <row r="10787" spans="7:7" x14ac:dyDescent="0.25">
      <c r="G10787" s="453"/>
    </row>
    <row r="10788" spans="7:7" x14ac:dyDescent="0.25">
      <c r="G10788" s="453"/>
    </row>
    <row r="10789" spans="7:7" x14ac:dyDescent="0.25">
      <c r="G10789" s="453"/>
    </row>
    <row r="10790" spans="7:7" x14ac:dyDescent="0.25">
      <c r="G10790" s="453"/>
    </row>
    <row r="10791" spans="7:7" x14ac:dyDescent="0.25">
      <c r="G10791" s="453"/>
    </row>
    <row r="10792" spans="7:7" x14ac:dyDescent="0.25">
      <c r="G10792" s="453"/>
    </row>
    <row r="10793" spans="7:7" x14ac:dyDescent="0.25">
      <c r="G10793" s="453"/>
    </row>
    <row r="10794" spans="7:7" x14ac:dyDescent="0.25">
      <c r="G10794" s="453"/>
    </row>
    <row r="10795" spans="7:7" x14ac:dyDescent="0.25">
      <c r="G10795" s="453"/>
    </row>
    <row r="10796" spans="7:7" x14ac:dyDescent="0.25">
      <c r="G10796" s="453"/>
    </row>
    <row r="10797" spans="7:7" x14ac:dyDescent="0.25">
      <c r="G10797" s="453"/>
    </row>
    <row r="10798" spans="7:7" x14ac:dyDescent="0.25">
      <c r="G10798" s="453"/>
    </row>
    <row r="10799" spans="7:7" x14ac:dyDescent="0.25">
      <c r="G10799" s="453"/>
    </row>
    <row r="10800" spans="7:7" x14ac:dyDescent="0.25">
      <c r="G10800" s="453"/>
    </row>
    <row r="10801" spans="7:7" x14ac:dyDescent="0.25">
      <c r="G10801" s="453"/>
    </row>
    <row r="10802" spans="7:7" x14ac:dyDescent="0.25">
      <c r="G10802" s="453"/>
    </row>
    <row r="10803" spans="7:7" x14ac:dyDescent="0.25">
      <c r="G10803" s="453"/>
    </row>
    <row r="10804" spans="7:7" x14ac:dyDescent="0.25">
      <c r="G10804" s="453"/>
    </row>
    <row r="10805" spans="7:7" x14ac:dyDescent="0.25">
      <c r="G10805" s="453"/>
    </row>
    <row r="10806" spans="7:7" x14ac:dyDescent="0.25">
      <c r="G10806" s="453"/>
    </row>
    <row r="10807" spans="7:7" x14ac:dyDescent="0.25">
      <c r="G10807" s="453"/>
    </row>
    <row r="10808" spans="7:7" x14ac:dyDescent="0.25">
      <c r="G10808" s="453"/>
    </row>
    <row r="10809" spans="7:7" x14ac:dyDescent="0.25">
      <c r="G10809" s="453"/>
    </row>
    <row r="10810" spans="7:7" x14ac:dyDescent="0.25">
      <c r="G10810" s="453"/>
    </row>
    <row r="10811" spans="7:7" x14ac:dyDescent="0.25">
      <c r="G10811" s="453"/>
    </row>
    <row r="10812" spans="7:7" x14ac:dyDescent="0.25">
      <c r="G10812" s="453"/>
    </row>
    <row r="10813" spans="7:7" x14ac:dyDescent="0.25">
      <c r="G10813" s="453"/>
    </row>
    <row r="10814" spans="7:7" x14ac:dyDescent="0.25">
      <c r="G10814" s="453"/>
    </row>
    <row r="10815" spans="7:7" x14ac:dyDescent="0.25">
      <c r="G10815" s="453"/>
    </row>
    <row r="10816" spans="7:7" x14ac:dyDescent="0.25">
      <c r="G10816" s="453"/>
    </row>
    <row r="10817" spans="7:7" x14ac:dyDescent="0.25">
      <c r="G10817" s="453"/>
    </row>
    <row r="10818" spans="7:7" x14ac:dyDescent="0.25">
      <c r="G10818" s="453"/>
    </row>
    <row r="10819" spans="7:7" x14ac:dyDescent="0.25">
      <c r="G10819" s="453"/>
    </row>
    <row r="10820" spans="7:7" x14ac:dyDescent="0.25">
      <c r="G10820" s="453"/>
    </row>
    <row r="10821" spans="7:7" x14ac:dyDescent="0.25">
      <c r="G10821" s="453"/>
    </row>
    <row r="10822" spans="7:7" x14ac:dyDescent="0.25">
      <c r="G10822" s="457"/>
    </row>
    <row r="10823" spans="7:7" x14ac:dyDescent="0.25">
      <c r="G10823" s="453"/>
    </row>
    <row r="10824" spans="7:7" x14ac:dyDescent="0.25">
      <c r="G10824" s="453"/>
    </row>
    <row r="10825" spans="7:7" x14ac:dyDescent="0.25">
      <c r="G10825" s="453"/>
    </row>
    <row r="10826" spans="7:7" x14ac:dyDescent="0.25">
      <c r="G10826" s="453"/>
    </row>
    <row r="10827" spans="7:7" x14ac:dyDescent="0.25">
      <c r="G10827" s="453"/>
    </row>
    <row r="10828" spans="7:7" x14ac:dyDescent="0.25">
      <c r="G10828" s="453"/>
    </row>
    <row r="10829" spans="7:7" x14ac:dyDescent="0.25">
      <c r="G10829" s="453"/>
    </row>
    <row r="10830" spans="7:7" x14ac:dyDescent="0.25">
      <c r="G10830" s="453"/>
    </row>
    <row r="10831" spans="7:7" x14ac:dyDescent="0.25">
      <c r="G10831" s="457"/>
    </row>
    <row r="10832" spans="7:7" x14ac:dyDescent="0.25">
      <c r="G10832" s="453"/>
    </row>
    <row r="10833" spans="7:7" x14ac:dyDescent="0.25">
      <c r="G10833" s="453"/>
    </row>
    <row r="10834" spans="7:7" x14ac:dyDescent="0.25">
      <c r="G10834" s="453"/>
    </row>
    <row r="10835" spans="7:7" x14ac:dyDescent="0.25">
      <c r="G10835" s="453"/>
    </row>
    <row r="10836" spans="7:7" x14ac:dyDescent="0.25">
      <c r="G10836" s="453"/>
    </row>
    <row r="10837" spans="7:7" x14ac:dyDescent="0.25">
      <c r="G10837" s="453"/>
    </row>
    <row r="10838" spans="7:7" x14ac:dyDescent="0.25">
      <c r="G10838" s="457"/>
    </row>
    <row r="10839" spans="7:7" x14ac:dyDescent="0.25">
      <c r="G10839" s="457"/>
    </row>
    <row r="10840" spans="7:7" x14ac:dyDescent="0.25">
      <c r="G10840" s="453"/>
    </row>
    <row r="10841" spans="7:7" x14ac:dyDescent="0.25">
      <c r="G10841" s="453"/>
    </row>
    <row r="10842" spans="7:7" x14ac:dyDescent="0.25">
      <c r="G10842" s="453"/>
    </row>
    <row r="10843" spans="7:7" x14ac:dyDescent="0.25">
      <c r="G10843" s="453"/>
    </row>
    <row r="10844" spans="7:7" x14ac:dyDescent="0.25">
      <c r="G10844" s="453"/>
    </row>
    <row r="10845" spans="7:7" x14ac:dyDescent="0.25">
      <c r="G10845" s="453"/>
    </row>
    <row r="10846" spans="7:7" x14ac:dyDescent="0.25">
      <c r="G10846" s="453"/>
    </row>
    <row r="10847" spans="7:7" x14ac:dyDescent="0.25">
      <c r="G10847" s="453"/>
    </row>
    <row r="10848" spans="7:7" x14ac:dyDescent="0.25">
      <c r="G10848" s="453"/>
    </row>
    <row r="10849" spans="7:7" x14ac:dyDescent="0.25">
      <c r="G10849" s="453"/>
    </row>
    <row r="10850" spans="7:7" x14ac:dyDescent="0.25">
      <c r="G10850" s="453"/>
    </row>
    <row r="10851" spans="7:7" x14ac:dyDescent="0.25">
      <c r="G10851" s="453"/>
    </row>
    <row r="10852" spans="7:7" x14ac:dyDescent="0.25">
      <c r="G10852" s="453"/>
    </row>
    <row r="10853" spans="7:7" x14ac:dyDescent="0.25">
      <c r="G10853" s="453"/>
    </row>
    <row r="10854" spans="7:7" x14ac:dyDescent="0.25">
      <c r="G10854" s="453"/>
    </row>
    <row r="10855" spans="7:7" x14ac:dyDescent="0.25">
      <c r="G10855" s="453"/>
    </row>
    <row r="10856" spans="7:7" x14ac:dyDescent="0.25">
      <c r="G10856" s="453"/>
    </row>
    <row r="10857" spans="7:7" x14ac:dyDescent="0.25">
      <c r="G10857" s="453"/>
    </row>
    <row r="10858" spans="7:7" x14ac:dyDescent="0.25">
      <c r="G10858" s="453"/>
    </row>
    <row r="10859" spans="7:7" x14ac:dyDescent="0.25">
      <c r="G10859" s="453"/>
    </row>
    <row r="10860" spans="7:7" x14ac:dyDescent="0.25">
      <c r="G10860" s="457"/>
    </row>
    <row r="10861" spans="7:7" x14ac:dyDescent="0.25">
      <c r="G10861" s="453"/>
    </row>
    <row r="10862" spans="7:7" x14ac:dyDescent="0.25">
      <c r="G10862" s="453"/>
    </row>
    <row r="10863" spans="7:7" x14ac:dyDescent="0.25">
      <c r="G10863" s="453"/>
    </row>
    <row r="10864" spans="7:7" x14ac:dyDescent="0.25">
      <c r="G10864" s="453"/>
    </row>
    <row r="10865" spans="7:7" x14ac:dyDescent="0.25">
      <c r="G10865" s="453"/>
    </row>
    <row r="10866" spans="7:7" x14ac:dyDescent="0.25">
      <c r="G10866" s="453"/>
    </row>
    <row r="10867" spans="7:7" x14ac:dyDescent="0.25">
      <c r="G10867" s="453"/>
    </row>
    <row r="10868" spans="7:7" x14ac:dyDescent="0.25">
      <c r="G10868" s="457"/>
    </row>
    <row r="10869" spans="7:7" x14ac:dyDescent="0.25">
      <c r="G10869" s="453"/>
    </row>
    <row r="10870" spans="7:7" x14ac:dyDescent="0.25">
      <c r="G10870" s="453"/>
    </row>
    <row r="10871" spans="7:7" x14ac:dyDescent="0.25">
      <c r="G10871" s="453"/>
    </row>
    <row r="10872" spans="7:7" x14ac:dyDescent="0.25">
      <c r="G10872" s="453"/>
    </row>
    <row r="10873" spans="7:7" x14ac:dyDescent="0.25">
      <c r="G10873" s="453"/>
    </row>
    <row r="10874" spans="7:7" x14ac:dyDescent="0.25">
      <c r="G10874" s="453"/>
    </row>
    <row r="10875" spans="7:7" x14ac:dyDescent="0.25">
      <c r="G10875" s="453"/>
    </row>
    <row r="10876" spans="7:7" x14ac:dyDescent="0.25">
      <c r="G10876" s="453"/>
    </row>
    <row r="10877" spans="7:7" x14ac:dyDescent="0.25">
      <c r="G10877" s="453"/>
    </row>
    <row r="10878" spans="7:7" x14ac:dyDescent="0.25">
      <c r="G10878" s="453"/>
    </row>
    <row r="10879" spans="7:7" x14ac:dyDescent="0.25">
      <c r="G10879" s="453"/>
    </row>
    <row r="10880" spans="7:7" x14ac:dyDescent="0.25">
      <c r="G10880" s="453"/>
    </row>
    <row r="10881" spans="7:7" x14ac:dyDescent="0.25">
      <c r="G10881" s="453"/>
    </row>
    <row r="10882" spans="7:7" x14ac:dyDescent="0.25">
      <c r="G10882" s="453"/>
    </row>
    <row r="10883" spans="7:7" x14ac:dyDescent="0.25">
      <c r="G10883" s="453"/>
    </row>
    <row r="10884" spans="7:7" x14ac:dyDescent="0.25">
      <c r="G10884" s="453"/>
    </row>
    <row r="10885" spans="7:7" x14ac:dyDescent="0.25">
      <c r="G10885" s="453"/>
    </row>
    <row r="10886" spans="7:7" x14ac:dyDescent="0.25">
      <c r="G10886" s="453"/>
    </row>
    <row r="10887" spans="7:7" x14ac:dyDescent="0.25">
      <c r="G10887" s="453"/>
    </row>
    <row r="10888" spans="7:7" x14ac:dyDescent="0.25">
      <c r="G10888" s="453"/>
    </row>
    <row r="10889" spans="7:7" x14ac:dyDescent="0.25">
      <c r="G10889" s="453"/>
    </row>
    <row r="10890" spans="7:7" x14ac:dyDescent="0.25">
      <c r="G10890" s="453"/>
    </row>
    <row r="10891" spans="7:7" x14ac:dyDescent="0.25">
      <c r="G10891" s="453"/>
    </row>
    <row r="10892" spans="7:7" x14ac:dyDescent="0.25">
      <c r="G10892" s="453"/>
    </row>
    <row r="10893" spans="7:7" x14ac:dyDescent="0.25">
      <c r="G10893" s="453"/>
    </row>
    <row r="10894" spans="7:7" x14ac:dyDescent="0.25">
      <c r="G10894" s="453"/>
    </row>
    <row r="10895" spans="7:7" x14ac:dyDescent="0.25">
      <c r="G10895" s="453"/>
    </row>
    <row r="10896" spans="7:7" x14ac:dyDescent="0.25">
      <c r="G10896" s="453"/>
    </row>
    <row r="10897" spans="7:7" x14ac:dyDescent="0.25">
      <c r="G10897" s="453"/>
    </row>
    <row r="10898" spans="7:7" x14ac:dyDescent="0.25">
      <c r="G10898" s="453"/>
    </row>
    <row r="10899" spans="7:7" x14ac:dyDescent="0.25">
      <c r="G10899" s="453"/>
    </row>
    <row r="10900" spans="7:7" x14ac:dyDescent="0.25">
      <c r="G10900" s="453"/>
    </row>
    <row r="10901" spans="7:7" x14ac:dyDescent="0.25">
      <c r="G10901" s="453"/>
    </row>
    <row r="10902" spans="7:7" x14ac:dyDescent="0.25">
      <c r="G10902" s="453"/>
    </row>
    <row r="10903" spans="7:7" x14ac:dyDescent="0.25">
      <c r="G10903" s="453"/>
    </row>
    <row r="10904" spans="7:7" x14ac:dyDescent="0.25">
      <c r="G10904" s="453"/>
    </row>
    <row r="10905" spans="7:7" x14ac:dyDescent="0.25">
      <c r="G10905" s="453"/>
    </row>
    <row r="10906" spans="7:7" x14ac:dyDescent="0.25">
      <c r="G10906" s="453"/>
    </row>
    <row r="10907" spans="7:7" x14ac:dyDescent="0.25">
      <c r="G10907" s="453"/>
    </row>
    <row r="10908" spans="7:7" x14ac:dyDescent="0.25">
      <c r="G10908" s="457"/>
    </row>
    <row r="10909" spans="7:7" x14ac:dyDescent="0.25">
      <c r="G10909" s="457"/>
    </row>
    <row r="10910" spans="7:7" x14ac:dyDescent="0.25">
      <c r="G10910" s="457"/>
    </row>
    <row r="10911" spans="7:7" x14ac:dyDescent="0.25">
      <c r="G10911" s="457"/>
    </row>
    <row r="10912" spans="7:7" x14ac:dyDescent="0.25">
      <c r="G10912" s="457"/>
    </row>
    <row r="10913" spans="7:7" x14ac:dyDescent="0.25">
      <c r="G10913" s="457"/>
    </row>
    <row r="10914" spans="7:7" x14ac:dyDescent="0.25">
      <c r="G10914" s="457"/>
    </row>
    <row r="10915" spans="7:7" x14ac:dyDescent="0.25">
      <c r="G10915" s="457"/>
    </row>
    <row r="10916" spans="7:7" x14ac:dyDescent="0.25">
      <c r="G10916" s="457"/>
    </row>
    <row r="10917" spans="7:7" x14ac:dyDescent="0.25">
      <c r="G10917" s="457"/>
    </row>
    <row r="10918" spans="7:7" x14ac:dyDescent="0.25">
      <c r="G10918" s="453"/>
    </row>
    <row r="10919" spans="7:7" x14ac:dyDescent="0.25">
      <c r="G10919" s="453"/>
    </row>
    <row r="10920" spans="7:7" x14ac:dyDescent="0.25">
      <c r="G10920" s="453"/>
    </row>
    <row r="10921" spans="7:7" x14ac:dyDescent="0.25">
      <c r="G10921" s="453"/>
    </row>
    <row r="10922" spans="7:7" x14ac:dyDescent="0.25">
      <c r="G10922" s="453"/>
    </row>
    <row r="10923" spans="7:7" x14ac:dyDescent="0.25">
      <c r="G10923" s="453"/>
    </row>
    <row r="10924" spans="7:7" x14ac:dyDescent="0.25">
      <c r="G10924" s="453"/>
    </row>
    <row r="10925" spans="7:7" x14ac:dyDescent="0.25">
      <c r="G10925" s="453"/>
    </row>
    <row r="10926" spans="7:7" x14ac:dyDescent="0.25">
      <c r="G10926" s="453"/>
    </row>
    <row r="10927" spans="7:7" x14ac:dyDescent="0.25">
      <c r="G10927" s="453"/>
    </row>
    <row r="10928" spans="7:7" x14ac:dyDescent="0.25">
      <c r="G10928" s="453"/>
    </row>
    <row r="10929" spans="7:7" x14ac:dyDescent="0.25">
      <c r="G10929" s="453"/>
    </row>
    <row r="10930" spans="7:7" x14ac:dyDescent="0.25">
      <c r="G10930" s="453"/>
    </row>
    <row r="10931" spans="7:7" x14ac:dyDescent="0.25">
      <c r="G10931" s="453"/>
    </row>
    <row r="10932" spans="7:7" x14ac:dyDescent="0.25">
      <c r="G10932" s="457"/>
    </row>
    <row r="10933" spans="7:7" x14ac:dyDescent="0.25">
      <c r="G10933" s="453"/>
    </row>
    <row r="10934" spans="7:7" x14ac:dyDescent="0.25">
      <c r="G10934" s="457"/>
    </row>
    <row r="10935" spans="7:7" x14ac:dyDescent="0.25">
      <c r="G10935" s="453"/>
    </row>
    <row r="10936" spans="7:7" x14ac:dyDescent="0.25">
      <c r="G10936" s="457"/>
    </row>
    <row r="10937" spans="7:7" x14ac:dyDescent="0.25">
      <c r="G10937" s="453"/>
    </row>
    <row r="10938" spans="7:7" x14ac:dyDescent="0.25">
      <c r="G10938" s="453"/>
    </row>
    <row r="10939" spans="7:7" x14ac:dyDescent="0.25">
      <c r="G10939" s="453"/>
    </row>
    <row r="10940" spans="7:7" x14ac:dyDescent="0.25">
      <c r="G10940" s="453"/>
    </row>
    <row r="10941" spans="7:7" x14ac:dyDescent="0.25">
      <c r="G10941" s="453"/>
    </row>
    <row r="10942" spans="7:7" x14ac:dyDescent="0.25">
      <c r="G10942" s="453"/>
    </row>
    <row r="10943" spans="7:7" x14ac:dyDescent="0.25">
      <c r="G10943" s="453"/>
    </row>
    <row r="10944" spans="7:7" x14ac:dyDescent="0.25">
      <c r="G10944" s="453"/>
    </row>
    <row r="10945" spans="7:7" x14ac:dyDescent="0.25">
      <c r="G10945" s="453"/>
    </row>
    <row r="10946" spans="7:7" x14ac:dyDescent="0.25">
      <c r="G10946" s="453"/>
    </row>
    <row r="10947" spans="7:7" x14ac:dyDescent="0.25">
      <c r="G10947" s="453"/>
    </row>
    <row r="10948" spans="7:7" x14ac:dyDescent="0.25">
      <c r="G10948" s="453"/>
    </row>
    <row r="10949" spans="7:7" x14ac:dyDescent="0.25">
      <c r="G10949" s="453"/>
    </row>
    <row r="10950" spans="7:7" x14ac:dyDescent="0.25">
      <c r="G10950" s="453"/>
    </row>
    <row r="10951" spans="7:7" x14ac:dyDescent="0.25">
      <c r="G10951" s="453"/>
    </row>
    <row r="10952" spans="7:7" x14ac:dyDescent="0.25">
      <c r="G10952" s="453"/>
    </row>
    <row r="10953" spans="7:7" x14ac:dyDescent="0.25">
      <c r="G10953" s="453"/>
    </row>
    <row r="10954" spans="7:7" x14ac:dyDescent="0.25">
      <c r="G10954" s="453"/>
    </row>
    <row r="10955" spans="7:7" x14ac:dyDescent="0.25">
      <c r="G10955" s="453"/>
    </row>
    <row r="10956" spans="7:7" x14ac:dyDescent="0.25">
      <c r="G10956" s="453"/>
    </row>
    <row r="10957" spans="7:7" x14ac:dyDescent="0.25">
      <c r="G10957" s="453"/>
    </row>
    <row r="10958" spans="7:7" x14ac:dyDescent="0.25">
      <c r="G10958" s="453"/>
    </row>
    <row r="10959" spans="7:7" x14ac:dyDescent="0.25">
      <c r="G10959" s="453"/>
    </row>
    <row r="10960" spans="7:7" x14ac:dyDescent="0.25">
      <c r="G10960" s="453"/>
    </row>
    <row r="10961" spans="7:7" x14ac:dyDescent="0.25">
      <c r="G10961" s="453"/>
    </row>
    <row r="10962" spans="7:7" x14ac:dyDescent="0.25">
      <c r="G10962" s="453"/>
    </row>
    <row r="10963" spans="7:7" x14ac:dyDescent="0.25">
      <c r="G10963" s="453"/>
    </row>
    <row r="10964" spans="7:7" x14ac:dyDescent="0.25">
      <c r="G10964" s="453"/>
    </row>
    <row r="10965" spans="7:7" x14ac:dyDescent="0.25">
      <c r="G10965" s="453"/>
    </row>
    <row r="10966" spans="7:7" x14ac:dyDescent="0.25">
      <c r="G10966" s="453"/>
    </row>
    <row r="10967" spans="7:7" x14ac:dyDescent="0.25">
      <c r="G10967" s="453"/>
    </row>
    <row r="10968" spans="7:7" x14ac:dyDescent="0.25">
      <c r="G10968" s="453"/>
    </row>
    <row r="10969" spans="7:7" x14ac:dyDescent="0.25">
      <c r="G10969" s="453"/>
    </row>
    <row r="10970" spans="7:7" x14ac:dyDescent="0.25">
      <c r="G10970" s="453"/>
    </row>
    <row r="10971" spans="7:7" x14ac:dyDescent="0.25">
      <c r="G10971" s="453"/>
    </row>
    <row r="10972" spans="7:7" x14ac:dyDescent="0.25">
      <c r="G10972" s="453"/>
    </row>
    <row r="10973" spans="7:7" x14ac:dyDescent="0.25">
      <c r="G10973" s="453"/>
    </row>
    <row r="10974" spans="7:7" x14ac:dyDescent="0.25">
      <c r="G10974" s="453"/>
    </row>
    <row r="10975" spans="7:7" x14ac:dyDescent="0.25">
      <c r="G10975" s="453"/>
    </row>
    <row r="10976" spans="7:7" x14ac:dyDescent="0.25">
      <c r="G10976" s="453"/>
    </row>
    <row r="10977" spans="7:7" x14ac:dyDescent="0.25">
      <c r="G10977" s="453"/>
    </row>
    <row r="10978" spans="7:7" x14ac:dyDescent="0.25">
      <c r="G10978" s="453"/>
    </row>
    <row r="10979" spans="7:7" x14ac:dyDescent="0.25">
      <c r="G10979" s="453"/>
    </row>
    <row r="10980" spans="7:7" x14ac:dyDescent="0.25">
      <c r="G10980" s="453"/>
    </row>
    <row r="10981" spans="7:7" x14ac:dyDescent="0.25">
      <c r="G10981" s="453"/>
    </row>
    <row r="10982" spans="7:7" x14ac:dyDescent="0.25">
      <c r="G10982" s="453"/>
    </row>
    <row r="10983" spans="7:7" x14ac:dyDescent="0.25">
      <c r="G10983" s="453"/>
    </row>
    <row r="10984" spans="7:7" x14ac:dyDescent="0.25">
      <c r="G10984" s="453"/>
    </row>
    <row r="10985" spans="7:7" x14ac:dyDescent="0.25">
      <c r="G10985" s="453"/>
    </row>
    <row r="10986" spans="7:7" x14ac:dyDescent="0.25">
      <c r="G10986" s="453"/>
    </row>
    <row r="10987" spans="7:7" x14ac:dyDescent="0.25">
      <c r="G10987" s="453"/>
    </row>
    <row r="10988" spans="7:7" x14ac:dyDescent="0.25">
      <c r="G10988" s="453"/>
    </row>
    <row r="10989" spans="7:7" x14ac:dyDescent="0.25">
      <c r="G10989" s="457"/>
    </row>
    <row r="10990" spans="7:7" x14ac:dyDescent="0.25">
      <c r="G10990" s="453"/>
    </row>
    <row r="10991" spans="7:7" x14ac:dyDescent="0.25">
      <c r="G10991" s="453"/>
    </row>
    <row r="10992" spans="7:7" x14ac:dyDescent="0.25">
      <c r="G10992" s="453"/>
    </row>
    <row r="10993" spans="7:7" x14ac:dyDescent="0.25">
      <c r="G10993" s="453"/>
    </row>
    <row r="10994" spans="7:7" x14ac:dyDescent="0.25">
      <c r="G10994" s="453"/>
    </row>
    <row r="10995" spans="7:7" x14ac:dyDescent="0.25">
      <c r="G10995" s="453"/>
    </row>
    <row r="10996" spans="7:7" x14ac:dyDescent="0.25">
      <c r="G10996" s="453"/>
    </row>
    <row r="10997" spans="7:7" x14ac:dyDescent="0.25">
      <c r="G10997" s="453"/>
    </row>
    <row r="10998" spans="7:7" x14ac:dyDescent="0.25">
      <c r="G10998" s="453"/>
    </row>
    <row r="10999" spans="7:7" x14ac:dyDescent="0.25">
      <c r="G10999" s="453"/>
    </row>
    <row r="11000" spans="7:7" x14ac:dyDescent="0.25">
      <c r="G11000" s="453"/>
    </row>
    <row r="11001" spans="7:7" x14ac:dyDescent="0.25">
      <c r="G11001" s="453"/>
    </row>
    <row r="11002" spans="7:7" x14ac:dyDescent="0.25">
      <c r="G11002" s="453"/>
    </row>
    <row r="11003" spans="7:7" x14ac:dyDescent="0.25">
      <c r="G11003" s="457"/>
    </row>
    <row r="11004" spans="7:7" x14ac:dyDescent="0.25">
      <c r="G11004" s="453"/>
    </row>
    <row r="11005" spans="7:7" x14ac:dyDescent="0.25">
      <c r="G11005" s="453"/>
    </row>
    <row r="11006" spans="7:7" x14ac:dyDescent="0.25">
      <c r="G11006" s="453"/>
    </row>
    <row r="11007" spans="7:7" x14ac:dyDescent="0.25">
      <c r="G11007" s="453"/>
    </row>
    <row r="11008" spans="7:7" x14ac:dyDescent="0.25">
      <c r="G11008" s="453"/>
    </row>
    <row r="11009" spans="7:7" x14ac:dyDescent="0.25">
      <c r="G11009" s="453"/>
    </row>
    <row r="11010" spans="7:7" x14ac:dyDescent="0.25">
      <c r="G11010" s="453"/>
    </row>
    <row r="11011" spans="7:7" x14ac:dyDescent="0.25">
      <c r="G11011" s="453"/>
    </row>
    <row r="11012" spans="7:7" x14ac:dyDescent="0.25">
      <c r="G11012" s="453"/>
    </row>
    <row r="11013" spans="7:7" x14ac:dyDescent="0.25">
      <c r="G11013" s="453"/>
    </row>
    <row r="11014" spans="7:7" x14ac:dyDescent="0.25">
      <c r="G11014" s="453"/>
    </row>
    <row r="11015" spans="7:7" x14ac:dyDescent="0.25">
      <c r="G11015" s="453"/>
    </row>
    <row r="11016" spans="7:7" x14ac:dyDescent="0.25">
      <c r="G11016" s="453"/>
    </row>
    <row r="11017" spans="7:7" x14ac:dyDescent="0.25">
      <c r="G11017" s="453"/>
    </row>
    <row r="11018" spans="7:7" x14ac:dyDescent="0.25">
      <c r="G11018" s="453"/>
    </row>
    <row r="11019" spans="7:7" x14ac:dyDescent="0.25">
      <c r="G11019" s="453"/>
    </row>
    <row r="11020" spans="7:7" x14ac:dyDescent="0.25">
      <c r="G11020" s="453"/>
    </row>
    <row r="11021" spans="7:7" x14ac:dyDescent="0.25">
      <c r="G11021" s="453"/>
    </row>
    <row r="11022" spans="7:7" x14ac:dyDescent="0.25">
      <c r="G11022" s="457"/>
    </row>
    <row r="11023" spans="7:7" x14ac:dyDescent="0.25">
      <c r="G11023" s="457"/>
    </row>
    <row r="11024" spans="7:7" x14ac:dyDescent="0.25">
      <c r="G11024" s="453"/>
    </row>
    <row r="11025" spans="7:7" x14ac:dyDescent="0.25">
      <c r="G11025" s="453"/>
    </row>
    <row r="11026" spans="7:7" x14ac:dyDescent="0.25">
      <c r="G11026" s="453"/>
    </row>
    <row r="11027" spans="7:7" x14ac:dyDescent="0.25">
      <c r="G11027" s="453"/>
    </row>
    <row r="11028" spans="7:7" x14ac:dyDescent="0.25">
      <c r="G11028" s="453"/>
    </row>
    <row r="11029" spans="7:7" x14ac:dyDescent="0.25">
      <c r="G11029" s="453"/>
    </row>
    <row r="11030" spans="7:7" x14ac:dyDescent="0.25">
      <c r="G11030" s="453"/>
    </row>
    <row r="11031" spans="7:7" x14ac:dyDescent="0.25">
      <c r="G11031" s="453"/>
    </row>
    <row r="11032" spans="7:7" x14ac:dyDescent="0.25">
      <c r="G11032" s="453"/>
    </row>
    <row r="11033" spans="7:7" x14ac:dyDescent="0.25">
      <c r="G11033" s="453"/>
    </row>
    <row r="11034" spans="7:7" x14ac:dyDescent="0.25">
      <c r="G11034" s="453"/>
    </row>
    <row r="11035" spans="7:7" x14ac:dyDescent="0.25">
      <c r="G11035" s="453"/>
    </row>
    <row r="11036" spans="7:7" x14ac:dyDescent="0.25">
      <c r="G11036" s="453"/>
    </row>
    <row r="11037" spans="7:7" x14ac:dyDescent="0.25">
      <c r="G11037" s="453"/>
    </row>
    <row r="11038" spans="7:7" x14ac:dyDescent="0.25">
      <c r="G11038" s="453"/>
    </row>
    <row r="11039" spans="7:7" x14ac:dyDescent="0.25">
      <c r="G11039" s="453"/>
    </row>
    <row r="11040" spans="7:7" x14ac:dyDescent="0.25">
      <c r="G11040" s="453"/>
    </row>
    <row r="11041" spans="7:7" x14ac:dyDescent="0.25">
      <c r="G11041" s="453"/>
    </row>
    <row r="11042" spans="7:7" x14ac:dyDescent="0.25">
      <c r="G11042" s="453"/>
    </row>
    <row r="11043" spans="7:7" x14ac:dyDescent="0.25">
      <c r="G11043" s="453"/>
    </row>
    <row r="11044" spans="7:7" x14ac:dyDescent="0.25">
      <c r="G11044" s="453"/>
    </row>
    <row r="11045" spans="7:7" x14ac:dyDescent="0.25">
      <c r="G11045" s="453"/>
    </row>
    <row r="11046" spans="7:7" x14ac:dyDescent="0.25">
      <c r="G11046" s="457"/>
    </row>
    <row r="11047" spans="7:7" x14ac:dyDescent="0.25">
      <c r="G11047" s="453"/>
    </row>
    <row r="11048" spans="7:7" x14ac:dyDescent="0.25">
      <c r="G11048" s="453"/>
    </row>
    <row r="11049" spans="7:7" x14ac:dyDescent="0.25">
      <c r="G11049" s="453"/>
    </row>
    <row r="11050" spans="7:7" x14ac:dyDescent="0.25">
      <c r="G11050" s="453"/>
    </row>
    <row r="11051" spans="7:7" x14ac:dyDescent="0.25">
      <c r="G11051" s="453"/>
    </row>
    <row r="11052" spans="7:7" x14ac:dyDescent="0.25">
      <c r="G11052" s="453"/>
    </row>
    <row r="11053" spans="7:7" x14ac:dyDescent="0.25">
      <c r="G11053" s="453"/>
    </row>
    <row r="11054" spans="7:7" x14ac:dyDescent="0.25">
      <c r="G11054" s="453"/>
    </row>
    <row r="11055" spans="7:7" x14ac:dyDescent="0.25">
      <c r="G11055" s="453"/>
    </row>
    <row r="11056" spans="7:7" x14ac:dyDescent="0.25">
      <c r="G11056" s="453"/>
    </row>
    <row r="11057" spans="7:7" x14ac:dyDescent="0.25">
      <c r="G11057" s="457"/>
    </row>
    <row r="11058" spans="7:7" x14ac:dyDescent="0.25">
      <c r="G11058" s="453"/>
    </row>
    <row r="11059" spans="7:7" x14ac:dyDescent="0.25">
      <c r="G11059" s="453"/>
    </row>
    <row r="11060" spans="7:7" x14ac:dyDescent="0.25">
      <c r="G11060" s="457"/>
    </row>
    <row r="11061" spans="7:7" x14ac:dyDescent="0.25">
      <c r="G11061" s="453"/>
    </row>
    <row r="11062" spans="7:7" x14ac:dyDescent="0.25">
      <c r="G11062" s="453"/>
    </row>
    <row r="11063" spans="7:7" x14ac:dyDescent="0.25">
      <c r="G11063" s="453"/>
    </row>
    <row r="11064" spans="7:7" x14ac:dyDescent="0.25">
      <c r="G11064" s="453"/>
    </row>
    <row r="11065" spans="7:7" x14ac:dyDescent="0.25">
      <c r="G11065" s="453"/>
    </row>
    <row r="11066" spans="7:7" x14ac:dyDescent="0.25">
      <c r="G11066" s="453"/>
    </row>
    <row r="11067" spans="7:7" x14ac:dyDescent="0.25">
      <c r="G11067" s="453"/>
    </row>
    <row r="11068" spans="7:7" x14ac:dyDescent="0.25">
      <c r="G11068" s="453"/>
    </row>
    <row r="11069" spans="7:7" x14ac:dyDescent="0.25">
      <c r="G11069" s="453"/>
    </row>
    <row r="11070" spans="7:7" x14ac:dyDescent="0.25">
      <c r="G11070" s="453"/>
    </row>
    <row r="11071" spans="7:7" x14ac:dyDescent="0.25">
      <c r="G11071" s="453"/>
    </row>
    <row r="11072" spans="7:7" x14ac:dyDescent="0.25">
      <c r="G11072" s="453"/>
    </row>
    <row r="11073" spans="7:7" x14ac:dyDescent="0.25">
      <c r="G11073" s="453"/>
    </row>
    <row r="11074" spans="7:7" x14ac:dyDescent="0.25">
      <c r="G11074" s="453"/>
    </row>
    <row r="11075" spans="7:7" x14ac:dyDescent="0.25">
      <c r="G11075" s="453"/>
    </row>
    <row r="11076" spans="7:7" x14ac:dyDescent="0.25">
      <c r="G11076" s="453"/>
    </row>
    <row r="11077" spans="7:7" x14ac:dyDescent="0.25">
      <c r="G11077" s="453"/>
    </row>
    <row r="11078" spans="7:7" x14ac:dyDescent="0.25">
      <c r="G11078" s="453"/>
    </row>
    <row r="11079" spans="7:7" x14ac:dyDescent="0.25">
      <c r="G11079" s="453"/>
    </row>
    <row r="11080" spans="7:7" x14ac:dyDescent="0.25">
      <c r="G11080" s="453"/>
    </row>
    <row r="11081" spans="7:7" x14ac:dyDescent="0.25">
      <c r="G11081" s="453"/>
    </row>
    <row r="11082" spans="7:7" x14ac:dyDescent="0.25">
      <c r="G11082" s="453"/>
    </row>
    <row r="11083" spans="7:7" x14ac:dyDescent="0.25">
      <c r="G11083" s="453"/>
    </row>
    <row r="11084" spans="7:7" x14ac:dyDescent="0.25">
      <c r="G11084" s="453"/>
    </row>
    <row r="11085" spans="7:7" x14ac:dyDescent="0.25">
      <c r="G11085" s="453"/>
    </row>
    <row r="11086" spans="7:7" x14ac:dyDescent="0.25">
      <c r="G11086" s="457"/>
    </row>
    <row r="11087" spans="7:7" x14ac:dyDescent="0.25">
      <c r="G11087" s="453"/>
    </row>
    <row r="11088" spans="7:7" x14ac:dyDescent="0.25">
      <c r="G11088" s="453"/>
    </row>
    <row r="11089" spans="7:7" x14ac:dyDescent="0.25">
      <c r="G11089" s="453"/>
    </row>
    <row r="11090" spans="7:7" x14ac:dyDescent="0.25">
      <c r="G11090" s="453"/>
    </row>
    <row r="11091" spans="7:7" x14ac:dyDescent="0.25">
      <c r="G11091" s="453"/>
    </row>
    <row r="11092" spans="7:7" x14ac:dyDescent="0.25">
      <c r="G11092" s="453"/>
    </row>
    <row r="11093" spans="7:7" x14ac:dyDescent="0.25">
      <c r="G11093" s="453"/>
    </row>
    <row r="11094" spans="7:7" x14ac:dyDescent="0.25">
      <c r="G11094" s="457"/>
    </row>
    <row r="11095" spans="7:7" x14ac:dyDescent="0.25">
      <c r="G11095" s="457"/>
    </row>
    <row r="11096" spans="7:7" x14ac:dyDescent="0.25">
      <c r="G11096" s="457"/>
    </row>
    <row r="11097" spans="7:7" x14ac:dyDescent="0.25">
      <c r="G11097" s="457"/>
    </row>
    <row r="11098" spans="7:7" x14ac:dyDescent="0.25">
      <c r="G11098" s="457"/>
    </row>
    <row r="11099" spans="7:7" x14ac:dyDescent="0.25">
      <c r="G11099" s="457"/>
    </row>
    <row r="11100" spans="7:7" x14ac:dyDescent="0.25">
      <c r="G11100" s="457"/>
    </row>
    <row r="11101" spans="7:7" x14ac:dyDescent="0.25">
      <c r="G11101" s="453"/>
    </row>
    <row r="11102" spans="7:7" x14ac:dyDescent="0.25">
      <c r="G11102" s="457"/>
    </row>
    <row r="11103" spans="7:7" x14ac:dyDescent="0.25">
      <c r="G11103" s="457"/>
    </row>
    <row r="11104" spans="7:7" x14ac:dyDescent="0.25">
      <c r="G11104" s="457"/>
    </row>
    <row r="11105" spans="7:7" x14ac:dyDescent="0.25">
      <c r="G11105" s="457"/>
    </row>
    <row r="11106" spans="7:7" x14ac:dyDescent="0.25">
      <c r="G11106" s="457"/>
    </row>
    <row r="11107" spans="7:7" x14ac:dyDescent="0.25">
      <c r="G11107" s="457"/>
    </row>
    <row r="11108" spans="7:7" x14ac:dyDescent="0.25">
      <c r="G11108" s="457"/>
    </row>
    <row r="11109" spans="7:7" x14ac:dyDescent="0.25">
      <c r="G11109" s="457"/>
    </row>
    <row r="11110" spans="7:7" x14ac:dyDescent="0.25">
      <c r="G11110" s="457"/>
    </row>
    <row r="11111" spans="7:7" x14ac:dyDescent="0.25">
      <c r="G11111" s="457"/>
    </row>
    <row r="11112" spans="7:7" x14ac:dyDescent="0.25">
      <c r="G11112" s="457"/>
    </row>
    <row r="11113" spans="7:7" x14ac:dyDescent="0.25">
      <c r="G11113" s="457"/>
    </row>
    <row r="11114" spans="7:7" x14ac:dyDescent="0.25">
      <c r="G11114" s="457"/>
    </row>
    <row r="11115" spans="7:7" x14ac:dyDescent="0.25">
      <c r="G11115" s="457"/>
    </row>
    <row r="11116" spans="7:7" x14ac:dyDescent="0.25">
      <c r="G11116" s="457"/>
    </row>
    <row r="11117" spans="7:7" x14ac:dyDescent="0.25">
      <c r="G11117" s="457"/>
    </row>
    <row r="11118" spans="7:7" x14ac:dyDescent="0.25">
      <c r="G11118" s="457"/>
    </row>
    <row r="11119" spans="7:7" x14ac:dyDescent="0.25">
      <c r="G11119" s="457"/>
    </row>
    <row r="11120" spans="7:7" x14ac:dyDescent="0.25">
      <c r="G11120" s="457"/>
    </row>
    <row r="11121" spans="7:7" x14ac:dyDescent="0.25">
      <c r="G11121" s="457"/>
    </row>
    <row r="11122" spans="7:7" x14ac:dyDescent="0.25">
      <c r="G11122" s="457"/>
    </row>
    <row r="11123" spans="7:7" x14ac:dyDescent="0.25">
      <c r="G11123" s="457"/>
    </row>
    <row r="11124" spans="7:7" x14ac:dyDescent="0.25">
      <c r="G11124" s="453"/>
    </row>
    <row r="11125" spans="7:7" x14ac:dyDescent="0.25">
      <c r="G11125" s="457"/>
    </row>
    <row r="11126" spans="7:7" x14ac:dyDescent="0.25">
      <c r="G11126" s="457"/>
    </row>
    <row r="11127" spans="7:7" x14ac:dyDescent="0.25">
      <c r="G11127" s="457"/>
    </row>
    <row r="11128" spans="7:7" x14ac:dyDescent="0.25">
      <c r="G11128" s="453"/>
    </row>
    <row r="11129" spans="7:7" x14ac:dyDescent="0.25">
      <c r="G11129" s="457"/>
    </row>
    <row r="11130" spans="7:7" x14ac:dyDescent="0.25">
      <c r="G11130" s="453"/>
    </row>
    <row r="11131" spans="7:7" x14ac:dyDescent="0.25">
      <c r="G11131" s="457"/>
    </row>
    <row r="11132" spans="7:7" x14ac:dyDescent="0.25">
      <c r="G11132" s="457"/>
    </row>
    <row r="11133" spans="7:7" x14ac:dyDescent="0.25">
      <c r="G11133" s="457"/>
    </row>
    <row r="11134" spans="7:7" x14ac:dyDescent="0.25">
      <c r="G11134" s="457"/>
    </row>
    <row r="11135" spans="7:7" x14ac:dyDescent="0.25">
      <c r="G11135" s="457"/>
    </row>
    <row r="11136" spans="7:7" x14ac:dyDescent="0.25">
      <c r="G11136" s="457"/>
    </row>
    <row r="11137" spans="7:7" x14ac:dyDescent="0.25">
      <c r="G11137" s="457"/>
    </row>
    <row r="11138" spans="7:7" x14ac:dyDescent="0.25">
      <c r="G11138" s="457"/>
    </row>
    <row r="11139" spans="7:7" x14ac:dyDescent="0.25">
      <c r="G11139" s="457"/>
    </row>
    <row r="11140" spans="7:7" x14ac:dyDescent="0.25">
      <c r="G11140" s="457"/>
    </row>
    <row r="11141" spans="7:7" x14ac:dyDescent="0.25">
      <c r="G11141" s="457"/>
    </row>
    <row r="11142" spans="7:7" x14ac:dyDescent="0.25">
      <c r="G11142" s="457"/>
    </row>
    <row r="11143" spans="7:7" x14ac:dyDescent="0.25">
      <c r="G11143" s="457"/>
    </row>
    <row r="11144" spans="7:7" x14ac:dyDescent="0.25">
      <c r="G11144" s="457"/>
    </row>
    <row r="11145" spans="7:7" x14ac:dyDescent="0.25">
      <c r="G11145" s="457"/>
    </row>
    <row r="11146" spans="7:7" x14ac:dyDescent="0.25">
      <c r="G11146" s="457"/>
    </row>
    <row r="11147" spans="7:7" x14ac:dyDescent="0.25">
      <c r="G11147" s="453"/>
    </row>
    <row r="11148" spans="7:7" x14ac:dyDescent="0.25">
      <c r="G11148" s="457"/>
    </row>
    <row r="11149" spans="7:7" x14ac:dyDescent="0.25">
      <c r="G11149" s="453"/>
    </row>
    <row r="11150" spans="7:7" x14ac:dyDescent="0.25">
      <c r="G11150" s="453"/>
    </row>
    <row r="11151" spans="7:7" x14ac:dyDescent="0.25">
      <c r="G11151" s="457"/>
    </row>
    <row r="11152" spans="7:7" x14ac:dyDescent="0.25">
      <c r="G11152" s="453"/>
    </row>
    <row r="11153" spans="7:7" x14ac:dyDescent="0.25">
      <c r="G11153" s="453"/>
    </row>
    <row r="11154" spans="7:7" x14ac:dyDescent="0.25">
      <c r="G11154" s="457"/>
    </row>
    <row r="11155" spans="7:7" x14ac:dyDescent="0.25">
      <c r="G11155" s="457"/>
    </row>
    <row r="11156" spans="7:7" x14ac:dyDescent="0.25">
      <c r="G11156" s="457"/>
    </row>
    <row r="11157" spans="7:7" x14ac:dyDescent="0.25">
      <c r="G11157" s="457"/>
    </row>
    <row r="11158" spans="7:7" x14ac:dyDescent="0.25">
      <c r="G11158" s="453"/>
    </row>
    <row r="11159" spans="7:7" x14ac:dyDescent="0.25">
      <c r="G11159" s="453"/>
    </row>
    <row r="11160" spans="7:7" x14ac:dyDescent="0.25">
      <c r="G11160" s="453"/>
    </row>
    <row r="11161" spans="7:7" x14ac:dyDescent="0.25">
      <c r="G11161" s="453"/>
    </row>
    <row r="11162" spans="7:7" x14ac:dyDescent="0.25">
      <c r="G11162" s="453"/>
    </row>
    <row r="11163" spans="7:7" x14ac:dyDescent="0.25">
      <c r="G11163" s="453"/>
    </row>
    <row r="11164" spans="7:7" x14ac:dyDescent="0.25">
      <c r="G11164" s="453"/>
    </row>
    <row r="11165" spans="7:7" x14ac:dyDescent="0.25">
      <c r="G11165" s="453"/>
    </row>
    <row r="11166" spans="7:7" x14ac:dyDescent="0.25">
      <c r="G11166" s="453"/>
    </row>
    <row r="11167" spans="7:7" x14ac:dyDescent="0.25">
      <c r="G11167" s="453"/>
    </row>
    <row r="11168" spans="7:7" x14ac:dyDescent="0.25">
      <c r="G11168" s="453"/>
    </row>
    <row r="11169" spans="7:7" x14ac:dyDescent="0.25">
      <c r="G11169" s="453"/>
    </row>
    <row r="11170" spans="7:7" x14ac:dyDescent="0.25">
      <c r="G11170" s="453"/>
    </row>
    <row r="11171" spans="7:7" x14ac:dyDescent="0.25">
      <c r="G11171" s="453"/>
    </row>
    <row r="11172" spans="7:7" x14ac:dyDescent="0.25">
      <c r="G11172" s="453"/>
    </row>
    <row r="11173" spans="7:7" x14ac:dyDescent="0.25">
      <c r="G11173" s="453"/>
    </row>
    <row r="11174" spans="7:7" x14ac:dyDescent="0.25">
      <c r="G11174" s="453"/>
    </row>
    <row r="11175" spans="7:7" x14ac:dyDescent="0.25">
      <c r="G11175" s="453"/>
    </row>
    <row r="11176" spans="7:7" x14ac:dyDescent="0.25">
      <c r="G11176" s="453"/>
    </row>
    <row r="11177" spans="7:7" x14ac:dyDescent="0.25">
      <c r="G11177" s="453"/>
    </row>
    <row r="11178" spans="7:7" x14ac:dyDescent="0.25">
      <c r="G11178" s="453"/>
    </row>
    <row r="11179" spans="7:7" x14ac:dyDescent="0.25">
      <c r="G11179" s="453"/>
    </row>
    <row r="11180" spans="7:7" x14ac:dyDescent="0.25">
      <c r="G11180" s="453"/>
    </row>
    <row r="11181" spans="7:7" x14ac:dyDescent="0.25">
      <c r="G11181" s="453"/>
    </row>
    <row r="11182" spans="7:7" x14ac:dyDescent="0.25">
      <c r="G11182" s="453"/>
    </row>
    <row r="11183" spans="7:7" x14ac:dyDescent="0.25">
      <c r="G11183" s="453"/>
    </row>
    <row r="11184" spans="7:7" x14ac:dyDescent="0.25">
      <c r="G11184" s="453"/>
    </row>
    <row r="11185" spans="7:7" x14ac:dyDescent="0.25">
      <c r="G11185" s="453"/>
    </row>
    <row r="11186" spans="7:7" x14ac:dyDescent="0.25">
      <c r="G11186" s="453"/>
    </row>
    <row r="11187" spans="7:7" x14ac:dyDescent="0.25">
      <c r="G11187" s="457"/>
    </row>
    <row r="11188" spans="7:7" x14ac:dyDescent="0.25">
      <c r="G11188" s="453"/>
    </row>
    <row r="11189" spans="7:7" x14ac:dyDescent="0.25">
      <c r="G11189" s="453"/>
    </row>
    <row r="11190" spans="7:7" x14ac:dyDescent="0.25">
      <c r="G11190" s="453"/>
    </row>
    <row r="11191" spans="7:7" x14ac:dyDescent="0.25">
      <c r="G11191" s="457"/>
    </row>
    <row r="11192" spans="7:7" x14ac:dyDescent="0.25">
      <c r="G11192" s="457"/>
    </row>
    <row r="11193" spans="7:7" x14ac:dyDescent="0.25">
      <c r="G11193" s="453"/>
    </row>
    <row r="11194" spans="7:7" x14ac:dyDescent="0.25">
      <c r="G11194" s="453"/>
    </row>
    <row r="11195" spans="7:7" x14ac:dyDescent="0.25">
      <c r="G11195" s="453"/>
    </row>
    <row r="11196" spans="7:7" x14ac:dyDescent="0.25">
      <c r="G11196" s="453"/>
    </row>
    <row r="11197" spans="7:7" x14ac:dyDescent="0.25">
      <c r="G11197" s="453"/>
    </row>
    <row r="11198" spans="7:7" x14ac:dyDescent="0.25">
      <c r="G11198" s="453"/>
    </row>
    <row r="11199" spans="7:7" x14ac:dyDescent="0.25">
      <c r="G11199" s="453"/>
    </row>
    <row r="11200" spans="7:7" x14ac:dyDescent="0.25">
      <c r="G11200" s="453"/>
    </row>
    <row r="11201" spans="7:7" x14ac:dyDescent="0.25">
      <c r="G11201" s="453"/>
    </row>
    <row r="11202" spans="7:7" x14ac:dyDescent="0.25">
      <c r="G11202" s="453"/>
    </row>
    <row r="11203" spans="7:7" x14ac:dyDescent="0.25">
      <c r="G11203" s="453"/>
    </row>
    <row r="11204" spans="7:7" x14ac:dyDescent="0.25">
      <c r="G11204" s="453"/>
    </row>
    <row r="11205" spans="7:7" x14ac:dyDescent="0.25">
      <c r="G11205" s="453"/>
    </row>
    <row r="11206" spans="7:7" x14ac:dyDescent="0.25">
      <c r="G11206" s="453"/>
    </row>
    <row r="11207" spans="7:7" x14ac:dyDescent="0.25">
      <c r="G11207" s="453"/>
    </row>
    <row r="11208" spans="7:7" x14ac:dyDescent="0.25">
      <c r="G11208" s="453"/>
    </row>
    <row r="11209" spans="7:7" x14ac:dyDescent="0.25">
      <c r="G11209" s="453"/>
    </row>
    <row r="11210" spans="7:7" x14ac:dyDescent="0.25">
      <c r="G11210" s="453"/>
    </row>
    <row r="11211" spans="7:7" x14ac:dyDescent="0.25">
      <c r="G11211" s="453"/>
    </row>
    <row r="11212" spans="7:7" x14ac:dyDescent="0.25">
      <c r="G11212" s="453"/>
    </row>
    <row r="11213" spans="7:7" x14ac:dyDescent="0.25">
      <c r="G11213" s="453"/>
    </row>
    <row r="11214" spans="7:7" x14ac:dyDescent="0.25">
      <c r="G11214" s="453"/>
    </row>
    <row r="11215" spans="7:7" x14ac:dyDescent="0.25">
      <c r="G11215" s="453"/>
    </row>
    <row r="11216" spans="7:7" x14ac:dyDescent="0.25">
      <c r="G11216" s="453"/>
    </row>
    <row r="11217" spans="7:7" x14ac:dyDescent="0.25">
      <c r="G11217" s="453"/>
    </row>
    <row r="11218" spans="7:7" x14ac:dyDescent="0.25">
      <c r="G11218" s="453"/>
    </row>
    <row r="11219" spans="7:7" x14ac:dyDescent="0.25">
      <c r="G11219" s="457"/>
    </row>
    <row r="11220" spans="7:7" x14ac:dyDescent="0.25">
      <c r="G11220" s="453"/>
    </row>
    <row r="11221" spans="7:7" x14ac:dyDescent="0.25">
      <c r="G11221" s="453"/>
    </row>
    <row r="11222" spans="7:7" x14ac:dyDescent="0.25">
      <c r="G11222" s="457"/>
    </row>
    <row r="11223" spans="7:7" x14ac:dyDescent="0.25">
      <c r="G11223" s="457"/>
    </row>
    <row r="11224" spans="7:7" x14ac:dyDescent="0.25">
      <c r="G11224" s="453"/>
    </row>
    <row r="11225" spans="7:7" x14ac:dyDescent="0.25">
      <c r="G11225" s="453"/>
    </row>
    <row r="11226" spans="7:7" x14ac:dyDescent="0.25">
      <c r="G11226" s="453"/>
    </row>
    <row r="11227" spans="7:7" x14ac:dyDescent="0.25">
      <c r="G11227" s="453"/>
    </row>
    <row r="11228" spans="7:7" x14ac:dyDescent="0.25">
      <c r="G11228" s="453"/>
    </row>
    <row r="11229" spans="7:7" x14ac:dyDescent="0.25">
      <c r="G11229" s="453"/>
    </row>
    <row r="11230" spans="7:7" x14ac:dyDescent="0.25">
      <c r="G11230" s="453"/>
    </row>
    <row r="11231" spans="7:7" x14ac:dyDescent="0.25">
      <c r="G11231" s="453"/>
    </row>
    <row r="11232" spans="7:7" x14ac:dyDescent="0.25">
      <c r="G11232" s="453"/>
    </row>
    <row r="11233" spans="7:7" x14ac:dyDescent="0.25">
      <c r="G11233" s="453"/>
    </row>
    <row r="11234" spans="7:7" x14ac:dyDescent="0.25">
      <c r="G11234" s="453"/>
    </row>
    <row r="11235" spans="7:7" x14ac:dyDescent="0.25">
      <c r="G11235" s="453"/>
    </row>
    <row r="11236" spans="7:7" x14ac:dyDescent="0.25">
      <c r="G11236" s="453"/>
    </row>
    <row r="11237" spans="7:7" x14ac:dyDescent="0.25">
      <c r="G11237" s="453"/>
    </row>
    <row r="11238" spans="7:7" x14ac:dyDescent="0.25">
      <c r="G11238" s="453"/>
    </row>
    <row r="11239" spans="7:7" x14ac:dyDescent="0.25">
      <c r="G11239" s="453"/>
    </row>
    <row r="11240" spans="7:7" x14ac:dyDescent="0.25">
      <c r="G11240" s="453"/>
    </row>
    <row r="11241" spans="7:7" x14ac:dyDescent="0.25">
      <c r="G11241" s="453"/>
    </row>
    <row r="11242" spans="7:7" x14ac:dyDescent="0.25">
      <c r="G11242" s="453"/>
    </row>
    <row r="11243" spans="7:7" x14ac:dyDescent="0.25">
      <c r="G11243" s="453"/>
    </row>
    <row r="11244" spans="7:7" x14ac:dyDescent="0.25">
      <c r="G11244" s="453"/>
    </row>
    <row r="11245" spans="7:7" x14ac:dyDescent="0.25">
      <c r="G11245" s="457"/>
    </row>
    <row r="11246" spans="7:7" x14ac:dyDescent="0.25">
      <c r="G11246" s="457"/>
    </row>
    <row r="11247" spans="7:7" x14ac:dyDescent="0.25">
      <c r="G11247" s="453"/>
    </row>
    <row r="11248" spans="7:7" x14ac:dyDescent="0.25">
      <c r="G11248" s="453"/>
    </row>
    <row r="11249" spans="7:7" x14ac:dyDescent="0.25">
      <c r="G11249" s="453"/>
    </row>
    <row r="11250" spans="7:7" x14ac:dyDescent="0.25">
      <c r="G11250" s="453"/>
    </row>
    <row r="11251" spans="7:7" x14ac:dyDescent="0.25">
      <c r="G11251" s="453"/>
    </row>
    <row r="11252" spans="7:7" x14ac:dyDescent="0.25">
      <c r="G11252" s="453"/>
    </row>
    <row r="11253" spans="7:7" x14ac:dyDescent="0.25">
      <c r="G11253" s="453"/>
    </row>
    <row r="11254" spans="7:7" x14ac:dyDescent="0.25">
      <c r="G11254" s="453"/>
    </row>
    <row r="11255" spans="7:7" x14ac:dyDescent="0.25">
      <c r="G11255" s="453"/>
    </row>
    <row r="11256" spans="7:7" x14ac:dyDescent="0.25">
      <c r="G11256" s="453"/>
    </row>
    <row r="11257" spans="7:7" x14ac:dyDescent="0.25">
      <c r="G11257" s="453"/>
    </row>
    <row r="11258" spans="7:7" x14ac:dyDescent="0.25">
      <c r="G11258" s="453"/>
    </row>
    <row r="11259" spans="7:7" x14ac:dyDescent="0.25">
      <c r="G11259" s="453"/>
    </row>
    <row r="11260" spans="7:7" x14ac:dyDescent="0.25">
      <c r="G11260" s="453"/>
    </row>
    <row r="11261" spans="7:7" x14ac:dyDescent="0.25">
      <c r="G11261" s="453"/>
    </row>
    <row r="11262" spans="7:7" x14ac:dyDescent="0.25">
      <c r="G11262" s="453"/>
    </row>
    <row r="11263" spans="7:7" x14ac:dyDescent="0.25">
      <c r="G11263" s="453"/>
    </row>
    <row r="11264" spans="7:7" x14ac:dyDescent="0.25">
      <c r="G11264" s="453"/>
    </row>
    <row r="11265" spans="7:7" x14ac:dyDescent="0.25">
      <c r="G11265" s="453"/>
    </row>
    <row r="11266" spans="7:7" x14ac:dyDescent="0.25">
      <c r="G11266" s="453"/>
    </row>
    <row r="11267" spans="7:7" x14ac:dyDescent="0.25">
      <c r="G11267" s="453"/>
    </row>
    <row r="11268" spans="7:7" x14ac:dyDescent="0.25">
      <c r="G11268" s="453"/>
    </row>
    <row r="11269" spans="7:7" x14ac:dyDescent="0.25">
      <c r="G11269" s="453"/>
    </row>
    <row r="11270" spans="7:7" x14ac:dyDescent="0.25">
      <c r="G11270" s="453"/>
    </row>
    <row r="11271" spans="7:7" x14ac:dyDescent="0.25">
      <c r="G11271" s="453"/>
    </row>
    <row r="11272" spans="7:7" x14ac:dyDescent="0.25">
      <c r="G11272" s="453"/>
    </row>
    <row r="11273" spans="7:7" x14ac:dyDescent="0.25">
      <c r="G11273" s="453"/>
    </row>
    <row r="11274" spans="7:7" x14ac:dyDescent="0.25">
      <c r="G11274" s="453"/>
    </row>
    <row r="11275" spans="7:7" x14ac:dyDescent="0.25">
      <c r="G11275" s="457"/>
    </row>
    <row r="11276" spans="7:7" x14ac:dyDescent="0.25">
      <c r="G11276" s="453"/>
    </row>
    <row r="11277" spans="7:7" x14ac:dyDescent="0.25">
      <c r="G11277" s="453"/>
    </row>
    <row r="11278" spans="7:7" x14ac:dyDescent="0.25">
      <c r="G11278" s="453"/>
    </row>
    <row r="11279" spans="7:7" x14ac:dyDescent="0.25">
      <c r="G11279" s="453"/>
    </row>
    <row r="11280" spans="7:7" x14ac:dyDescent="0.25">
      <c r="G11280" s="453"/>
    </row>
    <row r="11281" spans="7:7" x14ac:dyDescent="0.25">
      <c r="G11281" s="453"/>
    </row>
    <row r="11282" spans="7:7" x14ac:dyDescent="0.25">
      <c r="G11282" s="453"/>
    </row>
    <row r="11283" spans="7:7" x14ac:dyDescent="0.25">
      <c r="G11283" s="453"/>
    </row>
    <row r="11284" spans="7:7" x14ac:dyDescent="0.25">
      <c r="G11284" s="453"/>
    </row>
    <row r="11285" spans="7:7" x14ac:dyDescent="0.25">
      <c r="G11285" s="453"/>
    </row>
    <row r="11286" spans="7:7" x14ac:dyDescent="0.25">
      <c r="G11286" s="453"/>
    </row>
    <row r="11287" spans="7:7" x14ac:dyDescent="0.25">
      <c r="G11287" s="453"/>
    </row>
    <row r="11288" spans="7:7" x14ac:dyDescent="0.25">
      <c r="G11288" s="453"/>
    </row>
    <row r="11289" spans="7:7" x14ac:dyDescent="0.25">
      <c r="G11289" s="453"/>
    </row>
    <row r="11290" spans="7:7" x14ac:dyDescent="0.25">
      <c r="G11290" s="453"/>
    </row>
    <row r="11291" spans="7:7" x14ac:dyDescent="0.25">
      <c r="G11291" s="453"/>
    </row>
    <row r="11292" spans="7:7" x14ac:dyDescent="0.25">
      <c r="G11292" s="453"/>
    </row>
    <row r="11293" spans="7:7" x14ac:dyDescent="0.25">
      <c r="G11293" s="453"/>
    </row>
    <row r="11294" spans="7:7" x14ac:dyDescent="0.25">
      <c r="G11294" s="453"/>
    </row>
    <row r="11295" spans="7:7" x14ac:dyDescent="0.25">
      <c r="G11295" s="453"/>
    </row>
    <row r="11296" spans="7:7" x14ac:dyDescent="0.25">
      <c r="G11296" s="453"/>
    </row>
    <row r="11297" spans="7:7" x14ac:dyDescent="0.25">
      <c r="G11297" s="453"/>
    </row>
    <row r="11298" spans="7:7" x14ac:dyDescent="0.25">
      <c r="G11298" s="453"/>
    </row>
    <row r="11299" spans="7:7" x14ac:dyDescent="0.25">
      <c r="G11299" s="453"/>
    </row>
    <row r="11300" spans="7:7" x14ac:dyDescent="0.25">
      <c r="G11300" s="453"/>
    </row>
    <row r="11301" spans="7:7" x14ac:dyDescent="0.25">
      <c r="G11301" s="453"/>
    </row>
    <row r="11302" spans="7:7" x14ac:dyDescent="0.25">
      <c r="G11302" s="453"/>
    </row>
    <row r="11303" spans="7:7" x14ac:dyDescent="0.25">
      <c r="G11303" s="453"/>
    </row>
    <row r="11304" spans="7:7" x14ac:dyDescent="0.25">
      <c r="G11304" s="453"/>
    </row>
    <row r="11305" spans="7:7" x14ac:dyDescent="0.25">
      <c r="G11305" s="453"/>
    </row>
    <row r="11306" spans="7:7" x14ac:dyDescent="0.25">
      <c r="G11306" s="453"/>
    </row>
    <row r="11307" spans="7:7" x14ac:dyDescent="0.25">
      <c r="G11307" s="453"/>
    </row>
    <row r="11308" spans="7:7" x14ac:dyDescent="0.25">
      <c r="G11308" s="453"/>
    </row>
    <row r="11309" spans="7:7" x14ac:dyDescent="0.25">
      <c r="G11309" s="453"/>
    </row>
    <row r="11310" spans="7:7" x14ac:dyDescent="0.25">
      <c r="G11310" s="453"/>
    </row>
    <row r="11311" spans="7:7" x14ac:dyDescent="0.25">
      <c r="G11311" s="453"/>
    </row>
    <row r="11312" spans="7:7" x14ac:dyDescent="0.25">
      <c r="G11312" s="453"/>
    </row>
    <row r="11313" spans="7:7" x14ac:dyDescent="0.25">
      <c r="G11313" s="453"/>
    </row>
    <row r="11314" spans="7:7" x14ac:dyDescent="0.25">
      <c r="G11314" s="453"/>
    </row>
    <row r="11315" spans="7:7" x14ac:dyDescent="0.25">
      <c r="G11315" s="453"/>
    </row>
    <row r="11316" spans="7:7" x14ac:dyDescent="0.25">
      <c r="G11316" s="453"/>
    </row>
    <row r="11317" spans="7:7" x14ac:dyDescent="0.25">
      <c r="G11317" s="453"/>
    </row>
    <row r="11318" spans="7:7" x14ac:dyDescent="0.25">
      <c r="G11318" s="453"/>
    </row>
    <row r="11319" spans="7:7" x14ac:dyDescent="0.25">
      <c r="G11319" s="453"/>
    </row>
    <row r="11320" spans="7:7" x14ac:dyDescent="0.25">
      <c r="G11320" s="453"/>
    </row>
    <row r="11321" spans="7:7" x14ac:dyDescent="0.25">
      <c r="G11321" s="453"/>
    </row>
    <row r="11322" spans="7:7" x14ac:dyDescent="0.25">
      <c r="G11322" s="453"/>
    </row>
    <row r="11323" spans="7:7" x14ac:dyDescent="0.25">
      <c r="G11323" s="453"/>
    </row>
    <row r="11324" spans="7:7" x14ac:dyDescent="0.25">
      <c r="G11324" s="453"/>
    </row>
    <row r="11325" spans="7:7" x14ac:dyDescent="0.25">
      <c r="G11325" s="453"/>
    </row>
    <row r="11326" spans="7:7" x14ac:dyDescent="0.25">
      <c r="G11326" s="453"/>
    </row>
    <row r="11327" spans="7:7" x14ac:dyDescent="0.25">
      <c r="G11327" s="453"/>
    </row>
    <row r="11328" spans="7:7" x14ac:dyDescent="0.25">
      <c r="G11328" s="453"/>
    </row>
    <row r="11329" spans="7:7" x14ac:dyDescent="0.25">
      <c r="G11329" s="457"/>
    </row>
    <row r="11330" spans="7:7" x14ac:dyDescent="0.25">
      <c r="G11330" s="457"/>
    </row>
    <row r="11331" spans="7:7" x14ac:dyDescent="0.25">
      <c r="G11331" s="453"/>
    </row>
    <row r="11332" spans="7:7" x14ac:dyDescent="0.25">
      <c r="G11332" s="453"/>
    </row>
    <row r="11333" spans="7:7" x14ac:dyDescent="0.25">
      <c r="G11333" s="453"/>
    </row>
    <row r="11334" spans="7:7" x14ac:dyDescent="0.25">
      <c r="G11334" s="453"/>
    </row>
    <row r="11335" spans="7:7" x14ac:dyDescent="0.25">
      <c r="G11335" s="453"/>
    </row>
    <row r="11336" spans="7:7" x14ac:dyDescent="0.25">
      <c r="G11336" s="453"/>
    </row>
    <row r="11337" spans="7:7" x14ac:dyDescent="0.25">
      <c r="G11337" s="453"/>
    </row>
    <row r="11338" spans="7:7" x14ac:dyDescent="0.25">
      <c r="G11338" s="457"/>
    </row>
    <row r="11339" spans="7:7" x14ac:dyDescent="0.25">
      <c r="G11339" s="457"/>
    </row>
    <row r="11340" spans="7:7" x14ac:dyDescent="0.25">
      <c r="G11340" s="457"/>
    </row>
    <row r="11341" spans="7:7" x14ac:dyDescent="0.25">
      <c r="G11341" s="453"/>
    </row>
    <row r="11342" spans="7:7" x14ac:dyDescent="0.25">
      <c r="G11342" s="453"/>
    </row>
    <row r="11343" spans="7:7" x14ac:dyDescent="0.25">
      <c r="G11343" s="453"/>
    </row>
    <row r="11344" spans="7:7" x14ac:dyDescent="0.25">
      <c r="G11344" s="453"/>
    </row>
    <row r="11345" spans="7:7" x14ac:dyDescent="0.25">
      <c r="G11345" s="453"/>
    </row>
    <row r="11346" spans="7:7" x14ac:dyDescent="0.25">
      <c r="G11346" s="453"/>
    </row>
    <row r="11347" spans="7:7" x14ac:dyDescent="0.25">
      <c r="G11347" s="453"/>
    </row>
    <row r="11348" spans="7:7" x14ac:dyDescent="0.25">
      <c r="G11348" s="453"/>
    </row>
    <row r="11349" spans="7:7" x14ac:dyDescent="0.25">
      <c r="G11349" s="453"/>
    </row>
    <row r="11350" spans="7:7" x14ac:dyDescent="0.25">
      <c r="G11350" s="453"/>
    </row>
    <row r="11351" spans="7:7" x14ac:dyDescent="0.25">
      <c r="G11351" s="453"/>
    </row>
    <row r="11352" spans="7:7" x14ac:dyDescent="0.25">
      <c r="G11352" s="453"/>
    </row>
    <row r="11353" spans="7:7" x14ac:dyDescent="0.25">
      <c r="G11353" s="453"/>
    </row>
    <row r="11354" spans="7:7" x14ac:dyDescent="0.25">
      <c r="G11354" s="453"/>
    </row>
    <row r="11355" spans="7:7" x14ac:dyDescent="0.25">
      <c r="G11355" s="453"/>
    </row>
    <row r="11356" spans="7:7" x14ac:dyDescent="0.25">
      <c r="G11356" s="453"/>
    </row>
    <row r="11357" spans="7:7" x14ac:dyDescent="0.25">
      <c r="G11357" s="453"/>
    </row>
    <row r="11358" spans="7:7" x14ac:dyDescent="0.25">
      <c r="G11358" s="453"/>
    </row>
    <row r="11359" spans="7:7" x14ac:dyDescent="0.25">
      <c r="G11359" s="453"/>
    </row>
    <row r="11360" spans="7:7" x14ac:dyDescent="0.25">
      <c r="G11360" s="453"/>
    </row>
    <row r="11361" spans="7:7" x14ac:dyDescent="0.25">
      <c r="G11361" s="453"/>
    </row>
    <row r="11362" spans="7:7" x14ac:dyDescent="0.25">
      <c r="G11362" s="453"/>
    </row>
    <row r="11363" spans="7:7" x14ac:dyDescent="0.25">
      <c r="G11363" s="453"/>
    </row>
    <row r="11364" spans="7:7" x14ac:dyDescent="0.25">
      <c r="G11364" s="453"/>
    </row>
    <row r="11365" spans="7:7" x14ac:dyDescent="0.25">
      <c r="G11365" s="457"/>
    </row>
    <row r="11366" spans="7:7" x14ac:dyDescent="0.25">
      <c r="G11366" s="457"/>
    </row>
    <row r="11367" spans="7:7" x14ac:dyDescent="0.25">
      <c r="G11367" s="457"/>
    </row>
    <row r="11368" spans="7:7" x14ac:dyDescent="0.25">
      <c r="G11368" s="457"/>
    </row>
    <row r="11369" spans="7:7" x14ac:dyDescent="0.25">
      <c r="G11369" s="457"/>
    </row>
    <row r="11370" spans="7:7" x14ac:dyDescent="0.25">
      <c r="G11370" s="457"/>
    </row>
    <row r="11371" spans="7:7" x14ac:dyDescent="0.25">
      <c r="G11371" s="457"/>
    </row>
    <row r="11372" spans="7:7" x14ac:dyDescent="0.25">
      <c r="G11372" s="457"/>
    </row>
    <row r="11373" spans="7:7" x14ac:dyDescent="0.25">
      <c r="G11373" s="457"/>
    </row>
    <row r="11374" spans="7:7" x14ac:dyDescent="0.25">
      <c r="G11374" s="457"/>
    </row>
    <row r="11375" spans="7:7" x14ac:dyDescent="0.25">
      <c r="G11375" s="453"/>
    </row>
    <row r="11376" spans="7:7" x14ac:dyDescent="0.25">
      <c r="G11376" s="453"/>
    </row>
    <row r="11377" spans="7:7" x14ac:dyDescent="0.25">
      <c r="G11377" s="457"/>
    </row>
    <row r="11378" spans="7:7" x14ac:dyDescent="0.25">
      <c r="G11378" s="453"/>
    </row>
    <row r="11379" spans="7:7" x14ac:dyDescent="0.25">
      <c r="G11379" s="453"/>
    </row>
    <row r="11380" spans="7:7" x14ac:dyDescent="0.25">
      <c r="G11380" s="457"/>
    </row>
    <row r="11381" spans="7:7" x14ac:dyDescent="0.25">
      <c r="G11381" s="457"/>
    </row>
    <row r="11382" spans="7:7" x14ac:dyDescent="0.25">
      <c r="G11382" s="453"/>
    </row>
    <row r="11383" spans="7:7" x14ac:dyDescent="0.25">
      <c r="G11383" s="453"/>
    </row>
    <row r="11384" spans="7:7" x14ac:dyDescent="0.25">
      <c r="G11384" s="453"/>
    </row>
    <row r="11385" spans="7:7" x14ac:dyDescent="0.25">
      <c r="G11385" s="453"/>
    </row>
    <row r="11386" spans="7:7" x14ac:dyDescent="0.25">
      <c r="G11386" s="453"/>
    </row>
    <row r="11387" spans="7:7" x14ac:dyDescent="0.25">
      <c r="G11387" s="453"/>
    </row>
    <row r="11388" spans="7:7" x14ac:dyDescent="0.25">
      <c r="G11388" s="453"/>
    </row>
    <row r="11389" spans="7:7" x14ac:dyDescent="0.25">
      <c r="G11389" s="453"/>
    </row>
    <row r="11390" spans="7:7" x14ac:dyDescent="0.25">
      <c r="G11390" s="453"/>
    </row>
    <row r="11391" spans="7:7" x14ac:dyDescent="0.25">
      <c r="G11391" s="453"/>
    </row>
    <row r="11392" spans="7:7" x14ac:dyDescent="0.25">
      <c r="G11392" s="453"/>
    </row>
    <row r="11393" spans="7:7" x14ac:dyDescent="0.25">
      <c r="G11393" s="453"/>
    </row>
    <row r="11394" spans="7:7" x14ac:dyDescent="0.25">
      <c r="G11394" s="453"/>
    </row>
    <row r="11395" spans="7:7" x14ac:dyDescent="0.25">
      <c r="G11395" s="453"/>
    </row>
    <row r="11396" spans="7:7" x14ac:dyDescent="0.25">
      <c r="G11396" s="453"/>
    </row>
    <row r="11397" spans="7:7" x14ac:dyDescent="0.25">
      <c r="G11397" s="453"/>
    </row>
    <row r="11398" spans="7:7" x14ac:dyDescent="0.25">
      <c r="G11398" s="453"/>
    </row>
    <row r="11399" spans="7:7" x14ac:dyDescent="0.25">
      <c r="G11399" s="453"/>
    </row>
    <row r="11400" spans="7:7" x14ac:dyDescent="0.25">
      <c r="G11400" s="453"/>
    </row>
    <row r="11401" spans="7:7" x14ac:dyDescent="0.25">
      <c r="G11401" s="453"/>
    </row>
    <row r="11402" spans="7:7" x14ac:dyDescent="0.25">
      <c r="G11402" s="453"/>
    </row>
    <row r="11403" spans="7:7" x14ac:dyDescent="0.25">
      <c r="G11403" s="453"/>
    </row>
    <row r="11404" spans="7:7" x14ac:dyDescent="0.25">
      <c r="G11404" s="453"/>
    </row>
    <row r="11405" spans="7:7" x14ac:dyDescent="0.25">
      <c r="G11405" s="453"/>
    </row>
    <row r="11406" spans="7:7" x14ac:dyDescent="0.25">
      <c r="G11406" s="453"/>
    </row>
    <row r="11407" spans="7:7" x14ac:dyDescent="0.25">
      <c r="G11407" s="453"/>
    </row>
    <row r="11408" spans="7:7" x14ac:dyDescent="0.25">
      <c r="G11408" s="453"/>
    </row>
    <row r="11409" spans="7:7" x14ac:dyDescent="0.25">
      <c r="G11409" s="453"/>
    </row>
    <row r="11410" spans="7:7" x14ac:dyDescent="0.25">
      <c r="G11410" s="453"/>
    </row>
    <row r="11411" spans="7:7" x14ac:dyDescent="0.25">
      <c r="G11411" s="453"/>
    </row>
    <row r="11412" spans="7:7" x14ac:dyDescent="0.25">
      <c r="G11412" s="453"/>
    </row>
    <row r="11413" spans="7:7" x14ac:dyDescent="0.25">
      <c r="G11413" s="453"/>
    </row>
    <row r="11414" spans="7:7" x14ac:dyDescent="0.25">
      <c r="G11414" s="453"/>
    </row>
    <row r="11415" spans="7:7" x14ac:dyDescent="0.25">
      <c r="G11415" s="457"/>
    </row>
    <row r="11416" spans="7:7" x14ac:dyDescent="0.25">
      <c r="G11416" s="457"/>
    </row>
    <row r="11417" spans="7:7" x14ac:dyDescent="0.25">
      <c r="G11417" s="457"/>
    </row>
    <row r="11418" spans="7:7" x14ac:dyDescent="0.25">
      <c r="G11418" s="453"/>
    </row>
    <row r="11419" spans="7:7" x14ac:dyDescent="0.25">
      <c r="G11419" s="453"/>
    </row>
    <row r="11420" spans="7:7" x14ac:dyDescent="0.25">
      <c r="G11420" s="453"/>
    </row>
    <row r="11421" spans="7:7" x14ac:dyDescent="0.25">
      <c r="G11421" s="453"/>
    </row>
    <row r="11422" spans="7:7" x14ac:dyDescent="0.25">
      <c r="G11422" s="453"/>
    </row>
    <row r="11423" spans="7:7" x14ac:dyDescent="0.25">
      <c r="G11423" s="457"/>
    </row>
    <row r="11424" spans="7:7" x14ac:dyDescent="0.25">
      <c r="G11424" s="457"/>
    </row>
    <row r="11425" spans="7:7" x14ac:dyDescent="0.25">
      <c r="G11425" s="453"/>
    </row>
    <row r="11426" spans="7:7" x14ac:dyDescent="0.25">
      <c r="G11426" s="457"/>
    </row>
    <row r="11427" spans="7:7" x14ac:dyDescent="0.25">
      <c r="G11427" s="453"/>
    </row>
    <row r="11428" spans="7:7" x14ac:dyDescent="0.25">
      <c r="G11428" s="457"/>
    </row>
    <row r="11429" spans="7:7" x14ac:dyDescent="0.25">
      <c r="G11429" s="453"/>
    </row>
    <row r="11430" spans="7:7" x14ac:dyDescent="0.25">
      <c r="G11430" s="453"/>
    </row>
    <row r="11431" spans="7:7" x14ac:dyDescent="0.25">
      <c r="G11431" s="453"/>
    </row>
    <row r="11432" spans="7:7" x14ac:dyDescent="0.25">
      <c r="G11432" s="453"/>
    </row>
    <row r="11433" spans="7:7" x14ac:dyDescent="0.25">
      <c r="G11433" s="453"/>
    </row>
    <row r="11434" spans="7:7" x14ac:dyDescent="0.25">
      <c r="G11434" s="453"/>
    </row>
    <row r="11435" spans="7:7" x14ac:dyDescent="0.25">
      <c r="G11435" s="453"/>
    </row>
    <row r="11436" spans="7:7" x14ac:dyDescent="0.25">
      <c r="G11436" s="453"/>
    </row>
    <row r="11437" spans="7:7" x14ac:dyDescent="0.25">
      <c r="G11437" s="453"/>
    </row>
    <row r="11438" spans="7:7" x14ac:dyDescent="0.25">
      <c r="G11438" s="453"/>
    </row>
    <row r="11439" spans="7:7" x14ac:dyDescent="0.25">
      <c r="G11439" s="453"/>
    </row>
    <row r="11440" spans="7:7" x14ac:dyDescent="0.25">
      <c r="G11440" s="453"/>
    </row>
    <row r="11441" spans="7:7" x14ac:dyDescent="0.25">
      <c r="G11441" s="457"/>
    </row>
    <row r="11442" spans="7:7" x14ac:dyDescent="0.25">
      <c r="G11442" s="457"/>
    </row>
    <row r="11443" spans="7:7" x14ac:dyDescent="0.25">
      <c r="G11443" s="457"/>
    </row>
    <row r="11444" spans="7:7" x14ac:dyDescent="0.25">
      <c r="G11444" s="453"/>
    </row>
    <row r="11445" spans="7:7" x14ac:dyDescent="0.25">
      <c r="G11445" s="453"/>
    </row>
    <row r="11446" spans="7:7" x14ac:dyDescent="0.25">
      <c r="G11446" s="453"/>
    </row>
    <row r="11447" spans="7:7" x14ac:dyDescent="0.25">
      <c r="G11447" s="453"/>
    </row>
    <row r="11448" spans="7:7" x14ac:dyDescent="0.25">
      <c r="G11448" s="453"/>
    </row>
    <row r="11449" spans="7:7" x14ac:dyDescent="0.25">
      <c r="G11449" s="453"/>
    </row>
    <row r="11450" spans="7:7" x14ac:dyDescent="0.25">
      <c r="G11450" s="457"/>
    </row>
    <row r="11451" spans="7:7" x14ac:dyDescent="0.25">
      <c r="G11451" s="453"/>
    </row>
    <row r="11452" spans="7:7" x14ac:dyDescent="0.25">
      <c r="G11452" s="457"/>
    </row>
    <row r="11453" spans="7:7" x14ac:dyDescent="0.25">
      <c r="G11453" s="453"/>
    </row>
    <row r="11454" spans="7:7" x14ac:dyDescent="0.25">
      <c r="G11454" s="453"/>
    </row>
    <row r="11455" spans="7:7" x14ac:dyDescent="0.25">
      <c r="G11455" s="453"/>
    </row>
    <row r="11456" spans="7:7" x14ac:dyDescent="0.25">
      <c r="G11456" s="453"/>
    </row>
    <row r="11457" spans="7:7" x14ac:dyDescent="0.25">
      <c r="G11457" s="453"/>
    </row>
    <row r="11458" spans="7:7" x14ac:dyDescent="0.25">
      <c r="G11458" s="453"/>
    </row>
    <row r="11459" spans="7:7" x14ac:dyDescent="0.25">
      <c r="G11459" s="453"/>
    </row>
    <row r="11460" spans="7:7" x14ac:dyDescent="0.25">
      <c r="G11460" s="453"/>
    </row>
    <row r="11461" spans="7:7" x14ac:dyDescent="0.25">
      <c r="G11461" s="453"/>
    </row>
    <row r="11462" spans="7:7" x14ac:dyDescent="0.25">
      <c r="G11462" s="453"/>
    </row>
    <row r="11463" spans="7:7" x14ac:dyDescent="0.25">
      <c r="G11463" s="453"/>
    </row>
    <row r="11464" spans="7:7" x14ac:dyDescent="0.25">
      <c r="G11464" s="453"/>
    </row>
    <row r="11465" spans="7:7" x14ac:dyDescent="0.25">
      <c r="G11465" s="453"/>
    </row>
    <row r="11466" spans="7:7" x14ac:dyDescent="0.25">
      <c r="G11466" s="453"/>
    </row>
    <row r="11467" spans="7:7" x14ac:dyDescent="0.25">
      <c r="G11467" s="453"/>
    </row>
    <row r="11468" spans="7:7" x14ac:dyDescent="0.25">
      <c r="G11468" s="453"/>
    </row>
    <row r="11469" spans="7:7" x14ac:dyDescent="0.25">
      <c r="G11469" s="453"/>
    </row>
    <row r="11470" spans="7:7" x14ac:dyDescent="0.25">
      <c r="G11470" s="453"/>
    </row>
    <row r="11471" spans="7:7" x14ac:dyDescent="0.25">
      <c r="G11471" s="453"/>
    </row>
    <row r="11472" spans="7:7" x14ac:dyDescent="0.25">
      <c r="G11472" s="453"/>
    </row>
    <row r="11473" spans="7:7" x14ac:dyDescent="0.25">
      <c r="G11473" s="453"/>
    </row>
    <row r="11474" spans="7:7" x14ac:dyDescent="0.25">
      <c r="G11474" s="453"/>
    </row>
    <row r="11475" spans="7:7" x14ac:dyDescent="0.25">
      <c r="G11475" s="453"/>
    </row>
    <row r="11476" spans="7:7" x14ac:dyDescent="0.25">
      <c r="G11476" s="453"/>
    </row>
    <row r="11477" spans="7:7" x14ac:dyDescent="0.25">
      <c r="G11477" s="453"/>
    </row>
    <row r="11478" spans="7:7" x14ac:dyDescent="0.25">
      <c r="G11478" s="453"/>
    </row>
    <row r="11479" spans="7:7" x14ac:dyDescent="0.25">
      <c r="G11479" s="453"/>
    </row>
    <row r="11480" spans="7:7" x14ac:dyDescent="0.25">
      <c r="G11480" s="453"/>
    </row>
    <row r="11481" spans="7:7" x14ac:dyDescent="0.25">
      <c r="G11481" s="453"/>
    </row>
    <row r="11482" spans="7:7" x14ac:dyDescent="0.25">
      <c r="G11482" s="453"/>
    </row>
    <row r="11483" spans="7:7" x14ac:dyDescent="0.25">
      <c r="G11483" s="453"/>
    </row>
    <row r="11484" spans="7:7" x14ac:dyDescent="0.25">
      <c r="G11484" s="457"/>
    </row>
    <row r="11485" spans="7:7" x14ac:dyDescent="0.25">
      <c r="G11485" s="453"/>
    </row>
    <row r="11486" spans="7:7" x14ac:dyDescent="0.25">
      <c r="G11486" s="453"/>
    </row>
    <row r="11487" spans="7:7" x14ac:dyDescent="0.25">
      <c r="G11487" s="453"/>
    </row>
    <row r="11488" spans="7:7" x14ac:dyDescent="0.25">
      <c r="G11488" s="453"/>
    </row>
    <row r="11489" spans="7:7" x14ac:dyDescent="0.25">
      <c r="G11489" s="453"/>
    </row>
    <row r="11490" spans="7:7" x14ac:dyDescent="0.25">
      <c r="G11490" s="453"/>
    </row>
    <row r="11491" spans="7:7" x14ac:dyDescent="0.25">
      <c r="G11491" s="453"/>
    </row>
    <row r="11492" spans="7:7" x14ac:dyDescent="0.25">
      <c r="G11492" s="453"/>
    </row>
    <row r="11493" spans="7:7" x14ac:dyDescent="0.25">
      <c r="G11493" s="453"/>
    </row>
    <row r="11494" spans="7:7" x14ac:dyDescent="0.25">
      <c r="G11494" s="453"/>
    </row>
    <row r="11495" spans="7:7" x14ac:dyDescent="0.25">
      <c r="G11495" s="453"/>
    </row>
    <row r="11496" spans="7:7" x14ac:dyDescent="0.25">
      <c r="G11496" s="453"/>
    </row>
    <row r="11497" spans="7:7" x14ac:dyDescent="0.25">
      <c r="G11497" s="453"/>
    </row>
    <row r="11498" spans="7:7" x14ac:dyDescent="0.25">
      <c r="G11498" s="453"/>
    </row>
    <row r="11499" spans="7:7" x14ac:dyDescent="0.25">
      <c r="G11499" s="457"/>
    </row>
    <row r="11500" spans="7:7" x14ac:dyDescent="0.25">
      <c r="G11500" s="453"/>
    </row>
    <row r="11501" spans="7:7" x14ac:dyDescent="0.25">
      <c r="G11501" s="453"/>
    </row>
    <row r="11502" spans="7:7" x14ac:dyDescent="0.25">
      <c r="G11502" s="453"/>
    </row>
    <row r="11503" spans="7:7" x14ac:dyDescent="0.25">
      <c r="G11503" s="453"/>
    </row>
    <row r="11504" spans="7:7" x14ac:dyDescent="0.25">
      <c r="G11504" s="457"/>
    </row>
    <row r="11505" spans="7:7" x14ac:dyDescent="0.25">
      <c r="G11505" s="453"/>
    </row>
    <row r="11506" spans="7:7" x14ac:dyDescent="0.25">
      <c r="G11506" s="453"/>
    </row>
    <row r="11507" spans="7:7" x14ac:dyDescent="0.25">
      <c r="G11507" s="453"/>
    </row>
    <row r="11508" spans="7:7" x14ac:dyDescent="0.25">
      <c r="G11508" s="453"/>
    </row>
    <row r="11509" spans="7:7" x14ac:dyDescent="0.25">
      <c r="G11509" s="453"/>
    </row>
    <row r="11510" spans="7:7" x14ac:dyDescent="0.25">
      <c r="G11510" s="457"/>
    </row>
    <row r="11511" spans="7:7" x14ac:dyDescent="0.25">
      <c r="G11511" s="457"/>
    </row>
    <row r="11512" spans="7:7" x14ac:dyDescent="0.25">
      <c r="G11512" s="453"/>
    </row>
    <row r="11513" spans="7:7" x14ac:dyDescent="0.25">
      <c r="G11513" s="453"/>
    </row>
    <row r="11514" spans="7:7" x14ac:dyDescent="0.25">
      <c r="G11514" s="453"/>
    </row>
    <row r="11515" spans="7:7" x14ac:dyDescent="0.25">
      <c r="G11515" s="453"/>
    </row>
    <row r="11516" spans="7:7" x14ac:dyDescent="0.25">
      <c r="G11516" s="453"/>
    </row>
    <row r="11517" spans="7:7" x14ac:dyDescent="0.25">
      <c r="G11517" s="457"/>
    </row>
    <row r="11518" spans="7:7" x14ac:dyDescent="0.25">
      <c r="G11518" s="453"/>
    </row>
    <row r="11519" spans="7:7" x14ac:dyDescent="0.25">
      <c r="G11519" s="453"/>
    </row>
    <row r="11520" spans="7:7" x14ac:dyDescent="0.25">
      <c r="G11520" s="453"/>
    </row>
    <row r="11521" spans="7:7" x14ac:dyDescent="0.25">
      <c r="G11521" s="453"/>
    </row>
    <row r="11522" spans="7:7" x14ac:dyDescent="0.25">
      <c r="G11522" s="453"/>
    </row>
    <row r="11523" spans="7:7" x14ac:dyDescent="0.25">
      <c r="G11523" s="453"/>
    </row>
    <row r="11524" spans="7:7" x14ac:dyDescent="0.25">
      <c r="G11524" s="453"/>
    </row>
    <row r="11525" spans="7:7" x14ac:dyDescent="0.25">
      <c r="G11525" s="453"/>
    </row>
    <row r="11526" spans="7:7" x14ac:dyDescent="0.25">
      <c r="G11526" s="453"/>
    </row>
    <row r="11527" spans="7:7" x14ac:dyDescent="0.25">
      <c r="G11527" s="453"/>
    </row>
    <row r="11528" spans="7:7" x14ac:dyDescent="0.25">
      <c r="G11528" s="453"/>
    </row>
    <row r="11529" spans="7:7" x14ac:dyDescent="0.25">
      <c r="G11529" s="453"/>
    </row>
    <row r="11530" spans="7:7" x14ac:dyDescent="0.25">
      <c r="G11530" s="453"/>
    </row>
    <row r="11531" spans="7:7" x14ac:dyDescent="0.25">
      <c r="G11531" s="453"/>
    </row>
    <row r="11532" spans="7:7" x14ac:dyDescent="0.25">
      <c r="G11532" s="453"/>
    </row>
    <row r="11533" spans="7:7" x14ac:dyDescent="0.25">
      <c r="G11533" s="453"/>
    </row>
    <row r="11534" spans="7:7" x14ac:dyDescent="0.25">
      <c r="G11534" s="453"/>
    </row>
    <row r="11535" spans="7:7" x14ac:dyDescent="0.25">
      <c r="G11535" s="453"/>
    </row>
    <row r="11536" spans="7:7" x14ac:dyDescent="0.25">
      <c r="G11536" s="453"/>
    </row>
    <row r="11537" spans="7:7" x14ac:dyDescent="0.25">
      <c r="G11537" s="453"/>
    </row>
    <row r="11538" spans="7:7" x14ac:dyDescent="0.25">
      <c r="G11538" s="453"/>
    </row>
    <row r="11539" spans="7:7" x14ac:dyDescent="0.25">
      <c r="G11539" s="453"/>
    </row>
    <row r="11540" spans="7:7" x14ac:dyDescent="0.25">
      <c r="G11540" s="457"/>
    </row>
    <row r="11541" spans="7:7" x14ac:dyDescent="0.25">
      <c r="G11541" s="453"/>
    </row>
    <row r="11542" spans="7:7" x14ac:dyDescent="0.25">
      <c r="G11542" s="453"/>
    </row>
    <row r="11543" spans="7:7" x14ac:dyDescent="0.25">
      <c r="G11543" s="457"/>
    </row>
    <row r="11544" spans="7:7" x14ac:dyDescent="0.25">
      <c r="G11544" s="457"/>
    </row>
    <row r="11545" spans="7:7" x14ac:dyDescent="0.25">
      <c r="G11545" s="457"/>
    </row>
    <row r="11546" spans="7:7" x14ac:dyDescent="0.25">
      <c r="G11546" s="457"/>
    </row>
    <row r="11547" spans="7:7" x14ac:dyDescent="0.25">
      <c r="G11547" s="457"/>
    </row>
    <row r="11548" spans="7:7" x14ac:dyDescent="0.25">
      <c r="G11548" s="457"/>
    </row>
    <row r="11549" spans="7:7" x14ac:dyDescent="0.25">
      <c r="G11549" s="457"/>
    </row>
    <row r="11550" spans="7:7" x14ac:dyDescent="0.25">
      <c r="G11550" s="457"/>
    </row>
    <row r="11551" spans="7:7" x14ac:dyDescent="0.25">
      <c r="G11551" s="453"/>
    </row>
    <row r="11552" spans="7:7" x14ac:dyDescent="0.25">
      <c r="G11552" s="453"/>
    </row>
    <row r="11553" spans="7:7" x14ac:dyDescent="0.25">
      <c r="G11553" s="453"/>
    </row>
    <row r="11554" spans="7:7" x14ac:dyDescent="0.25">
      <c r="G11554" s="453"/>
    </row>
    <row r="11555" spans="7:7" x14ac:dyDescent="0.25">
      <c r="G11555" s="453"/>
    </row>
    <row r="11556" spans="7:7" x14ac:dyDescent="0.25">
      <c r="G11556" s="453"/>
    </row>
    <row r="11557" spans="7:7" x14ac:dyDescent="0.25">
      <c r="G11557" s="453"/>
    </row>
    <row r="11558" spans="7:7" x14ac:dyDescent="0.25">
      <c r="G11558" s="457"/>
    </row>
    <row r="11559" spans="7:7" x14ac:dyDescent="0.25">
      <c r="G11559" s="453"/>
    </row>
    <row r="11560" spans="7:7" x14ac:dyDescent="0.25">
      <c r="G11560" s="453"/>
    </row>
    <row r="11561" spans="7:7" x14ac:dyDescent="0.25">
      <c r="G11561" s="453"/>
    </row>
    <row r="11562" spans="7:7" x14ac:dyDescent="0.25">
      <c r="G11562" s="453"/>
    </row>
    <row r="11563" spans="7:7" x14ac:dyDescent="0.25">
      <c r="G11563" s="453"/>
    </row>
    <row r="11564" spans="7:7" x14ac:dyDescent="0.25">
      <c r="G11564" s="453"/>
    </row>
    <row r="11565" spans="7:7" x14ac:dyDescent="0.25">
      <c r="G11565" s="453"/>
    </row>
    <row r="11566" spans="7:7" x14ac:dyDescent="0.25">
      <c r="G11566" s="453"/>
    </row>
    <row r="11567" spans="7:7" x14ac:dyDescent="0.25">
      <c r="G11567" s="453"/>
    </row>
    <row r="11568" spans="7:7" x14ac:dyDescent="0.25">
      <c r="G11568" s="453"/>
    </row>
    <row r="11569" spans="7:7" x14ac:dyDescent="0.25">
      <c r="G11569" s="453"/>
    </row>
    <row r="11570" spans="7:7" x14ac:dyDescent="0.25">
      <c r="G11570" s="453"/>
    </row>
    <row r="11571" spans="7:7" x14ac:dyDescent="0.25">
      <c r="G11571" s="457"/>
    </row>
    <row r="11572" spans="7:7" x14ac:dyDescent="0.25">
      <c r="G11572" s="453"/>
    </row>
    <row r="11573" spans="7:7" x14ac:dyDescent="0.25">
      <c r="G11573" s="453"/>
    </row>
    <row r="11574" spans="7:7" x14ac:dyDescent="0.25">
      <c r="G11574" s="453"/>
    </row>
    <row r="11575" spans="7:7" x14ac:dyDescent="0.25">
      <c r="G11575" s="453"/>
    </row>
    <row r="11576" spans="7:7" x14ac:dyDescent="0.25">
      <c r="G11576" s="453"/>
    </row>
    <row r="11577" spans="7:7" x14ac:dyDescent="0.25">
      <c r="G11577" s="453"/>
    </row>
    <row r="11578" spans="7:7" x14ac:dyDescent="0.25">
      <c r="G11578" s="453"/>
    </row>
    <row r="11579" spans="7:7" x14ac:dyDescent="0.25">
      <c r="G11579" s="453"/>
    </row>
    <row r="11580" spans="7:7" x14ac:dyDescent="0.25">
      <c r="G11580" s="453"/>
    </row>
    <row r="11581" spans="7:7" x14ac:dyDescent="0.25">
      <c r="G11581" s="453"/>
    </row>
    <row r="11582" spans="7:7" x14ac:dyDescent="0.25">
      <c r="G11582" s="453"/>
    </row>
    <row r="11583" spans="7:7" x14ac:dyDescent="0.25">
      <c r="G11583" s="453"/>
    </row>
    <row r="11584" spans="7:7" x14ac:dyDescent="0.25">
      <c r="G11584" s="453"/>
    </row>
    <row r="11585" spans="7:7" x14ac:dyDescent="0.25">
      <c r="G11585" s="453"/>
    </row>
    <row r="11586" spans="7:7" x14ac:dyDescent="0.25">
      <c r="G11586" s="453"/>
    </row>
    <row r="11587" spans="7:7" x14ac:dyDescent="0.25">
      <c r="G11587" s="453"/>
    </row>
    <row r="11588" spans="7:7" x14ac:dyDescent="0.25">
      <c r="G11588" s="453"/>
    </row>
    <row r="11589" spans="7:7" x14ac:dyDescent="0.25">
      <c r="G11589" s="453"/>
    </row>
    <row r="11590" spans="7:7" x14ac:dyDescent="0.25">
      <c r="G11590" s="453"/>
    </row>
    <row r="11591" spans="7:7" x14ac:dyDescent="0.25">
      <c r="G11591" s="453"/>
    </row>
    <row r="11592" spans="7:7" x14ac:dyDescent="0.25">
      <c r="G11592" s="453"/>
    </row>
    <row r="11593" spans="7:7" x14ac:dyDescent="0.25">
      <c r="G11593" s="453"/>
    </row>
    <row r="11594" spans="7:7" x14ac:dyDescent="0.25">
      <c r="G11594" s="453"/>
    </row>
    <row r="11595" spans="7:7" x14ac:dyDescent="0.25">
      <c r="G11595" s="453"/>
    </row>
    <row r="11596" spans="7:7" x14ac:dyDescent="0.25">
      <c r="G11596" s="453"/>
    </row>
    <row r="11597" spans="7:7" x14ac:dyDescent="0.25">
      <c r="G11597" s="453"/>
    </row>
    <row r="11598" spans="7:7" x14ac:dyDescent="0.25">
      <c r="G11598" s="453"/>
    </row>
    <row r="11599" spans="7:7" x14ac:dyDescent="0.25">
      <c r="G11599" s="453"/>
    </row>
    <row r="11600" spans="7:7" x14ac:dyDescent="0.25">
      <c r="G11600" s="453"/>
    </row>
    <row r="11601" spans="7:7" x14ac:dyDescent="0.25">
      <c r="G11601" s="453"/>
    </row>
    <row r="11602" spans="7:7" x14ac:dyDescent="0.25">
      <c r="G11602" s="453"/>
    </row>
    <row r="11603" spans="7:7" x14ac:dyDescent="0.25">
      <c r="G11603" s="453"/>
    </row>
    <row r="11604" spans="7:7" x14ac:dyDescent="0.25">
      <c r="G11604" s="453"/>
    </row>
    <row r="11605" spans="7:7" x14ac:dyDescent="0.25">
      <c r="G11605" s="453"/>
    </row>
    <row r="11606" spans="7:7" x14ac:dyDescent="0.25">
      <c r="G11606" s="453"/>
    </row>
    <row r="11607" spans="7:7" x14ac:dyDescent="0.25">
      <c r="G11607" s="453"/>
    </row>
    <row r="11608" spans="7:7" x14ac:dyDescent="0.25">
      <c r="G11608" s="453"/>
    </row>
    <row r="11609" spans="7:7" x14ac:dyDescent="0.25">
      <c r="G11609" s="453"/>
    </row>
    <row r="11610" spans="7:7" x14ac:dyDescent="0.25">
      <c r="G11610" s="453"/>
    </row>
    <row r="11611" spans="7:7" x14ac:dyDescent="0.25">
      <c r="G11611" s="453"/>
    </row>
    <row r="11612" spans="7:7" x14ac:dyDescent="0.25">
      <c r="G11612" s="453"/>
    </row>
    <row r="11613" spans="7:7" x14ac:dyDescent="0.25">
      <c r="G11613" s="453"/>
    </row>
    <row r="11614" spans="7:7" x14ac:dyDescent="0.25">
      <c r="G11614" s="453"/>
    </row>
    <row r="11615" spans="7:7" x14ac:dyDescent="0.25">
      <c r="G11615" s="453"/>
    </row>
    <row r="11616" spans="7:7" x14ac:dyDescent="0.25">
      <c r="G11616" s="453"/>
    </row>
    <row r="11617" spans="7:7" x14ac:dyDescent="0.25">
      <c r="G11617" s="453"/>
    </row>
    <row r="11618" spans="7:7" x14ac:dyDescent="0.25">
      <c r="G11618" s="453"/>
    </row>
    <row r="11619" spans="7:7" x14ac:dyDescent="0.25">
      <c r="G11619" s="453"/>
    </row>
    <row r="11620" spans="7:7" x14ac:dyDescent="0.25">
      <c r="G11620" s="453"/>
    </row>
    <row r="11621" spans="7:7" x14ac:dyDescent="0.25">
      <c r="G11621" s="453"/>
    </row>
    <row r="11622" spans="7:7" x14ac:dyDescent="0.25">
      <c r="G11622" s="453"/>
    </row>
    <row r="11623" spans="7:7" x14ac:dyDescent="0.25">
      <c r="G11623" s="453"/>
    </row>
    <row r="11624" spans="7:7" x14ac:dyDescent="0.25">
      <c r="G11624" s="453"/>
    </row>
    <row r="11625" spans="7:7" x14ac:dyDescent="0.25">
      <c r="G11625" s="453"/>
    </row>
    <row r="11626" spans="7:7" x14ac:dyDescent="0.25">
      <c r="G11626" s="453"/>
    </row>
    <row r="11627" spans="7:7" x14ac:dyDescent="0.25">
      <c r="G11627" s="453"/>
    </row>
    <row r="11628" spans="7:7" x14ac:dyDescent="0.25">
      <c r="G11628" s="453"/>
    </row>
    <row r="11629" spans="7:7" x14ac:dyDescent="0.25">
      <c r="G11629" s="453"/>
    </row>
    <row r="11630" spans="7:7" x14ac:dyDescent="0.25">
      <c r="G11630" s="453"/>
    </row>
    <row r="11631" spans="7:7" x14ac:dyDescent="0.25">
      <c r="G11631" s="453"/>
    </row>
    <row r="11632" spans="7:7" x14ac:dyDescent="0.25">
      <c r="G11632" s="453"/>
    </row>
    <row r="11633" spans="7:7" x14ac:dyDescent="0.25">
      <c r="G11633" s="453"/>
    </row>
    <row r="11634" spans="7:7" x14ac:dyDescent="0.25">
      <c r="G11634" s="453"/>
    </row>
    <row r="11635" spans="7:7" x14ac:dyDescent="0.25">
      <c r="G11635" s="453"/>
    </row>
    <row r="11636" spans="7:7" x14ac:dyDescent="0.25">
      <c r="G11636" s="453"/>
    </row>
    <row r="11637" spans="7:7" x14ac:dyDescent="0.25">
      <c r="G11637" s="453"/>
    </row>
    <row r="11638" spans="7:7" x14ac:dyDescent="0.25">
      <c r="G11638" s="453"/>
    </row>
    <row r="11639" spans="7:7" x14ac:dyDescent="0.25">
      <c r="G11639" s="453"/>
    </row>
    <row r="11640" spans="7:7" x14ac:dyDescent="0.25">
      <c r="G11640" s="453"/>
    </row>
    <row r="11641" spans="7:7" x14ac:dyDescent="0.25">
      <c r="G11641" s="453"/>
    </row>
    <row r="11642" spans="7:7" x14ac:dyDescent="0.25">
      <c r="G11642" s="453"/>
    </row>
    <row r="11643" spans="7:7" x14ac:dyDescent="0.25">
      <c r="G11643" s="453"/>
    </row>
    <row r="11644" spans="7:7" x14ac:dyDescent="0.25">
      <c r="G11644" s="453"/>
    </row>
    <row r="11645" spans="7:7" x14ac:dyDescent="0.25">
      <c r="G11645" s="453"/>
    </row>
    <row r="11646" spans="7:7" x14ac:dyDescent="0.25">
      <c r="G11646" s="453"/>
    </row>
    <row r="11647" spans="7:7" x14ac:dyDescent="0.25">
      <c r="G11647" s="453"/>
    </row>
    <row r="11648" spans="7:7" x14ac:dyDescent="0.25">
      <c r="G11648" s="453"/>
    </row>
    <row r="11649" spans="7:7" x14ac:dyDescent="0.25">
      <c r="G11649" s="453"/>
    </row>
    <row r="11650" spans="7:7" x14ac:dyDescent="0.25">
      <c r="G11650" s="453"/>
    </row>
    <row r="11651" spans="7:7" x14ac:dyDescent="0.25">
      <c r="G11651" s="453"/>
    </row>
    <row r="11652" spans="7:7" x14ac:dyDescent="0.25">
      <c r="G11652" s="453"/>
    </row>
    <row r="11653" spans="7:7" x14ac:dyDescent="0.25">
      <c r="G11653" s="453"/>
    </row>
    <row r="11654" spans="7:7" x14ac:dyDescent="0.25">
      <c r="G11654" s="453"/>
    </row>
    <row r="11655" spans="7:7" x14ac:dyDescent="0.25">
      <c r="G11655" s="453"/>
    </row>
    <row r="11656" spans="7:7" x14ac:dyDescent="0.25">
      <c r="G11656" s="453"/>
    </row>
    <row r="11657" spans="7:7" x14ac:dyDescent="0.25">
      <c r="G11657" s="453"/>
    </row>
    <row r="11658" spans="7:7" x14ac:dyDescent="0.25">
      <c r="G11658" s="453"/>
    </row>
    <row r="11659" spans="7:7" x14ac:dyDescent="0.25">
      <c r="G11659" s="453"/>
    </row>
    <row r="11660" spans="7:7" x14ac:dyDescent="0.25">
      <c r="G11660" s="453"/>
    </row>
    <row r="11661" spans="7:7" x14ac:dyDescent="0.25">
      <c r="G11661" s="453"/>
    </row>
    <row r="11662" spans="7:7" x14ac:dyDescent="0.25">
      <c r="G11662" s="453"/>
    </row>
    <row r="11663" spans="7:7" x14ac:dyDescent="0.25">
      <c r="G11663" s="453"/>
    </row>
    <row r="11664" spans="7:7" x14ac:dyDescent="0.25">
      <c r="G11664" s="453"/>
    </row>
    <row r="11665" spans="7:7" x14ac:dyDescent="0.25">
      <c r="G11665" s="453"/>
    </row>
    <row r="11666" spans="7:7" x14ac:dyDescent="0.25">
      <c r="G11666" s="453"/>
    </row>
    <row r="11667" spans="7:7" x14ac:dyDescent="0.25">
      <c r="G11667" s="453"/>
    </row>
    <row r="11668" spans="7:7" x14ac:dyDescent="0.25">
      <c r="G11668" s="453"/>
    </row>
    <row r="11669" spans="7:7" x14ac:dyDescent="0.25">
      <c r="G11669" s="453"/>
    </row>
    <row r="11670" spans="7:7" x14ac:dyDescent="0.25">
      <c r="G11670" s="453"/>
    </row>
    <row r="11671" spans="7:7" x14ac:dyDescent="0.25">
      <c r="G11671" s="453"/>
    </row>
    <row r="11672" spans="7:7" x14ac:dyDescent="0.25">
      <c r="G11672" s="453"/>
    </row>
    <row r="11673" spans="7:7" x14ac:dyDescent="0.25">
      <c r="G11673" s="453"/>
    </row>
    <row r="11674" spans="7:7" x14ac:dyDescent="0.25">
      <c r="G11674" s="453"/>
    </row>
    <row r="11675" spans="7:7" x14ac:dyDescent="0.25">
      <c r="G11675" s="453"/>
    </row>
    <row r="11676" spans="7:7" x14ac:dyDescent="0.25">
      <c r="G11676" s="453"/>
    </row>
    <row r="11677" spans="7:7" x14ac:dyDescent="0.25">
      <c r="G11677" s="453"/>
    </row>
    <row r="11678" spans="7:7" x14ac:dyDescent="0.25">
      <c r="G11678" s="453"/>
    </row>
    <row r="11679" spans="7:7" x14ac:dyDescent="0.25">
      <c r="G11679" s="453"/>
    </row>
    <row r="11680" spans="7:7" x14ac:dyDescent="0.25">
      <c r="G11680" s="453"/>
    </row>
    <row r="11681" spans="7:7" x14ac:dyDescent="0.25">
      <c r="G11681" s="453"/>
    </row>
    <row r="11682" spans="7:7" x14ac:dyDescent="0.25">
      <c r="G11682" s="453"/>
    </row>
    <row r="11683" spans="7:7" x14ac:dyDescent="0.25">
      <c r="G11683" s="453"/>
    </row>
    <row r="11684" spans="7:7" x14ac:dyDescent="0.25">
      <c r="G11684" s="453"/>
    </row>
    <row r="11685" spans="7:7" x14ac:dyDescent="0.25">
      <c r="G11685" s="453"/>
    </row>
    <row r="11686" spans="7:7" x14ac:dyDescent="0.25">
      <c r="G11686" s="453"/>
    </row>
    <row r="11687" spans="7:7" x14ac:dyDescent="0.25">
      <c r="G11687" s="453"/>
    </row>
    <row r="11688" spans="7:7" x14ac:dyDescent="0.25">
      <c r="G11688" s="453"/>
    </row>
    <row r="11689" spans="7:7" x14ac:dyDescent="0.25">
      <c r="G11689" s="453"/>
    </row>
    <row r="11690" spans="7:7" x14ac:dyDescent="0.25">
      <c r="G11690" s="453"/>
    </row>
    <row r="11691" spans="7:7" x14ac:dyDescent="0.25">
      <c r="G11691" s="453"/>
    </row>
    <row r="11692" spans="7:7" x14ac:dyDescent="0.25">
      <c r="G11692" s="453"/>
    </row>
    <row r="11693" spans="7:7" x14ac:dyDescent="0.25">
      <c r="G11693" s="453"/>
    </row>
    <row r="11694" spans="7:7" x14ac:dyDescent="0.25">
      <c r="G11694" s="453"/>
    </row>
    <row r="11695" spans="7:7" x14ac:dyDescent="0.25">
      <c r="G11695" s="453"/>
    </row>
    <row r="11696" spans="7:7" x14ac:dyDescent="0.25">
      <c r="G11696" s="453"/>
    </row>
    <row r="11697" spans="7:7" x14ac:dyDescent="0.25">
      <c r="G11697" s="453"/>
    </row>
    <row r="11698" spans="7:7" x14ac:dyDescent="0.25">
      <c r="G11698" s="453"/>
    </row>
    <row r="11699" spans="7:7" x14ac:dyDescent="0.25">
      <c r="G11699" s="453"/>
    </row>
    <row r="11700" spans="7:7" x14ac:dyDescent="0.25">
      <c r="G11700" s="453"/>
    </row>
    <row r="11701" spans="7:7" x14ac:dyDescent="0.25">
      <c r="G11701" s="453"/>
    </row>
    <row r="11702" spans="7:7" x14ac:dyDescent="0.25">
      <c r="G11702" s="453"/>
    </row>
    <row r="11703" spans="7:7" x14ac:dyDescent="0.25">
      <c r="G11703" s="453"/>
    </row>
    <row r="11704" spans="7:7" x14ac:dyDescent="0.25">
      <c r="G11704" s="453"/>
    </row>
    <row r="11705" spans="7:7" x14ac:dyDescent="0.25">
      <c r="G11705" s="453"/>
    </row>
    <row r="11706" spans="7:7" x14ac:dyDescent="0.25">
      <c r="G11706" s="453"/>
    </row>
    <row r="11707" spans="7:7" x14ac:dyDescent="0.25">
      <c r="G11707" s="453"/>
    </row>
    <row r="11708" spans="7:7" x14ac:dyDescent="0.25">
      <c r="G11708" s="453"/>
    </row>
    <row r="11709" spans="7:7" x14ac:dyDescent="0.25">
      <c r="G11709" s="453"/>
    </row>
    <row r="11710" spans="7:7" x14ac:dyDescent="0.25">
      <c r="G11710" s="453"/>
    </row>
    <row r="11711" spans="7:7" x14ac:dyDescent="0.25">
      <c r="G11711" s="453"/>
    </row>
    <row r="11712" spans="7:7" x14ac:dyDescent="0.25">
      <c r="G11712" s="453"/>
    </row>
    <row r="11713" spans="7:7" x14ac:dyDescent="0.25">
      <c r="G11713" s="453"/>
    </row>
    <row r="11714" spans="7:7" x14ac:dyDescent="0.25">
      <c r="G11714" s="453"/>
    </row>
    <row r="11715" spans="7:7" x14ac:dyDescent="0.25">
      <c r="G11715" s="453"/>
    </row>
    <row r="11716" spans="7:7" x14ac:dyDescent="0.25">
      <c r="G11716" s="453"/>
    </row>
    <row r="11717" spans="7:7" x14ac:dyDescent="0.25">
      <c r="G11717" s="453"/>
    </row>
    <row r="11718" spans="7:7" x14ac:dyDescent="0.25">
      <c r="G11718" s="453"/>
    </row>
    <row r="11719" spans="7:7" x14ac:dyDescent="0.25">
      <c r="G11719" s="453"/>
    </row>
    <row r="11720" spans="7:7" x14ac:dyDescent="0.25">
      <c r="G11720" s="453"/>
    </row>
    <row r="11721" spans="7:7" x14ac:dyDescent="0.25">
      <c r="G11721" s="457"/>
    </row>
    <row r="11722" spans="7:7" x14ac:dyDescent="0.25">
      <c r="G11722" s="453"/>
    </row>
    <row r="11723" spans="7:7" x14ac:dyDescent="0.25">
      <c r="G11723" s="453"/>
    </row>
    <row r="11724" spans="7:7" x14ac:dyDescent="0.25">
      <c r="G11724" s="453"/>
    </row>
    <row r="11725" spans="7:7" x14ac:dyDescent="0.25">
      <c r="G11725" s="453"/>
    </row>
    <row r="11726" spans="7:7" x14ac:dyDescent="0.25">
      <c r="G11726" s="453"/>
    </row>
    <row r="11727" spans="7:7" x14ac:dyDescent="0.25">
      <c r="G11727" s="453"/>
    </row>
    <row r="11728" spans="7:7" x14ac:dyDescent="0.25">
      <c r="G11728" s="453"/>
    </row>
    <row r="11729" spans="7:7" x14ac:dyDescent="0.25">
      <c r="G11729" s="453"/>
    </row>
    <row r="11730" spans="7:7" x14ac:dyDescent="0.25">
      <c r="G11730" s="453"/>
    </row>
    <row r="11731" spans="7:7" x14ac:dyDescent="0.25">
      <c r="G11731" s="453"/>
    </row>
    <row r="11732" spans="7:7" x14ac:dyDescent="0.25">
      <c r="G11732" s="453"/>
    </row>
    <row r="11733" spans="7:7" x14ac:dyDescent="0.25">
      <c r="G11733" s="453"/>
    </row>
    <row r="11734" spans="7:7" x14ac:dyDescent="0.25">
      <c r="G11734" s="453"/>
    </row>
    <row r="11735" spans="7:7" x14ac:dyDescent="0.25">
      <c r="G11735" s="453"/>
    </row>
    <row r="11736" spans="7:7" x14ac:dyDescent="0.25">
      <c r="G11736" s="457"/>
    </row>
    <row r="11737" spans="7:7" x14ac:dyDescent="0.25">
      <c r="G11737" s="453"/>
    </row>
    <row r="11738" spans="7:7" x14ac:dyDescent="0.25">
      <c r="G11738" s="457"/>
    </row>
    <row r="11739" spans="7:7" x14ac:dyDescent="0.25">
      <c r="G11739" s="453"/>
    </row>
    <row r="11740" spans="7:7" x14ac:dyDescent="0.25">
      <c r="G11740" s="457"/>
    </row>
    <row r="11741" spans="7:7" x14ac:dyDescent="0.25">
      <c r="G11741" s="453"/>
    </row>
    <row r="11742" spans="7:7" x14ac:dyDescent="0.25">
      <c r="G11742" s="457"/>
    </row>
    <row r="11743" spans="7:7" x14ac:dyDescent="0.25">
      <c r="G11743" s="453"/>
    </row>
    <row r="11744" spans="7:7" x14ac:dyDescent="0.25">
      <c r="G11744" s="453"/>
    </row>
    <row r="11745" spans="7:7" x14ac:dyDescent="0.25">
      <c r="G11745" s="453"/>
    </row>
    <row r="11746" spans="7:7" x14ac:dyDescent="0.25">
      <c r="G11746" s="453"/>
    </row>
    <row r="11747" spans="7:7" x14ac:dyDescent="0.25">
      <c r="G11747" s="453"/>
    </row>
    <row r="11748" spans="7:7" x14ac:dyDescent="0.25">
      <c r="G11748" s="453"/>
    </row>
    <row r="11749" spans="7:7" x14ac:dyDescent="0.25">
      <c r="G11749" s="453"/>
    </row>
    <row r="11750" spans="7:7" x14ac:dyDescent="0.25">
      <c r="G11750" s="453"/>
    </row>
    <row r="11751" spans="7:7" x14ac:dyDescent="0.25">
      <c r="G11751" s="453"/>
    </row>
    <row r="11752" spans="7:7" x14ac:dyDescent="0.25">
      <c r="G11752" s="453"/>
    </row>
    <row r="11753" spans="7:7" x14ac:dyDescent="0.25">
      <c r="G11753" s="453"/>
    </row>
    <row r="11754" spans="7:7" x14ac:dyDescent="0.25">
      <c r="G11754" s="453"/>
    </row>
    <row r="11755" spans="7:7" x14ac:dyDescent="0.25">
      <c r="G11755" s="453"/>
    </row>
    <row r="11756" spans="7:7" x14ac:dyDescent="0.25">
      <c r="G11756" s="453"/>
    </row>
    <row r="11757" spans="7:7" x14ac:dyDescent="0.25">
      <c r="G11757" s="453"/>
    </row>
    <row r="11758" spans="7:7" x14ac:dyDescent="0.25">
      <c r="G11758" s="453"/>
    </row>
    <row r="11759" spans="7:7" x14ac:dyDescent="0.25">
      <c r="G11759" s="453"/>
    </row>
    <row r="11760" spans="7:7" x14ac:dyDescent="0.25">
      <c r="G11760" s="453"/>
    </row>
    <row r="11761" spans="7:7" x14ac:dyDescent="0.25">
      <c r="G11761" s="453"/>
    </row>
    <row r="11762" spans="7:7" x14ac:dyDescent="0.25">
      <c r="G11762" s="453"/>
    </row>
    <row r="11763" spans="7:7" x14ac:dyDescent="0.25">
      <c r="G11763" s="453"/>
    </row>
    <row r="11764" spans="7:7" x14ac:dyDescent="0.25">
      <c r="G11764" s="453"/>
    </row>
    <row r="11765" spans="7:7" x14ac:dyDescent="0.25">
      <c r="G11765" s="453"/>
    </row>
    <row r="11766" spans="7:7" x14ac:dyDescent="0.25">
      <c r="G11766" s="453"/>
    </row>
    <row r="11767" spans="7:7" x14ac:dyDescent="0.25">
      <c r="G11767" s="453"/>
    </row>
    <row r="11768" spans="7:7" x14ac:dyDescent="0.25">
      <c r="G11768" s="453"/>
    </row>
    <row r="11769" spans="7:7" x14ac:dyDescent="0.25">
      <c r="G11769" s="453"/>
    </row>
    <row r="11770" spans="7:7" x14ac:dyDescent="0.25">
      <c r="G11770" s="453"/>
    </row>
    <row r="11771" spans="7:7" x14ac:dyDescent="0.25">
      <c r="G11771" s="453"/>
    </row>
    <row r="11772" spans="7:7" x14ac:dyDescent="0.25">
      <c r="G11772" s="453"/>
    </row>
    <row r="11773" spans="7:7" x14ac:dyDescent="0.25">
      <c r="G11773" s="453"/>
    </row>
    <row r="11774" spans="7:7" x14ac:dyDescent="0.25">
      <c r="G11774" s="453"/>
    </row>
    <row r="11775" spans="7:7" x14ac:dyDescent="0.25">
      <c r="G11775" s="453"/>
    </row>
    <row r="11776" spans="7:7" x14ac:dyDescent="0.25">
      <c r="G11776" s="453"/>
    </row>
    <row r="11777" spans="7:7" x14ac:dyDescent="0.25">
      <c r="G11777" s="453"/>
    </row>
    <row r="11778" spans="7:7" x14ac:dyDescent="0.25">
      <c r="G11778" s="457"/>
    </row>
    <row r="11779" spans="7:7" x14ac:dyDescent="0.25">
      <c r="G11779" s="453"/>
    </row>
    <row r="11780" spans="7:7" x14ac:dyDescent="0.25">
      <c r="G11780" s="453"/>
    </row>
    <row r="11781" spans="7:7" x14ac:dyDescent="0.25">
      <c r="G11781" s="453"/>
    </row>
    <row r="11782" spans="7:7" x14ac:dyDescent="0.25">
      <c r="G11782" s="453"/>
    </row>
    <row r="11783" spans="7:7" x14ac:dyDescent="0.25">
      <c r="G11783" s="453"/>
    </row>
    <row r="11784" spans="7:7" x14ac:dyDescent="0.25">
      <c r="G11784" s="453"/>
    </row>
    <row r="11785" spans="7:7" x14ac:dyDescent="0.25">
      <c r="G11785" s="453"/>
    </row>
    <row r="11786" spans="7:7" x14ac:dyDescent="0.25">
      <c r="G11786" s="453"/>
    </row>
    <row r="11787" spans="7:7" x14ac:dyDescent="0.25">
      <c r="G11787" s="453"/>
    </row>
    <row r="11788" spans="7:7" x14ac:dyDescent="0.25">
      <c r="G11788" s="453"/>
    </row>
    <row r="11789" spans="7:7" x14ac:dyDescent="0.25">
      <c r="G11789" s="453"/>
    </row>
    <row r="11790" spans="7:7" x14ac:dyDescent="0.25">
      <c r="G11790" s="453"/>
    </row>
    <row r="11791" spans="7:7" x14ac:dyDescent="0.25">
      <c r="G11791" s="453"/>
    </row>
    <row r="11792" spans="7:7" x14ac:dyDescent="0.25">
      <c r="G11792" s="453"/>
    </row>
    <row r="11793" spans="7:7" x14ac:dyDescent="0.25">
      <c r="G11793" s="453"/>
    </row>
    <row r="11794" spans="7:7" x14ac:dyDescent="0.25">
      <c r="G11794" s="453"/>
    </row>
    <row r="11795" spans="7:7" x14ac:dyDescent="0.25">
      <c r="G11795" s="453"/>
    </row>
    <row r="11796" spans="7:7" x14ac:dyDescent="0.25">
      <c r="G11796" s="453"/>
    </row>
    <row r="11797" spans="7:7" x14ac:dyDescent="0.25">
      <c r="G11797" s="453"/>
    </row>
    <row r="11798" spans="7:7" x14ac:dyDescent="0.25">
      <c r="G11798" s="453"/>
    </row>
    <row r="11799" spans="7:7" x14ac:dyDescent="0.25">
      <c r="G11799" s="453"/>
    </row>
    <row r="11800" spans="7:7" x14ac:dyDescent="0.25">
      <c r="G11800" s="453"/>
    </row>
    <row r="11801" spans="7:7" x14ac:dyDescent="0.25">
      <c r="G11801" s="453"/>
    </row>
    <row r="11802" spans="7:7" x14ac:dyDescent="0.25">
      <c r="G11802" s="453"/>
    </row>
    <row r="11803" spans="7:7" x14ac:dyDescent="0.25">
      <c r="G11803" s="453"/>
    </row>
    <row r="11804" spans="7:7" x14ac:dyDescent="0.25">
      <c r="G11804" s="453"/>
    </row>
    <row r="11805" spans="7:7" x14ac:dyDescent="0.25">
      <c r="G11805" s="453"/>
    </row>
    <row r="11806" spans="7:7" x14ac:dyDescent="0.25">
      <c r="G11806" s="453"/>
    </row>
    <row r="11807" spans="7:7" x14ac:dyDescent="0.25">
      <c r="G11807" s="453"/>
    </row>
    <row r="11808" spans="7:7" x14ac:dyDescent="0.25">
      <c r="G11808" s="453"/>
    </row>
    <row r="11809" spans="7:7" x14ac:dyDescent="0.25">
      <c r="G11809" s="453"/>
    </row>
    <row r="11810" spans="7:7" x14ac:dyDescent="0.25">
      <c r="G11810" s="453"/>
    </row>
    <row r="11811" spans="7:7" x14ac:dyDescent="0.25">
      <c r="G11811" s="453"/>
    </row>
    <row r="11812" spans="7:7" x14ac:dyDescent="0.25">
      <c r="G11812" s="453"/>
    </row>
    <row r="11813" spans="7:7" x14ac:dyDescent="0.25">
      <c r="G11813" s="453"/>
    </row>
    <row r="11814" spans="7:7" x14ac:dyDescent="0.25">
      <c r="G11814" s="453"/>
    </row>
    <row r="11815" spans="7:7" x14ac:dyDescent="0.25">
      <c r="G11815" s="453"/>
    </row>
    <row r="11816" spans="7:7" x14ac:dyDescent="0.25">
      <c r="G11816" s="453"/>
    </row>
    <row r="11817" spans="7:7" x14ac:dyDescent="0.25">
      <c r="G11817" s="453"/>
    </row>
    <row r="11818" spans="7:7" x14ac:dyDescent="0.25">
      <c r="G11818" s="453"/>
    </row>
    <row r="11819" spans="7:7" x14ac:dyDescent="0.25">
      <c r="G11819" s="453"/>
    </row>
    <row r="11820" spans="7:7" x14ac:dyDescent="0.25">
      <c r="G11820" s="453"/>
    </row>
    <row r="11821" spans="7:7" x14ac:dyDescent="0.25">
      <c r="G11821" s="453"/>
    </row>
    <row r="11822" spans="7:7" x14ac:dyDescent="0.25">
      <c r="G11822" s="453"/>
    </row>
    <row r="11823" spans="7:7" x14ac:dyDescent="0.25">
      <c r="G11823" s="453"/>
    </row>
    <row r="11824" spans="7:7" x14ac:dyDescent="0.25">
      <c r="G11824" s="457"/>
    </row>
    <row r="11825" spans="7:7" x14ac:dyDescent="0.25">
      <c r="G11825" s="453"/>
    </row>
    <row r="11826" spans="7:7" x14ac:dyDescent="0.25">
      <c r="G11826" s="453"/>
    </row>
    <row r="11827" spans="7:7" x14ac:dyDescent="0.25">
      <c r="G11827" s="453"/>
    </row>
    <row r="11828" spans="7:7" x14ac:dyDescent="0.25">
      <c r="G11828" s="453"/>
    </row>
    <row r="11829" spans="7:7" x14ac:dyDescent="0.25">
      <c r="G11829" s="453"/>
    </row>
    <row r="11830" spans="7:7" x14ac:dyDescent="0.25">
      <c r="G11830" s="453"/>
    </row>
    <row r="11831" spans="7:7" x14ac:dyDescent="0.25">
      <c r="G11831" s="453"/>
    </row>
    <row r="11832" spans="7:7" x14ac:dyDescent="0.25">
      <c r="G11832" s="453"/>
    </row>
    <row r="11833" spans="7:7" x14ac:dyDescent="0.25">
      <c r="G11833" s="453"/>
    </row>
    <row r="11834" spans="7:7" x14ac:dyDescent="0.25">
      <c r="G11834" s="453"/>
    </row>
    <row r="11835" spans="7:7" x14ac:dyDescent="0.25">
      <c r="G11835" s="453"/>
    </row>
    <row r="11836" spans="7:7" x14ac:dyDescent="0.25">
      <c r="G11836" s="453"/>
    </row>
    <row r="11837" spans="7:7" x14ac:dyDescent="0.25">
      <c r="G11837" s="453"/>
    </row>
    <row r="11838" spans="7:7" x14ac:dyDescent="0.25">
      <c r="G11838" s="453"/>
    </row>
    <row r="11839" spans="7:7" x14ac:dyDescent="0.25">
      <c r="G11839" s="453"/>
    </row>
    <row r="11840" spans="7:7" x14ac:dyDescent="0.25">
      <c r="G11840" s="453"/>
    </row>
    <row r="11841" spans="7:7" x14ac:dyDescent="0.25">
      <c r="G11841" s="453"/>
    </row>
    <row r="11842" spans="7:7" x14ac:dyDescent="0.25">
      <c r="G11842" s="453"/>
    </row>
    <row r="11843" spans="7:7" x14ac:dyDescent="0.25">
      <c r="G11843" s="453"/>
    </row>
    <row r="11844" spans="7:7" x14ac:dyDescent="0.25">
      <c r="G11844" s="453"/>
    </row>
    <row r="11845" spans="7:7" x14ac:dyDescent="0.25">
      <c r="G11845" s="453"/>
    </row>
    <row r="11846" spans="7:7" x14ac:dyDescent="0.25">
      <c r="G11846" s="453"/>
    </row>
    <row r="11847" spans="7:7" x14ac:dyDescent="0.25">
      <c r="G11847" s="453"/>
    </row>
    <row r="11848" spans="7:7" x14ac:dyDescent="0.25">
      <c r="G11848" s="453"/>
    </row>
    <row r="11849" spans="7:7" x14ac:dyDescent="0.25">
      <c r="G11849" s="453"/>
    </row>
    <row r="11850" spans="7:7" x14ac:dyDescent="0.25">
      <c r="G11850" s="453"/>
    </row>
    <row r="11851" spans="7:7" x14ac:dyDescent="0.25">
      <c r="G11851" s="453"/>
    </row>
    <row r="11852" spans="7:7" x14ac:dyDescent="0.25">
      <c r="G11852" s="453"/>
    </row>
    <row r="11853" spans="7:7" x14ac:dyDescent="0.25">
      <c r="G11853" s="453"/>
    </row>
    <row r="11854" spans="7:7" x14ac:dyDescent="0.25">
      <c r="G11854" s="453"/>
    </row>
    <row r="11855" spans="7:7" x14ac:dyDescent="0.25">
      <c r="G11855" s="453"/>
    </row>
    <row r="11856" spans="7:7" x14ac:dyDescent="0.25">
      <c r="G11856" s="453"/>
    </row>
    <row r="11857" spans="7:7" x14ac:dyDescent="0.25">
      <c r="G11857" s="453"/>
    </row>
    <row r="11858" spans="7:7" x14ac:dyDescent="0.25">
      <c r="G11858" s="457"/>
    </row>
    <row r="11859" spans="7:7" x14ac:dyDescent="0.25">
      <c r="G11859" s="457"/>
    </row>
    <row r="11860" spans="7:7" x14ac:dyDescent="0.25">
      <c r="G11860" s="453"/>
    </row>
    <row r="11861" spans="7:7" x14ac:dyDescent="0.25">
      <c r="G11861" s="453"/>
    </row>
    <row r="11862" spans="7:7" x14ac:dyDescent="0.25">
      <c r="G11862" s="453"/>
    </row>
    <row r="11863" spans="7:7" x14ac:dyDescent="0.25">
      <c r="G11863" s="453"/>
    </row>
    <row r="11864" spans="7:7" x14ac:dyDescent="0.25">
      <c r="G11864" s="453"/>
    </row>
    <row r="11865" spans="7:7" x14ac:dyDescent="0.25">
      <c r="G11865" s="453"/>
    </row>
    <row r="11866" spans="7:7" x14ac:dyDescent="0.25">
      <c r="G11866" s="453"/>
    </row>
    <row r="11867" spans="7:7" x14ac:dyDescent="0.25">
      <c r="G11867" s="453"/>
    </row>
    <row r="11868" spans="7:7" x14ac:dyDescent="0.25">
      <c r="G11868" s="453"/>
    </row>
    <row r="11869" spans="7:7" x14ac:dyDescent="0.25">
      <c r="G11869" s="453"/>
    </row>
    <row r="11870" spans="7:7" x14ac:dyDescent="0.25">
      <c r="G11870" s="453"/>
    </row>
    <row r="11871" spans="7:7" x14ac:dyDescent="0.25">
      <c r="G11871" s="457"/>
    </row>
    <row r="11872" spans="7:7" x14ac:dyDescent="0.25">
      <c r="G11872" s="453"/>
    </row>
    <row r="11873" spans="7:7" x14ac:dyDescent="0.25">
      <c r="G11873" s="453"/>
    </row>
    <row r="11874" spans="7:7" x14ac:dyDescent="0.25">
      <c r="G11874" s="453"/>
    </row>
    <row r="11875" spans="7:7" x14ac:dyDescent="0.25">
      <c r="G11875" s="453"/>
    </row>
    <row r="11876" spans="7:7" x14ac:dyDescent="0.25">
      <c r="G11876" s="453"/>
    </row>
    <row r="11877" spans="7:7" x14ac:dyDescent="0.25">
      <c r="G11877" s="453"/>
    </row>
    <row r="11878" spans="7:7" x14ac:dyDescent="0.25">
      <c r="G11878" s="453"/>
    </row>
    <row r="11879" spans="7:7" x14ac:dyDescent="0.25">
      <c r="G11879" s="453"/>
    </row>
    <row r="11880" spans="7:7" x14ac:dyDescent="0.25">
      <c r="G11880" s="453"/>
    </row>
    <row r="11881" spans="7:7" x14ac:dyDescent="0.25">
      <c r="G11881" s="453"/>
    </row>
    <row r="11882" spans="7:7" x14ac:dyDescent="0.25">
      <c r="G11882" s="453"/>
    </row>
    <row r="11883" spans="7:7" x14ac:dyDescent="0.25">
      <c r="G11883" s="453"/>
    </row>
    <row r="11884" spans="7:7" x14ac:dyDescent="0.25">
      <c r="G11884" s="453"/>
    </row>
    <row r="11885" spans="7:7" x14ac:dyDescent="0.25">
      <c r="G11885" s="453"/>
    </row>
    <row r="11886" spans="7:7" x14ac:dyDescent="0.25">
      <c r="G11886" s="453"/>
    </row>
    <row r="11887" spans="7:7" x14ac:dyDescent="0.25">
      <c r="G11887" s="453"/>
    </row>
    <row r="11888" spans="7:7" x14ac:dyDescent="0.25">
      <c r="G11888" s="453"/>
    </row>
    <row r="11889" spans="7:7" x14ac:dyDescent="0.25">
      <c r="G11889" s="453"/>
    </row>
    <row r="11890" spans="7:7" x14ac:dyDescent="0.25">
      <c r="G11890" s="453"/>
    </row>
    <row r="11891" spans="7:7" x14ac:dyDescent="0.25">
      <c r="G11891" s="453"/>
    </row>
    <row r="11892" spans="7:7" x14ac:dyDescent="0.25">
      <c r="G11892" s="453"/>
    </row>
    <row r="11893" spans="7:7" x14ac:dyDescent="0.25">
      <c r="G11893" s="453"/>
    </row>
    <row r="11894" spans="7:7" x14ac:dyDescent="0.25">
      <c r="G11894" s="453"/>
    </row>
    <row r="11895" spans="7:7" x14ac:dyDescent="0.25">
      <c r="G11895" s="453"/>
    </row>
    <row r="11896" spans="7:7" x14ac:dyDescent="0.25">
      <c r="G11896" s="453"/>
    </row>
    <row r="11897" spans="7:7" x14ac:dyDescent="0.25">
      <c r="G11897" s="453"/>
    </row>
    <row r="11898" spans="7:7" x14ac:dyDescent="0.25">
      <c r="G11898" s="453"/>
    </row>
    <row r="11899" spans="7:7" x14ac:dyDescent="0.25">
      <c r="G11899" s="453"/>
    </row>
    <row r="11900" spans="7:7" x14ac:dyDescent="0.25">
      <c r="G11900" s="453"/>
    </row>
    <row r="11901" spans="7:7" x14ac:dyDescent="0.25">
      <c r="G11901" s="453"/>
    </row>
    <row r="11902" spans="7:7" x14ac:dyDescent="0.25">
      <c r="G11902" s="453"/>
    </row>
    <row r="11903" spans="7:7" x14ac:dyDescent="0.25">
      <c r="G11903" s="453"/>
    </row>
    <row r="11904" spans="7:7" x14ac:dyDescent="0.25">
      <c r="G11904" s="453"/>
    </row>
    <row r="11905" spans="7:7" x14ac:dyDescent="0.25">
      <c r="G11905" s="453"/>
    </row>
    <row r="11906" spans="7:7" x14ac:dyDescent="0.25">
      <c r="G11906" s="453"/>
    </row>
    <row r="11907" spans="7:7" x14ac:dyDescent="0.25">
      <c r="G11907" s="453"/>
    </row>
    <row r="11908" spans="7:7" x14ac:dyDescent="0.25">
      <c r="G11908" s="453"/>
    </row>
    <row r="11909" spans="7:7" x14ac:dyDescent="0.25">
      <c r="G11909" s="453"/>
    </row>
    <row r="11910" spans="7:7" x14ac:dyDescent="0.25">
      <c r="G11910" s="453"/>
    </row>
    <row r="11911" spans="7:7" x14ac:dyDescent="0.25">
      <c r="G11911" s="453"/>
    </row>
    <row r="11912" spans="7:7" x14ac:dyDescent="0.25">
      <c r="G11912" s="453"/>
    </row>
    <row r="11913" spans="7:7" x14ac:dyDescent="0.25">
      <c r="G11913" s="453"/>
    </row>
    <row r="11914" spans="7:7" x14ac:dyDescent="0.25">
      <c r="G11914" s="453"/>
    </row>
    <row r="11915" spans="7:7" x14ac:dyDescent="0.25">
      <c r="G11915" s="457"/>
    </row>
    <row r="11916" spans="7:7" x14ac:dyDescent="0.25">
      <c r="G11916" s="453"/>
    </row>
    <row r="11917" spans="7:7" x14ac:dyDescent="0.25">
      <c r="G11917" s="453"/>
    </row>
    <row r="11918" spans="7:7" x14ac:dyDescent="0.25">
      <c r="G11918" s="453"/>
    </row>
    <row r="11919" spans="7:7" x14ac:dyDescent="0.25">
      <c r="G11919" s="453"/>
    </row>
    <row r="11920" spans="7:7" x14ac:dyDescent="0.25">
      <c r="G11920" s="453"/>
    </row>
    <row r="11921" spans="7:7" x14ac:dyDescent="0.25">
      <c r="G11921" s="453"/>
    </row>
    <row r="11922" spans="7:7" x14ac:dyDescent="0.25">
      <c r="G11922" s="453"/>
    </row>
    <row r="11923" spans="7:7" x14ac:dyDescent="0.25">
      <c r="G11923" s="453"/>
    </row>
    <row r="11924" spans="7:7" x14ac:dyDescent="0.25">
      <c r="G11924" s="453"/>
    </row>
    <row r="11925" spans="7:7" x14ac:dyDescent="0.25">
      <c r="G11925" s="453"/>
    </row>
    <row r="11926" spans="7:7" x14ac:dyDescent="0.25">
      <c r="G11926" s="453"/>
    </row>
    <row r="11927" spans="7:7" x14ac:dyDescent="0.25">
      <c r="G11927" s="453"/>
    </row>
    <row r="11928" spans="7:7" x14ac:dyDescent="0.25">
      <c r="G11928" s="457"/>
    </row>
    <row r="11929" spans="7:7" x14ac:dyDescent="0.25">
      <c r="G11929" s="453"/>
    </row>
    <row r="11930" spans="7:7" x14ac:dyDescent="0.25">
      <c r="G11930" s="453"/>
    </row>
    <row r="11931" spans="7:7" x14ac:dyDescent="0.25">
      <c r="G11931" s="453"/>
    </row>
    <row r="11932" spans="7:7" x14ac:dyDescent="0.25">
      <c r="G11932" s="453"/>
    </row>
    <row r="11933" spans="7:7" x14ac:dyDescent="0.25">
      <c r="G11933" s="453"/>
    </row>
    <row r="11934" spans="7:7" x14ac:dyDescent="0.25">
      <c r="G11934" s="453"/>
    </row>
    <row r="11935" spans="7:7" x14ac:dyDescent="0.25">
      <c r="G11935" s="457"/>
    </row>
    <row r="11936" spans="7:7" x14ac:dyDescent="0.25">
      <c r="G11936" s="453"/>
    </row>
    <row r="11937" spans="7:7" x14ac:dyDescent="0.25">
      <c r="G11937" s="453"/>
    </row>
    <row r="11938" spans="7:7" x14ac:dyDescent="0.25">
      <c r="G11938" s="453"/>
    </row>
    <row r="11939" spans="7:7" x14ac:dyDescent="0.25">
      <c r="G11939" s="453"/>
    </row>
    <row r="11940" spans="7:7" x14ac:dyDescent="0.25">
      <c r="G11940" s="453"/>
    </row>
    <row r="11941" spans="7:7" x14ac:dyDescent="0.25">
      <c r="G11941" s="453"/>
    </row>
    <row r="11942" spans="7:7" x14ac:dyDescent="0.25">
      <c r="G11942" s="453"/>
    </row>
    <row r="11943" spans="7:7" x14ac:dyDescent="0.25">
      <c r="G11943" s="453"/>
    </row>
    <row r="11944" spans="7:7" x14ac:dyDescent="0.25">
      <c r="G11944" s="453"/>
    </row>
    <row r="11945" spans="7:7" x14ac:dyDescent="0.25">
      <c r="G11945" s="453"/>
    </row>
    <row r="11946" spans="7:7" x14ac:dyDescent="0.25">
      <c r="G11946" s="453"/>
    </row>
    <row r="11947" spans="7:7" x14ac:dyDescent="0.25">
      <c r="G11947" s="453"/>
    </row>
    <row r="11948" spans="7:7" x14ac:dyDescent="0.25">
      <c r="G11948" s="453"/>
    </row>
    <row r="11949" spans="7:7" x14ac:dyDescent="0.25">
      <c r="G11949" s="457"/>
    </row>
    <row r="11950" spans="7:7" x14ac:dyDescent="0.25">
      <c r="G11950" s="457"/>
    </row>
    <row r="11951" spans="7:7" x14ac:dyDescent="0.25">
      <c r="G11951" s="457"/>
    </row>
    <row r="11952" spans="7:7" x14ac:dyDescent="0.25">
      <c r="G11952" s="457"/>
    </row>
    <row r="11953" spans="7:7" x14ac:dyDescent="0.25">
      <c r="G11953" s="457"/>
    </row>
    <row r="11954" spans="7:7" x14ac:dyDescent="0.25">
      <c r="G11954" s="457"/>
    </row>
    <row r="11955" spans="7:7" x14ac:dyDescent="0.25">
      <c r="G11955" s="457"/>
    </row>
    <row r="11956" spans="7:7" x14ac:dyDescent="0.25">
      <c r="G11956" s="457"/>
    </row>
    <row r="11957" spans="7:7" x14ac:dyDescent="0.25">
      <c r="G11957" s="457"/>
    </row>
    <row r="11958" spans="7:7" x14ac:dyDescent="0.25">
      <c r="G11958" s="457"/>
    </row>
    <row r="11959" spans="7:7" x14ac:dyDescent="0.25">
      <c r="G11959" s="457"/>
    </row>
    <row r="11960" spans="7:7" x14ac:dyDescent="0.25">
      <c r="G11960" s="457"/>
    </row>
    <row r="11961" spans="7:7" x14ac:dyDescent="0.25">
      <c r="G11961" s="453"/>
    </row>
    <row r="11962" spans="7:7" x14ac:dyDescent="0.25">
      <c r="G11962" s="453"/>
    </row>
    <row r="11963" spans="7:7" x14ac:dyDescent="0.25">
      <c r="G11963" s="457"/>
    </row>
    <row r="11964" spans="7:7" x14ac:dyDescent="0.25">
      <c r="G11964" s="457"/>
    </row>
    <row r="11965" spans="7:7" x14ac:dyDescent="0.25">
      <c r="G11965" s="457"/>
    </row>
    <row r="11966" spans="7:7" x14ac:dyDescent="0.25">
      <c r="G11966" s="457"/>
    </row>
    <row r="11967" spans="7:7" x14ac:dyDescent="0.25">
      <c r="G11967" s="457"/>
    </row>
    <row r="11968" spans="7:7" x14ac:dyDescent="0.25">
      <c r="G11968" s="457"/>
    </row>
    <row r="11969" spans="7:7" x14ac:dyDescent="0.25">
      <c r="G11969" s="457"/>
    </row>
    <row r="11970" spans="7:7" x14ac:dyDescent="0.25">
      <c r="G11970" s="457"/>
    </row>
    <row r="11971" spans="7:7" x14ac:dyDescent="0.25">
      <c r="G11971" s="457"/>
    </row>
    <row r="11972" spans="7:7" x14ac:dyDescent="0.25">
      <c r="G11972" s="457"/>
    </row>
    <row r="11973" spans="7:7" x14ac:dyDescent="0.25">
      <c r="G11973" s="457"/>
    </row>
    <row r="11974" spans="7:7" x14ac:dyDescent="0.25">
      <c r="G11974" s="457"/>
    </row>
    <row r="11975" spans="7:7" x14ac:dyDescent="0.25">
      <c r="G11975" s="457"/>
    </row>
    <row r="11976" spans="7:7" x14ac:dyDescent="0.25">
      <c r="G11976" s="457"/>
    </row>
    <row r="11977" spans="7:7" x14ac:dyDescent="0.25">
      <c r="G11977" s="457"/>
    </row>
    <row r="11978" spans="7:7" x14ac:dyDescent="0.25">
      <c r="G11978" s="453"/>
    </row>
    <row r="11979" spans="7:7" x14ac:dyDescent="0.25">
      <c r="G11979" s="453"/>
    </row>
    <row r="11980" spans="7:7" x14ac:dyDescent="0.25">
      <c r="G11980" s="453"/>
    </row>
    <row r="11981" spans="7:7" x14ac:dyDescent="0.25">
      <c r="G11981" s="453"/>
    </row>
    <row r="11982" spans="7:7" x14ac:dyDescent="0.25">
      <c r="G11982" s="453"/>
    </row>
    <row r="11983" spans="7:7" x14ac:dyDescent="0.25">
      <c r="G11983" s="453"/>
    </row>
    <row r="11984" spans="7:7" x14ac:dyDescent="0.25">
      <c r="G11984" s="453"/>
    </row>
    <row r="11985" spans="7:7" x14ac:dyDescent="0.25">
      <c r="G11985" s="453"/>
    </row>
    <row r="11986" spans="7:7" x14ac:dyDescent="0.25">
      <c r="G11986" s="453"/>
    </row>
    <row r="11987" spans="7:7" x14ac:dyDescent="0.25">
      <c r="G11987" s="453"/>
    </row>
    <row r="11988" spans="7:7" x14ac:dyDescent="0.25">
      <c r="G11988" s="453"/>
    </row>
    <row r="11989" spans="7:7" x14ac:dyDescent="0.25">
      <c r="G11989" s="453"/>
    </row>
    <row r="11990" spans="7:7" x14ac:dyDescent="0.25">
      <c r="G11990" s="453"/>
    </row>
    <row r="11991" spans="7:7" x14ac:dyDescent="0.25">
      <c r="G11991" s="453"/>
    </row>
    <row r="11992" spans="7:7" x14ac:dyDescent="0.25">
      <c r="G11992" s="453"/>
    </row>
    <row r="11993" spans="7:7" x14ac:dyDescent="0.25">
      <c r="G11993" s="453"/>
    </row>
    <row r="11994" spans="7:7" x14ac:dyDescent="0.25">
      <c r="G11994" s="453"/>
    </row>
    <row r="11995" spans="7:7" x14ac:dyDescent="0.25">
      <c r="G11995" s="453"/>
    </row>
    <row r="11996" spans="7:7" x14ac:dyDescent="0.25">
      <c r="G11996" s="453"/>
    </row>
    <row r="11997" spans="7:7" x14ac:dyDescent="0.25">
      <c r="G11997" s="453"/>
    </row>
    <row r="11998" spans="7:7" x14ac:dyDescent="0.25">
      <c r="G11998" s="457"/>
    </row>
    <row r="11999" spans="7:7" x14ac:dyDescent="0.25">
      <c r="G11999" s="453"/>
    </row>
    <row r="12000" spans="7:7" x14ac:dyDescent="0.25">
      <c r="G12000" s="453"/>
    </row>
    <row r="12001" spans="7:7" x14ac:dyDescent="0.25">
      <c r="G12001" s="457"/>
    </row>
    <row r="12002" spans="7:7" x14ac:dyDescent="0.25">
      <c r="G12002" s="457"/>
    </row>
    <row r="12003" spans="7:7" x14ac:dyDescent="0.25">
      <c r="G12003" s="453"/>
    </row>
    <row r="12004" spans="7:7" x14ac:dyDescent="0.25">
      <c r="G12004" s="453"/>
    </row>
    <row r="12005" spans="7:7" x14ac:dyDescent="0.25">
      <c r="G12005" s="453"/>
    </row>
    <row r="12006" spans="7:7" x14ac:dyDescent="0.25">
      <c r="G12006" s="453"/>
    </row>
    <row r="12007" spans="7:7" x14ac:dyDescent="0.25">
      <c r="G12007" s="453"/>
    </row>
    <row r="12008" spans="7:7" x14ac:dyDescent="0.25">
      <c r="G12008" s="453"/>
    </row>
    <row r="12009" spans="7:7" x14ac:dyDescent="0.25">
      <c r="G12009" s="453"/>
    </row>
    <row r="12010" spans="7:7" x14ac:dyDescent="0.25">
      <c r="G12010" s="453"/>
    </row>
    <row r="12011" spans="7:7" x14ac:dyDescent="0.25">
      <c r="G12011" s="453"/>
    </row>
    <row r="12012" spans="7:7" x14ac:dyDescent="0.25">
      <c r="G12012" s="453"/>
    </row>
    <row r="12013" spans="7:7" x14ac:dyDescent="0.25">
      <c r="G12013" s="453"/>
    </row>
    <row r="12014" spans="7:7" x14ac:dyDescent="0.25">
      <c r="G12014" s="453"/>
    </row>
    <row r="12015" spans="7:7" x14ac:dyDescent="0.25">
      <c r="G12015" s="453"/>
    </row>
    <row r="12016" spans="7:7" x14ac:dyDescent="0.25">
      <c r="G12016" s="453"/>
    </row>
    <row r="12017" spans="7:7" x14ac:dyDescent="0.25">
      <c r="G12017" s="453"/>
    </row>
    <row r="12018" spans="7:7" x14ac:dyDescent="0.25">
      <c r="G12018" s="453"/>
    </row>
    <row r="12019" spans="7:7" x14ac:dyDescent="0.25">
      <c r="G12019" s="453"/>
    </row>
    <row r="12020" spans="7:7" x14ac:dyDescent="0.25">
      <c r="G12020" s="453"/>
    </row>
    <row r="12021" spans="7:7" x14ac:dyDescent="0.25">
      <c r="G12021" s="453"/>
    </row>
    <row r="12022" spans="7:7" x14ac:dyDescent="0.25">
      <c r="G12022" s="453"/>
    </row>
    <row r="12023" spans="7:7" x14ac:dyDescent="0.25">
      <c r="G12023" s="453"/>
    </row>
    <row r="12024" spans="7:7" x14ac:dyDescent="0.25">
      <c r="G12024" s="453"/>
    </row>
    <row r="12025" spans="7:7" x14ac:dyDescent="0.25">
      <c r="G12025" s="453"/>
    </row>
    <row r="12026" spans="7:7" x14ac:dyDescent="0.25">
      <c r="G12026" s="453"/>
    </row>
    <row r="12027" spans="7:7" x14ac:dyDescent="0.25">
      <c r="G12027" s="453"/>
    </row>
    <row r="12028" spans="7:7" x14ac:dyDescent="0.25">
      <c r="G12028" s="453"/>
    </row>
    <row r="12029" spans="7:7" x14ac:dyDescent="0.25">
      <c r="G12029" s="453"/>
    </row>
    <row r="12030" spans="7:7" x14ac:dyDescent="0.25">
      <c r="G12030" s="453"/>
    </row>
    <row r="12031" spans="7:7" x14ac:dyDescent="0.25">
      <c r="G12031" s="453"/>
    </row>
    <row r="12032" spans="7:7" x14ac:dyDescent="0.25">
      <c r="G12032" s="453"/>
    </row>
    <row r="12033" spans="7:7" x14ac:dyDescent="0.25">
      <c r="G12033" s="453"/>
    </row>
    <row r="12034" spans="7:7" x14ac:dyDescent="0.25">
      <c r="G12034" s="453"/>
    </row>
    <row r="12035" spans="7:7" x14ac:dyDescent="0.25">
      <c r="G12035" s="453"/>
    </row>
    <row r="12036" spans="7:7" x14ac:dyDescent="0.25">
      <c r="G12036" s="453"/>
    </row>
    <row r="12037" spans="7:7" x14ac:dyDescent="0.25">
      <c r="G12037" s="453"/>
    </row>
    <row r="12038" spans="7:7" x14ac:dyDescent="0.25">
      <c r="G12038" s="453"/>
    </row>
    <row r="12039" spans="7:7" x14ac:dyDescent="0.25">
      <c r="G12039" s="453"/>
    </row>
    <row r="12040" spans="7:7" x14ac:dyDescent="0.25">
      <c r="G12040" s="453"/>
    </row>
    <row r="12041" spans="7:7" x14ac:dyDescent="0.25">
      <c r="G12041" s="453"/>
    </row>
    <row r="12042" spans="7:7" x14ac:dyDescent="0.25">
      <c r="G12042" s="453"/>
    </row>
    <row r="12043" spans="7:7" x14ac:dyDescent="0.25">
      <c r="G12043" s="453"/>
    </row>
    <row r="12044" spans="7:7" x14ac:dyDescent="0.25">
      <c r="G12044" s="457"/>
    </row>
    <row r="12045" spans="7:7" x14ac:dyDescent="0.25">
      <c r="G12045" s="453"/>
    </row>
    <row r="12046" spans="7:7" x14ac:dyDescent="0.25">
      <c r="G12046" s="457"/>
    </row>
    <row r="12047" spans="7:7" x14ac:dyDescent="0.25">
      <c r="G12047" s="457"/>
    </row>
    <row r="12048" spans="7:7" x14ac:dyDescent="0.25">
      <c r="G12048" s="453"/>
    </row>
    <row r="12049" spans="7:7" x14ac:dyDescent="0.25">
      <c r="G12049" s="453"/>
    </row>
    <row r="12050" spans="7:7" x14ac:dyDescent="0.25">
      <c r="G12050" s="453"/>
    </row>
    <row r="12051" spans="7:7" x14ac:dyDescent="0.25">
      <c r="G12051" s="453"/>
    </row>
    <row r="12052" spans="7:7" x14ac:dyDescent="0.25">
      <c r="G12052" s="453"/>
    </row>
    <row r="12053" spans="7:7" x14ac:dyDescent="0.25">
      <c r="G12053" s="453"/>
    </row>
    <row r="12054" spans="7:7" x14ac:dyDescent="0.25">
      <c r="G12054" s="453"/>
    </row>
    <row r="12055" spans="7:7" x14ac:dyDescent="0.25">
      <c r="G12055" s="453"/>
    </row>
    <row r="12056" spans="7:7" x14ac:dyDescent="0.25">
      <c r="G12056" s="453"/>
    </row>
    <row r="12057" spans="7:7" x14ac:dyDescent="0.25">
      <c r="G12057" s="453"/>
    </row>
    <row r="12058" spans="7:7" x14ac:dyDescent="0.25">
      <c r="G12058" s="453"/>
    </row>
    <row r="12059" spans="7:7" x14ac:dyDescent="0.25">
      <c r="G12059" s="453"/>
    </row>
    <row r="12060" spans="7:7" x14ac:dyDescent="0.25">
      <c r="G12060" s="453"/>
    </row>
    <row r="12061" spans="7:7" x14ac:dyDescent="0.25">
      <c r="G12061" s="453"/>
    </row>
    <row r="12062" spans="7:7" x14ac:dyDescent="0.25">
      <c r="G12062" s="453"/>
    </row>
    <row r="12063" spans="7:7" x14ac:dyDescent="0.25">
      <c r="G12063" s="453"/>
    </row>
    <row r="12064" spans="7:7" x14ac:dyDescent="0.25">
      <c r="G12064" s="453"/>
    </row>
    <row r="12065" spans="7:7" x14ac:dyDescent="0.25">
      <c r="G12065" s="453"/>
    </row>
    <row r="12066" spans="7:7" x14ac:dyDescent="0.25">
      <c r="G12066" s="453"/>
    </row>
    <row r="12067" spans="7:7" x14ac:dyDescent="0.25">
      <c r="G12067" s="453"/>
    </row>
    <row r="12068" spans="7:7" x14ac:dyDescent="0.25">
      <c r="G12068" s="453"/>
    </row>
    <row r="12069" spans="7:7" x14ac:dyDescent="0.25">
      <c r="G12069" s="453"/>
    </row>
    <row r="12070" spans="7:7" x14ac:dyDescent="0.25">
      <c r="G12070" s="453"/>
    </row>
    <row r="12071" spans="7:7" x14ac:dyDescent="0.25">
      <c r="G12071" s="453"/>
    </row>
    <row r="12072" spans="7:7" x14ac:dyDescent="0.25">
      <c r="G12072" s="453"/>
    </row>
    <row r="12073" spans="7:7" x14ac:dyDescent="0.25">
      <c r="G12073" s="453"/>
    </row>
    <row r="12074" spans="7:7" x14ac:dyDescent="0.25">
      <c r="G12074" s="453"/>
    </row>
    <row r="12075" spans="7:7" x14ac:dyDescent="0.25">
      <c r="G12075" s="453"/>
    </row>
    <row r="12076" spans="7:7" x14ac:dyDescent="0.25">
      <c r="G12076" s="453"/>
    </row>
    <row r="12077" spans="7:7" x14ac:dyDescent="0.25">
      <c r="G12077" s="453"/>
    </row>
    <row r="12078" spans="7:7" x14ac:dyDescent="0.25">
      <c r="G12078" s="453"/>
    </row>
    <row r="12079" spans="7:7" x14ac:dyDescent="0.25">
      <c r="G12079" s="453"/>
    </row>
    <row r="12080" spans="7:7" x14ac:dyDescent="0.25">
      <c r="G12080" s="453"/>
    </row>
    <row r="12081" spans="7:7" x14ac:dyDescent="0.25">
      <c r="G12081" s="453"/>
    </row>
    <row r="12082" spans="7:7" x14ac:dyDescent="0.25">
      <c r="G12082" s="453"/>
    </row>
    <row r="12083" spans="7:7" x14ac:dyDescent="0.25">
      <c r="G12083" s="453"/>
    </row>
    <row r="12084" spans="7:7" x14ac:dyDescent="0.25">
      <c r="G12084" s="453"/>
    </row>
    <row r="12085" spans="7:7" x14ac:dyDescent="0.25">
      <c r="G12085" s="453"/>
    </row>
    <row r="12086" spans="7:7" x14ac:dyDescent="0.25">
      <c r="G12086" s="453"/>
    </row>
    <row r="12087" spans="7:7" x14ac:dyDescent="0.25">
      <c r="G12087" s="453"/>
    </row>
    <row r="12088" spans="7:7" x14ac:dyDescent="0.25">
      <c r="G12088" s="453"/>
    </row>
    <row r="12089" spans="7:7" x14ac:dyDescent="0.25">
      <c r="G12089" s="453"/>
    </row>
    <row r="12090" spans="7:7" x14ac:dyDescent="0.25">
      <c r="G12090" s="453"/>
    </row>
    <row r="12091" spans="7:7" x14ac:dyDescent="0.25">
      <c r="G12091" s="453"/>
    </row>
    <row r="12092" spans="7:7" x14ac:dyDescent="0.25">
      <c r="G12092" s="453"/>
    </row>
    <row r="12093" spans="7:7" x14ac:dyDescent="0.25">
      <c r="G12093" s="453"/>
    </row>
    <row r="12094" spans="7:7" x14ac:dyDescent="0.25">
      <c r="G12094" s="453"/>
    </row>
    <row r="12095" spans="7:7" x14ac:dyDescent="0.25">
      <c r="G12095" s="453"/>
    </row>
    <row r="12096" spans="7:7" x14ac:dyDescent="0.25">
      <c r="G12096" s="453"/>
    </row>
    <row r="12097" spans="7:7" x14ac:dyDescent="0.25">
      <c r="G12097" s="453"/>
    </row>
    <row r="12098" spans="7:7" x14ac:dyDescent="0.25">
      <c r="G12098" s="453"/>
    </row>
    <row r="12099" spans="7:7" x14ac:dyDescent="0.25">
      <c r="G12099" s="453"/>
    </row>
    <row r="12100" spans="7:7" x14ac:dyDescent="0.25">
      <c r="G12100" s="453"/>
    </row>
    <row r="12101" spans="7:7" x14ac:dyDescent="0.25">
      <c r="G12101" s="453"/>
    </row>
    <row r="12102" spans="7:7" x14ac:dyDescent="0.25">
      <c r="G12102" s="453"/>
    </row>
    <row r="12103" spans="7:7" x14ac:dyDescent="0.25">
      <c r="G12103" s="453"/>
    </row>
    <row r="12104" spans="7:7" x14ac:dyDescent="0.25">
      <c r="G12104" s="453"/>
    </row>
    <row r="12105" spans="7:7" x14ac:dyDescent="0.25">
      <c r="G12105" s="453"/>
    </row>
    <row r="12106" spans="7:7" x14ac:dyDescent="0.25">
      <c r="G12106" s="453"/>
    </row>
    <row r="12107" spans="7:7" x14ac:dyDescent="0.25">
      <c r="G12107" s="453"/>
    </row>
    <row r="12108" spans="7:7" x14ac:dyDescent="0.25">
      <c r="G12108" s="453"/>
    </row>
    <row r="12109" spans="7:7" x14ac:dyDescent="0.25">
      <c r="G12109" s="453"/>
    </row>
    <row r="12110" spans="7:7" x14ac:dyDescent="0.25">
      <c r="G12110" s="453"/>
    </row>
    <row r="12111" spans="7:7" x14ac:dyDescent="0.25">
      <c r="G12111" s="457"/>
    </row>
    <row r="12112" spans="7:7" x14ac:dyDescent="0.25">
      <c r="G12112" s="453"/>
    </row>
    <row r="12113" spans="7:7" x14ac:dyDescent="0.25">
      <c r="G12113" s="453"/>
    </row>
    <row r="12114" spans="7:7" x14ac:dyDescent="0.25">
      <c r="G12114" s="453"/>
    </row>
    <row r="12115" spans="7:7" x14ac:dyDescent="0.25">
      <c r="G12115" s="453"/>
    </row>
    <row r="12116" spans="7:7" x14ac:dyDescent="0.25">
      <c r="G12116" s="453"/>
    </row>
    <row r="12117" spans="7:7" x14ac:dyDescent="0.25">
      <c r="G12117" s="453"/>
    </row>
    <row r="12118" spans="7:7" x14ac:dyDescent="0.25">
      <c r="G12118" s="453"/>
    </row>
    <row r="12119" spans="7:7" x14ac:dyDescent="0.25">
      <c r="G12119" s="453"/>
    </row>
    <row r="12120" spans="7:7" x14ac:dyDescent="0.25">
      <c r="G12120" s="453"/>
    </row>
    <row r="12121" spans="7:7" x14ac:dyDescent="0.25">
      <c r="G12121" s="457"/>
    </row>
    <row r="12122" spans="7:7" x14ac:dyDescent="0.25">
      <c r="G12122" s="457"/>
    </row>
    <row r="12123" spans="7:7" x14ac:dyDescent="0.25">
      <c r="G12123" s="453"/>
    </row>
    <row r="12124" spans="7:7" x14ac:dyDescent="0.25">
      <c r="G12124" s="453"/>
    </row>
    <row r="12125" spans="7:7" x14ac:dyDescent="0.25">
      <c r="G12125" s="453"/>
    </row>
    <row r="12126" spans="7:7" x14ac:dyDescent="0.25">
      <c r="G12126" s="453"/>
    </row>
    <row r="12127" spans="7:7" x14ac:dyDescent="0.25">
      <c r="G12127" s="453"/>
    </row>
    <row r="12128" spans="7:7" x14ac:dyDescent="0.25">
      <c r="G12128" s="453"/>
    </row>
    <row r="12129" spans="7:7" x14ac:dyDescent="0.25">
      <c r="G12129" s="453"/>
    </row>
    <row r="12130" spans="7:7" x14ac:dyDescent="0.25">
      <c r="G12130" s="453"/>
    </row>
    <row r="12131" spans="7:7" x14ac:dyDescent="0.25">
      <c r="G12131" s="453"/>
    </row>
    <row r="12132" spans="7:7" x14ac:dyDescent="0.25">
      <c r="G12132" s="453"/>
    </row>
    <row r="12133" spans="7:7" x14ac:dyDescent="0.25">
      <c r="G12133" s="457"/>
    </row>
    <row r="12134" spans="7:7" x14ac:dyDescent="0.25">
      <c r="G12134" s="453"/>
    </row>
    <row r="12135" spans="7:7" x14ac:dyDescent="0.25">
      <c r="G12135" s="453"/>
    </row>
    <row r="12136" spans="7:7" x14ac:dyDescent="0.25">
      <c r="G12136" s="453"/>
    </row>
    <row r="12137" spans="7:7" x14ac:dyDescent="0.25">
      <c r="G12137" s="453"/>
    </row>
    <row r="12138" spans="7:7" x14ac:dyDescent="0.25">
      <c r="G12138" s="453"/>
    </row>
    <row r="12139" spans="7:7" x14ac:dyDescent="0.25">
      <c r="G12139" s="453"/>
    </row>
    <row r="12140" spans="7:7" x14ac:dyDescent="0.25">
      <c r="G12140" s="453"/>
    </row>
    <row r="12141" spans="7:7" x14ac:dyDescent="0.25">
      <c r="G12141" s="453"/>
    </row>
    <row r="12142" spans="7:7" x14ac:dyDescent="0.25">
      <c r="G12142" s="453"/>
    </row>
    <row r="12143" spans="7:7" x14ac:dyDescent="0.25">
      <c r="G12143" s="453"/>
    </row>
    <row r="12144" spans="7:7" x14ac:dyDescent="0.25">
      <c r="G12144" s="453"/>
    </row>
    <row r="12145" spans="7:7" x14ac:dyDescent="0.25">
      <c r="G12145" s="453"/>
    </row>
    <row r="12146" spans="7:7" x14ac:dyDescent="0.25">
      <c r="G12146" s="453"/>
    </row>
    <row r="12147" spans="7:7" x14ac:dyDescent="0.25">
      <c r="G12147" s="453"/>
    </row>
    <row r="12148" spans="7:7" x14ac:dyDescent="0.25">
      <c r="G12148" s="457"/>
    </row>
    <row r="12149" spans="7:7" x14ac:dyDescent="0.25">
      <c r="G12149" s="453"/>
    </row>
    <row r="12150" spans="7:7" x14ac:dyDescent="0.25">
      <c r="G12150" s="453"/>
    </row>
    <row r="12151" spans="7:7" x14ac:dyDescent="0.25">
      <c r="G12151" s="453"/>
    </row>
    <row r="12152" spans="7:7" x14ac:dyDescent="0.25">
      <c r="G12152" s="453"/>
    </row>
    <row r="12153" spans="7:7" x14ac:dyDescent="0.25">
      <c r="G12153" s="453"/>
    </row>
    <row r="12154" spans="7:7" x14ac:dyDescent="0.25">
      <c r="G12154" s="457"/>
    </row>
    <row r="12155" spans="7:7" x14ac:dyDescent="0.25">
      <c r="G12155" s="453"/>
    </row>
    <row r="12156" spans="7:7" x14ac:dyDescent="0.25">
      <c r="G12156" s="453"/>
    </row>
    <row r="12157" spans="7:7" x14ac:dyDescent="0.25">
      <c r="G12157" s="453"/>
    </row>
    <row r="12158" spans="7:7" x14ac:dyDescent="0.25">
      <c r="G12158" s="453"/>
    </row>
    <row r="12159" spans="7:7" x14ac:dyDescent="0.25">
      <c r="G12159" s="453"/>
    </row>
    <row r="12160" spans="7:7" x14ac:dyDescent="0.25">
      <c r="G12160" s="453"/>
    </row>
    <row r="12161" spans="7:7" x14ac:dyDescent="0.25">
      <c r="G12161" s="453"/>
    </row>
    <row r="12162" spans="7:7" x14ac:dyDescent="0.25">
      <c r="G12162" s="453"/>
    </row>
    <row r="12163" spans="7:7" x14ac:dyDescent="0.25">
      <c r="G12163" s="453"/>
    </row>
    <row r="12164" spans="7:7" x14ac:dyDescent="0.25">
      <c r="G12164" s="453"/>
    </row>
    <row r="12165" spans="7:7" x14ac:dyDescent="0.25">
      <c r="G12165" s="453"/>
    </row>
    <row r="12166" spans="7:7" x14ac:dyDescent="0.25">
      <c r="G12166" s="453"/>
    </row>
    <row r="12167" spans="7:7" x14ac:dyDescent="0.25">
      <c r="G12167" s="453"/>
    </row>
    <row r="12168" spans="7:7" x14ac:dyDescent="0.25">
      <c r="G12168" s="453"/>
    </row>
    <row r="12169" spans="7:7" x14ac:dyDescent="0.25">
      <c r="G12169" s="453"/>
    </row>
    <row r="12170" spans="7:7" x14ac:dyDescent="0.25">
      <c r="G12170" s="453"/>
    </row>
    <row r="12171" spans="7:7" x14ac:dyDescent="0.25">
      <c r="G12171" s="453"/>
    </row>
    <row r="12172" spans="7:7" x14ac:dyDescent="0.25">
      <c r="G12172" s="453"/>
    </row>
    <row r="12173" spans="7:7" x14ac:dyDescent="0.25">
      <c r="G12173" s="453"/>
    </row>
    <row r="12174" spans="7:7" x14ac:dyDescent="0.25">
      <c r="G12174" s="453"/>
    </row>
    <row r="12175" spans="7:7" x14ac:dyDescent="0.25">
      <c r="G12175" s="453"/>
    </row>
    <row r="12176" spans="7:7" x14ac:dyDescent="0.25">
      <c r="G12176" s="453"/>
    </row>
    <row r="12177" spans="7:7" x14ac:dyDescent="0.25">
      <c r="G12177" s="453"/>
    </row>
    <row r="12178" spans="7:7" x14ac:dyDescent="0.25">
      <c r="G12178" s="453"/>
    </row>
    <row r="12179" spans="7:7" x14ac:dyDescent="0.25">
      <c r="G12179" s="453"/>
    </row>
    <row r="12180" spans="7:7" x14ac:dyDescent="0.25">
      <c r="G12180" s="453"/>
    </row>
    <row r="12181" spans="7:7" x14ac:dyDescent="0.25">
      <c r="G12181" s="453"/>
    </row>
    <row r="12182" spans="7:7" x14ac:dyDescent="0.25">
      <c r="G12182" s="453"/>
    </row>
    <row r="12183" spans="7:7" x14ac:dyDescent="0.25">
      <c r="G12183" s="453"/>
    </row>
    <row r="12184" spans="7:7" x14ac:dyDescent="0.25">
      <c r="G12184" s="453"/>
    </row>
    <row r="12185" spans="7:7" x14ac:dyDescent="0.25">
      <c r="G12185" s="453"/>
    </row>
    <row r="12186" spans="7:7" x14ac:dyDescent="0.25">
      <c r="G12186" s="453"/>
    </row>
    <row r="12187" spans="7:7" x14ac:dyDescent="0.25">
      <c r="G12187" s="453"/>
    </row>
    <row r="12188" spans="7:7" x14ac:dyDescent="0.25">
      <c r="G12188" s="453"/>
    </row>
    <row r="12189" spans="7:7" x14ac:dyDescent="0.25">
      <c r="G12189" s="453"/>
    </row>
    <row r="12190" spans="7:7" x14ac:dyDescent="0.25">
      <c r="G12190" s="457"/>
    </row>
    <row r="12191" spans="7:7" x14ac:dyDescent="0.25">
      <c r="G12191" s="453"/>
    </row>
    <row r="12192" spans="7:7" x14ac:dyDescent="0.25">
      <c r="G12192" s="453"/>
    </row>
    <row r="12193" spans="7:7" x14ac:dyDescent="0.25">
      <c r="G12193" s="457"/>
    </row>
    <row r="12194" spans="7:7" x14ac:dyDescent="0.25">
      <c r="G12194" s="453"/>
    </row>
    <row r="12195" spans="7:7" x14ac:dyDescent="0.25">
      <c r="G12195" s="457"/>
    </row>
    <row r="12196" spans="7:7" x14ac:dyDescent="0.25">
      <c r="G12196" s="457"/>
    </row>
    <row r="12197" spans="7:7" x14ac:dyDescent="0.25">
      <c r="G12197" s="453"/>
    </row>
    <row r="12198" spans="7:7" x14ac:dyDescent="0.25">
      <c r="G12198" s="457"/>
    </row>
    <row r="12199" spans="7:7" x14ac:dyDescent="0.25">
      <c r="G12199" s="457"/>
    </row>
    <row r="12200" spans="7:7" x14ac:dyDescent="0.25">
      <c r="G12200" s="457"/>
    </row>
    <row r="12201" spans="7:7" x14ac:dyDescent="0.25">
      <c r="G12201" s="453"/>
    </row>
    <row r="12202" spans="7:7" x14ac:dyDescent="0.25">
      <c r="G12202" s="457"/>
    </row>
    <row r="12203" spans="7:7" x14ac:dyDescent="0.25">
      <c r="G12203" s="453"/>
    </row>
    <row r="12204" spans="7:7" x14ac:dyDescent="0.25">
      <c r="G12204" s="453"/>
    </row>
    <row r="12205" spans="7:7" x14ac:dyDescent="0.25">
      <c r="G12205" s="457"/>
    </row>
    <row r="12206" spans="7:7" x14ac:dyDescent="0.25">
      <c r="G12206" s="457"/>
    </row>
    <row r="12207" spans="7:7" x14ac:dyDescent="0.25">
      <c r="G12207" s="457"/>
    </row>
    <row r="12208" spans="7:7" x14ac:dyDescent="0.25">
      <c r="G12208" s="457"/>
    </row>
    <row r="12209" spans="7:7" x14ac:dyDescent="0.25">
      <c r="G12209" s="453"/>
    </row>
    <row r="12210" spans="7:7" x14ac:dyDescent="0.25">
      <c r="G12210" s="457"/>
    </row>
    <row r="12211" spans="7:7" x14ac:dyDescent="0.25">
      <c r="G12211" s="457"/>
    </row>
    <row r="12212" spans="7:7" x14ac:dyDescent="0.25">
      <c r="G12212" s="453"/>
    </row>
    <row r="12213" spans="7:7" x14ac:dyDescent="0.25">
      <c r="G12213" s="453"/>
    </row>
    <row r="12214" spans="7:7" x14ac:dyDescent="0.25">
      <c r="G12214" s="453"/>
    </row>
    <row r="12215" spans="7:7" x14ac:dyDescent="0.25">
      <c r="G12215" s="453"/>
    </row>
    <row r="12216" spans="7:7" x14ac:dyDescent="0.25">
      <c r="G12216" s="453"/>
    </row>
    <row r="12217" spans="7:7" x14ac:dyDescent="0.25">
      <c r="G12217" s="453"/>
    </row>
    <row r="12218" spans="7:7" x14ac:dyDescent="0.25">
      <c r="G12218" s="453"/>
    </row>
    <row r="12219" spans="7:7" x14ac:dyDescent="0.25">
      <c r="G12219" s="453"/>
    </row>
    <row r="12220" spans="7:7" x14ac:dyDescent="0.25">
      <c r="G12220" s="453"/>
    </row>
    <row r="12221" spans="7:7" x14ac:dyDescent="0.25">
      <c r="G12221" s="453"/>
    </row>
    <row r="12222" spans="7:7" x14ac:dyDescent="0.25">
      <c r="G12222" s="453"/>
    </row>
    <row r="12223" spans="7:7" x14ac:dyDescent="0.25">
      <c r="G12223" s="453"/>
    </row>
    <row r="12224" spans="7:7" x14ac:dyDescent="0.25">
      <c r="G12224" s="453"/>
    </row>
    <row r="12225" spans="7:7" x14ac:dyDescent="0.25">
      <c r="G12225" s="453"/>
    </row>
    <row r="12226" spans="7:7" x14ac:dyDescent="0.25">
      <c r="G12226" s="453"/>
    </row>
    <row r="12227" spans="7:7" x14ac:dyDescent="0.25">
      <c r="G12227" s="453"/>
    </row>
    <row r="12228" spans="7:7" x14ac:dyDescent="0.25">
      <c r="G12228" s="453"/>
    </row>
    <row r="12229" spans="7:7" x14ac:dyDescent="0.25">
      <c r="G12229" s="453"/>
    </row>
    <row r="12230" spans="7:7" x14ac:dyDescent="0.25">
      <c r="G12230" s="453"/>
    </row>
    <row r="12231" spans="7:7" x14ac:dyDescent="0.25">
      <c r="G12231" s="453"/>
    </row>
    <row r="12232" spans="7:7" x14ac:dyDescent="0.25">
      <c r="G12232" s="453"/>
    </row>
    <row r="12233" spans="7:7" x14ac:dyDescent="0.25">
      <c r="G12233" s="453"/>
    </row>
    <row r="12234" spans="7:7" x14ac:dyDescent="0.25">
      <c r="G12234" s="453"/>
    </row>
    <row r="12235" spans="7:7" x14ac:dyDescent="0.25">
      <c r="G12235" s="453"/>
    </row>
    <row r="12236" spans="7:7" x14ac:dyDescent="0.25">
      <c r="G12236" s="453"/>
    </row>
    <row r="12237" spans="7:7" x14ac:dyDescent="0.25">
      <c r="G12237" s="453"/>
    </row>
    <row r="12238" spans="7:7" x14ac:dyDescent="0.25">
      <c r="G12238" s="453"/>
    </row>
    <row r="12239" spans="7:7" x14ac:dyDescent="0.25">
      <c r="G12239" s="453"/>
    </row>
    <row r="12240" spans="7:7" x14ac:dyDescent="0.25">
      <c r="G12240" s="453"/>
    </row>
    <row r="12241" spans="7:7" x14ac:dyDescent="0.25">
      <c r="G12241" s="453"/>
    </row>
    <row r="12242" spans="7:7" x14ac:dyDescent="0.25">
      <c r="G12242" s="453"/>
    </row>
    <row r="12243" spans="7:7" x14ac:dyDescent="0.25">
      <c r="G12243" s="453"/>
    </row>
    <row r="12244" spans="7:7" x14ac:dyDescent="0.25">
      <c r="G12244" s="453"/>
    </row>
    <row r="12245" spans="7:7" x14ac:dyDescent="0.25">
      <c r="G12245" s="453"/>
    </row>
    <row r="12246" spans="7:7" x14ac:dyDescent="0.25">
      <c r="G12246" s="453"/>
    </row>
    <row r="12247" spans="7:7" x14ac:dyDescent="0.25">
      <c r="G12247" s="453"/>
    </row>
    <row r="12248" spans="7:7" x14ac:dyDescent="0.25">
      <c r="G12248" s="453"/>
    </row>
    <row r="12249" spans="7:7" x14ac:dyDescent="0.25">
      <c r="G12249" s="453"/>
    </row>
    <row r="12250" spans="7:7" x14ac:dyDescent="0.25">
      <c r="G12250" s="453"/>
    </row>
    <row r="12251" spans="7:7" x14ac:dyDescent="0.25">
      <c r="G12251" s="453"/>
    </row>
    <row r="12252" spans="7:7" x14ac:dyDescent="0.25">
      <c r="G12252" s="453"/>
    </row>
    <row r="12253" spans="7:7" x14ac:dyDescent="0.25">
      <c r="G12253" s="453"/>
    </row>
    <row r="12254" spans="7:7" x14ac:dyDescent="0.25">
      <c r="G12254" s="453"/>
    </row>
    <row r="12255" spans="7:7" x14ac:dyDescent="0.25">
      <c r="G12255" s="453"/>
    </row>
    <row r="12256" spans="7:7" x14ac:dyDescent="0.25">
      <c r="G12256" s="453"/>
    </row>
    <row r="12257" spans="7:7" x14ac:dyDescent="0.25">
      <c r="G12257" s="453"/>
    </row>
    <row r="12258" spans="7:7" x14ac:dyDescent="0.25">
      <c r="G12258" s="453"/>
    </row>
    <row r="12259" spans="7:7" x14ac:dyDescent="0.25">
      <c r="G12259" s="453"/>
    </row>
    <row r="12260" spans="7:7" x14ac:dyDescent="0.25">
      <c r="G12260" s="453"/>
    </row>
    <row r="12261" spans="7:7" x14ac:dyDescent="0.25">
      <c r="G12261" s="453"/>
    </row>
    <row r="12262" spans="7:7" x14ac:dyDescent="0.25">
      <c r="G12262" s="453"/>
    </row>
    <row r="12263" spans="7:7" x14ac:dyDescent="0.25">
      <c r="G12263" s="453"/>
    </row>
    <row r="12264" spans="7:7" x14ac:dyDescent="0.25">
      <c r="G12264" s="453"/>
    </row>
    <row r="12265" spans="7:7" x14ac:dyDescent="0.25">
      <c r="G12265" s="453"/>
    </row>
    <row r="12266" spans="7:7" x14ac:dyDescent="0.25">
      <c r="G12266" s="453"/>
    </row>
    <row r="12267" spans="7:7" x14ac:dyDescent="0.25">
      <c r="G12267" s="453"/>
    </row>
    <row r="12268" spans="7:7" x14ac:dyDescent="0.25">
      <c r="G12268" s="453"/>
    </row>
    <row r="12269" spans="7:7" x14ac:dyDescent="0.25">
      <c r="G12269" s="453"/>
    </row>
    <row r="12270" spans="7:7" x14ac:dyDescent="0.25">
      <c r="G12270" s="453"/>
    </row>
    <row r="12271" spans="7:7" x14ac:dyDescent="0.25">
      <c r="G12271" s="453"/>
    </row>
    <row r="12272" spans="7:7" x14ac:dyDescent="0.25">
      <c r="G12272" s="453"/>
    </row>
    <row r="12273" spans="7:7" x14ac:dyDescent="0.25">
      <c r="G12273" s="453"/>
    </row>
    <row r="12274" spans="7:7" x14ac:dyDescent="0.25">
      <c r="G12274" s="453"/>
    </row>
    <row r="12275" spans="7:7" x14ac:dyDescent="0.25">
      <c r="G12275" s="453"/>
    </row>
    <row r="12276" spans="7:7" x14ac:dyDescent="0.25">
      <c r="G12276" s="453"/>
    </row>
    <row r="12277" spans="7:7" x14ac:dyDescent="0.25">
      <c r="G12277" s="453"/>
    </row>
    <row r="12278" spans="7:7" x14ac:dyDescent="0.25">
      <c r="G12278" s="453"/>
    </row>
    <row r="12279" spans="7:7" x14ac:dyDescent="0.25">
      <c r="G12279" s="453"/>
    </row>
    <row r="12280" spans="7:7" x14ac:dyDescent="0.25">
      <c r="G12280" s="453"/>
    </row>
    <row r="12281" spans="7:7" x14ac:dyDescent="0.25">
      <c r="G12281" s="453"/>
    </row>
    <row r="12282" spans="7:7" x14ac:dyDescent="0.25">
      <c r="G12282" s="453"/>
    </row>
    <row r="12283" spans="7:7" x14ac:dyDescent="0.25">
      <c r="G12283" s="453"/>
    </row>
    <row r="12284" spans="7:7" x14ac:dyDescent="0.25">
      <c r="G12284" s="453"/>
    </row>
    <row r="12285" spans="7:7" x14ac:dyDescent="0.25">
      <c r="G12285" s="453"/>
    </row>
    <row r="12286" spans="7:7" x14ac:dyDescent="0.25">
      <c r="G12286" s="453"/>
    </row>
    <row r="12287" spans="7:7" x14ac:dyDescent="0.25">
      <c r="G12287" s="453"/>
    </row>
    <row r="12288" spans="7:7" x14ac:dyDescent="0.25">
      <c r="G12288" s="453"/>
    </row>
    <row r="12289" spans="7:7" x14ac:dyDescent="0.25">
      <c r="G12289" s="453"/>
    </row>
    <row r="12290" spans="7:7" x14ac:dyDescent="0.25">
      <c r="G12290" s="453"/>
    </row>
    <row r="12291" spans="7:7" x14ac:dyDescent="0.25">
      <c r="G12291" s="453"/>
    </row>
    <row r="12292" spans="7:7" x14ac:dyDescent="0.25">
      <c r="G12292" s="453"/>
    </row>
    <row r="12293" spans="7:7" x14ac:dyDescent="0.25">
      <c r="G12293" s="453"/>
    </row>
    <row r="12294" spans="7:7" x14ac:dyDescent="0.25">
      <c r="G12294" s="457"/>
    </row>
    <row r="12295" spans="7:7" x14ac:dyDescent="0.25">
      <c r="G12295" s="457"/>
    </row>
    <row r="12296" spans="7:7" x14ac:dyDescent="0.25">
      <c r="G12296" s="457"/>
    </row>
    <row r="12297" spans="7:7" x14ac:dyDescent="0.25">
      <c r="G12297" s="453"/>
    </row>
    <row r="12298" spans="7:7" x14ac:dyDescent="0.25">
      <c r="G12298" s="453"/>
    </row>
    <row r="12299" spans="7:7" x14ac:dyDescent="0.25">
      <c r="G12299" s="453"/>
    </row>
    <row r="12300" spans="7:7" x14ac:dyDescent="0.25">
      <c r="G12300" s="453"/>
    </row>
    <row r="12301" spans="7:7" x14ac:dyDescent="0.25">
      <c r="G12301" s="453"/>
    </row>
    <row r="12302" spans="7:7" x14ac:dyDescent="0.25">
      <c r="G12302" s="453"/>
    </row>
    <row r="12303" spans="7:7" x14ac:dyDescent="0.25">
      <c r="G12303" s="453"/>
    </row>
    <row r="12304" spans="7:7" x14ac:dyDescent="0.25">
      <c r="G12304" s="453"/>
    </row>
    <row r="12305" spans="7:7" x14ac:dyDescent="0.25">
      <c r="G12305" s="453"/>
    </row>
    <row r="12306" spans="7:7" x14ac:dyDescent="0.25">
      <c r="G12306" s="453"/>
    </row>
    <row r="12307" spans="7:7" x14ac:dyDescent="0.25">
      <c r="G12307" s="453"/>
    </row>
    <row r="12308" spans="7:7" x14ac:dyDescent="0.25">
      <c r="G12308" s="453"/>
    </row>
    <row r="12309" spans="7:7" x14ac:dyDescent="0.25">
      <c r="G12309" s="453"/>
    </row>
    <row r="12310" spans="7:7" x14ac:dyDescent="0.25">
      <c r="G12310" s="453"/>
    </row>
    <row r="12311" spans="7:7" x14ac:dyDescent="0.25">
      <c r="G12311" s="453"/>
    </row>
    <row r="12312" spans="7:7" x14ac:dyDescent="0.25">
      <c r="G12312" s="453"/>
    </row>
    <row r="12313" spans="7:7" x14ac:dyDescent="0.25">
      <c r="G12313" s="453"/>
    </row>
    <row r="12314" spans="7:7" x14ac:dyDescent="0.25">
      <c r="G12314" s="453"/>
    </row>
    <row r="12315" spans="7:7" x14ac:dyDescent="0.25">
      <c r="G12315" s="453"/>
    </row>
    <row r="12316" spans="7:7" x14ac:dyDescent="0.25">
      <c r="G12316" s="453"/>
    </row>
    <row r="12317" spans="7:7" x14ac:dyDescent="0.25">
      <c r="G12317" s="453"/>
    </row>
    <row r="12318" spans="7:7" x14ac:dyDescent="0.25">
      <c r="G12318" s="453"/>
    </row>
    <row r="12319" spans="7:7" x14ac:dyDescent="0.25">
      <c r="G12319" s="453"/>
    </row>
    <row r="12320" spans="7:7" x14ac:dyDescent="0.25">
      <c r="G12320" s="453"/>
    </row>
    <row r="12321" spans="7:7" x14ac:dyDescent="0.25">
      <c r="G12321" s="453"/>
    </row>
    <row r="12322" spans="7:7" x14ac:dyDescent="0.25">
      <c r="G12322" s="453"/>
    </row>
    <row r="12323" spans="7:7" x14ac:dyDescent="0.25">
      <c r="G12323" s="453"/>
    </row>
    <row r="12324" spans="7:7" x14ac:dyDescent="0.25">
      <c r="G12324" s="453"/>
    </row>
    <row r="12325" spans="7:7" x14ac:dyDescent="0.25">
      <c r="G12325" s="453"/>
    </row>
    <row r="12326" spans="7:7" x14ac:dyDescent="0.25">
      <c r="G12326" s="453"/>
    </row>
    <row r="12327" spans="7:7" x14ac:dyDescent="0.25">
      <c r="G12327" s="453"/>
    </row>
    <row r="12328" spans="7:7" x14ac:dyDescent="0.25">
      <c r="G12328" s="453"/>
    </row>
    <row r="12329" spans="7:7" x14ac:dyDescent="0.25">
      <c r="G12329" s="453"/>
    </row>
    <row r="12330" spans="7:7" x14ac:dyDescent="0.25">
      <c r="G12330" s="453"/>
    </row>
    <row r="12331" spans="7:7" x14ac:dyDescent="0.25">
      <c r="G12331" s="453"/>
    </row>
    <row r="12332" spans="7:7" x14ac:dyDescent="0.25">
      <c r="G12332" s="453"/>
    </row>
    <row r="12333" spans="7:7" x14ac:dyDescent="0.25">
      <c r="G12333" s="453"/>
    </row>
    <row r="12334" spans="7:7" x14ac:dyDescent="0.25">
      <c r="G12334" s="453"/>
    </row>
    <row r="12335" spans="7:7" x14ac:dyDescent="0.25">
      <c r="G12335" s="453"/>
    </row>
    <row r="12336" spans="7:7" x14ac:dyDescent="0.25">
      <c r="G12336" s="453"/>
    </row>
    <row r="12337" spans="7:7" x14ac:dyDescent="0.25">
      <c r="G12337" s="453"/>
    </row>
    <row r="12338" spans="7:7" x14ac:dyDescent="0.25">
      <c r="G12338" s="453"/>
    </row>
    <row r="12339" spans="7:7" x14ac:dyDescent="0.25">
      <c r="G12339" s="453"/>
    </row>
    <row r="12340" spans="7:7" x14ac:dyDescent="0.25">
      <c r="G12340" s="453"/>
    </row>
    <row r="12341" spans="7:7" x14ac:dyDescent="0.25">
      <c r="G12341" s="453"/>
    </row>
    <row r="12342" spans="7:7" x14ac:dyDescent="0.25">
      <c r="G12342" s="453"/>
    </row>
    <row r="12343" spans="7:7" x14ac:dyDescent="0.25">
      <c r="G12343" s="453"/>
    </row>
    <row r="12344" spans="7:7" x14ac:dyDescent="0.25">
      <c r="G12344" s="453"/>
    </row>
    <row r="12345" spans="7:7" x14ac:dyDescent="0.25">
      <c r="G12345" s="453"/>
    </row>
    <row r="12346" spans="7:7" x14ac:dyDescent="0.25">
      <c r="G12346" s="453"/>
    </row>
    <row r="12347" spans="7:7" x14ac:dyDescent="0.25">
      <c r="G12347" s="453"/>
    </row>
    <row r="12348" spans="7:7" x14ac:dyDescent="0.25">
      <c r="G12348" s="453"/>
    </row>
    <row r="12349" spans="7:7" x14ac:dyDescent="0.25">
      <c r="G12349" s="453"/>
    </row>
    <row r="12350" spans="7:7" x14ac:dyDescent="0.25">
      <c r="G12350" s="453"/>
    </row>
    <row r="12351" spans="7:7" x14ac:dyDescent="0.25">
      <c r="G12351" s="457"/>
    </row>
    <row r="12352" spans="7:7" x14ac:dyDescent="0.25">
      <c r="G12352" s="457"/>
    </row>
    <row r="12353" spans="7:7" x14ac:dyDescent="0.25">
      <c r="G12353" s="457"/>
    </row>
    <row r="12354" spans="7:7" x14ac:dyDescent="0.25">
      <c r="G12354" s="457"/>
    </row>
    <row r="12355" spans="7:7" x14ac:dyDescent="0.25">
      <c r="G12355" s="457"/>
    </row>
    <row r="12356" spans="7:7" x14ac:dyDescent="0.25">
      <c r="G12356" s="457"/>
    </row>
    <row r="12357" spans="7:7" x14ac:dyDescent="0.25">
      <c r="G12357" s="457"/>
    </row>
    <row r="12358" spans="7:7" x14ac:dyDescent="0.25">
      <c r="G12358" s="457"/>
    </row>
    <row r="12359" spans="7:7" x14ac:dyDescent="0.25">
      <c r="G12359" s="457"/>
    </row>
    <row r="12360" spans="7:7" x14ac:dyDescent="0.25">
      <c r="G12360" s="457"/>
    </row>
    <row r="12361" spans="7:7" x14ac:dyDescent="0.25">
      <c r="G12361" s="457"/>
    </row>
    <row r="12362" spans="7:7" x14ac:dyDescent="0.25">
      <c r="G12362" s="453"/>
    </row>
    <row r="12363" spans="7:7" x14ac:dyDescent="0.25">
      <c r="G12363" s="453"/>
    </row>
    <row r="12364" spans="7:7" x14ac:dyDescent="0.25">
      <c r="G12364" s="453"/>
    </row>
    <row r="12365" spans="7:7" x14ac:dyDescent="0.25">
      <c r="G12365" s="453"/>
    </row>
    <row r="12366" spans="7:7" x14ac:dyDescent="0.25">
      <c r="G12366" s="453"/>
    </row>
    <row r="12367" spans="7:7" x14ac:dyDescent="0.25">
      <c r="G12367" s="453"/>
    </row>
    <row r="12368" spans="7:7" x14ac:dyDescent="0.25">
      <c r="G12368" s="453"/>
    </row>
    <row r="12369" spans="7:7" x14ac:dyDescent="0.25">
      <c r="G12369" s="453"/>
    </row>
    <row r="12370" spans="7:7" x14ac:dyDescent="0.25">
      <c r="G12370" s="453"/>
    </row>
    <row r="12371" spans="7:7" x14ac:dyDescent="0.25">
      <c r="G12371" s="453"/>
    </row>
    <row r="12372" spans="7:7" x14ac:dyDescent="0.25">
      <c r="G12372" s="453"/>
    </row>
    <row r="12373" spans="7:7" x14ac:dyDescent="0.25">
      <c r="G12373" s="453"/>
    </row>
    <row r="12374" spans="7:7" x14ac:dyDescent="0.25">
      <c r="G12374" s="453"/>
    </row>
    <row r="12375" spans="7:7" x14ac:dyDescent="0.25">
      <c r="G12375" s="453"/>
    </row>
    <row r="12376" spans="7:7" x14ac:dyDescent="0.25">
      <c r="G12376" s="453"/>
    </row>
    <row r="12377" spans="7:7" x14ac:dyDescent="0.25">
      <c r="G12377" s="453"/>
    </row>
    <row r="12378" spans="7:7" x14ac:dyDescent="0.25">
      <c r="G12378" s="453"/>
    </row>
    <row r="12379" spans="7:7" x14ac:dyDescent="0.25">
      <c r="G12379" s="453"/>
    </row>
    <row r="12380" spans="7:7" x14ac:dyDescent="0.25">
      <c r="G12380" s="453"/>
    </row>
    <row r="12381" spans="7:7" x14ac:dyDescent="0.25">
      <c r="G12381" s="453"/>
    </row>
    <row r="12382" spans="7:7" x14ac:dyDescent="0.25">
      <c r="G12382" s="453"/>
    </row>
    <row r="12383" spans="7:7" x14ac:dyDescent="0.25">
      <c r="G12383" s="453"/>
    </row>
    <row r="12384" spans="7:7" x14ac:dyDescent="0.25">
      <c r="G12384" s="453"/>
    </row>
    <row r="12385" spans="7:7" x14ac:dyDescent="0.25">
      <c r="G12385" s="453"/>
    </row>
    <row r="12386" spans="7:7" x14ac:dyDescent="0.25">
      <c r="G12386" s="453"/>
    </row>
    <row r="12387" spans="7:7" x14ac:dyDescent="0.25">
      <c r="G12387" s="453"/>
    </row>
    <row r="12388" spans="7:7" x14ac:dyDescent="0.25">
      <c r="G12388" s="457"/>
    </row>
    <row r="12389" spans="7:7" x14ac:dyDescent="0.25">
      <c r="G12389" s="453"/>
    </row>
    <row r="12390" spans="7:7" x14ac:dyDescent="0.25">
      <c r="G12390" s="453"/>
    </row>
    <row r="12391" spans="7:7" x14ac:dyDescent="0.25">
      <c r="G12391" s="453"/>
    </row>
    <row r="12392" spans="7:7" x14ac:dyDescent="0.25">
      <c r="G12392" s="453"/>
    </row>
    <row r="12393" spans="7:7" x14ac:dyDescent="0.25">
      <c r="G12393" s="453"/>
    </row>
    <row r="12394" spans="7:7" x14ac:dyDescent="0.25">
      <c r="G12394" s="453"/>
    </row>
    <row r="12395" spans="7:7" x14ac:dyDescent="0.25">
      <c r="G12395" s="453"/>
    </row>
    <row r="12396" spans="7:7" x14ac:dyDescent="0.25">
      <c r="G12396" s="453"/>
    </row>
    <row r="12397" spans="7:7" x14ac:dyDescent="0.25">
      <c r="G12397" s="453"/>
    </row>
    <row r="12398" spans="7:7" x14ac:dyDescent="0.25">
      <c r="G12398" s="453"/>
    </row>
    <row r="12399" spans="7:7" x14ac:dyDescent="0.25">
      <c r="G12399" s="453"/>
    </row>
    <row r="12400" spans="7:7" x14ac:dyDescent="0.25">
      <c r="G12400" s="453"/>
    </row>
    <row r="12401" spans="7:7" x14ac:dyDescent="0.25">
      <c r="G12401" s="453"/>
    </row>
    <row r="12402" spans="7:7" x14ac:dyDescent="0.25">
      <c r="G12402" s="453"/>
    </row>
    <row r="12403" spans="7:7" x14ac:dyDescent="0.25">
      <c r="G12403" s="453"/>
    </row>
    <row r="12404" spans="7:7" x14ac:dyDescent="0.25">
      <c r="G12404" s="453"/>
    </row>
    <row r="12405" spans="7:7" x14ac:dyDescent="0.25">
      <c r="G12405" s="453"/>
    </row>
    <row r="12406" spans="7:7" x14ac:dyDescent="0.25">
      <c r="G12406" s="453"/>
    </row>
    <row r="12407" spans="7:7" x14ac:dyDescent="0.25">
      <c r="G12407" s="453"/>
    </row>
    <row r="12408" spans="7:7" x14ac:dyDescent="0.25">
      <c r="G12408" s="453"/>
    </row>
    <row r="12409" spans="7:7" x14ac:dyDescent="0.25">
      <c r="G12409" s="453"/>
    </row>
    <row r="12410" spans="7:7" x14ac:dyDescent="0.25">
      <c r="G12410" s="453"/>
    </row>
    <row r="12411" spans="7:7" x14ac:dyDescent="0.25">
      <c r="G12411" s="453"/>
    </row>
    <row r="12412" spans="7:7" x14ac:dyDescent="0.25">
      <c r="G12412" s="453"/>
    </row>
    <row r="12413" spans="7:7" x14ac:dyDescent="0.25">
      <c r="G12413" s="453"/>
    </row>
    <row r="12414" spans="7:7" x14ac:dyDescent="0.25">
      <c r="G12414" s="453"/>
    </row>
    <row r="12415" spans="7:7" x14ac:dyDescent="0.25">
      <c r="G12415" s="457"/>
    </row>
    <row r="12416" spans="7:7" x14ac:dyDescent="0.25">
      <c r="G12416" s="453"/>
    </row>
    <row r="12417" spans="7:7" x14ac:dyDescent="0.25">
      <c r="G12417" s="453"/>
    </row>
    <row r="12418" spans="7:7" x14ac:dyDescent="0.25">
      <c r="G12418" s="453"/>
    </row>
    <row r="12419" spans="7:7" x14ac:dyDescent="0.25">
      <c r="G12419" s="453"/>
    </row>
    <row r="12420" spans="7:7" x14ac:dyDescent="0.25">
      <c r="G12420" s="453"/>
    </row>
    <row r="12421" spans="7:7" x14ac:dyDescent="0.25">
      <c r="G12421" s="453"/>
    </row>
    <row r="12422" spans="7:7" x14ac:dyDescent="0.25">
      <c r="G12422" s="453"/>
    </row>
    <row r="12423" spans="7:7" x14ac:dyDescent="0.25">
      <c r="G12423" s="453"/>
    </row>
    <row r="12424" spans="7:7" x14ac:dyDescent="0.25">
      <c r="G12424" s="457"/>
    </row>
    <row r="12425" spans="7:7" x14ac:dyDescent="0.25">
      <c r="G12425" s="457"/>
    </row>
    <row r="12426" spans="7:7" x14ac:dyDescent="0.25">
      <c r="G12426" s="457"/>
    </row>
    <row r="12427" spans="7:7" x14ac:dyDescent="0.25">
      <c r="G12427" s="457"/>
    </row>
    <row r="12428" spans="7:7" x14ac:dyDescent="0.25">
      <c r="G12428" s="457"/>
    </row>
    <row r="12429" spans="7:7" x14ac:dyDescent="0.25">
      <c r="G12429" s="457"/>
    </row>
    <row r="12430" spans="7:7" x14ac:dyDescent="0.25">
      <c r="G12430" s="457"/>
    </row>
    <row r="12431" spans="7:7" x14ac:dyDescent="0.25">
      <c r="G12431" s="457"/>
    </row>
    <row r="12432" spans="7:7" x14ac:dyDescent="0.25">
      <c r="G12432" s="457"/>
    </row>
    <row r="12433" spans="7:7" x14ac:dyDescent="0.25">
      <c r="G12433" s="457"/>
    </row>
    <row r="12434" spans="7:7" x14ac:dyDescent="0.25">
      <c r="G12434" s="457"/>
    </row>
    <row r="12435" spans="7:7" x14ac:dyDescent="0.25">
      <c r="G12435" s="453"/>
    </row>
    <row r="12436" spans="7:7" x14ac:dyDescent="0.25">
      <c r="G12436" s="457"/>
    </row>
    <row r="12437" spans="7:7" x14ac:dyDescent="0.25">
      <c r="G12437" s="453"/>
    </row>
    <row r="12438" spans="7:7" x14ac:dyDescent="0.25">
      <c r="G12438" s="453"/>
    </row>
    <row r="12439" spans="7:7" x14ac:dyDescent="0.25">
      <c r="G12439" s="457"/>
    </row>
    <row r="12440" spans="7:7" x14ac:dyDescent="0.25">
      <c r="G12440" s="457"/>
    </row>
    <row r="12441" spans="7:7" x14ac:dyDescent="0.25">
      <c r="G12441" s="453"/>
    </row>
    <row r="12442" spans="7:7" x14ac:dyDescent="0.25">
      <c r="G12442" s="453"/>
    </row>
    <row r="12443" spans="7:7" x14ac:dyDescent="0.25">
      <c r="G12443" s="453"/>
    </row>
    <row r="12444" spans="7:7" x14ac:dyDescent="0.25">
      <c r="G12444" s="453"/>
    </row>
    <row r="12445" spans="7:7" x14ac:dyDescent="0.25">
      <c r="G12445" s="453"/>
    </row>
    <row r="12446" spans="7:7" x14ac:dyDescent="0.25">
      <c r="G12446" s="453"/>
    </row>
    <row r="12447" spans="7:7" x14ac:dyDescent="0.25">
      <c r="G12447" s="453"/>
    </row>
    <row r="12448" spans="7:7" x14ac:dyDescent="0.25">
      <c r="G12448" s="453"/>
    </row>
    <row r="12449" spans="7:7" x14ac:dyDescent="0.25">
      <c r="G12449" s="453"/>
    </row>
    <row r="12450" spans="7:7" x14ac:dyDescent="0.25">
      <c r="G12450" s="453"/>
    </row>
    <row r="12451" spans="7:7" x14ac:dyDescent="0.25">
      <c r="G12451" s="453"/>
    </row>
    <row r="12452" spans="7:7" x14ac:dyDescent="0.25">
      <c r="G12452" s="453"/>
    </row>
    <row r="12453" spans="7:7" x14ac:dyDescent="0.25">
      <c r="G12453" s="453"/>
    </row>
    <row r="12454" spans="7:7" x14ac:dyDescent="0.25">
      <c r="G12454" s="453"/>
    </row>
    <row r="12455" spans="7:7" x14ac:dyDescent="0.25">
      <c r="G12455" s="453"/>
    </row>
    <row r="12456" spans="7:7" x14ac:dyDescent="0.25">
      <c r="G12456" s="453"/>
    </row>
    <row r="12457" spans="7:7" x14ac:dyDescent="0.25">
      <c r="G12457" s="453"/>
    </row>
    <row r="12458" spans="7:7" x14ac:dyDescent="0.25">
      <c r="G12458" s="453"/>
    </row>
    <row r="12459" spans="7:7" x14ac:dyDescent="0.25">
      <c r="G12459" s="453"/>
    </row>
    <row r="12460" spans="7:7" x14ac:dyDescent="0.25">
      <c r="G12460" s="453"/>
    </row>
    <row r="12461" spans="7:7" x14ac:dyDescent="0.25">
      <c r="G12461" s="453"/>
    </row>
    <row r="12462" spans="7:7" x14ac:dyDescent="0.25">
      <c r="G12462" s="453"/>
    </row>
    <row r="12463" spans="7:7" x14ac:dyDescent="0.25">
      <c r="G12463" s="453"/>
    </row>
    <row r="12464" spans="7:7" x14ac:dyDescent="0.25">
      <c r="G12464" s="453"/>
    </row>
    <row r="12465" spans="7:7" x14ac:dyDescent="0.25">
      <c r="G12465" s="453"/>
    </row>
    <row r="12466" spans="7:7" x14ac:dyDescent="0.25">
      <c r="G12466" s="453"/>
    </row>
    <row r="12467" spans="7:7" x14ac:dyDescent="0.25">
      <c r="G12467" s="453"/>
    </row>
    <row r="12468" spans="7:7" x14ac:dyDescent="0.25">
      <c r="G12468" s="453"/>
    </row>
    <row r="12469" spans="7:7" x14ac:dyDescent="0.25">
      <c r="G12469" s="453"/>
    </row>
    <row r="12470" spans="7:7" x14ac:dyDescent="0.25">
      <c r="G12470" s="453"/>
    </row>
    <row r="12471" spans="7:7" x14ac:dyDescent="0.25">
      <c r="G12471" s="453"/>
    </row>
    <row r="12472" spans="7:7" x14ac:dyDescent="0.25">
      <c r="G12472" s="453"/>
    </row>
    <row r="12473" spans="7:7" x14ac:dyDescent="0.25">
      <c r="G12473" s="453"/>
    </row>
    <row r="12474" spans="7:7" x14ac:dyDescent="0.25">
      <c r="G12474" s="457"/>
    </row>
  </sheetData>
  <pageMargins left="0.51180555555555596" right="0.51180555555555596" top="0.78749999999999998" bottom="0.78749999999999998" header="0.511811023622047" footer="0.511811023622047"/>
  <pageSetup paperSize="9"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856BF-A821-4DF5-A34C-EA7B74580287}">
  <dimension ref="A1:H4861"/>
  <sheetViews>
    <sheetView workbookViewId="0">
      <selection activeCell="J17" sqref="J17"/>
    </sheetView>
  </sheetViews>
  <sheetFormatPr defaultRowHeight="15" x14ac:dyDescent="0.25"/>
  <cols>
    <col min="1" max="1" width="17.7109375" customWidth="1"/>
    <col min="2" max="2" width="14.7109375" customWidth="1"/>
    <col min="3" max="3" width="60.7109375" customWidth="1"/>
    <col min="4" max="4" width="10.7109375" customWidth="1"/>
    <col min="5" max="5" width="11.7109375" customWidth="1"/>
    <col min="6" max="7" width="16.7109375" customWidth="1"/>
    <col min="8" max="8" width="14" style="426" customWidth="1"/>
  </cols>
  <sheetData>
    <row r="1" spans="1:8" x14ac:dyDescent="0.25">
      <c r="A1" s="438" t="s">
        <v>6162</v>
      </c>
    </row>
    <row r="2" spans="1:8" x14ac:dyDescent="0.25">
      <c r="A2" s="439" t="s">
        <v>6163</v>
      </c>
    </row>
    <row r="3" spans="1:8" x14ac:dyDescent="0.25">
      <c r="A3" s="439" t="s">
        <v>6164</v>
      </c>
      <c r="B3" s="440" t="s">
        <v>14015</v>
      </c>
      <c r="E3" s="441" t="s">
        <v>14996</v>
      </c>
    </row>
    <row r="4" spans="1:8" x14ac:dyDescent="0.25">
      <c r="A4" s="439" t="s">
        <v>6165</v>
      </c>
      <c r="B4" s="440" t="s">
        <v>14016</v>
      </c>
      <c r="E4" s="442" t="s">
        <v>14997</v>
      </c>
      <c r="F4" s="443" t="s">
        <v>6166</v>
      </c>
      <c r="G4" s="443" t="s">
        <v>6167</v>
      </c>
    </row>
    <row r="5" spans="1:8" x14ac:dyDescent="0.25">
      <c r="E5" s="443" t="s">
        <v>6168</v>
      </c>
      <c r="F5" s="444" t="s">
        <v>6169</v>
      </c>
      <c r="G5" s="444" t="s">
        <v>6170</v>
      </c>
    </row>
    <row r="6" spans="1:8" x14ac:dyDescent="0.25">
      <c r="A6" s="438" t="s">
        <v>6171</v>
      </c>
      <c r="B6" s="439" t="s">
        <v>6172</v>
      </c>
      <c r="C6" s="439" t="s">
        <v>6173</v>
      </c>
      <c r="E6" s="443" t="s">
        <v>6174</v>
      </c>
      <c r="F6" s="445">
        <v>0.96120000000000005</v>
      </c>
      <c r="G6" s="445">
        <v>0.9909</v>
      </c>
    </row>
    <row r="7" spans="1:8" x14ac:dyDescent="0.25">
      <c r="A7" s="446" t="s">
        <v>6175</v>
      </c>
      <c r="E7" s="443" t="s">
        <v>6176</v>
      </c>
      <c r="F7" s="445">
        <v>0.56669999999999998</v>
      </c>
      <c r="G7" s="445">
        <v>0.58509999999999995</v>
      </c>
    </row>
    <row r="9" spans="1:8" x14ac:dyDescent="0.25">
      <c r="A9" s="447"/>
      <c r="E9" s="442" t="s">
        <v>6177</v>
      </c>
    </row>
    <row r="10" spans="1:8" ht="25.5" x14ac:dyDescent="0.25">
      <c r="A10" s="443" t="s">
        <v>6178</v>
      </c>
      <c r="B10" s="443" t="s">
        <v>6179</v>
      </c>
      <c r="C10" s="443" t="s">
        <v>6180</v>
      </c>
      <c r="D10" s="443" t="s">
        <v>6181</v>
      </c>
      <c r="E10" s="443" t="s">
        <v>6182</v>
      </c>
      <c r="F10" s="443" t="s">
        <v>6166</v>
      </c>
      <c r="G10" s="443" t="s">
        <v>6167</v>
      </c>
      <c r="H10" s="448" t="s">
        <v>6183</v>
      </c>
    </row>
    <row r="11" spans="1:8" x14ac:dyDescent="0.25">
      <c r="A11" s="449"/>
      <c r="B11" s="449">
        <v>45333</v>
      </c>
      <c r="C11" s="439" t="s">
        <v>12539</v>
      </c>
      <c r="D11" s="449" t="s">
        <v>60</v>
      </c>
      <c r="E11" s="449" t="s">
        <v>5365</v>
      </c>
      <c r="F11" s="450">
        <v>213.23</v>
      </c>
      <c r="G11" s="450">
        <v>189.89</v>
      </c>
      <c r="H11" s="426">
        <f>IF(F11&gt;0,F11,G11)</f>
        <v>213.23</v>
      </c>
    </row>
    <row r="12" spans="1:8" x14ac:dyDescent="0.25">
      <c r="A12" s="449"/>
      <c r="B12" s="449">
        <v>11270</v>
      </c>
      <c r="C12" s="439" t="s">
        <v>6184</v>
      </c>
      <c r="D12" s="449" t="s">
        <v>60</v>
      </c>
      <c r="E12" s="449" t="s">
        <v>5365</v>
      </c>
      <c r="F12" s="450"/>
      <c r="G12" s="450">
        <v>2.52</v>
      </c>
      <c r="H12" s="426">
        <f t="shared" ref="H12:H75" si="0">IF(F12&gt;0,F12,G12)</f>
        <v>2.52</v>
      </c>
    </row>
    <row r="13" spans="1:8" x14ac:dyDescent="0.25">
      <c r="A13" s="449"/>
      <c r="B13" s="449">
        <v>412</v>
      </c>
      <c r="C13" s="439" t="s">
        <v>6185</v>
      </c>
      <c r="D13" s="449" t="s">
        <v>60</v>
      </c>
      <c r="E13" s="449" t="s">
        <v>5365</v>
      </c>
      <c r="F13" s="450">
        <v>1.1299999999999999</v>
      </c>
      <c r="G13" s="450">
        <v>1.1299999999999999</v>
      </c>
      <c r="H13" s="426">
        <f t="shared" si="0"/>
        <v>1.1299999999999999</v>
      </c>
    </row>
    <row r="14" spans="1:8" x14ac:dyDescent="0.25">
      <c r="A14" s="449"/>
      <c r="B14" s="449">
        <v>414</v>
      </c>
      <c r="C14" s="439" t="s">
        <v>6186</v>
      </c>
      <c r="D14" s="449" t="s">
        <v>60</v>
      </c>
      <c r="E14" s="449" t="s">
        <v>5365</v>
      </c>
      <c r="F14" s="450">
        <v>7.0000000000000007E-2</v>
      </c>
      <c r="G14" s="450">
        <v>7.0000000000000007E-2</v>
      </c>
      <c r="H14" s="426">
        <f t="shared" si="0"/>
        <v>7.0000000000000007E-2</v>
      </c>
    </row>
    <row r="15" spans="1:8" x14ac:dyDescent="0.25">
      <c r="A15" s="449"/>
      <c r="B15" s="449">
        <v>410</v>
      </c>
      <c r="C15" s="439" t="s">
        <v>6187</v>
      </c>
      <c r="D15" s="449" t="s">
        <v>60</v>
      </c>
      <c r="E15" s="449" t="s">
        <v>5365</v>
      </c>
      <c r="F15" s="450">
        <v>0.17</v>
      </c>
      <c r="G15" s="450">
        <v>0.17</v>
      </c>
      <c r="H15" s="426">
        <f t="shared" si="0"/>
        <v>0.17</v>
      </c>
    </row>
    <row r="16" spans="1:8" x14ac:dyDescent="0.25">
      <c r="A16" s="449"/>
      <c r="B16" s="449">
        <v>411</v>
      </c>
      <c r="C16" s="439" t="s">
        <v>6188</v>
      </c>
      <c r="D16" s="449" t="s">
        <v>60</v>
      </c>
      <c r="E16" s="449" t="s">
        <v>6189</v>
      </c>
      <c r="F16" s="450">
        <v>0.22</v>
      </c>
      <c r="G16" s="450">
        <v>0.22</v>
      </c>
      <c r="H16" s="426">
        <f t="shared" si="0"/>
        <v>0.22</v>
      </c>
    </row>
    <row r="17" spans="1:8" x14ac:dyDescent="0.25">
      <c r="A17" s="449"/>
      <c r="B17" s="449">
        <v>408</v>
      </c>
      <c r="C17" s="439" t="s">
        <v>6190</v>
      </c>
      <c r="D17" s="449" t="s">
        <v>60</v>
      </c>
      <c r="E17" s="449" t="s">
        <v>5365</v>
      </c>
      <c r="F17" s="450">
        <v>1.0900000000000001</v>
      </c>
      <c r="G17" s="450">
        <v>1.0900000000000001</v>
      </c>
      <c r="H17" s="426">
        <f t="shared" si="0"/>
        <v>1.0900000000000001</v>
      </c>
    </row>
    <row r="18" spans="1:8" x14ac:dyDescent="0.25">
      <c r="A18" s="449"/>
      <c r="B18" s="449">
        <v>39131</v>
      </c>
      <c r="C18" s="439" t="s">
        <v>6191</v>
      </c>
      <c r="D18" s="449" t="s">
        <v>60</v>
      </c>
      <c r="E18" s="449" t="s">
        <v>5365</v>
      </c>
      <c r="F18" s="450">
        <v>4.4000000000000004</v>
      </c>
      <c r="G18" s="450">
        <v>3.35</v>
      </c>
      <c r="H18" s="426">
        <f t="shared" si="0"/>
        <v>4.4000000000000004</v>
      </c>
    </row>
    <row r="19" spans="1:8" x14ac:dyDescent="0.25">
      <c r="A19" s="449"/>
      <c r="B19" s="449">
        <v>394</v>
      </c>
      <c r="C19" s="439" t="s">
        <v>6192</v>
      </c>
      <c r="D19" s="449" t="s">
        <v>60</v>
      </c>
      <c r="E19" s="449" t="s">
        <v>5365</v>
      </c>
      <c r="F19" s="450">
        <v>4.46</v>
      </c>
      <c r="G19" s="450">
        <v>3.39</v>
      </c>
      <c r="H19" s="426">
        <f t="shared" si="0"/>
        <v>4.46</v>
      </c>
    </row>
    <row r="20" spans="1:8" x14ac:dyDescent="0.25">
      <c r="A20" s="449"/>
      <c r="B20" s="449">
        <v>39130</v>
      </c>
      <c r="C20" s="439" t="s">
        <v>6193</v>
      </c>
      <c r="D20" s="449" t="s">
        <v>60</v>
      </c>
      <c r="E20" s="449" t="s">
        <v>5365</v>
      </c>
      <c r="F20" s="450">
        <v>4.0199999999999996</v>
      </c>
      <c r="G20" s="450">
        <v>3.05</v>
      </c>
      <c r="H20" s="426">
        <f t="shared" si="0"/>
        <v>4.0199999999999996</v>
      </c>
    </row>
    <row r="21" spans="1:8" x14ac:dyDescent="0.25">
      <c r="A21" s="449"/>
      <c r="B21" s="449">
        <v>395</v>
      </c>
      <c r="C21" s="439" t="s">
        <v>6194</v>
      </c>
      <c r="D21" s="449" t="s">
        <v>60</v>
      </c>
      <c r="E21" s="449" t="s">
        <v>5365</v>
      </c>
      <c r="F21" s="450">
        <v>4.29</v>
      </c>
      <c r="G21" s="450">
        <v>3.26</v>
      </c>
      <c r="H21" s="426">
        <f t="shared" si="0"/>
        <v>4.29</v>
      </c>
    </row>
    <row r="22" spans="1:8" x14ac:dyDescent="0.25">
      <c r="A22" s="449"/>
      <c r="B22" s="449">
        <v>39129</v>
      </c>
      <c r="C22" s="439" t="s">
        <v>6195</v>
      </c>
      <c r="D22" s="449" t="s">
        <v>60</v>
      </c>
      <c r="E22" s="449" t="s">
        <v>5365</v>
      </c>
      <c r="F22" s="450">
        <v>2.4700000000000002</v>
      </c>
      <c r="G22" s="450">
        <v>1.88</v>
      </c>
      <c r="H22" s="426">
        <f t="shared" si="0"/>
        <v>2.4700000000000002</v>
      </c>
    </row>
    <row r="23" spans="1:8" x14ac:dyDescent="0.25">
      <c r="A23" s="449"/>
      <c r="B23" s="449">
        <v>393</v>
      </c>
      <c r="C23" s="439" t="s">
        <v>6196</v>
      </c>
      <c r="D23" s="449" t="s">
        <v>60</v>
      </c>
      <c r="E23" s="449" t="s">
        <v>6189</v>
      </c>
      <c r="F23" s="450">
        <v>2.59</v>
      </c>
      <c r="G23" s="450">
        <v>1.97</v>
      </c>
      <c r="H23" s="426">
        <f t="shared" si="0"/>
        <v>2.59</v>
      </c>
    </row>
    <row r="24" spans="1:8" x14ac:dyDescent="0.25">
      <c r="A24" s="449"/>
      <c r="B24" s="449">
        <v>39127</v>
      </c>
      <c r="C24" s="439" t="s">
        <v>6197</v>
      </c>
      <c r="D24" s="449" t="s">
        <v>60</v>
      </c>
      <c r="E24" s="449" t="s">
        <v>5365</v>
      </c>
      <c r="F24" s="450">
        <v>2.12</v>
      </c>
      <c r="G24" s="450">
        <v>1.61</v>
      </c>
      <c r="H24" s="426">
        <f t="shared" si="0"/>
        <v>2.12</v>
      </c>
    </row>
    <row r="25" spans="1:8" x14ac:dyDescent="0.25">
      <c r="A25" s="449"/>
      <c r="B25" s="449">
        <v>392</v>
      </c>
      <c r="C25" s="439" t="s">
        <v>6198</v>
      </c>
      <c r="D25" s="449" t="s">
        <v>60</v>
      </c>
      <c r="E25" s="449" t="s">
        <v>5365</v>
      </c>
      <c r="F25" s="450">
        <v>2.17</v>
      </c>
      <c r="G25" s="450">
        <v>1.65</v>
      </c>
      <c r="H25" s="426">
        <f t="shared" si="0"/>
        <v>2.17</v>
      </c>
    </row>
    <row r="26" spans="1:8" x14ac:dyDescent="0.25">
      <c r="A26" s="449"/>
      <c r="B26" s="449">
        <v>39133</v>
      </c>
      <c r="C26" s="439" t="s">
        <v>6199</v>
      </c>
      <c r="D26" s="449" t="s">
        <v>60</v>
      </c>
      <c r="E26" s="449" t="s">
        <v>5365</v>
      </c>
      <c r="F26" s="450">
        <v>5.78</v>
      </c>
      <c r="G26" s="450">
        <v>4.4000000000000004</v>
      </c>
      <c r="H26" s="426">
        <f t="shared" si="0"/>
        <v>5.78</v>
      </c>
    </row>
    <row r="27" spans="1:8" x14ac:dyDescent="0.25">
      <c r="A27" s="449"/>
      <c r="B27" s="449">
        <v>397</v>
      </c>
      <c r="C27" s="439" t="s">
        <v>6200</v>
      </c>
      <c r="D27" s="449" t="s">
        <v>60</v>
      </c>
      <c r="E27" s="449" t="s">
        <v>5365</v>
      </c>
      <c r="F27" s="450">
        <v>6.39</v>
      </c>
      <c r="G27" s="450">
        <v>4.8600000000000003</v>
      </c>
      <c r="H27" s="426">
        <f t="shared" si="0"/>
        <v>6.39</v>
      </c>
    </row>
    <row r="28" spans="1:8" x14ac:dyDescent="0.25">
      <c r="A28" s="449"/>
      <c r="B28" s="449">
        <v>39132</v>
      </c>
      <c r="C28" s="439" t="s">
        <v>6201</v>
      </c>
      <c r="D28" s="449" t="s">
        <v>60</v>
      </c>
      <c r="E28" s="449" t="s">
        <v>5365</v>
      </c>
      <c r="F28" s="450">
        <v>4.62</v>
      </c>
      <c r="G28" s="450">
        <v>3.52</v>
      </c>
      <c r="H28" s="426">
        <f t="shared" si="0"/>
        <v>4.62</v>
      </c>
    </row>
    <row r="29" spans="1:8" x14ac:dyDescent="0.25">
      <c r="A29" s="449"/>
      <c r="B29" s="449">
        <v>396</v>
      </c>
      <c r="C29" s="439" t="s">
        <v>6202</v>
      </c>
      <c r="D29" s="449" t="s">
        <v>60</v>
      </c>
      <c r="E29" s="449" t="s">
        <v>5365</v>
      </c>
      <c r="F29" s="450">
        <v>4.95</v>
      </c>
      <c r="G29" s="450">
        <v>3.77</v>
      </c>
      <c r="H29" s="426">
        <f t="shared" si="0"/>
        <v>4.95</v>
      </c>
    </row>
    <row r="30" spans="1:8" x14ac:dyDescent="0.25">
      <c r="A30" s="449"/>
      <c r="B30" s="449">
        <v>39135</v>
      </c>
      <c r="C30" s="439" t="s">
        <v>6203</v>
      </c>
      <c r="D30" s="449" t="s">
        <v>60</v>
      </c>
      <c r="E30" s="449" t="s">
        <v>5365</v>
      </c>
      <c r="F30" s="450">
        <v>9.25</v>
      </c>
      <c r="G30" s="450">
        <v>7.04</v>
      </c>
      <c r="H30" s="426">
        <f t="shared" si="0"/>
        <v>9.25</v>
      </c>
    </row>
    <row r="31" spans="1:8" x14ac:dyDescent="0.25">
      <c r="A31" s="449"/>
      <c r="B31" s="449">
        <v>39134</v>
      </c>
      <c r="C31" s="439" t="s">
        <v>6204</v>
      </c>
      <c r="D31" s="449" t="s">
        <v>60</v>
      </c>
      <c r="E31" s="449" t="s">
        <v>5365</v>
      </c>
      <c r="F31" s="450">
        <v>7.71</v>
      </c>
      <c r="G31" s="450">
        <v>5.86</v>
      </c>
      <c r="H31" s="426">
        <f t="shared" si="0"/>
        <v>7.71</v>
      </c>
    </row>
    <row r="32" spans="1:8" x14ac:dyDescent="0.25">
      <c r="A32" s="449"/>
      <c r="B32" s="449">
        <v>398</v>
      </c>
      <c r="C32" s="439" t="s">
        <v>6205</v>
      </c>
      <c r="D32" s="449" t="s">
        <v>60</v>
      </c>
      <c r="E32" s="449" t="s">
        <v>5365</v>
      </c>
      <c r="F32" s="450">
        <v>7.1</v>
      </c>
      <c r="G32" s="450">
        <v>5.4</v>
      </c>
      <c r="H32" s="426">
        <f t="shared" si="0"/>
        <v>7.1</v>
      </c>
    </row>
    <row r="33" spans="1:8" x14ac:dyDescent="0.25">
      <c r="A33" s="449"/>
      <c r="B33" s="449">
        <v>39128</v>
      </c>
      <c r="C33" s="439" t="s">
        <v>6206</v>
      </c>
      <c r="D33" s="449" t="s">
        <v>60</v>
      </c>
      <c r="E33" s="449" t="s">
        <v>5365</v>
      </c>
      <c r="F33" s="450">
        <v>2.31</v>
      </c>
      <c r="G33" s="450">
        <v>1.76</v>
      </c>
      <c r="H33" s="426">
        <f t="shared" si="0"/>
        <v>2.31</v>
      </c>
    </row>
    <row r="34" spans="1:8" x14ac:dyDescent="0.25">
      <c r="A34" s="449"/>
      <c r="B34" s="449">
        <v>400</v>
      </c>
      <c r="C34" s="439" t="s">
        <v>6207</v>
      </c>
      <c r="D34" s="449" t="s">
        <v>60</v>
      </c>
      <c r="E34" s="449" t="s">
        <v>5365</v>
      </c>
      <c r="F34" s="450">
        <v>2.25</v>
      </c>
      <c r="G34" s="450">
        <v>1.71</v>
      </c>
      <c r="H34" s="426">
        <f t="shared" si="0"/>
        <v>2.25</v>
      </c>
    </row>
    <row r="35" spans="1:8" x14ac:dyDescent="0.25">
      <c r="A35" s="449"/>
      <c r="B35" s="449">
        <v>39125</v>
      </c>
      <c r="C35" s="439" t="s">
        <v>6208</v>
      </c>
      <c r="D35" s="449" t="s">
        <v>60</v>
      </c>
      <c r="E35" s="449" t="s">
        <v>5365</v>
      </c>
      <c r="F35" s="450">
        <v>2.31</v>
      </c>
      <c r="G35" s="450">
        <v>1.76</v>
      </c>
      <c r="H35" s="426">
        <f t="shared" si="0"/>
        <v>2.31</v>
      </c>
    </row>
    <row r="36" spans="1:8" x14ac:dyDescent="0.25">
      <c r="A36" s="449"/>
      <c r="B36" s="449">
        <v>39126</v>
      </c>
      <c r="C36" s="439" t="s">
        <v>6209</v>
      </c>
      <c r="D36" s="449" t="s">
        <v>60</v>
      </c>
      <c r="E36" s="449" t="s">
        <v>5365</v>
      </c>
      <c r="F36" s="450">
        <v>10.41</v>
      </c>
      <c r="G36" s="450">
        <v>7.92</v>
      </c>
      <c r="H36" s="426">
        <f t="shared" si="0"/>
        <v>10.41</v>
      </c>
    </row>
    <row r="37" spans="1:8" x14ac:dyDescent="0.25">
      <c r="A37" s="449"/>
      <c r="B37" s="449">
        <v>399</v>
      </c>
      <c r="C37" s="439" t="s">
        <v>6210</v>
      </c>
      <c r="D37" s="449" t="s">
        <v>60</v>
      </c>
      <c r="E37" s="449" t="s">
        <v>5365</v>
      </c>
      <c r="F37" s="450">
        <v>9.17</v>
      </c>
      <c r="G37" s="450">
        <v>6.97</v>
      </c>
      <c r="H37" s="426">
        <f t="shared" si="0"/>
        <v>9.17</v>
      </c>
    </row>
    <row r="38" spans="1:8" x14ac:dyDescent="0.25">
      <c r="A38" s="449"/>
      <c r="B38" s="449">
        <v>39158</v>
      </c>
      <c r="C38" s="439" t="s">
        <v>6211</v>
      </c>
      <c r="D38" s="449" t="s">
        <v>60</v>
      </c>
      <c r="E38" s="449" t="s">
        <v>5365</v>
      </c>
      <c r="F38" s="450">
        <v>24.63</v>
      </c>
      <c r="G38" s="450">
        <v>18.73</v>
      </c>
      <c r="H38" s="426">
        <f t="shared" si="0"/>
        <v>24.63</v>
      </c>
    </row>
    <row r="39" spans="1:8" x14ac:dyDescent="0.25">
      <c r="A39" s="449"/>
      <c r="B39" s="449">
        <v>39141</v>
      </c>
      <c r="C39" s="439" t="s">
        <v>6212</v>
      </c>
      <c r="D39" s="449" t="s">
        <v>60</v>
      </c>
      <c r="E39" s="449" t="s">
        <v>5365</v>
      </c>
      <c r="F39" s="450">
        <v>1.79</v>
      </c>
      <c r="G39" s="450">
        <v>1.36</v>
      </c>
      <c r="H39" s="426">
        <f t="shared" si="0"/>
        <v>1.79</v>
      </c>
    </row>
    <row r="40" spans="1:8" x14ac:dyDescent="0.25">
      <c r="A40" s="449"/>
      <c r="B40" s="449">
        <v>39140</v>
      </c>
      <c r="C40" s="439" t="s">
        <v>6213</v>
      </c>
      <c r="D40" s="449" t="s">
        <v>60</v>
      </c>
      <c r="E40" s="449" t="s">
        <v>5365</v>
      </c>
      <c r="F40" s="450">
        <v>1.62</v>
      </c>
      <c r="G40" s="450">
        <v>1.23</v>
      </c>
      <c r="H40" s="426">
        <f t="shared" si="0"/>
        <v>1.62</v>
      </c>
    </row>
    <row r="41" spans="1:8" x14ac:dyDescent="0.25">
      <c r="A41" s="449"/>
      <c r="B41" s="449">
        <v>39139</v>
      </c>
      <c r="C41" s="439" t="s">
        <v>6214</v>
      </c>
      <c r="D41" s="449" t="s">
        <v>60</v>
      </c>
      <c r="E41" s="449" t="s">
        <v>5365</v>
      </c>
      <c r="F41" s="450">
        <v>1.35</v>
      </c>
      <c r="G41" s="450">
        <v>1.02</v>
      </c>
      <c r="H41" s="426">
        <f t="shared" si="0"/>
        <v>1.35</v>
      </c>
    </row>
    <row r="42" spans="1:8" x14ac:dyDescent="0.25">
      <c r="A42" s="449"/>
      <c r="B42" s="449">
        <v>39137</v>
      </c>
      <c r="C42" s="439" t="s">
        <v>6215</v>
      </c>
      <c r="D42" s="449" t="s">
        <v>60</v>
      </c>
      <c r="E42" s="449" t="s">
        <v>5365</v>
      </c>
      <c r="F42" s="450">
        <v>0.93</v>
      </c>
      <c r="G42" s="450">
        <v>0.71</v>
      </c>
      <c r="H42" s="426">
        <f t="shared" si="0"/>
        <v>0.93</v>
      </c>
    </row>
    <row r="43" spans="1:8" x14ac:dyDescent="0.25">
      <c r="A43" s="449"/>
      <c r="B43" s="449">
        <v>39143</v>
      </c>
      <c r="C43" s="439" t="s">
        <v>6216</v>
      </c>
      <c r="D43" s="449" t="s">
        <v>60</v>
      </c>
      <c r="E43" s="449" t="s">
        <v>5365</v>
      </c>
      <c r="F43" s="450">
        <v>3.69</v>
      </c>
      <c r="G43" s="450">
        <v>2.8</v>
      </c>
      <c r="H43" s="426">
        <f t="shared" si="0"/>
        <v>3.69</v>
      </c>
    </row>
    <row r="44" spans="1:8" x14ac:dyDescent="0.25">
      <c r="A44" s="449"/>
      <c r="B44" s="449">
        <v>39142</v>
      </c>
      <c r="C44" s="439" t="s">
        <v>6217</v>
      </c>
      <c r="D44" s="449" t="s">
        <v>60</v>
      </c>
      <c r="E44" s="449" t="s">
        <v>5365</v>
      </c>
      <c r="F44" s="450">
        <v>2.64</v>
      </c>
      <c r="G44" s="450">
        <v>2.0099999999999998</v>
      </c>
      <c r="H44" s="426">
        <f t="shared" si="0"/>
        <v>2.64</v>
      </c>
    </row>
    <row r="45" spans="1:8" x14ac:dyDescent="0.25">
      <c r="A45" s="449"/>
      <c r="B45" s="449">
        <v>39144</v>
      </c>
      <c r="C45" s="439" t="s">
        <v>6218</v>
      </c>
      <c r="D45" s="449" t="s">
        <v>60</v>
      </c>
      <c r="E45" s="449" t="s">
        <v>5365</v>
      </c>
      <c r="F45" s="450">
        <v>4.29</v>
      </c>
      <c r="G45" s="450">
        <v>3.26</v>
      </c>
      <c r="H45" s="426">
        <f t="shared" si="0"/>
        <v>4.29</v>
      </c>
    </row>
    <row r="46" spans="1:8" x14ac:dyDescent="0.25">
      <c r="A46" s="449"/>
      <c r="B46" s="449">
        <v>39138</v>
      </c>
      <c r="C46" s="439" t="s">
        <v>6219</v>
      </c>
      <c r="D46" s="449" t="s">
        <v>60</v>
      </c>
      <c r="E46" s="449" t="s">
        <v>5365</v>
      </c>
      <c r="F46" s="450">
        <v>0.99</v>
      </c>
      <c r="G46" s="450">
        <v>0.75</v>
      </c>
      <c r="H46" s="426">
        <f t="shared" si="0"/>
        <v>0.99</v>
      </c>
    </row>
    <row r="47" spans="1:8" x14ac:dyDescent="0.25">
      <c r="A47" s="449"/>
      <c r="B47" s="449">
        <v>39136</v>
      </c>
      <c r="C47" s="439" t="s">
        <v>6220</v>
      </c>
      <c r="D47" s="449" t="s">
        <v>60</v>
      </c>
      <c r="E47" s="449" t="s">
        <v>5365</v>
      </c>
      <c r="F47" s="450">
        <v>0.66</v>
      </c>
      <c r="G47" s="450">
        <v>0.5</v>
      </c>
      <c r="H47" s="426">
        <f t="shared" si="0"/>
        <v>0.66</v>
      </c>
    </row>
    <row r="48" spans="1:8" x14ac:dyDescent="0.25">
      <c r="A48" s="449"/>
      <c r="B48" s="449">
        <v>39145</v>
      </c>
      <c r="C48" s="439" t="s">
        <v>6221</v>
      </c>
      <c r="D48" s="449" t="s">
        <v>60</v>
      </c>
      <c r="E48" s="449" t="s">
        <v>5365</v>
      </c>
      <c r="F48" s="450">
        <v>7.08</v>
      </c>
      <c r="G48" s="450">
        <v>5.38</v>
      </c>
      <c r="H48" s="426">
        <f t="shared" si="0"/>
        <v>7.08</v>
      </c>
    </row>
    <row r="49" spans="1:8" x14ac:dyDescent="0.25">
      <c r="A49" s="449"/>
      <c r="B49" s="449">
        <v>12615</v>
      </c>
      <c r="C49" s="439" t="s">
        <v>6222</v>
      </c>
      <c r="D49" s="449" t="s">
        <v>60</v>
      </c>
      <c r="E49" s="449" t="s">
        <v>5365</v>
      </c>
      <c r="F49" s="450">
        <v>14.95</v>
      </c>
      <c r="G49" s="450">
        <v>15.03</v>
      </c>
      <c r="H49" s="426">
        <f t="shared" si="0"/>
        <v>14.95</v>
      </c>
    </row>
    <row r="50" spans="1:8" x14ac:dyDescent="0.25">
      <c r="A50" s="449"/>
      <c r="B50" s="449">
        <v>11927</v>
      </c>
      <c r="C50" s="439" t="s">
        <v>6223</v>
      </c>
      <c r="D50" s="449" t="s">
        <v>60</v>
      </c>
      <c r="E50" s="449" t="s">
        <v>5365</v>
      </c>
      <c r="F50" s="450"/>
      <c r="G50" s="450">
        <v>7.52</v>
      </c>
      <c r="H50" s="426">
        <f t="shared" si="0"/>
        <v>7.52</v>
      </c>
    </row>
    <row r="51" spans="1:8" x14ac:dyDescent="0.25">
      <c r="A51" s="449"/>
      <c r="B51" s="449">
        <v>11928</v>
      </c>
      <c r="C51" s="439" t="s">
        <v>6224</v>
      </c>
      <c r="D51" s="449" t="s">
        <v>60</v>
      </c>
      <c r="E51" s="449" t="s">
        <v>5365</v>
      </c>
      <c r="F51" s="450"/>
      <c r="G51" s="450">
        <v>8.61</v>
      </c>
      <c r="H51" s="426">
        <f t="shared" si="0"/>
        <v>8.61</v>
      </c>
    </row>
    <row r="52" spans="1:8" x14ac:dyDescent="0.25">
      <c r="A52" s="449"/>
      <c r="B52" s="449">
        <v>11929</v>
      </c>
      <c r="C52" s="439" t="s">
        <v>6225</v>
      </c>
      <c r="D52" s="449" t="s">
        <v>60</v>
      </c>
      <c r="E52" s="449" t="s">
        <v>5365</v>
      </c>
      <c r="F52" s="450"/>
      <c r="G52" s="450">
        <v>13.33</v>
      </c>
      <c r="H52" s="426">
        <f t="shared" si="0"/>
        <v>13.33</v>
      </c>
    </row>
    <row r="53" spans="1:8" x14ac:dyDescent="0.25">
      <c r="A53" s="449"/>
      <c r="B53" s="449">
        <v>36801</v>
      </c>
      <c r="C53" s="439" t="s">
        <v>6226</v>
      </c>
      <c r="D53" s="449" t="s">
        <v>60</v>
      </c>
      <c r="E53" s="449" t="s">
        <v>5365</v>
      </c>
      <c r="F53" s="450">
        <v>61.8</v>
      </c>
      <c r="G53" s="450">
        <v>30.6</v>
      </c>
      <c r="H53" s="426">
        <f t="shared" si="0"/>
        <v>61.8</v>
      </c>
    </row>
    <row r="54" spans="1:8" x14ac:dyDescent="0.25">
      <c r="A54" s="449"/>
      <c r="B54" s="449">
        <v>36246</v>
      </c>
      <c r="C54" s="439" t="s">
        <v>6227</v>
      </c>
      <c r="D54" s="449" t="s">
        <v>73</v>
      </c>
      <c r="E54" s="449" t="s">
        <v>5365</v>
      </c>
      <c r="F54" s="450">
        <v>5.64</v>
      </c>
      <c r="G54" s="450">
        <v>4.09</v>
      </c>
      <c r="H54" s="426">
        <f t="shared" si="0"/>
        <v>5.64</v>
      </c>
    </row>
    <row r="55" spans="1:8" x14ac:dyDescent="0.25">
      <c r="A55" s="449"/>
      <c r="B55" s="449">
        <v>37600</v>
      </c>
      <c r="C55" s="439" t="s">
        <v>6228</v>
      </c>
      <c r="D55" s="449" t="s">
        <v>60</v>
      </c>
      <c r="E55" s="449" t="s">
        <v>5365</v>
      </c>
      <c r="F55" s="450"/>
      <c r="G55" s="450">
        <v>104.86</v>
      </c>
      <c r="H55" s="426">
        <f t="shared" si="0"/>
        <v>104.86</v>
      </c>
    </row>
    <row r="56" spans="1:8" x14ac:dyDescent="0.25">
      <c r="A56" s="449"/>
      <c r="B56" s="449">
        <v>37599</v>
      </c>
      <c r="C56" s="439" t="s">
        <v>6229</v>
      </c>
      <c r="D56" s="449" t="s">
        <v>60</v>
      </c>
      <c r="E56" s="449" t="s">
        <v>5365</v>
      </c>
      <c r="F56" s="450"/>
      <c r="G56" s="450">
        <v>97.6</v>
      </c>
      <c r="H56" s="426">
        <f t="shared" si="0"/>
        <v>97.6</v>
      </c>
    </row>
    <row r="57" spans="1:8" x14ac:dyDescent="0.25">
      <c r="A57" s="449"/>
      <c r="B57" s="449">
        <v>1</v>
      </c>
      <c r="C57" s="439" t="s">
        <v>12540</v>
      </c>
      <c r="D57" s="449" t="s">
        <v>81</v>
      </c>
      <c r="E57" s="449" t="s">
        <v>6189</v>
      </c>
      <c r="F57" s="450">
        <v>110.5</v>
      </c>
      <c r="G57" s="450">
        <v>110</v>
      </c>
      <c r="H57" s="426">
        <f t="shared" si="0"/>
        <v>110.5</v>
      </c>
    </row>
    <row r="58" spans="1:8" x14ac:dyDescent="0.25">
      <c r="A58" s="449"/>
      <c r="B58" s="449">
        <v>3</v>
      </c>
      <c r="C58" s="439" t="s">
        <v>6230</v>
      </c>
      <c r="D58" s="449" t="s">
        <v>94</v>
      </c>
      <c r="E58" s="449" t="s">
        <v>5365</v>
      </c>
      <c r="F58" s="450">
        <v>19.59</v>
      </c>
      <c r="G58" s="450">
        <v>19.12</v>
      </c>
      <c r="H58" s="426">
        <f t="shared" si="0"/>
        <v>19.59</v>
      </c>
    </row>
    <row r="59" spans="1:8" x14ac:dyDescent="0.25">
      <c r="A59" s="449"/>
      <c r="B59" s="449">
        <v>43054</v>
      </c>
      <c r="C59" s="439" t="s">
        <v>6231</v>
      </c>
      <c r="D59" s="449" t="s">
        <v>81</v>
      </c>
      <c r="E59" s="449" t="s">
        <v>5365</v>
      </c>
      <c r="F59" s="450">
        <v>8.67</v>
      </c>
      <c r="G59" s="450">
        <v>6.7</v>
      </c>
      <c r="H59" s="426">
        <f t="shared" si="0"/>
        <v>8.67</v>
      </c>
    </row>
    <row r="60" spans="1:8" x14ac:dyDescent="0.25">
      <c r="A60" s="449"/>
      <c r="B60" s="449">
        <v>42402</v>
      </c>
      <c r="C60" s="439" t="s">
        <v>6232</v>
      </c>
      <c r="D60" s="449" t="s">
        <v>81</v>
      </c>
      <c r="E60" s="449" t="s">
        <v>5365</v>
      </c>
      <c r="F60" s="450">
        <v>8.2799999999999994</v>
      </c>
      <c r="G60" s="450">
        <v>6.4</v>
      </c>
      <c r="H60" s="426">
        <f t="shared" si="0"/>
        <v>8.2799999999999994</v>
      </c>
    </row>
    <row r="61" spans="1:8" x14ac:dyDescent="0.25">
      <c r="A61" s="449"/>
      <c r="B61" s="449">
        <v>42403</v>
      </c>
      <c r="C61" s="439" t="s">
        <v>6233</v>
      </c>
      <c r="D61" s="449" t="s">
        <v>81</v>
      </c>
      <c r="E61" s="449" t="s">
        <v>5365</v>
      </c>
      <c r="F61" s="450">
        <v>10.63</v>
      </c>
      <c r="G61" s="450">
        <v>8.2100000000000009</v>
      </c>
      <c r="H61" s="426">
        <f t="shared" si="0"/>
        <v>10.63</v>
      </c>
    </row>
    <row r="62" spans="1:8" x14ac:dyDescent="0.25">
      <c r="A62" s="449"/>
      <c r="B62" s="449">
        <v>42404</v>
      </c>
      <c r="C62" s="439" t="s">
        <v>6234</v>
      </c>
      <c r="D62" s="449" t="s">
        <v>81</v>
      </c>
      <c r="E62" s="449" t="s">
        <v>5365</v>
      </c>
      <c r="F62" s="450">
        <v>10.57</v>
      </c>
      <c r="G62" s="450">
        <v>8.16</v>
      </c>
      <c r="H62" s="426">
        <f t="shared" si="0"/>
        <v>10.57</v>
      </c>
    </row>
    <row r="63" spans="1:8" x14ac:dyDescent="0.25">
      <c r="A63" s="449"/>
      <c r="B63" s="449">
        <v>42405</v>
      </c>
      <c r="C63" s="439" t="s">
        <v>6235</v>
      </c>
      <c r="D63" s="449" t="s">
        <v>81</v>
      </c>
      <c r="E63" s="449" t="s">
        <v>5365</v>
      </c>
      <c r="F63" s="450">
        <v>11.26</v>
      </c>
      <c r="G63" s="450">
        <v>8.6999999999999993</v>
      </c>
      <c r="H63" s="426">
        <f t="shared" si="0"/>
        <v>11.26</v>
      </c>
    </row>
    <row r="64" spans="1:8" x14ac:dyDescent="0.25">
      <c r="A64" s="449"/>
      <c r="B64" s="449">
        <v>34341</v>
      </c>
      <c r="C64" s="439" t="s">
        <v>6236</v>
      </c>
      <c r="D64" s="449" t="s">
        <v>81</v>
      </c>
      <c r="E64" s="449" t="s">
        <v>5365</v>
      </c>
      <c r="F64" s="450">
        <v>9.77</v>
      </c>
      <c r="G64" s="450">
        <v>7.55</v>
      </c>
      <c r="H64" s="426">
        <f t="shared" si="0"/>
        <v>9.77</v>
      </c>
    </row>
    <row r="65" spans="1:8" x14ac:dyDescent="0.25">
      <c r="A65" s="449"/>
      <c r="B65" s="449">
        <v>43053</v>
      </c>
      <c r="C65" s="439" t="s">
        <v>6237</v>
      </c>
      <c r="D65" s="449" t="s">
        <v>81</v>
      </c>
      <c r="E65" s="449" t="s">
        <v>5365</v>
      </c>
      <c r="F65" s="450">
        <v>7.74</v>
      </c>
      <c r="G65" s="450">
        <v>5.98</v>
      </c>
      <c r="H65" s="426">
        <f t="shared" si="0"/>
        <v>7.74</v>
      </c>
    </row>
    <row r="66" spans="1:8" x14ac:dyDescent="0.25">
      <c r="A66" s="449"/>
      <c r="B66" s="449">
        <v>43058</v>
      </c>
      <c r="C66" s="439" t="s">
        <v>6238</v>
      </c>
      <c r="D66" s="449" t="s">
        <v>81</v>
      </c>
      <c r="E66" s="449" t="s">
        <v>5365</v>
      </c>
      <c r="F66" s="450">
        <v>8.0299999999999994</v>
      </c>
      <c r="G66" s="450">
        <v>6.2</v>
      </c>
      <c r="H66" s="426">
        <f t="shared" si="0"/>
        <v>8.0299999999999994</v>
      </c>
    </row>
    <row r="67" spans="1:8" x14ac:dyDescent="0.25">
      <c r="A67" s="449"/>
      <c r="B67" s="449">
        <v>34</v>
      </c>
      <c r="C67" s="439" t="s">
        <v>6239</v>
      </c>
      <c r="D67" s="449" t="s">
        <v>81</v>
      </c>
      <c r="E67" s="449" t="s">
        <v>5365</v>
      </c>
      <c r="F67" s="450">
        <v>8.07</v>
      </c>
      <c r="G67" s="450">
        <v>6.23</v>
      </c>
      <c r="H67" s="426">
        <f t="shared" si="0"/>
        <v>8.07</v>
      </c>
    </row>
    <row r="68" spans="1:8" x14ac:dyDescent="0.25">
      <c r="A68" s="449"/>
      <c r="B68" s="449">
        <v>43055</v>
      </c>
      <c r="C68" s="439" t="s">
        <v>6240</v>
      </c>
      <c r="D68" s="449" t="s">
        <v>81</v>
      </c>
      <c r="E68" s="449" t="s">
        <v>6189</v>
      </c>
      <c r="F68" s="450">
        <v>6.99</v>
      </c>
      <c r="G68" s="450">
        <v>5.4</v>
      </c>
      <c r="H68" s="426">
        <f t="shared" si="0"/>
        <v>6.99</v>
      </c>
    </row>
    <row r="69" spans="1:8" x14ac:dyDescent="0.25">
      <c r="A69" s="449"/>
      <c r="B69" s="449">
        <v>43056</v>
      </c>
      <c r="C69" s="439" t="s">
        <v>6241</v>
      </c>
      <c r="D69" s="449" t="s">
        <v>81</v>
      </c>
      <c r="E69" s="449" t="s">
        <v>5365</v>
      </c>
      <c r="F69" s="450">
        <v>8.06</v>
      </c>
      <c r="G69" s="450">
        <v>6.22</v>
      </c>
      <c r="H69" s="426">
        <f t="shared" si="0"/>
        <v>8.06</v>
      </c>
    </row>
    <row r="70" spans="1:8" x14ac:dyDescent="0.25">
      <c r="A70" s="449"/>
      <c r="B70" s="449">
        <v>43057</v>
      </c>
      <c r="C70" s="439" t="s">
        <v>6242</v>
      </c>
      <c r="D70" s="449" t="s">
        <v>81</v>
      </c>
      <c r="E70" s="449" t="s">
        <v>5365</v>
      </c>
      <c r="F70" s="450">
        <v>8.86</v>
      </c>
      <c r="G70" s="450">
        <v>6.84</v>
      </c>
      <c r="H70" s="426">
        <f t="shared" si="0"/>
        <v>8.86</v>
      </c>
    </row>
    <row r="71" spans="1:8" x14ac:dyDescent="0.25">
      <c r="A71" s="449"/>
      <c r="B71" s="449">
        <v>34449</v>
      </c>
      <c r="C71" s="439" t="s">
        <v>6243</v>
      </c>
      <c r="D71" s="449" t="s">
        <v>81</v>
      </c>
      <c r="E71" s="449" t="s">
        <v>5365</v>
      </c>
      <c r="F71" s="450">
        <v>9.4700000000000006</v>
      </c>
      <c r="G71" s="450">
        <v>7.31</v>
      </c>
      <c r="H71" s="426">
        <f t="shared" si="0"/>
        <v>9.4700000000000006</v>
      </c>
    </row>
    <row r="72" spans="1:8" x14ac:dyDescent="0.25">
      <c r="A72" s="449"/>
      <c r="B72" s="449">
        <v>32</v>
      </c>
      <c r="C72" s="439" t="s">
        <v>6244</v>
      </c>
      <c r="D72" s="449" t="s">
        <v>81</v>
      </c>
      <c r="E72" s="449" t="s">
        <v>5365</v>
      </c>
      <c r="F72" s="450">
        <v>8.51</v>
      </c>
      <c r="G72" s="450">
        <v>6.57</v>
      </c>
      <c r="H72" s="426">
        <f t="shared" si="0"/>
        <v>8.51</v>
      </c>
    </row>
    <row r="73" spans="1:8" x14ac:dyDescent="0.25">
      <c r="A73" s="449"/>
      <c r="B73" s="449">
        <v>33</v>
      </c>
      <c r="C73" s="439" t="s">
        <v>6245</v>
      </c>
      <c r="D73" s="449" t="s">
        <v>81</v>
      </c>
      <c r="E73" s="449" t="s">
        <v>5365</v>
      </c>
      <c r="F73" s="450">
        <v>8.56</v>
      </c>
      <c r="G73" s="450">
        <v>6.61</v>
      </c>
      <c r="H73" s="426">
        <f t="shared" si="0"/>
        <v>8.56</v>
      </c>
    </row>
    <row r="74" spans="1:8" x14ac:dyDescent="0.25">
      <c r="A74" s="449"/>
      <c r="B74" s="449">
        <v>43061</v>
      </c>
      <c r="C74" s="439" t="s">
        <v>6246</v>
      </c>
      <c r="D74" s="449" t="s">
        <v>81</v>
      </c>
      <c r="E74" s="449" t="s">
        <v>5365</v>
      </c>
      <c r="F74" s="450">
        <v>8</v>
      </c>
      <c r="G74" s="450">
        <v>6.18</v>
      </c>
      <c r="H74" s="426">
        <f t="shared" si="0"/>
        <v>8</v>
      </c>
    </row>
    <row r="75" spans="1:8" x14ac:dyDescent="0.25">
      <c r="A75" s="449"/>
      <c r="B75" s="449">
        <v>43059</v>
      </c>
      <c r="C75" s="439" t="s">
        <v>6247</v>
      </c>
      <c r="D75" s="449" t="s">
        <v>81</v>
      </c>
      <c r="E75" s="449" t="s">
        <v>5365</v>
      </c>
      <c r="F75" s="450">
        <v>7.63</v>
      </c>
      <c r="G75" s="450">
        <v>5.9</v>
      </c>
      <c r="H75" s="426">
        <f t="shared" si="0"/>
        <v>7.63</v>
      </c>
    </row>
    <row r="76" spans="1:8" x14ac:dyDescent="0.25">
      <c r="A76" s="449"/>
      <c r="B76" s="449">
        <v>43062</v>
      </c>
      <c r="C76" s="439" t="s">
        <v>6248</v>
      </c>
      <c r="D76" s="449" t="s">
        <v>81</v>
      </c>
      <c r="E76" s="449" t="s">
        <v>5365</v>
      </c>
      <c r="F76" s="450">
        <v>8.4600000000000009</v>
      </c>
      <c r="G76" s="450">
        <v>6.54</v>
      </c>
      <c r="H76" s="426">
        <f t="shared" ref="H76:H139" si="1">IF(F76&gt;0,F76,G76)</f>
        <v>8.4600000000000009</v>
      </c>
    </row>
    <row r="77" spans="1:8" x14ac:dyDescent="0.25">
      <c r="A77" s="449"/>
      <c r="B77" s="449">
        <v>43060</v>
      </c>
      <c r="C77" s="439" t="s">
        <v>6249</v>
      </c>
      <c r="D77" s="449" t="s">
        <v>81</v>
      </c>
      <c r="E77" s="449" t="s">
        <v>5365</v>
      </c>
      <c r="F77" s="450">
        <v>6.65</v>
      </c>
      <c r="G77" s="450">
        <v>5.14</v>
      </c>
      <c r="H77" s="426">
        <f t="shared" si="1"/>
        <v>6.65</v>
      </c>
    </row>
    <row r="78" spans="1:8" x14ac:dyDescent="0.25">
      <c r="A78" s="449"/>
      <c r="B78" s="449">
        <v>40410</v>
      </c>
      <c r="C78" s="439" t="s">
        <v>6250</v>
      </c>
      <c r="D78" s="449" t="s">
        <v>60</v>
      </c>
      <c r="E78" s="449" t="s">
        <v>6189</v>
      </c>
      <c r="F78" s="450"/>
      <c r="G78" s="450">
        <v>21.99</v>
      </c>
      <c r="H78" s="426">
        <f t="shared" si="1"/>
        <v>21.99</v>
      </c>
    </row>
    <row r="79" spans="1:8" x14ac:dyDescent="0.25">
      <c r="A79" s="449"/>
      <c r="B79" s="449">
        <v>40411</v>
      </c>
      <c r="C79" s="439" t="s">
        <v>6251</v>
      </c>
      <c r="D79" s="449" t="s">
        <v>60</v>
      </c>
      <c r="E79" s="449" t="s">
        <v>5365</v>
      </c>
      <c r="F79" s="450"/>
      <c r="G79" s="450">
        <v>23.86</v>
      </c>
      <c r="H79" s="426">
        <f t="shared" si="1"/>
        <v>23.86</v>
      </c>
    </row>
    <row r="80" spans="1:8" x14ac:dyDescent="0.25">
      <c r="A80" s="449"/>
      <c r="B80" s="449">
        <v>40412</v>
      </c>
      <c r="C80" s="439" t="s">
        <v>6252</v>
      </c>
      <c r="D80" s="449" t="s">
        <v>60</v>
      </c>
      <c r="E80" s="449" t="s">
        <v>5365</v>
      </c>
      <c r="F80" s="450"/>
      <c r="G80" s="450">
        <v>26.78</v>
      </c>
      <c r="H80" s="426">
        <f t="shared" si="1"/>
        <v>26.78</v>
      </c>
    </row>
    <row r="81" spans="1:8" x14ac:dyDescent="0.25">
      <c r="A81" s="449"/>
      <c r="B81" s="449">
        <v>44254</v>
      </c>
      <c r="C81" s="439" t="s">
        <v>6253</v>
      </c>
      <c r="D81" s="449" t="s">
        <v>60</v>
      </c>
      <c r="E81" s="449" t="s">
        <v>5365</v>
      </c>
      <c r="F81" s="450">
        <v>36.71</v>
      </c>
      <c r="G81" s="450">
        <v>28.59</v>
      </c>
      <c r="H81" s="426">
        <f t="shared" si="1"/>
        <v>36.71</v>
      </c>
    </row>
    <row r="82" spans="1:8" x14ac:dyDescent="0.25">
      <c r="A82" s="449"/>
      <c r="B82" s="449">
        <v>44255</v>
      </c>
      <c r="C82" s="439" t="s">
        <v>6254</v>
      </c>
      <c r="D82" s="449" t="s">
        <v>60</v>
      </c>
      <c r="E82" s="449" t="s">
        <v>5365</v>
      </c>
      <c r="F82" s="450">
        <v>40.69</v>
      </c>
      <c r="G82" s="450">
        <v>31.69</v>
      </c>
      <c r="H82" s="426">
        <f t="shared" si="1"/>
        <v>40.69</v>
      </c>
    </row>
    <row r="83" spans="1:8" x14ac:dyDescent="0.25">
      <c r="A83" s="449"/>
      <c r="B83" s="449">
        <v>44256</v>
      </c>
      <c r="C83" s="439" t="s">
        <v>6255</v>
      </c>
      <c r="D83" s="449" t="s">
        <v>60</v>
      </c>
      <c r="E83" s="449" t="s">
        <v>5365</v>
      </c>
      <c r="F83" s="450">
        <v>45.96</v>
      </c>
      <c r="G83" s="450">
        <v>35.79</v>
      </c>
      <c r="H83" s="426">
        <f t="shared" si="1"/>
        <v>45.96</v>
      </c>
    </row>
    <row r="84" spans="1:8" x14ac:dyDescent="0.25">
      <c r="A84" s="449"/>
      <c r="B84" s="449">
        <v>44257</v>
      </c>
      <c r="C84" s="439" t="s">
        <v>6256</v>
      </c>
      <c r="D84" s="449" t="s">
        <v>60</v>
      </c>
      <c r="E84" s="449" t="s">
        <v>5365</v>
      </c>
      <c r="F84" s="450">
        <v>72.7</v>
      </c>
      <c r="G84" s="450">
        <v>56.62</v>
      </c>
      <c r="H84" s="426">
        <f t="shared" si="1"/>
        <v>72.7</v>
      </c>
    </row>
    <row r="85" spans="1:8" x14ac:dyDescent="0.25">
      <c r="A85" s="449"/>
      <c r="B85" s="449">
        <v>44258</v>
      </c>
      <c r="C85" s="439" t="s">
        <v>6257</v>
      </c>
      <c r="D85" s="449" t="s">
        <v>60</v>
      </c>
      <c r="E85" s="449" t="s">
        <v>5365</v>
      </c>
      <c r="F85" s="450">
        <v>83.09</v>
      </c>
      <c r="G85" s="450">
        <v>64.709999999999994</v>
      </c>
      <c r="H85" s="426">
        <f t="shared" si="1"/>
        <v>83.09</v>
      </c>
    </row>
    <row r="86" spans="1:8" x14ac:dyDescent="0.25">
      <c r="A86" s="449"/>
      <c r="B86" s="449">
        <v>44259</v>
      </c>
      <c r="C86" s="439" t="s">
        <v>6258</v>
      </c>
      <c r="D86" s="449" t="s">
        <v>60</v>
      </c>
      <c r="E86" s="449" t="s">
        <v>5365</v>
      </c>
      <c r="F86" s="450">
        <v>114.05</v>
      </c>
      <c r="G86" s="450">
        <v>88.82</v>
      </c>
      <c r="H86" s="426">
        <f t="shared" si="1"/>
        <v>114.05</v>
      </c>
    </row>
    <row r="87" spans="1:8" x14ac:dyDescent="0.25">
      <c r="A87" s="449"/>
      <c r="B87" s="449">
        <v>37997</v>
      </c>
      <c r="C87" s="439" t="s">
        <v>6259</v>
      </c>
      <c r="D87" s="449" t="s">
        <v>60</v>
      </c>
      <c r="E87" s="449" t="s">
        <v>5365</v>
      </c>
      <c r="F87" s="450">
        <v>21.87</v>
      </c>
      <c r="G87" s="450">
        <v>17.03</v>
      </c>
      <c r="H87" s="426">
        <f t="shared" si="1"/>
        <v>21.87</v>
      </c>
    </row>
    <row r="88" spans="1:8" x14ac:dyDescent="0.25">
      <c r="A88" s="449"/>
      <c r="B88" s="449">
        <v>37998</v>
      </c>
      <c r="C88" s="439" t="s">
        <v>6260</v>
      </c>
      <c r="D88" s="449" t="s">
        <v>60</v>
      </c>
      <c r="E88" s="449" t="s">
        <v>5365</v>
      </c>
      <c r="F88" s="450">
        <v>29.28</v>
      </c>
      <c r="G88" s="450">
        <v>22.8</v>
      </c>
      <c r="H88" s="426">
        <f t="shared" si="1"/>
        <v>29.28</v>
      </c>
    </row>
    <row r="89" spans="1:8" x14ac:dyDescent="0.25">
      <c r="A89" s="449"/>
      <c r="B89" s="449">
        <v>55</v>
      </c>
      <c r="C89" s="439" t="s">
        <v>6261</v>
      </c>
      <c r="D89" s="449" t="s">
        <v>60</v>
      </c>
      <c r="E89" s="449" t="s">
        <v>6189</v>
      </c>
      <c r="F89" s="450">
        <v>7.11</v>
      </c>
      <c r="G89" s="450">
        <v>4.76</v>
      </c>
      <c r="H89" s="426">
        <f t="shared" si="1"/>
        <v>7.11</v>
      </c>
    </row>
    <row r="90" spans="1:8" x14ac:dyDescent="0.25">
      <c r="A90" s="449"/>
      <c r="B90" s="449">
        <v>61</v>
      </c>
      <c r="C90" s="439" t="s">
        <v>6262</v>
      </c>
      <c r="D90" s="449" t="s">
        <v>60</v>
      </c>
      <c r="E90" s="449" t="s">
        <v>5365</v>
      </c>
      <c r="F90" s="450">
        <v>6.72</v>
      </c>
      <c r="G90" s="450">
        <v>4.5</v>
      </c>
      <c r="H90" s="426">
        <f t="shared" si="1"/>
        <v>6.72</v>
      </c>
    </row>
    <row r="91" spans="1:8" x14ac:dyDescent="0.25">
      <c r="A91" s="449"/>
      <c r="B91" s="449">
        <v>62</v>
      </c>
      <c r="C91" s="439" t="s">
        <v>6263</v>
      </c>
      <c r="D91" s="449" t="s">
        <v>60</v>
      </c>
      <c r="E91" s="449" t="s">
        <v>5365</v>
      </c>
      <c r="F91" s="450">
        <v>13.94</v>
      </c>
      <c r="G91" s="450">
        <v>9.33</v>
      </c>
      <c r="H91" s="426">
        <f t="shared" si="1"/>
        <v>13.94</v>
      </c>
    </row>
    <row r="92" spans="1:8" x14ac:dyDescent="0.25">
      <c r="A92" s="449"/>
      <c r="B92" s="449">
        <v>10899</v>
      </c>
      <c r="C92" s="439" t="s">
        <v>6264</v>
      </c>
      <c r="D92" s="449" t="s">
        <v>60</v>
      </c>
      <c r="E92" s="449" t="s">
        <v>5365</v>
      </c>
      <c r="F92" s="450">
        <v>72.28</v>
      </c>
      <c r="G92" s="450">
        <v>144.88999999999999</v>
      </c>
      <c r="H92" s="426">
        <f t="shared" si="1"/>
        <v>72.28</v>
      </c>
    </row>
    <row r="93" spans="1:8" x14ac:dyDescent="0.25">
      <c r="A93" s="449"/>
      <c r="B93" s="449">
        <v>10900</v>
      </c>
      <c r="C93" s="439" t="s">
        <v>6265</v>
      </c>
      <c r="D93" s="449" t="s">
        <v>60</v>
      </c>
      <c r="E93" s="449" t="s">
        <v>5365</v>
      </c>
      <c r="F93" s="450">
        <v>56.57</v>
      </c>
      <c r="G93" s="450">
        <v>113.39</v>
      </c>
      <c r="H93" s="426">
        <f t="shared" si="1"/>
        <v>56.57</v>
      </c>
    </row>
    <row r="94" spans="1:8" x14ac:dyDescent="0.25">
      <c r="A94" s="449"/>
      <c r="B94" s="449">
        <v>47</v>
      </c>
      <c r="C94" s="439" t="s">
        <v>6266</v>
      </c>
      <c r="D94" s="449" t="s">
        <v>60</v>
      </c>
      <c r="E94" s="449" t="s">
        <v>5365</v>
      </c>
      <c r="F94" s="450"/>
      <c r="G94" s="450">
        <v>97.81</v>
      </c>
      <c r="H94" s="426">
        <f t="shared" si="1"/>
        <v>97.81</v>
      </c>
    </row>
    <row r="95" spans="1:8" x14ac:dyDescent="0.25">
      <c r="A95" s="449"/>
      <c r="B95" s="449">
        <v>48</v>
      </c>
      <c r="C95" s="439" t="s">
        <v>6267</v>
      </c>
      <c r="D95" s="449" t="s">
        <v>60</v>
      </c>
      <c r="E95" s="449" t="s">
        <v>5365</v>
      </c>
      <c r="F95" s="450"/>
      <c r="G95" s="450">
        <v>25.51</v>
      </c>
      <c r="H95" s="426">
        <f t="shared" si="1"/>
        <v>25.51</v>
      </c>
    </row>
    <row r="96" spans="1:8" x14ac:dyDescent="0.25">
      <c r="A96" s="449"/>
      <c r="B96" s="449">
        <v>46</v>
      </c>
      <c r="C96" s="439" t="s">
        <v>6268</v>
      </c>
      <c r="D96" s="449" t="s">
        <v>60</v>
      </c>
      <c r="E96" s="449" t="s">
        <v>5365</v>
      </c>
      <c r="F96" s="450"/>
      <c r="G96" s="450">
        <v>57.2</v>
      </c>
      <c r="H96" s="426">
        <f t="shared" si="1"/>
        <v>57.2</v>
      </c>
    </row>
    <row r="97" spans="1:8" x14ac:dyDescent="0.25">
      <c r="A97" s="449"/>
      <c r="B97" s="449">
        <v>52</v>
      </c>
      <c r="C97" s="439" t="s">
        <v>6269</v>
      </c>
      <c r="D97" s="449" t="s">
        <v>60</v>
      </c>
      <c r="E97" s="449" t="s">
        <v>5365</v>
      </c>
      <c r="F97" s="450"/>
      <c r="G97" s="450">
        <v>19.38</v>
      </c>
      <c r="H97" s="426">
        <f t="shared" si="1"/>
        <v>19.38</v>
      </c>
    </row>
    <row r="98" spans="1:8" x14ac:dyDescent="0.25">
      <c r="A98" s="449"/>
      <c r="B98" s="449">
        <v>43</v>
      </c>
      <c r="C98" s="439" t="s">
        <v>6270</v>
      </c>
      <c r="D98" s="449" t="s">
        <v>60</v>
      </c>
      <c r="E98" s="449" t="s">
        <v>5365</v>
      </c>
      <c r="F98" s="450"/>
      <c r="G98" s="450">
        <v>65.41</v>
      </c>
      <c r="H98" s="426">
        <f t="shared" si="1"/>
        <v>65.41</v>
      </c>
    </row>
    <row r="99" spans="1:8" x14ac:dyDescent="0.25">
      <c r="A99" s="449"/>
      <c r="B99" s="449">
        <v>103</v>
      </c>
      <c r="C99" s="439" t="s">
        <v>6271</v>
      </c>
      <c r="D99" s="449" t="s">
        <v>60</v>
      </c>
      <c r="E99" s="449" t="s">
        <v>5365</v>
      </c>
      <c r="F99" s="450">
        <v>53.12</v>
      </c>
      <c r="G99" s="450">
        <v>50.93</v>
      </c>
      <c r="H99" s="426">
        <f t="shared" si="1"/>
        <v>53.12</v>
      </c>
    </row>
    <row r="100" spans="1:8" x14ac:dyDescent="0.25">
      <c r="A100" s="449"/>
      <c r="B100" s="449">
        <v>107</v>
      </c>
      <c r="C100" s="439" t="s">
        <v>6272</v>
      </c>
      <c r="D100" s="449" t="s">
        <v>60</v>
      </c>
      <c r="E100" s="449" t="s">
        <v>5365</v>
      </c>
      <c r="F100" s="450">
        <v>1</v>
      </c>
      <c r="G100" s="450">
        <v>0.96</v>
      </c>
      <c r="H100" s="426">
        <f t="shared" si="1"/>
        <v>1</v>
      </c>
    </row>
    <row r="101" spans="1:8" x14ac:dyDescent="0.25">
      <c r="A101" s="449"/>
      <c r="B101" s="449">
        <v>65</v>
      </c>
      <c r="C101" s="439" t="s">
        <v>6273</v>
      </c>
      <c r="D101" s="449" t="s">
        <v>60</v>
      </c>
      <c r="E101" s="449" t="s">
        <v>5365</v>
      </c>
      <c r="F101" s="450">
        <v>1.0900000000000001</v>
      </c>
      <c r="G101" s="450">
        <v>1.05</v>
      </c>
      <c r="H101" s="426">
        <f t="shared" si="1"/>
        <v>1.0900000000000001</v>
      </c>
    </row>
    <row r="102" spans="1:8" x14ac:dyDescent="0.25">
      <c r="A102" s="449"/>
      <c r="B102" s="449">
        <v>108</v>
      </c>
      <c r="C102" s="439" t="s">
        <v>6274</v>
      </c>
      <c r="D102" s="449" t="s">
        <v>60</v>
      </c>
      <c r="E102" s="449" t="s">
        <v>5365</v>
      </c>
      <c r="F102" s="450">
        <v>2.2000000000000002</v>
      </c>
      <c r="G102" s="450">
        <v>2.11</v>
      </c>
      <c r="H102" s="426">
        <f t="shared" si="1"/>
        <v>2.2000000000000002</v>
      </c>
    </row>
    <row r="103" spans="1:8" x14ac:dyDescent="0.25">
      <c r="A103" s="449"/>
      <c r="B103" s="449">
        <v>110</v>
      </c>
      <c r="C103" s="439" t="s">
        <v>6275</v>
      </c>
      <c r="D103" s="449" t="s">
        <v>60</v>
      </c>
      <c r="E103" s="449" t="s">
        <v>5365</v>
      </c>
      <c r="F103" s="450">
        <v>7.64</v>
      </c>
      <c r="G103" s="450">
        <v>7.33</v>
      </c>
      <c r="H103" s="426">
        <f t="shared" si="1"/>
        <v>7.64</v>
      </c>
    </row>
    <row r="104" spans="1:8" x14ac:dyDescent="0.25">
      <c r="A104" s="449"/>
      <c r="B104" s="449">
        <v>109</v>
      </c>
      <c r="C104" s="439" t="s">
        <v>6276</v>
      </c>
      <c r="D104" s="449" t="s">
        <v>60</v>
      </c>
      <c r="E104" s="449" t="s">
        <v>5365</v>
      </c>
      <c r="F104" s="450">
        <v>4.55</v>
      </c>
      <c r="G104" s="450">
        <v>4.3600000000000003</v>
      </c>
      <c r="H104" s="426">
        <f t="shared" si="1"/>
        <v>4.55</v>
      </c>
    </row>
    <row r="105" spans="1:8" x14ac:dyDescent="0.25">
      <c r="A105" s="449"/>
      <c r="B105" s="449">
        <v>111</v>
      </c>
      <c r="C105" s="439" t="s">
        <v>6277</v>
      </c>
      <c r="D105" s="449" t="s">
        <v>60</v>
      </c>
      <c r="E105" s="449" t="s">
        <v>5365</v>
      </c>
      <c r="F105" s="450">
        <v>10.34</v>
      </c>
      <c r="G105" s="450">
        <v>9.91</v>
      </c>
      <c r="H105" s="426">
        <f t="shared" si="1"/>
        <v>10.34</v>
      </c>
    </row>
    <row r="106" spans="1:8" x14ac:dyDescent="0.25">
      <c r="A106" s="449"/>
      <c r="B106" s="449">
        <v>112</v>
      </c>
      <c r="C106" s="439" t="s">
        <v>6278</v>
      </c>
      <c r="D106" s="449" t="s">
        <v>60</v>
      </c>
      <c r="E106" s="449" t="s">
        <v>5365</v>
      </c>
      <c r="F106" s="450">
        <v>5.48</v>
      </c>
      <c r="G106" s="450">
        <v>5.25</v>
      </c>
      <c r="H106" s="426">
        <f t="shared" si="1"/>
        <v>5.48</v>
      </c>
    </row>
    <row r="107" spans="1:8" x14ac:dyDescent="0.25">
      <c r="A107" s="449"/>
      <c r="B107" s="449">
        <v>113</v>
      </c>
      <c r="C107" s="439" t="s">
        <v>6279</v>
      </c>
      <c r="D107" s="449" t="s">
        <v>60</v>
      </c>
      <c r="E107" s="449" t="s">
        <v>5365</v>
      </c>
      <c r="F107" s="450">
        <v>13.72</v>
      </c>
      <c r="G107" s="450">
        <v>13.15</v>
      </c>
      <c r="H107" s="426">
        <f t="shared" si="1"/>
        <v>13.72</v>
      </c>
    </row>
    <row r="108" spans="1:8" x14ac:dyDescent="0.25">
      <c r="A108" s="449"/>
      <c r="B108" s="449">
        <v>104</v>
      </c>
      <c r="C108" s="439" t="s">
        <v>6280</v>
      </c>
      <c r="D108" s="449" t="s">
        <v>60</v>
      </c>
      <c r="E108" s="449" t="s">
        <v>5365</v>
      </c>
      <c r="F108" s="450">
        <v>23.87</v>
      </c>
      <c r="G108" s="450">
        <v>22.89</v>
      </c>
      <c r="H108" s="426">
        <f t="shared" si="1"/>
        <v>23.87</v>
      </c>
    </row>
    <row r="109" spans="1:8" x14ac:dyDescent="0.25">
      <c r="A109" s="449"/>
      <c r="B109" s="449">
        <v>102</v>
      </c>
      <c r="C109" s="439" t="s">
        <v>6281</v>
      </c>
      <c r="D109" s="449" t="s">
        <v>60</v>
      </c>
      <c r="E109" s="449" t="s">
        <v>5365</v>
      </c>
      <c r="F109" s="450">
        <v>32.909999999999997</v>
      </c>
      <c r="G109" s="450">
        <v>31.56</v>
      </c>
      <c r="H109" s="426">
        <f t="shared" si="1"/>
        <v>32.909999999999997</v>
      </c>
    </row>
    <row r="110" spans="1:8" x14ac:dyDescent="0.25">
      <c r="A110" s="449"/>
      <c r="B110" s="449">
        <v>95</v>
      </c>
      <c r="C110" s="439" t="s">
        <v>6282</v>
      </c>
      <c r="D110" s="449" t="s">
        <v>60</v>
      </c>
      <c r="E110" s="449" t="s">
        <v>5365</v>
      </c>
      <c r="F110" s="450">
        <v>13.91</v>
      </c>
      <c r="G110" s="450">
        <v>13.34</v>
      </c>
      <c r="H110" s="426">
        <f t="shared" si="1"/>
        <v>13.91</v>
      </c>
    </row>
    <row r="111" spans="1:8" x14ac:dyDescent="0.25">
      <c r="A111" s="449"/>
      <c r="B111" s="449">
        <v>96</v>
      </c>
      <c r="C111" s="439" t="s">
        <v>6283</v>
      </c>
      <c r="D111" s="449" t="s">
        <v>60</v>
      </c>
      <c r="E111" s="449" t="s">
        <v>5365</v>
      </c>
      <c r="F111" s="450">
        <v>15.13</v>
      </c>
      <c r="G111" s="450">
        <v>14.51</v>
      </c>
      <c r="H111" s="426">
        <f t="shared" si="1"/>
        <v>15.13</v>
      </c>
    </row>
    <row r="112" spans="1:8" x14ac:dyDescent="0.25">
      <c r="A112" s="449"/>
      <c r="B112" s="449">
        <v>97</v>
      </c>
      <c r="C112" s="439" t="s">
        <v>6284</v>
      </c>
      <c r="D112" s="449" t="s">
        <v>60</v>
      </c>
      <c r="E112" s="449" t="s">
        <v>5365</v>
      </c>
      <c r="F112" s="450">
        <v>22.76</v>
      </c>
      <c r="G112" s="450">
        <v>21.82</v>
      </c>
      <c r="H112" s="426">
        <f t="shared" si="1"/>
        <v>22.76</v>
      </c>
    </row>
    <row r="113" spans="1:8" x14ac:dyDescent="0.25">
      <c r="A113" s="449"/>
      <c r="B113" s="449">
        <v>98</v>
      </c>
      <c r="C113" s="439" t="s">
        <v>6285</v>
      </c>
      <c r="D113" s="449" t="s">
        <v>60</v>
      </c>
      <c r="E113" s="449" t="s">
        <v>5365</v>
      </c>
      <c r="F113" s="450">
        <v>34.07</v>
      </c>
      <c r="G113" s="450">
        <v>32.67</v>
      </c>
      <c r="H113" s="426">
        <f t="shared" si="1"/>
        <v>34.07</v>
      </c>
    </row>
    <row r="114" spans="1:8" x14ac:dyDescent="0.25">
      <c r="A114" s="449"/>
      <c r="B114" s="449">
        <v>99</v>
      </c>
      <c r="C114" s="439" t="s">
        <v>6286</v>
      </c>
      <c r="D114" s="449" t="s">
        <v>60</v>
      </c>
      <c r="E114" s="449" t="s">
        <v>5365</v>
      </c>
      <c r="F114" s="450">
        <v>32.200000000000003</v>
      </c>
      <c r="G114" s="450">
        <v>30.88</v>
      </c>
      <c r="H114" s="426">
        <f t="shared" si="1"/>
        <v>32.200000000000003</v>
      </c>
    </row>
    <row r="115" spans="1:8" x14ac:dyDescent="0.25">
      <c r="A115" s="449"/>
      <c r="B115" s="449">
        <v>60</v>
      </c>
      <c r="C115" s="439" t="s">
        <v>6287</v>
      </c>
      <c r="D115" s="449" t="s">
        <v>60</v>
      </c>
      <c r="E115" s="449" t="s">
        <v>5365</v>
      </c>
      <c r="F115" s="450">
        <v>9.23</v>
      </c>
      <c r="G115" s="450">
        <v>6.17</v>
      </c>
      <c r="H115" s="426">
        <f t="shared" si="1"/>
        <v>9.23</v>
      </c>
    </row>
    <row r="116" spans="1:8" x14ac:dyDescent="0.25">
      <c r="A116" s="449"/>
      <c r="B116" s="449">
        <v>72</v>
      </c>
      <c r="C116" s="439" t="s">
        <v>6288</v>
      </c>
      <c r="D116" s="449" t="s">
        <v>60</v>
      </c>
      <c r="E116" s="449" t="s">
        <v>5365</v>
      </c>
      <c r="F116" s="450">
        <v>61.76</v>
      </c>
      <c r="G116" s="450">
        <v>59.22</v>
      </c>
      <c r="H116" s="426">
        <f t="shared" si="1"/>
        <v>61.76</v>
      </c>
    </row>
    <row r="117" spans="1:8" x14ac:dyDescent="0.25">
      <c r="A117" s="449"/>
      <c r="B117" s="449">
        <v>71</v>
      </c>
      <c r="C117" s="439" t="s">
        <v>6289</v>
      </c>
      <c r="D117" s="449" t="s">
        <v>60</v>
      </c>
      <c r="E117" s="449" t="s">
        <v>5365</v>
      </c>
      <c r="F117" s="450">
        <v>38.14</v>
      </c>
      <c r="G117" s="450">
        <v>36.57</v>
      </c>
      <c r="H117" s="426">
        <f t="shared" si="1"/>
        <v>38.14</v>
      </c>
    </row>
    <row r="118" spans="1:8" x14ac:dyDescent="0.25">
      <c r="A118" s="449"/>
      <c r="B118" s="449">
        <v>67</v>
      </c>
      <c r="C118" s="439" t="s">
        <v>6290</v>
      </c>
      <c r="D118" s="449" t="s">
        <v>60</v>
      </c>
      <c r="E118" s="449" t="s">
        <v>5365</v>
      </c>
      <c r="F118" s="450">
        <v>19.97</v>
      </c>
      <c r="G118" s="450">
        <v>19.149999999999999</v>
      </c>
      <c r="H118" s="426">
        <f t="shared" si="1"/>
        <v>19.97</v>
      </c>
    </row>
    <row r="119" spans="1:8" x14ac:dyDescent="0.25">
      <c r="A119" s="449"/>
      <c r="B119" s="449">
        <v>73</v>
      </c>
      <c r="C119" s="439" t="s">
        <v>6291</v>
      </c>
      <c r="D119" s="449" t="s">
        <v>60</v>
      </c>
      <c r="E119" s="449" t="s">
        <v>5365</v>
      </c>
      <c r="F119" s="450">
        <v>19.11</v>
      </c>
      <c r="G119" s="450">
        <v>18.32</v>
      </c>
      <c r="H119" s="426">
        <f t="shared" si="1"/>
        <v>19.11</v>
      </c>
    </row>
    <row r="120" spans="1:8" x14ac:dyDescent="0.25">
      <c r="A120" s="449"/>
      <c r="B120" s="449">
        <v>100</v>
      </c>
      <c r="C120" s="439" t="s">
        <v>6292</v>
      </c>
      <c r="D120" s="449" t="s">
        <v>60</v>
      </c>
      <c r="E120" s="449" t="s">
        <v>5365</v>
      </c>
      <c r="F120" s="450">
        <v>56.26</v>
      </c>
      <c r="G120" s="450">
        <v>53.95</v>
      </c>
      <c r="H120" s="426">
        <f t="shared" si="1"/>
        <v>56.26</v>
      </c>
    </row>
    <row r="121" spans="1:8" x14ac:dyDescent="0.25">
      <c r="A121" s="449"/>
      <c r="B121" s="449">
        <v>75</v>
      </c>
      <c r="C121" s="439" t="s">
        <v>6293</v>
      </c>
      <c r="D121" s="449" t="s">
        <v>60</v>
      </c>
      <c r="E121" s="449" t="s">
        <v>5365</v>
      </c>
      <c r="F121" s="450">
        <v>328.03</v>
      </c>
      <c r="G121" s="450">
        <v>314.52999999999997</v>
      </c>
      <c r="H121" s="426">
        <f t="shared" si="1"/>
        <v>328.03</v>
      </c>
    </row>
    <row r="122" spans="1:8" x14ac:dyDescent="0.25">
      <c r="A122" s="449"/>
      <c r="B122" s="449">
        <v>83</v>
      </c>
      <c r="C122" s="439" t="s">
        <v>6294</v>
      </c>
      <c r="D122" s="449" t="s">
        <v>60</v>
      </c>
      <c r="E122" s="449" t="s">
        <v>5365</v>
      </c>
      <c r="F122" s="450">
        <v>262.25</v>
      </c>
      <c r="G122" s="450">
        <v>251.45</v>
      </c>
      <c r="H122" s="426">
        <f t="shared" si="1"/>
        <v>262.25</v>
      </c>
    </row>
    <row r="123" spans="1:8" x14ac:dyDescent="0.25">
      <c r="A123" s="449"/>
      <c r="B123" s="449">
        <v>74</v>
      </c>
      <c r="C123" s="439" t="s">
        <v>6295</v>
      </c>
      <c r="D123" s="449" t="s">
        <v>60</v>
      </c>
      <c r="E123" s="449" t="s">
        <v>5365</v>
      </c>
      <c r="F123" s="450">
        <v>374.95</v>
      </c>
      <c r="G123" s="450">
        <v>359.51</v>
      </c>
      <c r="H123" s="426">
        <f t="shared" si="1"/>
        <v>374.95</v>
      </c>
    </row>
    <row r="124" spans="1:8" x14ac:dyDescent="0.25">
      <c r="A124" s="449"/>
      <c r="B124" s="449">
        <v>106</v>
      </c>
      <c r="C124" s="439" t="s">
        <v>6296</v>
      </c>
      <c r="D124" s="449" t="s">
        <v>60</v>
      </c>
      <c r="E124" s="449" t="s">
        <v>5365</v>
      </c>
      <c r="F124" s="450">
        <v>474.14</v>
      </c>
      <c r="G124" s="450">
        <v>454.61</v>
      </c>
      <c r="H124" s="426">
        <f t="shared" si="1"/>
        <v>474.14</v>
      </c>
    </row>
    <row r="125" spans="1:8" x14ac:dyDescent="0.25">
      <c r="A125" s="449"/>
      <c r="B125" s="449">
        <v>88</v>
      </c>
      <c r="C125" s="439" t="s">
        <v>6297</v>
      </c>
      <c r="D125" s="449" t="s">
        <v>60</v>
      </c>
      <c r="E125" s="449" t="s">
        <v>5365</v>
      </c>
      <c r="F125" s="450">
        <v>13.32</v>
      </c>
      <c r="G125" s="450">
        <v>12.78</v>
      </c>
      <c r="H125" s="426">
        <f t="shared" si="1"/>
        <v>13.32</v>
      </c>
    </row>
    <row r="126" spans="1:8" x14ac:dyDescent="0.25">
      <c r="A126" s="449"/>
      <c r="B126" s="449">
        <v>82</v>
      </c>
      <c r="C126" s="439" t="s">
        <v>6298</v>
      </c>
      <c r="D126" s="449" t="s">
        <v>60</v>
      </c>
      <c r="E126" s="449" t="s">
        <v>5365</v>
      </c>
      <c r="F126" s="450">
        <v>249.51</v>
      </c>
      <c r="G126" s="450">
        <v>239.24</v>
      </c>
      <c r="H126" s="426">
        <f t="shared" si="1"/>
        <v>249.51</v>
      </c>
    </row>
    <row r="127" spans="1:8" x14ac:dyDescent="0.25">
      <c r="A127" s="449"/>
      <c r="B127" s="449">
        <v>105</v>
      </c>
      <c r="C127" s="439" t="s">
        <v>6299</v>
      </c>
      <c r="D127" s="449" t="s">
        <v>60</v>
      </c>
      <c r="E127" s="449" t="s">
        <v>5365</v>
      </c>
      <c r="F127" s="450">
        <v>353.56</v>
      </c>
      <c r="G127" s="450">
        <v>339</v>
      </c>
      <c r="H127" s="426">
        <f t="shared" si="1"/>
        <v>353.56</v>
      </c>
    </row>
    <row r="128" spans="1:8" x14ac:dyDescent="0.25">
      <c r="A128" s="449"/>
      <c r="B128" s="449">
        <v>39719</v>
      </c>
      <c r="C128" s="439" t="s">
        <v>6300</v>
      </c>
      <c r="D128" s="449" t="s">
        <v>94</v>
      </c>
      <c r="E128" s="449" t="s">
        <v>5365</v>
      </c>
      <c r="F128" s="450">
        <v>218.17</v>
      </c>
      <c r="G128" s="450">
        <v>158.12</v>
      </c>
      <c r="H128" s="426">
        <f t="shared" si="1"/>
        <v>218.17</v>
      </c>
    </row>
    <row r="129" spans="1:8" x14ac:dyDescent="0.25">
      <c r="A129" s="449"/>
      <c r="B129" s="449">
        <v>3410</v>
      </c>
      <c r="C129" s="439" t="s">
        <v>6301</v>
      </c>
      <c r="D129" s="449" t="s">
        <v>81</v>
      </c>
      <c r="E129" s="449" t="s">
        <v>5365</v>
      </c>
      <c r="F129" s="450">
        <v>49.07</v>
      </c>
      <c r="G129" s="450">
        <v>35.57</v>
      </c>
      <c r="H129" s="426">
        <f t="shared" si="1"/>
        <v>49.07</v>
      </c>
    </row>
    <row r="130" spans="1:8" x14ac:dyDescent="0.25">
      <c r="A130" s="449"/>
      <c r="B130" s="449">
        <v>4791</v>
      </c>
      <c r="C130" s="439" t="s">
        <v>6302</v>
      </c>
      <c r="D130" s="449" t="s">
        <v>81</v>
      </c>
      <c r="E130" s="449" t="s">
        <v>5365</v>
      </c>
      <c r="F130" s="450">
        <v>35.89</v>
      </c>
      <c r="G130" s="450">
        <v>53.89</v>
      </c>
      <c r="H130" s="426">
        <f t="shared" si="1"/>
        <v>35.89</v>
      </c>
    </row>
    <row r="131" spans="1:8" x14ac:dyDescent="0.25">
      <c r="A131" s="449"/>
      <c r="B131" s="449">
        <v>157</v>
      </c>
      <c r="C131" s="439" t="s">
        <v>6303</v>
      </c>
      <c r="D131" s="449" t="s">
        <v>81</v>
      </c>
      <c r="E131" s="449" t="s">
        <v>5365</v>
      </c>
      <c r="F131" s="450">
        <v>145.5</v>
      </c>
      <c r="G131" s="450">
        <v>139.88</v>
      </c>
      <c r="H131" s="426">
        <f t="shared" si="1"/>
        <v>145.5</v>
      </c>
    </row>
    <row r="132" spans="1:8" x14ac:dyDescent="0.25">
      <c r="A132" s="449"/>
      <c r="B132" s="449">
        <v>156</v>
      </c>
      <c r="C132" s="439" t="s">
        <v>6304</v>
      </c>
      <c r="D132" s="449" t="s">
        <v>81</v>
      </c>
      <c r="E132" s="449" t="s">
        <v>5365</v>
      </c>
      <c r="F132" s="450">
        <v>51.8</v>
      </c>
      <c r="G132" s="450">
        <v>49.8</v>
      </c>
      <c r="H132" s="426">
        <f t="shared" si="1"/>
        <v>51.8</v>
      </c>
    </row>
    <row r="133" spans="1:8" x14ac:dyDescent="0.25">
      <c r="A133" s="449"/>
      <c r="B133" s="449">
        <v>131</v>
      </c>
      <c r="C133" s="439" t="s">
        <v>6305</v>
      </c>
      <c r="D133" s="449" t="s">
        <v>81</v>
      </c>
      <c r="E133" s="449" t="s">
        <v>5365</v>
      </c>
      <c r="F133" s="450">
        <v>44.3</v>
      </c>
      <c r="G133" s="450">
        <v>42.59</v>
      </c>
      <c r="H133" s="426">
        <f t="shared" si="1"/>
        <v>44.3</v>
      </c>
    </row>
    <row r="134" spans="1:8" x14ac:dyDescent="0.25">
      <c r="A134" s="449"/>
      <c r="B134" s="449">
        <v>21114</v>
      </c>
      <c r="C134" s="439" t="s">
        <v>6306</v>
      </c>
      <c r="D134" s="449" t="s">
        <v>60</v>
      </c>
      <c r="E134" s="449" t="s">
        <v>5365</v>
      </c>
      <c r="F134" s="450">
        <v>43</v>
      </c>
      <c r="G134" s="450">
        <v>31.17</v>
      </c>
      <c r="H134" s="426">
        <f t="shared" si="1"/>
        <v>43</v>
      </c>
    </row>
    <row r="135" spans="1:8" x14ac:dyDescent="0.25">
      <c r="A135" s="449"/>
      <c r="B135" s="449">
        <v>119</v>
      </c>
      <c r="C135" s="439" t="s">
        <v>6307</v>
      </c>
      <c r="D135" s="449" t="s">
        <v>60</v>
      </c>
      <c r="E135" s="449" t="s">
        <v>6189</v>
      </c>
      <c r="F135" s="450">
        <v>10.9</v>
      </c>
      <c r="G135" s="450">
        <v>7.9</v>
      </c>
      <c r="H135" s="426">
        <f t="shared" si="1"/>
        <v>10.9</v>
      </c>
    </row>
    <row r="136" spans="1:8" x14ac:dyDescent="0.25">
      <c r="A136" s="449"/>
      <c r="B136" s="449">
        <v>122</v>
      </c>
      <c r="C136" s="439" t="s">
        <v>6308</v>
      </c>
      <c r="D136" s="449" t="s">
        <v>60</v>
      </c>
      <c r="E136" s="449" t="s">
        <v>5365</v>
      </c>
      <c r="F136" s="450">
        <v>83.86</v>
      </c>
      <c r="G136" s="450">
        <v>60.78</v>
      </c>
      <c r="H136" s="426">
        <f t="shared" si="1"/>
        <v>83.86</v>
      </c>
    </row>
    <row r="137" spans="1:8" x14ac:dyDescent="0.25">
      <c r="A137" s="449"/>
      <c r="B137" s="449">
        <v>20080</v>
      </c>
      <c r="C137" s="439" t="s">
        <v>6309</v>
      </c>
      <c r="D137" s="449" t="s">
        <v>60</v>
      </c>
      <c r="E137" s="449" t="s">
        <v>5365</v>
      </c>
      <c r="F137" s="450">
        <v>27.37</v>
      </c>
      <c r="G137" s="450">
        <v>19.84</v>
      </c>
      <c r="H137" s="426">
        <f t="shared" si="1"/>
        <v>27.37</v>
      </c>
    </row>
    <row r="138" spans="1:8" x14ac:dyDescent="0.25">
      <c r="A138" s="449"/>
      <c r="B138" s="449">
        <v>124</v>
      </c>
      <c r="C138" s="439" t="s">
        <v>6310</v>
      </c>
      <c r="D138" s="449" t="s">
        <v>94</v>
      </c>
      <c r="E138" s="449" t="s">
        <v>5365</v>
      </c>
      <c r="F138" s="450">
        <v>17.079999999999998</v>
      </c>
      <c r="G138" s="450">
        <v>16.420000000000002</v>
      </c>
      <c r="H138" s="426">
        <f t="shared" si="1"/>
        <v>17.079999999999998</v>
      </c>
    </row>
    <row r="139" spans="1:8" x14ac:dyDescent="0.25">
      <c r="A139" s="449"/>
      <c r="B139" s="449">
        <v>7334</v>
      </c>
      <c r="C139" s="439" t="s">
        <v>6311</v>
      </c>
      <c r="D139" s="449" t="s">
        <v>94</v>
      </c>
      <c r="E139" s="449" t="s">
        <v>5365</v>
      </c>
      <c r="F139" s="450">
        <v>16.64</v>
      </c>
      <c r="G139" s="450">
        <v>14.39</v>
      </c>
      <c r="H139" s="426">
        <f t="shared" si="1"/>
        <v>16.64</v>
      </c>
    </row>
    <row r="140" spans="1:8" x14ac:dyDescent="0.25">
      <c r="A140" s="449"/>
      <c r="B140" s="449">
        <v>45146</v>
      </c>
      <c r="C140" s="439" t="s">
        <v>6312</v>
      </c>
      <c r="D140" s="449" t="s">
        <v>81</v>
      </c>
      <c r="E140" s="449" t="s">
        <v>5365</v>
      </c>
      <c r="F140" s="450">
        <v>32.76</v>
      </c>
      <c r="G140" s="450">
        <v>31.49</v>
      </c>
      <c r="H140" s="426">
        <f t="shared" ref="H140:H203" si="2">IF(F140&gt;0,F140,G140)</f>
        <v>32.76</v>
      </c>
    </row>
    <row r="141" spans="1:8" x14ac:dyDescent="0.25">
      <c r="A141" s="449"/>
      <c r="B141" s="449">
        <v>123</v>
      </c>
      <c r="C141" s="439" t="s">
        <v>6313</v>
      </c>
      <c r="D141" s="449" t="s">
        <v>94</v>
      </c>
      <c r="E141" s="449" t="s">
        <v>6189</v>
      </c>
      <c r="F141" s="450">
        <v>6.99</v>
      </c>
      <c r="G141" s="450">
        <v>6.72</v>
      </c>
      <c r="H141" s="426">
        <f t="shared" si="2"/>
        <v>6.99</v>
      </c>
    </row>
    <row r="142" spans="1:8" x14ac:dyDescent="0.25">
      <c r="A142" s="449"/>
      <c r="B142" s="449">
        <v>127</v>
      </c>
      <c r="C142" s="439" t="s">
        <v>6314</v>
      </c>
      <c r="D142" s="449" t="s">
        <v>94</v>
      </c>
      <c r="E142" s="449" t="s">
        <v>5365</v>
      </c>
      <c r="F142" s="450">
        <v>16.690000000000001</v>
      </c>
      <c r="G142" s="450">
        <v>16.04</v>
      </c>
      <c r="H142" s="426">
        <f t="shared" si="2"/>
        <v>16.690000000000001</v>
      </c>
    </row>
    <row r="143" spans="1:8" x14ac:dyDescent="0.25">
      <c r="A143" s="449"/>
      <c r="B143" s="449">
        <v>133</v>
      </c>
      <c r="C143" s="439" t="s">
        <v>6315</v>
      </c>
      <c r="D143" s="449" t="s">
        <v>94</v>
      </c>
      <c r="E143" s="449" t="s">
        <v>5365</v>
      </c>
      <c r="F143" s="450">
        <v>6.93</v>
      </c>
      <c r="G143" s="450">
        <v>6.66</v>
      </c>
      <c r="H143" s="426">
        <f t="shared" si="2"/>
        <v>6.93</v>
      </c>
    </row>
    <row r="144" spans="1:8" x14ac:dyDescent="0.25">
      <c r="A144" s="449"/>
      <c r="B144" s="449">
        <v>43617</v>
      </c>
      <c r="C144" s="439" t="s">
        <v>6316</v>
      </c>
      <c r="D144" s="449" t="s">
        <v>94</v>
      </c>
      <c r="E144" s="449" t="s">
        <v>5365</v>
      </c>
      <c r="F144" s="450">
        <v>7.74</v>
      </c>
      <c r="G144" s="450">
        <v>7.44</v>
      </c>
      <c r="H144" s="426">
        <f t="shared" si="2"/>
        <v>7.74</v>
      </c>
    </row>
    <row r="145" spans="1:8" x14ac:dyDescent="0.25">
      <c r="A145" s="449"/>
      <c r="B145" s="449">
        <v>132</v>
      </c>
      <c r="C145" s="439" t="s">
        <v>6317</v>
      </c>
      <c r="D145" s="449" t="s">
        <v>94</v>
      </c>
      <c r="E145" s="449" t="s">
        <v>5365</v>
      </c>
      <c r="F145" s="450">
        <v>7.18</v>
      </c>
      <c r="G145" s="450">
        <v>6.91</v>
      </c>
      <c r="H145" s="426">
        <f t="shared" si="2"/>
        <v>7.18</v>
      </c>
    </row>
    <row r="146" spans="1:8" x14ac:dyDescent="0.25">
      <c r="A146" s="449"/>
      <c r="B146" s="449">
        <v>43618</v>
      </c>
      <c r="C146" s="439" t="s">
        <v>6318</v>
      </c>
      <c r="D146" s="449" t="s">
        <v>81</v>
      </c>
      <c r="E146" s="449" t="s">
        <v>5365</v>
      </c>
      <c r="F146" s="450">
        <v>18.09</v>
      </c>
      <c r="G146" s="450">
        <v>17.39</v>
      </c>
      <c r="H146" s="426">
        <f t="shared" si="2"/>
        <v>18.09</v>
      </c>
    </row>
    <row r="147" spans="1:8" x14ac:dyDescent="0.25">
      <c r="A147" s="449"/>
      <c r="B147" s="449">
        <v>37476</v>
      </c>
      <c r="C147" s="439" t="s">
        <v>6319</v>
      </c>
      <c r="D147" s="449" t="s">
        <v>60</v>
      </c>
      <c r="E147" s="449" t="s">
        <v>5365</v>
      </c>
      <c r="F147" s="450">
        <v>4251.17</v>
      </c>
      <c r="G147" s="450">
        <v>4457.49</v>
      </c>
      <c r="H147" s="426">
        <f t="shared" si="2"/>
        <v>4251.17</v>
      </c>
    </row>
    <row r="148" spans="1:8" x14ac:dyDescent="0.25">
      <c r="A148" s="449"/>
      <c r="B148" s="449">
        <v>37478</v>
      </c>
      <c r="C148" s="439" t="s">
        <v>6320</v>
      </c>
      <c r="D148" s="449" t="s">
        <v>60</v>
      </c>
      <c r="E148" s="449" t="s">
        <v>5365</v>
      </c>
      <c r="F148" s="450">
        <v>5324.7</v>
      </c>
      <c r="G148" s="450">
        <v>5583.12</v>
      </c>
      <c r="H148" s="426">
        <f t="shared" si="2"/>
        <v>5324.7</v>
      </c>
    </row>
    <row r="149" spans="1:8" x14ac:dyDescent="0.25">
      <c r="A149" s="449"/>
      <c r="B149" s="449">
        <v>37477</v>
      </c>
      <c r="C149" s="439" t="s">
        <v>6321</v>
      </c>
      <c r="D149" s="449" t="s">
        <v>60</v>
      </c>
      <c r="E149" s="449" t="s">
        <v>5365</v>
      </c>
      <c r="F149" s="450">
        <v>7214.11</v>
      </c>
      <c r="G149" s="450">
        <v>7564.23</v>
      </c>
      <c r="H149" s="426">
        <f t="shared" si="2"/>
        <v>7214.11</v>
      </c>
    </row>
    <row r="150" spans="1:8" x14ac:dyDescent="0.25">
      <c r="A150" s="449"/>
      <c r="B150" s="449">
        <v>37479</v>
      </c>
      <c r="C150" s="439" t="s">
        <v>6322</v>
      </c>
      <c r="D150" s="449" t="s">
        <v>60</v>
      </c>
      <c r="E150" s="449" t="s">
        <v>5365</v>
      </c>
      <c r="F150" s="450">
        <v>8556.02</v>
      </c>
      <c r="G150" s="450">
        <v>8971.27</v>
      </c>
      <c r="H150" s="426">
        <f t="shared" si="2"/>
        <v>8556.02</v>
      </c>
    </row>
    <row r="151" spans="1:8" x14ac:dyDescent="0.25">
      <c r="A151" s="449"/>
      <c r="B151" s="449">
        <v>4319</v>
      </c>
      <c r="C151" s="439" t="s">
        <v>6323</v>
      </c>
      <c r="D151" s="449" t="s">
        <v>60</v>
      </c>
      <c r="E151" s="449" t="s">
        <v>5365</v>
      </c>
      <c r="F151" s="450">
        <v>1.35</v>
      </c>
      <c r="G151" s="450">
        <v>1.76</v>
      </c>
      <c r="H151" s="426">
        <f t="shared" si="2"/>
        <v>1.35</v>
      </c>
    </row>
    <row r="152" spans="1:8" x14ac:dyDescent="0.25">
      <c r="A152" s="449"/>
      <c r="B152" s="449">
        <v>42409</v>
      </c>
      <c r="C152" s="439" t="s">
        <v>6324</v>
      </c>
      <c r="D152" s="449" t="s">
        <v>81</v>
      </c>
      <c r="E152" s="449" t="s">
        <v>5365</v>
      </c>
      <c r="F152" s="450">
        <v>11.39</v>
      </c>
      <c r="G152" s="450">
        <v>10.95</v>
      </c>
      <c r="H152" s="426">
        <f t="shared" si="2"/>
        <v>11.39</v>
      </c>
    </row>
    <row r="153" spans="1:8" x14ac:dyDescent="0.25">
      <c r="A153" s="449"/>
      <c r="B153" s="449">
        <v>40553</v>
      </c>
      <c r="C153" s="439" t="s">
        <v>6325</v>
      </c>
      <c r="D153" s="449" t="s">
        <v>84</v>
      </c>
      <c r="E153" s="449" t="s">
        <v>6189</v>
      </c>
      <c r="F153" s="450"/>
      <c r="G153" s="450">
        <v>65</v>
      </c>
      <c r="H153" s="426">
        <f t="shared" si="2"/>
        <v>65</v>
      </c>
    </row>
    <row r="154" spans="1:8" x14ac:dyDescent="0.25">
      <c r="A154" s="449"/>
      <c r="B154" s="449">
        <v>6114</v>
      </c>
      <c r="C154" s="439" t="s">
        <v>6326</v>
      </c>
      <c r="D154" s="449" t="s">
        <v>69</v>
      </c>
      <c r="E154" s="449" t="s">
        <v>5365</v>
      </c>
      <c r="F154" s="450">
        <v>17.8</v>
      </c>
      <c r="G154" s="450">
        <v>22.15</v>
      </c>
      <c r="H154" s="426">
        <f t="shared" si="2"/>
        <v>17.8</v>
      </c>
    </row>
    <row r="155" spans="1:8" x14ac:dyDescent="0.25">
      <c r="A155" s="449"/>
      <c r="B155" s="449">
        <v>40912</v>
      </c>
      <c r="C155" s="439" t="s">
        <v>6327</v>
      </c>
      <c r="D155" s="449" t="s">
        <v>109</v>
      </c>
      <c r="E155" s="449" t="s">
        <v>5365</v>
      </c>
      <c r="F155" s="450">
        <v>3129.84</v>
      </c>
      <c r="G155" s="450">
        <v>3884.06</v>
      </c>
      <c r="H155" s="426">
        <f t="shared" si="2"/>
        <v>3129.84</v>
      </c>
    </row>
    <row r="156" spans="1:8" x14ac:dyDescent="0.25">
      <c r="A156" s="449"/>
      <c r="B156" s="449">
        <v>247</v>
      </c>
      <c r="C156" s="439" t="s">
        <v>6328</v>
      </c>
      <c r="D156" s="449" t="s">
        <v>69</v>
      </c>
      <c r="E156" s="449" t="s">
        <v>5365</v>
      </c>
      <c r="F156" s="450">
        <v>17.8</v>
      </c>
      <c r="G156" s="450">
        <v>22.15</v>
      </c>
      <c r="H156" s="426">
        <f t="shared" si="2"/>
        <v>17.8</v>
      </c>
    </row>
    <row r="157" spans="1:8" x14ac:dyDescent="0.25">
      <c r="A157" s="449"/>
      <c r="B157" s="449">
        <v>40919</v>
      </c>
      <c r="C157" s="439" t="s">
        <v>6329</v>
      </c>
      <c r="D157" s="449" t="s">
        <v>109</v>
      </c>
      <c r="E157" s="449" t="s">
        <v>5365</v>
      </c>
      <c r="F157" s="450">
        <v>3129.84</v>
      </c>
      <c r="G157" s="450">
        <v>3884.06</v>
      </c>
      <c r="H157" s="426">
        <f t="shared" si="2"/>
        <v>3129.84</v>
      </c>
    </row>
    <row r="158" spans="1:8" x14ac:dyDescent="0.25">
      <c r="A158" s="449"/>
      <c r="B158" s="449">
        <v>44499</v>
      </c>
      <c r="C158" s="439" t="s">
        <v>6330</v>
      </c>
      <c r="D158" s="449" t="s">
        <v>69</v>
      </c>
      <c r="E158" s="449" t="s">
        <v>5365</v>
      </c>
      <c r="F158" s="450">
        <v>17.8</v>
      </c>
      <c r="G158" s="450">
        <v>22.15</v>
      </c>
      <c r="H158" s="426">
        <f t="shared" si="2"/>
        <v>17.8</v>
      </c>
    </row>
    <row r="159" spans="1:8" x14ac:dyDescent="0.25">
      <c r="A159" s="449"/>
      <c r="B159" s="449">
        <v>40984</v>
      </c>
      <c r="C159" s="439" t="s">
        <v>6331</v>
      </c>
      <c r="D159" s="449" t="s">
        <v>109</v>
      </c>
      <c r="E159" s="449" t="s">
        <v>5365</v>
      </c>
      <c r="F159" s="450">
        <v>3129.84</v>
      </c>
      <c r="G159" s="450">
        <v>3884.06</v>
      </c>
      <c r="H159" s="426">
        <f t="shared" si="2"/>
        <v>3129.84</v>
      </c>
    </row>
    <row r="160" spans="1:8" x14ac:dyDescent="0.25">
      <c r="A160" s="449"/>
      <c r="B160" s="449">
        <v>248</v>
      </c>
      <c r="C160" s="439" t="s">
        <v>6332</v>
      </c>
      <c r="D160" s="449" t="s">
        <v>69</v>
      </c>
      <c r="E160" s="449" t="s">
        <v>5365</v>
      </c>
      <c r="F160" s="450">
        <v>17.7</v>
      </c>
      <c r="G160" s="450">
        <v>19.899999999999999</v>
      </c>
      <c r="H160" s="426">
        <f t="shared" si="2"/>
        <v>17.7</v>
      </c>
    </row>
    <row r="161" spans="1:8" x14ac:dyDescent="0.25">
      <c r="A161" s="449"/>
      <c r="B161" s="449">
        <v>41086</v>
      </c>
      <c r="C161" s="439" t="s">
        <v>6333</v>
      </c>
      <c r="D161" s="449" t="s">
        <v>109</v>
      </c>
      <c r="E161" s="449" t="s">
        <v>5365</v>
      </c>
      <c r="F161" s="450">
        <v>3114.7</v>
      </c>
      <c r="G161" s="450">
        <v>3489.1</v>
      </c>
      <c r="H161" s="426">
        <f t="shared" si="2"/>
        <v>3114.7</v>
      </c>
    </row>
    <row r="162" spans="1:8" x14ac:dyDescent="0.25">
      <c r="A162" s="449"/>
      <c r="B162" s="449">
        <v>34466</v>
      </c>
      <c r="C162" s="439" t="s">
        <v>6334</v>
      </c>
      <c r="D162" s="449" t="s">
        <v>69</v>
      </c>
      <c r="E162" s="449" t="s">
        <v>5365</v>
      </c>
      <c r="F162" s="450">
        <v>17.8</v>
      </c>
      <c r="G162" s="450">
        <v>22.15</v>
      </c>
      <c r="H162" s="426">
        <f t="shared" si="2"/>
        <v>17.8</v>
      </c>
    </row>
    <row r="163" spans="1:8" x14ac:dyDescent="0.25">
      <c r="A163" s="449"/>
      <c r="B163" s="449">
        <v>41083</v>
      </c>
      <c r="C163" s="439" t="s">
        <v>6335</v>
      </c>
      <c r="D163" s="449" t="s">
        <v>109</v>
      </c>
      <c r="E163" s="449" t="s">
        <v>5365</v>
      </c>
      <c r="F163" s="450">
        <v>3129.84</v>
      </c>
      <c r="G163" s="450">
        <v>3884.06</v>
      </c>
      <c r="H163" s="426">
        <f t="shared" si="2"/>
        <v>3129.84</v>
      </c>
    </row>
    <row r="164" spans="1:8" x14ac:dyDescent="0.25">
      <c r="A164" s="449"/>
      <c r="B164" s="449">
        <v>252</v>
      </c>
      <c r="C164" s="439" t="s">
        <v>6336</v>
      </c>
      <c r="D164" s="449" t="s">
        <v>69</v>
      </c>
      <c r="E164" s="449" t="s">
        <v>5365</v>
      </c>
      <c r="F164" s="450">
        <v>17.8</v>
      </c>
      <c r="G164" s="450">
        <v>22.15</v>
      </c>
      <c r="H164" s="426">
        <f t="shared" si="2"/>
        <v>17.8</v>
      </c>
    </row>
    <row r="165" spans="1:8" x14ac:dyDescent="0.25">
      <c r="A165" s="449"/>
      <c r="B165" s="449">
        <v>40909</v>
      </c>
      <c r="C165" s="439" t="s">
        <v>6337</v>
      </c>
      <c r="D165" s="449" t="s">
        <v>109</v>
      </c>
      <c r="E165" s="449" t="s">
        <v>5365</v>
      </c>
      <c r="F165" s="450">
        <v>3129.84</v>
      </c>
      <c r="G165" s="450">
        <v>3884.06</v>
      </c>
      <c r="H165" s="426">
        <f t="shared" si="2"/>
        <v>3129.84</v>
      </c>
    </row>
    <row r="166" spans="1:8" x14ac:dyDescent="0.25">
      <c r="A166" s="449"/>
      <c r="B166" s="449">
        <v>242</v>
      </c>
      <c r="C166" s="439" t="s">
        <v>6338</v>
      </c>
      <c r="D166" s="449" t="s">
        <v>69</v>
      </c>
      <c r="E166" s="449" t="s">
        <v>5365</v>
      </c>
      <c r="F166" s="450">
        <v>17.7</v>
      </c>
      <c r="G166" s="450">
        <v>21.3</v>
      </c>
      <c r="H166" s="426">
        <f t="shared" si="2"/>
        <v>17.7</v>
      </c>
    </row>
    <row r="167" spans="1:8" x14ac:dyDescent="0.25">
      <c r="A167" s="449"/>
      <c r="B167" s="449">
        <v>41085</v>
      </c>
      <c r="C167" s="439" t="s">
        <v>6339</v>
      </c>
      <c r="D167" s="449" t="s">
        <v>109</v>
      </c>
      <c r="E167" s="449" t="s">
        <v>5365</v>
      </c>
      <c r="F167" s="450">
        <v>3114.7</v>
      </c>
      <c r="G167" s="450">
        <v>3733.76</v>
      </c>
      <c r="H167" s="426">
        <f t="shared" si="2"/>
        <v>3114.7</v>
      </c>
    </row>
    <row r="168" spans="1:8" x14ac:dyDescent="0.25">
      <c r="A168" s="449"/>
      <c r="B168" s="449">
        <v>427</v>
      </c>
      <c r="C168" s="439" t="s">
        <v>6340</v>
      </c>
      <c r="D168" s="449" t="s">
        <v>60</v>
      </c>
      <c r="E168" s="449" t="s">
        <v>5365</v>
      </c>
      <c r="F168" s="450"/>
      <c r="G168" s="450">
        <v>6.55</v>
      </c>
      <c r="H168" s="426">
        <f t="shared" si="2"/>
        <v>6.55</v>
      </c>
    </row>
    <row r="169" spans="1:8" x14ac:dyDescent="0.25">
      <c r="A169" s="449"/>
      <c r="B169" s="449">
        <v>417</v>
      </c>
      <c r="C169" s="439" t="s">
        <v>6341</v>
      </c>
      <c r="D169" s="449" t="s">
        <v>60</v>
      </c>
      <c r="E169" s="449" t="s">
        <v>5365</v>
      </c>
      <c r="F169" s="450"/>
      <c r="G169" s="450">
        <v>3.08</v>
      </c>
      <c r="H169" s="426">
        <f t="shared" si="2"/>
        <v>3.08</v>
      </c>
    </row>
    <row r="170" spans="1:8" x14ac:dyDescent="0.25">
      <c r="A170" s="449"/>
      <c r="B170" s="449">
        <v>11273</v>
      </c>
      <c r="C170" s="439" t="s">
        <v>6342</v>
      </c>
      <c r="D170" s="449" t="s">
        <v>60</v>
      </c>
      <c r="E170" s="449" t="s">
        <v>5365</v>
      </c>
      <c r="F170" s="450"/>
      <c r="G170" s="450">
        <v>9.58</v>
      </c>
      <c r="H170" s="426">
        <f t="shared" si="2"/>
        <v>9.58</v>
      </c>
    </row>
    <row r="171" spans="1:8" x14ac:dyDescent="0.25">
      <c r="A171" s="449"/>
      <c r="B171" s="449">
        <v>11272</v>
      </c>
      <c r="C171" s="439" t="s">
        <v>6343</v>
      </c>
      <c r="D171" s="449" t="s">
        <v>60</v>
      </c>
      <c r="E171" s="449" t="s">
        <v>5365</v>
      </c>
      <c r="F171" s="450"/>
      <c r="G171" s="450">
        <v>5.78</v>
      </c>
      <c r="H171" s="426">
        <f t="shared" si="2"/>
        <v>5.78</v>
      </c>
    </row>
    <row r="172" spans="1:8" x14ac:dyDescent="0.25">
      <c r="A172" s="449"/>
      <c r="B172" s="449">
        <v>11275</v>
      </c>
      <c r="C172" s="439" t="s">
        <v>6344</v>
      </c>
      <c r="D172" s="449" t="s">
        <v>60</v>
      </c>
      <c r="E172" s="449" t="s">
        <v>5365</v>
      </c>
      <c r="F172" s="450"/>
      <c r="G172" s="450">
        <v>2.3199999999999998</v>
      </c>
      <c r="H172" s="426">
        <f t="shared" si="2"/>
        <v>2.3199999999999998</v>
      </c>
    </row>
    <row r="173" spans="1:8" x14ac:dyDescent="0.25">
      <c r="A173" s="449"/>
      <c r="B173" s="449">
        <v>11274</v>
      </c>
      <c r="C173" s="439" t="s">
        <v>6345</v>
      </c>
      <c r="D173" s="449" t="s">
        <v>60</v>
      </c>
      <c r="E173" s="449" t="s">
        <v>5365</v>
      </c>
      <c r="F173" s="450"/>
      <c r="G173" s="450">
        <v>1.77</v>
      </c>
      <c r="H173" s="426">
        <f t="shared" si="2"/>
        <v>1.77</v>
      </c>
    </row>
    <row r="174" spans="1:8" x14ac:dyDescent="0.25">
      <c r="A174" s="449"/>
      <c r="B174" s="449">
        <v>45208</v>
      </c>
      <c r="C174" s="439" t="s">
        <v>13432</v>
      </c>
      <c r="D174" s="449" t="s">
        <v>60</v>
      </c>
      <c r="E174" s="449" t="s">
        <v>5365</v>
      </c>
      <c r="F174" s="450">
        <v>296.14999999999998</v>
      </c>
      <c r="G174" s="450">
        <v>227.55</v>
      </c>
      <c r="H174" s="426">
        <f t="shared" si="2"/>
        <v>296.14999999999998</v>
      </c>
    </row>
    <row r="175" spans="1:8" x14ac:dyDescent="0.25">
      <c r="A175" s="449"/>
      <c r="B175" s="449">
        <v>45250</v>
      </c>
      <c r="C175" s="439" t="s">
        <v>13433</v>
      </c>
      <c r="D175" s="449" t="s">
        <v>60</v>
      </c>
      <c r="E175" s="449" t="s">
        <v>5365</v>
      </c>
      <c r="F175" s="450">
        <v>34.65</v>
      </c>
      <c r="G175" s="450">
        <v>38.840000000000003</v>
      </c>
      <c r="H175" s="426">
        <f t="shared" si="2"/>
        <v>34.65</v>
      </c>
    </row>
    <row r="176" spans="1:8" x14ac:dyDescent="0.25">
      <c r="A176" s="449"/>
      <c r="B176" s="449">
        <v>38470</v>
      </c>
      <c r="C176" s="439" t="s">
        <v>6346</v>
      </c>
      <c r="D176" s="449" t="s">
        <v>60</v>
      </c>
      <c r="E176" s="449" t="s">
        <v>5365</v>
      </c>
      <c r="F176" s="450">
        <v>35.47</v>
      </c>
      <c r="G176" s="450">
        <v>39.76</v>
      </c>
      <c r="H176" s="426">
        <f t="shared" si="2"/>
        <v>35.47</v>
      </c>
    </row>
    <row r="177" spans="1:8" x14ac:dyDescent="0.25">
      <c r="A177" s="449"/>
      <c r="B177" s="449">
        <v>38547</v>
      </c>
      <c r="C177" s="439" t="s">
        <v>6347</v>
      </c>
      <c r="D177" s="449" t="s">
        <v>60</v>
      </c>
      <c r="E177" s="449" t="s">
        <v>5365</v>
      </c>
      <c r="F177" s="450">
        <v>235.49</v>
      </c>
      <c r="G177" s="450">
        <v>263.95</v>
      </c>
      <c r="H177" s="426">
        <f t="shared" si="2"/>
        <v>235.49</v>
      </c>
    </row>
    <row r="178" spans="1:8" x14ac:dyDescent="0.25">
      <c r="A178" s="449"/>
      <c r="B178" s="449">
        <v>38467</v>
      </c>
      <c r="C178" s="439" t="s">
        <v>6348</v>
      </c>
      <c r="D178" s="449" t="s">
        <v>60</v>
      </c>
      <c r="E178" s="449" t="s">
        <v>5365</v>
      </c>
      <c r="F178" s="450">
        <v>159.53</v>
      </c>
      <c r="G178" s="450">
        <v>135.38999999999999</v>
      </c>
      <c r="H178" s="426">
        <f t="shared" si="2"/>
        <v>159.53</v>
      </c>
    </row>
    <row r="179" spans="1:8" x14ac:dyDescent="0.25">
      <c r="A179" s="449"/>
      <c r="B179" s="449">
        <v>38468</v>
      </c>
      <c r="C179" s="439" t="s">
        <v>6349</v>
      </c>
      <c r="D179" s="449" t="s">
        <v>60</v>
      </c>
      <c r="E179" s="449" t="s">
        <v>5365</v>
      </c>
      <c r="F179" s="450">
        <v>199.14</v>
      </c>
      <c r="G179" s="450">
        <v>169</v>
      </c>
      <c r="H179" s="426">
        <f t="shared" si="2"/>
        <v>199.14</v>
      </c>
    </row>
    <row r="180" spans="1:8" x14ac:dyDescent="0.25">
      <c r="A180" s="449"/>
      <c r="B180" s="449">
        <v>38469</v>
      </c>
      <c r="C180" s="439" t="s">
        <v>6350</v>
      </c>
      <c r="D180" s="449" t="s">
        <v>60</v>
      </c>
      <c r="E180" s="449" t="s">
        <v>5365</v>
      </c>
      <c r="F180" s="450">
        <v>224.85</v>
      </c>
      <c r="G180" s="450">
        <v>252.03</v>
      </c>
      <c r="H180" s="426">
        <f t="shared" si="2"/>
        <v>224.85</v>
      </c>
    </row>
    <row r="181" spans="1:8" x14ac:dyDescent="0.25">
      <c r="A181" s="449"/>
      <c r="B181" s="449">
        <v>45197</v>
      </c>
      <c r="C181" s="439" t="s">
        <v>13434</v>
      </c>
      <c r="D181" s="449" t="s">
        <v>60</v>
      </c>
      <c r="E181" s="449" t="s">
        <v>5365</v>
      </c>
      <c r="F181" s="450">
        <v>179.33</v>
      </c>
      <c r="G181" s="450">
        <v>201</v>
      </c>
      <c r="H181" s="426">
        <f t="shared" si="2"/>
        <v>179.33</v>
      </c>
    </row>
    <row r="182" spans="1:8" x14ac:dyDescent="0.25">
      <c r="A182" s="449"/>
      <c r="B182" s="449">
        <v>38471</v>
      </c>
      <c r="C182" s="439" t="s">
        <v>6351</v>
      </c>
      <c r="D182" s="449" t="s">
        <v>60</v>
      </c>
      <c r="E182" s="449" t="s">
        <v>5365</v>
      </c>
      <c r="F182" s="450">
        <v>240.49</v>
      </c>
      <c r="G182" s="450">
        <v>269.56</v>
      </c>
      <c r="H182" s="426">
        <f t="shared" si="2"/>
        <v>240.49</v>
      </c>
    </row>
    <row r="183" spans="1:8" x14ac:dyDescent="0.25">
      <c r="A183" s="449"/>
      <c r="B183" s="449">
        <v>45206</v>
      </c>
      <c r="C183" s="439" t="s">
        <v>13435</v>
      </c>
      <c r="D183" s="449" t="s">
        <v>60</v>
      </c>
      <c r="E183" s="449" t="s">
        <v>5365</v>
      </c>
      <c r="F183" s="450">
        <v>47.51</v>
      </c>
      <c r="G183" s="450">
        <v>53.26</v>
      </c>
      <c r="H183" s="426">
        <f t="shared" si="2"/>
        <v>47.51</v>
      </c>
    </row>
    <row r="184" spans="1:8" x14ac:dyDescent="0.25">
      <c r="A184" s="449"/>
      <c r="B184" s="449">
        <v>37370</v>
      </c>
      <c r="C184" s="439" t="s">
        <v>6352</v>
      </c>
      <c r="D184" s="449" t="s">
        <v>69</v>
      </c>
      <c r="E184" s="449" t="s">
        <v>6189</v>
      </c>
      <c r="F184" s="450">
        <v>1.82</v>
      </c>
      <c r="G184" s="450">
        <v>4.4800000000000004</v>
      </c>
      <c r="H184" s="426">
        <f t="shared" si="2"/>
        <v>1.82</v>
      </c>
    </row>
    <row r="185" spans="1:8" x14ac:dyDescent="0.25">
      <c r="A185" s="449"/>
      <c r="B185" s="449">
        <v>40862</v>
      </c>
      <c r="C185" s="439" t="s">
        <v>6353</v>
      </c>
      <c r="D185" s="449" t="s">
        <v>109</v>
      </c>
      <c r="E185" s="449" t="s">
        <v>6189</v>
      </c>
      <c r="F185" s="450">
        <v>304</v>
      </c>
      <c r="G185" s="450">
        <v>743.12</v>
      </c>
      <c r="H185" s="426">
        <f t="shared" si="2"/>
        <v>304</v>
      </c>
    </row>
    <row r="186" spans="1:8" x14ac:dyDescent="0.25">
      <c r="A186" s="449"/>
      <c r="B186" s="449">
        <v>10658</v>
      </c>
      <c r="C186" s="439" t="s">
        <v>6354</v>
      </c>
      <c r="D186" s="449" t="s">
        <v>60</v>
      </c>
      <c r="E186" s="449" t="s">
        <v>6189</v>
      </c>
      <c r="F186" s="450"/>
      <c r="G186" s="450">
        <v>10193.450000000001</v>
      </c>
      <c r="H186" s="426">
        <f t="shared" si="2"/>
        <v>10193.450000000001</v>
      </c>
    </row>
    <row r="187" spans="1:8" x14ac:dyDescent="0.25">
      <c r="A187" s="449"/>
      <c r="B187" s="449">
        <v>253</v>
      </c>
      <c r="C187" s="439" t="s">
        <v>6355</v>
      </c>
      <c r="D187" s="449" t="s">
        <v>69</v>
      </c>
      <c r="E187" s="449" t="s">
        <v>6189</v>
      </c>
      <c r="F187" s="450">
        <v>24.29</v>
      </c>
      <c r="G187" s="450">
        <v>35.409999999999997</v>
      </c>
      <c r="H187" s="426">
        <f t="shared" si="2"/>
        <v>24.29</v>
      </c>
    </row>
    <row r="188" spans="1:8" x14ac:dyDescent="0.25">
      <c r="A188" s="449"/>
      <c r="B188" s="449">
        <v>40809</v>
      </c>
      <c r="C188" s="439" t="s">
        <v>6356</v>
      </c>
      <c r="D188" s="449" t="s">
        <v>109</v>
      </c>
      <c r="E188" s="449" t="s">
        <v>5365</v>
      </c>
      <c r="F188" s="450">
        <v>4270.51</v>
      </c>
      <c r="G188" s="450">
        <v>6203.76</v>
      </c>
      <c r="H188" s="426">
        <f t="shared" si="2"/>
        <v>4270.51</v>
      </c>
    </row>
    <row r="189" spans="1:8" x14ac:dyDescent="0.25">
      <c r="A189" s="449"/>
      <c r="B189" s="449">
        <v>42428</v>
      </c>
      <c r="C189" s="439" t="s">
        <v>6357</v>
      </c>
      <c r="D189" s="449" t="s">
        <v>60</v>
      </c>
      <c r="E189" s="449" t="s">
        <v>6189</v>
      </c>
      <c r="F189" s="450"/>
      <c r="G189" s="450">
        <v>2271</v>
      </c>
      <c r="H189" s="426">
        <f t="shared" si="2"/>
        <v>2271</v>
      </c>
    </row>
    <row r="190" spans="1:8" x14ac:dyDescent="0.25">
      <c r="A190" s="449"/>
      <c r="B190" s="449">
        <v>301</v>
      </c>
      <c r="C190" s="439" t="s">
        <v>6358</v>
      </c>
      <c r="D190" s="449" t="s">
        <v>60</v>
      </c>
      <c r="E190" s="449" t="s">
        <v>6189</v>
      </c>
      <c r="F190" s="450">
        <v>3.05</v>
      </c>
      <c r="G190" s="450">
        <v>2.6</v>
      </c>
      <c r="H190" s="426">
        <f t="shared" si="2"/>
        <v>3.05</v>
      </c>
    </row>
    <row r="191" spans="1:8" x14ac:dyDescent="0.25">
      <c r="A191" s="449"/>
      <c r="B191" s="449">
        <v>296</v>
      </c>
      <c r="C191" s="439" t="s">
        <v>6359</v>
      </c>
      <c r="D191" s="449" t="s">
        <v>60</v>
      </c>
      <c r="E191" s="449" t="s">
        <v>5365</v>
      </c>
      <c r="F191" s="450">
        <v>1.72</v>
      </c>
      <c r="G191" s="450">
        <v>1.47</v>
      </c>
      <c r="H191" s="426">
        <f t="shared" si="2"/>
        <v>1.72</v>
      </c>
    </row>
    <row r="192" spans="1:8" x14ac:dyDescent="0.25">
      <c r="A192" s="449"/>
      <c r="B192" s="449">
        <v>297</v>
      </c>
      <c r="C192" s="439" t="s">
        <v>6360</v>
      </c>
      <c r="D192" s="449" t="s">
        <v>60</v>
      </c>
      <c r="E192" s="449" t="s">
        <v>5365</v>
      </c>
      <c r="F192" s="450">
        <v>2.5299999999999998</v>
      </c>
      <c r="G192" s="450">
        <v>2.16</v>
      </c>
      <c r="H192" s="426">
        <f t="shared" si="2"/>
        <v>2.5299999999999998</v>
      </c>
    </row>
    <row r="193" spans="1:8" x14ac:dyDescent="0.25">
      <c r="A193" s="449"/>
      <c r="B193" s="449">
        <v>299</v>
      </c>
      <c r="C193" s="439" t="s">
        <v>6361</v>
      </c>
      <c r="D193" s="449" t="s">
        <v>60</v>
      </c>
      <c r="E193" s="449" t="s">
        <v>5365</v>
      </c>
      <c r="F193" s="450">
        <v>3.58</v>
      </c>
      <c r="G193" s="450">
        <v>3.05</v>
      </c>
      <c r="H193" s="426">
        <f t="shared" si="2"/>
        <v>3.58</v>
      </c>
    </row>
    <row r="194" spans="1:8" x14ac:dyDescent="0.25">
      <c r="A194" s="449"/>
      <c r="B194" s="449">
        <v>300</v>
      </c>
      <c r="C194" s="439" t="s">
        <v>6362</v>
      </c>
      <c r="D194" s="449" t="s">
        <v>60</v>
      </c>
      <c r="E194" s="449" t="s">
        <v>5365</v>
      </c>
      <c r="F194" s="450">
        <v>12.38</v>
      </c>
      <c r="G194" s="450">
        <v>10.55</v>
      </c>
      <c r="H194" s="426">
        <f t="shared" si="2"/>
        <v>12.38</v>
      </c>
    </row>
    <row r="195" spans="1:8" x14ac:dyDescent="0.25">
      <c r="A195" s="449"/>
      <c r="B195" s="449">
        <v>20085</v>
      </c>
      <c r="C195" s="439" t="s">
        <v>6363</v>
      </c>
      <c r="D195" s="449" t="s">
        <v>60</v>
      </c>
      <c r="E195" s="449" t="s">
        <v>5365</v>
      </c>
      <c r="F195" s="450">
        <v>2.2599999999999998</v>
      </c>
      <c r="G195" s="450">
        <v>1.93</v>
      </c>
      <c r="H195" s="426">
        <f t="shared" si="2"/>
        <v>2.2599999999999998</v>
      </c>
    </row>
    <row r="196" spans="1:8" x14ac:dyDescent="0.25">
      <c r="A196" s="449"/>
      <c r="B196" s="449">
        <v>298</v>
      </c>
      <c r="C196" s="439" t="s">
        <v>6364</v>
      </c>
      <c r="D196" s="449" t="s">
        <v>60</v>
      </c>
      <c r="E196" s="449" t="s">
        <v>5365</v>
      </c>
      <c r="F196" s="450">
        <v>2.75</v>
      </c>
      <c r="G196" s="450">
        <v>2.34</v>
      </c>
      <c r="H196" s="426">
        <f t="shared" si="2"/>
        <v>2.75</v>
      </c>
    </row>
    <row r="197" spans="1:8" x14ac:dyDescent="0.25">
      <c r="A197" s="449"/>
      <c r="B197" s="449">
        <v>311</v>
      </c>
      <c r="C197" s="439" t="s">
        <v>6365</v>
      </c>
      <c r="D197" s="449" t="s">
        <v>60</v>
      </c>
      <c r="E197" s="449" t="s">
        <v>5365</v>
      </c>
      <c r="F197" s="450">
        <v>10.210000000000001</v>
      </c>
      <c r="G197" s="450">
        <v>8.6999999999999993</v>
      </c>
      <c r="H197" s="426">
        <f t="shared" si="2"/>
        <v>10.210000000000001</v>
      </c>
    </row>
    <row r="198" spans="1:8" x14ac:dyDescent="0.25">
      <c r="A198" s="449"/>
      <c r="B198" s="449">
        <v>318</v>
      </c>
      <c r="C198" s="439" t="s">
        <v>6366</v>
      </c>
      <c r="D198" s="449" t="s">
        <v>60</v>
      </c>
      <c r="E198" s="449" t="s">
        <v>5365</v>
      </c>
      <c r="F198" s="450">
        <v>20.56</v>
      </c>
      <c r="G198" s="450">
        <v>17.53</v>
      </c>
      <c r="H198" s="426">
        <f t="shared" si="2"/>
        <v>20.56</v>
      </c>
    </row>
    <row r="199" spans="1:8" x14ac:dyDescent="0.25">
      <c r="A199" s="449"/>
      <c r="B199" s="449">
        <v>319</v>
      </c>
      <c r="C199" s="439" t="s">
        <v>6367</v>
      </c>
      <c r="D199" s="449" t="s">
        <v>60</v>
      </c>
      <c r="E199" s="449" t="s">
        <v>5365</v>
      </c>
      <c r="F199" s="450">
        <v>32.24</v>
      </c>
      <c r="G199" s="450">
        <v>27.48</v>
      </c>
      <c r="H199" s="426">
        <f t="shared" si="2"/>
        <v>32.24</v>
      </c>
    </row>
    <row r="200" spans="1:8" x14ac:dyDescent="0.25">
      <c r="A200" s="449"/>
      <c r="B200" s="449">
        <v>303</v>
      </c>
      <c r="C200" s="439" t="s">
        <v>6368</v>
      </c>
      <c r="D200" s="449" t="s">
        <v>60</v>
      </c>
      <c r="E200" s="449" t="s">
        <v>5365</v>
      </c>
      <c r="F200" s="450">
        <v>3.38</v>
      </c>
      <c r="G200" s="450">
        <v>2.88</v>
      </c>
      <c r="H200" s="426">
        <f t="shared" si="2"/>
        <v>3.38</v>
      </c>
    </row>
    <row r="201" spans="1:8" x14ac:dyDescent="0.25">
      <c r="A201" s="449"/>
      <c r="B201" s="449">
        <v>305</v>
      </c>
      <c r="C201" s="439" t="s">
        <v>6369</v>
      </c>
      <c r="D201" s="449" t="s">
        <v>60</v>
      </c>
      <c r="E201" s="449" t="s">
        <v>5365</v>
      </c>
      <c r="F201" s="450">
        <v>10.63</v>
      </c>
      <c r="G201" s="450">
        <v>9.06</v>
      </c>
      <c r="H201" s="426">
        <f t="shared" si="2"/>
        <v>10.63</v>
      </c>
    </row>
    <row r="202" spans="1:8" x14ac:dyDescent="0.25">
      <c r="A202" s="449"/>
      <c r="B202" s="449">
        <v>306</v>
      </c>
      <c r="C202" s="439" t="s">
        <v>6370</v>
      </c>
      <c r="D202" s="449" t="s">
        <v>60</v>
      </c>
      <c r="E202" s="449" t="s">
        <v>5365</v>
      </c>
      <c r="F202" s="450">
        <v>16.12</v>
      </c>
      <c r="G202" s="450">
        <v>13.74</v>
      </c>
      <c r="H202" s="426">
        <f t="shared" si="2"/>
        <v>16.12</v>
      </c>
    </row>
    <row r="203" spans="1:8" x14ac:dyDescent="0.25">
      <c r="A203" s="449"/>
      <c r="B203" s="449">
        <v>307</v>
      </c>
      <c r="C203" s="439" t="s">
        <v>6371</v>
      </c>
      <c r="D203" s="449" t="s">
        <v>60</v>
      </c>
      <c r="E203" s="449" t="s">
        <v>5365</v>
      </c>
      <c r="F203" s="450">
        <v>40.729999999999997</v>
      </c>
      <c r="G203" s="450">
        <v>34.72</v>
      </c>
      <c r="H203" s="426">
        <f t="shared" si="2"/>
        <v>40.729999999999997</v>
      </c>
    </row>
    <row r="204" spans="1:8" x14ac:dyDescent="0.25">
      <c r="A204" s="449"/>
      <c r="B204" s="449">
        <v>309</v>
      </c>
      <c r="C204" s="439" t="s">
        <v>6372</v>
      </c>
      <c r="D204" s="449" t="s">
        <v>60</v>
      </c>
      <c r="E204" s="449" t="s">
        <v>5365</v>
      </c>
      <c r="F204" s="450">
        <v>66.709999999999994</v>
      </c>
      <c r="G204" s="450">
        <v>56.87</v>
      </c>
      <c r="H204" s="426">
        <f t="shared" ref="H204:H267" si="3">IF(F204&gt;0,F204,G204)</f>
        <v>66.709999999999994</v>
      </c>
    </row>
    <row r="205" spans="1:8" x14ac:dyDescent="0.25">
      <c r="A205" s="449"/>
      <c r="B205" s="449">
        <v>310</v>
      </c>
      <c r="C205" s="439" t="s">
        <v>6373</v>
      </c>
      <c r="D205" s="449" t="s">
        <v>60</v>
      </c>
      <c r="E205" s="449" t="s">
        <v>5365</v>
      </c>
      <c r="F205" s="450">
        <v>92.46</v>
      </c>
      <c r="G205" s="450">
        <v>78.819999999999993</v>
      </c>
      <c r="H205" s="426">
        <f t="shared" si="3"/>
        <v>92.46</v>
      </c>
    </row>
    <row r="206" spans="1:8" x14ac:dyDescent="0.25">
      <c r="A206" s="449"/>
      <c r="B206" s="449">
        <v>308</v>
      </c>
      <c r="C206" s="439" t="s">
        <v>6374</v>
      </c>
      <c r="D206" s="449" t="s">
        <v>60</v>
      </c>
      <c r="E206" s="449" t="s">
        <v>5365</v>
      </c>
      <c r="F206" s="450">
        <v>90.89</v>
      </c>
      <c r="G206" s="450">
        <v>77.48</v>
      </c>
      <c r="H206" s="426">
        <f t="shared" si="3"/>
        <v>90.89</v>
      </c>
    </row>
    <row r="207" spans="1:8" x14ac:dyDescent="0.25">
      <c r="A207" s="449"/>
      <c r="B207" s="449">
        <v>328</v>
      </c>
      <c r="C207" s="439" t="s">
        <v>6375</v>
      </c>
      <c r="D207" s="449" t="s">
        <v>60</v>
      </c>
      <c r="E207" s="449" t="s">
        <v>5365</v>
      </c>
      <c r="F207" s="450">
        <v>8.08</v>
      </c>
      <c r="G207" s="450">
        <v>6.89</v>
      </c>
      <c r="H207" s="426">
        <f t="shared" si="3"/>
        <v>8.08</v>
      </c>
    </row>
    <row r="208" spans="1:8" x14ac:dyDescent="0.25">
      <c r="A208" s="449"/>
      <c r="B208" s="449">
        <v>325</v>
      </c>
      <c r="C208" s="439" t="s">
        <v>6376</v>
      </c>
      <c r="D208" s="449" t="s">
        <v>60</v>
      </c>
      <c r="E208" s="449" t="s">
        <v>5365</v>
      </c>
      <c r="F208" s="450">
        <v>2.38</v>
      </c>
      <c r="G208" s="450">
        <v>2.0299999999999998</v>
      </c>
      <c r="H208" s="426">
        <f t="shared" si="3"/>
        <v>2.38</v>
      </c>
    </row>
    <row r="209" spans="1:8" x14ac:dyDescent="0.25">
      <c r="A209" s="449"/>
      <c r="B209" s="449">
        <v>20326</v>
      </c>
      <c r="C209" s="439" t="s">
        <v>6377</v>
      </c>
      <c r="D209" s="449" t="s">
        <v>60</v>
      </c>
      <c r="E209" s="449" t="s">
        <v>5365</v>
      </c>
      <c r="F209" s="450">
        <v>4.3600000000000003</v>
      </c>
      <c r="G209" s="450">
        <v>3.72</v>
      </c>
      <c r="H209" s="426">
        <f t="shared" si="3"/>
        <v>4.3600000000000003</v>
      </c>
    </row>
    <row r="210" spans="1:8" x14ac:dyDescent="0.25">
      <c r="A210" s="449"/>
      <c r="B210" s="449">
        <v>329</v>
      </c>
      <c r="C210" s="439" t="s">
        <v>6378</v>
      </c>
      <c r="D210" s="449" t="s">
        <v>60</v>
      </c>
      <c r="E210" s="449" t="s">
        <v>5365</v>
      </c>
      <c r="F210" s="450">
        <v>6.76</v>
      </c>
      <c r="G210" s="450">
        <v>5.76</v>
      </c>
      <c r="H210" s="426">
        <f t="shared" si="3"/>
        <v>6.76</v>
      </c>
    </row>
    <row r="211" spans="1:8" x14ac:dyDescent="0.25">
      <c r="A211" s="449"/>
      <c r="B211" s="449">
        <v>39642</v>
      </c>
      <c r="C211" s="439" t="s">
        <v>6379</v>
      </c>
      <c r="D211" s="449" t="s">
        <v>60</v>
      </c>
      <c r="E211" s="449" t="s">
        <v>5365</v>
      </c>
      <c r="F211" s="450">
        <v>2.99</v>
      </c>
      <c r="G211" s="450">
        <v>2.5499999999999998</v>
      </c>
      <c r="H211" s="426">
        <f t="shared" si="3"/>
        <v>2.99</v>
      </c>
    </row>
    <row r="212" spans="1:8" x14ac:dyDescent="0.25">
      <c r="A212" s="449"/>
      <c r="B212" s="449">
        <v>39641</v>
      </c>
      <c r="C212" s="439" t="s">
        <v>6380</v>
      </c>
      <c r="D212" s="449" t="s">
        <v>60</v>
      </c>
      <c r="E212" s="449" t="s">
        <v>5365</v>
      </c>
      <c r="F212" s="450">
        <v>2.63</v>
      </c>
      <c r="G212" s="450">
        <v>2.2400000000000002</v>
      </c>
      <c r="H212" s="426">
        <f t="shared" si="3"/>
        <v>2.63</v>
      </c>
    </row>
    <row r="213" spans="1:8" x14ac:dyDescent="0.25">
      <c r="A213" s="449"/>
      <c r="B213" s="449">
        <v>39643</v>
      </c>
      <c r="C213" s="439" t="s">
        <v>6381</v>
      </c>
      <c r="D213" s="449" t="s">
        <v>60</v>
      </c>
      <c r="E213" s="449" t="s">
        <v>5365</v>
      </c>
      <c r="F213" s="450">
        <v>3.52</v>
      </c>
      <c r="G213" s="450">
        <v>3</v>
      </c>
      <c r="H213" s="426">
        <f t="shared" si="3"/>
        <v>3.52</v>
      </c>
    </row>
    <row r="214" spans="1:8" x14ac:dyDescent="0.25">
      <c r="A214" s="449"/>
      <c r="B214" s="449">
        <v>39644</v>
      </c>
      <c r="C214" s="439" t="s">
        <v>6382</v>
      </c>
      <c r="D214" s="449" t="s">
        <v>60</v>
      </c>
      <c r="E214" s="449" t="s">
        <v>5365</v>
      </c>
      <c r="F214" s="450">
        <v>5.45</v>
      </c>
      <c r="G214" s="450">
        <v>4.6500000000000004</v>
      </c>
      <c r="H214" s="426">
        <f t="shared" si="3"/>
        <v>5.45</v>
      </c>
    </row>
    <row r="215" spans="1:8" x14ac:dyDescent="0.25">
      <c r="A215" s="449"/>
      <c r="B215" s="449">
        <v>39645</v>
      </c>
      <c r="C215" s="439" t="s">
        <v>6383</v>
      </c>
      <c r="D215" s="449" t="s">
        <v>60</v>
      </c>
      <c r="E215" s="449" t="s">
        <v>5365</v>
      </c>
      <c r="F215" s="450">
        <v>5.97</v>
      </c>
      <c r="G215" s="450">
        <v>5.09</v>
      </c>
      <c r="H215" s="426">
        <f t="shared" si="3"/>
        <v>5.97</v>
      </c>
    </row>
    <row r="216" spans="1:8" x14ac:dyDescent="0.25">
      <c r="A216" s="449"/>
      <c r="B216" s="449">
        <v>41610</v>
      </c>
      <c r="C216" s="439" t="s">
        <v>6384</v>
      </c>
      <c r="D216" s="449" t="s">
        <v>60</v>
      </c>
      <c r="E216" s="449" t="s">
        <v>5365</v>
      </c>
      <c r="F216" s="450">
        <v>788.7</v>
      </c>
      <c r="G216" s="450">
        <v>826.97</v>
      </c>
      <c r="H216" s="426">
        <f t="shared" si="3"/>
        <v>788.7</v>
      </c>
    </row>
    <row r="217" spans="1:8" x14ac:dyDescent="0.25">
      <c r="A217" s="449"/>
      <c r="B217" s="449">
        <v>41611</v>
      </c>
      <c r="C217" s="439" t="s">
        <v>6385</v>
      </c>
      <c r="D217" s="449" t="s">
        <v>60</v>
      </c>
      <c r="E217" s="449" t="s">
        <v>5365</v>
      </c>
      <c r="F217" s="450">
        <v>1243.1400000000001</v>
      </c>
      <c r="G217" s="450">
        <v>1303.47</v>
      </c>
      <c r="H217" s="426">
        <f t="shared" si="3"/>
        <v>1243.1400000000001</v>
      </c>
    </row>
    <row r="218" spans="1:8" x14ac:dyDescent="0.25">
      <c r="A218" s="449"/>
      <c r="B218" s="449">
        <v>41612</v>
      </c>
      <c r="C218" s="439" t="s">
        <v>6386</v>
      </c>
      <c r="D218" s="449" t="s">
        <v>60</v>
      </c>
      <c r="E218" s="449" t="s">
        <v>5365</v>
      </c>
      <c r="F218" s="450">
        <v>1745.55</v>
      </c>
      <c r="G218" s="450">
        <v>1830.27</v>
      </c>
      <c r="H218" s="426">
        <f t="shared" si="3"/>
        <v>1745.55</v>
      </c>
    </row>
    <row r="219" spans="1:8" x14ac:dyDescent="0.25">
      <c r="A219" s="449"/>
      <c r="B219" s="449">
        <v>41637</v>
      </c>
      <c r="C219" s="439" t="s">
        <v>6387</v>
      </c>
      <c r="D219" s="449" t="s">
        <v>60</v>
      </c>
      <c r="E219" s="449" t="s">
        <v>5365</v>
      </c>
      <c r="F219" s="450">
        <v>163.16999999999999</v>
      </c>
      <c r="G219" s="450">
        <v>171.09</v>
      </c>
      <c r="H219" s="426">
        <f t="shared" si="3"/>
        <v>163.16999999999999</v>
      </c>
    </row>
    <row r="220" spans="1:8" x14ac:dyDescent="0.25">
      <c r="A220" s="449"/>
      <c r="B220" s="449">
        <v>41638</v>
      </c>
      <c r="C220" s="439" t="s">
        <v>6388</v>
      </c>
      <c r="D220" s="449" t="s">
        <v>60</v>
      </c>
      <c r="E220" s="449" t="s">
        <v>5365</v>
      </c>
      <c r="F220" s="450">
        <v>212.55</v>
      </c>
      <c r="G220" s="450">
        <v>222.87</v>
      </c>
      <c r="H220" s="426">
        <f t="shared" si="3"/>
        <v>212.55</v>
      </c>
    </row>
    <row r="221" spans="1:8" x14ac:dyDescent="0.25">
      <c r="A221" s="449"/>
      <c r="B221" s="449">
        <v>41639</v>
      </c>
      <c r="C221" s="439" t="s">
        <v>6389</v>
      </c>
      <c r="D221" s="449" t="s">
        <v>60</v>
      </c>
      <c r="E221" s="449" t="s">
        <v>5365</v>
      </c>
      <c r="F221" s="450">
        <v>514.22</v>
      </c>
      <c r="G221" s="450">
        <v>539.16999999999996</v>
      </c>
      <c r="H221" s="426">
        <f t="shared" si="3"/>
        <v>514.22</v>
      </c>
    </row>
    <row r="222" spans="1:8" x14ac:dyDescent="0.25">
      <c r="A222" s="449"/>
      <c r="B222" s="449">
        <v>11789</v>
      </c>
      <c r="C222" s="439" t="s">
        <v>6390</v>
      </c>
      <c r="D222" s="449" t="s">
        <v>60</v>
      </c>
      <c r="E222" s="449" t="s">
        <v>5365</v>
      </c>
      <c r="F222" s="450"/>
      <c r="G222" s="450">
        <v>0.87</v>
      </c>
      <c r="H222" s="426">
        <f t="shared" si="3"/>
        <v>0.87</v>
      </c>
    </row>
    <row r="223" spans="1:8" x14ac:dyDescent="0.25">
      <c r="A223" s="449"/>
      <c r="B223" s="449">
        <v>20975</v>
      </c>
      <c r="C223" s="439" t="s">
        <v>6391</v>
      </c>
      <c r="D223" s="449" t="s">
        <v>60</v>
      </c>
      <c r="E223" s="449" t="s">
        <v>5365</v>
      </c>
      <c r="F223" s="450">
        <v>11.33</v>
      </c>
      <c r="G223" s="450">
        <v>22.72</v>
      </c>
      <c r="H223" s="426">
        <f t="shared" si="3"/>
        <v>11.33</v>
      </c>
    </row>
    <row r="224" spans="1:8" x14ac:dyDescent="0.25">
      <c r="A224" s="449"/>
      <c r="B224" s="449">
        <v>20976</v>
      </c>
      <c r="C224" s="439" t="s">
        <v>6392</v>
      </c>
      <c r="D224" s="449" t="s">
        <v>60</v>
      </c>
      <c r="E224" s="449" t="s">
        <v>5365</v>
      </c>
      <c r="F224" s="450">
        <v>17.12</v>
      </c>
      <c r="G224" s="450">
        <v>34.33</v>
      </c>
      <c r="H224" s="426">
        <f t="shared" si="3"/>
        <v>17.12</v>
      </c>
    </row>
    <row r="225" spans="1:8" x14ac:dyDescent="0.25">
      <c r="A225" s="449"/>
      <c r="B225" s="449">
        <v>6138</v>
      </c>
      <c r="C225" s="439" t="s">
        <v>6393</v>
      </c>
      <c r="D225" s="449" t="s">
        <v>60</v>
      </c>
      <c r="E225" s="449" t="s">
        <v>5365</v>
      </c>
      <c r="F225" s="450">
        <v>13.38</v>
      </c>
      <c r="G225" s="450">
        <v>12.11</v>
      </c>
      <c r="H225" s="426">
        <f t="shared" si="3"/>
        <v>13.38</v>
      </c>
    </row>
    <row r="226" spans="1:8" x14ac:dyDescent="0.25">
      <c r="A226" s="449"/>
      <c r="B226" s="449">
        <v>40340</v>
      </c>
      <c r="C226" s="439" t="s">
        <v>6394</v>
      </c>
      <c r="D226" s="449" t="s">
        <v>60</v>
      </c>
      <c r="E226" s="449" t="s">
        <v>5365</v>
      </c>
      <c r="F226" s="450">
        <v>22.43</v>
      </c>
      <c r="G226" s="450">
        <v>19.12</v>
      </c>
      <c r="H226" s="426">
        <f t="shared" si="3"/>
        <v>22.43</v>
      </c>
    </row>
    <row r="227" spans="1:8" x14ac:dyDescent="0.25">
      <c r="A227" s="449"/>
      <c r="B227" s="449">
        <v>40341</v>
      </c>
      <c r="C227" s="439" t="s">
        <v>6395</v>
      </c>
      <c r="D227" s="449" t="s">
        <v>60</v>
      </c>
      <c r="E227" s="449" t="s">
        <v>5365</v>
      </c>
      <c r="F227" s="450">
        <v>26.77</v>
      </c>
      <c r="G227" s="450">
        <v>22.82</v>
      </c>
      <c r="H227" s="426">
        <f t="shared" si="3"/>
        <v>26.77</v>
      </c>
    </row>
    <row r="228" spans="1:8" x14ac:dyDescent="0.25">
      <c r="A228" s="449"/>
      <c r="B228" s="449">
        <v>40342</v>
      </c>
      <c r="C228" s="439" t="s">
        <v>6396</v>
      </c>
      <c r="D228" s="449" t="s">
        <v>60</v>
      </c>
      <c r="E228" s="449" t="s">
        <v>5365</v>
      </c>
      <c r="F228" s="450">
        <v>31.93</v>
      </c>
      <c r="G228" s="450">
        <v>27.22</v>
      </c>
      <c r="H228" s="426">
        <f t="shared" si="3"/>
        <v>31.93</v>
      </c>
    </row>
    <row r="229" spans="1:8" x14ac:dyDescent="0.25">
      <c r="A229" s="449"/>
      <c r="B229" s="449">
        <v>40343</v>
      </c>
      <c r="C229" s="439" t="s">
        <v>6397</v>
      </c>
      <c r="D229" s="449" t="s">
        <v>60</v>
      </c>
      <c r="E229" s="449" t="s">
        <v>5365</v>
      </c>
      <c r="F229" s="450">
        <v>37.880000000000003</v>
      </c>
      <c r="G229" s="450">
        <v>32.29</v>
      </c>
      <c r="H229" s="426">
        <f t="shared" si="3"/>
        <v>37.880000000000003</v>
      </c>
    </row>
    <row r="230" spans="1:8" x14ac:dyDescent="0.25">
      <c r="A230" s="449"/>
      <c r="B230" s="449">
        <v>40344</v>
      </c>
      <c r="C230" s="439" t="s">
        <v>6398</v>
      </c>
      <c r="D230" s="449" t="s">
        <v>60</v>
      </c>
      <c r="E230" s="449" t="s">
        <v>5365</v>
      </c>
      <c r="F230" s="450">
        <v>51.64</v>
      </c>
      <c r="G230" s="450">
        <v>44.02</v>
      </c>
      <c r="H230" s="426">
        <f t="shared" si="3"/>
        <v>51.64</v>
      </c>
    </row>
    <row r="231" spans="1:8" x14ac:dyDescent="0.25">
      <c r="A231" s="449"/>
      <c r="B231" s="449">
        <v>40345</v>
      </c>
      <c r="C231" s="439" t="s">
        <v>6399</v>
      </c>
      <c r="D231" s="449" t="s">
        <v>60</v>
      </c>
      <c r="E231" s="449" t="s">
        <v>5365</v>
      </c>
      <c r="F231" s="450">
        <v>63.63</v>
      </c>
      <c r="G231" s="450">
        <v>54.24</v>
      </c>
      <c r="H231" s="426">
        <f t="shared" si="3"/>
        <v>63.63</v>
      </c>
    </row>
    <row r="232" spans="1:8" x14ac:dyDescent="0.25">
      <c r="A232" s="449"/>
      <c r="B232" s="449">
        <v>40346</v>
      </c>
      <c r="C232" s="439" t="s">
        <v>6400</v>
      </c>
      <c r="D232" s="449" t="s">
        <v>60</v>
      </c>
      <c r="E232" s="449" t="s">
        <v>5365</v>
      </c>
      <c r="F232" s="450">
        <v>73.81</v>
      </c>
      <c r="G232" s="450">
        <v>62.92</v>
      </c>
      <c r="H232" s="426">
        <f t="shared" si="3"/>
        <v>73.81</v>
      </c>
    </row>
    <row r="233" spans="1:8" x14ac:dyDescent="0.25">
      <c r="A233" s="449"/>
      <c r="B233" s="449">
        <v>40347</v>
      </c>
      <c r="C233" s="439" t="s">
        <v>6401</v>
      </c>
      <c r="D233" s="449" t="s">
        <v>60</v>
      </c>
      <c r="E233" s="449" t="s">
        <v>5365</v>
      </c>
      <c r="F233" s="450">
        <v>92.73</v>
      </c>
      <c r="G233" s="450">
        <v>79.05</v>
      </c>
      <c r="H233" s="426">
        <f t="shared" si="3"/>
        <v>92.73</v>
      </c>
    </row>
    <row r="234" spans="1:8" x14ac:dyDescent="0.25">
      <c r="A234" s="449"/>
      <c r="B234" s="449">
        <v>43424</v>
      </c>
      <c r="C234" s="439" t="s">
        <v>6402</v>
      </c>
      <c r="D234" s="449" t="s">
        <v>60</v>
      </c>
      <c r="E234" s="449" t="s">
        <v>5365</v>
      </c>
      <c r="F234" s="450">
        <v>660.8</v>
      </c>
      <c r="G234" s="450">
        <v>692.87</v>
      </c>
      <c r="H234" s="426">
        <f t="shared" si="3"/>
        <v>660.8</v>
      </c>
    </row>
    <row r="235" spans="1:8" x14ac:dyDescent="0.25">
      <c r="A235" s="449"/>
      <c r="B235" s="449">
        <v>43426</v>
      </c>
      <c r="C235" s="439" t="s">
        <v>6403</v>
      </c>
      <c r="D235" s="449" t="s">
        <v>60</v>
      </c>
      <c r="E235" s="449" t="s">
        <v>5365</v>
      </c>
      <c r="F235" s="450">
        <v>2279.1</v>
      </c>
      <c r="G235" s="450">
        <v>2389.71</v>
      </c>
      <c r="H235" s="426">
        <f t="shared" si="3"/>
        <v>2279.1</v>
      </c>
    </row>
    <row r="236" spans="1:8" x14ac:dyDescent="0.25">
      <c r="A236" s="449"/>
      <c r="B236" s="449">
        <v>12565</v>
      </c>
      <c r="C236" s="439" t="s">
        <v>6404</v>
      </c>
      <c r="D236" s="449" t="s">
        <v>60</v>
      </c>
      <c r="E236" s="449" t="s">
        <v>5365</v>
      </c>
      <c r="F236" s="450">
        <v>799.25</v>
      </c>
      <c r="G236" s="450">
        <v>838.04</v>
      </c>
      <c r="H236" s="426">
        <f t="shared" si="3"/>
        <v>799.25</v>
      </c>
    </row>
    <row r="237" spans="1:8" x14ac:dyDescent="0.25">
      <c r="A237" s="449"/>
      <c r="B237" s="449">
        <v>12567</v>
      </c>
      <c r="C237" s="439" t="s">
        <v>6405</v>
      </c>
      <c r="D237" s="449" t="s">
        <v>60</v>
      </c>
      <c r="E237" s="449" t="s">
        <v>5365</v>
      </c>
      <c r="F237" s="450">
        <v>1073.52</v>
      </c>
      <c r="G237" s="450">
        <v>1125.6300000000001</v>
      </c>
      <c r="H237" s="426">
        <f t="shared" si="3"/>
        <v>1073.52</v>
      </c>
    </row>
    <row r="238" spans="1:8" x14ac:dyDescent="0.25">
      <c r="A238" s="449"/>
      <c r="B238" s="449">
        <v>12568</v>
      </c>
      <c r="C238" s="439" t="s">
        <v>6406</v>
      </c>
      <c r="D238" s="449" t="s">
        <v>60</v>
      </c>
      <c r="E238" s="449" t="s">
        <v>5365</v>
      </c>
      <c r="F238" s="450">
        <v>1502.94</v>
      </c>
      <c r="G238" s="450">
        <v>1575.88</v>
      </c>
      <c r="H238" s="426">
        <f t="shared" si="3"/>
        <v>1502.94</v>
      </c>
    </row>
    <row r="239" spans="1:8" x14ac:dyDescent="0.25">
      <c r="A239" s="449"/>
      <c r="B239" s="449">
        <v>43441</v>
      </c>
      <c r="C239" s="439" t="s">
        <v>6407</v>
      </c>
      <c r="D239" s="449" t="s">
        <v>60</v>
      </c>
      <c r="E239" s="449" t="s">
        <v>5365</v>
      </c>
      <c r="F239" s="450">
        <v>193.23</v>
      </c>
      <c r="G239" s="450">
        <v>202.61</v>
      </c>
      <c r="H239" s="426">
        <f t="shared" si="3"/>
        <v>193.23</v>
      </c>
    </row>
    <row r="240" spans="1:8" x14ac:dyDescent="0.25">
      <c r="A240" s="449"/>
      <c r="B240" s="449">
        <v>43423</v>
      </c>
      <c r="C240" s="439" t="s">
        <v>6408</v>
      </c>
      <c r="D240" s="449" t="s">
        <v>60</v>
      </c>
      <c r="E240" s="449" t="s">
        <v>5365</v>
      </c>
      <c r="F240" s="450">
        <v>90.17</v>
      </c>
      <c r="G240" s="450">
        <v>94.55</v>
      </c>
      <c r="H240" s="426">
        <f t="shared" si="3"/>
        <v>90.17</v>
      </c>
    </row>
    <row r="241" spans="1:8" x14ac:dyDescent="0.25">
      <c r="A241" s="449"/>
      <c r="B241" s="449">
        <v>12532</v>
      </c>
      <c r="C241" s="439" t="s">
        <v>6409</v>
      </c>
      <c r="D241" s="449" t="s">
        <v>60</v>
      </c>
      <c r="E241" s="449" t="s">
        <v>5365</v>
      </c>
      <c r="F241" s="450">
        <v>139.07</v>
      </c>
      <c r="G241" s="450">
        <v>145.82</v>
      </c>
      <c r="H241" s="426">
        <f t="shared" si="3"/>
        <v>139.07</v>
      </c>
    </row>
    <row r="242" spans="1:8" x14ac:dyDescent="0.25">
      <c r="A242" s="449"/>
      <c r="B242" s="449">
        <v>43444</v>
      </c>
      <c r="C242" s="439" t="s">
        <v>6410</v>
      </c>
      <c r="D242" s="449" t="s">
        <v>60</v>
      </c>
      <c r="E242" s="449" t="s">
        <v>5365</v>
      </c>
      <c r="F242" s="450">
        <v>466.98</v>
      </c>
      <c r="G242" s="450">
        <v>489.64</v>
      </c>
      <c r="H242" s="426">
        <f t="shared" si="3"/>
        <v>466.98</v>
      </c>
    </row>
    <row r="243" spans="1:8" x14ac:dyDescent="0.25">
      <c r="A243" s="449"/>
      <c r="B243" s="449">
        <v>12551</v>
      </c>
      <c r="C243" s="439" t="s">
        <v>6411</v>
      </c>
      <c r="D243" s="449" t="s">
        <v>60</v>
      </c>
      <c r="E243" s="449" t="s">
        <v>5365</v>
      </c>
      <c r="F243" s="450">
        <v>333.18</v>
      </c>
      <c r="G243" s="450">
        <v>349.35</v>
      </c>
      <c r="H243" s="426">
        <f t="shared" si="3"/>
        <v>333.18</v>
      </c>
    </row>
    <row r="244" spans="1:8" x14ac:dyDescent="0.25">
      <c r="A244" s="449"/>
      <c r="B244" s="449">
        <v>43442</v>
      </c>
      <c r="C244" s="439" t="s">
        <v>6412</v>
      </c>
      <c r="D244" s="449" t="s">
        <v>60</v>
      </c>
      <c r="E244" s="449" t="s">
        <v>5365</v>
      </c>
      <c r="F244" s="450">
        <v>257.64</v>
      </c>
      <c r="G244" s="450">
        <v>270.14999999999998</v>
      </c>
      <c r="H244" s="426">
        <f t="shared" si="3"/>
        <v>257.64</v>
      </c>
    </row>
    <row r="245" spans="1:8" x14ac:dyDescent="0.25">
      <c r="A245" s="449"/>
      <c r="B245" s="449">
        <v>43443</v>
      </c>
      <c r="C245" s="439" t="s">
        <v>6413</v>
      </c>
      <c r="D245" s="449" t="s">
        <v>60</v>
      </c>
      <c r="E245" s="449" t="s">
        <v>5365</v>
      </c>
      <c r="F245" s="450">
        <v>338.16</v>
      </c>
      <c r="G245" s="450">
        <v>354.57</v>
      </c>
      <c r="H245" s="426">
        <f t="shared" si="3"/>
        <v>338.16</v>
      </c>
    </row>
    <row r="246" spans="1:8" x14ac:dyDescent="0.25">
      <c r="A246" s="449"/>
      <c r="B246" s="449">
        <v>12544</v>
      </c>
      <c r="C246" s="439" t="s">
        <v>6414</v>
      </c>
      <c r="D246" s="449" t="s">
        <v>60</v>
      </c>
      <c r="E246" s="449" t="s">
        <v>5365</v>
      </c>
      <c r="F246" s="450">
        <v>182.49</v>
      </c>
      <c r="G246" s="450">
        <v>191.35</v>
      </c>
      <c r="H246" s="426">
        <f t="shared" si="3"/>
        <v>182.49</v>
      </c>
    </row>
    <row r="247" spans="1:8" x14ac:dyDescent="0.25">
      <c r="A247" s="449"/>
      <c r="B247" s="449">
        <v>12547</v>
      </c>
      <c r="C247" s="439" t="s">
        <v>6415</v>
      </c>
      <c r="D247" s="449" t="s">
        <v>60</v>
      </c>
      <c r="E247" s="449" t="s">
        <v>5365</v>
      </c>
      <c r="F247" s="450">
        <v>245.45</v>
      </c>
      <c r="G247" s="450">
        <v>257.36</v>
      </c>
      <c r="H247" s="426">
        <f t="shared" si="3"/>
        <v>245.45</v>
      </c>
    </row>
    <row r="248" spans="1:8" x14ac:dyDescent="0.25">
      <c r="A248" s="449"/>
      <c r="B248" s="449">
        <v>43445</v>
      </c>
      <c r="C248" s="439" t="s">
        <v>6416</v>
      </c>
      <c r="D248" s="449" t="s">
        <v>60</v>
      </c>
      <c r="E248" s="449" t="s">
        <v>5365</v>
      </c>
      <c r="F248" s="450">
        <v>644.11</v>
      </c>
      <c r="G248" s="450">
        <v>675.37</v>
      </c>
      <c r="H248" s="426">
        <f t="shared" si="3"/>
        <v>644.11</v>
      </c>
    </row>
    <row r="249" spans="1:8" x14ac:dyDescent="0.25">
      <c r="A249" s="449"/>
      <c r="B249" s="449">
        <v>12563</v>
      </c>
      <c r="C249" s="439" t="s">
        <v>6417</v>
      </c>
      <c r="D249" s="449" t="s">
        <v>60</v>
      </c>
      <c r="E249" s="449" t="s">
        <v>5365</v>
      </c>
      <c r="F249" s="450">
        <v>460.84</v>
      </c>
      <c r="G249" s="450">
        <v>483.21</v>
      </c>
      <c r="H249" s="426">
        <f t="shared" si="3"/>
        <v>460.84</v>
      </c>
    </row>
    <row r="250" spans="1:8" x14ac:dyDescent="0.25">
      <c r="A250" s="449"/>
      <c r="B250" s="449">
        <v>43425</v>
      </c>
      <c r="C250" s="439" t="s">
        <v>6418</v>
      </c>
      <c r="D250" s="449" t="s">
        <v>60</v>
      </c>
      <c r="E250" s="449" t="s">
        <v>5365</v>
      </c>
      <c r="F250" s="450">
        <v>289.85000000000002</v>
      </c>
      <c r="G250" s="450">
        <v>303.92</v>
      </c>
      <c r="H250" s="426">
        <f t="shared" si="3"/>
        <v>289.85000000000002</v>
      </c>
    </row>
    <row r="251" spans="1:8" x14ac:dyDescent="0.25">
      <c r="A251" s="449"/>
      <c r="B251" s="449">
        <v>43446</v>
      </c>
      <c r="C251" s="439" t="s">
        <v>6419</v>
      </c>
      <c r="D251" s="449" t="s">
        <v>60</v>
      </c>
      <c r="E251" s="449" t="s">
        <v>5365</v>
      </c>
      <c r="F251" s="450">
        <v>611.91</v>
      </c>
      <c r="G251" s="450">
        <v>641.6</v>
      </c>
      <c r="H251" s="426">
        <f t="shared" si="3"/>
        <v>611.91</v>
      </c>
    </row>
    <row r="252" spans="1:8" x14ac:dyDescent="0.25">
      <c r="A252" s="449"/>
      <c r="B252" s="449">
        <v>43447</v>
      </c>
      <c r="C252" s="439" t="s">
        <v>6420</v>
      </c>
      <c r="D252" s="449" t="s">
        <v>60</v>
      </c>
      <c r="E252" s="449" t="s">
        <v>5365</v>
      </c>
      <c r="F252" s="450">
        <v>751.47</v>
      </c>
      <c r="G252" s="450">
        <v>787.94</v>
      </c>
      <c r="H252" s="426">
        <f t="shared" si="3"/>
        <v>751.47</v>
      </c>
    </row>
    <row r="253" spans="1:8" x14ac:dyDescent="0.25">
      <c r="A253" s="449"/>
      <c r="B253" s="449">
        <v>43448</v>
      </c>
      <c r="C253" s="439" t="s">
        <v>6421</v>
      </c>
      <c r="D253" s="449" t="s">
        <v>60</v>
      </c>
      <c r="E253" s="449" t="s">
        <v>5365</v>
      </c>
      <c r="F253" s="450">
        <v>1052.05</v>
      </c>
      <c r="G253" s="450">
        <v>1103.1099999999999</v>
      </c>
      <c r="H253" s="426">
        <f t="shared" si="3"/>
        <v>1052.05</v>
      </c>
    </row>
    <row r="254" spans="1:8" x14ac:dyDescent="0.25">
      <c r="A254" s="449"/>
      <c r="B254" s="449">
        <v>13761</v>
      </c>
      <c r="C254" s="439" t="s">
        <v>6422</v>
      </c>
      <c r="D254" s="449" t="s">
        <v>60</v>
      </c>
      <c r="E254" s="449" t="s">
        <v>5365</v>
      </c>
      <c r="F254" s="450">
        <v>4020.65</v>
      </c>
      <c r="G254" s="450">
        <v>3412.15</v>
      </c>
      <c r="H254" s="426">
        <f t="shared" si="3"/>
        <v>4020.65</v>
      </c>
    </row>
    <row r="255" spans="1:8" x14ac:dyDescent="0.25">
      <c r="A255" s="449"/>
      <c r="B255" s="449">
        <v>4814</v>
      </c>
      <c r="C255" s="439" t="s">
        <v>6423</v>
      </c>
      <c r="D255" s="449" t="s">
        <v>60</v>
      </c>
      <c r="E255" s="449" t="s">
        <v>5365</v>
      </c>
      <c r="F255" s="450">
        <v>51.4</v>
      </c>
      <c r="G255" s="450">
        <v>45.43</v>
      </c>
      <c r="H255" s="426">
        <f t="shared" si="3"/>
        <v>51.4</v>
      </c>
    </row>
    <row r="256" spans="1:8" x14ac:dyDescent="0.25">
      <c r="A256" s="449"/>
      <c r="B256" s="449">
        <v>44473</v>
      </c>
      <c r="C256" s="439" t="s">
        <v>13436</v>
      </c>
      <c r="D256" s="449" t="s">
        <v>60</v>
      </c>
      <c r="E256" s="449" t="s">
        <v>5365</v>
      </c>
      <c r="F256" s="450"/>
      <c r="G256" s="450">
        <v>2527.1</v>
      </c>
      <c r="H256" s="426">
        <f t="shared" si="3"/>
        <v>2527.1</v>
      </c>
    </row>
    <row r="257" spans="1:8" x14ac:dyDescent="0.25">
      <c r="A257" s="449"/>
      <c r="B257" s="449">
        <v>6122</v>
      </c>
      <c r="C257" s="439" t="s">
        <v>6424</v>
      </c>
      <c r="D257" s="449" t="s">
        <v>69</v>
      </c>
      <c r="E257" s="449" t="s">
        <v>5365</v>
      </c>
      <c r="F257" s="450">
        <v>23.96</v>
      </c>
      <c r="G257" s="450">
        <v>36.71</v>
      </c>
      <c r="H257" s="426">
        <f t="shared" si="3"/>
        <v>23.96</v>
      </c>
    </row>
    <row r="258" spans="1:8" x14ac:dyDescent="0.25">
      <c r="A258" s="449"/>
      <c r="B258" s="449">
        <v>40810</v>
      </c>
      <c r="C258" s="439" t="s">
        <v>6425</v>
      </c>
      <c r="D258" s="449" t="s">
        <v>109</v>
      </c>
      <c r="E258" s="449" t="s">
        <v>5365</v>
      </c>
      <c r="F258" s="450">
        <v>4214.72</v>
      </c>
      <c r="G258" s="450">
        <v>6431.38</v>
      </c>
      <c r="H258" s="426">
        <f t="shared" si="3"/>
        <v>4214.72</v>
      </c>
    </row>
    <row r="259" spans="1:8" x14ac:dyDescent="0.25">
      <c r="A259" s="449"/>
      <c r="B259" s="449">
        <v>34469</v>
      </c>
      <c r="C259" s="439" t="s">
        <v>6426</v>
      </c>
      <c r="D259" s="449" t="s">
        <v>60</v>
      </c>
      <c r="E259" s="449" t="s">
        <v>5365</v>
      </c>
      <c r="F259" s="450">
        <v>18172.150000000001</v>
      </c>
      <c r="G259" s="450">
        <v>10530.81</v>
      </c>
      <c r="H259" s="426">
        <f t="shared" si="3"/>
        <v>18172.150000000001</v>
      </c>
    </row>
    <row r="260" spans="1:8" x14ac:dyDescent="0.25">
      <c r="A260" s="449"/>
      <c r="B260" s="449">
        <v>34476</v>
      </c>
      <c r="C260" s="439" t="s">
        <v>6427</v>
      </c>
      <c r="D260" s="449" t="s">
        <v>60</v>
      </c>
      <c r="E260" s="449" t="s">
        <v>5365</v>
      </c>
      <c r="F260" s="450">
        <v>9477.5400000000009</v>
      </c>
      <c r="G260" s="450">
        <v>5492.26</v>
      </c>
      <c r="H260" s="426">
        <f t="shared" si="3"/>
        <v>9477.5400000000009</v>
      </c>
    </row>
    <row r="261" spans="1:8" x14ac:dyDescent="0.25">
      <c r="A261" s="449"/>
      <c r="B261" s="449">
        <v>34477</v>
      </c>
      <c r="C261" s="439" t="s">
        <v>6428</v>
      </c>
      <c r="D261" s="449" t="s">
        <v>60</v>
      </c>
      <c r="E261" s="449" t="s">
        <v>5365</v>
      </c>
      <c r="F261" s="450">
        <v>12578.53</v>
      </c>
      <c r="G261" s="450">
        <v>7289.29</v>
      </c>
      <c r="H261" s="426">
        <f t="shared" si="3"/>
        <v>12578.53</v>
      </c>
    </row>
    <row r="262" spans="1:8" x14ac:dyDescent="0.25">
      <c r="A262" s="449"/>
      <c r="B262" s="449">
        <v>34482</v>
      </c>
      <c r="C262" s="439" t="s">
        <v>6429</v>
      </c>
      <c r="D262" s="449" t="s">
        <v>60</v>
      </c>
      <c r="E262" s="449" t="s">
        <v>5365</v>
      </c>
      <c r="F262" s="450">
        <v>11747.65</v>
      </c>
      <c r="G262" s="450">
        <v>6807.79</v>
      </c>
      <c r="H262" s="426">
        <f t="shared" si="3"/>
        <v>11747.65</v>
      </c>
    </row>
    <row r="263" spans="1:8" x14ac:dyDescent="0.25">
      <c r="A263" s="449"/>
      <c r="B263" s="449">
        <v>34472</v>
      </c>
      <c r="C263" s="439" t="s">
        <v>6430</v>
      </c>
      <c r="D263" s="449" t="s">
        <v>60</v>
      </c>
      <c r="E263" s="449" t="s">
        <v>6189</v>
      </c>
      <c r="F263" s="450">
        <v>5591</v>
      </c>
      <c r="G263" s="450">
        <v>3240</v>
      </c>
      <c r="H263" s="426">
        <f t="shared" si="3"/>
        <v>5591</v>
      </c>
    </row>
    <row r="264" spans="1:8" x14ac:dyDescent="0.25">
      <c r="A264" s="449"/>
      <c r="B264" s="449">
        <v>42425</v>
      </c>
      <c r="C264" s="439" t="s">
        <v>6431</v>
      </c>
      <c r="D264" s="449" t="s">
        <v>60</v>
      </c>
      <c r="E264" s="449" t="s">
        <v>5365</v>
      </c>
      <c r="F264" s="450">
        <v>2810.9</v>
      </c>
      <c r="G264" s="450">
        <v>2438.48</v>
      </c>
      <c r="H264" s="426">
        <f t="shared" si="3"/>
        <v>2810.9</v>
      </c>
    </row>
    <row r="265" spans="1:8" x14ac:dyDescent="0.25">
      <c r="A265" s="449"/>
      <c r="B265" s="449">
        <v>42422</v>
      </c>
      <c r="C265" s="439" t="s">
        <v>6432</v>
      </c>
      <c r="D265" s="449" t="s">
        <v>60</v>
      </c>
      <c r="E265" s="449" t="s">
        <v>6189</v>
      </c>
      <c r="F265" s="450">
        <v>4172.88</v>
      </c>
      <c r="G265" s="450">
        <v>3620</v>
      </c>
      <c r="H265" s="426">
        <f t="shared" si="3"/>
        <v>4172.88</v>
      </c>
    </row>
    <row r="266" spans="1:8" x14ac:dyDescent="0.25">
      <c r="A266" s="449"/>
      <c r="B266" s="449">
        <v>43184</v>
      </c>
      <c r="C266" s="439" t="s">
        <v>6433</v>
      </c>
      <c r="D266" s="449" t="s">
        <v>60</v>
      </c>
      <c r="E266" s="449" t="s">
        <v>5365</v>
      </c>
      <c r="F266" s="450">
        <v>5767.32</v>
      </c>
      <c r="G266" s="450">
        <v>5003.1899999999996</v>
      </c>
      <c r="H266" s="426">
        <f t="shared" si="3"/>
        <v>5767.32</v>
      </c>
    </row>
    <row r="267" spans="1:8" x14ac:dyDescent="0.25">
      <c r="A267" s="449"/>
      <c r="B267" s="449">
        <v>42424</v>
      </c>
      <c r="C267" s="439" t="s">
        <v>6434</v>
      </c>
      <c r="D267" s="449" t="s">
        <v>60</v>
      </c>
      <c r="E267" s="449" t="s">
        <v>5365</v>
      </c>
      <c r="F267" s="450">
        <v>2510.38</v>
      </c>
      <c r="G267" s="450">
        <v>2177.77</v>
      </c>
      <c r="H267" s="426">
        <f t="shared" si="3"/>
        <v>2510.38</v>
      </c>
    </row>
    <row r="268" spans="1:8" x14ac:dyDescent="0.25">
      <c r="A268" s="449"/>
      <c r="B268" s="449">
        <v>42416</v>
      </c>
      <c r="C268" s="439" t="s">
        <v>6435</v>
      </c>
      <c r="D268" s="449" t="s">
        <v>60</v>
      </c>
      <c r="E268" s="449" t="s">
        <v>5365</v>
      </c>
      <c r="F268" s="450">
        <v>10821.97</v>
      </c>
      <c r="G268" s="450">
        <v>9388.1200000000008</v>
      </c>
      <c r="H268" s="426">
        <f t="shared" ref="H268:H331" si="4">IF(F268&gt;0,F268,G268)</f>
        <v>10821.97</v>
      </c>
    </row>
    <row r="269" spans="1:8" x14ac:dyDescent="0.25">
      <c r="A269" s="449"/>
      <c r="B269" s="449">
        <v>42417</v>
      </c>
      <c r="C269" s="439" t="s">
        <v>6436</v>
      </c>
      <c r="D269" s="449" t="s">
        <v>60</v>
      </c>
      <c r="E269" s="449" t="s">
        <v>5365</v>
      </c>
      <c r="F269" s="450">
        <v>12132.31</v>
      </c>
      <c r="G269" s="450">
        <v>10524.85</v>
      </c>
      <c r="H269" s="426">
        <f t="shared" si="4"/>
        <v>12132.31</v>
      </c>
    </row>
    <row r="270" spans="1:8" x14ac:dyDescent="0.25">
      <c r="A270" s="449"/>
      <c r="B270" s="449">
        <v>42419</v>
      </c>
      <c r="C270" s="439" t="s">
        <v>6437</v>
      </c>
      <c r="D270" s="449" t="s">
        <v>60</v>
      </c>
      <c r="E270" s="449" t="s">
        <v>5365</v>
      </c>
      <c r="F270" s="450">
        <v>13706.93</v>
      </c>
      <c r="G270" s="450">
        <v>11890.85</v>
      </c>
      <c r="H270" s="426">
        <f t="shared" si="4"/>
        <v>13706.93</v>
      </c>
    </row>
    <row r="271" spans="1:8" x14ac:dyDescent="0.25">
      <c r="A271" s="449"/>
      <c r="B271" s="449">
        <v>42420</v>
      </c>
      <c r="C271" s="439" t="s">
        <v>6438</v>
      </c>
      <c r="D271" s="449" t="s">
        <v>60</v>
      </c>
      <c r="E271" s="449" t="s">
        <v>5365</v>
      </c>
      <c r="F271" s="450">
        <v>18839.16</v>
      </c>
      <c r="G271" s="450">
        <v>16343.09</v>
      </c>
      <c r="H271" s="426">
        <f t="shared" si="4"/>
        <v>18839.16</v>
      </c>
    </row>
    <row r="272" spans="1:8" x14ac:dyDescent="0.25">
      <c r="A272" s="449"/>
      <c r="B272" s="449">
        <v>42421</v>
      </c>
      <c r="C272" s="439" t="s">
        <v>6439</v>
      </c>
      <c r="D272" s="449" t="s">
        <v>60</v>
      </c>
      <c r="E272" s="449" t="s">
        <v>5365</v>
      </c>
      <c r="F272" s="450">
        <v>22856.75</v>
      </c>
      <c r="G272" s="450">
        <v>19828.37</v>
      </c>
      <c r="H272" s="426">
        <f t="shared" si="4"/>
        <v>22856.75</v>
      </c>
    </row>
    <row r="273" spans="1:8" x14ac:dyDescent="0.25">
      <c r="A273" s="449"/>
      <c r="B273" s="449">
        <v>39556</v>
      </c>
      <c r="C273" s="439" t="s">
        <v>6440</v>
      </c>
      <c r="D273" s="449" t="s">
        <v>60</v>
      </c>
      <c r="E273" s="449" t="s">
        <v>5365</v>
      </c>
      <c r="F273" s="450">
        <v>7937.64</v>
      </c>
      <c r="G273" s="450">
        <v>6885.95</v>
      </c>
      <c r="H273" s="426">
        <f t="shared" si="4"/>
        <v>7937.64</v>
      </c>
    </row>
    <row r="274" spans="1:8" x14ac:dyDescent="0.25">
      <c r="A274" s="449"/>
      <c r="B274" s="449">
        <v>39557</v>
      </c>
      <c r="C274" s="439" t="s">
        <v>6441</v>
      </c>
      <c r="D274" s="449" t="s">
        <v>60</v>
      </c>
      <c r="E274" s="449" t="s">
        <v>5365</v>
      </c>
      <c r="F274" s="450">
        <v>8547.1</v>
      </c>
      <c r="G274" s="450">
        <v>7414.66</v>
      </c>
      <c r="H274" s="426">
        <f t="shared" si="4"/>
        <v>8547.1</v>
      </c>
    </row>
    <row r="275" spans="1:8" x14ac:dyDescent="0.25">
      <c r="A275" s="449"/>
      <c r="B275" s="449">
        <v>39559</v>
      </c>
      <c r="C275" s="439" t="s">
        <v>6442</v>
      </c>
      <c r="D275" s="449" t="s">
        <v>60</v>
      </c>
      <c r="E275" s="449" t="s">
        <v>5365</v>
      </c>
      <c r="F275" s="450">
        <v>12630.97</v>
      </c>
      <c r="G275" s="450">
        <v>10957.45</v>
      </c>
      <c r="H275" s="426">
        <f t="shared" si="4"/>
        <v>12630.97</v>
      </c>
    </row>
    <row r="276" spans="1:8" x14ac:dyDescent="0.25">
      <c r="A276" s="449"/>
      <c r="B276" s="449">
        <v>39560</v>
      </c>
      <c r="C276" s="439" t="s">
        <v>6443</v>
      </c>
      <c r="D276" s="449" t="s">
        <v>60</v>
      </c>
      <c r="E276" s="449" t="s">
        <v>5365</v>
      </c>
      <c r="F276" s="450">
        <v>14612.8</v>
      </c>
      <c r="G276" s="450">
        <v>12676.7</v>
      </c>
      <c r="H276" s="426">
        <f t="shared" si="4"/>
        <v>14612.8</v>
      </c>
    </row>
    <row r="277" spans="1:8" x14ac:dyDescent="0.25">
      <c r="A277" s="449"/>
      <c r="B277" s="449">
        <v>39561</v>
      </c>
      <c r="C277" s="439" t="s">
        <v>6444</v>
      </c>
      <c r="D277" s="449" t="s">
        <v>60</v>
      </c>
      <c r="E277" s="449" t="s">
        <v>5365</v>
      </c>
      <c r="F277" s="450">
        <v>15286.86</v>
      </c>
      <c r="G277" s="450">
        <v>13261.44</v>
      </c>
      <c r="H277" s="426">
        <f t="shared" si="4"/>
        <v>15286.86</v>
      </c>
    </row>
    <row r="278" spans="1:8" x14ac:dyDescent="0.25">
      <c r="A278" s="449"/>
      <c r="B278" s="449">
        <v>43195</v>
      </c>
      <c r="C278" s="439" t="s">
        <v>6445</v>
      </c>
      <c r="D278" s="449" t="s">
        <v>60</v>
      </c>
      <c r="E278" s="449" t="s">
        <v>5365</v>
      </c>
      <c r="F278" s="450">
        <v>6633.54</v>
      </c>
      <c r="G278" s="450">
        <v>5754.63</v>
      </c>
      <c r="H278" s="426">
        <f t="shared" si="4"/>
        <v>6633.54</v>
      </c>
    </row>
    <row r="279" spans="1:8" x14ac:dyDescent="0.25">
      <c r="A279" s="449"/>
      <c r="B279" s="449">
        <v>43196</v>
      </c>
      <c r="C279" s="439" t="s">
        <v>6446</v>
      </c>
      <c r="D279" s="449" t="s">
        <v>60</v>
      </c>
      <c r="E279" s="449" t="s">
        <v>5365</v>
      </c>
      <c r="F279" s="450">
        <v>8221.32</v>
      </c>
      <c r="G279" s="450">
        <v>7132.04</v>
      </c>
      <c r="H279" s="426">
        <f t="shared" si="4"/>
        <v>8221.32</v>
      </c>
    </row>
    <row r="280" spans="1:8" x14ac:dyDescent="0.25">
      <c r="A280" s="449"/>
      <c r="B280" s="449">
        <v>43198</v>
      </c>
      <c r="C280" s="439" t="s">
        <v>6447</v>
      </c>
      <c r="D280" s="449" t="s">
        <v>60</v>
      </c>
      <c r="E280" s="449" t="s">
        <v>5365</v>
      </c>
      <c r="F280" s="450">
        <v>12216.68</v>
      </c>
      <c r="G280" s="450">
        <v>10598.05</v>
      </c>
      <c r="H280" s="426">
        <f t="shared" si="4"/>
        <v>12216.68</v>
      </c>
    </row>
    <row r="281" spans="1:8" x14ac:dyDescent="0.25">
      <c r="A281" s="449"/>
      <c r="B281" s="449">
        <v>43199</v>
      </c>
      <c r="C281" s="439" t="s">
        <v>6448</v>
      </c>
      <c r="D281" s="449" t="s">
        <v>60</v>
      </c>
      <c r="E281" s="449" t="s">
        <v>5365</v>
      </c>
      <c r="F281" s="450">
        <v>12664.34</v>
      </c>
      <c r="G281" s="450">
        <v>10986.4</v>
      </c>
      <c r="H281" s="426">
        <f t="shared" si="4"/>
        <v>12664.34</v>
      </c>
    </row>
    <row r="282" spans="1:8" x14ac:dyDescent="0.25">
      <c r="A282" s="449"/>
      <c r="B282" s="449">
        <v>43200</v>
      </c>
      <c r="C282" s="439" t="s">
        <v>6449</v>
      </c>
      <c r="D282" s="449" t="s">
        <v>60</v>
      </c>
      <c r="E282" s="449" t="s">
        <v>5365</v>
      </c>
      <c r="F282" s="450">
        <v>14533.25</v>
      </c>
      <c r="G282" s="450">
        <v>12607.69</v>
      </c>
      <c r="H282" s="426">
        <f t="shared" si="4"/>
        <v>14533.25</v>
      </c>
    </row>
    <row r="283" spans="1:8" x14ac:dyDescent="0.25">
      <c r="A283" s="449"/>
      <c r="B283" s="449">
        <v>43190</v>
      </c>
      <c r="C283" s="439" t="s">
        <v>6450</v>
      </c>
      <c r="D283" s="449" t="s">
        <v>60</v>
      </c>
      <c r="E283" s="449" t="s">
        <v>5365</v>
      </c>
      <c r="F283" s="450">
        <v>2255.9299999999998</v>
      </c>
      <c r="G283" s="450">
        <v>1957.04</v>
      </c>
      <c r="H283" s="426">
        <f t="shared" si="4"/>
        <v>2255.9299999999998</v>
      </c>
    </row>
    <row r="284" spans="1:8" x14ac:dyDescent="0.25">
      <c r="A284" s="449"/>
      <c r="B284" s="449">
        <v>39555</v>
      </c>
      <c r="C284" s="439" t="s">
        <v>6451</v>
      </c>
      <c r="D284" s="449" t="s">
        <v>60</v>
      </c>
      <c r="E284" s="449" t="s">
        <v>5365</v>
      </c>
      <c r="F284" s="450">
        <v>2440.34</v>
      </c>
      <c r="G284" s="450">
        <v>2117.0100000000002</v>
      </c>
      <c r="H284" s="426">
        <f t="shared" si="4"/>
        <v>2440.34</v>
      </c>
    </row>
    <row r="285" spans="1:8" x14ac:dyDescent="0.25">
      <c r="A285" s="449"/>
      <c r="B285" s="449">
        <v>43191</v>
      </c>
      <c r="C285" s="439" t="s">
        <v>6452</v>
      </c>
      <c r="D285" s="449" t="s">
        <v>60</v>
      </c>
      <c r="E285" s="449" t="s">
        <v>5365</v>
      </c>
      <c r="F285" s="450">
        <v>3245.99</v>
      </c>
      <c r="G285" s="450">
        <v>2815.91</v>
      </c>
      <c r="H285" s="426">
        <f t="shared" si="4"/>
        <v>3245.99</v>
      </c>
    </row>
    <row r="286" spans="1:8" x14ac:dyDescent="0.25">
      <c r="A286" s="449"/>
      <c r="B286" s="449">
        <v>39548</v>
      </c>
      <c r="C286" s="439" t="s">
        <v>6453</v>
      </c>
      <c r="D286" s="449" t="s">
        <v>60</v>
      </c>
      <c r="E286" s="449" t="s">
        <v>5365</v>
      </c>
      <c r="F286" s="450">
        <v>3619.78</v>
      </c>
      <c r="G286" s="450">
        <v>3140.18</v>
      </c>
      <c r="H286" s="426">
        <f t="shared" si="4"/>
        <v>3619.78</v>
      </c>
    </row>
    <row r="287" spans="1:8" x14ac:dyDescent="0.25">
      <c r="A287" s="449"/>
      <c r="B287" s="449">
        <v>43192</v>
      </c>
      <c r="C287" s="439" t="s">
        <v>6454</v>
      </c>
      <c r="D287" s="449" t="s">
        <v>60</v>
      </c>
      <c r="E287" s="449" t="s">
        <v>5365</v>
      </c>
      <c r="F287" s="450">
        <v>4251.95</v>
      </c>
      <c r="G287" s="450">
        <v>3688.6</v>
      </c>
      <c r="H287" s="426">
        <f t="shared" si="4"/>
        <v>4251.95</v>
      </c>
    </row>
    <row r="288" spans="1:8" x14ac:dyDescent="0.25">
      <c r="A288" s="449"/>
      <c r="B288" s="449">
        <v>39554</v>
      </c>
      <c r="C288" s="439" t="s">
        <v>6455</v>
      </c>
      <c r="D288" s="449" t="s">
        <v>60</v>
      </c>
      <c r="E288" s="449" t="s">
        <v>5365</v>
      </c>
      <c r="F288" s="450">
        <v>4786.6099999999997</v>
      </c>
      <c r="G288" s="450">
        <v>4152.42</v>
      </c>
      <c r="H288" s="426">
        <f t="shared" si="4"/>
        <v>4786.6099999999997</v>
      </c>
    </row>
    <row r="289" spans="1:8" x14ac:dyDescent="0.25">
      <c r="A289" s="449"/>
      <c r="B289" s="449">
        <v>43194</v>
      </c>
      <c r="C289" s="439" t="s">
        <v>6456</v>
      </c>
      <c r="D289" s="449" t="s">
        <v>60</v>
      </c>
      <c r="E289" s="449" t="s">
        <v>5365</v>
      </c>
      <c r="F289" s="450">
        <v>1932.59</v>
      </c>
      <c r="G289" s="450">
        <v>1676.53</v>
      </c>
      <c r="H289" s="426">
        <f t="shared" si="4"/>
        <v>1932.59</v>
      </c>
    </row>
    <row r="290" spans="1:8" x14ac:dyDescent="0.25">
      <c r="A290" s="449"/>
      <c r="B290" s="449">
        <v>39551</v>
      </c>
      <c r="C290" s="439" t="s">
        <v>6457</v>
      </c>
      <c r="D290" s="449" t="s">
        <v>60</v>
      </c>
      <c r="E290" s="449" t="s">
        <v>5365</v>
      </c>
      <c r="F290" s="450">
        <v>2127.9899999999998</v>
      </c>
      <c r="G290" s="450">
        <v>1846.04</v>
      </c>
      <c r="H290" s="426">
        <f t="shared" si="4"/>
        <v>2127.9899999999998</v>
      </c>
    </row>
    <row r="291" spans="1:8" x14ac:dyDescent="0.25">
      <c r="A291" s="449"/>
      <c r="B291" s="449">
        <v>43185</v>
      </c>
      <c r="C291" s="439" t="s">
        <v>6458</v>
      </c>
      <c r="D291" s="449" t="s">
        <v>60</v>
      </c>
      <c r="E291" s="449" t="s">
        <v>5365</v>
      </c>
      <c r="F291" s="450">
        <v>6047.37</v>
      </c>
      <c r="G291" s="450">
        <v>5246.13</v>
      </c>
      <c r="H291" s="426">
        <f t="shared" si="4"/>
        <v>6047.37</v>
      </c>
    </row>
    <row r="292" spans="1:8" x14ac:dyDescent="0.25">
      <c r="A292" s="449"/>
      <c r="B292" s="449">
        <v>43186</v>
      </c>
      <c r="C292" s="439" t="s">
        <v>6459</v>
      </c>
      <c r="D292" s="449" t="s">
        <v>60</v>
      </c>
      <c r="E292" s="449" t="s">
        <v>5365</v>
      </c>
      <c r="F292" s="450">
        <v>6378.75</v>
      </c>
      <c r="G292" s="450">
        <v>5533.61</v>
      </c>
      <c r="H292" s="426">
        <f t="shared" si="4"/>
        <v>6378.75</v>
      </c>
    </row>
    <row r="293" spans="1:8" x14ac:dyDescent="0.25">
      <c r="A293" s="449"/>
      <c r="B293" s="449">
        <v>43187</v>
      </c>
      <c r="C293" s="439" t="s">
        <v>6460</v>
      </c>
      <c r="D293" s="449" t="s">
        <v>60</v>
      </c>
      <c r="E293" s="449" t="s">
        <v>5365</v>
      </c>
      <c r="F293" s="450">
        <v>8464.67</v>
      </c>
      <c r="G293" s="450">
        <v>7343.15</v>
      </c>
      <c r="H293" s="426">
        <f t="shared" si="4"/>
        <v>8464.67</v>
      </c>
    </row>
    <row r="294" spans="1:8" x14ac:dyDescent="0.25">
      <c r="A294" s="449"/>
      <c r="B294" s="449">
        <v>43188</v>
      </c>
      <c r="C294" s="439" t="s">
        <v>6461</v>
      </c>
      <c r="D294" s="449" t="s">
        <v>60</v>
      </c>
      <c r="E294" s="449" t="s">
        <v>5365</v>
      </c>
      <c r="F294" s="450">
        <v>10256.07</v>
      </c>
      <c r="G294" s="450">
        <v>8897.2000000000007</v>
      </c>
      <c r="H294" s="426">
        <f t="shared" si="4"/>
        <v>10256.07</v>
      </c>
    </row>
    <row r="295" spans="1:8" x14ac:dyDescent="0.25">
      <c r="A295" s="449"/>
      <c r="B295" s="449">
        <v>43189</v>
      </c>
      <c r="C295" s="439" t="s">
        <v>6462</v>
      </c>
      <c r="D295" s="449" t="s">
        <v>60</v>
      </c>
      <c r="E295" s="449" t="s">
        <v>5365</v>
      </c>
      <c r="F295" s="450">
        <v>11536.36</v>
      </c>
      <c r="G295" s="450">
        <v>10007.870000000001</v>
      </c>
      <c r="H295" s="426">
        <f t="shared" si="4"/>
        <v>11536.36</v>
      </c>
    </row>
    <row r="296" spans="1:8" x14ac:dyDescent="0.25">
      <c r="A296" s="449"/>
      <c r="B296" s="449">
        <v>39577</v>
      </c>
      <c r="C296" s="439" t="s">
        <v>6463</v>
      </c>
      <c r="D296" s="449" t="s">
        <v>60</v>
      </c>
      <c r="E296" s="449" t="s">
        <v>5365</v>
      </c>
      <c r="F296" s="450">
        <v>28455.040000000001</v>
      </c>
      <c r="G296" s="450">
        <v>24684.92</v>
      </c>
      <c r="H296" s="426">
        <f t="shared" si="4"/>
        <v>28455.040000000001</v>
      </c>
    </row>
    <row r="297" spans="1:8" x14ac:dyDescent="0.25">
      <c r="A297" s="449"/>
      <c r="B297" s="449">
        <v>39578</v>
      </c>
      <c r="C297" s="439" t="s">
        <v>6464</v>
      </c>
      <c r="D297" s="449" t="s">
        <v>60</v>
      </c>
      <c r="E297" s="449" t="s">
        <v>5365</v>
      </c>
      <c r="F297" s="450">
        <v>36721.79</v>
      </c>
      <c r="G297" s="450">
        <v>31856.38</v>
      </c>
      <c r="H297" s="426">
        <f t="shared" si="4"/>
        <v>36721.79</v>
      </c>
    </row>
    <row r="298" spans="1:8" x14ac:dyDescent="0.25">
      <c r="A298" s="449"/>
      <c r="B298" s="449">
        <v>39579</v>
      </c>
      <c r="C298" s="439" t="s">
        <v>6465</v>
      </c>
      <c r="D298" s="449" t="s">
        <v>60</v>
      </c>
      <c r="E298" s="449" t="s">
        <v>5365</v>
      </c>
      <c r="F298" s="450">
        <v>53427.33</v>
      </c>
      <c r="G298" s="450">
        <v>46348.54</v>
      </c>
      <c r="H298" s="426">
        <f t="shared" si="4"/>
        <v>53427.33</v>
      </c>
    </row>
    <row r="299" spans="1:8" x14ac:dyDescent="0.25">
      <c r="A299" s="449"/>
      <c r="B299" s="449">
        <v>39826</v>
      </c>
      <c r="C299" s="439" t="s">
        <v>6466</v>
      </c>
      <c r="D299" s="449" t="s">
        <v>60</v>
      </c>
      <c r="E299" s="449" t="s">
        <v>5365</v>
      </c>
      <c r="F299" s="450">
        <v>6561.85</v>
      </c>
      <c r="G299" s="450">
        <v>5692.44</v>
      </c>
      <c r="H299" s="426">
        <f t="shared" si="4"/>
        <v>6561.85</v>
      </c>
    </row>
    <row r="300" spans="1:8" x14ac:dyDescent="0.25">
      <c r="A300" s="449"/>
      <c r="B300" s="449">
        <v>346</v>
      </c>
      <c r="C300" s="439" t="s">
        <v>6467</v>
      </c>
      <c r="D300" s="449" t="s">
        <v>81</v>
      </c>
      <c r="E300" s="449" t="s">
        <v>5365</v>
      </c>
      <c r="F300" s="450">
        <v>23.69</v>
      </c>
      <c r="G300" s="450">
        <v>25.66</v>
      </c>
      <c r="H300" s="426">
        <f t="shared" si="4"/>
        <v>23.69</v>
      </c>
    </row>
    <row r="301" spans="1:8" x14ac:dyDescent="0.25">
      <c r="A301" s="449"/>
      <c r="B301" s="449">
        <v>3312</v>
      </c>
      <c r="C301" s="439" t="s">
        <v>6468</v>
      </c>
      <c r="D301" s="449" t="s">
        <v>81</v>
      </c>
      <c r="E301" s="449" t="s">
        <v>5365</v>
      </c>
      <c r="F301" s="450">
        <v>20.98</v>
      </c>
      <c r="G301" s="450">
        <v>22.72</v>
      </c>
      <c r="H301" s="426">
        <f t="shared" si="4"/>
        <v>20.98</v>
      </c>
    </row>
    <row r="302" spans="1:8" x14ac:dyDescent="0.25">
      <c r="A302" s="449"/>
      <c r="B302" s="449">
        <v>339</v>
      </c>
      <c r="C302" s="439" t="s">
        <v>6469</v>
      </c>
      <c r="D302" s="449" t="s">
        <v>73</v>
      </c>
      <c r="E302" s="449" t="s">
        <v>5365</v>
      </c>
      <c r="F302" s="450">
        <v>1.22</v>
      </c>
      <c r="G302" s="450">
        <v>1.32</v>
      </c>
      <c r="H302" s="426">
        <f t="shared" si="4"/>
        <v>1.22</v>
      </c>
    </row>
    <row r="303" spans="1:8" x14ac:dyDescent="0.25">
      <c r="A303" s="449"/>
      <c r="B303" s="449">
        <v>340</v>
      </c>
      <c r="C303" s="439" t="s">
        <v>6470</v>
      </c>
      <c r="D303" s="449" t="s">
        <v>73</v>
      </c>
      <c r="E303" s="449" t="s">
        <v>5365</v>
      </c>
      <c r="F303" s="450">
        <v>1.1000000000000001</v>
      </c>
      <c r="G303" s="450">
        <v>1.19</v>
      </c>
      <c r="H303" s="426">
        <f t="shared" si="4"/>
        <v>1.1000000000000001</v>
      </c>
    </row>
    <row r="304" spans="1:8" x14ac:dyDescent="0.25">
      <c r="A304" s="449"/>
      <c r="B304" s="449">
        <v>43130</v>
      </c>
      <c r="C304" s="439" t="s">
        <v>6471</v>
      </c>
      <c r="D304" s="449" t="s">
        <v>81</v>
      </c>
      <c r="E304" s="449" t="s">
        <v>6189</v>
      </c>
      <c r="F304" s="450">
        <v>20</v>
      </c>
      <c r="G304" s="450">
        <v>21.66</v>
      </c>
      <c r="H304" s="426">
        <f t="shared" si="4"/>
        <v>20</v>
      </c>
    </row>
    <row r="305" spans="1:8" x14ac:dyDescent="0.25">
      <c r="A305" s="449"/>
      <c r="B305" s="449">
        <v>344</v>
      </c>
      <c r="C305" s="439" t="s">
        <v>6472</v>
      </c>
      <c r="D305" s="449" t="s">
        <v>81</v>
      </c>
      <c r="E305" s="449" t="s">
        <v>5365</v>
      </c>
      <c r="F305" s="450">
        <v>26.29</v>
      </c>
      <c r="G305" s="450">
        <v>28.47</v>
      </c>
      <c r="H305" s="426">
        <f t="shared" si="4"/>
        <v>26.29</v>
      </c>
    </row>
    <row r="306" spans="1:8" x14ac:dyDescent="0.25">
      <c r="A306" s="449"/>
      <c r="B306" s="449">
        <v>345</v>
      </c>
      <c r="C306" s="439" t="s">
        <v>6473</v>
      </c>
      <c r="D306" s="449" t="s">
        <v>81</v>
      </c>
      <c r="E306" s="449" t="s">
        <v>5365</v>
      </c>
      <c r="F306" s="450">
        <v>28.52</v>
      </c>
      <c r="G306" s="450">
        <v>30.89</v>
      </c>
      <c r="H306" s="426">
        <f t="shared" si="4"/>
        <v>28.52</v>
      </c>
    </row>
    <row r="307" spans="1:8" x14ac:dyDescent="0.25">
      <c r="A307" s="449"/>
      <c r="B307" s="449">
        <v>43131</v>
      </c>
      <c r="C307" s="439" t="s">
        <v>6474</v>
      </c>
      <c r="D307" s="449" t="s">
        <v>81</v>
      </c>
      <c r="E307" s="449" t="s">
        <v>5365</v>
      </c>
      <c r="F307" s="450">
        <v>23.23</v>
      </c>
      <c r="G307" s="450">
        <v>25.16</v>
      </c>
      <c r="H307" s="426">
        <f t="shared" si="4"/>
        <v>23.23</v>
      </c>
    </row>
    <row r="308" spans="1:8" x14ac:dyDescent="0.25">
      <c r="A308" s="449"/>
      <c r="B308" s="449">
        <v>3313</v>
      </c>
      <c r="C308" s="439" t="s">
        <v>6475</v>
      </c>
      <c r="D308" s="449" t="s">
        <v>81</v>
      </c>
      <c r="E308" s="449" t="s">
        <v>5365</v>
      </c>
      <c r="F308" s="450">
        <v>27</v>
      </c>
      <c r="G308" s="450">
        <v>29.24</v>
      </c>
      <c r="H308" s="426">
        <f t="shared" si="4"/>
        <v>27</v>
      </c>
    </row>
    <row r="309" spans="1:8" x14ac:dyDescent="0.25">
      <c r="A309" s="449"/>
      <c r="B309" s="449">
        <v>43132</v>
      </c>
      <c r="C309" s="439" t="s">
        <v>6476</v>
      </c>
      <c r="D309" s="449" t="s">
        <v>81</v>
      </c>
      <c r="E309" s="449" t="s">
        <v>5365</v>
      </c>
      <c r="F309" s="450">
        <v>20</v>
      </c>
      <c r="G309" s="450">
        <v>21.66</v>
      </c>
      <c r="H309" s="426">
        <f t="shared" si="4"/>
        <v>20</v>
      </c>
    </row>
    <row r="310" spans="1:8" x14ac:dyDescent="0.25">
      <c r="A310" s="449"/>
      <c r="B310" s="449">
        <v>45245</v>
      </c>
      <c r="C310" s="439" t="s">
        <v>13437</v>
      </c>
      <c r="D310" s="449" t="s">
        <v>60</v>
      </c>
      <c r="E310" s="449" t="s">
        <v>5365</v>
      </c>
      <c r="F310" s="450">
        <v>38.1</v>
      </c>
      <c r="G310" s="450">
        <v>42.7</v>
      </c>
      <c r="H310" s="426">
        <f t="shared" si="4"/>
        <v>38.1</v>
      </c>
    </row>
    <row r="311" spans="1:8" x14ac:dyDescent="0.25">
      <c r="A311" s="449"/>
      <c r="B311" s="449">
        <v>366</v>
      </c>
      <c r="C311" s="439" t="s">
        <v>6477</v>
      </c>
      <c r="D311" s="449" t="s">
        <v>84</v>
      </c>
      <c r="E311" s="449" t="s">
        <v>6189</v>
      </c>
      <c r="F311" s="450">
        <v>95</v>
      </c>
      <c r="G311" s="450">
        <v>85</v>
      </c>
      <c r="H311" s="426">
        <f t="shared" si="4"/>
        <v>95</v>
      </c>
    </row>
    <row r="312" spans="1:8" x14ac:dyDescent="0.25">
      <c r="A312" s="449"/>
      <c r="B312" s="449">
        <v>367</v>
      </c>
      <c r="C312" s="439" t="s">
        <v>6478</v>
      </c>
      <c r="D312" s="449" t="s">
        <v>84</v>
      </c>
      <c r="E312" s="449" t="s">
        <v>5365</v>
      </c>
      <c r="F312" s="450">
        <v>96.24</v>
      </c>
      <c r="G312" s="450">
        <v>86.11</v>
      </c>
      <c r="H312" s="426">
        <f t="shared" si="4"/>
        <v>96.24</v>
      </c>
    </row>
    <row r="313" spans="1:8" x14ac:dyDescent="0.25">
      <c r="A313" s="449"/>
      <c r="B313" s="449">
        <v>370</v>
      </c>
      <c r="C313" s="439" t="s">
        <v>6479</v>
      </c>
      <c r="D313" s="449" t="s">
        <v>84</v>
      </c>
      <c r="E313" s="449" t="s">
        <v>5365</v>
      </c>
      <c r="F313" s="450">
        <v>95</v>
      </c>
      <c r="G313" s="450">
        <v>85</v>
      </c>
      <c r="H313" s="426">
        <f t="shared" si="4"/>
        <v>95</v>
      </c>
    </row>
    <row r="314" spans="1:8" x14ac:dyDescent="0.25">
      <c r="A314" s="449"/>
      <c r="B314" s="449">
        <v>368</v>
      </c>
      <c r="C314" s="439" t="s">
        <v>6480</v>
      </c>
      <c r="D314" s="449" t="s">
        <v>84</v>
      </c>
      <c r="E314" s="449" t="s">
        <v>5365</v>
      </c>
      <c r="F314" s="450">
        <v>47.5</v>
      </c>
      <c r="G314" s="450">
        <v>42.5</v>
      </c>
      <c r="H314" s="426">
        <f t="shared" si="4"/>
        <v>47.5</v>
      </c>
    </row>
    <row r="315" spans="1:8" x14ac:dyDescent="0.25">
      <c r="A315" s="449"/>
      <c r="B315" s="449">
        <v>11075</v>
      </c>
      <c r="C315" s="439" t="s">
        <v>6481</v>
      </c>
      <c r="D315" s="449" t="s">
        <v>84</v>
      </c>
      <c r="E315" s="449" t="s">
        <v>5365</v>
      </c>
      <c r="F315" s="450">
        <v>1090.3</v>
      </c>
      <c r="G315" s="450">
        <v>975.53</v>
      </c>
      <c r="H315" s="426">
        <f t="shared" si="4"/>
        <v>1090.3</v>
      </c>
    </row>
    <row r="316" spans="1:8" x14ac:dyDescent="0.25">
      <c r="A316" s="449"/>
      <c r="B316" s="449">
        <v>1381</v>
      </c>
      <c r="C316" s="439" t="s">
        <v>6482</v>
      </c>
      <c r="D316" s="449" t="s">
        <v>81</v>
      </c>
      <c r="E316" s="449" t="s">
        <v>6189</v>
      </c>
      <c r="F316" s="450">
        <v>0.8</v>
      </c>
      <c r="G316" s="450">
        <v>0.8</v>
      </c>
      <c r="H316" s="426">
        <f t="shared" si="4"/>
        <v>0.8</v>
      </c>
    </row>
    <row r="317" spans="1:8" x14ac:dyDescent="0.25">
      <c r="A317" s="449"/>
      <c r="B317" s="449">
        <v>34353</v>
      </c>
      <c r="C317" s="439" t="s">
        <v>6483</v>
      </c>
      <c r="D317" s="449" t="s">
        <v>81</v>
      </c>
      <c r="E317" s="449" t="s">
        <v>5365</v>
      </c>
      <c r="F317" s="450">
        <v>1.49</v>
      </c>
      <c r="G317" s="450">
        <v>1.49</v>
      </c>
      <c r="H317" s="426">
        <f t="shared" si="4"/>
        <v>1.49</v>
      </c>
    </row>
    <row r="318" spans="1:8" x14ac:dyDescent="0.25">
      <c r="A318" s="449"/>
      <c r="B318" s="449">
        <v>37595</v>
      </c>
      <c r="C318" s="439" t="s">
        <v>6484</v>
      </c>
      <c r="D318" s="449" t="s">
        <v>81</v>
      </c>
      <c r="E318" s="449" t="s">
        <v>5365</v>
      </c>
      <c r="F318" s="450">
        <v>2.46</v>
      </c>
      <c r="G318" s="450">
        <v>2.46</v>
      </c>
      <c r="H318" s="426">
        <f t="shared" si="4"/>
        <v>2.46</v>
      </c>
    </row>
    <row r="319" spans="1:8" x14ac:dyDescent="0.25">
      <c r="A319" s="449"/>
      <c r="B319" s="449">
        <v>37596</v>
      </c>
      <c r="C319" s="439" t="s">
        <v>6485</v>
      </c>
      <c r="D319" s="449" t="s">
        <v>81</v>
      </c>
      <c r="E319" s="449" t="s">
        <v>5365</v>
      </c>
      <c r="F319" s="450">
        <v>2.82</v>
      </c>
      <c r="G319" s="450">
        <v>2.82</v>
      </c>
      <c r="H319" s="426">
        <f t="shared" si="4"/>
        <v>2.82</v>
      </c>
    </row>
    <row r="320" spans="1:8" x14ac:dyDescent="0.25">
      <c r="A320" s="449"/>
      <c r="B320" s="449">
        <v>371</v>
      </c>
      <c r="C320" s="439" t="s">
        <v>6486</v>
      </c>
      <c r="D320" s="449" t="s">
        <v>81</v>
      </c>
      <c r="E320" s="449" t="s">
        <v>5365</v>
      </c>
      <c r="F320" s="450">
        <v>0.87</v>
      </c>
      <c r="G320" s="450">
        <v>0.87</v>
      </c>
      <c r="H320" s="426">
        <f t="shared" si="4"/>
        <v>0.87</v>
      </c>
    </row>
    <row r="321" spans="1:8" x14ac:dyDescent="0.25">
      <c r="A321" s="449"/>
      <c r="B321" s="449">
        <v>37553</v>
      </c>
      <c r="C321" s="439" t="s">
        <v>6487</v>
      </c>
      <c r="D321" s="449" t="s">
        <v>81</v>
      </c>
      <c r="E321" s="449" t="s">
        <v>5365</v>
      </c>
      <c r="F321" s="450">
        <v>1.63</v>
      </c>
      <c r="G321" s="450">
        <v>1.63</v>
      </c>
      <c r="H321" s="426">
        <f t="shared" si="4"/>
        <v>1.63</v>
      </c>
    </row>
    <row r="322" spans="1:8" x14ac:dyDescent="0.25">
      <c r="A322" s="449"/>
      <c r="B322" s="449">
        <v>37552</v>
      </c>
      <c r="C322" s="439" t="s">
        <v>6488</v>
      </c>
      <c r="D322" s="449" t="s">
        <v>81</v>
      </c>
      <c r="E322" s="449" t="s">
        <v>5365</v>
      </c>
      <c r="F322" s="450">
        <v>2.63</v>
      </c>
      <c r="G322" s="450">
        <v>2.63</v>
      </c>
      <c r="H322" s="426">
        <f t="shared" si="4"/>
        <v>2.63</v>
      </c>
    </row>
    <row r="323" spans="1:8" x14ac:dyDescent="0.25">
      <c r="A323" s="449"/>
      <c r="B323" s="449">
        <v>36880</v>
      </c>
      <c r="C323" s="439" t="s">
        <v>6489</v>
      </c>
      <c r="D323" s="449" t="s">
        <v>81</v>
      </c>
      <c r="E323" s="449" t="s">
        <v>5365</v>
      </c>
      <c r="F323" s="450">
        <v>2.67</v>
      </c>
      <c r="G323" s="450">
        <v>2.67</v>
      </c>
      <c r="H323" s="426">
        <f t="shared" si="4"/>
        <v>2.67</v>
      </c>
    </row>
    <row r="324" spans="1:8" x14ac:dyDescent="0.25">
      <c r="A324" s="449"/>
      <c r="B324" s="449">
        <v>34355</v>
      </c>
      <c r="C324" s="439" t="s">
        <v>6490</v>
      </c>
      <c r="D324" s="449" t="s">
        <v>81</v>
      </c>
      <c r="E324" s="449" t="s">
        <v>5365</v>
      </c>
      <c r="F324" s="450">
        <v>2.2999999999999998</v>
      </c>
      <c r="G324" s="450">
        <v>2.2999999999999998</v>
      </c>
      <c r="H324" s="426">
        <f t="shared" si="4"/>
        <v>2.2999999999999998</v>
      </c>
    </row>
    <row r="325" spans="1:8" x14ac:dyDescent="0.25">
      <c r="A325" s="449"/>
      <c r="B325" s="449">
        <v>130</v>
      </c>
      <c r="C325" s="439" t="s">
        <v>6491</v>
      </c>
      <c r="D325" s="449" t="s">
        <v>81</v>
      </c>
      <c r="E325" s="449" t="s">
        <v>5365</v>
      </c>
      <c r="F325" s="450">
        <v>3.98</v>
      </c>
      <c r="G325" s="450">
        <v>3.83</v>
      </c>
      <c r="H325" s="426">
        <f t="shared" si="4"/>
        <v>3.98</v>
      </c>
    </row>
    <row r="326" spans="1:8" x14ac:dyDescent="0.25">
      <c r="A326" s="449"/>
      <c r="B326" s="449">
        <v>135</v>
      </c>
      <c r="C326" s="439" t="s">
        <v>6492</v>
      </c>
      <c r="D326" s="449" t="s">
        <v>81</v>
      </c>
      <c r="E326" s="449" t="s">
        <v>5365</v>
      </c>
      <c r="F326" s="450">
        <v>3.2</v>
      </c>
      <c r="G326" s="450">
        <v>3.08</v>
      </c>
      <c r="H326" s="426">
        <f t="shared" si="4"/>
        <v>3.2</v>
      </c>
    </row>
    <row r="327" spans="1:8" x14ac:dyDescent="0.25">
      <c r="A327" s="449"/>
      <c r="B327" s="449">
        <v>36886</v>
      </c>
      <c r="C327" s="439" t="s">
        <v>6493</v>
      </c>
      <c r="D327" s="449" t="s">
        <v>81</v>
      </c>
      <c r="E327" s="449" t="s">
        <v>5365</v>
      </c>
      <c r="F327" s="450">
        <v>0.83</v>
      </c>
      <c r="G327" s="450">
        <v>0.83</v>
      </c>
      <c r="H327" s="426">
        <f t="shared" si="4"/>
        <v>0.83</v>
      </c>
    </row>
    <row r="328" spans="1:8" x14ac:dyDescent="0.25">
      <c r="A328" s="449"/>
      <c r="B328" s="449">
        <v>38546</v>
      </c>
      <c r="C328" s="439" t="s">
        <v>6494</v>
      </c>
      <c r="D328" s="449" t="s">
        <v>84</v>
      </c>
      <c r="E328" s="449" t="s">
        <v>5365</v>
      </c>
      <c r="F328" s="450">
        <v>589.22</v>
      </c>
      <c r="G328" s="450">
        <v>470.4</v>
      </c>
      <c r="H328" s="426">
        <f t="shared" si="4"/>
        <v>589.22</v>
      </c>
    </row>
    <row r="329" spans="1:8" x14ac:dyDescent="0.25">
      <c r="A329" s="449"/>
      <c r="B329" s="449">
        <v>34549</v>
      </c>
      <c r="C329" s="439" t="s">
        <v>6495</v>
      </c>
      <c r="D329" s="449" t="s">
        <v>84</v>
      </c>
      <c r="E329" s="449" t="s">
        <v>5365</v>
      </c>
      <c r="F329" s="450"/>
      <c r="G329" s="450">
        <v>775.28</v>
      </c>
      <c r="H329" s="426">
        <f t="shared" si="4"/>
        <v>775.28</v>
      </c>
    </row>
    <row r="330" spans="1:8" x14ac:dyDescent="0.25">
      <c r="A330" s="449"/>
      <c r="B330" s="449">
        <v>6081</v>
      </c>
      <c r="C330" s="439" t="s">
        <v>6496</v>
      </c>
      <c r="D330" s="449" t="s">
        <v>84</v>
      </c>
      <c r="E330" s="449" t="s">
        <v>5365</v>
      </c>
      <c r="F330" s="450"/>
      <c r="G330" s="450">
        <v>54.26</v>
      </c>
      <c r="H330" s="426">
        <f t="shared" si="4"/>
        <v>54.26</v>
      </c>
    </row>
    <row r="331" spans="1:8" x14ac:dyDescent="0.25">
      <c r="A331" s="449"/>
      <c r="B331" s="449">
        <v>6077</v>
      </c>
      <c r="C331" s="439" t="s">
        <v>6497</v>
      </c>
      <c r="D331" s="449" t="s">
        <v>84</v>
      </c>
      <c r="E331" s="449" t="s">
        <v>5365</v>
      </c>
      <c r="F331" s="450"/>
      <c r="G331" s="450">
        <v>38.76</v>
      </c>
      <c r="H331" s="426">
        <f t="shared" si="4"/>
        <v>38.76</v>
      </c>
    </row>
    <row r="332" spans="1:8" x14ac:dyDescent="0.25">
      <c r="A332" s="449"/>
      <c r="B332" s="449">
        <v>6079</v>
      </c>
      <c r="C332" s="439" t="s">
        <v>6498</v>
      </c>
      <c r="D332" s="449" t="s">
        <v>84</v>
      </c>
      <c r="E332" s="449" t="s">
        <v>5365</v>
      </c>
      <c r="F332" s="450"/>
      <c r="G332" s="450">
        <v>38.76</v>
      </c>
      <c r="H332" s="426">
        <f t="shared" ref="H332:H395" si="5">IF(F332&gt;0,F332,G332)</f>
        <v>38.76</v>
      </c>
    </row>
    <row r="333" spans="1:8" x14ac:dyDescent="0.25">
      <c r="A333" s="449"/>
      <c r="B333" s="449">
        <v>1091</v>
      </c>
      <c r="C333" s="439" t="s">
        <v>6499</v>
      </c>
      <c r="D333" s="449" t="s">
        <v>60</v>
      </c>
      <c r="E333" s="449" t="s">
        <v>5365</v>
      </c>
      <c r="F333" s="450"/>
      <c r="G333" s="450">
        <v>26.08</v>
      </c>
      <c r="H333" s="426">
        <f t="shared" si="5"/>
        <v>26.08</v>
      </c>
    </row>
    <row r="334" spans="1:8" x14ac:dyDescent="0.25">
      <c r="A334" s="449"/>
      <c r="B334" s="449">
        <v>1094</v>
      </c>
      <c r="C334" s="439" t="s">
        <v>6500</v>
      </c>
      <c r="D334" s="449" t="s">
        <v>60</v>
      </c>
      <c r="E334" s="449" t="s">
        <v>5365</v>
      </c>
      <c r="F334" s="450"/>
      <c r="G334" s="450">
        <v>18.239999999999998</v>
      </c>
      <c r="H334" s="426">
        <f t="shared" si="5"/>
        <v>18.239999999999998</v>
      </c>
    </row>
    <row r="335" spans="1:8" x14ac:dyDescent="0.25">
      <c r="A335" s="449"/>
      <c r="B335" s="449">
        <v>1095</v>
      </c>
      <c r="C335" s="439" t="s">
        <v>6501</v>
      </c>
      <c r="D335" s="449" t="s">
        <v>60</v>
      </c>
      <c r="E335" s="449" t="s">
        <v>5365</v>
      </c>
      <c r="F335" s="450"/>
      <c r="G335" s="450">
        <v>38.770000000000003</v>
      </c>
      <c r="H335" s="426">
        <f t="shared" si="5"/>
        <v>38.770000000000003</v>
      </c>
    </row>
    <row r="336" spans="1:8" x14ac:dyDescent="0.25">
      <c r="A336" s="449"/>
      <c r="B336" s="449">
        <v>1092</v>
      </c>
      <c r="C336" s="439" t="s">
        <v>6502</v>
      </c>
      <c r="D336" s="449" t="s">
        <v>60</v>
      </c>
      <c r="E336" s="449" t="s">
        <v>6189</v>
      </c>
      <c r="F336" s="450"/>
      <c r="G336" s="450">
        <v>30</v>
      </c>
      <c r="H336" s="426">
        <f t="shared" si="5"/>
        <v>30</v>
      </c>
    </row>
    <row r="337" spans="1:8" x14ac:dyDescent="0.25">
      <c r="A337" s="449"/>
      <c r="B337" s="449">
        <v>1093</v>
      </c>
      <c r="C337" s="439" t="s">
        <v>6503</v>
      </c>
      <c r="D337" s="449" t="s">
        <v>60</v>
      </c>
      <c r="E337" s="449" t="s">
        <v>5365</v>
      </c>
      <c r="F337" s="450"/>
      <c r="G337" s="450">
        <v>70.06</v>
      </c>
      <c r="H337" s="426">
        <f t="shared" si="5"/>
        <v>70.06</v>
      </c>
    </row>
    <row r="338" spans="1:8" x14ac:dyDescent="0.25">
      <c r="A338" s="449"/>
      <c r="B338" s="449">
        <v>1090</v>
      </c>
      <c r="C338" s="439" t="s">
        <v>6504</v>
      </c>
      <c r="D338" s="449" t="s">
        <v>60</v>
      </c>
      <c r="E338" s="449" t="s">
        <v>5365</v>
      </c>
      <c r="F338" s="450"/>
      <c r="G338" s="450">
        <v>50.16</v>
      </c>
      <c r="H338" s="426">
        <f t="shared" si="5"/>
        <v>50.16</v>
      </c>
    </row>
    <row r="339" spans="1:8" x14ac:dyDescent="0.25">
      <c r="A339" s="449"/>
      <c r="B339" s="449">
        <v>1096</v>
      </c>
      <c r="C339" s="439" t="s">
        <v>6505</v>
      </c>
      <c r="D339" s="449" t="s">
        <v>60</v>
      </c>
      <c r="E339" s="449" t="s">
        <v>5365</v>
      </c>
      <c r="F339" s="450"/>
      <c r="G339" s="450">
        <v>90.27</v>
      </c>
      <c r="H339" s="426">
        <f t="shared" si="5"/>
        <v>90.27</v>
      </c>
    </row>
    <row r="340" spans="1:8" x14ac:dyDescent="0.25">
      <c r="A340" s="449"/>
      <c r="B340" s="449">
        <v>1097</v>
      </c>
      <c r="C340" s="439" t="s">
        <v>6506</v>
      </c>
      <c r="D340" s="449" t="s">
        <v>60</v>
      </c>
      <c r="E340" s="449" t="s">
        <v>5365</v>
      </c>
      <c r="F340" s="450"/>
      <c r="G340" s="450">
        <v>76.63</v>
      </c>
      <c r="H340" s="426">
        <f t="shared" si="5"/>
        <v>76.63</v>
      </c>
    </row>
    <row r="341" spans="1:8" x14ac:dyDescent="0.25">
      <c r="A341" s="449"/>
      <c r="B341" s="449">
        <v>378</v>
      </c>
      <c r="C341" s="439" t="s">
        <v>6507</v>
      </c>
      <c r="D341" s="449" t="s">
        <v>69</v>
      </c>
      <c r="E341" s="449" t="s">
        <v>5365</v>
      </c>
      <c r="F341" s="450">
        <v>21.06</v>
      </c>
      <c r="G341" s="450">
        <v>24.1</v>
      </c>
      <c r="H341" s="426">
        <f t="shared" si="5"/>
        <v>21.06</v>
      </c>
    </row>
    <row r="342" spans="1:8" x14ac:dyDescent="0.25">
      <c r="A342" s="449"/>
      <c r="B342" s="449">
        <v>40911</v>
      </c>
      <c r="C342" s="439" t="s">
        <v>6508</v>
      </c>
      <c r="D342" s="449" t="s">
        <v>109</v>
      </c>
      <c r="E342" s="449" t="s">
        <v>5365</v>
      </c>
      <c r="F342" s="450">
        <v>3701.79</v>
      </c>
      <c r="G342" s="450">
        <v>4223.0200000000004</v>
      </c>
      <c r="H342" s="426">
        <f t="shared" si="5"/>
        <v>3701.79</v>
      </c>
    </row>
    <row r="343" spans="1:8" x14ac:dyDescent="0.25">
      <c r="A343" s="449"/>
      <c r="B343" s="449">
        <v>33939</v>
      </c>
      <c r="C343" s="439" t="s">
        <v>6509</v>
      </c>
      <c r="D343" s="449" t="s">
        <v>69</v>
      </c>
      <c r="E343" s="449" t="s">
        <v>5365</v>
      </c>
      <c r="F343" s="450">
        <v>120.55</v>
      </c>
      <c r="G343" s="450">
        <v>120.78</v>
      </c>
      <c r="H343" s="426">
        <f t="shared" si="5"/>
        <v>120.55</v>
      </c>
    </row>
    <row r="344" spans="1:8" x14ac:dyDescent="0.25">
      <c r="A344" s="449"/>
      <c r="B344" s="449">
        <v>40815</v>
      </c>
      <c r="C344" s="439" t="s">
        <v>6510</v>
      </c>
      <c r="D344" s="449" t="s">
        <v>109</v>
      </c>
      <c r="E344" s="449" t="s">
        <v>5365</v>
      </c>
      <c r="F344" s="450">
        <v>21187.95</v>
      </c>
      <c r="G344" s="450">
        <v>21158.81</v>
      </c>
      <c r="H344" s="426">
        <f t="shared" si="5"/>
        <v>21187.95</v>
      </c>
    </row>
    <row r="345" spans="1:8" x14ac:dyDescent="0.25">
      <c r="A345" s="449"/>
      <c r="B345" s="449">
        <v>33952</v>
      </c>
      <c r="C345" s="439" t="s">
        <v>6511</v>
      </c>
      <c r="D345" s="449" t="s">
        <v>69</v>
      </c>
      <c r="E345" s="449" t="s">
        <v>5365</v>
      </c>
      <c r="F345" s="450">
        <v>127.71</v>
      </c>
      <c r="G345" s="450">
        <v>127.43</v>
      </c>
      <c r="H345" s="426">
        <f t="shared" si="5"/>
        <v>127.71</v>
      </c>
    </row>
    <row r="346" spans="1:8" x14ac:dyDescent="0.25">
      <c r="A346" s="449"/>
      <c r="B346" s="449">
        <v>40816</v>
      </c>
      <c r="C346" s="439" t="s">
        <v>6512</v>
      </c>
      <c r="D346" s="449" t="s">
        <v>109</v>
      </c>
      <c r="E346" s="449" t="s">
        <v>5365</v>
      </c>
      <c r="F346" s="450">
        <v>22446.59</v>
      </c>
      <c r="G346" s="450">
        <v>22323.26</v>
      </c>
      <c r="H346" s="426">
        <f t="shared" si="5"/>
        <v>22446.59</v>
      </c>
    </row>
    <row r="347" spans="1:8" x14ac:dyDescent="0.25">
      <c r="A347" s="449"/>
      <c r="B347" s="449">
        <v>33953</v>
      </c>
      <c r="C347" s="439" t="s">
        <v>6513</v>
      </c>
      <c r="D347" s="449" t="s">
        <v>69</v>
      </c>
      <c r="E347" s="449" t="s">
        <v>5365</v>
      </c>
      <c r="F347" s="450">
        <v>133.85</v>
      </c>
      <c r="G347" s="450">
        <v>136.22999999999999</v>
      </c>
      <c r="H347" s="426">
        <f t="shared" si="5"/>
        <v>133.85</v>
      </c>
    </row>
    <row r="348" spans="1:8" x14ac:dyDescent="0.25">
      <c r="A348" s="449"/>
      <c r="B348" s="449">
        <v>40817</v>
      </c>
      <c r="C348" s="439" t="s">
        <v>6514</v>
      </c>
      <c r="D348" s="449" t="s">
        <v>109</v>
      </c>
      <c r="E348" s="449" t="s">
        <v>5365</v>
      </c>
      <c r="F348" s="450">
        <v>23524.76</v>
      </c>
      <c r="G348" s="450">
        <v>23865.29</v>
      </c>
      <c r="H348" s="426">
        <f t="shared" si="5"/>
        <v>23524.76</v>
      </c>
    </row>
    <row r="349" spans="1:8" x14ac:dyDescent="0.25">
      <c r="A349" s="449"/>
      <c r="B349" s="449">
        <v>13348</v>
      </c>
      <c r="C349" s="439" t="s">
        <v>6515</v>
      </c>
      <c r="D349" s="449" t="s">
        <v>60</v>
      </c>
      <c r="E349" s="449" t="s">
        <v>5365</v>
      </c>
      <c r="F349" s="450"/>
      <c r="G349" s="450">
        <v>1.63</v>
      </c>
      <c r="H349" s="426">
        <f t="shared" si="5"/>
        <v>1.63</v>
      </c>
    </row>
    <row r="350" spans="1:8" x14ac:dyDescent="0.25">
      <c r="A350" s="449"/>
      <c r="B350" s="449">
        <v>39212</v>
      </c>
      <c r="C350" s="439" t="s">
        <v>6516</v>
      </c>
      <c r="D350" s="449" t="s">
        <v>60</v>
      </c>
      <c r="E350" s="449" t="s">
        <v>5365</v>
      </c>
      <c r="F350" s="450">
        <v>2.5099999999999998</v>
      </c>
      <c r="G350" s="450">
        <v>2.21</v>
      </c>
      <c r="H350" s="426">
        <f t="shared" si="5"/>
        <v>2.5099999999999998</v>
      </c>
    </row>
    <row r="351" spans="1:8" x14ac:dyDescent="0.25">
      <c r="A351" s="449"/>
      <c r="B351" s="449">
        <v>39211</v>
      </c>
      <c r="C351" s="439" t="s">
        <v>6517</v>
      </c>
      <c r="D351" s="449" t="s">
        <v>60</v>
      </c>
      <c r="E351" s="449" t="s">
        <v>5365</v>
      </c>
      <c r="F351" s="450">
        <v>2.25</v>
      </c>
      <c r="G351" s="450">
        <v>1.98</v>
      </c>
      <c r="H351" s="426">
        <f t="shared" si="5"/>
        <v>2.25</v>
      </c>
    </row>
    <row r="352" spans="1:8" x14ac:dyDescent="0.25">
      <c r="A352" s="449"/>
      <c r="B352" s="449">
        <v>39210</v>
      </c>
      <c r="C352" s="439" t="s">
        <v>6518</v>
      </c>
      <c r="D352" s="449" t="s">
        <v>60</v>
      </c>
      <c r="E352" s="449" t="s">
        <v>5365</v>
      </c>
      <c r="F352" s="450">
        <v>1.26</v>
      </c>
      <c r="G352" s="450">
        <v>1.1100000000000001</v>
      </c>
      <c r="H352" s="426">
        <f t="shared" si="5"/>
        <v>1.26</v>
      </c>
    </row>
    <row r="353" spans="1:8" x14ac:dyDescent="0.25">
      <c r="A353" s="449"/>
      <c r="B353" s="449">
        <v>39208</v>
      </c>
      <c r="C353" s="439" t="s">
        <v>6519</v>
      </c>
      <c r="D353" s="449" t="s">
        <v>60</v>
      </c>
      <c r="E353" s="449" t="s">
        <v>5365</v>
      </c>
      <c r="F353" s="450">
        <v>0.68</v>
      </c>
      <c r="G353" s="450">
        <v>0.6</v>
      </c>
      <c r="H353" s="426">
        <f t="shared" si="5"/>
        <v>0.68</v>
      </c>
    </row>
    <row r="354" spans="1:8" x14ac:dyDescent="0.25">
      <c r="A354" s="449"/>
      <c r="B354" s="449">
        <v>39214</v>
      </c>
      <c r="C354" s="439" t="s">
        <v>6520</v>
      </c>
      <c r="D354" s="449" t="s">
        <v>60</v>
      </c>
      <c r="E354" s="449" t="s">
        <v>5365</v>
      </c>
      <c r="F354" s="450">
        <v>4.6500000000000004</v>
      </c>
      <c r="G354" s="450">
        <v>4.09</v>
      </c>
      <c r="H354" s="426">
        <f t="shared" si="5"/>
        <v>4.6500000000000004</v>
      </c>
    </row>
    <row r="355" spans="1:8" x14ac:dyDescent="0.25">
      <c r="A355" s="449"/>
      <c r="B355" s="449">
        <v>39213</v>
      </c>
      <c r="C355" s="439" t="s">
        <v>6521</v>
      </c>
      <c r="D355" s="449" t="s">
        <v>60</v>
      </c>
      <c r="E355" s="449" t="s">
        <v>5365</v>
      </c>
      <c r="F355" s="450">
        <v>3.29</v>
      </c>
      <c r="G355" s="450">
        <v>2.89</v>
      </c>
      <c r="H355" s="426">
        <f t="shared" si="5"/>
        <v>3.29</v>
      </c>
    </row>
    <row r="356" spans="1:8" x14ac:dyDescent="0.25">
      <c r="A356" s="449"/>
      <c r="B356" s="449">
        <v>39215</v>
      </c>
      <c r="C356" s="439" t="s">
        <v>6522</v>
      </c>
      <c r="D356" s="449" t="s">
        <v>60</v>
      </c>
      <c r="E356" s="449" t="s">
        <v>5365</v>
      </c>
      <c r="F356" s="450">
        <v>8.4700000000000006</v>
      </c>
      <c r="G356" s="450">
        <v>7.45</v>
      </c>
      <c r="H356" s="426">
        <f t="shared" si="5"/>
        <v>8.4700000000000006</v>
      </c>
    </row>
    <row r="357" spans="1:8" x14ac:dyDescent="0.25">
      <c r="A357" s="449"/>
      <c r="B357" s="449">
        <v>39209</v>
      </c>
      <c r="C357" s="439" t="s">
        <v>6523</v>
      </c>
      <c r="D357" s="449" t="s">
        <v>60</v>
      </c>
      <c r="E357" s="449" t="s">
        <v>5365</v>
      </c>
      <c r="F357" s="450">
        <v>0.81</v>
      </c>
      <c r="G357" s="450">
        <v>0.71</v>
      </c>
      <c r="H357" s="426">
        <f t="shared" si="5"/>
        <v>0.81</v>
      </c>
    </row>
    <row r="358" spans="1:8" x14ac:dyDescent="0.25">
      <c r="A358" s="449"/>
      <c r="B358" s="449">
        <v>39207</v>
      </c>
      <c r="C358" s="439" t="s">
        <v>6524</v>
      </c>
      <c r="D358" s="449" t="s">
        <v>60</v>
      </c>
      <c r="E358" s="449" t="s">
        <v>5365</v>
      </c>
      <c r="F358" s="450">
        <v>1.26</v>
      </c>
      <c r="G358" s="450">
        <v>1.1100000000000001</v>
      </c>
      <c r="H358" s="426">
        <f t="shared" si="5"/>
        <v>1.26</v>
      </c>
    </row>
    <row r="359" spans="1:8" x14ac:dyDescent="0.25">
      <c r="A359" s="449"/>
      <c r="B359" s="449">
        <v>39216</v>
      </c>
      <c r="C359" s="439" t="s">
        <v>6525</v>
      </c>
      <c r="D359" s="449" t="s">
        <v>60</v>
      </c>
      <c r="E359" s="449" t="s">
        <v>5365</v>
      </c>
      <c r="F359" s="450">
        <v>11.82</v>
      </c>
      <c r="G359" s="450">
        <v>10.39</v>
      </c>
      <c r="H359" s="426">
        <f t="shared" si="5"/>
        <v>11.82</v>
      </c>
    </row>
    <row r="360" spans="1:8" x14ac:dyDescent="0.25">
      <c r="A360" s="449"/>
      <c r="B360" s="449">
        <v>11267</v>
      </c>
      <c r="C360" s="439" t="s">
        <v>6526</v>
      </c>
      <c r="D360" s="449" t="s">
        <v>60</v>
      </c>
      <c r="E360" s="449" t="s">
        <v>5365</v>
      </c>
      <c r="F360" s="450"/>
      <c r="G360" s="450">
        <v>1.43</v>
      </c>
      <c r="H360" s="426">
        <f t="shared" si="5"/>
        <v>1.43</v>
      </c>
    </row>
    <row r="361" spans="1:8" x14ac:dyDescent="0.25">
      <c r="A361" s="449"/>
      <c r="B361" s="449">
        <v>379</v>
      </c>
      <c r="C361" s="439" t="s">
        <v>6527</v>
      </c>
      <c r="D361" s="449" t="s">
        <v>60</v>
      </c>
      <c r="E361" s="449" t="s">
        <v>5365</v>
      </c>
      <c r="F361" s="450"/>
      <c r="G361" s="450">
        <v>1.43</v>
      </c>
      <c r="H361" s="426">
        <f t="shared" si="5"/>
        <v>1.43</v>
      </c>
    </row>
    <row r="362" spans="1:8" x14ac:dyDescent="0.25">
      <c r="A362" s="449"/>
      <c r="B362" s="449">
        <v>510</v>
      </c>
      <c r="C362" s="439" t="s">
        <v>6528</v>
      </c>
      <c r="D362" s="449" t="s">
        <v>81</v>
      </c>
      <c r="E362" s="449" t="s">
        <v>5365</v>
      </c>
      <c r="F362" s="450">
        <v>15.37</v>
      </c>
      <c r="G362" s="450">
        <v>12.64</v>
      </c>
      <c r="H362" s="426">
        <f t="shared" si="5"/>
        <v>15.37</v>
      </c>
    </row>
    <row r="363" spans="1:8" x14ac:dyDescent="0.25">
      <c r="A363" s="449"/>
      <c r="B363" s="449">
        <v>516</v>
      </c>
      <c r="C363" s="439" t="s">
        <v>6529</v>
      </c>
      <c r="D363" s="449" t="s">
        <v>81</v>
      </c>
      <c r="E363" s="449" t="s">
        <v>5365</v>
      </c>
      <c r="F363" s="450">
        <v>18.21</v>
      </c>
      <c r="G363" s="450">
        <v>14.97</v>
      </c>
      <c r="H363" s="426">
        <f t="shared" si="5"/>
        <v>18.21</v>
      </c>
    </row>
    <row r="364" spans="1:8" x14ac:dyDescent="0.25">
      <c r="A364" s="449"/>
      <c r="B364" s="449">
        <v>509</v>
      </c>
      <c r="C364" s="439" t="s">
        <v>6530</v>
      </c>
      <c r="D364" s="449" t="s">
        <v>81</v>
      </c>
      <c r="E364" s="449" t="s">
        <v>5365</v>
      </c>
      <c r="F364" s="450">
        <v>20.43</v>
      </c>
      <c r="G364" s="450">
        <v>16.8</v>
      </c>
      <c r="H364" s="426">
        <f t="shared" si="5"/>
        <v>20.43</v>
      </c>
    </row>
    <row r="365" spans="1:8" x14ac:dyDescent="0.25">
      <c r="A365" s="449"/>
      <c r="B365" s="449">
        <v>40331</v>
      </c>
      <c r="C365" s="439" t="s">
        <v>6531</v>
      </c>
      <c r="D365" s="449" t="s">
        <v>69</v>
      </c>
      <c r="E365" s="449" t="s">
        <v>5365</v>
      </c>
      <c r="F365" s="450">
        <v>14.17</v>
      </c>
      <c r="G365" s="450">
        <v>21.97</v>
      </c>
      <c r="H365" s="426">
        <f t="shared" si="5"/>
        <v>14.17</v>
      </c>
    </row>
    <row r="366" spans="1:8" x14ac:dyDescent="0.25">
      <c r="A366" s="449"/>
      <c r="B366" s="449">
        <v>40930</v>
      </c>
      <c r="C366" s="439" t="s">
        <v>6532</v>
      </c>
      <c r="D366" s="449" t="s">
        <v>109</v>
      </c>
      <c r="E366" s="449" t="s">
        <v>5365</v>
      </c>
      <c r="F366" s="450">
        <v>2493.41</v>
      </c>
      <c r="G366" s="450">
        <v>3851.14</v>
      </c>
      <c r="H366" s="426">
        <f t="shared" si="5"/>
        <v>2493.41</v>
      </c>
    </row>
    <row r="367" spans="1:8" x14ac:dyDescent="0.25">
      <c r="A367" s="449"/>
      <c r="B367" s="449">
        <v>377</v>
      </c>
      <c r="C367" s="439" t="s">
        <v>6533</v>
      </c>
      <c r="D367" s="449" t="s">
        <v>60</v>
      </c>
      <c r="E367" s="449" t="s">
        <v>6189</v>
      </c>
      <c r="F367" s="450">
        <v>33.65</v>
      </c>
      <c r="G367" s="450">
        <v>40.200000000000003</v>
      </c>
      <c r="H367" s="426">
        <f t="shared" si="5"/>
        <v>33.65</v>
      </c>
    </row>
    <row r="368" spans="1:8" x14ac:dyDescent="0.25">
      <c r="A368" s="449"/>
      <c r="B368" s="449">
        <v>11761</v>
      </c>
      <c r="C368" s="439" t="s">
        <v>6534</v>
      </c>
      <c r="D368" s="449" t="s">
        <v>60</v>
      </c>
      <c r="E368" s="449" t="s">
        <v>5365</v>
      </c>
      <c r="F368" s="450">
        <v>71.61</v>
      </c>
      <c r="G368" s="450">
        <v>85.55</v>
      </c>
      <c r="H368" s="426">
        <f t="shared" si="5"/>
        <v>71.61</v>
      </c>
    </row>
    <row r="369" spans="1:8" x14ac:dyDescent="0.25">
      <c r="A369" s="449"/>
      <c r="B369" s="449">
        <v>7588</v>
      </c>
      <c r="C369" s="439" t="s">
        <v>6535</v>
      </c>
      <c r="D369" s="449" t="s">
        <v>60</v>
      </c>
      <c r="E369" s="449" t="s">
        <v>6189</v>
      </c>
      <c r="F369" s="450">
        <v>45</v>
      </c>
      <c r="G369" s="450">
        <v>43.78</v>
      </c>
      <c r="H369" s="426">
        <f t="shared" si="5"/>
        <v>45</v>
      </c>
    </row>
    <row r="370" spans="1:8" x14ac:dyDescent="0.25">
      <c r="A370" s="449"/>
      <c r="B370" s="449">
        <v>34551</v>
      </c>
      <c r="C370" s="439" t="s">
        <v>6536</v>
      </c>
      <c r="D370" s="449" t="s">
        <v>69</v>
      </c>
      <c r="E370" s="449" t="s">
        <v>5365</v>
      </c>
      <c r="F370" s="450">
        <v>16.55</v>
      </c>
      <c r="G370" s="450">
        <v>19.8</v>
      </c>
      <c r="H370" s="426">
        <f t="shared" si="5"/>
        <v>16.55</v>
      </c>
    </row>
    <row r="371" spans="1:8" x14ac:dyDescent="0.25">
      <c r="A371" s="449"/>
      <c r="B371" s="449">
        <v>41078</v>
      </c>
      <c r="C371" s="439" t="s">
        <v>6537</v>
      </c>
      <c r="D371" s="449" t="s">
        <v>109</v>
      </c>
      <c r="E371" s="449" t="s">
        <v>5365</v>
      </c>
      <c r="F371" s="450">
        <v>2912.07</v>
      </c>
      <c r="G371" s="450">
        <v>3471.46</v>
      </c>
      <c r="H371" s="426">
        <f t="shared" si="5"/>
        <v>2912.07</v>
      </c>
    </row>
    <row r="372" spans="1:8" x14ac:dyDescent="0.25">
      <c r="A372" s="449"/>
      <c r="B372" s="449">
        <v>246</v>
      </c>
      <c r="C372" s="439" t="s">
        <v>6538</v>
      </c>
      <c r="D372" s="449" t="s">
        <v>69</v>
      </c>
      <c r="E372" s="449" t="s">
        <v>5365</v>
      </c>
      <c r="F372" s="450">
        <v>17.8</v>
      </c>
      <c r="G372" s="450">
        <v>22.15</v>
      </c>
      <c r="H372" s="426">
        <f t="shared" si="5"/>
        <v>17.8</v>
      </c>
    </row>
    <row r="373" spans="1:8" x14ac:dyDescent="0.25">
      <c r="A373" s="449"/>
      <c r="B373" s="449">
        <v>40927</v>
      </c>
      <c r="C373" s="439" t="s">
        <v>6539</v>
      </c>
      <c r="D373" s="449" t="s">
        <v>109</v>
      </c>
      <c r="E373" s="449" t="s">
        <v>5365</v>
      </c>
      <c r="F373" s="450">
        <v>3129.84</v>
      </c>
      <c r="G373" s="450">
        <v>3884.06</v>
      </c>
      <c r="H373" s="426">
        <f t="shared" si="5"/>
        <v>3129.84</v>
      </c>
    </row>
    <row r="374" spans="1:8" x14ac:dyDescent="0.25">
      <c r="A374" s="449"/>
      <c r="B374" s="449">
        <v>2350</v>
      </c>
      <c r="C374" s="439" t="s">
        <v>6540</v>
      </c>
      <c r="D374" s="449" t="s">
        <v>69</v>
      </c>
      <c r="E374" s="449" t="s">
        <v>5365</v>
      </c>
      <c r="F374" s="450">
        <v>20.61</v>
      </c>
      <c r="G374" s="450">
        <v>30.38</v>
      </c>
      <c r="H374" s="426">
        <f t="shared" si="5"/>
        <v>20.61</v>
      </c>
    </row>
    <row r="375" spans="1:8" x14ac:dyDescent="0.25">
      <c r="A375" s="449"/>
      <c r="B375" s="449">
        <v>40812</v>
      </c>
      <c r="C375" s="439" t="s">
        <v>6541</v>
      </c>
      <c r="D375" s="449" t="s">
        <v>109</v>
      </c>
      <c r="E375" s="449" t="s">
        <v>5365</v>
      </c>
      <c r="F375" s="450">
        <v>3623.46</v>
      </c>
      <c r="G375" s="450">
        <v>5323.06</v>
      </c>
      <c r="H375" s="426">
        <f t="shared" si="5"/>
        <v>3623.46</v>
      </c>
    </row>
    <row r="376" spans="1:8" x14ac:dyDescent="0.25">
      <c r="A376" s="449"/>
      <c r="B376" s="449">
        <v>245</v>
      </c>
      <c r="C376" s="439" t="s">
        <v>6542</v>
      </c>
      <c r="D376" s="449" t="s">
        <v>69</v>
      </c>
      <c r="E376" s="449" t="s">
        <v>5365</v>
      </c>
      <c r="F376" s="450">
        <v>27.75</v>
      </c>
      <c r="G376" s="450">
        <v>38.6</v>
      </c>
      <c r="H376" s="426">
        <f t="shared" si="5"/>
        <v>27.75</v>
      </c>
    </row>
    <row r="377" spans="1:8" x14ac:dyDescent="0.25">
      <c r="A377" s="449"/>
      <c r="B377" s="449">
        <v>41090</v>
      </c>
      <c r="C377" s="439" t="s">
        <v>6543</v>
      </c>
      <c r="D377" s="449" t="s">
        <v>109</v>
      </c>
      <c r="E377" s="449" t="s">
        <v>5365</v>
      </c>
      <c r="F377" s="450">
        <v>4877.51</v>
      </c>
      <c r="G377" s="450">
        <v>6763.38</v>
      </c>
      <c r="H377" s="426">
        <f t="shared" si="5"/>
        <v>4877.51</v>
      </c>
    </row>
    <row r="378" spans="1:8" x14ac:dyDescent="0.25">
      <c r="A378" s="449"/>
      <c r="B378" s="449">
        <v>251</v>
      </c>
      <c r="C378" s="439" t="s">
        <v>6544</v>
      </c>
      <c r="D378" s="449" t="s">
        <v>69</v>
      </c>
      <c r="E378" s="449" t="s">
        <v>5365</v>
      </c>
      <c r="F378" s="450">
        <v>17.8</v>
      </c>
      <c r="G378" s="450">
        <v>22.15</v>
      </c>
      <c r="H378" s="426">
        <f t="shared" si="5"/>
        <v>17.8</v>
      </c>
    </row>
    <row r="379" spans="1:8" x14ac:dyDescent="0.25">
      <c r="A379" s="449"/>
      <c r="B379" s="449">
        <v>40975</v>
      </c>
      <c r="C379" s="439" t="s">
        <v>6545</v>
      </c>
      <c r="D379" s="449" t="s">
        <v>109</v>
      </c>
      <c r="E379" s="449" t="s">
        <v>5365</v>
      </c>
      <c r="F379" s="450">
        <v>3129.84</v>
      </c>
      <c r="G379" s="450">
        <v>3884.06</v>
      </c>
      <c r="H379" s="426">
        <f t="shared" si="5"/>
        <v>3129.84</v>
      </c>
    </row>
    <row r="380" spans="1:8" x14ac:dyDescent="0.25">
      <c r="A380" s="449"/>
      <c r="B380" s="449">
        <v>6127</v>
      </c>
      <c r="C380" s="439" t="s">
        <v>6546</v>
      </c>
      <c r="D380" s="449" t="s">
        <v>69</v>
      </c>
      <c r="E380" s="449" t="s">
        <v>5365</v>
      </c>
      <c r="F380" s="450">
        <v>17.8</v>
      </c>
      <c r="G380" s="450">
        <v>22.15</v>
      </c>
      <c r="H380" s="426">
        <f t="shared" si="5"/>
        <v>17.8</v>
      </c>
    </row>
    <row r="381" spans="1:8" x14ac:dyDescent="0.25">
      <c r="A381" s="449"/>
      <c r="B381" s="449">
        <v>41072</v>
      </c>
      <c r="C381" s="439" t="s">
        <v>6547</v>
      </c>
      <c r="D381" s="449" t="s">
        <v>109</v>
      </c>
      <c r="E381" s="449" t="s">
        <v>5365</v>
      </c>
      <c r="F381" s="450">
        <v>3129.84</v>
      </c>
      <c r="G381" s="450">
        <v>3884.06</v>
      </c>
      <c r="H381" s="426">
        <f t="shared" si="5"/>
        <v>3129.84</v>
      </c>
    </row>
    <row r="382" spans="1:8" x14ac:dyDescent="0.25">
      <c r="A382" s="449"/>
      <c r="B382" s="449">
        <v>6121</v>
      </c>
      <c r="C382" s="439" t="s">
        <v>6548</v>
      </c>
      <c r="D382" s="449" t="s">
        <v>69</v>
      </c>
      <c r="E382" s="449" t="s">
        <v>5365</v>
      </c>
      <c r="F382" s="450">
        <v>16.55</v>
      </c>
      <c r="G382" s="450">
        <v>19.899999999999999</v>
      </c>
      <c r="H382" s="426">
        <f t="shared" si="5"/>
        <v>16.55</v>
      </c>
    </row>
    <row r="383" spans="1:8" x14ac:dyDescent="0.25">
      <c r="A383" s="449"/>
      <c r="B383" s="449">
        <v>41071</v>
      </c>
      <c r="C383" s="439" t="s">
        <v>6549</v>
      </c>
      <c r="D383" s="449" t="s">
        <v>109</v>
      </c>
      <c r="E383" s="449" t="s">
        <v>5365</v>
      </c>
      <c r="F383" s="450">
        <v>2909.04</v>
      </c>
      <c r="G383" s="450">
        <v>3487.22</v>
      </c>
      <c r="H383" s="426">
        <f t="shared" si="5"/>
        <v>2909.04</v>
      </c>
    </row>
    <row r="384" spans="1:8" x14ac:dyDescent="0.25">
      <c r="A384" s="449"/>
      <c r="B384" s="449">
        <v>244</v>
      </c>
      <c r="C384" s="439" t="s">
        <v>6550</v>
      </c>
      <c r="D384" s="449" t="s">
        <v>69</v>
      </c>
      <c r="E384" s="449" t="s">
        <v>5365</v>
      </c>
      <c r="F384" s="450">
        <v>17.59</v>
      </c>
      <c r="G384" s="450">
        <v>33.479999999999997</v>
      </c>
      <c r="H384" s="426">
        <f t="shared" si="5"/>
        <v>17.59</v>
      </c>
    </row>
    <row r="385" spans="1:8" x14ac:dyDescent="0.25">
      <c r="A385" s="449"/>
      <c r="B385" s="449">
        <v>41093</v>
      </c>
      <c r="C385" s="439" t="s">
        <v>6551</v>
      </c>
      <c r="D385" s="449" t="s">
        <v>109</v>
      </c>
      <c r="E385" s="449" t="s">
        <v>5365</v>
      </c>
      <c r="F385" s="450">
        <v>3092.96</v>
      </c>
      <c r="G385" s="450">
        <v>5866.23</v>
      </c>
      <c r="H385" s="426">
        <f t="shared" si="5"/>
        <v>3092.96</v>
      </c>
    </row>
    <row r="386" spans="1:8" x14ac:dyDescent="0.25">
      <c r="A386" s="449"/>
      <c r="B386" s="449">
        <v>532</v>
      </c>
      <c r="C386" s="439" t="s">
        <v>6552</v>
      </c>
      <c r="D386" s="449" t="s">
        <v>69</v>
      </c>
      <c r="E386" s="449" t="s">
        <v>5365</v>
      </c>
      <c r="F386" s="450">
        <v>33.04</v>
      </c>
      <c r="G386" s="450">
        <v>36.229999999999997</v>
      </c>
      <c r="H386" s="426">
        <f t="shared" si="5"/>
        <v>33.04</v>
      </c>
    </row>
    <row r="387" spans="1:8" x14ac:dyDescent="0.25">
      <c r="A387" s="449"/>
      <c r="B387" s="449">
        <v>40931</v>
      </c>
      <c r="C387" s="439" t="s">
        <v>6553</v>
      </c>
      <c r="D387" s="449" t="s">
        <v>109</v>
      </c>
      <c r="E387" s="449" t="s">
        <v>5365</v>
      </c>
      <c r="F387" s="450">
        <v>5809.71</v>
      </c>
      <c r="G387" s="450">
        <v>6349.18</v>
      </c>
      <c r="H387" s="426">
        <f t="shared" si="5"/>
        <v>5809.71</v>
      </c>
    </row>
    <row r="388" spans="1:8" x14ac:dyDescent="0.25">
      <c r="A388" s="449"/>
      <c r="B388" s="449">
        <v>36150</v>
      </c>
      <c r="C388" s="439" t="s">
        <v>6554</v>
      </c>
      <c r="D388" s="449" t="s">
        <v>60</v>
      </c>
      <c r="E388" s="449" t="s">
        <v>5365</v>
      </c>
      <c r="F388" s="450">
        <v>49.08</v>
      </c>
      <c r="G388" s="450">
        <v>45.01</v>
      </c>
      <c r="H388" s="426">
        <f t="shared" si="5"/>
        <v>49.08</v>
      </c>
    </row>
    <row r="389" spans="1:8" x14ac:dyDescent="0.25">
      <c r="A389" s="449"/>
      <c r="B389" s="449">
        <v>45262</v>
      </c>
      <c r="C389" s="439" t="s">
        <v>13438</v>
      </c>
      <c r="D389" s="449" t="s">
        <v>60</v>
      </c>
      <c r="E389" s="449" t="s">
        <v>5365</v>
      </c>
      <c r="F389" s="450">
        <v>14.61</v>
      </c>
      <c r="G389" s="450">
        <v>13.4</v>
      </c>
      <c r="H389" s="426">
        <f t="shared" si="5"/>
        <v>14.61</v>
      </c>
    </row>
    <row r="390" spans="1:8" x14ac:dyDescent="0.25">
      <c r="A390" s="449"/>
      <c r="B390" s="449">
        <v>4760</v>
      </c>
      <c r="C390" s="439" t="s">
        <v>6555</v>
      </c>
      <c r="D390" s="449" t="s">
        <v>69</v>
      </c>
      <c r="E390" s="449" t="s">
        <v>5365</v>
      </c>
      <c r="F390" s="450">
        <v>21.06</v>
      </c>
      <c r="G390" s="450">
        <v>24.1</v>
      </c>
      <c r="H390" s="426">
        <f t="shared" si="5"/>
        <v>21.06</v>
      </c>
    </row>
    <row r="391" spans="1:8" x14ac:dyDescent="0.25">
      <c r="A391" s="449"/>
      <c r="B391" s="449">
        <v>41069</v>
      </c>
      <c r="C391" s="439" t="s">
        <v>6556</v>
      </c>
      <c r="D391" s="449" t="s">
        <v>109</v>
      </c>
      <c r="E391" s="449" t="s">
        <v>5365</v>
      </c>
      <c r="F391" s="450">
        <v>3701.79</v>
      </c>
      <c r="G391" s="450">
        <v>4223.0200000000004</v>
      </c>
      <c r="H391" s="426">
        <f t="shared" si="5"/>
        <v>3701.79</v>
      </c>
    </row>
    <row r="392" spans="1:8" x14ac:dyDescent="0.25">
      <c r="A392" s="449"/>
      <c r="B392" s="449">
        <v>10422</v>
      </c>
      <c r="C392" s="439" t="s">
        <v>6557</v>
      </c>
      <c r="D392" s="449" t="s">
        <v>60</v>
      </c>
      <c r="E392" s="449" t="s">
        <v>5365</v>
      </c>
      <c r="F392" s="450">
        <v>457.77</v>
      </c>
      <c r="G392" s="450">
        <v>402.62</v>
      </c>
      <c r="H392" s="426">
        <f t="shared" si="5"/>
        <v>457.77</v>
      </c>
    </row>
    <row r="393" spans="1:8" x14ac:dyDescent="0.25">
      <c r="A393" s="449"/>
      <c r="B393" s="449">
        <v>44019</v>
      </c>
      <c r="C393" s="439" t="s">
        <v>6558</v>
      </c>
      <c r="D393" s="449" t="s">
        <v>60</v>
      </c>
      <c r="E393" s="449" t="s">
        <v>5365</v>
      </c>
      <c r="F393" s="450">
        <v>633.66</v>
      </c>
      <c r="G393" s="450">
        <v>557.33000000000004</v>
      </c>
      <c r="H393" s="426">
        <f t="shared" si="5"/>
        <v>633.66</v>
      </c>
    </row>
    <row r="394" spans="1:8" x14ac:dyDescent="0.25">
      <c r="A394" s="449"/>
      <c r="B394" s="449">
        <v>36520</v>
      </c>
      <c r="C394" s="439" t="s">
        <v>6559</v>
      </c>
      <c r="D394" s="449" t="s">
        <v>60</v>
      </c>
      <c r="E394" s="449" t="s">
        <v>5365</v>
      </c>
      <c r="F394" s="450">
        <v>770.46</v>
      </c>
      <c r="G394" s="450">
        <v>677.65</v>
      </c>
      <c r="H394" s="426">
        <f t="shared" si="5"/>
        <v>770.46</v>
      </c>
    </row>
    <row r="395" spans="1:8" x14ac:dyDescent="0.25">
      <c r="A395" s="449"/>
      <c r="B395" s="449">
        <v>42319</v>
      </c>
      <c r="C395" s="439" t="s">
        <v>6560</v>
      </c>
      <c r="D395" s="449" t="s">
        <v>60</v>
      </c>
      <c r="E395" s="449" t="s">
        <v>5365</v>
      </c>
      <c r="F395" s="450">
        <v>690.38</v>
      </c>
      <c r="G395" s="450">
        <v>607.21</v>
      </c>
      <c r="H395" s="426">
        <f t="shared" si="5"/>
        <v>690.38</v>
      </c>
    </row>
    <row r="396" spans="1:8" x14ac:dyDescent="0.25">
      <c r="A396" s="449"/>
      <c r="B396" s="449">
        <v>10420</v>
      </c>
      <c r="C396" s="439" t="s">
        <v>6561</v>
      </c>
      <c r="D396" s="449" t="s">
        <v>60</v>
      </c>
      <c r="E396" s="449" t="s">
        <v>6189</v>
      </c>
      <c r="F396" s="450">
        <v>244.9</v>
      </c>
      <c r="G396" s="450">
        <v>215.4</v>
      </c>
      <c r="H396" s="426">
        <f t="shared" ref="H396:H459" si="6">IF(F396&gt;0,F396,G396)</f>
        <v>244.9</v>
      </c>
    </row>
    <row r="397" spans="1:8" x14ac:dyDescent="0.25">
      <c r="A397" s="449"/>
      <c r="B397" s="449">
        <v>10421</v>
      </c>
      <c r="C397" s="439" t="s">
        <v>6562</v>
      </c>
      <c r="D397" s="449" t="s">
        <v>60</v>
      </c>
      <c r="E397" s="449" t="s">
        <v>5365</v>
      </c>
      <c r="F397" s="450">
        <v>269.11</v>
      </c>
      <c r="G397" s="450">
        <v>236.7</v>
      </c>
      <c r="H397" s="426">
        <f t="shared" si="6"/>
        <v>269.11</v>
      </c>
    </row>
    <row r="398" spans="1:8" x14ac:dyDescent="0.25">
      <c r="A398" s="449"/>
      <c r="B398" s="449">
        <v>11786</v>
      </c>
      <c r="C398" s="439" t="s">
        <v>6563</v>
      </c>
      <c r="D398" s="449" t="s">
        <v>60</v>
      </c>
      <c r="E398" s="449" t="s">
        <v>5365</v>
      </c>
      <c r="F398" s="450">
        <v>542.64</v>
      </c>
      <c r="G398" s="450">
        <v>477.27</v>
      </c>
      <c r="H398" s="426">
        <f t="shared" si="6"/>
        <v>542.64</v>
      </c>
    </row>
    <row r="399" spans="1:8" x14ac:dyDescent="0.25">
      <c r="A399" s="449"/>
      <c r="B399" s="449">
        <v>45195</v>
      </c>
      <c r="C399" s="439" t="s">
        <v>13439</v>
      </c>
      <c r="D399" s="449" t="s">
        <v>60</v>
      </c>
      <c r="E399" s="449" t="s">
        <v>5365</v>
      </c>
      <c r="F399" s="450">
        <v>4520.25</v>
      </c>
      <c r="G399" s="450">
        <v>5066.6000000000004</v>
      </c>
      <c r="H399" s="426">
        <f t="shared" si="6"/>
        <v>4520.25</v>
      </c>
    </row>
    <row r="400" spans="1:8" x14ac:dyDescent="0.25">
      <c r="A400" s="449"/>
      <c r="B400" s="449">
        <v>45226</v>
      </c>
      <c r="C400" s="439" t="s">
        <v>13440</v>
      </c>
      <c r="D400" s="449" t="s">
        <v>60</v>
      </c>
      <c r="E400" s="449" t="s">
        <v>5365</v>
      </c>
      <c r="F400" s="450">
        <v>15.63</v>
      </c>
      <c r="G400" s="450">
        <v>16.690000000000001</v>
      </c>
      <c r="H400" s="426">
        <f t="shared" si="6"/>
        <v>15.63</v>
      </c>
    </row>
    <row r="401" spans="1:8" x14ac:dyDescent="0.25">
      <c r="A401" s="449"/>
      <c r="B401" s="449">
        <v>4815</v>
      </c>
      <c r="C401" s="439" t="s">
        <v>6564</v>
      </c>
      <c r="D401" s="449" t="s">
        <v>60</v>
      </c>
      <c r="E401" s="449" t="s">
        <v>5365</v>
      </c>
      <c r="F401" s="450">
        <v>12.02</v>
      </c>
      <c r="G401" s="450">
        <v>11.02</v>
      </c>
      <c r="H401" s="426">
        <f t="shared" si="6"/>
        <v>12.02</v>
      </c>
    </row>
    <row r="402" spans="1:8" x14ac:dyDescent="0.25">
      <c r="A402" s="449"/>
      <c r="B402" s="449">
        <v>541</v>
      </c>
      <c r="C402" s="439" t="s">
        <v>6565</v>
      </c>
      <c r="D402" s="449" t="s">
        <v>60</v>
      </c>
      <c r="E402" s="449" t="s">
        <v>6189</v>
      </c>
      <c r="F402" s="450">
        <v>269.45</v>
      </c>
      <c r="G402" s="450">
        <v>275.89999999999998</v>
      </c>
      <c r="H402" s="426">
        <f t="shared" si="6"/>
        <v>269.45</v>
      </c>
    </row>
    <row r="403" spans="1:8" x14ac:dyDescent="0.25">
      <c r="A403" s="449"/>
      <c r="B403" s="449">
        <v>542</v>
      </c>
      <c r="C403" s="439" t="s">
        <v>6566</v>
      </c>
      <c r="D403" s="449" t="s">
        <v>60</v>
      </c>
      <c r="E403" s="449" t="s">
        <v>5365</v>
      </c>
      <c r="F403" s="450">
        <v>337.76</v>
      </c>
      <c r="G403" s="450">
        <v>345.84</v>
      </c>
      <c r="H403" s="426">
        <f t="shared" si="6"/>
        <v>337.76</v>
      </c>
    </row>
    <row r="404" spans="1:8" x14ac:dyDescent="0.25">
      <c r="A404" s="449"/>
      <c r="B404" s="449">
        <v>540</v>
      </c>
      <c r="C404" s="439" t="s">
        <v>6567</v>
      </c>
      <c r="D404" s="449" t="s">
        <v>60</v>
      </c>
      <c r="E404" s="449" t="s">
        <v>5365</v>
      </c>
      <c r="F404" s="450">
        <v>761.13</v>
      </c>
      <c r="G404" s="450">
        <v>779.35</v>
      </c>
      <c r="H404" s="426">
        <f t="shared" si="6"/>
        <v>761.13</v>
      </c>
    </row>
    <row r="405" spans="1:8" x14ac:dyDescent="0.25">
      <c r="A405" s="449"/>
      <c r="B405" s="449">
        <v>38364</v>
      </c>
      <c r="C405" s="439" t="s">
        <v>6568</v>
      </c>
      <c r="D405" s="449" t="s">
        <v>60</v>
      </c>
      <c r="E405" s="449" t="s">
        <v>5365</v>
      </c>
      <c r="F405" s="450">
        <v>912.99</v>
      </c>
      <c r="G405" s="450">
        <v>932.91</v>
      </c>
      <c r="H405" s="426">
        <f t="shared" si="6"/>
        <v>912.99</v>
      </c>
    </row>
    <row r="406" spans="1:8" x14ac:dyDescent="0.25">
      <c r="A406" s="449"/>
      <c r="B406" s="449">
        <v>11692</v>
      </c>
      <c r="C406" s="439" t="s">
        <v>6569</v>
      </c>
      <c r="D406" s="449" t="s">
        <v>71</v>
      </c>
      <c r="E406" s="449" t="s">
        <v>5365</v>
      </c>
      <c r="F406" s="450">
        <v>721.7</v>
      </c>
      <c r="G406" s="450">
        <v>642.71</v>
      </c>
      <c r="H406" s="426">
        <f t="shared" si="6"/>
        <v>721.7</v>
      </c>
    </row>
    <row r="407" spans="1:8" x14ac:dyDescent="0.25">
      <c r="A407" s="449"/>
      <c r="B407" s="449">
        <v>1746</v>
      </c>
      <c r="C407" s="439" t="s">
        <v>6570</v>
      </c>
      <c r="D407" s="449" t="s">
        <v>60</v>
      </c>
      <c r="E407" s="449" t="s">
        <v>6189</v>
      </c>
      <c r="F407" s="450">
        <v>286</v>
      </c>
      <c r="G407" s="450">
        <v>249.9</v>
      </c>
      <c r="H407" s="426">
        <f t="shared" si="6"/>
        <v>286</v>
      </c>
    </row>
    <row r="408" spans="1:8" x14ac:dyDescent="0.25">
      <c r="A408" s="449"/>
      <c r="B408" s="449">
        <v>1748</v>
      </c>
      <c r="C408" s="439" t="s">
        <v>6571</v>
      </c>
      <c r="D408" s="449" t="s">
        <v>60</v>
      </c>
      <c r="E408" s="449" t="s">
        <v>5365</v>
      </c>
      <c r="F408" s="450">
        <v>380.31</v>
      </c>
      <c r="G408" s="450">
        <v>332.3</v>
      </c>
      <c r="H408" s="426">
        <f t="shared" si="6"/>
        <v>380.31</v>
      </c>
    </row>
    <row r="409" spans="1:8" x14ac:dyDescent="0.25">
      <c r="A409" s="449"/>
      <c r="B409" s="449">
        <v>1749</v>
      </c>
      <c r="C409" s="439" t="s">
        <v>6572</v>
      </c>
      <c r="D409" s="449" t="s">
        <v>60</v>
      </c>
      <c r="E409" s="449" t="s">
        <v>5365</v>
      </c>
      <c r="F409" s="450">
        <v>551</v>
      </c>
      <c r="G409" s="450">
        <v>481.45</v>
      </c>
      <c r="H409" s="426">
        <f t="shared" si="6"/>
        <v>551</v>
      </c>
    </row>
    <row r="410" spans="1:8" x14ac:dyDescent="0.25">
      <c r="A410" s="449"/>
      <c r="B410" s="449">
        <v>37412</v>
      </c>
      <c r="C410" s="439" t="s">
        <v>6573</v>
      </c>
      <c r="D410" s="449" t="s">
        <v>60</v>
      </c>
      <c r="E410" s="449" t="s">
        <v>5365</v>
      </c>
      <c r="F410" s="450">
        <v>279.56</v>
      </c>
      <c r="G410" s="450">
        <v>244.28</v>
      </c>
      <c r="H410" s="426">
        <f t="shared" si="6"/>
        <v>279.56</v>
      </c>
    </row>
    <row r="411" spans="1:8" x14ac:dyDescent="0.25">
      <c r="A411" s="449"/>
      <c r="B411" s="449">
        <v>1745</v>
      </c>
      <c r="C411" s="439" t="s">
        <v>6574</v>
      </c>
      <c r="D411" s="449" t="s">
        <v>60</v>
      </c>
      <c r="E411" s="449" t="s">
        <v>5365</v>
      </c>
      <c r="F411" s="450">
        <v>332.44</v>
      </c>
      <c r="G411" s="450">
        <v>290.47000000000003</v>
      </c>
      <c r="H411" s="426">
        <f t="shared" si="6"/>
        <v>332.44</v>
      </c>
    </row>
    <row r="412" spans="1:8" x14ac:dyDescent="0.25">
      <c r="A412" s="449"/>
      <c r="B412" s="449">
        <v>1750</v>
      </c>
      <c r="C412" s="439" t="s">
        <v>6575</v>
      </c>
      <c r="D412" s="449" t="s">
        <v>60</v>
      </c>
      <c r="E412" s="449" t="s">
        <v>5365</v>
      </c>
      <c r="F412" s="450">
        <v>776.86</v>
      </c>
      <c r="G412" s="450">
        <v>678.8</v>
      </c>
      <c r="H412" s="426">
        <f t="shared" si="6"/>
        <v>776.86</v>
      </c>
    </row>
    <row r="413" spans="1:8" x14ac:dyDescent="0.25">
      <c r="A413" s="449"/>
      <c r="B413" s="449">
        <v>11687</v>
      </c>
      <c r="C413" s="439" t="s">
        <v>6576</v>
      </c>
      <c r="D413" s="449" t="s">
        <v>73</v>
      </c>
      <c r="E413" s="449" t="s">
        <v>5365</v>
      </c>
      <c r="F413" s="450">
        <v>1237.78</v>
      </c>
      <c r="G413" s="450">
        <v>1081.54</v>
      </c>
      <c r="H413" s="426">
        <f t="shared" si="6"/>
        <v>1237.78</v>
      </c>
    </row>
    <row r="414" spans="1:8" x14ac:dyDescent="0.25">
      <c r="A414" s="449"/>
      <c r="B414" s="449">
        <v>11689</v>
      </c>
      <c r="C414" s="439" t="s">
        <v>6577</v>
      </c>
      <c r="D414" s="449" t="s">
        <v>73</v>
      </c>
      <c r="E414" s="449" t="s">
        <v>5365</v>
      </c>
      <c r="F414" s="450">
        <v>1550.86</v>
      </c>
      <c r="G414" s="450">
        <v>1355.1</v>
      </c>
      <c r="H414" s="426">
        <f t="shared" si="6"/>
        <v>1550.86</v>
      </c>
    </row>
    <row r="415" spans="1:8" x14ac:dyDescent="0.25">
      <c r="A415" s="449"/>
      <c r="B415" s="449">
        <v>11693</v>
      </c>
      <c r="C415" s="439" t="s">
        <v>6578</v>
      </c>
      <c r="D415" s="449" t="s">
        <v>71</v>
      </c>
      <c r="E415" s="449" t="s">
        <v>5365</v>
      </c>
      <c r="F415" s="450">
        <v>298.76</v>
      </c>
      <c r="G415" s="450">
        <v>305.91000000000003</v>
      </c>
      <c r="H415" s="426">
        <f t="shared" si="6"/>
        <v>298.76</v>
      </c>
    </row>
    <row r="416" spans="1:8" x14ac:dyDescent="0.25">
      <c r="A416" s="449"/>
      <c r="B416" s="449">
        <v>36215</v>
      </c>
      <c r="C416" s="439" t="s">
        <v>6579</v>
      </c>
      <c r="D416" s="449" t="s">
        <v>60</v>
      </c>
      <c r="E416" s="449" t="s">
        <v>5365</v>
      </c>
      <c r="F416" s="450">
        <v>1400.68</v>
      </c>
      <c r="G416" s="450">
        <v>863.27</v>
      </c>
      <c r="H416" s="426">
        <f t="shared" si="6"/>
        <v>1400.68</v>
      </c>
    </row>
    <row r="417" spans="1:8" x14ac:dyDescent="0.25">
      <c r="A417" s="449"/>
      <c r="B417" s="449">
        <v>42439</v>
      </c>
      <c r="C417" s="439" t="s">
        <v>6580</v>
      </c>
      <c r="D417" s="449" t="s">
        <v>60</v>
      </c>
      <c r="E417" s="449" t="s">
        <v>5365</v>
      </c>
      <c r="F417" s="450"/>
      <c r="G417" s="450">
        <v>1207.8399999999999</v>
      </c>
      <c r="H417" s="426">
        <f t="shared" si="6"/>
        <v>1207.8399999999999</v>
      </c>
    </row>
    <row r="418" spans="1:8" x14ac:dyDescent="0.25">
      <c r="A418" s="449"/>
      <c r="B418" s="449">
        <v>38381</v>
      </c>
      <c r="C418" s="439" t="s">
        <v>6581</v>
      </c>
      <c r="D418" s="449" t="s">
        <v>60</v>
      </c>
      <c r="E418" s="449" t="s">
        <v>5365</v>
      </c>
      <c r="F418" s="450">
        <v>12.5</v>
      </c>
      <c r="G418" s="450">
        <v>13.35</v>
      </c>
      <c r="H418" s="426">
        <f t="shared" si="6"/>
        <v>12.5</v>
      </c>
    </row>
    <row r="419" spans="1:8" x14ac:dyDescent="0.25">
      <c r="A419" s="449"/>
      <c r="B419" s="449">
        <v>39621</v>
      </c>
      <c r="C419" s="439" t="s">
        <v>6582</v>
      </c>
      <c r="D419" s="449" t="s">
        <v>6583</v>
      </c>
      <c r="E419" s="449" t="s">
        <v>5365</v>
      </c>
      <c r="F419" s="450">
        <v>1513.93</v>
      </c>
      <c r="G419" s="450">
        <v>1398.41</v>
      </c>
      <c r="H419" s="426">
        <f t="shared" si="6"/>
        <v>1513.93</v>
      </c>
    </row>
    <row r="420" spans="1:8" x14ac:dyDescent="0.25">
      <c r="A420" s="449"/>
      <c r="B420" s="449">
        <v>39624</v>
      </c>
      <c r="C420" s="439" t="s">
        <v>6584</v>
      </c>
      <c r="D420" s="449" t="s">
        <v>6583</v>
      </c>
      <c r="E420" s="449" t="s">
        <v>5365</v>
      </c>
      <c r="F420" s="450">
        <v>1670.03</v>
      </c>
      <c r="G420" s="450">
        <v>1542.6</v>
      </c>
      <c r="H420" s="426">
        <f t="shared" si="6"/>
        <v>1670.03</v>
      </c>
    </row>
    <row r="421" spans="1:8" x14ac:dyDescent="0.25">
      <c r="A421" s="449"/>
      <c r="B421" s="449">
        <v>39615</v>
      </c>
      <c r="C421" s="439" t="s">
        <v>6585</v>
      </c>
      <c r="D421" s="449" t="s">
        <v>60</v>
      </c>
      <c r="E421" s="449" t="s">
        <v>5365</v>
      </c>
      <c r="F421" s="450">
        <v>674.85</v>
      </c>
      <c r="G421" s="450">
        <v>623.35</v>
      </c>
      <c r="H421" s="426">
        <f t="shared" si="6"/>
        <v>674.85</v>
      </c>
    </row>
    <row r="422" spans="1:8" x14ac:dyDescent="0.25">
      <c r="A422" s="449"/>
      <c r="B422" s="449">
        <v>39620</v>
      </c>
      <c r="C422" s="439" t="s">
        <v>6586</v>
      </c>
      <c r="D422" s="449" t="s">
        <v>60</v>
      </c>
      <c r="E422" s="449" t="s">
        <v>5365</v>
      </c>
      <c r="F422" s="450">
        <v>1030.67</v>
      </c>
      <c r="G422" s="450">
        <v>952.03</v>
      </c>
      <c r="H422" s="426">
        <f t="shared" si="6"/>
        <v>1030.67</v>
      </c>
    </row>
    <row r="423" spans="1:8" x14ac:dyDescent="0.25">
      <c r="A423" s="449"/>
      <c r="B423" s="449">
        <v>39623</v>
      </c>
      <c r="C423" s="439" t="s">
        <v>6587</v>
      </c>
      <c r="D423" s="449" t="s">
        <v>60</v>
      </c>
      <c r="E423" s="449" t="s">
        <v>5365</v>
      </c>
      <c r="F423" s="450">
        <v>1103.94</v>
      </c>
      <c r="G423" s="450">
        <v>1019.7</v>
      </c>
      <c r="H423" s="426">
        <f t="shared" si="6"/>
        <v>1103.94</v>
      </c>
    </row>
    <row r="424" spans="1:8" x14ac:dyDescent="0.25">
      <c r="A424" s="449"/>
      <c r="B424" s="449">
        <v>546</v>
      </c>
      <c r="C424" s="439" t="s">
        <v>6588</v>
      </c>
      <c r="D424" s="449" t="s">
        <v>81</v>
      </c>
      <c r="E424" s="449" t="s">
        <v>6189</v>
      </c>
      <c r="F424" s="450">
        <v>8.33</v>
      </c>
      <c r="G424" s="450">
        <v>9.24</v>
      </c>
      <c r="H424" s="426">
        <f t="shared" si="6"/>
        <v>8.33</v>
      </c>
    </row>
    <row r="425" spans="1:8" x14ac:dyDescent="0.25">
      <c r="A425" s="449"/>
      <c r="B425" s="449">
        <v>566</v>
      </c>
      <c r="C425" s="439" t="s">
        <v>6589</v>
      </c>
      <c r="D425" s="449" t="s">
        <v>73</v>
      </c>
      <c r="E425" s="449" t="s">
        <v>5365</v>
      </c>
      <c r="F425" s="450">
        <v>3.95</v>
      </c>
      <c r="G425" s="450">
        <v>4.38</v>
      </c>
      <c r="H425" s="426">
        <f t="shared" si="6"/>
        <v>3.95</v>
      </c>
    </row>
    <row r="426" spans="1:8" x14ac:dyDescent="0.25">
      <c r="A426" s="449"/>
      <c r="B426" s="449">
        <v>565</v>
      </c>
      <c r="C426" s="439" t="s">
        <v>6590</v>
      </c>
      <c r="D426" s="449" t="s">
        <v>73</v>
      </c>
      <c r="E426" s="449" t="s">
        <v>5365</v>
      </c>
      <c r="F426" s="450">
        <v>7.83</v>
      </c>
      <c r="G426" s="450">
        <v>8.69</v>
      </c>
      <c r="H426" s="426">
        <f t="shared" si="6"/>
        <v>7.83</v>
      </c>
    </row>
    <row r="427" spans="1:8" x14ac:dyDescent="0.25">
      <c r="A427" s="449"/>
      <c r="B427" s="449">
        <v>555</v>
      </c>
      <c r="C427" s="439" t="s">
        <v>6591</v>
      </c>
      <c r="D427" s="449" t="s">
        <v>73</v>
      </c>
      <c r="E427" s="449" t="s">
        <v>5365</v>
      </c>
      <c r="F427" s="450">
        <v>10.210000000000001</v>
      </c>
      <c r="G427" s="450">
        <v>11.33</v>
      </c>
      <c r="H427" s="426">
        <f t="shared" si="6"/>
        <v>10.210000000000001</v>
      </c>
    </row>
    <row r="428" spans="1:8" x14ac:dyDescent="0.25">
      <c r="A428" s="449"/>
      <c r="B428" s="449">
        <v>557</v>
      </c>
      <c r="C428" s="439" t="s">
        <v>6592</v>
      </c>
      <c r="D428" s="449" t="s">
        <v>73</v>
      </c>
      <c r="E428" s="449" t="s">
        <v>5365</v>
      </c>
      <c r="F428" s="450">
        <v>32.049999999999997</v>
      </c>
      <c r="G428" s="450">
        <v>35.549999999999997</v>
      </c>
      <c r="H428" s="426">
        <f t="shared" si="6"/>
        <v>32.049999999999997</v>
      </c>
    </row>
    <row r="429" spans="1:8" x14ac:dyDescent="0.25">
      <c r="A429" s="449"/>
      <c r="B429" s="449">
        <v>552</v>
      </c>
      <c r="C429" s="439" t="s">
        <v>6593</v>
      </c>
      <c r="D429" s="449" t="s">
        <v>73</v>
      </c>
      <c r="E429" s="449" t="s">
        <v>5365</v>
      </c>
      <c r="F429" s="450">
        <v>15.9</v>
      </c>
      <c r="G429" s="450">
        <v>17.64</v>
      </c>
      <c r="H429" s="426">
        <f t="shared" si="6"/>
        <v>15.9</v>
      </c>
    </row>
    <row r="430" spans="1:8" x14ac:dyDescent="0.25">
      <c r="A430" s="449"/>
      <c r="B430" s="449">
        <v>563</v>
      </c>
      <c r="C430" s="439" t="s">
        <v>6594</v>
      </c>
      <c r="D430" s="449" t="s">
        <v>73</v>
      </c>
      <c r="E430" s="449" t="s">
        <v>5365</v>
      </c>
      <c r="F430" s="450">
        <v>23.89</v>
      </c>
      <c r="G430" s="450">
        <v>26.5</v>
      </c>
      <c r="H430" s="426">
        <f t="shared" si="6"/>
        <v>23.89</v>
      </c>
    </row>
    <row r="431" spans="1:8" x14ac:dyDescent="0.25">
      <c r="A431" s="449"/>
      <c r="B431" s="449">
        <v>549</v>
      </c>
      <c r="C431" s="439" t="s">
        <v>6595</v>
      </c>
      <c r="D431" s="449" t="s">
        <v>73</v>
      </c>
      <c r="E431" s="449" t="s">
        <v>5365</v>
      </c>
      <c r="F431" s="450">
        <v>43</v>
      </c>
      <c r="G431" s="450">
        <v>47.7</v>
      </c>
      <c r="H431" s="426">
        <f t="shared" si="6"/>
        <v>43</v>
      </c>
    </row>
    <row r="432" spans="1:8" x14ac:dyDescent="0.25">
      <c r="A432" s="449"/>
      <c r="B432" s="449">
        <v>551</v>
      </c>
      <c r="C432" s="439" t="s">
        <v>6596</v>
      </c>
      <c r="D432" s="449" t="s">
        <v>73</v>
      </c>
      <c r="E432" s="449" t="s">
        <v>5365</v>
      </c>
      <c r="F432" s="450">
        <v>85.15</v>
      </c>
      <c r="G432" s="450">
        <v>94.46</v>
      </c>
      <c r="H432" s="426">
        <f t="shared" si="6"/>
        <v>85.15</v>
      </c>
    </row>
    <row r="433" spans="1:8" x14ac:dyDescent="0.25">
      <c r="A433" s="449"/>
      <c r="B433" s="449">
        <v>559</v>
      </c>
      <c r="C433" s="439" t="s">
        <v>6597</v>
      </c>
      <c r="D433" s="449" t="s">
        <v>73</v>
      </c>
      <c r="E433" s="449" t="s">
        <v>5365</v>
      </c>
      <c r="F433" s="450">
        <v>21.28</v>
      </c>
      <c r="G433" s="450">
        <v>23.61</v>
      </c>
      <c r="H433" s="426">
        <f t="shared" si="6"/>
        <v>21.28</v>
      </c>
    </row>
    <row r="434" spans="1:8" x14ac:dyDescent="0.25">
      <c r="A434" s="449"/>
      <c r="B434" s="449">
        <v>560</v>
      </c>
      <c r="C434" s="439" t="s">
        <v>6598</v>
      </c>
      <c r="D434" s="449" t="s">
        <v>73</v>
      </c>
      <c r="E434" s="449" t="s">
        <v>5365</v>
      </c>
      <c r="F434" s="450">
        <v>26.63</v>
      </c>
      <c r="G434" s="450">
        <v>29.54</v>
      </c>
      <c r="H434" s="426">
        <f t="shared" si="6"/>
        <v>26.63</v>
      </c>
    </row>
    <row r="435" spans="1:8" x14ac:dyDescent="0.25">
      <c r="A435" s="449"/>
      <c r="B435" s="449">
        <v>547</v>
      </c>
      <c r="C435" s="439" t="s">
        <v>6599</v>
      </c>
      <c r="D435" s="449" t="s">
        <v>73</v>
      </c>
      <c r="E435" s="449" t="s">
        <v>5365</v>
      </c>
      <c r="F435" s="450">
        <v>31.89</v>
      </c>
      <c r="G435" s="450">
        <v>35.369999999999997</v>
      </c>
      <c r="H435" s="426">
        <f t="shared" si="6"/>
        <v>31.89</v>
      </c>
    </row>
    <row r="436" spans="1:8" x14ac:dyDescent="0.25">
      <c r="A436" s="449"/>
      <c r="B436" s="449">
        <v>36207</v>
      </c>
      <c r="C436" s="439" t="s">
        <v>6600</v>
      </c>
      <c r="D436" s="449" t="s">
        <v>60</v>
      </c>
      <c r="E436" s="449" t="s">
        <v>5365</v>
      </c>
      <c r="F436" s="450">
        <v>620.41</v>
      </c>
      <c r="G436" s="450">
        <v>382.37</v>
      </c>
      <c r="H436" s="426">
        <f t="shared" si="6"/>
        <v>620.41</v>
      </c>
    </row>
    <row r="437" spans="1:8" x14ac:dyDescent="0.25">
      <c r="A437" s="449"/>
      <c r="B437" s="449">
        <v>36209</v>
      </c>
      <c r="C437" s="439" t="s">
        <v>6601</v>
      </c>
      <c r="D437" s="449" t="s">
        <v>60</v>
      </c>
      <c r="E437" s="449" t="s">
        <v>5365</v>
      </c>
      <c r="F437" s="450">
        <v>712.01</v>
      </c>
      <c r="G437" s="450">
        <v>438.83</v>
      </c>
      <c r="H437" s="426">
        <f t="shared" si="6"/>
        <v>712.01</v>
      </c>
    </row>
    <row r="438" spans="1:8" x14ac:dyDescent="0.25">
      <c r="A438" s="449"/>
      <c r="B438" s="449">
        <v>36210</v>
      </c>
      <c r="C438" s="439" t="s">
        <v>6602</v>
      </c>
      <c r="D438" s="449" t="s">
        <v>60</v>
      </c>
      <c r="E438" s="449" t="s">
        <v>5365</v>
      </c>
      <c r="F438" s="450">
        <v>770.37</v>
      </c>
      <c r="G438" s="450">
        <v>474.8</v>
      </c>
      <c r="H438" s="426">
        <f t="shared" si="6"/>
        <v>770.37</v>
      </c>
    </row>
    <row r="439" spans="1:8" x14ac:dyDescent="0.25">
      <c r="A439" s="449"/>
      <c r="B439" s="449">
        <v>36204</v>
      </c>
      <c r="C439" s="439" t="s">
        <v>6603</v>
      </c>
      <c r="D439" s="449" t="s">
        <v>60</v>
      </c>
      <c r="E439" s="449" t="s">
        <v>5365</v>
      </c>
      <c r="F439" s="450">
        <v>273.14</v>
      </c>
      <c r="G439" s="450">
        <v>168.34</v>
      </c>
      <c r="H439" s="426">
        <f t="shared" si="6"/>
        <v>273.14</v>
      </c>
    </row>
    <row r="440" spans="1:8" x14ac:dyDescent="0.25">
      <c r="A440" s="449"/>
      <c r="B440" s="449">
        <v>36205</v>
      </c>
      <c r="C440" s="439" t="s">
        <v>6604</v>
      </c>
      <c r="D440" s="449" t="s">
        <v>60</v>
      </c>
      <c r="E440" s="449" t="s">
        <v>5365</v>
      </c>
      <c r="F440" s="450">
        <v>303.35000000000002</v>
      </c>
      <c r="G440" s="450">
        <v>186.96</v>
      </c>
      <c r="H440" s="426">
        <f t="shared" si="6"/>
        <v>303.35000000000002</v>
      </c>
    </row>
    <row r="441" spans="1:8" x14ac:dyDescent="0.25">
      <c r="A441" s="449"/>
      <c r="B441" s="449">
        <v>36081</v>
      </c>
      <c r="C441" s="439" t="s">
        <v>6605</v>
      </c>
      <c r="D441" s="449" t="s">
        <v>60</v>
      </c>
      <c r="E441" s="449" t="s">
        <v>6189</v>
      </c>
      <c r="F441" s="450">
        <v>323.45</v>
      </c>
      <c r="G441" s="450">
        <v>199.35</v>
      </c>
      <c r="H441" s="426">
        <f t="shared" si="6"/>
        <v>323.45</v>
      </c>
    </row>
    <row r="442" spans="1:8" x14ac:dyDescent="0.25">
      <c r="A442" s="449"/>
      <c r="B442" s="449">
        <v>36206</v>
      </c>
      <c r="C442" s="439" t="s">
        <v>6606</v>
      </c>
      <c r="D442" s="449" t="s">
        <v>60</v>
      </c>
      <c r="E442" s="449" t="s">
        <v>5365</v>
      </c>
      <c r="F442" s="450">
        <v>338.87</v>
      </c>
      <c r="G442" s="450">
        <v>208.85</v>
      </c>
      <c r="H442" s="426">
        <f t="shared" si="6"/>
        <v>338.87</v>
      </c>
    </row>
    <row r="443" spans="1:8" x14ac:dyDescent="0.25">
      <c r="A443" s="449"/>
      <c r="B443" s="449">
        <v>36218</v>
      </c>
      <c r="C443" s="439" t="s">
        <v>6607</v>
      </c>
      <c r="D443" s="449" t="s">
        <v>60</v>
      </c>
      <c r="E443" s="449" t="s">
        <v>5365</v>
      </c>
      <c r="F443" s="450"/>
      <c r="G443" s="450">
        <v>173.26</v>
      </c>
      <c r="H443" s="426">
        <f t="shared" si="6"/>
        <v>173.26</v>
      </c>
    </row>
    <row r="444" spans="1:8" x14ac:dyDescent="0.25">
      <c r="A444" s="449"/>
      <c r="B444" s="449">
        <v>36220</v>
      </c>
      <c r="C444" s="439" t="s">
        <v>6608</v>
      </c>
      <c r="D444" s="449" t="s">
        <v>60</v>
      </c>
      <c r="E444" s="449" t="s">
        <v>5365</v>
      </c>
      <c r="F444" s="450"/>
      <c r="G444" s="450">
        <v>198.68</v>
      </c>
      <c r="H444" s="426">
        <f t="shared" si="6"/>
        <v>198.68</v>
      </c>
    </row>
    <row r="445" spans="1:8" x14ac:dyDescent="0.25">
      <c r="A445" s="449"/>
      <c r="B445" s="449">
        <v>36080</v>
      </c>
      <c r="C445" s="439" t="s">
        <v>6609</v>
      </c>
      <c r="D445" s="449" t="s">
        <v>60</v>
      </c>
      <c r="E445" s="449" t="s">
        <v>6189</v>
      </c>
      <c r="F445" s="450"/>
      <c r="G445" s="450">
        <v>214.9</v>
      </c>
      <c r="H445" s="426">
        <f t="shared" si="6"/>
        <v>214.9</v>
      </c>
    </row>
    <row r="446" spans="1:8" x14ac:dyDescent="0.25">
      <c r="A446" s="449"/>
      <c r="B446" s="449">
        <v>36223</v>
      </c>
      <c r="C446" s="439" t="s">
        <v>6610</v>
      </c>
      <c r="D446" s="449" t="s">
        <v>60</v>
      </c>
      <c r="E446" s="449" t="s">
        <v>5365</v>
      </c>
      <c r="F446" s="450"/>
      <c r="G446" s="450">
        <v>225.03</v>
      </c>
      <c r="H446" s="426">
        <f t="shared" si="6"/>
        <v>225.03</v>
      </c>
    </row>
    <row r="447" spans="1:8" x14ac:dyDescent="0.25">
      <c r="A447" s="449"/>
      <c r="B447" s="449">
        <v>38127</v>
      </c>
      <c r="C447" s="439" t="s">
        <v>6611</v>
      </c>
      <c r="D447" s="449" t="s">
        <v>60</v>
      </c>
      <c r="E447" s="449" t="s">
        <v>5365</v>
      </c>
      <c r="F447" s="450">
        <v>786.74</v>
      </c>
      <c r="G447" s="450">
        <v>389.65</v>
      </c>
      <c r="H447" s="426">
        <f t="shared" si="6"/>
        <v>786.74</v>
      </c>
    </row>
    <row r="448" spans="1:8" x14ac:dyDescent="0.25">
      <c r="A448" s="449"/>
      <c r="B448" s="449">
        <v>38060</v>
      </c>
      <c r="C448" s="439" t="s">
        <v>6612</v>
      </c>
      <c r="D448" s="449" t="s">
        <v>60</v>
      </c>
      <c r="E448" s="449" t="s">
        <v>5365</v>
      </c>
      <c r="F448" s="450">
        <v>56.06</v>
      </c>
      <c r="G448" s="450">
        <v>56.49</v>
      </c>
      <c r="H448" s="426">
        <f t="shared" si="6"/>
        <v>56.06</v>
      </c>
    </row>
    <row r="449" spans="1:8" x14ac:dyDescent="0.25">
      <c r="A449" s="449"/>
      <c r="B449" s="449">
        <v>10956</v>
      </c>
      <c r="C449" s="439" t="s">
        <v>6613</v>
      </c>
      <c r="D449" s="449" t="s">
        <v>60</v>
      </c>
      <c r="E449" s="449" t="s">
        <v>5365</v>
      </c>
      <c r="F449" s="450">
        <v>61.48</v>
      </c>
      <c r="G449" s="450">
        <v>61.95</v>
      </c>
      <c r="H449" s="426">
        <f t="shared" si="6"/>
        <v>61.48</v>
      </c>
    </row>
    <row r="450" spans="1:8" x14ac:dyDescent="0.25">
      <c r="A450" s="449"/>
      <c r="B450" s="449">
        <v>39380</v>
      </c>
      <c r="C450" s="439" t="s">
        <v>6614</v>
      </c>
      <c r="D450" s="449" t="s">
        <v>60</v>
      </c>
      <c r="E450" s="449" t="s">
        <v>5365</v>
      </c>
      <c r="F450" s="450"/>
      <c r="G450" s="450">
        <v>18.32</v>
      </c>
      <c r="H450" s="426">
        <f t="shared" si="6"/>
        <v>18.32</v>
      </c>
    </row>
    <row r="451" spans="1:8" x14ac:dyDescent="0.25">
      <c r="A451" s="449"/>
      <c r="B451" s="449">
        <v>44172</v>
      </c>
      <c r="C451" s="439" t="s">
        <v>6615</v>
      </c>
      <c r="D451" s="449" t="s">
        <v>60</v>
      </c>
      <c r="E451" s="449" t="s">
        <v>5365</v>
      </c>
      <c r="F451" s="450">
        <v>7.9</v>
      </c>
      <c r="G451" s="450">
        <v>7.43</v>
      </c>
      <c r="H451" s="426">
        <f t="shared" si="6"/>
        <v>7.9</v>
      </c>
    </row>
    <row r="452" spans="1:8" x14ac:dyDescent="0.25">
      <c r="A452" s="449"/>
      <c r="B452" s="449">
        <v>37597</v>
      </c>
      <c r="C452" s="439" t="s">
        <v>6616</v>
      </c>
      <c r="D452" s="449" t="s">
        <v>60</v>
      </c>
      <c r="E452" s="449" t="s">
        <v>5365</v>
      </c>
      <c r="F452" s="450">
        <v>684218.75</v>
      </c>
      <c r="G452" s="450">
        <v>656464.84</v>
      </c>
      <c r="H452" s="426">
        <f t="shared" si="6"/>
        <v>684218.75</v>
      </c>
    </row>
    <row r="453" spans="1:8" x14ac:dyDescent="0.25">
      <c r="A453" s="449"/>
      <c r="B453" s="449">
        <v>183</v>
      </c>
      <c r="C453" s="439" t="s">
        <v>6617</v>
      </c>
      <c r="D453" s="449" t="s">
        <v>6618</v>
      </c>
      <c r="E453" s="449" t="s">
        <v>6189</v>
      </c>
      <c r="F453" s="450">
        <v>338.95</v>
      </c>
      <c r="G453" s="450">
        <v>280</v>
      </c>
      <c r="H453" s="426">
        <f t="shared" si="6"/>
        <v>338.95</v>
      </c>
    </row>
    <row r="454" spans="1:8" x14ac:dyDescent="0.25">
      <c r="A454" s="449"/>
      <c r="B454" s="449">
        <v>184</v>
      </c>
      <c r="C454" s="439" t="s">
        <v>6619</v>
      </c>
      <c r="D454" s="449" t="s">
        <v>6618</v>
      </c>
      <c r="E454" s="449" t="s">
        <v>5365</v>
      </c>
      <c r="F454" s="450">
        <v>209.93</v>
      </c>
      <c r="G454" s="450">
        <v>173.41</v>
      </c>
      <c r="H454" s="426">
        <f t="shared" si="6"/>
        <v>209.93</v>
      </c>
    </row>
    <row r="455" spans="1:8" x14ac:dyDescent="0.25">
      <c r="A455" s="449"/>
      <c r="B455" s="449">
        <v>181</v>
      </c>
      <c r="C455" s="439" t="s">
        <v>6620</v>
      </c>
      <c r="D455" s="449" t="s">
        <v>6618</v>
      </c>
      <c r="E455" s="449" t="s">
        <v>5365</v>
      </c>
      <c r="F455" s="450">
        <v>452.66</v>
      </c>
      <c r="G455" s="450">
        <v>373.93</v>
      </c>
      <c r="H455" s="426">
        <f t="shared" si="6"/>
        <v>452.66</v>
      </c>
    </row>
    <row r="456" spans="1:8" x14ac:dyDescent="0.25">
      <c r="A456" s="449"/>
      <c r="B456" s="449">
        <v>20001</v>
      </c>
      <c r="C456" s="439" t="s">
        <v>6621</v>
      </c>
      <c r="D456" s="449" t="s">
        <v>6618</v>
      </c>
      <c r="E456" s="449" t="s">
        <v>5365</v>
      </c>
      <c r="F456" s="450">
        <v>262.41000000000003</v>
      </c>
      <c r="G456" s="450">
        <v>216.77</v>
      </c>
      <c r="H456" s="426">
        <f t="shared" si="6"/>
        <v>262.41000000000003</v>
      </c>
    </row>
    <row r="457" spans="1:8" x14ac:dyDescent="0.25">
      <c r="A457" s="449"/>
      <c r="B457" s="449">
        <v>39837</v>
      </c>
      <c r="C457" s="439" t="s">
        <v>6622</v>
      </c>
      <c r="D457" s="449" t="s">
        <v>6618</v>
      </c>
      <c r="E457" s="449" t="s">
        <v>5365</v>
      </c>
      <c r="F457" s="450">
        <v>307.01</v>
      </c>
      <c r="G457" s="450">
        <v>397.22</v>
      </c>
      <c r="H457" s="426">
        <f t="shared" si="6"/>
        <v>307.01</v>
      </c>
    </row>
    <row r="458" spans="1:8" x14ac:dyDescent="0.25">
      <c r="A458" s="449"/>
      <c r="B458" s="449">
        <v>43366</v>
      </c>
      <c r="C458" s="439" t="s">
        <v>13441</v>
      </c>
      <c r="D458" s="449" t="s">
        <v>81</v>
      </c>
      <c r="E458" s="449" t="s">
        <v>5365</v>
      </c>
      <c r="F458" s="450"/>
      <c r="G458" s="450">
        <v>1.64</v>
      </c>
      <c r="H458" s="426">
        <f t="shared" si="6"/>
        <v>1.64</v>
      </c>
    </row>
    <row r="459" spans="1:8" x14ac:dyDescent="0.25">
      <c r="A459" s="449"/>
      <c r="B459" s="449">
        <v>10535</v>
      </c>
      <c r="C459" s="439" t="s">
        <v>13442</v>
      </c>
      <c r="D459" s="449" t="s">
        <v>60</v>
      </c>
      <c r="E459" s="449" t="s">
        <v>6189</v>
      </c>
      <c r="F459" s="450">
        <v>4890</v>
      </c>
      <c r="G459" s="450">
        <v>5399.5</v>
      </c>
      <c r="H459" s="426">
        <f t="shared" si="6"/>
        <v>4890</v>
      </c>
    </row>
    <row r="460" spans="1:8" x14ac:dyDescent="0.25">
      <c r="A460" s="449"/>
      <c r="B460" s="449">
        <v>10537</v>
      </c>
      <c r="C460" s="439" t="s">
        <v>13443</v>
      </c>
      <c r="D460" s="449" t="s">
        <v>60</v>
      </c>
      <c r="E460" s="449" t="s">
        <v>5365</v>
      </c>
      <c r="F460" s="450">
        <v>6668.63</v>
      </c>
      <c r="G460" s="450">
        <v>7363.45</v>
      </c>
      <c r="H460" s="426">
        <f t="shared" ref="H460:H523" si="7">IF(F460&gt;0,F460,G460)</f>
        <v>6668.63</v>
      </c>
    </row>
    <row r="461" spans="1:8" x14ac:dyDescent="0.25">
      <c r="A461" s="449"/>
      <c r="B461" s="449">
        <v>13891</v>
      </c>
      <c r="C461" s="439" t="s">
        <v>13444</v>
      </c>
      <c r="D461" s="449" t="s">
        <v>60</v>
      </c>
      <c r="E461" s="449" t="s">
        <v>5365</v>
      </c>
      <c r="F461" s="450">
        <v>6116.64</v>
      </c>
      <c r="G461" s="450">
        <v>6753.95</v>
      </c>
      <c r="H461" s="426">
        <f t="shared" si="7"/>
        <v>6116.64</v>
      </c>
    </row>
    <row r="462" spans="1:8" x14ac:dyDescent="0.25">
      <c r="A462" s="449"/>
      <c r="B462" s="449">
        <v>36397</v>
      </c>
      <c r="C462" s="439" t="s">
        <v>13445</v>
      </c>
      <c r="D462" s="449" t="s">
        <v>60</v>
      </c>
      <c r="E462" s="449" t="s">
        <v>5365</v>
      </c>
      <c r="F462" s="450">
        <v>19891.52</v>
      </c>
      <c r="G462" s="450">
        <v>21964.06</v>
      </c>
      <c r="H462" s="426">
        <f t="shared" si="7"/>
        <v>19891.52</v>
      </c>
    </row>
    <row r="463" spans="1:8" x14ac:dyDescent="0.25">
      <c r="A463" s="449"/>
      <c r="B463" s="449">
        <v>36398</v>
      </c>
      <c r="C463" s="439" t="s">
        <v>13446</v>
      </c>
      <c r="D463" s="449" t="s">
        <v>60</v>
      </c>
      <c r="E463" s="449" t="s">
        <v>5365</v>
      </c>
      <c r="F463" s="450">
        <v>24176.49</v>
      </c>
      <c r="G463" s="450">
        <v>26695.49</v>
      </c>
      <c r="H463" s="426">
        <f t="shared" si="7"/>
        <v>24176.49</v>
      </c>
    </row>
    <row r="464" spans="1:8" x14ac:dyDescent="0.25">
      <c r="A464" s="449"/>
      <c r="B464" s="449">
        <v>647</v>
      </c>
      <c r="C464" s="439" t="s">
        <v>6623</v>
      </c>
      <c r="D464" s="449" t="s">
        <v>69</v>
      </c>
      <c r="E464" s="449" t="s">
        <v>5365</v>
      </c>
      <c r="F464" s="450">
        <v>33.299999999999997</v>
      </c>
      <c r="G464" s="450">
        <v>29.68</v>
      </c>
      <c r="H464" s="426">
        <f t="shared" si="7"/>
        <v>33.299999999999997</v>
      </c>
    </row>
    <row r="465" spans="1:8" x14ac:dyDescent="0.25">
      <c r="A465" s="449"/>
      <c r="B465" s="449">
        <v>40920</v>
      </c>
      <c r="C465" s="439" t="s">
        <v>6624</v>
      </c>
      <c r="D465" s="449" t="s">
        <v>109</v>
      </c>
      <c r="E465" s="449" t="s">
        <v>5365</v>
      </c>
      <c r="F465" s="450">
        <v>5855.14</v>
      </c>
      <c r="G465" s="450">
        <v>5201.22</v>
      </c>
      <c r="H465" s="426">
        <f t="shared" si="7"/>
        <v>5855.14</v>
      </c>
    </row>
    <row r="466" spans="1:8" x14ac:dyDescent="0.25">
      <c r="A466" s="449"/>
      <c r="B466" s="449">
        <v>715</v>
      </c>
      <c r="C466" s="439" t="s">
        <v>6625</v>
      </c>
      <c r="D466" s="449" t="s">
        <v>60</v>
      </c>
      <c r="E466" s="449" t="s">
        <v>6189</v>
      </c>
      <c r="F466" s="450">
        <v>17.899999999999999</v>
      </c>
      <c r="G466" s="450">
        <v>18.97</v>
      </c>
      <c r="H466" s="426">
        <f t="shared" si="7"/>
        <v>17.899999999999999</v>
      </c>
    </row>
    <row r="467" spans="1:8" x14ac:dyDescent="0.25">
      <c r="A467" s="449"/>
      <c r="B467" s="449">
        <v>716</v>
      </c>
      <c r="C467" s="439" t="s">
        <v>6626</v>
      </c>
      <c r="D467" s="449" t="s">
        <v>60</v>
      </c>
      <c r="E467" s="449" t="s">
        <v>5365</v>
      </c>
      <c r="F467" s="450">
        <v>20.239999999999998</v>
      </c>
      <c r="G467" s="450">
        <v>21.45</v>
      </c>
      <c r="H467" s="426">
        <f t="shared" si="7"/>
        <v>20.239999999999998</v>
      </c>
    </row>
    <row r="468" spans="1:8" x14ac:dyDescent="0.25">
      <c r="A468" s="449"/>
      <c r="B468" s="449">
        <v>7270</v>
      </c>
      <c r="C468" s="439" t="s">
        <v>6627</v>
      </c>
      <c r="D468" s="449" t="s">
        <v>60</v>
      </c>
      <c r="E468" s="449" t="s">
        <v>5365</v>
      </c>
      <c r="F468" s="450">
        <v>0.82</v>
      </c>
      <c r="G468" s="450">
        <v>0.76</v>
      </c>
      <c r="H468" s="426">
        <f t="shared" si="7"/>
        <v>0.82</v>
      </c>
    </row>
    <row r="469" spans="1:8" x14ac:dyDescent="0.25">
      <c r="A469" s="449"/>
      <c r="B469" s="449">
        <v>44460</v>
      </c>
      <c r="C469" s="439" t="s">
        <v>6628</v>
      </c>
      <c r="D469" s="449" t="s">
        <v>60</v>
      </c>
      <c r="E469" s="449" t="s">
        <v>5365</v>
      </c>
      <c r="F469" s="450">
        <v>1.38</v>
      </c>
      <c r="G469" s="450">
        <v>1.28</v>
      </c>
      <c r="H469" s="426">
        <f t="shared" si="7"/>
        <v>1.38</v>
      </c>
    </row>
    <row r="470" spans="1:8" x14ac:dyDescent="0.25">
      <c r="A470" s="449"/>
      <c r="B470" s="449">
        <v>44461</v>
      </c>
      <c r="C470" s="439" t="s">
        <v>6629</v>
      </c>
      <c r="D470" s="449" t="s">
        <v>60</v>
      </c>
      <c r="E470" s="449" t="s">
        <v>5365</v>
      </c>
      <c r="F470" s="450">
        <v>1.88</v>
      </c>
      <c r="G470" s="450">
        <v>1.75</v>
      </c>
      <c r="H470" s="426">
        <f t="shared" si="7"/>
        <v>1.88</v>
      </c>
    </row>
    <row r="471" spans="1:8" x14ac:dyDescent="0.25">
      <c r="A471" s="449"/>
      <c r="B471" s="449">
        <v>7267</v>
      </c>
      <c r="C471" s="439" t="s">
        <v>6630</v>
      </c>
      <c r="D471" s="449" t="s">
        <v>60</v>
      </c>
      <c r="E471" s="449" t="s">
        <v>5365</v>
      </c>
      <c r="F471" s="450">
        <v>0.69</v>
      </c>
      <c r="G471" s="450">
        <v>0.64</v>
      </c>
      <c r="H471" s="426">
        <f t="shared" si="7"/>
        <v>0.69</v>
      </c>
    </row>
    <row r="472" spans="1:8" x14ac:dyDescent="0.25">
      <c r="A472" s="449"/>
      <c r="B472" s="449">
        <v>44458</v>
      </c>
      <c r="C472" s="439" t="s">
        <v>6631</v>
      </c>
      <c r="D472" s="449" t="s">
        <v>60</v>
      </c>
      <c r="E472" s="449" t="s">
        <v>5365</v>
      </c>
      <c r="F472" s="450">
        <v>0.84</v>
      </c>
      <c r="G472" s="450">
        <v>0.78</v>
      </c>
      <c r="H472" s="426">
        <f t="shared" si="7"/>
        <v>0.84</v>
      </c>
    </row>
    <row r="473" spans="1:8" x14ac:dyDescent="0.25">
      <c r="A473" s="449"/>
      <c r="B473" s="449">
        <v>44457</v>
      </c>
      <c r="C473" s="439" t="s">
        <v>6632</v>
      </c>
      <c r="D473" s="449" t="s">
        <v>60</v>
      </c>
      <c r="E473" s="449" t="s">
        <v>5365</v>
      </c>
      <c r="F473" s="450">
        <v>1.63</v>
      </c>
      <c r="G473" s="450">
        <v>1.52</v>
      </c>
      <c r="H473" s="426">
        <f t="shared" si="7"/>
        <v>1.63</v>
      </c>
    </row>
    <row r="474" spans="1:8" x14ac:dyDescent="0.25">
      <c r="A474" s="449"/>
      <c r="B474" s="449">
        <v>7271</v>
      </c>
      <c r="C474" s="439" t="s">
        <v>6633</v>
      </c>
      <c r="D474" s="449" t="s">
        <v>60</v>
      </c>
      <c r="E474" s="449" t="s">
        <v>6189</v>
      </c>
      <c r="F474" s="450">
        <v>0.88</v>
      </c>
      <c r="G474" s="450">
        <v>0.82</v>
      </c>
      <c r="H474" s="426">
        <f t="shared" si="7"/>
        <v>0.88</v>
      </c>
    </row>
    <row r="475" spans="1:8" x14ac:dyDescent="0.25">
      <c r="A475" s="449"/>
      <c r="B475" s="449">
        <v>7268</v>
      </c>
      <c r="C475" s="439" t="s">
        <v>6634</v>
      </c>
      <c r="D475" s="449" t="s">
        <v>60</v>
      </c>
      <c r="E475" s="449" t="s">
        <v>5365</v>
      </c>
      <c r="F475" s="450">
        <v>1.37</v>
      </c>
      <c r="G475" s="450">
        <v>1.28</v>
      </c>
      <c r="H475" s="426">
        <f t="shared" si="7"/>
        <v>1.37</v>
      </c>
    </row>
    <row r="476" spans="1:8" x14ac:dyDescent="0.25">
      <c r="A476" s="449"/>
      <c r="B476" s="449">
        <v>44459</v>
      </c>
      <c r="C476" s="439" t="s">
        <v>6635</v>
      </c>
      <c r="D476" s="449" t="s">
        <v>60</v>
      </c>
      <c r="E476" s="449" t="s">
        <v>5365</v>
      </c>
      <c r="F476" s="450">
        <v>0.88</v>
      </c>
      <c r="G476" s="450">
        <v>0.82</v>
      </c>
      <c r="H476" s="426">
        <f t="shared" si="7"/>
        <v>0.88</v>
      </c>
    </row>
    <row r="477" spans="1:8" x14ac:dyDescent="0.25">
      <c r="A477" s="449"/>
      <c r="B477" s="449">
        <v>44462</v>
      </c>
      <c r="C477" s="439" t="s">
        <v>6636</v>
      </c>
      <c r="D477" s="449" t="s">
        <v>60</v>
      </c>
      <c r="E477" s="449" t="s">
        <v>5365</v>
      </c>
      <c r="F477" s="450">
        <v>1.57</v>
      </c>
      <c r="G477" s="450">
        <v>1.46</v>
      </c>
      <c r="H477" s="426">
        <f t="shared" si="7"/>
        <v>1.57</v>
      </c>
    </row>
    <row r="478" spans="1:8" x14ac:dyDescent="0.25">
      <c r="A478" s="449"/>
      <c r="B478" s="449">
        <v>44463</v>
      </c>
      <c r="C478" s="439" t="s">
        <v>6637</v>
      </c>
      <c r="D478" s="449" t="s">
        <v>60</v>
      </c>
      <c r="E478" s="449" t="s">
        <v>5365</v>
      </c>
      <c r="F478" s="450">
        <v>2.02</v>
      </c>
      <c r="G478" s="450">
        <v>1.88</v>
      </c>
      <c r="H478" s="426">
        <f t="shared" si="7"/>
        <v>2.02</v>
      </c>
    </row>
    <row r="479" spans="1:8" x14ac:dyDescent="0.25">
      <c r="A479" s="449"/>
      <c r="B479" s="449">
        <v>44464</v>
      </c>
      <c r="C479" s="439" t="s">
        <v>6638</v>
      </c>
      <c r="D479" s="449" t="s">
        <v>60</v>
      </c>
      <c r="E479" s="449" t="s">
        <v>5365</v>
      </c>
      <c r="F479" s="450">
        <v>2.09</v>
      </c>
      <c r="G479" s="450">
        <v>1.95</v>
      </c>
      <c r="H479" s="426">
        <f t="shared" si="7"/>
        <v>2.09</v>
      </c>
    </row>
    <row r="480" spans="1:8" x14ac:dyDescent="0.25">
      <c r="A480" s="449"/>
      <c r="B480" s="449">
        <v>44465</v>
      </c>
      <c r="C480" s="439" t="s">
        <v>6639</v>
      </c>
      <c r="D480" s="449" t="s">
        <v>60</v>
      </c>
      <c r="E480" s="449" t="s">
        <v>5365</v>
      </c>
      <c r="F480" s="450">
        <v>2.87</v>
      </c>
      <c r="G480" s="450">
        <v>2.68</v>
      </c>
      <c r="H480" s="426">
        <f t="shared" si="7"/>
        <v>2.87</v>
      </c>
    </row>
    <row r="481" spans="1:8" x14ac:dyDescent="0.25">
      <c r="A481" s="449"/>
      <c r="B481" s="449">
        <v>38783</v>
      </c>
      <c r="C481" s="439" t="s">
        <v>6640</v>
      </c>
      <c r="D481" s="449" t="s">
        <v>60</v>
      </c>
      <c r="E481" s="449" t="s">
        <v>5365</v>
      </c>
      <c r="F481" s="450">
        <v>1</v>
      </c>
      <c r="G481" s="450">
        <v>0.93</v>
      </c>
      <c r="H481" s="426">
        <f t="shared" si="7"/>
        <v>1</v>
      </c>
    </row>
    <row r="482" spans="1:8" x14ac:dyDescent="0.25">
      <c r="A482" s="449"/>
      <c r="B482" s="449">
        <v>44466</v>
      </c>
      <c r="C482" s="439" t="s">
        <v>6641</v>
      </c>
      <c r="D482" s="449" t="s">
        <v>60</v>
      </c>
      <c r="E482" s="449" t="s">
        <v>5365</v>
      </c>
      <c r="F482" s="450">
        <v>2.04</v>
      </c>
      <c r="G482" s="450">
        <v>1.9</v>
      </c>
      <c r="H482" s="426">
        <f t="shared" si="7"/>
        <v>2.04</v>
      </c>
    </row>
    <row r="483" spans="1:8" x14ac:dyDescent="0.25">
      <c r="A483" s="449"/>
      <c r="B483" s="449">
        <v>44467</v>
      </c>
      <c r="C483" s="439" t="s">
        <v>6642</v>
      </c>
      <c r="D483" s="449" t="s">
        <v>60</v>
      </c>
      <c r="E483" s="449" t="s">
        <v>5365</v>
      </c>
      <c r="F483" s="450">
        <v>2.4500000000000002</v>
      </c>
      <c r="G483" s="450">
        <v>2.29</v>
      </c>
      <c r="H483" s="426">
        <f t="shared" si="7"/>
        <v>2.4500000000000002</v>
      </c>
    </row>
    <row r="484" spans="1:8" x14ac:dyDescent="0.25">
      <c r="A484" s="449"/>
      <c r="B484" s="449">
        <v>44468</v>
      </c>
      <c r="C484" s="439" t="s">
        <v>6643</v>
      </c>
      <c r="D484" s="449" t="s">
        <v>60</v>
      </c>
      <c r="E484" s="449" t="s">
        <v>5365</v>
      </c>
      <c r="F484" s="450">
        <v>2.13</v>
      </c>
      <c r="G484" s="450">
        <v>1.99</v>
      </c>
      <c r="H484" s="426">
        <f t="shared" si="7"/>
        <v>2.13</v>
      </c>
    </row>
    <row r="485" spans="1:8" x14ac:dyDescent="0.25">
      <c r="A485" s="449"/>
      <c r="B485" s="449">
        <v>37593</v>
      </c>
      <c r="C485" s="439" t="s">
        <v>6644</v>
      </c>
      <c r="D485" s="449" t="s">
        <v>60</v>
      </c>
      <c r="E485" s="449" t="s">
        <v>5365</v>
      </c>
      <c r="F485" s="450">
        <v>2.74</v>
      </c>
      <c r="G485" s="450">
        <v>2.56</v>
      </c>
      <c r="H485" s="426">
        <f t="shared" si="7"/>
        <v>2.74</v>
      </c>
    </row>
    <row r="486" spans="1:8" x14ac:dyDescent="0.25">
      <c r="A486" s="449"/>
      <c r="B486" s="449">
        <v>37594</v>
      </c>
      <c r="C486" s="439" t="s">
        <v>6645</v>
      </c>
      <c r="D486" s="449" t="s">
        <v>60</v>
      </c>
      <c r="E486" s="449" t="s">
        <v>5365</v>
      </c>
      <c r="F486" s="450">
        <v>3.26</v>
      </c>
      <c r="G486" s="450">
        <v>3.04</v>
      </c>
      <c r="H486" s="426">
        <f t="shared" si="7"/>
        <v>3.26</v>
      </c>
    </row>
    <row r="487" spans="1:8" x14ac:dyDescent="0.25">
      <c r="A487" s="449"/>
      <c r="B487" s="449">
        <v>37592</v>
      </c>
      <c r="C487" s="439" t="s">
        <v>6646</v>
      </c>
      <c r="D487" s="449" t="s">
        <v>60</v>
      </c>
      <c r="E487" s="449" t="s">
        <v>5365</v>
      </c>
      <c r="F487" s="450">
        <v>2.17</v>
      </c>
      <c r="G487" s="450">
        <v>2.02</v>
      </c>
      <c r="H487" s="426">
        <f t="shared" si="7"/>
        <v>2.17</v>
      </c>
    </row>
    <row r="488" spans="1:8" x14ac:dyDescent="0.25">
      <c r="A488" s="449"/>
      <c r="B488" s="449">
        <v>41372</v>
      </c>
      <c r="C488" s="439" t="s">
        <v>6647</v>
      </c>
      <c r="D488" s="449" t="s">
        <v>71</v>
      </c>
      <c r="E488" s="449" t="s">
        <v>5365</v>
      </c>
      <c r="F488" s="450">
        <v>136.11000000000001</v>
      </c>
      <c r="G488" s="450">
        <v>145.57</v>
      </c>
      <c r="H488" s="426">
        <f t="shared" si="7"/>
        <v>136.11000000000001</v>
      </c>
    </row>
    <row r="489" spans="1:8" x14ac:dyDescent="0.25">
      <c r="A489" s="449"/>
      <c r="B489" s="449">
        <v>41371</v>
      </c>
      <c r="C489" s="439" t="s">
        <v>6648</v>
      </c>
      <c r="D489" s="449" t="s">
        <v>71</v>
      </c>
      <c r="E489" s="449" t="s">
        <v>5365</v>
      </c>
      <c r="F489" s="450">
        <v>80.45</v>
      </c>
      <c r="G489" s="450">
        <v>86.04</v>
      </c>
      <c r="H489" s="426">
        <f t="shared" si="7"/>
        <v>80.45</v>
      </c>
    </row>
    <row r="490" spans="1:8" x14ac:dyDescent="0.25">
      <c r="A490" s="449"/>
      <c r="B490" s="449">
        <v>34556</v>
      </c>
      <c r="C490" s="439" t="s">
        <v>6649</v>
      </c>
      <c r="D490" s="449" t="s">
        <v>60</v>
      </c>
      <c r="E490" s="449" t="s">
        <v>5365</v>
      </c>
      <c r="F490" s="450">
        <v>6.03</v>
      </c>
      <c r="G490" s="450">
        <v>4.66</v>
      </c>
      <c r="H490" s="426">
        <f t="shared" si="7"/>
        <v>6.03</v>
      </c>
    </row>
    <row r="491" spans="1:8" x14ac:dyDescent="0.25">
      <c r="A491" s="449"/>
      <c r="B491" s="449">
        <v>37873</v>
      </c>
      <c r="C491" s="439" t="s">
        <v>6650</v>
      </c>
      <c r="D491" s="449" t="s">
        <v>60</v>
      </c>
      <c r="E491" s="449" t="s">
        <v>5365</v>
      </c>
      <c r="F491" s="450">
        <v>6.13</v>
      </c>
      <c r="G491" s="450">
        <v>4.75</v>
      </c>
      <c r="H491" s="426">
        <f t="shared" si="7"/>
        <v>6.13</v>
      </c>
    </row>
    <row r="492" spans="1:8" x14ac:dyDescent="0.25">
      <c r="A492" s="449"/>
      <c r="B492" s="449">
        <v>34564</v>
      </c>
      <c r="C492" s="439" t="s">
        <v>6651</v>
      </c>
      <c r="D492" s="449" t="s">
        <v>60</v>
      </c>
      <c r="E492" s="449" t="s">
        <v>5365</v>
      </c>
      <c r="F492" s="450">
        <v>6.43</v>
      </c>
      <c r="G492" s="450">
        <v>4.97</v>
      </c>
      <c r="H492" s="426">
        <f t="shared" si="7"/>
        <v>6.43</v>
      </c>
    </row>
    <row r="493" spans="1:8" x14ac:dyDescent="0.25">
      <c r="A493" s="449"/>
      <c r="B493" s="449">
        <v>34565</v>
      </c>
      <c r="C493" s="439" t="s">
        <v>6652</v>
      </c>
      <c r="D493" s="449" t="s">
        <v>60</v>
      </c>
      <c r="E493" s="449" t="s">
        <v>5365</v>
      </c>
      <c r="F493" s="450">
        <v>6.8</v>
      </c>
      <c r="G493" s="450">
        <v>5.26</v>
      </c>
      <c r="H493" s="426">
        <f t="shared" si="7"/>
        <v>6.8</v>
      </c>
    </row>
    <row r="494" spans="1:8" x14ac:dyDescent="0.25">
      <c r="A494" s="449"/>
      <c r="B494" s="449">
        <v>38590</v>
      </c>
      <c r="C494" s="439" t="s">
        <v>6653</v>
      </c>
      <c r="D494" s="449" t="s">
        <v>60</v>
      </c>
      <c r="E494" s="449" t="s">
        <v>5365</v>
      </c>
      <c r="F494" s="450">
        <v>5.0199999999999996</v>
      </c>
      <c r="G494" s="450">
        <v>3.89</v>
      </c>
      <c r="H494" s="426">
        <f t="shared" si="7"/>
        <v>5.0199999999999996</v>
      </c>
    </row>
    <row r="495" spans="1:8" x14ac:dyDescent="0.25">
      <c r="A495" s="449"/>
      <c r="B495" s="449">
        <v>34566</v>
      </c>
      <c r="C495" s="439" t="s">
        <v>6654</v>
      </c>
      <c r="D495" s="449" t="s">
        <v>60</v>
      </c>
      <c r="E495" s="449" t="s">
        <v>5365</v>
      </c>
      <c r="F495" s="450">
        <v>5.27</v>
      </c>
      <c r="G495" s="450">
        <v>4.08</v>
      </c>
      <c r="H495" s="426">
        <f t="shared" si="7"/>
        <v>5.27</v>
      </c>
    </row>
    <row r="496" spans="1:8" x14ac:dyDescent="0.25">
      <c r="A496" s="449"/>
      <c r="B496" s="449">
        <v>34567</v>
      </c>
      <c r="C496" s="439" t="s">
        <v>6655</v>
      </c>
      <c r="D496" s="449" t="s">
        <v>60</v>
      </c>
      <c r="E496" s="449" t="s">
        <v>5365</v>
      </c>
      <c r="F496" s="450">
        <v>5.59</v>
      </c>
      <c r="G496" s="450">
        <v>4.33</v>
      </c>
      <c r="H496" s="426">
        <f t="shared" si="7"/>
        <v>5.59</v>
      </c>
    </row>
    <row r="497" spans="1:8" x14ac:dyDescent="0.25">
      <c r="A497" s="449"/>
      <c r="B497" s="449">
        <v>38591</v>
      </c>
      <c r="C497" s="439" t="s">
        <v>6656</v>
      </c>
      <c r="D497" s="449" t="s">
        <v>60</v>
      </c>
      <c r="E497" s="449" t="s">
        <v>5365</v>
      </c>
      <c r="F497" s="450">
        <v>5.08</v>
      </c>
      <c r="G497" s="450">
        <v>3.93</v>
      </c>
      <c r="H497" s="426">
        <f t="shared" si="7"/>
        <v>5.08</v>
      </c>
    </row>
    <row r="498" spans="1:8" x14ac:dyDescent="0.25">
      <c r="A498" s="449"/>
      <c r="B498" s="449">
        <v>34568</v>
      </c>
      <c r="C498" s="439" t="s">
        <v>6657</v>
      </c>
      <c r="D498" s="449" t="s">
        <v>60</v>
      </c>
      <c r="E498" s="449" t="s">
        <v>5365</v>
      </c>
      <c r="F498" s="450">
        <v>6.61</v>
      </c>
      <c r="G498" s="450">
        <v>5.1100000000000003</v>
      </c>
      <c r="H498" s="426">
        <f t="shared" si="7"/>
        <v>6.61</v>
      </c>
    </row>
    <row r="499" spans="1:8" x14ac:dyDescent="0.25">
      <c r="A499" s="449"/>
      <c r="B499" s="449">
        <v>34569</v>
      </c>
      <c r="C499" s="439" t="s">
        <v>6658</v>
      </c>
      <c r="D499" s="449" t="s">
        <v>60</v>
      </c>
      <c r="E499" s="449" t="s">
        <v>5365</v>
      </c>
      <c r="F499" s="450">
        <v>6.8</v>
      </c>
      <c r="G499" s="450">
        <v>5.26</v>
      </c>
      <c r="H499" s="426">
        <f t="shared" si="7"/>
        <v>6.8</v>
      </c>
    </row>
    <row r="500" spans="1:8" x14ac:dyDescent="0.25">
      <c r="A500" s="449"/>
      <c r="B500" s="449">
        <v>34570</v>
      </c>
      <c r="C500" s="439" t="s">
        <v>6659</v>
      </c>
      <c r="D500" s="449" t="s">
        <v>60</v>
      </c>
      <c r="E500" s="449" t="s">
        <v>5365</v>
      </c>
      <c r="F500" s="450">
        <v>7.38</v>
      </c>
      <c r="G500" s="450">
        <v>5.71</v>
      </c>
      <c r="H500" s="426">
        <f t="shared" si="7"/>
        <v>7.38</v>
      </c>
    </row>
    <row r="501" spans="1:8" x14ac:dyDescent="0.25">
      <c r="A501" s="449"/>
      <c r="B501" s="449">
        <v>25070</v>
      </c>
      <c r="C501" s="439" t="s">
        <v>6660</v>
      </c>
      <c r="D501" s="449" t="s">
        <v>60</v>
      </c>
      <c r="E501" s="449" t="s">
        <v>5365</v>
      </c>
      <c r="F501" s="450">
        <v>5.55</v>
      </c>
      <c r="G501" s="450">
        <v>4.29</v>
      </c>
      <c r="H501" s="426">
        <f t="shared" si="7"/>
        <v>5.55</v>
      </c>
    </row>
    <row r="502" spans="1:8" x14ac:dyDescent="0.25">
      <c r="A502" s="449"/>
      <c r="B502" s="449">
        <v>34571</v>
      </c>
      <c r="C502" s="439" t="s">
        <v>6661</v>
      </c>
      <c r="D502" s="449" t="s">
        <v>60</v>
      </c>
      <c r="E502" s="449" t="s">
        <v>5365</v>
      </c>
      <c r="F502" s="450">
        <v>5.61</v>
      </c>
      <c r="G502" s="450">
        <v>4.34</v>
      </c>
      <c r="H502" s="426">
        <f t="shared" si="7"/>
        <v>5.61</v>
      </c>
    </row>
    <row r="503" spans="1:8" x14ac:dyDescent="0.25">
      <c r="A503" s="449"/>
      <c r="B503" s="449">
        <v>34573</v>
      </c>
      <c r="C503" s="439" t="s">
        <v>6662</v>
      </c>
      <c r="D503" s="449" t="s">
        <v>60</v>
      </c>
      <c r="E503" s="449" t="s">
        <v>5365</v>
      </c>
      <c r="F503" s="450">
        <v>5.9</v>
      </c>
      <c r="G503" s="450">
        <v>4.5599999999999996</v>
      </c>
      <c r="H503" s="426">
        <f t="shared" si="7"/>
        <v>5.9</v>
      </c>
    </row>
    <row r="504" spans="1:8" x14ac:dyDescent="0.25">
      <c r="A504" s="449"/>
      <c r="B504" s="449">
        <v>37107</v>
      </c>
      <c r="C504" s="439" t="s">
        <v>6663</v>
      </c>
      <c r="D504" s="449" t="s">
        <v>60</v>
      </c>
      <c r="E504" s="449" t="s">
        <v>5365</v>
      </c>
      <c r="F504" s="450">
        <v>7.79</v>
      </c>
      <c r="G504" s="450">
        <v>6.03</v>
      </c>
      <c r="H504" s="426">
        <f t="shared" si="7"/>
        <v>7.79</v>
      </c>
    </row>
    <row r="505" spans="1:8" x14ac:dyDescent="0.25">
      <c r="A505" s="449"/>
      <c r="B505" s="449">
        <v>34576</v>
      </c>
      <c r="C505" s="439" t="s">
        <v>6664</v>
      </c>
      <c r="D505" s="449" t="s">
        <v>60</v>
      </c>
      <c r="E505" s="449" t="s">
        <v>5365</v>
      </c>
      <c r="F505" s="450">
        <v>8.6</v>
      </c>
      <c r="G505" s="450">
        <v>6.65</v>
      </c>
      <c r="H505" s="426">
        <f t="shared" si="7"/>
        <v>8.6</v>
      </c>
    </row>
    <row r="506" spans="1:8" x14ac:dyDescent="0.25">
      <c r="A506" s="449"/>
      <c r="B506" s="449">
        <v>34577</v>
      </c>
      <c r="C506" s="439" t="s">
        <v>6665</v>
      </c>
      <c r="D506" s="449" t="s">
        <v>60</v>
      </c>
      <c r="E506" s="449" t="s">
        <v>5365</v>
      </c>
      <c r="F506" s="450">
        <v>8.9700000000000006</v>
      </c>
      <c r="G506" s="450">
        <v>6.94</v>
      </c>
      <c r="H506" s="426">
        <f t="shared" si="7"/>
        <v>8.9700000000000006</v>
      </c>
    </row>
    <row r="507" spans="1:8" x14ac:dyDescent="0.25">
      <c r="A507" s="449"/>
      <c r="B507" s="449">
        <v>34578</v>
      </c>
      <c r="C507" s="439" t="s">
        <v>6666</v>
      </c>
      <c r="D507" s="449" t="s">
        <v>60</v>
      </c>
      <c r="E507" s="449" t="s">
        <v>5365</v>
      </c>
      <c r="F507" s="450">
        <v>9.7200000000000006</v>
      </c>
      <c r="G507" s="450">
        <v>7.52</v>
      </c>
      <c r="H507" s="426">
        <f t="shared" si="7"/>
        <v>9.7200000000000006</v>
      </c>
    </row>
    <row r="508" spans="1:8" x14ac:dyDescent="0.25">
      <c r="A508" s="449"/>
      <c r="B508" s="449">
        <v>34579</v>
      </c>
      <c r="C508" s="439" t="s">
        <v>6667</v>
      </c>
      <c r="D508" s="449" t="s">
        <v>60</v>
      </c>
      <c r="E508" s="449" t="s">
        <v>5365</v>
      </c>
      <c r="F508" s="450">
        <v>10.37</v>
      </c>
      <c r="G508" s="450">
        <v>8.02</v>
      </c>
      <c r="H508" s="426">
        <f t="shared" si="7"/>
        <v>10.37</v>
      </c>
    </row>
    <row r="509" spans="1:8" x14ac:dyDescent="0.25">
      <c r="A509" s="449"/>
      <c r="B509" s="449">
        <v>25067</v>
      </c>
      <c r="C509" s="439" t="s">
        <v>6668</v>
      </c>
      <c r="D509" s="449" t="s">
        <v>60</v>
      </c>
      <c r="E509" s="449" t="s">
        <v>5365</v>
      </c>
      <c r="F509" s="450">
        <v>6.94</v>
      </c>
      <c r="G509" s="450">
        <v>5.37</v>
      </c>
      <c r="H509" s="426">
        <f t="shared" si="7"/>
        <v>6.94</v>
      </c>
    </row>
    <row r="510" spans="1:8" x14ac:dyDescent="0.25">
      <c r="A510" s="449"/>
      <c r="B510" s="449">
        <v>34580</v>
      </c>
      <c r="C510" s="439" t="s">
        <v>6669</v>
      </c>
      <c r="D510" s="449" t="s">
        <v>60</v>
      </c>
      <c r="E510" s="449" t="s">
        <v>5365</v>
      </c>
      <c r="F510" s="450">
        <v>7.75</v>
      </c>
      <c r="G510" s="450">
        <v>5.99</v>
      </c>
      <c r="H510" s="426">
        <f t="shared" si="7"/>
        <v>7.75</v>
      </c>
    </row>
    <row r="511" spans="1:8" x14ac:dyDescent="0.25">
      <c r="A511" s="449"/>
      <c r="B511" s="449">
        <v>25071</v>
      </c>
      <c r="C511" s="439" t="s">
        <v>6670</v>
      </c>
      <c r="D511" s="449" t="s">
        <v>60</v>
      </c>
      <c r="E511" s="449" t="s">
        <v>5365</v>
      </c>
      <c r="F511" s="450">
        <v>3.86</v>
      </c>
      <c r="G511" s="450">
        <v>2.98</v>
      </c>
      <c r="H511" s="426">
        <f t="shared" si="7"/>
        <v>3.86</v>
      </c>
    </row>
    <row r="512" spans="1:8" x14ac:dyDescent="0.25">
      <c r="A512" s="449"/>
      <c r="B512" s="449">
        <v>44171</v>
      </c>
      <c r="C512" s="439" t="s">
        <v>6671</v>
      </c>
      <c r="D512" s="449" t="s">
        <v>60</v>
      </c>
      <c r="E512" s="449" t="s">
        <v>5365</v>
      </c>
      <c r="F512" s="450">
        <v>22.56</v>
      </c>
      <c r="G512" s="450">
        <v>21.21</v>
      </c>
      <c r="H512" s="426">
        <f t="shared" si="7"/>
        <v>22.56</v>
      </c>
    </row>
    <row r="513" spans="1:8" x14ac:dyDescent="0.25">
      <c r="A513" s="449"/>
      <c r="B513" s="449">
        <v>38395</v>
      </c>
      <c r="C513" s="439" t="s">
        <v>6672</v>
      </c>
      <c r="D513" s="449" t="s">
        <v>60</v>
      </c>
      <c r="E513" s="449" t="s">
        <v>5365</v>
      </c>
      <c r="F513" s="450">
        <v>8.81</v>
      </c>
      <c r="G513" s="450">
        <v>9.64</v>
      </c>
      <c r="H513" s="426">
        <f t="shared" si="7"/>
        <v>8.81</v>
      </c>
    </row>
    <row r="514" spans="1:8" x14ac:dyDescent="0.25">
      <c r="A514" s="449"/>
      <c r="B514" s="449">
        <v>34583</v>
      </c>
      <c r="C514" s="439" t="s">
        <v>6673</v>
      </c>
      <c r="D514" s="449" t="s">
        <v>71</v>
      </c>
      <c r="E514" s="449" t="s">
        <v>5365</v>
      </c>
      <c r="F514" s="450">
        <v>69.63</v>
      </c>
      <c r="G514" s="450">
        <v>57.92</v>
      </c>
      <c r="H514" s="426">
        <f t="shared" si="7"/>
        <v>69.63</v>
      </c>
    </row>
    <row r="515" spans="1:8" x14ac:dyDescent="0.25">
      <c r="A515" s="449"/>
      <c r="B515" s="449">
        <v>34584</v>
      </c>
      <c r="C515" s="439" t="s">
        <v>6674</v>
      </c>
      <c r="D515" s="449" t="s">
        <v>71</v>
      </c>
      <c r="E515" s="449" t="s">
        <v>5365</v>
      </c>
      <c r="F515" s="450">
        <v>51.06</v>
      </c>
      <c r="G515" s="450">
        <v>42.48</v>
      </c>
      <c r="H515" s="426">
        <f t="shared" si="7"/>
        <v>51.06</v>
      </c>
    </row>
    <row r="516" spans="1:8" x14ac:dyDescent="0.25">
      <c r="A516" s="449"/>
      <c r="B516" s="449">
        <v>709</v>
      </c>
      <c r="C516" s="439" t="s">
        <v>6675</v>
      </c>
      <c r="D516" s="449" t="s">
        <v>71</v>
      </c>
      <c r="E516" s="449" t="s">
        <v>5365</v>
      </c>
      <c r="F516" s="450">
        <v>914.53</v>
      </c>
      <c r="G516" s="450">
        <v>784.9</v>
      </c>
      <c r="H516" s="426">
        <f t="shared" si="7"/>
        <v>914.53</v>
      </c>
    </row>
    <row r="517" spans="1:8" x14ac:dyDescent="0.25">
      <c r="A517" s="449"/>
      <c r="B517" s="449">
        <v>34592</v>
      </c>
      <c r="C517" s="439" t="s">
        <v>6676</v>
      </c>
      <c r="D517" s="449" t="s">
        <v>60</v>
      </c>
      <c r="E517" s="449" t="s">
        <v>5365</v>
      </c>
      <c r="F517" s="450">
        <v>4.41</v>
      </c>
      <c r="G517" s="450">
        <v>3.41</v>
      </c>
      <c r="H517" s="426">
        <f t="shared" si="7"/>
        <v>4.41</v>
      </c>
    </row>
    <row r="518" spans="1:8" x14ac:dyDescent="0.25">
      <c r="A518" s="449"/>
      <c r="B518" s="449">
        <v>34599</v>
      </c>
      <c r="C518" s="439" t="s">
        <v>6677</v>
      </c>
      <c r="D518" s="449" t="s">
        <v>60</v>
      </c>
      <c r="E518" s="449" t="s">
        <v>5365</v>
      </c>
      <c r="F518" s="450">
        <v>3.96</v>
      </c>
      <c r="G518" s="450">
        <v>3.07</v>
      </c>
      <c r="H518" s="426">
        <f t="shared" si="7"/>
        <v>3.96</v>
      </c>
    </row>
    <row r="519" spans="1:8" x14ac:dyDescent="0.25">
      <c r="A519" s="449"/>
      <c r="B519" s="449">
        <v>651</v>
      </c>
      <c r="C519" s="439" t="s">
        <v>6678</v>
      </c>
      <c r="D519" s="449" t="s">
        <v>60</v>
      </c>
      <c r="E519" s="449" t="s">
        <v>5365</v>
      </c>
      <c r="F519" s="450">
        <v>4.8600000000000003</v>
      </c>
      <c r="G519" s="450">
        <v>3.76</v>
      </c>
      <c r="H519" s="426">
        <f t="shared" si="7"/>
        <v>4.8600000000000003</v>
      </c>
    </row>
    <row r="520" spans="1:8" x14ac:dyDescent="0.25">
      <c r="A520" s="449"/>
      <c r="B520" s="449">
        <v>654</v>
      </c>
      <c r="C520" s="439" t="s">
        <v>6679</v>
      </c>
      <c r="D520" s="449" t="s">
        <v>60</v>
      </c>
      <c r="E520" s="449" t="s">
        <v>5365</v>
      </c>
      <c r="F520" s="450">
        <v>6.03</v>
      </c>
      <c r="G520" s="450">
        <v>4.66</v>
      </c>
      <c r="H520" s="426">
        <f t="shared" si="7"/>
        <v>6.03</v>
      </c>
    </row>
    <row r="521" spans="1:8" x14ac:dyDescent="0.25">
      <c r="A521" s="449"/>
      <c r="B521" s="449">
        <v>37103</v>
      </c>
      <c r="C521" s="439" t="s">
        <v>6680</v>
      </c>
      <c r="D521" s="449" t="s">
        <v>60</v>
      </c>
      <c r="E521" s="449" t="s">
        <v>5365</v>
      </c>
      <c r="F521" s="450">
        <v>5.05</v>
      </c>
      <c r="G521" s="450">
        <v>3.91</v>
      </c>
      <c r="H521" s="426">
        <f t="shared" si="7"/>
        <v>5.05</v>
      </c>
    </row>
    <row r="522" spans="1:8" x14ac:dyDescent="0.25">
      <c r="A522" s="449"/>
      <c r="B522" s="449">
        <v>34555</v>
      </c>
      <c r="C522" s="439" t="s">
        <v>6681</v>
      </c>
      <c r="D522" s="449" t="s">
        <v>60</v>
      </c>
      <c r="E522" s="449" t="s">
        <v>5365</v>
      </c>
      <c r="F522" s="450">
        <v>6.41</v>
      </c>
      <c r="G522" s="450">
        <v>4.96</v>
      </c>
      <c r="H522" s="426">
        <f t="shared" si="7"/>
        <v>6.41</v>
      </c>
    </row>
    <row r="523" spans="1:8" x14ac:dyDescent="0.25">
      <c r="A523" s="449"/>
      <c r="B523" s="449">
        <v>674</v>
      </c>
      <c r="C523" s="439" t="s">
        <v>6682</v>
      </c>
      <c r="D523" s="449" t="s">
        <v>71</v>
      </c>
      <c r="E523" s="449" t="s">
        <v>5365</v>
      </c>
      <c r="F523" s="450">
        <v>96.98</v>
      </c>
      <c r="G523" s="450">
        <v>103.72</v>
      </c>
      <c r="H523" s="426">
        <f t="shared" si="7"/>
        <v>96.98</v>
      </c>
    </row>
    <row r="524" spans="1:8" x14ac:dyDescent="0.25">
      <c r="A524" s="449"/>
      <c r="B524" s="449">
        <v>34600</v>
      </c>
      <c r="C524" s="439" t="s">
        <v>6683</v>
      </c>
      <c r="D524" s="449" t="s">
        <v>71</v>
      </c>
      <c r="E524" s="449" t="s">
        <v>6189</v>
      </c>
      <c r="F524" s="450">
        <v>142.44999999999999</v>
      </c>
      <c r="G524" s="450">
        <v>152.35</v>
      </c>
      <c r="H524" s="426">
        <f t="shared" ref="H524:H587" si="8">IF(F524&gt;0,F524,G524)</f>
        <v>142.44999999999999</v>
      </c>
    </row>
    <row r="525" spans="1:8" x14ac:dyDescent="0.25">
      <c r="A525" s="449"/>
      <c r="B525" s="449">
        <v>652</v>
      </c>
      <c r="C525" s="439" t="s">
        <v>6684</v>
      </c>
      <c r="D525" s="449" t="s">
        <v>71</v>
      </c>
      <c r="E525" s="449" t="s">
        <v>5365</v>
      </c>
      <c r="F525" s="450">
        <v>218.21</v>
      </c>
      <c r="G525" s="450">
        <v>233.38</v>
      </c>
      <c r="H525" s="426">
        <f t="shared" si="8"/>
        <v>218.21</v>
      </c>
    </row>
    <row r="526" spans="1:8" x14ac:dyDescent="0.25">
      <c r="A526" s="449"/>
      <c r="B526" s="449">
        <v>650</v>
      </c>
      <c r="C526" s="439" t="s">
        <v>6685</v>
      </c>
      <c r="D526" s="449" t="s">
        <v>60</v>
      </c>
      <c r="E526" s="449" t="s">
        <v>6189</v>
      </c>
      <c r="F526" s="450">
        <v>3.89</v>
      </c>
      <c r="G526" s="450">
        <v>3.01</v>
      </c>
      <c r="H526" s="426">
        <f t="shared" si="8"/>
        <v>3.89</v>
      </c>
    </row>
    <row r="527" spans="1:8" x14ac:dyDescent="0.25">
      <c r="A527" s="449"/>
      <c r="B527" s="449">
        <v>718</v>
      </c>
      <c r="C527" s="439" t="s">
        <v>6686</v>
      </c>
      <c r="D527" s="449" t="s">
        <v>60</v>
      </c>
      <c r="E527" s="449" t="s">
        <v>5365</v>
      </c>
      <c r="F527" s="450">
        <v>17.690000000000001</v>
      </c>
      <c r="G527" s="450">
        <v>18.739999999999998</v>
      </c>
      <c r="H527" s="426">
        <f t="shared" si="8"/>
        <v>17.690000000000001</v>
      </c>
    </row>
    <row r="528" spans="1:8" x14ac:dyDescent="0.25">
      <c r="A528" s="449"/>
      <c r="B528" s="449">
        <v>11981</v>
      </c>
      <c r="C528" s="439" t="s">
        <v>6687</v>
      </c>
      <c r="D528" s="449" t="s">
        <v>60</v>
      </c>
      <c r="E528" s="449" t="s">
        <v>5365</v>
      </c>
      <c r="F528" s="450">
        <v>17.18</v>
      </c>
      <c r="G528" s="450">
        <v>18.21</v>
      </c>
      <c r="H528" s="426">
        <f t="shared" si="8"/>
        <v>17.18</v>
      </c>
    </row>
    <row r="529" spans="1:8" x14ac:dyDescent="0.25">
      <c r="A529" s="449"/>
      <c r="B529" s="449">
        <v>34586</v>
      </c>
      <c r="C529" s="439" t="s">
        <v>6688</v>
      </c>
      <c r="D529" s="449" t="s">
        <v>60</v>
      </c>
      <c r="E529" s="449" t="s">
        <v>5365</v>
      </c>
      <c r="F529" s="450">
        <v>2.17</v>
      </c>
      <c r="G529" s="450">
        <v>2.02</v>
      </c>
      <c r="H529" s="426">
        <f t="shared" si="8"/>
        <v>2.17</v>
      </c>
    </row>
    <row r="530" spans="1:8" x14ac:dyDescent="0.25">
      <c r="A530" s="449"/>
      <c r="B530" s="449">
        <v>38603</v>
      </c>
      <c r="C530" s="439" t="s">
        <v>6689</v>
      </c>
      <c r="D530" s="449" t="s">
        <v>60</v>
      </c>
      <c r="E530" s="449" t="s">
        <v>5365</v>
      </c>
      <c r="F530" s="450">
        <v>2.58</v>
      </c>
      <c r="G530" s="450">
        <v>2.4</v>
      </c>
      <c r="H530" s="426">
        <f t="shared" si="8"/>
        <v>2.58</v>
      </c>
    </row>
    <row r="531" spans="1:8" x14ac:dyDescent="0.25">
      <c r="A531" s="449"/>
      <c r="B531" s="449">
        <v>34588</v>
      </c>
      <c r="C531" s="439" t="s">
        <v>6690</v>
      </c>
      <c r="D531" s="449" t="s">
        <v>60</v>
      </c>
      <c r="E531" s="449" t="s">
        <v>5365</v>
      </c>
      <c r="F531" s="450">
        <v>2.93</v>
      </c>
      <c r="G531" s="450">
        <v>2.73</v>
      </c>
      <c r="H531" s="426">
        <f t="shared" si="8"/>
        <v>2.93</v>
      </c>
    </row>
    <row r="532" spans="1:8" x14ac:dyDescent="0.25">
      <c r="A532" s="449"/>
      <c r="B532" s="449">
        <v>34590</v>
      </c>
      <c r="C532" s="439" t="s">
        <v>6691</v>
      </c>
      <c r="D532" s="449" t="s">
        <v>60</v>
      </c>
      <c r="E532" s="449" t="s">
        <v>5365</v>
      </c>
      <c r="F532" s="450">
        <v>2.9</v>
      </c>
      <c r="G532" s="450">
        <v>2.7</v>
      </c>
      <c r="H532" s="426">
        <f t="shared" si="8"/>
        <v>2.9</v>
      </c>
    </row>
    <row r="533" spans="1:8" x14ac:dyDescent="0.25">
      <c r="A533" s="449"/>
      <c r="B533" s="449">
        <v>34591</v>
      </c>
      <c r="C533" s="439" t="s">
        <v>6692</v>
      </c>
      <c r="D533" s="449" t="s">
        <v>60</v>
      </c>
      <c r="E533" s="449" t="s">
        <v>5365</v>
      </c>
      <c r="F533" s="450">
        <v>3.54</v>
      </c>
      <c r="G533" s="450">
        <v>3.3</v>
      </c>
      <c r="H533" s="426">
        <f t="shared" si="8"/>
        <v>3.54</v>
      </c>
    </row>
    <row r="534" spans="1:8" x14ac:dyDescent="0.25">
      <c r="A534" s="449"/>
      <c r="B534" s="449">
        <v>40517</v>
      </c>
      <c r="C534" s="439" t="s">
        <v>6693</v>
      </c>
      <c r="D534" s="449" t="s">
        <v>71</v>
      </c>
      <c r="E534" s="449" t="s">
        <v>5365</v>
      </c>
      <c r="F534" s="450">
        <v>65.73</v>
      </c>
      <c r="G534" s="450">
        <v>84.86</v>
      </c>
      <c r="H534" s="426">
        <f t="shared" si="8"/>
        <v>65.73</v>
      </c>
    </row>
    <row r="535" spans="1:8" x14ac:dyDescent="0.25">
      <c r="A535" s="449"/>
      <c r="B535" s="449">
        <v>40515</v>
      </c>
      <c r="C535" s="439" t="s">
        <v>6694</v>
      </c>
      <c r="D535" s="449" t="s">
        <v>71</v>
      </c>
      <c r="E535" s="449" t="s">
        <v>5365</v>
      </c>
      <c r="F535" s="450">
        <v>72.3</v>
      </c>
      <c r="G535" s="450">
        <v>93.35</v>
      </c>
      <c r="H535" s="426">
        <f t="shared" si="8"/>
        <v>72.3</v>
      </c>
    </row>
    <row r="536" spans="1:8" x14ac:dyDescent="0.25">
      <c r="A536" s="449"/>
      <c r="B536" s="449">
        <v>40524</v>
      </c>
      <c r="C536" s="439" t="s">
        <v>6695</v>
      </c>
      <c r="D536" s="449" t="s">
        <v>71</v>
      </c>
      <c r="E536" s="449" t="s">
        <v>5365</v>
      </c>
      <c r="F536" s="450">
        <v>75.12</v>
      </c>
      <c r="G536" s="450">
        <v>96.98</v>
      </c>
      <c r="H536" s="426">
        <f t="shared" si="8"/>
        <v>75.12</v>
      </c>
    </row>
    <row r="537" spans="1:8" x14ac:dyDescent="0.25">
      <c r="A537" s="449"/>
      <c r="B537" s="449">
        <v>40529</v>
      </c>
      <c r="C537" s="439" t="s">
        <v>6696</v>
      </c>
      <c r="D537" s="449" t="s">
        <v>71</v>
      </c>
      <c r="E537" s="449" t="s">
        <v>5365</v>
      </c>
      <c r="F537" s="450">
        <v>119.1</v>
      </c>
      <c r="G537" s="450">
        <v>153.77000000000001</v>
      </c>
      <c r="H537" s="426">
        <f t="shared" si="8"/>
        <v>119.1</v>
      </c>
    </row>
    <row r="538" spans="1:8" x14ac:dyDescent="0.25">
      <c r="A538" s="449"/>
      <c r="B538" s="449">
        <v>36156</v>
      </c>
      <c r="C538" s="439" t="s">
        <v>6697</v>
      </c>
      <c r="D538" s="449" t="s">
        <v>71</v>
      </c>
      <c r="E538" s="449" t="s">
        <v>5365</v>
      </c>
      <c r="F538" s="450">
        <v>71.16</v>
      </c>
      <c r="G538" s="450">
        <v>91.88</v>
      </c>
      <c r="H538" s="426">
        <f t="shared" si="8"/>
        <v>71.16</v>
      </c>
    </row>
    <row r="539" spans="1:8" x14ac:dyDescent="0.25">
      <c r="A539" s="449"/>
      <c r="B539" s="449">
        <v>36155</v>
      </c>
      <c r="C539" s="439" t="s">
        <v>6698</v>
      </c>
      <c r="D539" s="449" t="s">
        <v>71</v>
      </c>
      <c r="E539" s="449" t="s">
        <v>5365</v>
      </c>
      <c r="F539" s="450">
        <v>56.34</v>
      </c>
      <c r="G539" s="450">
        <v>72.739999999999995</v>
      </c>
      <c r="H539" s="426">
        <f t="shared" si="8"/>
        <v>56.34</v>
      </c>
    </row>
    <row r="540" spans="1:8" x14ac:dyDescent="0.25">
      <c r="A540" s="449"/>
      <c r="B540" s="449">
        <v>36154</v>
      </c>
      <c r="C540" s="439" t="s">
        <v>6699</v>
      </c>
      <c r="D540" s="449" t="s">
        <v>71</v>
      </c>
      <c r="E540" s="449" t="s">
        <v>5365</v>
      </c>
      <c r="F540" s="450">
        <v>85</v>
      </c>
      <c r="G540" s="450">
        <v>109.74</v>
      </c>
      <c r="H540" s="426">
        <f t="shared" si="8"/>
        <v>85</v>
      </c>
    </row>
    <row r="541" spans="1:8" x14ac:dyDescent="0.25">
      <c r="A541" s="449"/>
      <c r="B541" s="449">
        <v>36170</v>
      </c>
      <c r="C541" s="439" t="s">
        <v>6700</v>
      </c>
      <c r="D541" s="449" t="s">
        <v>71</v>
      </c>
      <c r="E541" s="449" t="s">
        <v>6189</v>
      </c>
      <c r="F541" s="450">
        <v>64.25</v>
      </c>
      <c r="G541" s="450">
        <v>82.95</v>
      </c>
      <c r="H541" s="426">
        <f t="shared" si="8"/>
        <v>64.25</v>
      </c>
    </row>
    <row r="542" spans="1:8" x14ac:dyDescent="0.25">
      <c r="A542" s="449"/>
      <c r="B542" s="449">
        <v>695</v>
      </c>
      <c r="C542" s="439" t="s">
        <v>6701</v>
      </c>
      <c r="D542" s="449" t="s">
        <v>71</v>
      </c>
      <c r="E542" s="449" t="s">
        <v>5365</v>
      </c>
      <c r="F542" s="450">
        <v>71.41</v>
      </c>
      <c r="G542" s="450">
        <v>92.2</v>
      </c>
      <c r="H542" s="426">
        <f t="shared" si="8"/>
        <v>71.41</v>
      </c>
    </row>
    <row r="543" spans="1:8" x14ac:dyDescent="0.25">
      <c r="A543" s="449"/>
      <c r="B543" s="449">
        <v>679</v>
      </c>
      <c r="C543" s="439" t="s">
        <v>6702</v>
      </c>
      <c r="D543" s="449" t="s">
        <v>71</v>
      </c>
      <c r="E543" s="449" t="s">
        <v>5365</v>
      </c>
      <c r="F543" s="450">
        <v>101.91</v>
      </c>
      <c r="G543" s="450">
        <v>131.57</v>
      </c>
      <c r="H543" s="426">
        <f t="shared" si="8"/>
        <v>101.91</v>
      </c>
    </row>
    <row r="544" spans="1:8" x14ac:dyDescent="0.25">
      <c r="A544" s="449"/>
      <c r="B544" s="449">
        <v>711</v>
      </c>
      <c r="C544" s="439" t="s">
        <v>6703</v>
      </c>
      <c r="D544" s="449" t="s">
        <v>71</v>
      </c>
      <c r="E544" s="449" t="s">
        <v>5365</v>
      </c>
      <c r="F544" s="450">
        <v>64.25</v>
      </c>
      <c r="G544" s="450">
        <v>82.95</v>
      </c>
      <c r="H544" s="426">
        <f t="shared" si="8"/>
        <v>64.25</v>
      </c>
    </row>
    <row r="545" spans="1:8" x14ac:dyDescent="0.25">
      <c r="A545" s="449"/>
      <c r="B545" s="449">
        <v>712</v>
      </c>
      <c r="C545" s="439" t="s">
        <v>6704</v>
      </c>
      <c r="D545" s="449" t="s">
        <v>71</v>
      </c>
      <c r="E545" s="449" t="s">
        <v>5365</v>
      </c>
      <c r="F545" s="450">
        <v>77.099999999999994</v>
      </c>
      <c r="G545" s="450">
        <v>99.54</v>
      </c>
      <c r="H545" s="426">
        <f t="shared" si="8"/>
        <v>77.099999999999994</v>
      </c>
    </row>
    <row r="546" spans="1:8" x14ac:dyDescent="0.25">
      <c r="A546" s="449"/>
      <c r="B546" s="449">
        <v>12614</v>
      </c>
      <c r="C546" s="439" t="s">
        <v>6705</v>
      </c>
      <c r="D546" s="449" t="s">
        <v>60</v>
      </c>
      <c r="E546" s="449" t="s">
        <v>5365</v>
      </c>
      <c r="F546" s="450">
        <v>64.48</v>
      </c>
      <c r="G546" s="450">
        <v>64.8</v>
      </c>
      <c r="H546" s="426">
        <f t="shared" si="8"/>
        <v>64.48</v>
      </c>
    </row>
    <row r="547" spans="1:8" x14ac:dyDescent="0.25">
      <c r="A547" s="449"/>
      <c r="B547" s="449">
        <v>6140</v>
      </c>
      <c r="C547" s="439" t="s">
        <v>6706</v>
      </c>
      <c r="D547" s="449" t="s">
        <v>60</v>
      </c>
      <c r="E547" s="449" t="s">
        <v>5365</v>
      </c>
      <c r="F547" s="450">
        <v>4.33</v>
      </c>
      <c r="G547" s="450">
        <v>4.4000000000000004</v>
      </c>
      <c r="H547" s="426">
        <f t="shared" si="8"/>
        <v>4.33</v>
      </c>
    </row>
    <row r="548" spans="1:8" x14ac:dyDescent="0.25">
      <c r="A548" s="449"/>
      <c r="B548" s="449">
        <v>38399</v>
      </c>
      <c r="C548" s="439" t="s">
        <v>6707</v>
      </c>
      <c r="D548" s="449" t="s">
        <v>60</v>
      </c>
      <c r="E548" s="449" t="s">
        <v>5365</v>
      </c>
      <c r="F548" s="450">
        <v>176.33</v>
      </c>
      <c r="G548" s="450">
        <v>197.64</v>
      </c>
      <c r="H548" s="426">
        <f t="shared" si="8"/>
        <v>176.33</v>
      </c>
    </row>
    <row r="549" spans="1:8" x14ac:dyDescent="0.25">
      <c r="A549" s="449"/>
      <c r="B549" s="449">
        <v>729</v>
      </c>
      <c r="C549" s="439" t="s">
        <v>6708</v>
      </c>
      <c r="D549" s="449" t="s">
        <v>60</v>
      </c>
      <c r="E549" s="449" t="s">
        <v>6189</v>
      </c>
      <c r="F549" s="450">
        <v>993.24</v>
      </c>
      <c r="G549" s="450">
        <v>752.45</v>
      </c>
      <c r="H549" s="426">
        <f t="shared" si="8"/>
        <v>993.24</v>
      </c>
    </row>
    <row r="550" spans="1:8" x14ac:dyDescent="0.25">
      <c r="A550" s="449"/>
      <c r="B550" s="449">
        <v>39925</v>
      </c>
      <c r="C550" s="439" t="s">
        <v>6709</v>
      </c>
      <c r="D550" s="449" t="s">
        <v>60</v>
      </c>
      <c r="E550" s="449" t="s">
        <v>5365</v>
      </c>
      <c r="F550" s="450">
        <v>14352.23</v>
      </c>
      <c r="G550" s="450">
        <v>10872.83</v>
      </c>
      <c r="H550" s="426">
        <f t="shared" si="8"/>
        <v>14352.23</v>
      </c>
    </row>
    <row r="551" spans="1:8" x14ac:dyDescent="0.25">
      <c r="A551" s="449"/>
      <c r="B551" s="449">
        <v>731</v>
      </c>
      <c r="C551" s="439" t="s">
        <v>6710</v>
      </c>
      <c r="D551" s="449" t="s">
        <v>60</v>
      </c>
      <c r="E551" s="449" t="s">
        <v>5365</v>
      </c>
      <c r="F551" s="450">
        <v>966.67</v>
      </c>
      <c r="G551" s="450">
        <v>732.32</v>
      </c>
      <c r="H551" s="426">
        <f t="shared" si="8"/>
        <v>966.67</v>
      </c>
    </row>
    <row r="552" spans="1:8" x14ac:dyDescent="0.25">
      <c r="A552" s="449"/>
      <c r="B552" s="449">
        <v>732</v>
      </c>
      <c r="C552" s="439" t="s">
        <v>6711</v>
      </c>
      <c r="D552" s="449" t="s">
        <v>60</v>
      </c>
      <c r="E552" s="449" t="s">
        <v>5365</v>
      </c>
      <c r="F552" s="450">
        <v>1629.48</v>
      </c>
      <c r="G552" s="450">
        <v>1234.45</v>
      </c>
      <c r="H552" s="426">
        <f t="shared" si="8"/>
        <v>1629.48</v>
      </c>
    </row>
    <row r="553" spans="1:8" x14ac:dyDescent="0.25">
      <c r="A553" s="449"/>
      <c r="B553" s="449">
        <v>735</v>
      </c>
      <c r="C553" s="439" t="s">
        <v>6712</v>
      </c>
      <c r="D553" s="449" t="s">
        <v>60</v>
      </c>
      <c r="E553" s="449" t="s">
        <v>5365</v>
      </c>
      <c r="F553" s="450">
        <v>2898.76</v>
      </c>
      <c r="G553" s="450">
        <v>2196.0100000000002</v>
      </c>
      <c r="H553" s="426">
        <f t="shared" si="8"/>
        <v>2898.76</v>
      </c>
    </row>
    <row r="554" spans="1:8" x14ac:dyDescent="0.25">
      <c r="A554" s="449"/>
      <c r="B554" s="449">
        <v>736</v>
      </c>
      <c r="C554" s="439" t="s">
        <v>6713</v>
      </c>
      <c r="D554" s="449" t="s">
        <v>60</v>
      </c>
      <c r="E554" s="449" t="s">
        <v>5365</v>
      </c>
      <c r="F554" s="450">
        <v>2437.33</v>
      </c>
      <c r="G554" s="450">
        <v>1846.45</v>
      </c>
      <c r="H554" s="426">
        <f t="shared" si="8"/>
        <v>2437.33</v>
      </c>
    </row>
    <row r="555" spans="1:8" x14ac:dyDescent="0.25">
      <c r="A555" s="449"/>
      <c r="B555" s="449">
        <v>740</v>
      </c>
      <c r="C555" s="439" t="s">
        <v>6714</v>
      </c>
      <c r="D555" s="449" t="s">
        <v>60</v>
      </c>
      <c r="E555" s="449" t="s">
        <v>5365</v>
      </c>
      <c r="F555" s="450">
        <v>8596.1200000000008</v>
      </c>
      <c r="G555" s="450">
        <v>6512.17</v>
      </c>
      <c r="H555" s="426">
        <f t="shared" si="8"/>
        <v>8596.1200000000008</v>
      </c>
    </row>
    <row r="556" spans="1:8" x14ac:dyDescent="0.25">
      <c r="A556" s="449"/>
      <c r="B556" s="449">
        <v>734</v>
      </c>
      <c r="C556" s="439" t="s">
        <v>6715</v>
      </c>
      <c r="D556" s="449" t="s">
        <v>60</v>
      </c>
      <c r="E556" s="449" t="s">
        <v>5365</v>
      </c>
      <c r="F556" s="450">
        <v>1746.8</v>
      </c>
      <c r="G556" s="450">
        <v>1323.32</v>
      </c>
      <c r="H556" s="426">
        <f t="shared" si="8"/>
        <v>1746.8</v>
      </c>
    </row>
    <row r="557" spans="1:8" x14ac:dyDescent="0.25">
      <c r="A557" s="449"/>
      <c r="B557" s="449">
        <v>39008</v>
      </c>
      <c r="C557" s="439" t="s">
        <v>6716</v>
      </c>
      <c r="D557" s="449" t="s">
        <v>60</v>
      </c>
      <c r="E557" s="449" t="s">
        <v>5365</v>
      </c>
      <c r="F557" s="450">
        <v>59610.59</v>
      </c>
      <c r="G557" s="450">
        <v>65821.55</v>
      </c>
      <c r="H557" s="426">
        <f t="shared" si="8"/>
        <v>59610.59</v>
      </c>
    </row>
    <row r="558" spans="1:8" x14ac:dyDescent="0.25">
      <c r="A558" s="449"/>
      <c r="B558" s="449">
        <v>39009</v>
      </c>
      <c r="C558" s="439" t="s">
        <v>6717</v>
      </c>
      <c r="D558" s="449" t="s">
        <v>60</v>
      </c>
      <c r="E558" s="449" t="s">
        <v>5365</v>
      </c>
      <c r="F558" s="450">
        <v>63865.36</v>
      </c>
      <c r="G558" s="450">
        <v>70519.64</v>
      </c>
      <c r="H558" s="426">
        <f t="shared" si="8"/>
        <v>63865.36</v>
      </c>
    </row>
    <row r="559" spans="1:8" x14ac:dyDescent="0.25">
      <c r="A559" s="449"/>
      <c r="B559" s="449">
        <v>10592</v>
      </c>
      <c r="C559" s="439" t="s">
        <v>6718</v>
      </c>
      <c r="D559" s="449" t="s">
        <v>60</v>
      </c>
      <c r="E559" s="449" t="s">
        <v>6189</v>
      </c>
      <c r="F559" s="450">
        <v>7542.7</v>
      </c>
      <c r="G559" s="450">
        <v>5360</v>
      </c>
      <c r="H559" s="426">
        <f t="shared" si="8"/>
        <v>7542.7</v>
      </c>
    </row>
    <row r="560" spans="1:8" x14ac:dyDescent="0.25">
      <c r="A560" s="449"/>
      <c r="B560" s="449">
        <v>751</v>
      </c>
      <c r="C560" s="439" t="s">
        <v>6719</v>
      </c>
      <c r="D560" s="449" t="s">
        <v>60</v>
      </c>
      <c r="E560" s="449" t="s">
        <v>5365</v>
      </c>
      <c r="F560" s="450">
        <v>8909.81</v>
      </c>
      <c r="G560" s="450">
        <v>6331.5</v>
      </c>
      <c r="H560" s="426">
        <f t="shared" si="8"/>
        <v>8909.81</v>
      </c>
    </row>
    <row r="561" spans="1:8" x14ac:dyDescent="0.25">
      <c r="A561" s="449"/>
      <c r="B561" s="449">
        <v>754</v>
      </c>
      <c r="C561" s="439" t="s">
        <v>6720</v>
      </c>
      <c r="D561" s="449" t="s">
        <v>60</v>
      </c>
      <c r="E561" s="449" t="s">
        <v>5365</v>
      </c>
      <c r="F561" s="450">
        <v>14142.56</v>
      </c>
      <c r="G561" s="450">
        <v>10050</v>
      </c>
      <c r="H561" s="426">
        <f t="shared" si="8"/>
        <v>14142.56</v>
      </c>
    </row>
    <row r="562" spans="1:8" x14ac:dyDescent="0.25">
      <c r="A562" s="449"/>
      <c r="B562" s="449">
        <v>39917</v>
      </c>
      <c r="C562" s="439" t="s">
        <v>6721</v>
      </c>
      <c r="D562" s="449" t="s">
        <v>60</v>
      </c>
      <c r="E562" s="449" t="s">
        <v>5365</v>
      </c>
      <c r="F562" s="450">
        <v>91566.17</v>
      </c>
      <c r="G562" s="450">
        <v>101106.65</v>
      </c>
      <c r="H562" s="426">
        <f t="shared" si="8"/>
        <v>91566.17</v>
      </c>
    </row>
    <row r="563" spans="1:8" x14ac:dyDescent="0.25">
      <c r="A563" s="449"/>
      <c r="B563" s="449">
        <v>38167</v>
      </c>
      <c r="C563" s="439" t="s">
        <v>6722</v>
      </c>
      <c r="D563" s="449" t="s">
        <v>6583</v>
      </c>
      <c r="E563" s="449" t="s">
        <v>5365</v>
      </c>
      <c r="F563" s="450">
        <v>30.28</v>
      </c>
      <c r="G563" s="450">
        <v>27.25</v>
      </c>
      <c r="H563" s="426">
        <f t="shared" si="8"/>
        <v>30.28</v>
      </c>
    </row>
    <row r="564" spans="1:8" x14ac:dyDescent="0.25">
      <c r="A564" s="449"/>
      <c r="B564" s="449">
        <v>36145</v>
      </c>
      <c r="C564" s="439" t="s">
        <v>6723</v>
      </c>
      <c r="D564" s="449" t="s">
        <v>6583</v>
      </c>
      <c r="E564" s="449" t="s">
        <v>5365</v>
      </c>
      <c r="F564" s="450">
        <v>52.58</v>
      </c>
      <c r="G564" s="450">
        <v>48.23</v>
      </c>
      <c r="H564" s="426">
        <f t="shared" si="8"/>
        <v>52.58</v>
      </c>
    </row>
    <row r="565" spans="1:8" x14ac:dyDescent="0.25">
      <c r="A565" s="449"/>
      <c r="B565" s="449">
        <v>12893</v>
      </c>
      <c r="C565" s="439" t="s">
        <v>6724</v>
      </c>
      <c r="D565" s="449" t="s">
        <v>6583</v>
      </c>
      <c r="E565" s="449" t="s">
        <v>5365</v>
      </c>
      <c r="F565" s="450">
        <v>92.55</v>
      </c>
      <c r="G565" s="450">
        <v>84.88</v>
      </c>
      <c r="H565" s="426">
        <f t="shared" si="8"/>
        <v>92.55</v>
      </c>
    </row>
    <row r="566" spans="1:8" x14ac:dyDescent="0.25">
      <c r="A566" s="449"/>
      <c r="B566" s="449">
        <v>11685</v>
      </c>
      <c r="C566" s="439" t="s">
        <v>6725</v>
      </c>
      <c r="D566" s="449" t="s">
        <v>60</v>
      </c>
      <c r="E566" s="449" t="s">
        <v>5365</v>
      </c>
      <c r="F566" s="450">
        <v>48.16</v>
      </c>
      <c r="G566" s="450">
        <v>27.39</v>
      </c>
      <c r="H566" s="426">
        <f t="shared" si="8"/>
        <v>48.16</v>
      </c>
    </row>
    <row r="567" spans="1:8" x14ac:dyDescent="0.25">
      <c r="A567" s="449"/>
      <c r="B567" s="449">
        <v>11680</v>
      </c>
      <c r="C567" s="439" t="s">
        <v>13447</v>
      </c>
      <c r="D567" s="449" t="s">
        <v>60</v>
      </c>
      <c r="E567" s="449" t="s">
        <v>5365</v>
      </c>
      <c r="F567" s="450">
        <v>20.47</v>
      </c>
      <c r="G567" s="450">
        <v>18.53</v>
      </c>
      <c r="H567" s="426">
        <f t="shared" si="8"/>
        <v>20.47</v>
      </c>
    </row>
    <row r="568" spans="1:8" x14ac:dyDescent="0.25">
      <c r="A568" s="449"/>
      <c r="B568" s="449">
        <v>11679</v>
      </c>
      <c r="C568" s="439" t="s">
        <v>13448</v>
      </c>
      <c r="D568" s="449" t="s">
        <v>60</v>
      </c>
      <c r="E568" s="449" t="s">
        <v>5365</v>
      </c>
      <c r="F568" s="450">
        <v>27.75</v>
      </c>
      <c r="G568" s="450">
        <v>25.12</v>
      </c>
      <c r="H568" s="426">
        <f t="shared" si="8"/>
        <v>27.75</v>
      </c>
    </row>
    <row r="569" spans="1:8" x14ac:dyDescent="0.25">
      <c r="A569" s="449"/>
      <c r="B569" s="449">
        <v>2512</v>
      </c>
      <c r="C569" s="439" t="s">
        <v>6726</v>
      </c>
      <c r="D569" s="449" t="s">
        <v>60</v>
      </c>
      <c r="E569" s="449" t="s">
        <v>5365</v>
      </c>
      <c r="F569" s="450"/>
      <c r="G569" s="450">
        <v>35.22</v>
      </c>
      <c r="H569" s="426">
        <f t="shared" si="8"/>
        <v>35.22</v>
      </c>
    </row>
    <row r="570" spans="1:8" x14ac:dyDescent="0.25">
      <c r="A570" s="449"/>
      <c r="B570" s="449">
        <v>45203</v>
      </c>
      <c r="C570" s="439" t="s">
        <v>13449</v>
      </c>
      <c r="D570" s="449" t="s">
        <v>60</v>
      </c>
      <c r="E570" s="449" t="s">
        <v>5365</v>
      </c>
      <c r="F570" s="450">
        <v>8.2899999999999991</v>
      </c>
      <c r="G570" s="450">
        <v>9.07</v>
      </c>
      <c r="H570" s="426">
        <f t="shared" si="8"/>
        <v>8.2899999999999991</v>
      </c>
    </row>
    <row r="571" spans="1:8" x14ac:dyDescent="0.25">
      <c r="A571" s="449"/>
      <c r="B571" s="449">
        <v>4374</v>
      </c>
      <c r="C571" s="439" t="s">
        <v>6727</v>
      </c>
      <c r="D571" s="449" t="s">
        <v>60</v>
      </c>
      <c r="E571" s="449" t="s">
        <v>5365</v>
      </c>
      <c r="F571" s="450">
        <v>0.88</v>
      </c>
      <c r="G571" s="450">
        <v>0.18</v>
      </c>
      <c r="H571" s="426">
        <f t="shared" si="8"/>
        <v>0.88</v>
      </c>
    </row>
    <row r="572" spans="1:8" x14ac:dyDescent="0.25">
      <c r="A572" s="449"/>
      <c r="B572" s="449">
        <v>7568</v>
      </c>
      <c r="C572" s="439" t="s">
        <v>6728</v>
      </c>
      <c r="D572" s="449" t="s">
        <v>60</v>
      </c>
      <c r="E572" s="449" t="s">
        <v>5365</v>
      </c>
      <c r="F572" s="450">
        <v>1.47</v>
      </c>
      <c r="G572" s="450">
        <v>0.3</v>
      </c>
      <c r="H572" s="426">
        <f t="shared" si="8"/>
        <v>1.47</v>
      </c>
    </row>
    <row r="573" spans="1:8" x14ac:dyDescent="0.25">
      <c r="A573" s="449"/>
      <c r="B573" s="449">
        <v>7584</v>
      </c>
      <c r="C573" s="439" t="s">
        <v>6729</v>
      </c>
      <c r="D573" s="449" t="s">
        <v>60</v>
      </c>
      <c r="E573" s="449" t="s">
        <v>5365</v>
      </c>
      <c r="F573" s="450">
        <v>2.2400000000000002</v>
      </c>
      <c r="G573" s="450">
        <v>0.46</v>
      </c>
      <c r="H573" s="426">
        <f t="shared" si="8"/>
        <v>2.2400000000000002</v>
      </c>
    </row>
    <row r="574" spans="1:8" x14ac:dyDescent="0.25">
      <c r="A574" s="449"/>
      <c r="B574" s="449">
        <v>11945</v>
      </c>
      <c r="C574" s="439" t="s">
        <v>6730</v>
      </c>
      <c r="D574" s="449" t="s">
        <v>60</v>
      </c>
      <c r="E574" s="449" t="s">
        <v>5365</v>
      </c>
      <c r="F574" s="450">
        <v>0.14000000000000001</v>
      </c>
      <c r="G574" s="450">
        <v>0.03</v>
      </c>
      <c r="H574" s="426">
        <f t="shared" si="8"/>
        <v>0.14000000000000001</v>
      </c>
    </row>
    <row r="575" spans="1:8" x14ac:dyDescent="0.25">
      <c r="A575" s="449"/>
      <c r="B575" s="449">
        <v>11946</v>
      </c>
      <c r="C575" s="439" t="s">
        <v>6731</v>
      </c>
      <c r="D575" s="449" t="s">
        <v>60</v>
      </c>
      <c r="E575" s="449" t="s">
        <v>5365</v>
      </c>
      <c r="F575" s="450">
        <v>0.16</v>
      </c>
      <c r="G575" s="450">
        <v>0.03</v>
      </c>
      <c r="H575" s="426">
        <f t="shared" si="8"/>
        <v>0.16</v>
      </c>
    </row>
    <row r="576" spans="1:8" x14ac:dyDescent="0.25">
      <c r="A576" s="449"/>
      <c r="B576" s="449">
        <v>4375</v>
      </c>
      <c r="C576" s="439" t="s">
        <v>6732</v>
      </c>
      <c r="D576" s="449" t="s">
        <v>60</v>
      </c>
      <c r="E576" s="449" t="s">
        <v>6189</v>
      </c>
      <c r="F576" s="450">
        <v>0.24</v>
      </c>
      <c r="G576" s="450">
        <v>0.05</v>
      </c>
      <c r="H576" s="426">
        <f t="shared" si="8"/>
        <v>0.24</v>
      </c>
    </row>
    <row r="577" spans="1:8" x14ac:dyDescent="0.25">
      <c r="A577" s="449"/>
      <c r="B577" s="449">
        <v>11950</v>
      </c>
      <c r="C577" s="439" t="s">
        <v>6733</v>
      </c>
      <c r="D577" s="449" t="s">
        <v>60</v>
      </c>
      <c r="E577" s="449" t="s">
        <v>5365</v>
      </c>
      <c r="F577" s="450">
        <v>0.49</v>
      </c>
      <c r="G577" s="450">
        <v>0.1</v>
      </c>
      <c r="H577" s="426">
        <f t="shared" si="8"/>
        <v>0.49</v>
      </c>
    </row>
    <row r="578" spans="1:8" x14ac:dyDescent="0.25">
      <c r="A578" s="449"/>
      <c r="B578" s="449">
        <v>4376</v>
      </c>
      <c r="C578" s="439" t="s">
        <v>6734</v>
      </c>
      <c r="D578" s="449" t="s">
        <v>60</v>
      </c>
      <c r="E578" s="449" t="s">
        <v>5365</v>
      </c>
      <c r="F578" s="450">
        <v>0.46</v>
      </c>
      <c r="G578" s="450">
        <v>0.09</v>
      </c>
      <c r="H578" s="426">
        <f t="shared" si="8"/>
        <v>0.46</v>
      </c>
    </row>
    <row r="579" spans="1:8" x14ac:dyDescent="0.25">
      <c r="A579" s="449"/>
      <c r="B579" s="449">
        <v>7583</v>
      </c>
      <c r="C579" s="439" t="s">
        <v>6735</v>
      </c>
      <c r="D579" s="449" t="s">
        <v>60</v>
      </c>
      <c r="E579" s="449" t="s">
        <v>5365</v>
      </c>
      <c r="F579" s="450">
        <v>1</v>
      </c>
      <c r="G579" s="450">
        <v>0.2</v>
      </c>
      <c r="H579" s="426">
        <f t="shared" si="8"/>
        <v>1</v>
      </c>
    </row>
    <row r="580" spans="1:8" x14ac:dyDescent="0.25">
      <c r="A580" s="449"/>
      <c r="B580" s="449">
        <v>4350</v>
      </c>
      <c r="C580" s="439" t="s">
        <v>6736</v>
      </c>
      <c r="D580" s="449" t="s">
        <v>60</v>
      </c>
      <c r="E580" s="449" t="s">
        <v>5365</v>
      </c>
      <c r="F580" s="450"/>
      <c r="G580" s="450">
        <v>0.62</v>
      </c>
      <c r="H580" s="426">
        <f t="shared" si="8"/>
        <v>0.62</v>
      </c>
    </row>
    <row r="581" spans="1:8" x14ac:dyDescent="0.25">
      <c r="A581" s="449"/>
      <c r="B581" s="449">
        <v>44400</v>
      </c>
      <c r="C581" s="439" t="s">
        <v>6737</v>
      </c>
      <c r="D581" s="449" t="s">
        <v>60</v>
      </c>
      <c r="E581" s="449" t="s">
        <v>5365</v>
      </c>
      <c r="F581" s="450">
        <v>40.54</v>
      </c>
      <c r="G581" s="450">
        <v>31.57</v>
      </c>
      <c r="H581" s="426">
        <f t="shared" si="8"/>
        <v>40.54</v>
      </c>
    </row>
    <row r="582" spans="1:8" x14ac:dyDescent="0.25">
      <c r="A582" s="449"/>
      <c r="B582" s="449">
        <v>39886</v>
      </c>
      <c r="C582" s="439" t="s">
        <v>6738</v>
      </c>
      <c r="D582" s="449" t="s">
        <v>60</v>
      </c>
      <c r="E582" s="449" t="s">
        <v>5365</v>
      </c>
      <c r="F582" s="450"/>
      <c r="G582" s="450">
        <v>6.3</v>
      </c>
      <c r="H582" s="426">
        <f t="shared" si="8"/>
        <v>6.3</v>
      </c>
    </row>
    <row r="583" spans="1:8" x14ac:dyDescent="0.25">
      <c r="A583" s="449"/>
      <c r="B583" s="449">
        <v>39887</v>
      </c>
      <c r="C583" s="439" t="s">
        <v>6739</v>
      </c>
      <c r="D583" s="449" t="s">
        <v>60</v>
      </c>
      <c r="E583" s="449" t="s">
        <v>5365</v>
      </c>
      <c r="F583" s="450"/>
      <c r="G583" s="450">
        <v>9.4600000000000009</v>
      </c>
      <c r="H583" s="426">
        <f t="shared" si="8"/>
        <v>9.4600000000000009</v>
      </c>
    </row>
    <row r="584" spans="1:8" x14ac:dyDescent="0.25">
      <c r="A584" s="449"/>
      <c r="B584" s="449">
        <v>39888</v>
      </c>
      <c r="C584" s="439" t="s">
        <v>6740</v>
      </c>
      <c r="D584" s="449" t="s">
        <v>60</v>
      </c>
      <c r="E584" s="449" t="s">
        <v>5365</v>
      </c>
      <c r="F584" s="450"/>
      <c r="G584" s="450">
        <v>21.63</v>
      </c>
      <c r="H584" s="426">
        <f t="shared" si="8"/>
        <v>21.63</v>
      </c>
    </row>
    <row r="585" spans="1:8" x14ac:dyDescent="0.25">
      <c r="A585" s="449"/>
      <c r="B585" s="449">
        <v>39890</v>
      </c>
      <c r="C585" s="439" t="s">
        <v>6741</v>
      </c>
      <c r="D585" s="449" t="s">
        <v>60</v>
      </c>
      <c r="E585" s="449" t="s">
        <v>5365</v>
      </c>
      <c r="F585" s="450"/>
      <c r="G585" s="450">
        <v>36.92</v>
      </c>
      <c r="H585" s="426">
        <f t="shared" si="8"/>
        <v>36.92</v>
      </c>
    </row>
    <row r="586" spans="1:8" x14ac:dyDescent="0.25">
      <c r="A586" s="449"/>
      <c r="B586" s="449">
        <v>39891</v>
      </c>
      <c r="C586" s="439" t="s">
        <v>6742</v>
      </c>
      <c r="D586" s="449" t="s">
        <v>60</v>
      </c>
      <c r="E586" s="449" t="s">
        <v>5365</v>
      </c>
      <c r="F586" s="450"/>
      <c r="G586" s="450">
        <v>52.06</v>
      </c>
      <c r="H586" s="426">
        <f t="shared" si="8"/>
        <v>52.06</v>
      </c>
    </row>
    <row r="587" spans="1:8" x14ac:dyDescent="0.25">
      <c r="A587" s="449"/>
      <c r="B587" s="449">
        <v>39892</v>
      </c>
      <c r="C587" s="439" t="s">
        <v>6743</v>
      </c>
      <c r="D587" s="449" t="s">
        <v>60</v>
      </c>
      <c r="E587" s="449" t="s">
        <v>5365</v>
      </c>
      <c r="F587" s="450"/>
      <c r="G587" s="450">
        <v>162.29</v>
      </c>
      <c r="H587" s="426">
        <f t="shared" si="8"/>
        <v>162.29</v>
      </c>
    </row>
    <row r="588" spans="1:8" x14ac:dyDescent="0.25">
      <c r="A588" s="449"/>
      <c r="B588" s="449">
        <v>790</v>
      </c>
      <c r="C588" s="439" t="s">
        <v>6744</v>
      </c>
      <c r="D588" s="449" t="s">
        <v>60</v>
      </c>
      <c r="E588" s="449" t="s">
        <v>5365</v>
      </c>
      <c r="F588" s="450">
        <v>20.96</v>
      </c>
      <c r="G588" s="450">
        <v>21.58</v>
      </c>
      <c r="H588" s="426">
        <f t="shared" ref="H588:H651" si="9">IF(F588&gt;0,F588,G588)</f>
        <v>20.96</v>
      </c>
    </row>
    <row r="589" spans="1:8" x14ac:dyDescent="0.25">
      <c r="A589" s="449"/>
      <c r="B589" s="449">
        <v>791</v>
      </c>
      <c r="C589" s="439" t="s">
        <v>6745</v>
      </c>
      <c r="D589" s="449" t="s">
        <v>60</v>
      </c>
      <c r="E589" s="449" t="s">
        <v>5365</v>
      </c>
      <c r="F589" s="450">
        <v>20.96</v>
      </c>
      <c r="G589" s="450">
        <v>21.58</v>
      </c>
      <c r="H589" s="426">
        <f t="shared" si="9"/>
        <v>20.96</v>
      </c>
    </row>
    <row r="590" spans="1:8" x14ac:dyDescent="0.25">
      <c r="A590" s="449"/>
      <c r="B590" s="449">
        <v>766</v>
      </c>
      <c r="C590" s="439" t="s">
        <v>6746</v>
      </c>
      <c r="D590" s="449" t="s">
        <v>60</v>
      </c>
      <c r="E590" s="449" t="s">
        <v>5365</v>
      </c>
      <c r="F590" s="450">
        <v>20.96</v>
      </c>
      <c r="G590" s="450">
        <v>21.58</v>
      </c>
      <c r="H590" s="426">
        <f t="shared" si="9"/>
        <v>20.96</v>
      </c>
    </row>
    <row r="591" spans="1:8" x14ac:dyDescent="0.25">
      <c r="A591" s="449"/>
      <c r="B591" s="449">
        <v>767</v>
      </c>
      <c r="C591" s="439" t="s">
        <v>6747</v>
      </c>
      <c r="D591" s="449" t="s">
        <v>60</v>
      </c>
      <c r="E591" s="449" t="s">
        <v>5365</v>
      </c>
      <c r="F591" s="450">
        <v>20.96</v>
      </c>
      <c r="G591" s="450">
        <v>21.58</v>
      </c>
      <c r="H591" s="426">
        <f t="shared" si="9"/>
        <v>20.96</v>
      </c>
    </row>
    <row r="592" spans="1:8" x14ac:dyDescent="0.25">
      <c r="A592" s="449"/>
      <c r="B592" s="449">
        <v>789</v>
      </c>
      <c r="C592" s="439" t="s">
        <v>6748</v>
      </c>
      <c r="D592" s="449" t="s">
        <v>60</v>
      </c>
      <c r="E592" s="449" t="s">
        <v>5365</v>
      </c>
      <c r="F592" s="450">
        <v>16.11</v>
      </c>
      <c r="G592" s="450">
        <v>16.579999999999998</v>
      </c>
      <c r="H592" s="426">
        <f t="shared" si="9"/>
        <v>16.11</v>
      </c>
    </row>
    <row r="593" spans="1:8" x14ac:dyDescent="0.25">
      <c r="A593" s="449"/>
      <c r="B593" s="449">
        <v>768</v>
      </c>
      <c r="C593" s="439" t="s">
        <v>6749</v>
      </c>
      <c r="D593" s="449" t="s">
        <v>60</v>
      </c>
      <c r="E593" s="449" t="s">
        <v>5365</v>
      </c>
      <c r="F593" s="450">
        <v>16.46</v>
      </c>
      <c r="G593" s="450">
        <v>16.95</v>
      </c>
      <c r="H593" s="426">
        <f t="shared" si="9"/>
        <v>16.46</v>
      </c>
    </row>
    <row r="594" spans="1:8" x14ac:dyDescent="0.25">
      <c r="A594" s="449"/>
      <c r="B594" s="449">
        <v>769</v>
      </c>
      <c r="C594" s="439" t="s">
        <v>6750</v>
      </c>
      <c r="D594" s="449" t="s">
        <v>60</v>
      </c>
      <c r="E594" s="449" t="s">
        <v>5365</v>
      </c>
      <c r="F594" s="450">
        <v>16.46</v>
      </c>
      <c r="G594" s="450">
        <v>16.95</v>
      </c>
      <c r="H594" s="426">
        <f t="shared" si="9"/>
        <v>16.46</v>
      </c>
    </row>
    <row r="595" spans="1:8" x14ac:dyDescent="0.25">
      <c r="A595" s="449"/>
      <c r="B595" s="449">
        <v>764</v>
      </c>
      <c r="C595" s="439" t="s">
        <v>6751</v>
      </c>
      <c r="D595" s="449" t="s">
        <v>60</v>
      </c>
      <c r="E595" s="449" t="s">
        <v>6189</v>
      </c>
      <c r="F595" s="450">
        <v>10.130000000000001</v>
      </c>
      <c r="G595" s="450">
        <v>10.43</v>
      </c>
      <c r="H595" s="426">
        <f t="shared" si="9"/>
        <v>10.130000000000001</v>
      </c>
    </row>
    <row r="596" spans="1:8" x14ac:dyDescent="0.25">
      <c r="A596" s="449"/>
      <c r="B596" s="449">
        <v>765</v>
      </c>
      <c r="C596" s="439" t="s">
        <v>6752</v>
      </c>
      <c r="D596" s="449" t="s">
        <v>60</v>
      </c>
      <c r="E596" s="449" t="s">
        <v>5365</v>
      </c>
      <c r="F596" s="450">
        <v>10.130000000000001</v>
      </c>
      <c r="G596" s="450">
        <v>10.43</v>
      </c>
      <c r="H596" s="426">
        <f t="shared" si="9"/>
        <v>10.130000000000001</v>
      </c>
    </row>
    <row r="597" spans="1:8" x14ac:dyDescent="0.25">
      <c r="A597" s="449"/>
      <c r="B597" s="449">
        <v>770</v>
      </c>
      <c r="C597" s="439" t="s">
        <v>6753</v>
      </c>
      <c r="D597" s="449" t="s">
        <v>60</v>
      </c>
      <c r="E597" s="449" t="s">
        <v>5365</v>
      </c>
      <c r="F597" s="450">
        <v>5.81</v>
      </c>
      <c r="G597" s="450">
        <v>5.98</v>
      </c>
      <c r="H597" s="426">
        <f t="shared" si="9"/>
        <v>5.81</v>
      </c>
    </row>
    <row r="598" spans="1:8" x14ac:dyDescent="0.25">
      <c r="A598" s="449"/>
      <c r="B598" s="449">
        <v>12394</v>
      </c>
      <c r="C598" s="439" t="s">
        <v>6754</v>
      </c>
      <c r="D598" s="449" t="s">
        <v>60</v>
      </c>
      <c r="E598" s="449" t="s">
        <v>5365</v>
      </c>
      <c r="F598" s="450">
        <v>5.81</v>
      </c>
      <c r="G598" s="450">
        <v>5.98</v>
      </c>
      <c r="H598" s="426">
        <f t="shared" si="9"/>
        <v>5.81</v>
      </c>
    </row>
    <row r="599" spans="1:8" x14ac:dyDescent="0.25">
      <c r="A599" s="449"/>
      <c r="B599" s="449">
        <v>787</v>
      </c>
      <c r="C599" s="439" t="s">
        <v>6755</v>
      </c>
      <c r="D599" s="449" t="s">
        <v>60</v>
      </c>
      <c r="E599" s="449" t="s">
        <v>5365</v>
      </c>
      <c r="F599" s="450">
        <v>45.25</v>
      </c>
      <c r="G599" s="450">
        <v>46.59</v>
      </c>
      <c r="H599" s="426">
        <f t="shared" si="9"/>
        <v>45.25</v>
      </c>
    </row>
    <row r="600" spans="1:8" x14ac:dyDescent="0.25">
      <c r="A600" s="449"/>
      <c r="B600" s="449">
        <v>774</v>
      </c>
      <c r="C600" s="439" t="s">
        <v>6756</v>
      </c>
      <c r="D600" s="449" t="s">
        <v>60</v>
      </c>
      <c r="E600" s="449" t="s">
        <v>5365</v>
      </c>
      <c r="F600" s="450">
        <v>45.25</v>
      </c>
      <c r="G600" s="450">
        <v>46.59</v>
      </c>
      <c r="H600" s="426">
        <f t="shared" si="9"/>
        <v>45.25</v>
      </c>
    </row>
    <row r="601" spans="1:8" x14ac:dyDescent="0.25">
      <c r="A601" s="449"/>
      <c r="B601" s="449">
        <v>773</v>
      </c>
      <c r="C601" s="439" t="s">
        <v>6757</v>
      </c>
      <c r="D601" s="449" t="s">
        <v>60</v>
      </c>
      <c r="E601" s="449" t="s">
        <v>5365</v>
      </c>
      <c r="F601" s="450">
        <v>45.25</v>
      </c>
      <c r="G601" s="450">
        <v>46.59</v>
      </c>
      <c r="H601" s="426">
        <f t="shared" si="9"/>
        <v>45.25</v>
      </c>
    </row>
    <row r="602" spans="1:8" x14ac:dyDescent="0.25">
      <c r="A602" s="449"/>
      <c r="B602" s="449">
        <v>775</v>
      </c>
      <c r="C602" s="439" t="s">
        <v>6758</v>
      </c>
      <c r="D602" s="449" t="s">
        <v>60</v>
      </c>
      <c r="E602" s="449" t="s">
        <v>5365</v>
      </c>
      <c r="F602" s="450">
        <v>45.25</v>
      </c>
      <c r="G602" s="450">
        <v>46.59</v>
      </c>
      <c r="H602" s="426">
        <f t="shared" si="9"/>
        <v>45.25</v>
      </c>
    </row>
    <row r="603" spans="1:8" x14ac:dyDescent="0.25">
      <c r="A603" s="449"/>
      <c r="B603" s="449">
        <v>788</v>
      </c>
      <c r="C603" s="439" t="s">
        <v>6759</v>
      </c>
      <c r="D603" s="449" t="s">
        <v>60</v>
      </c>
      <c r="E603" s="449" t="s">
        <v>5365</v>
      </c>
      <c r="F603" s="450">
        <v>28.12</v>
      </c>
      <c r="G603" s="450">
        <v>28.96</v>
      </c>
      <c r="H603" s="426">
        <f t="shared" si="9"/>
        <v>28.12</v>
      </c>
    </row>
    <row r="604" spans="1:8" x14ac:dyDescent="0.25">
      <c r="A604" s="449"/>
      <c r="B604" s="449">
        <v>772</v>
      </c>
      <c r="C604" s="439" t="s">
        <v>6760</v>
      </c>
      <c r="D604" s="449" t="s">
        <v>60</v>
      </c>
      <c r="E604" s="449" t="s">
        <v>5365</v>
      </c>
      <c r="F604" s="450">
        <v>28.12</v>
      </c>
      <c r="G604" s="450">
        <v>28.96</v>
      </c>
      <c r="H604" s="426">
        <f t="shared" si="9"/>
        <v>28.12</v>
      </c>
    </row>
    <row r="605" spans="1:8" x14ac:dyDescent="0.25">
      <c r="A605" s="449"/>
      <c r="B605" s="449">
        <v>771</v>
      </c>
      <c r="C605" s="439" t="s">
        <v>6761</v>
      </c>
      <c r="D605" s="449" t="s">
        <v>60</v>
      </c>
      <c r="E605" s="449" t="s">
        <v>5365</v>
      </c>
      <c r="F605" s="450">
        <v>28.12</v>
      </c>
      <c r="G605" s="450">
        <v>28.96</v>
      </c>
      <c r="H605" s="426">
        <f t="shared" si="9"/>
        <v>28.12</v>
      </c>
    </row>
    <row r="606" spans="1:8" x14ac:dyDescent="0.25">
      <c r="A606" s="449"/>
      <c r="B606" s="449">
        <v>776</v>
      </c>
      <c r="C606" s="439" t="s">
        <v>6762</v>
      </c>
      <c r="D606" s="449" t="s">
        <v>60</v>
      </c>
      <c r="E606" s="449" t="s">
        <v>5365</v>
      </c>
      <c r="F606" s="450">
        <v>66.7</v>
      </c>
      <c r="G606" s="450">
        <v>68.680000000000007</v>
      </c>
      <c r="H606" s="426">
        <f t="shared" si="9"/>
        <v>66.7</v>
      </c>
    </row>
    <row r="607" spans="1:8" x14ac:dyDescent="0.25">
      <c r="A607" s="449"/>
      <c r="B607" s="449">
        <v>777</v>
      </c>
      <c r="C607" s="439" t="s">
        <v>6763</v>
      </c>
      <c r="D607" s="449" t="s">
        <v>60</v>
      </c>
      <c r="E607" s="449" t="s">
        <v>5365</v>
      </c>
      <c r="F607" s="450">
        <v>64.849999999999994</v>
      </c>
      <c r="G607" s="450">
        <v>66.77</v>
      </c>
      <c r="H607" s="426">
        <f t="shared" si="9"/>
        <v>64.849999999999994</v>
      </c>
    </row>
    <row r="608" spans="1:8" x14ac:dyDescent="0.25">
      <c r="A608" s="449"/>
      <c r="B608" s="449">
        <v>780</v>
      </c>
      <c r="C608" s="439" t="s">
        <v>6764</v>
      </c>
      <c r="D608" s="449" t="s">
        <v>60</v>
      </c>
      <c r="E608" s="449" t="s">
        <v>5365</v>
      </c>
      <c r="F608" s="450">
        <v>65.17</v>
      </c>
      <c r="G608" s="450">
        <v>67.099999999999994</v>
      </c>
      <c r="H608" s="426">
        <f t="shared" si="9"/>
        <v>65.17</v>
      </c>
    </row>
    <row r="609" spans="1:8" x14ac:dyDescent="0.25">
      <c r="A609" s="449"/>
      <c r="B609" s="449">
        <v>778</v>
      </c>
      <c r="C609" s="439" t="s">
        <v>6765</v>
      </c>
      <c r="D609" s="449" t="s">
        <v>60</v>
      </c>
      <c r="E609" s="449" t="s">
        <v>5365</v>
      </c>
      <c r="F609" s="450">
        <v>66.7</v>
      </c>
      <c r="G609" s="450">
        <v>68.680000000000007</v>
      </c>
      <c r="H609" s="426">
        <f t="shared" si="9"/>
        <v>66.7</v>
      </c>
    </row>
    <row r="610" spans="1:8" x14ac:dyDescent="0.25">
      <c r="A610" s="449"/>
      <c r="B610" s="449">
        <v>779</v>
      </c>
      <c r="C610" s="439" t="s">
        <v>6766</v>
      </c>
      <c r="D610" s="449" t="s">
        <v>60</v>
      </c>
      <c r="E610" s="449" t="s">
        <v>5365</v>
      </c>
      <c r="F610" s="450">
        <v>6.99</v>
      </c>
      <c r="G610" s="450">
        <v>7.2</v>
      </c>
      <c r="H610" s="426">
        <f t="shared" si="9"/>
        <v>6.99</v>
      </c>
    </row>
    <row r="611" spans="1:8" x14ac:dyDescent="0.25">
      <c r="A611" s="449"/>
      <c r="B611" s="449">
        <v>781</v>
      </c>
      <c r="C611" s="439" t="s">
        <v>6767</v>
      </c>
      <c r="D611" s="449" t="s">
        <v>60</v>
      </c>
      <c r="E611" s="449" t="s">
        <v>5365</v>
      </c>
      <c r="F611" s="450">
        <v>123.25</v>
      </c>
      <c r="G611" s="450">
        <v>126.9</v>
      </c>
      <c r="H611" s="426">
        <f t="shared" si="9"/>
        <v>123.25</v>
      </c>
    </row>
    <row r="612" spans="1:8" x14ac:dyDescent="0.25">
      <c r="A612" s="449"/>
      <c r="B612" s="449">
        <v>786</v>
      </c>
      <c r="C612" s="439" t="s">
        <v>6768</v>
      </c>
      <c r="D612" s="449" t="s">
        <v>60</v>
      </c>
      <c r="E612" s="449" t="s">
        <v>5365</v>
      </c>
      <c r="F612" s="450">
        <v>123.25</v>
      </c>
      <c r="G612" s="450">
        <v>126.9</v>
      </c>
      <c r="H612" s="426">
        <f t="shared" si="9"/>
        <v>123.25</v>
      </c>
    </row>
    <row r="613" spans="1:8" x14ac:dyDescent="0.25">
      <c r="A613" s="449"/>
      <c r="B613" s="449">
        <v>782</v>
      </c>
      <c r="C613" s="439" t="s">
        <v>6769</v>
      </c>
      <c r="D613" s="449" t="s">
        <v>60</v>
      </c>
      <c r="E613" s="449" t="s">
        <v>5365</v>
      </c>
      <c r="F613" s="450">
        <v>123.25</v>
      </c>
      <c r="G613" s="450">
        <v>126.9</v>
      </c>
      <c r="H613" s="426">
        <f t="shared" si="9"/>
        <v>123.25</v>
      </c>
    </row>
    <row r="614" spans="1:8" x14ac:dyDescent="0.25">
      <c r="A614" s="449"/>
      <c r="B614" s="449">
        <v>783</v>
      </c>
      <c r="C614" s="439" t="s">
        <v>6770</v>
      </c>
      <c r="D614" s="449" t="s">
        <v>60</v>
      </c>
      <c r="E614" s="449" t="s">
        <v>5365</v>
      </c>
      <c r="F614" s="450">
        <v>337.31</v>
      </c>
      <c r="G614" s="450">
        <v>347.3</v>
      </c>
      <c r="H614" s="426">
        <f t="shared" si="9"/>
        <v>337.31</v>
      </c>
    </row>
    <row r="615" spans="1:8" x14ac:dyDescent="0.25">
      <c r="A615" s="449"/>
      <c r="B615" s="449">
        <v>785</v>
      </c>
      <c r="C615" s="439" t="s">
        <v>6771</v>
      </c>
      <c r="D615" s="449" t="s">
        <v>60</v>
      </c>
      <c r="E615" s="449" t="s">
        <v>5365</v>
      </c>
      <c r="F615" s="450">
        <v>356.4</v>
      </c>
      <c r="G615" s="450">
        <v>366.96</v>
      </c>
      <c r="H615" s="426">
        <f t="shared" si="9"/>
        <v>356.4</v>
      </c>
    </row>
    <row r="616" spans="1:8" x14ac:dyDescent="0.25">
      <c r="A616" s="449"/>
      <c r="B616" s="449">
        <v>784</v>
      </c>
      <c r="C616" s="439" t="s">
        <v>6772</v>
      </c>
      <c r="D616" s="449" t="s">
        <v>60</v>
      </c>
      <c r="E616" s="449" t="s">
        <v>5365</v>
      </c>
      <c r="F616" s="450">
        <v>382.33</v>
      </c>
      <c r="G616" s="450">
        <v>393.66</v>
      </c>
      <c r="H616" s="426">
        <f t="shared" si="9"/>
        <v>382.33</v>
      </c>
    </row>
    <row r="617" spans="1:8" x14ac:dyDescent="0.25">
      <c r="A617" s="449"/>
      <c r="B617" s="449">
        <v>828</v>
      </c>
      <c r="C617" s="439" t="s">
        <v>6773</v>
      </c>
      <c r="D617" s="449" t="s">
        <v>60</v>
      </c>
      <c r="E617" s="449" t="s">
        <v>5365</v>
      </c>
      <c r="F617" s="450">
        <v>0.73</v>
      </c>
      <c r="G617" s="450">
        <v>0.7</v>
      </c>
      <c r="H617" s="426">
        <f t="shared" si="9"/>
        <v>0.73</v>
      </c>
    </row>
    <row r="618" spans="1:8" x14ac:dyDescent="0.25">
      <c r="A618" s="449"/>
      <c r="B618" s="449">
        <v>829</v>
      </c>
      <c r="C618" s="439" t="s">
        <v>6774</v>
      </c>
      <c r="D618" s="449" t="s">
        <v>60</v>
      </c>
      <c r="E618" s="449" t="s">
        <v>5365</v>
      </c>
      <c r="F618" s="450">
        <v>1.17</v>
      </c>
      <c r="G618" s="450">
        <v>1.1200000000000001</v>
      </c>
      <c r="H618" s="426">
        <f t="shared" si="9"/>
        <v>1.17</v>
      </c>
    </row>
    <row r="619" spans="1:8" x14ac:dyDescent="0.25">
      <c r="A619" s="449"/>
      <c r="B619" s="449">
        <v>812</v>
      </c>
      <c r="C619" s="439" t="s">
        <v>6775</v>
      </c>
      <c r="D619" s="449" t="s">
        <v>60</v>
      </c>
      <c r="E619" s="449" t="s">
        <v>5365</v>
      </c>
      <c r="F619" s="450">
        <v>2.58</v>
      </c>
      <c r="G619" s="450">
        <v>2.48</v>
      </c>
      <c r="H619" s="426">
        <f t="shared" si="9"/>
        <v>2.58</v>
      </c>
    </row>
    <row r="620" spans="1:8" x14ac:dyDescent="0.25">
      <c r="A620" s="449"/>
      <c r="B620" s="449">
        <v>819</v>
      </c>
      <c r="C620" s="439" t="s">
        <v>6776</v>
      </c>
      <c r="D620" s="449" t="s">
        <v>60</v>
      </c>
      <c r="E620" s="449" t="s">
        <v>5365</v>
      </c>
      <c r="F620" s="450">
        <v>4.4800000000000004</v>
      </c>
      <c r="G620" s="450">
        <v>4.3</v>
      </c>
      <c r="H620" s="426">
        <f t="shared" si="9"/>
        <v>4.4800000000000004</v>
      </c>
    </row>
    <row r="621" spans="1:8" x14ac:dyDescent="0.25">
      <c r="A621" s="449"/>
      <c r="B621" s="449">
        <v>818</v>
      </c>
      <c r="C621" s="439" t="s">
        <v>6777</v>
      </c>
      <c r="D621" s="449" t="s">
        <v>60</v>
      </c>
      <c r="E621" s="449" t="s">
        <v>5365</v>
      </c>
      <c r="F621" s="450">
        <v>8.3699999999999992</v>
      </c>
      <c r="G621" s="450">
        <v>8.0299999999999994</v>
      </c>
      <c r="H621" s="426">
        <f t="shared" si="9"/>
        <v>8.3699999999999992</v>
      </c>
    </row>
    <row r="622" spans="1:8" x14ac:dyDescent="0.25">
      <c r="A622" s="449"/>
      <c r="B622" s="449">
        <v>20086</v>
      </c>
      <c r="C622" s="439" t="s">
        <v>6778</v>
      </c>
      <c r="D622" s="449" t="s">
        <v>60</v>
      </c>
      <c r="E622" s="449" t="s">
        <v>5365</v>
      </c>
      <c r="F622" s="450">
        <v>3.69</v>
      </c>
      <c r="G622" s="450">
        <v>3.71</v>
      </c>
      <c r="H622" s="426">
        <f t="shared" si="9"/>
        <v>3.69</v>
      </c>
    </row>
    <row r="623" spans="1:8" x14ac:dyDescent="0.25">
      <c r="A623" s="449"/>
      <c r="B623" s="449">
        <v>832</v>
      </c>
      <c r="C623" s="439" t="s">
        <v>6779</v>
      </c>
      <c r="D623" s="449" t="s">
        <v>60</v>
      </c>
      <c r="E623" s="449" t="s">
        <v>5365</v>
      </c>
      <c r="F623" s="450">
        <v>3.46</v>
      </c>
      <c r="G623" s="450">
        <v>3.31</v>
      </c>
      <c r="H623" s="426">
        <f t="shared" si="9"/>
        <v>3.46</v>
      </c>
    </row>
    <row r="624" spans="1:8" x14ac:dyDescent="0.25">
      <c r="A624" s="449"/>
      <c r="B624" s="449">
        <v>834</v>
      </c>
      <c r="C624" s="439" t="s">
        <v>6780</v>
      </c>
      <c r="D624" s="449" t="s">
        <v>60</v>
      </c>
      <c r="E624" s="449" t="s">
        <v>5365</v>
      </c>
      <c r="F624" s="450">
        <v>4.4800000000000004</v>
      </c>
      <c r="G624" s="450">
        <v>4.29</v>
      </c>
      <c r="H624" s="426">
        <f t="shared" si="9"/>
        <v>4.4800000000000004</v>
      </c>
    </row>
    <row r="625" spans="1:8" x14ac:dyDescent="0.25">
      <c r="A625" s="449"/>
      <c r="B625" s="449">
        <v>813</v>
      </c>
      <c r="C625" s="439" t="s">
        <v>6781</v>
      </c>
      <c r="D625" s="449" t="s">
        <v>60</v>
      </c>
      <c r="E625" s="449" t="s">
        <v>5365</v>
      </c>
      <c r="F625" s="450">
        <v>5.21</v>
      </c>
      <c r="G625" s="450">
        <v>4.99</v>
      </c>
      <c r="H625" s="426">
        <f t="shared" si="9"/>
        <v>5.21</v>
      </c>
    </row>
    <row r="626" spans="1:8" x14ac:dyDescent="0.25">
      <c r="A626" s="449"/>
      <c r="B626" s="449">
        <v>820</v>
      </c>
      <c r="C626" s="439" t="s">
        <v>6782</v>
      </c>
      <c r="D626" s="449" t="s">
        <v>60</v>
      </c>
      <c r="E626" s="449" t="s">
        <v>5365</v>
      </c>
      <c r="F626" s="450">
        <v>7.01</v>
      </c>
      <c r="G626" s="450">
        <v>6.72</v>
      </c>
      <c r="H626" s="426">
        <f t="shared" si="9"/>
        <v>7.01</v>
      </c>
    </row>
    <row r="627" spans="1:8" x14ac:dyDescent="0.25">
      <c r="A627" s="449"/>
      <c r="B627" s="449">
        <v>816</v>
      </c>
      <c r="C627" s="439" t="s">
        <v>6783</v>
      </c>
      <c r="D627" s="449" t="s">
        <v>60</v>
      </c>
      <c r="E627" s="449" t="s">
        <v>5365</v>
      </c>
      <c r="F627" s="450">
        <v>12.5</v>
      </c>
      <c r="G627" s="450">
        <v>11.98</v>
      </c>
      <c r="H627" s="426">
        <f t="shared" si="9"/>
        <v>12.5</v>
      </c>
    </row>
    <row r="628" spans="1:8" x14ac:dyDescent="0.25">
      <c r="A628" s="449"/>
      <c r="B628" s="449">
        <v>814</v>
      </c>
      <c r="C628" s="439" t="s">
        <v>6784</v>
      </c>
      <c r="D628" s="449" t="s">
        <v>60</v>
      </c>
      <c r="E628" s="449" t="s">
        <v>5365</v>
      </c>
      <c r="F628" s="450">
        <v>15.52</v>
      </c>
      <c r="G628" s="450">
        <v>14.88</v>
      </c>
      <c r="H628" s="426">
        <f t="shared" si="9"/>
        <v>15.52</v>
      </c>
    </row>
    <row r="629" spans="1:8" x14ac:dyDescent="0.25">
      <c r="A629" s="449"/>
      <c r="B629" s="449">
        <v>822</v>
      </c>
      <c r="C629" s="439" t="s">
        <v>6785</v>
      </c>
      <c r="D629" s="449" t="s">
        <v>60</v>
      </c>
      <c r="E629" s="449" t="s">
        <v>5365</v>
      </c>
      <c r="F629" s="450">
        <v>20.260000000000002</v>
      </c>
      <c r="G629" s="450">
        <v>19.43</v>
      </c>
      <c r="H629" s="426">
        <f t="shared" si="9"/>
        <v>20.260000000000002</v>
      </c>
    </row>
    <row r="630" spans="1:8" x14ac:dyDescent="0.25">
      <c r="A630" s="449"/>
      <c r="B630" s="449">
        <v>821</v>
      </c>
      <c r="C630" s="439" t="s">
        <v>6786</v>
      </c>
      <c r="D630" s="449" t="s">
        <v>60</v>
      </c>
      <c r="E630" s="449" t="s">
        <v>5365</v>
      </c>
      <c r="F630" s="450">
        <v>23.18</v>
      </c>
      <c r="G630" s="450">
        <v>22.22</v>
      </c>
      <c r="H630" s="426">
        <f t="shared" si="9"/>
        <v>23.18</v>
      </c>
    </row>
    <row r="631" spans="1:8" x14ac:dyDescent="0.25">
      <c r="A631" s="449"/>
      <c r="B631" s="449">
        <v>39191</v>
      </c>
      <c r="C631" s="439" t="s">
        <v>6787</v>
      </c>
      <c r="D631" s="449" t="s">
        <v>60</v>
      </c>
      <c r="E631" s="449" t="s">
        <v>5365</v>
      </c>
      <c r="F631" s="450">
        <v>26.4</v>
      </c>
      <c r="G631" s="450">
        <v>23.21</v>
      </c>
      <c r="H631" s="426">
        <f t="shared" si="9"/>
        <v>26.4</v>
      </c>
    </row>
    <row r="632" spans="1:8" x14ac:dyDescent="0.25">
      <c r="A632" s="449"/>
      <c r="B632" s="449">
        <v>39190</v>
      </c>
      <c r="C632" s="439" t="s">
        <v>6788</v>
      </c>
      <c r="D632" s="449" t="s">
        <v>60</v>
      </c>
      <c r="E632" s="449" t="s">
        <v>5365</v>
      </c>
      <c r="F632" s="450">
        <v>27.58</v>
      </c>
      <c r="G632" s="450">
        <v>24.25</v>
      </c>
      <c r="H632" s="426">
        <f t="shared" si="9"/>
        <v>27.58</v>
      </c>
    </row>
    <row r="633" spans="1:8" x14ac:dyDescent="0.25">
      <c r="A633" s="449"/>
      <c r="B633" s="449">
        <v>39189</v>
      </c>
      <c r="C633" s="439" t="s">
        <v>6789</v>
      </c>
      <c r="D633" s="449" t="s">
        <v>60</v>
      </c>
      <c r="E633" s="449" t="s">
        <v>5365</v>
      </c>
      <c r="F633" s="450">
        <v>29.19</v>
      </c>
      <c r="G633" s="450">
        <v>25.66</v>
      </c>
      <c r="H633" s="426">
        <f t="shared" si="9"/>
        <v>29.19</v>
      </c>
    </row>
    <row r="634" spans="1:8" x14ac:dyDescent="0.25">
      <c r="A634" s="449"/>
      <c r="B634" s="449">
        <v>39188</v>
      </c>
      <c r="C634" s="439" t="s">
        <v>6790</v>
      </c>
      <c r="D634" s="449" t="s">
        <v>60</v>
      </c>
      <c r="E634" s="449" t="s">
        <v>5365</v>
      </c>
      <c r="F634" s="450">
        <v>21.49</v>
      </c>
      <c r="G634" s="450">
        <v>18.89</v>
      </c>
      <c r="H634" s="426">
        <f t="shared" si="9"/>
        <v>21.49</v>
      </c>
    </row>
    <row r="635" spans="1:8" x14ac:dyDescent="0.25">
      <c r="A635" s="449"/>
      <c r="B635" s="449">
        <v>39186</v>
      </c>
      <c r="C635" s="439" t="s">
        <v>6791</v>
      </c>
      <c r="D635" s="449" t="s">
        <v>60</v>
      </c>
      <c r="E635" s="449" t="s">
        <v>5365</v>
      </c>
      <c r="F635" s="450">
        <v>26.12</v>
      </c>
      <c r="G635" s="450">
        <v>22.96</v>
      </c>
      <c r="H635" s="426">
        <f t="shared" si="9"/>
        <v>26.12</v>
      </c>
    </row>
    <row r="636" spans="1:8" x14ac:dyDescent="0.25">
      <c r="A636" s="449"/>
      <c r="B636" s="449">
        <v>39187</v>
      </c>
      <c r="C636" s="439" t="s">
        <v>6792</v>
      </c>
      <c r="D636" s="449" t="s">
        <v>60</v>
      </c>
      <c r="E636" s="449" t="s">
        <v>5365</v>
      </c>
      <c r="F636" s="450">
        <v>22.52</v>
      </c>
      <c r="G636" s="450">
        <v>19.8</v>
      </c>
      <c r="H636" s="426">
        <f t="shared" si="9"/>
        <v>22.52</v>
      </c>
    </row>
    <row r="637" spans="1:8" x14ac:dyDescent="0.25">
      <c r="A637" s="449"/>
      <c r="B637" s="449">
        <v>39184</v>
      </c>
      <c r="C637" s="439" t="s">
        <v>6793</v>
      </c>
      <c r="D637" s="449" t="s">
        <v>60</v>
      </c>
      <c r="E637" s="449" t="s">
        <v>5365</v>
      </c>
      <c r="F637" s="450">
        <v>8.4700000000000006</v>
      </c>
      <c r="G637" s="450">
        <v>7.45</v>
      </c>
      <c r="H637" s="426">
        <f t="shared" si="9"/>
        <v>8.4700000000000006</v>
      </c>
    </row>
    <row r="638" spans="1:8" x14ac:dyDescent="0.25">
      <c r="A638" s="449"/>
      <c r="B638" s="449">
        <v>39185</v>
      </c>
      <c r="C638" s="439" t="s">
        <v>6794</v>
      </c>
      <c r="D638" s="449" t="s">
        <v>60</v>
      </c>
      <c r="E638" s="449" t="s">
        <v>5365</v>
      </c>
      <c r="F638" s="450">
        <v>7.73</v>
      </c>
      <c r="G638" s="450">
        <v>6.79</v>
      </c>
      <c r="H638" s="426">
        <f t="shared" si="9"/>
        <v>7.73</v>
      </c>
    </row>
    <row r="639" spans="1:8" x14ac:dyDescent="0.25">
      <c r="A639" s="449"/>
      <c r="B639" s="449">
        <v>39198</v>
      </c>
      <c r="C639" s="439" t="s">
        <v>6795</v>
      </c>
      <c r="D639" s="449" t="s">
        <v>60</v>
      </c>
      <c r="E639" s="449" t="s">
        <v>5365</v>
      </c>
      <c r="F639" s="450">
        <v>86.62</v>
      </c>
      <c r="G639" s="450">
        <v>76.14</v>
      </c>
      <c r="H639" s="426">
        <f t="shared" si="9"/>
        <v>86.62</v>
      </c>
    </row>
    <row r="640" spans="1:8" x14ac:dyDescent="0.25">
      <c r="A640" s="449"/>
      <c r="B640" s="449">
        <v>39197</v>
      </c>
      <c r="C640" s="439" t="s">
        <v>6796</v>
      </c>
      <c r="D640" s="449" t="s">
        <v>60</v>
      </c>
      <c r="E640" s="449" t="s">
        <v>5365</v>
      </c>
      <c r="F640" s="450">
        <v>90.49</v>
      </c>
      <c r="G640" s="450">
        <v>79.540000000000006</v>
      </c>
      <c r="H640" s="426">
        <f t="shared" si="9"/>
        <v>90.49</v>
      </c>
    </row>
    <row r="641" spans="1:8" x14ac:dyDescent="0.25">
      <c r="A641" s="449"/>
      <c r="B641" s="449">
        <v>39196</v>
      </c>
      <c r="C641" s="439" t="s">
        <v>6797</v>
      </c>
      <c r="D641" s="449" t="s">
        <v>60</v>
      </c>
      <c r="E641" s="449" t="s">
        <v>5365</v>
      </c>
      <c r="F641" s="450">
        <v>93.32</v>
      </c>
      <c r="G641" s="450">
        <v>82.03</v>
      </c>
      <c r="H641" s="426">
        <f t="shared" si="9"/>
        <v>93.32</v>
      </c>
    </row>
    <row r="642" spans="1:8" x14ac:dyDescent="0.25">
      <c r="A642" s="449"/>
      <c r="B642" s="449">
        <v>39199</v>
      </c>
      <c r="C642" s="439" t="s">
        <v>6798</v>
      </c>
      <c r="D642" s="449" t="s">
        <v>60</v>
      </c>
      <c r="E642" s="449" t="s">
        <v>5365</v>
      </c>
      <c r="F642" s="450">
        <v>83.36</v>
      </c>
      <c r="G642" s="450">
        <v>73.28</v>
      </c>
      <c r="H642" s="426">
        <f t="shared" si="9"/>
        <v>83.36</v>
      </c>
    </row>
    <row r="643" spans="1:8" x14ac:dyDescent="0.25">
      <c r="A643" s="449"/>
      <c r="B643" s="449">
        <v>39195</v>
      </c>
      <c r="C643" s="439" t="s">
        <v>6799</v>
      </c>
      <c r="D643" s="449" t="s">
        <v>60</v>
      </c>
      <c r="E643" s="449" t="s">
        <v>5365</v>
      </c>
      <c r="F643" s="450">
        <v>48.11</v>
      </c>
      <c r="G643" s="450">
        <v>42.29</v>
      </c>
      <c r="H643" s="426">
        <f t="shared" si="9"/>
        <v>48.11</v>
      </c>
    </row>
    <row r="644" spans="1:8" x14ac:dyDescent="0.25">
      <c r="A644" s="449"/>
      <c r="B644" s="449">
        <v>39194</v>
      </c>
      <c r="C644" s="439" t="s">
        <v>6800</v>
      </c>
      <c r="D644" s="449" t="s">
        <v>60</v>
      </c>
      <c r="E644" s="449" t="s">
        <v>5365</v>
      </c>
      <c r="F644" s="450">
        <v>51.49</v>
      </c>
      <c r="G644" s="450">
        <v>45.26</v>
      </c>
      <c r="H644" s="426">
        <f t="shared" si="9"/>
        <v>51.49</v>
      </c>
    </row>
    <row r="645" spans="1:8" x14ac:dyDescent="0.25">
      <c r="A645" s="449"/>
      <c r="B645" s="449">
        <v>39193</v>
      </c>
      <c r="C645" s="439" t="s">
        <v>6801</v>
      </c>
      <c r="D645" s="449" t="s">
        <v>60</v>
      </c>
      <c r="E645" s="449" t="s">
        <v>5365</v>
      </c>
      <c r="F645" s="450">
        <v>56.43</v>
      </c>
      <c r="G645" s="450">
        <v>49.61</v>
      </c>
      <c r="H645" s="426">
        <f t="shared" si="9"/>
        <v>56.43</v>
      </c>
    </row>
    <row r="646" spans="1:8" x14ac:dyDescent="0.25">
      <c r="A646" s="449"/>
      <c r="B646" s="449">
        <v>39192</v>
      </c>
      <c r="C646" s="439" t="s">
        <v>6802</v>
      </c>
      <c r="D646" s="449" t="s">
        <v>60</v>
      </c>
      <c r="E646" s="449" t="s">
        <v>5365</v>
      </c>
      <c r="F646" s="450">
        <v>58.7</v>
      </c>
      <c r="G646" s="450">
        <v>51.6</v>
      </c>
      <c r="H646" s="426">
        <f t="shared" si="9"/>
        <v>58.7</v>
      </c>
    </row>
    <row r="647" spans="1:8" x14ac:dyDescent="0.25">
      <c r="A647" s="449"/>
      <c r="B647" s="449">
        <v>39201</v>
      </c>
      <c r="C647" s="439" t="s">
        <v>6803</v>
      </c>
      <c r="D647" s="449" t="s">
        <v>60</v>
      </c>
      <c r="E647" s="449" t="s">
        <v>5365</v>
      </c>
      <c r="F647" s="450">
        <v>103.56</v>
      </c>
      <c r="G647" s="450">
        <v>91.03</v>
      </c>
      <c r="H647" s="426">
        <f t="shared" si="9"/>
        <v>103.56</v>
      </c>
    </row>
    <row r="648" spans="1:8" x14ac:dyDescent="0.25">
      <c r="A648" s="449"/>
      <c r="B648" s="449">
        <v>39200</v>
      </c>
      <c r="C648" s="439" t="s">
        <v>6804</v>
      </c>
      <c r="D648" s="449" t="s">
        <v>60</v>
      </c>
      <c r="E648" s="449" t="s">
        <v>5365</v>
      </c>
      <c r="F648" s="450">
        <v>104.39</v>
      </c>
      <c r="G648" s="450">
        <v>91.77</v>
      </c>
      <c r="H648" s="426">
        <f t="shared" si="9"/>
        <v>104.39</v>
      </c>
    </row>
    <row r="649" spans="1:8" x14ac:dyDescent="0.25">
      <c r="A649" s="449"/>
      <c r="B649" s="449">
        <v>39203</v>
      </c>
      <c r="C649" s="439" t="s">
        <v>6805</v>
      </c>
      <c r="D649" s="449" t="s">
        <v>60</v>
      </c>
      <c r="E649" s="449" t="s">
        <v>5365</v>
      </c>
      <c r="F649" s="450">
        <v>84.29</v>
      </c>
      <c r="G649" s="450">
        <v>74.099999999999994</v>
      </c>
      <c r="H649" s="426">
        <f t="shared" si="9"/>
        <v>84.29</v>
      </c>
    </row>
    <row r="650" spans="1:8" x14ac:dyDescent="0.25">
      <c r="A650" s="449"/>
      <c r="B650" s="449">
        <v>39202</v>
      </c>
      <c r="C650" s="439" t="s">
        <v>6806</v>
      </c>
      <c r="D650" s="449" t="s">
        <v>60</v>
      </c>
      <c r="E650" s="449" t="s">
        <v>5365</v>
      </c>
      <c r="F650" s="450">
        <v>99.02</v>
      </c>
      <c r="G650" s="450">
        <v>87.04</v>
      </c>
      <c r="H650" s="426">
        <f t="shared" si="9"/>
        <v>99.02</v>
      </c>
    </row>
    <row r="651" spans="1:8" x14ac:dyDescent="0.25">
      <c r="A651" s="449"/>
      <c r="B651" s="449">
        <v>39920</v>
      </c>
      <c r="C651" s="439" t="s">
        <v>13450</v>
      </c>
      <c r="D651" s="449" t="s">
        <v>60</v>
      </c>
      <c r="E651" s="449" t="s">
        <v>5365</v>
      </c>
      <c r="F651" s="450">
        <v>7.11</v>
      </c>
      <c r="G651" s="450">
        <v>6.25</v>
      </c>
      <c r="H651" s="426">
        <f t="shared" si="9"/>
        <v>7.11</v>
      </c>
    </row>
    <row r="652" spans="1:8" x14ac:dyDescent="0.25">
      <c r="A652" s="449"/>
      <c r="B652" s="449">
        <v>39205</v>
      </c>
      <c r="C652" s="439" t="s">
        <v>6807</v>
      </c>
      <c r="D652" s="449" t="s">
        <v>60</v>
      </c>
      <c r="E652" s="449" t="s">
        <v>5365</v>
      </c>
      <c r="F652" s="450">
        <v>165.2</v>
      </c>
      <c r="G652" s="450">
        <v>145.22</v>
      </c>
      <c r="H652" s="426">
        <f t="shared" ref="H652:H715" si="10">IF(F652&gt;0,F652,G652)</f>
        <v>165.2</v>
      </c>
    </row>
    <row r="653" spans="1:8" x14ac:dyDescent="0.25">
      <c r="A653" s="449"/>
      <c r="B653" s="449">
        <v>39204</v>
      </c>
      <c r="C653" s="439" t="s">
        <v>6808</v>
      </c>
      <c r="D653" s="449" t="s">
        <v>60</v>
      </c>
      <c r="E653" s="449" t="s">
        <v>5365</v>
      </c>
      <c r="F653" s="450">
        <v>169.19</v>
      </c>
      <c r="G653" s="450">
        <v>148.72999999999999</v>
      </c>
      <c r="H653" s="426">
        <f t="shared" si="10"/>
        <v>169.19</v>
      </c>
    </row>
    <row r="654" spans="1:8" x14ac:dyDescent="0.25">
      <c r="A654" s="449"/>
      <c r="B654" s="449">
        <v>39206</v>
      </c>
      <c r="C654" s="439" t="s">
        <v>6809</v>
      </c>
      <c r="D654" s="449" t="s">
        <v>60</v>
      </c>
      <c r="E654" s="449" t="s">
        <v>5365</v>
      </c>
      <c r="F654" s="450">
        <v>160.52000000000001</v>
      </c>
      <c r="G654" s="450">
        <v>141.1</v>
      </c>
      <c r="H654" s="426">
        <f t="shared" si="10"/>
        <v>160.52000000000001</v>
      </c>
    </row>
    <row r="655" spans="1:8" x14ac:dyDescent="0.25">
      <c r="A655" s="449"/>
      <c r="B655" s="449">
        <v>798</v>
      </c>
      <c r="C655" s="439" t="s">
        <v>6810</v>
      </c>
      <c r="D655" s="449" t="s">
        <v>60</v>
      </c>
      <c r="E655" s="449" t="s">
        <v>5365</v>
      </c>
      <c r="F655" s="450">
        <v>1.44</v>
      </c>
      <c r="G655" s="450">
        <v>1.38</v>
      </c>
      <c r="H655" s="426">
        <f t="shared" si="10"/>
        <v>1.44</v>
      </c>
    </row>
    <row r="656" spans="1:8" x14ac:dyDescent="0.25">
      <c r="A656" s="449"/>
      <c r="B656" s="449">
        <v>797</v>
      </c>
      <c r="C656" s="439" t="s">
        <v>6811</v>
      </c>
      <c r="D656" s="449" t="s">
        <v>60</v>
      </c>
      <c r="E656" s="449" t="s">
        <v>5365</v>
      </c>
      <c r="F656" s="450">
        <v>10.49</v>
      </c>
      <c r="G656" s="450">
        <v>10.06</v>
      </c>
      <c r="H656" s="426">
        <f t="shared" si="10"/>
        <v>10.49</v>
      </c>
    </row>
    <row r="657" spans="1:8" x14ac:dyDescent="0.25">
      <c r="A657" s="449"/>
      <c r="B657" s="449">
        <v>796</v>
      </c>
      <c r="C657" s="439" t="s">
        <v>6812</v>
      </c>
      <c r="D657" s="449" t="s">
        <v>60</v>
      </c>
      <c r="E657" s="449" t="s">
        <v>5365</v>
      </c>
      <c r="F657" s="450">
        <v>8.91</v>
      </c>
      <c r="G657" s="450">
        <v>8.5500000000000007</v>
      </c>
      <c r="H657" s="426">
        <f t="shared" si="10"/>
        <v>8.91</v>
      </c>
    </row>
    <row r="658" spans="1:8" x14ac:dyDescent="0.25">
      <c r="A658" s="449"/>
      <c r="B658" s="449">
        <v>799</v>
      </c>
      <c r="C658" s="439" t="s">
        <v>6813</v>
      </c>
      <c r="D658" s="449" t="s">
        <v>60</v>
      </c>
      <c r="E658" s="449" t="s">
        <v>5365</v>
      </c>
      <c r="F658" s="450">
        <v>4.3099999999999996</v>
      </c>
      <c r="G658" s="450">
        <v>4.13</v>
      </c>
      <c r="H658" s="426">
        <f t="shared" si="10"/>
        <v>4.3099999999999996</v>
      </c>
    </row>
    <row r="659" spans="1:8" x14ac:dyDescent="0.25">
      <c r="A659" s="449"/>
      <c r="B659" s="449">
        <v>792</v>
      </c>
      <c r="C659" s="439" t="s">
        <v>6814</v>
      </c>
      <c r="D659" s="449" t="s">
        <v>60</v>
      </c>
      <c r="E659" s="449" t="s">
        <v>5365</v>
      </c>
      <c r="F659" s="450">
        <v>4.18</v>
      </c>
      <c r="G659" s="450">
        <v>4</v>
      </c>
      <c r="H659" s="426">
        <f t="shared" si="10"/>
        <v>4.18</v>
      </c>
    </row>
    <row r="660" spans="1:8" x14ac:dyDescent="0.25">
      <c r="A660" s="449"/>
      <c r="B660" s="449">
        <v>38001</v>
      </c>
      <c r="C660" s="439" t="s">
        <v>6815</v>
      </c>
      <c r="D660" s="449" t="s">
        <v>60</v>
      </c>
      <c r="E660" s="449" t="s">
        <v>5365</v>
      </c>
      <c r="F660" s="450">
        <v>1.5</v>
      </c>
      <c r="G660" s="450">
        <v>1.17</v>
      </c>
      <c r="H660" s="426">
        <f t="shared" si="10"/>
        <v>1.5</v>
      </c>
    </row>
    <row r="661" spans="1:8" x14ac:dyDescent="0.25">
      <c r="A661" s="449"/>
      <c r="B661" s="449">
        <v>38002</v>
      </c>
      <c r="C661" s="439" t="s">
        <v>6816</v>
      </c>
      <c r="D661" s="449" t="s">
        <v>60</v>
      </c>
      <c r="E661" s="449" t="s">
        <v>5365</v>
      </c>
      <c r="F661" s="450">
        <v>5.23</v>
      </c>
      <c r="G661" s="450">
        <v>4.07</v>
      </c>
      <c r="H661" s="426">
        <f t="shared" si="10"/>
        <v>5.23</v>
      </c>
    </row>
    <row r="662" spans="1:8" x14ac:dyDescent="0.25">
      <c r="A662" s="449"/>
      <c r="B662" s="449">
        <v>38003</v>
      </c>
      <c r="C662" s="439" t="s">
        <v>6817</v>
      </c>
      <c r="D662" s="449" t="s">
        <v>60</v>
      </c>
      <c r="E662" s="449" t="s">
        <v>5365</v>
      </c>
      <c r="F662" s="450">
        <v>35.74</v>
      </c>
      <c r="G662" s="450">
        <v>27.84</v>
      </c>
      <c r="H662" s="426">
        <f t="shared" si="10"/>
        <v>35.74</v>
      </c>
    </row>
    <row r="663" spans="1:8" x14ac:dyDescent="0.25">
      <c r="A663" s="449"/>
      <c r="B663" s="449">
        <v>38004</v>
      </c>
      <c r="C663" s="439" t="s">
        <v>6818</v>
      </c>
      <c r="D663" s="449" t="s">
        <v>60</v>
      </c>
      <c r="E663" s="449" t="s">
        <v>5365</v>
      </c>
      <c r="F663" s="450">
        <v>41.11</v>
      </c>
      <c r="G663" s="450">
        <v>32.01</v>
      </c>
      <c r="H663" s="426">
        <f t="shared" si="10"/>
        <v>41.11</v>
      </c>
    </row>
    <row r="664" spans="1:8" x14ac:dyDescent="0.25">
      <c r="A664" s="449"/>
      <c r="B664" s="449">
        <v>44263</v>
      </c>
      <c r="C664" s="439" t="s">
        <v>6819</v>
      </c>
      <c r="D664" s="449" t="s">
        <v>60</v>
      </c>
      <c r="E664" s="449" t="s">
        <v>5365</v>
      </c>
      <c r="F664" s="450">
        <v>73.8</v>
      </c>
      <c r="G664" s="450">
        <v>57.47</v>
      </c>
      <c r="H664" s="426">
        <f t="shared" si="10"/>
        <v>73.8</v>
      </c>
    </row>
    <row r="665" spans="1:8" x14ac:dyDescent="0.25">
      <c r="A665" s="449"/>
      <c r="B665" s="449">
        <v>36327</v>
      </c>
      <c r="C665" s="439" t="s">
        <v>6820</v>
      </c>
      <c r="D665" s="449" t="s">
        <v>60</v>
      </c>
      <c r="E665" s="449" t="s">
        <v>5365</v>
      </c>
      <c r="F665" s="450">
        <v>4.05</v>
      </c>
      <c r="G665" s="450">
        <v>4.57</v>
      </c>
      <c r="H665" s="426">
        <f t="shared" si="10"/>
        <v>4.05</v>
      </c>
    </row>
    <row r="666" spans="1:8" x14ac:dyDescent="0.25">
      <c r="A666" s="449"/>
      <c r="B666" s="449">
        <v>38992</v>
      </c>
      <c r="C666" s="439" t="s">
        <v>6821</v>
      </c>
      <c r="D666" s="449" t="s">
        <v>60</v>
      </c>
      <c r="E666" s="449" t="s">
        <v>5365</v>
      </c>
      <c r="F666" s="450">
        <v>4.91</v>
      </c>
      <c r="G666" s="450">
        <v>5.56</v>
      </c>
      <c r="H666" s="426">
        <f t="shared" si="10"/>
        <v>4.91</v>
      </c>
    </row>
    <row r="667" spans="1:8" x14ac:dyDescent="0.25">
      <c r="A667" s="449"/>
      <c r="B667" s="449">
        <v>38993</v>
      </c>
      <c r="C667" s="439" t="s">
        <v>6822</v>
      </c>
      <c r="D667" s="449" t="s">
        <v>60</v>
      </c>
      <c r="E667" s="449" t="s">
        <v>5365</v>
      </c>
      <c r="F667" s="450">
        <v>12.78</v>
      </c>
      <c r="G667" s="450">
        <v>14.45</v>
      </c>
      <c r="H667" s="426">
        <f t="shared" si="10"/>
        <v>12.78</v>
      </c>
    </row>
    <row r="668" spans="1:8" x14ac:dyDescent="0.25">
      <c r="A668" s="449"/>
      <c r="B668" s="449">
        <v>44175</v>
      </c>
      <c r="C668" s="439" t="s">
        <v>6823</v>
      </c>
      <c r="D668" s="449" t="s">
        <v>60</v>
      </c>
      <c r="E668" s="449" t="s">
        <v>5365</v>
      </c>
      <c r="F668" s="450">
        <v>22.3</v>
      </c>
      <c r="G668" s="450">
        <v>25.21</v>
      </c>
      <c r="H668" s="426">
        <f t="shared" si="10"/>
        <v>22.3</v>
      </c>
    </row>
    <row r="669" spans="1:8" x14ac:dyDescent="0.25">
      <c r="A669" s="449"/>
      <c r="B669" s="449">
        <v>44177</v>
      </c>
      <c r="C669" s="439" t="s">
        <v>6824</v>
      </c>
      <c r="D669" s="449" t="s">
        <v>60</v>
      </c>
      <c r="E669" s="449" t="s">
        <v>5365</v>
      </c>
      <c r="F669" s="450">
        <v>16.66</v>
      </c>
      <c r="G669" s="450">
        <v>18.84</v>
      </c>
      <c r="H669" s="426">
        <f t="shared" si="10"/>
        <v>16.66</v>
      </c>
    </row>
    <row r="670" spans="1:8" x14ac:dyDescent="0.25">
      <c r="A670" s="449"/>
      <c r="B670" s="449">
        <v>38418</v>
      </c>
      <c r="C670" s="439" t="s">
        <v>6825</v>
      </c>
      <c r="D670" s="449" t="s">
        <v>60</v>
      </c>
      <c r="E670" s="449" t="s">
        <v>5365</v>
      </c>
      <c r="F670" s="450">
        <v>6.34</v>
      </c>
      <c r="G670" s="450">
        <v>6.37</v>
      </c>
      <c r="H670" s="426">
        <f t="shared" si="10"/>
        <v>6.34</v>
      </c>
    </row>
    <row r="671" spans="1:8" x14ac:dyDescent="0.25">
      <c r="A671" s="449"/>
      <c r="B671" s="449">
        <v>39178</v>
      </c>
      <c r="C671" s="439" t="s">
        <v>6826</v>
      </c>
      <c r="D671" s="449" t="s">
        <v>60</v>
      </c>
      <c r="E671" s="449" t="s">
        <v>5365</v>
      </c>
      <c r="F671" s="450">
        <v>2.85</v>
      </c>
      <c r="G671" s="450">
        <v>2.5099999999999998</v>
      </c>
      <c r="H671" s="426">
        <f t="shared" si="10"/>
        <v>2.85</v>
      </c>
    </row>
    <row r="672" spans="1:8" x14ac:dyDescent="0.25">
      <c r="A672" s="449"/>
      <c r="B672" s="449">
        <v>39177</v>
      </c>
      <c r="C672" s="439" t="s">
        <v>6827</v>
      </c>
      <c r="D672" s="449" t="s">
        <v>60</v>
      </c>
      <c r="E672" s="449" t="s">
        <v>5365</v>
      </c>
      <c r="F672" s="450">
        <v>2.58</v>
      </c>
      <c r="G672" s="450">
        <v>2.27</v>
      </c>
      <c r="H672" s="426">
        <f t="shared" si="10"/>
        <v>2.58</v>
      </c>
    </row>
    <row r="673" spans="1:8" x14ac:dyDescent="0.25">
      <c r="A673" s="449"/>
      <c r="B673" s="449">
        <v>39176</v>
      </c>
      <c r="C673" s="439" t="s">
        <v>6828</v>
      </c>
      <c r="D673" s="449" t="s">
        <v>60</v>
      </c>
      <c r="E673" s="449" t="s">
        <v>5365</v>
      </c>
      <c r="F673" s="450">
        <v>1.69</v>
      </c>
      <c r="G673" s="450">
        <v>1.49</v>
      </c>
      <c r="H673" s="426">
        <f t="shared" si="10"/>
        <v>1.69</v>
      </c>
    </row>
    <row r="674" spans="1:8" x14ac:dyDescent="0.25">
      <c r="A674" s="449"/>
      <c r="B674" s="449">
        <v>39174</v>
      </c>
      <c r="C674" s="439" t="s">
        <v>6829</v>
      </c>
      <c r="D674" s="449" t="s">
        <v>60</v>
      </c>
      <c r="E674" s="449" t="s">
        <v>5365</v>
      </c>
      <c r="F674" s="450">
        <v>1.29</v>
      </c>
      <c r="G674" s="450">
        <v>1.1299999999999999</v>
      </c>
      <c r="H674" s="426">
        <f t="shared" si="10"/>
        <v>1.29</v>
      </c>
    </row>
    <row r="675" spans="1:8" x14ac:dyDescent="0.25">
      <c r="A675" s="449"/>
      <c r="B675" s="449">
        <v>39180</v>
      </c>
      <c r="C675" s="439" t="s">
        <v>6830</v>
      </c>
      <c r="D675" s="449" t="s">
        <v>60</v>
      </c>
      <c r="E675" s="449" t="s">
        <v>5365</v>
      </c>
      <c r="F675" s="450">
        <v>7.75</v>
      </c>
      <c r="G675" s="450">
        <v>6.82</v>
      </c>
      <c r="H675" s="426">
        <f t="shared" si="10"/>
        <v>7.75</v>
      </c>
    </row>
    <row r="676" spans="1:8" x14ac:dyDescent="0.25">
      <c r="A676" s="449"/>
      <c r="B676" s="449">
        <v>39179</v>
      </c>
      <c r="C676" s="439" t="s">
        <v>6831</v>
      </c>
      <c r="D676" s="449" t="s">
        <v>60</v>
      </c>
      <c r="E676" s="449" t="s">
        <v>5365</v>
      </c>
      <c r="F676" s="450">
        <v>6.86</v>
      </c>
      <c r="G676" s="450">
        <v>6.03</v>
      </c>
      <c r="H676" s="426">
        <f t="shared" si="10"/>
        <v>6.86</v>
      </c>
    </row>
    <row r="677" spans="1:8" x14ac:dyDescent="0.25">
      <c r="A677" s="449"/>
      <c r="B677" s="449">
        <v>39181</v>
      </c>
      <c r="C677" s="439" t="s">
        <v>6832</v>
      </c>
      <c r="D677" s="449" t="s">
        <v>60</v>
      </c>
      <c r="E677" s="449" t="s">
        <v>5365</v>
      </c>
      <c r="F677" s="450">
        <v>10.4</v>
      </c>
      <c r="G677" s="450">
        <v>9.14</v>
      </c>
      <c r="H677" s="426">
        <f t="shared" si="10"/>
        <v>10.4</v>
      </c>
    </row>
    <row r="678" spans="1:8" x14ac:dyDescent="0.25">
      <c r="A678" s="449"/>
      <c r="B678" s="449">
        <v>39175</v>
      </c>
      <c r="C678" s="439" t="s">
        <v>6833</v>
      </c>
      <c r="D678" s="449" t="s">
        <v>60</v>
      </c>
      <c r="E678" s="449" t="s">
        <v>5365</v>
      </c>
      <c r="F678" s="450">
        <v>1.58</v>
      </c>
      <c r="G678" s="450">
        <v>1.38</v>
      </c>
      <c r="H678" s="426">
        <f t="shared" si="10"/>
        <v>1.58</v>
      </c>
    </row>
    <row r="679" spans="1:8" x14ac:dyDescent="0.25">
      <c r="A679" s="449"/>
      <c r="B679" s="449">
        <v>39217</v>
      </c>
      <c r="C679" s="439" t="s">
        <v>6834</v>
      </c>
      <c r="D679" s="449" t="s">
        <v>60</v>
      </c>
      <c r="E679" s="449" t="s">
        <v>5365</v>
      </c>
      <c r="F679" s="450">
        <v>1.22</v>
      </c>
      <c r="G679" s="450">
        <v>1.07</v>
      </c>
      <c r="H679" s="426">
        <f t="shared" si="10"/>
        <v>1.22</v>
      </c>
    </row>
    <row r="680" spans="1:8" x14ac:dyDescent="0.25">
      <c r="A680" s="449"/>
      <c r="B680" s="449">
        <v>39182</v>
      </c>
      <c r="C680" s="439" t="s">
        <v>6835</v>
      </c>
      <c r="D680" s="449" t="s">
        <v>60</v>
      </c>
      <c r="E680" s="449" t="s">
        <v>5365</v>
      </c>
      <c r="F680" s="450">
        <v>14.62</v>
      </c>
      <c r="G680" s="450">
        <v>12.85</v>
      </c>
      <c r="H680" s="426">
        <f t="shared" si="10"/>
        <v>14.62</v>
      </c>
    </row>
    <row r="681" spans="1:8" x14ac:dyDescent="0.25">
      <c r="A681" s="449"/>
      <c r="B681" s="449">
        <v>12616</v>
      </c>
      <c r="C681" s="439" t="s">
        <v>6836</v>
      </c>
      <c r="D681" s="449" t="s">
        <v>60</v>
      </c>
      <c r="E681" s="449" t="s">
        <v>5365</v>
      </c>
      <c r="F681" s="450">
        <v>19.55</v>
      </c>
      <c r="G681" s="450">
        <v>19.649999999999999</v>
      </c>
      <c r="H681" s="426">
        <f t="shared" si="10"/>
        <v>19.55</v>
      </c>
    </row>
    <row r="682" spans="1:8" x14ac:dyDescent="0.25">
      <c r="A682" s="449"/>
      <c r="B682" s="449">
        <v>1049</v>
      </c>
      <c r="C682" s="439" t="s">
        <v>6837</v>
      </c>
      <c r="D682" s="449" t="s">
        <v>60</v>
      </c>
      <c r="E682" s="449" t="s">
        <v>5365</v>
      </c>
      <c r="F682" s="450">
        <v>12.24</v>
      </c>
      <c r="G682" s="450">
        <v>10.76</v>
      </c>
      <c r="H682" s="426">
        <f t="shared" si="10"/>
        <v>12.24</v>
      </c>
    </row>
    <row r="683" spans="1:8" x14ac:dyDescent="0.25">
      <c r="A683" s="449"/>
      <c r="B683" s="449">
        <v>1099</v>
      </c>
      <c r="C683" s="439" t="s">
        <v>6838</v>
      </c>
      <c r="D683" s="449" t="s">
        <v>60</v>
      </c>
      <c r="E683" s="449" t="s">
        <v>5365</v>
      </c>
      <c r="F683" s="450">
        <v>9.36</v>
      </c>
      <c r="G683" s="450">
        <v>8.23</v>
      </c>
      <c r="H683" s="426">
        <f t="shared" si="10"/>
        <v>9.36</v>
      </c>
    </row>
    <row r="684" spans="1:8" x14ac:dyDescent="0.25">
      <c r="A684" s="449"/>
      <c r="B684" s="449">
        <v>1050</v>
      </c>
      <c r="C684" s="439" t="s">
        <v>6839</v>
      </c>
      <c r="D684" s="449" t="s">
        <v>60</v>
      </c>
      <c r="E684" s="449" t="s">
        <v>5365</v>
      </c>
      <c r="F684" s="450">
        <v>6.4</v>
      </c>
      <c r="G684" s="450">
        <v>5.63</v>
      </c>
      <c r="H684" s="426">
        <f t="shared" si="10"/>
        <v>6.4</v>
      </c>
    </row>
    <row r="685" spans="1:8" x14ac:dyDescent="0.25">
      <c r="A685" s="449"/>
      <c r="B685" s="449">
        <v>39678</v>
      </c>
      <c r="C685" s="439" t="s">
        <v>6840</v>
      </c>
      <c r="D685" s="449" t="s">
        <v>60</v>
      </c>
      <c r="E685" s="449" t="s">
        <v>5365</v>
      </c>
      <c r="F685" s="450">
        <v>3.77</v>
      </c>
      <c r="G685" s="450">
        <v>3.32</v>
      </c>
      <c r="H685" s="426">
        <f t="shared" si="10"/>
        <v>3.77</v>
      </c>
    </row>
    <row r="686" spans="1:8" x14ac:dyDescent="0.25">
      <c r="A686" s="449"/>
      <c r="B686" s="449">
        <v>1101</v>
      </c>
      <c r="C686" s="439" t="s">
        <v>6841</v>
      </c>
      <c r="D686" s="449" t="s">
        <v>60</v>
      </c>
      <c r="E686" s="449" t="s">
        <v>5365</v>
      </c>
      <c r="F686" s="450">
        <v>40.369999999999997</v>
      </c>
      <c r="G686" s="450">
        <v>35.49</v>
      </c>
      <c r="H686" s="426">
        <f t="shared" si="10"/>
        <v>40.369999999999997</v>
      </c>
    </row>
    <row r="687" spans="1:8" x14ac:dyDescent="0.25">
      <c r="A687" s="449"/>
      <c r="B687" s="449">
        <v>1100</v>
      </c>
      <c r="C687" s="439" t="s">
        <v>6842</v>
      </c>
      <c r="D687" s="449" t="s">
        <v>60</v>
      </c>
      <c r="E687" s="449" t="s">
        <v>5365</v>
      </c>
      <c r="F687" s="450">
        <v>20.83</v>
      </c>
      <c r="G687" s="450">
        <v>18.309999999999999</v>
      </c>
      <c r="H687" s="426">
        <f t="shared" si="10"/>
        <v>20.83</v>
      </c>
    </row>
    <row r="688" spans="1:8" x14ac:dyDescent="0.25">
      <c r="A688" s="449"/>
      <c r="B688" s="449">
        <v>39679</v>
      </c>
      <c r="C688" s="439" t="s">
        <v>6843</v>
      </c>
      <c r="D688" s="449" t="s">
        <v>60</v>
      </c>
      <c r="E688" s="449" t="s">
        <v>5365</v>
      </c>
      <c r="F688" s="450">
        <v>80.459999999999994</v>
      </c>
      <c r="G688" s="450">
        <v>70.72</v>
      </c>
      <c r="H688" s="426">
        <f t="shared" si="10"/>
        <v>80.459999999999994</v>
      </c>
    </row>
    <row r="689" spans="1:8" x14ac:dyDescent="0.25">
      <c r="A689" s="449"/>
      <c r="B689" s="449">
        <v>1102</v>
      </c>
      <c r="C689" s="439" t="s">
        <v>6844</v>
      </c>
      <c r="D689" s="449" t="s">
        <v>60</v>
      </c>
      <c r="E689" s="449" t="s">
        <v>5365</v>
      </c>
      <c r="F689" s="450">
        <v>60.2</v>
      </c>
      <c r="G689" s="450">
        <v>52.92</v>
      </c>
      <c r="H689" s="426">
        <f t="shared" si="10"/>
        <v>60.2</v>
      </c>
    </row>
    <row r="690" spans="1:8" x14ac:dyDescent="0.25">
      <c r="A690" s="449"/>
      <c r="B690" s="449">
        <v>1098</v>
      </c>
      <c r="C690" s="439" t="s">
        <v>6845</v>
      </c>
      <c r="D690" s="449" t="s">
        <v>60</v>
      </c>
      <c r="E690" s="449" t="s">
        <v>5365</v>
      </c>
      <c r="F690" s="450">
        <v>5</v>
      </c>
      <c r="G690" s="450">
        <v>4.3899999999999997</v>
      </c>
      <c r="H690" s="426">
        <f t="shared" si="10"/>
        <v>5</v>
      </c>
    </row>
    <row r="691" spans="1:8" x14ac:dyDescent="0.25">
      <c r="A691" s="449"/>
      <c r="B691" s="449">
        <v>1051</v>
      </c>
      <c r="C691" s="439" t="s">
        <v>6846</v>
      </c>
      <c r="D691" s="449" t="s">
        <v>60</v>
      </c>
      <c r="E691" s="449" t="s">
        <v>5365</v>
      </c>
      <c r="F691" s="450">
        <v>87.5</v>
      </c>
      <c r="G691" s="450">
        <v>76.91</v>
      </c>
      <c r="H691" s="426">
        <f t="shared" si="10"/>
        <v>87.5</v>
      </c>
    </row>
    <row r="692" spans="1:8" x14ac:dyDescent="0.25">
      <c r="A692" s="449"/>
      <c r="B692" s="449">
        <v>37399</v>
      </c>
      <c r="C692" s="439" t="s">
        <v>6847</v>
      </c>
      <c r="D692" s="449" t="s">
        <v>60</v>
      </c>
      <c r="E692" s="449" t="s">
        <v>5365</v>
      </c>
      <c r="F692" s="450">
        <v>54.62</v>
      </c>
      <c r="G692" s="450">
        <v>31.25</v>
      </c>
      <c r="H692" s="426">
        <f t="shared" si="10"/>
        <v>54.62</v>
      </c>
    </row>
    <row r="693" spans="1:8" x14ac:dyDescent="0.25">
      <c r="A693" s="449"/>
      <c r="B693" s="449">
        <v>43834</v>
      </c>
      <c r="C693" s="439" t="s">
        <v>6848</v>
      </c>
      <c r="D693" s="449" t="s">
        <v>73</v>
      </c>
      <c r="E693" s="449" t="s">
        <v>5365</v>
      </c>
      <c r="F693" s="450">
        <v>20.71</v>
      </c>
      <c r="G693" s="450">
        <v>22.56</v>
      </c>
      <c r="H693" s="426">
        <f t="shared" si="10"/>
        <v>20.71</v>
      </c>
    </row>
    <row r="694" spans="1:8" x14ac:dyDescent="0.25">
      <c r="A694" s="449"/>
      <c r="B694" s="449">
        <v>43835</v>
      </c>
      <c r="C694" s="439" t="s">
        <v>6849</v>
      </c>
      <c r="D694" s="449" t="s">
        <v>73</v>
      </c>
      <c r="E694" s="449" t="s">
        <v>5365</v>
      </c>
      <c r="F694" s="450">
        <v>1.85</v>
      </c>
      <c r="G694" s="450">
        <v>2.02</v>
      </c>
      <c r="H694" s="426">
        <f t="shared" si="10"/>
        <v>1.85</v>
      </c>
    </row>
    <row r="695" spans="1:8" x14ac:dyDescent="0.25">
      <c r="A695" s="449"/>
      <c r="B695" s="449">
        <v>43833</v>
      </c>
      <c r="C695" s="439" t="s">
        <v>6850</v>
      </c>
      <c r="D695" s="449" t="s">
        <v>73</v>
      </c>
      <c r="E695" s="449" t="s">
        <v>5365</v>
      </c>
      <c r="F695" s="450">
        <v>1.93</v>
      </c>
      <c r="G695" s="450">
        <v>2.1</v>
      </c>
      <c r="H695" s="426">
        <f t="shared" si="10"/>
        <v>1.93</v>
      </c>
    </row>
    <row r="696" spans="1:8" x14ac:dyDescent="0.25">
      <c r="A696" s="449"/>
      <c r="B696" s="449">
        <v>41955</v>
      </c>
      <c r="C696" s="439" t="s">
        <v>6851</v>
      </c>
      <c r="D696" s="449" t="s">
        <v>81</v>
      </c>
      <c r="E696" s="449" t="s">
        <v>5365</v>
      </c>
      <c r="F696" s="450">
        <v>66.94</v>
      </c>
      <c r="G696" s="450">
        <v>72.489999999999995</v>
      </c>
      <c r="H696" s="426">
        <f t="shared" si="10"/>
        <v>66.94</v>
      </c>
    </row>
    <row r="697" spans="1:8" x14ac:dyDescent="0.25">
      <c r="A697" s="449"/>
      <c r="B697" s="449">
        <v>41953</v>
      </c>
      <c r="C697" s="439" t="s">
        <v>6852</v>
      </c>
      <c r="D697" s="449" t="s">
        <v>81</v>
      </c>
      <c r="E697" s="449" t="s">
        <v>5365</v>
      </c>
      <c r="F697" s="450">
        <v>63.88</v>
      </c>
      <c r="G697" s="450">
        <v>69.180000000000007</v>
      </c>
      <c r="H697" s="426">
        <f t="shared" si="10"/>
        <v>63.88</v>
      </c>
    </row>
    <row r="698" spans="1:8" x14ac:dyDescent="0.25">
      <c r="A698" s="449"/>
      <c r="B698" s="449">
        <v>41954</v>
      </c>
      <c r="C698" s="439" t="s">
        <v>6853</v>
      </c>
      <c r="D698" s="449" t="s">
        <v>81</v>
      </c>
      <c r="E698" s="449" t="s">
        <v>5365</v>
      </c>
      <c r="F698" s="450">
        <v>63.27</v>
      </c>
      <c r="G698" s="450">
        <v>68.52</v>
      </c>
      <c r="H698" s="426">
        <f t="shared" si="10"/>
        <v>63.27</v>
      </c>
    </row>
    <row r="699" spans="1:8" x14ac:dyDescent="0.25">
      <c r="A699" s="449"/>
      <c r="B699" s="449">
        <v>25004</v>
      </c>
      <c r="C699" s="439" t="s">
        <v>6854</v>
      </c>
      <c r="D699" s="449" t="s">
        <v>81</v>
      </c>
      <c r="E699" s="449" t="s">
        <v>5365</v>
      </c>
      <c r="F699" s="450">
        <v>50.94</v>
      </c>
      <c r="G699" s="450">
        <v>52.39</v>
      </c>
      <c r="H699" s="426">
        <f t="shared" si="10"/>
        <v>50.94</v>
      </c>
    </row>
    <row r="700" spans="1:8" x14ac:dyDescent="0.25">
      <c r="A700" s="449"/>
      <c r="B700" s="449">
        <v>25002</v>
      </c>
      <c r="C700" s="439" t="s">
        <v>6855</v>
      </c>
      <c r="D700" s="449" t="s">
        <v>81</v>
      </c>
      <c r="E700" s="449" t="s">
        <v>5365</v>
      </c>
      <c r="F700" s="450">
        <v>50.94</v>
      </c>
      <c r="G700" s="450">
        <v>52.39</v>
      </c>
      <c r="H700" s="426">
        <f t="shared" si="10"/>
        <v>50.94</v>
      </c>
    </row>
    <row r="701" spans="1:8" x14ac:dyDescent="0.25">
      <c r="A701" s="449"/>
      <c r="B701" s="449">
        <v>37409</v>
      </c>
      <c r="C701" s="439" t="s">
        <v>6856</v>
      </c>
      <c r="D701" s="449" t="s">
        <v>81</v>
      </c>
      <c r="E701" s="449" t="s">
        <v>5365</v>
      </c>
      <c r="F701" s="450">
        <v>50.94</v>
      </c>
      <c r="G701" s="450">
        <v>52.39</v>
      </c>
      <c r="H701" s="426">
        <f t="shared" si="10"/>
        <v>50.94</v>
      </c>
    </row>
    <row r="702" spans="1:8" x14ac:dyDescent="0.25">
      <c r="A702" s="449"/>
      <c r="B702" s="449">
        <v>841</v>
      </c>
      <c r="C702" s="439" t="s">
        <v>6857</v>
      </c>
      <c r="D702" s="449" t="s">
        <v>81</v>
      </c>
      <c r="E702" s="449" t="s">
        <v>5365</v>
      </c>
      <c r="F702" s="450">
        <v>51.57</v>
      </c>
      <c r="G702" s="450">
        <v>53.03</v>
      </c>
      <c r="H702" s="426">
        <f t="shared" si="10"/>
        <v>51.57</v>
      </c>
    </row>
    <row r="703" spans="1:8" x14ac:dyDescent="0.25">
      <c r="A703" s="449"/>
      <c r="B703" s="449">
        <v>25005</v>
      </c>
      <c r="C703" s="439" t="s">
        <v>6858</v>
      </c>
      <c r="D703" s="449" t="s">
        <v>81</v>
      </c>
      <c r="E703" s="449" t="s">
        <v>5365</v>
      </c>
      <c r="F703" s="450">
        <v>55.9</v>
      </c>
      <c r="G703" s="450">
        <v>57.49</v>
      </c>
      <c r="H703" s="426">
        <f t="shared" si="10"/>
        <v>55.9</v>
      </c>
    </row>
    <row r="704" spans="1:8" x14ac:dyDescent="0.25">
      <c r="A704" s="449"/>
      <c r="B704" s="449">
        <v>25003</v>
      </c>
      <c r="C704" s="439" t="s">
        <v>6859</v>
      </c>
      <c r="D704" s="449" t="s">
        <v>81</v>
      </c>
      <c r="E704" s="449" t="s">
        <v>5365</v>
      </c>
      <c r="F704" s="450">
        <v>56.74</v>
      </c>
      <c r="G704" s="450">
        <v>58.35</v>
      </c>
      <c r="H704" s="426">
        <f t="shared" si="10"/>
        <v>56.74</v>
      </c>
    </row>
    <row r="705" spans="1:8" x14ac:dyDescent="0.25">
      <c r="A705" s="449"/>
      <c r="B705" s="449">
        <v>37410</v>
      </c>
      <c r="C705" s="439" t="s">
        <v>6860</v>
      </c>
      <c r="D705" s="449" t="s">
        <v>81</v>
      </c>
      <c r="E705" s="449" t="s">
        <v>5365</v>
      </c>
      <c r="F705" s="450">
        <v>55.9</v>
      </c>
      <c r="G705" s="450">
        <v>57.49</v>
      </c>
      <c r="H705" s="426">
        <f t="shared" si="10"/>
        <v>55.9</v>
      </c>
    </row>
    <row r="706" spans="1:8" x14ac:dyDescent="0.25">
      <c r="A706" s="449"/>
      <c r="B706" s="449">
        <v>842</v>
      </c>
      <c r="C706" s="439" t="s">
        <v>6861</v>
      </c>
      <c r="D706" s="449" t="s">
        <v>81</v>
      </c>
      <c r="E706" s="449" t="s">
        <v>5365</v>
      </c>
      <c r="F706" s="450">
        <v>56.7</v>
      </c>
      <c r="G706" s="450">
        <v>58.3</v>
      </c>
      <c r="H706" s="426">
        <f t="shared" si="10"/>
        <v>56.7</v>
      </c>
    </row>
    <row r="707" spans="1:8" x14ac:dyDescent="0.25">
      <c r="A707" s="449"/>
      <c r="B707" s="449">
        <v>44391</v>
      </c>
      <c r="C707" s="439" t="s">
        <v>6862</v>
      </c>
      <c r="D707" s="449" t="s">
        <v>73</v>
      </c>
      <c r="E707" s="449" t="s">
        <v>5365</v>
      </c>
      <c r="F707" s="450">
        <v>120.81</v>
      </c>
      <c r="G707" s="450">
        <v>124.24</v>
      </c>
      <c r="H707" s="426">
        <f t="shared" si="10"/>
        <v>120.81</v>
      </c>
    </row>
    <row r="708" spans="1:8" x14ac:dyDescent="0.25">
      <c r="A708" s="449"/>
      <c r="B708" s="449">
        <v>44388</v>
      </c>
      <c r="C708" s="439" t="s">
        <v>6863</v>
      </c>
      <c r="D708" s="449" t="s">
        <v>73</v>
      </c>
      <c r="E708" s="449" t="s">
        <v>5365</v>
      </c>
      <c r="F708" s="450">
        <v>2.61</v>
      </c>
      <c r="G708" s="450">
        <v>2.69</v>
      </c>
      <c r="H708" s="426">
        <f t="shared" si="10"/>
        <v>2.61</v>
      </c>
    </row>
    <row r="709" spans="1:8" x14ac:dyDescent="0.25">
      <c r="A709" s="449"/>
      <c r="B709" s="449">
        <v>44392</v>
      </c>
      <c r="C709" s="439" t="s">
        <v>6864</v>
      </c>
      <c r="D709" s="449" t="s">
        <v>73</v>
      </c>
      <c r="E709" s="449" t="s">
        <v>5365</v>
      </c>
      <c r="F709" s="450">
        <v>240.55</v>
      </c>
      <c r="G709" s="450">
        <v>247.37</v>
      </c>
      <c r="H709" s="426">
        <f t="shared" si="10"/>
        <v>240.55</v>
      </c>
    </row>
    <row r="710" spans="1:8" x14ac:dyDescent="0.25">
      <c r="A710" s="449"/>
      <c r="B710" s="449">
        <v>44390</v>
      </c>
      <c r="C710" s="439" t="s">
        <v>6865</v>
      </c>
      <c r="D710" s="449" t="s">
        <v>73</v>
      </c>
      <c r="E710" s="449" t="s">
        <v>5365</v>
      </c>
      <c r="F710" s="450">
        <v>50.97</v>
      </c>
      <c r="G710" s="450">
        <v>52.41</v>
      </c>
      <c r="H710" s="426">
        <f t="shared" si="10"/>
        <v>50.97</v>
      </c>
    </row>
    <row r="711" spans="1:8" x14ac:dyDescent="0.25">
      <c r="A711" s="449"/>
      <c r="B711" s="449">
        <v>44389</v>
      </c>
      <c r="C711" s="439" t="s">
        <v>6866</v>
      </c>
      <c r="D711" s="449" t="s">
        <v>73</v>
      </c>
      <c r="E711" s="449" t="s">
        <v>5365</v>
      </c>
      <c r="F711" s="450">
        <v>6.02</v>
      </c>
      <c r="G711" s="450">
        <v>6.19</v>
      </c>
      <c r="H711" s="426">
        <f t="shared" si="10"/>
        <v>6.02</v>
      </c>
    </row>
    <row r="712" spans="1:8" x14ac:dyDescent="0.25">
      <c r="A712" s="449"/>
      <c r="B712" s="449">
        <v>862</v>
      </c>
      <c r="C712" s="439" t="s">
        <v>6867</v>
      </c>
      <c r="D712" s="449" t="s">
        <v>73</v>
      </c>
      <c r="E712" s="449" t="s">
        <v>5365</v>
      </c>
      <c r="F712" s="450">
        <v>11.02</v>
      </c>
      <c r="G712" s="450">
        <v>11.33</v>
      </c>
      <c r="H712" s="426">
        <f t="shared" si="10"/>
        <v>11.02</v>
      </c>
    </row>
    <row r="713" spans="1:8" x14ac:dyDescent="0.25">
      <c r="A713" s="449"/>
      <c r="B713" s="449">
        <v>866</v>
      </c>
      <c r="C713" s="439" t="s">
        <v>6868</v>
      </c>
      <c r="D713" s="449" t="s">
        <v>73</v>
      </c>
      <c r="E713" s="449" t="s">
        <v>5365</v>
      </c>
      <c r="F713" s="450">
        <v>140.07</v>
      </c>
      <c r="G713" s="450">
        <v>144.04</v>
      </c>
      <c r="H713" s="426">
        <f t="shared" si="10"/>
        <v>140.07</v>
      </c>
    </row>
    <row r="714" spans="1:8" x14ac:dyDescent="0.25">
      <c r="A714" s="449"/>
      <c r="B714" s="449">
        <v>892</v>
      </c>
      <c r="C714" s="439" t="s">
        <v>6869</v>
      </c>
      <c r="D714" s="449" t="s">
        <v>73</v>
      </c>
      <c r="E714" s="449" t="s">
        <v>5365</v>
      </c>
      <c r="F714" s="450">
        <v>169.56</v>
      </c>
      <c r="G714" s="450">
        <v>174.36</v>
      </c>
      <c r="H714" s="426">
        <f t="shared" si="10"/>
        <v>169.56</v>
      </c>
    </row>
    <row r="715" spans="1:8" x14ac:dyDescent="0.25">
      <c r="A715" s="449"/>
      <c r="B715" s="449">
        <v>857</v>
      </c>
      <c r="C715" s="439" t="s">
        <v>6870</v>
      </c>
      <c r="D715" s="449" t="s">
        <v>73</v>
      </c>
      <c r="E715" s="449" t="s">
        <v>5365</v>
      </c>
      <c r="F715" s="450">
        <v>18.440000000000001</v>
      </c>
      <c r="G715" s="450">
        <v>18.96</v>
      </c>
      <c r="H715" s="426">
        <f t="shared" si="10"/>
        <v>18.440000000000001</v>
      </c>
    </row>
    <row r="716" spans="1:8" x14ac:dyDescent="0.25">
      <c r="A716" s="449"/>
      <c r="B716" s="449">
        <v>37404</v>
      </c>
      <c r="C716" s="439" t="s">
        <v>6871</v>
      </c>
      <c r="D716" s="449" t="s">
        <v>73</v>
      </c>
      <c r="E716" s="449" t="s">
        <v>5365</v>
      </c>
      <c r="F716" s="450">
        <v>196.17</v>
      </c>
      <c r="G716" s="450">
        <v>201.74</v>
      </c>
      <c r="H716" s="426">
        <f t="shared" ref="H716:H779" si="11">IF(F716&gt;0,F716,G716)</f>
        <v>196.17</v>
      </c>
    </row>
    <row r="717" spans="1:8" x14ac:dyDescent="0.25">
      <c r="A717" s="449"/>
      <c r="B717" s="449">
        <v>868</v>
      </c>
      <c r="C717" s="439" t="s">
        <v>6872</v>
      </c>
      <c r="D717" s="449" t="s">
        <v>73</v>
      </c>
      <c r="E717" s="449" t="s">
        <v>5365</v>
      </c>
      <c r="F717" s="450">
        <v>26.28</v>
      </c>
      <c r="G717" s="450">
        <v>27.03</v>
      </c>
      <c r="H717" s="426">
        <f t="shared" si="11"/>
        <v>26.28</v>
      </c>
    </row>
    <row r="718" spans="1:8" x14ac:dyDescent="0.25">
      <c r="A718" s="449"/>
      <c r="B718" s="449">
        <v>863</v>
      </c>
      <c r="C718" s="439" t="s">
        <v>6873</v>
      </c>
      <c r="D718" s="449" t="s">
        <v>73</v>
      </c>
      <c r="E718" s="449" t="s">
        <v>5365</v>
      </c>
      <c r="F718" s="450">
        <v>38.71</v>
      </c>
      <c r="G718" s="450">
        <v>39.799999999999997</v>
      </c>
      <c r="H718" s="426">
        <f t="shared" si="11"/>
        <v>38.71</v>
      </c>
    </row>
    <row r="719" spans="1:8" x14ac:dyDescent="0.25">
      <c r="A719" s="449"/>
      <c r="B719" s="449">
        <v>867</v>
      </c>
      <c r="C719" s="439" t="s">
        <v>6874</v>
      </c>
      <c r="D719" s="449" t="s">
        <v>73</v>
      </c>
      <c r="E719" s="449" t="s">
        <v>5365</v>
      </c>
      <c r="F719" s="450">
        <v>55.14</v>
      </c>
      <c r="G719" s="450">
        <v>56.7</v>
      </c>
      <c r="H719" s="426">
        <f t="shared" si="11"/>
        <v>55.14</v>
      </c>
    </row>
    <row r="720" spans="1:8" x14ac:dyDescent="0.25">
      <c r="A720" s="449"/>
      <c r="B720" s="449">
        <v>864</v>
      </c>
      <c r="C720" s="439" t="s">
        <v>6875</v>
      </c>
      <c r="D720" s="449" t="s">
        <v>73</v>
      </c>
      <c r="E720" s="449" t="s">
        <v>5365</v>
      </c>
      <c r="F720" s="450">
        <v>72.83</v>
      </c>
      <c r="G720" s="450">
        <v>74.900000000000006</v>
      </c>
      <c r="H720" s="426">
        <f t="shared" si="11"/>
        <v>72.83</v>
      </c>
    </row>
    <row r="721" spans="1:8" x14ac:dyDescent="0.25">
      <c r="A721" s="449"/>
      <c r="B721" s="449">
        <v>865</v>
      </c>
      <c r="C721" s="439" t="s">
        <v>6876</v>
      </c>
      <c r="D721" s="449" t="s">
        <v>73</v>
      </c>
      <c r="E721" s="449" t="s">
        <v>5365</v>
      </c>
      <c r="F721" s="450">
        <v>104.76</v>
      </c>
      <c r="G721" s="450">
        <v>107.73</v>
      </c>
      <c r="H721" s="426">
        <f t="shared" si="11"/>
        <v>104.76</v>
      </c>
    </row>
    <row r="722" spans="1:8" x14ac:dyDescent="0.25">
      <c r="A722" s="449"/>
      <c r="B722" s="449">
        <v>39251</v>
      </c>
      <c r="C722" s="439" t="s">
        <v>6877</v>
      </c>
      <c r="D722" s="449" t="s">
        <v>73</v>
      </c>
      <c r="E722" s="449" t="s">
        <v>5365</v>
      </c>
      <c r="F722" s="450">
        <v>0.69</v>
      </c>
      <c r="G722" s="450">
        <v>0.71</v>
      </c>
      <c r="H722" s="426">
        <f t="shared" si="11"/>
        <v>0.69</v>
      </c>
    </row>
    <row r="723" spans="1:8" x14ac:dyDescent="0.25">
      <c r="A723" s="449"/>
      <c r="B723" s="449">
        <v>1011</v>
      </c>
      <c r="C723" s="439" t="s">
        <v>6878</v>
      </c>
      <c r="D723" s="449" t="s">
        <v>73</v>
      </c>
      <c r="E723" s="449" t="s">
        <v>5365</v>
      </c>
      <c r="F723" s="450">
        <v>0.94</v>
      </c>
      <c r="G723" s="450">
        <v>0.96</v>
      </c>
      <c r="H723" s="426">
        <f t="shared" si="11"/>
        <v>0.94</v>
      </c>
    </row>
    <row r="724" spans="1:8" x14ac:dyDescent="0.25">
      <c r="A724" s="449"/>
      <c r="B724" s="449">
        <v>39252</v>
      </c>
      <c r="C724" s="439" t="s">
        <v>6879</v>
      </c>
      <c r="D724" s="449" t="s">
        <v>73</v>
      </c>
      <c r="E724" s="449" t="s">
        <v>5365</v>
      </c>
      <c r="F724" s="450">
        <v>1.23</v>
      </c>
      <c r="G724" s="450">
        <v>1.26</v>
      </c>
      <c r="H724" s="426">
        <f t="shared" si="11"/>
        <v>1.23</v>
      </c>
    </row>
    <row r="725" spans="1:8" x14ac:dyDescent="0.25">
      <c r="A725" s="449"/>
      <c r="B725" s="449">
        <v>1013</v>
      </c>
      <c r="C725" s="439" t="s">
        <v>6880</v>
      </c>
      <c r="D725" s="449" t="s">
        <v>73</v>
      </c>
      <c r="E725" s="449" t="s">
        <v>5365</v>
      </c>
      <c r="F725" s="450">
        <v>1.48</v>
      </c>
      <c r="G725" s="450">
        <v>1.52</v>
      </c>
      <c r="H725" s="426">
        <f t="shared" si="11"/>
        <v>1.48</v>
      </c>
    </row>
    <row r="726" spans="1:8" x14ac:dyDescent="0.25">
      <c r="A726" s="449"/>
      <c r="B726" s="449">
        <v>980</v>
      </c>
      <c r="C726" s="439" t="s">
        <v>6881</v>
      </c>
      <c r="D726" s="449" t="s">
        <v>73</v>
      </c>
      <c r="E726" s="449" t="s">
        <v>5365</v>
      </c>
      <c r="F726" s="450">
        <v>10.66</v>
      </c>
      <c r="G726" s="450">
        <v>10.96</v>
      </c>
      <c r="H726" s="426">
        <f t="shared" si="11"/>
        <v>10.66</v>
      </c>
    </row>
    <row r="727" spans="1:8" x14ac:dyDescent="0.25">
      <c r="A727" s="449"/>
      <c r="B727" s="449">
        <v>39237</v>
      </c>
      <c r="C727" s="439" t="s">
        <v>6882</v>
      </c>
      <c r="D727" s="449" t="s">
        <v>73</v>
      </c>
      <c r="E727" s="449" t="s">
        <v>5365</v>
      </c>
      <c r="F727" s="450">
        <v>113.4</v>
      </c>
      <c r="G727" s="450">
        <v>116.61</v>
      </c>
      <c r="H727" s="426">
        <f t="shared" si="11"/>
        <v>113.4</v>
      </c>
    </row>
    <row r="728" spans="1:8" x14ac:dyDescent="0.25">
      <c r="A728" s="449"/>
      <c r="B728" s="449">
        <v>39238</v>
      </c>
      <c r="C728" s="439" t="s">
        <v>6883</v>
      </c>
      <c r="D728" s="449" t="s">
        <v>73</v>
      </c>
      <c r="E728" s="449" t="s">
        <v>5365</v>
      </c>
      <c r="F728" s="450">
        <v>143.02000000000001</v>
      </c>
      <c r="G728" s="450">
        <v>147.07</v>
      </c>
      <c r="H728" s="426">
        <f t="shared" si="11"/>
        <v>143.02000000000001</v>
      </c>
    </row>
    <row r="729" spans="1:8" x14ac:dyDescent="0.25">
      <c r="A729" s="449"/>
      <c r="B729" s="449">
        <v>979</v>
      </c>
      <c r="C729" s="439" t="s">
        <v>6884</v>
      </c>
      <c r="D729" s="449" t="s">
        <v>73</v>
      </c>
      <c r="E729" s="449" t="s">
        <v>5365</v>
      </c>
      <c r="F729" s="450">
        <v>15.23</v>
      </c>
      <c r="G729" s="450">
        <v>15.66</v>
      </c>
      <c r="H729" s="426">
        <f t="shared" si="11"/>
        <v>15.23</v>
      </c>
    </row>
    <row r="730" spans="1:8" x14ac:dyDescent="0.25">
      <c r="A730" s="449"/>
      <c r="B730" s="449">
        <v>39239</v>
      </c>
      <c r="C730" s="439" t="s">
        <v>6885</v>
      </c>
      <c r="D730" s="449" t="s">
        <v>73</v>
      </c>
      <c r="E730" s="449" t="s">
        <v>5365</v>
      </c>
      <c r="F730" s="450">
        <v>172.78</v>
      </c>
      <c r="G730" s="450">
        <v>177.68</v>
      </c>
      <c r="H730" s="426">
        <f t="shared" si="11"/>
        <v>172.78</v>
      </c>
    </row>
    <row r="731" spans="1:8" x14ac:dyDescent="0.25">
      <c r="A731" s="449"/>
      <c r="B731" s="449">
        <v>1014</v>
      </c>
      <c r="C731" s="439" t="s">
        <v>6886</v>
      </c>
      <c r="D731" s="449" t="s">
        <v>73</v>
      </c>
      <c r="E731" s="449" t="s">
        <v>5365</v>
      </c>
      <c r="F731" s="450">
        <v>2.34</v>
      </c>
      <c r="G731" s="450">
        <v>2.41</v>
      </c>
      <c r="H731" s="426">
        <f t="shared" si="11"/>
        <v>2.34</v>
      </c>
    </row>
    <row r="732" spans="1:8" x14ac:dyDescent="0.25">
      <c r="A732" s="449"/>
      <c r="B732" s="449">
        <v>39240</v>
      </c>
      <c r="C732" s="439" t="s">
        <v>6887</v>
      </c>
      <c r="D732" s="449" t="s">
        <v>73</v>
      </c>
      <c r="E732" s="449" t="s">
        <v>5365</v>
      </c>
      <c r="F732" s="450">
        <v>227.25</v>
      </c>
      <c r="G732" s="450">
        <v>233.7</v>
      </c>
      <c r="H732" s="426">
        <f t="shared" si="11"/>
        <v>227.25</v>
      </c>
    </row>
    <row r="733" spans="1:8" x14ac:dyDescent="0.25">
      <c r="A733" s="449"/>
      <c r="B733" s="449">
        <v>39232</v>
      </c>
      <c r="C733" s="439" t="s">
        <v>6888</v>
      </c>
      <c r="D733" s="449" t="s">
        <v>73</v>
      </c>
      <c r="E733" s="449" t="s">
        <v>5365</v>
      </c>
      <c r="F733" s="450">
        <v>23.85</v>
      </c>
      <c r="G733" s="450">
        <v>24.52</v>
      </c>
      <c r="H733" s="426">
        <f t="shared" si="11"/>
        <v>23.85</v>
      </c>
    </row>
    <row r="734" spans="1:8" x14ac:dyDescent="0.25">
      <c r="A734" s="449"/>
      <c r="B734" s="449">
        <v>39233</v>
      </c>
      <c r="C734" s="439" t="s">
        <v>6889</v>
      </c>
      <c r="D734" s="449" t="s">
        <v>73</v>
      </c>
      <c r="E734" s="449" t="s">
        <v>5365</v>
      </c>
      <c r="F734" s="450">
        <v>34.76</v>
      </c>
      <c r="G734" s="450">
        <v>35.75</v>
      </c>
      <c r="H734" s="426">
        <f t="shared" si="11"/>
        <v>34.76</v>
      </c>
    </row>
    <row r="735" spans="1:8" x14ac:dyDescent="0.25">
      <c r="A735" s="449"/>
      <c r="B735" s="449">
        <v>981</v>
      </c>
      <c r="C735" s="439" t="s">
        <v>6890</v>
      </c>
      <c r="D735" s="449" t="s">
        <v>73</v>
      </c>
      <c r="E735" s="449" t="s">
        <v>6189</v>
      </c>
      <c r="F735" s="450">
        <v>3.88</v>
      </c>
      <c r="G735" s="450">
        <v>3.99</v>
      </c>
      <c r="H735" s="426">
        <f t="shared" si="11"/>
        <v>3.88</v>
      </c>
    </row>
    <row r="736" spans="1:8" x14ac:dyDescent="0.25">
      <c r="A736" s="449"/>
      <c r="B736" s="449">
        <v>39234</v>
      </c>
      <c r="C736" s="439" t="s">
        <v>6891</v>
      </c>
      <c r="D736" s="449" t="s">
        <v>73</v>
      </c>
      <c r="E736" s="449" t="s">
        <v>5365</v>
      </c>
      <c r="F736" s="450">
        <v>48.39</v>
      </c>
      <c r="G736" s="450">
        <v>49.76</v>
      </c>
      <c r="H736" s="426">
        <f t="shared" si="11"/>
        <v>48.39</v>
      </c>
    </row>
    <row r="737" spans="1:8" x14ac:dyDescent="0.25">
      <c r="A737" s="449"/>
      <c r="B737" s="449">
        <v>982</v>
      </c>
      <c r="C737" s="439" t="s">
        <v>6892</v>
      </c>
      <c r="D737" s="449" t="s">
        <v>73</v>
      </c>
      <c r="E737" s="449" t="s">
        <v>5365</v>
      </c>
      <c r="F737" s="450">
        <v>5.58</v>
      </c>
      <c r="G737" s="450">
        <v>5.73</v>
      </c>
      <c r="H737" s="426">
        <f t="shared" si="11"/>
        <v>5.58</v>
      </c>
    </row>
    <row r="738" spans="1:8" x14ac:dyDescent="0.25">
      <c r="A738" s="449"/>
      <c r="B738" s="449">
        <v>39235</v>
      </c>
      <c r="C738" s="439" t="s">
        <v>6893</v>
      </c>
      <c r="D738" s="449" t="s">
        <v>73</v>
      </c>
      <c r="E738" s="449" t="s">
        <v>5365</v>
      </c>
      <c r="F738" s="450">
        <v>71.37</v>
      </c>
      <c r="G738" s="450">
        <v>73.39</v>
      </c>
      <c r="H738" s="426">
        <f t="shared" si="11"/>
        <v>71.37</v>
      </c>
    </row>
    <row r="739" spans="1:8" x14ac:dyDescent="0.25">
      <c r="A739" s="449"/>
      <c r="B739" s="449">
        <v>39236</v>
      </c>
      <c r="C739" s="439" t="s">
        <v>6894</v>
      </c>
      <c r="D739" s="449" t="s">
        <v>73</v>
      </c>
      <c r="E739" s="449" t="s">
        <v>5365</v>
      </c>
      <c r="F739" s="450">
        <v>94.58</v>
      </c>
      <c r="G739" s="450">
        <v>97.26</v>
      </c>
      <c r="H739" s="426">
        <f t="shared" si="11"/>
        <v>94.58</v>
      </c>
    </row>
    <row r="740" spans="1:8" x14ac:dyDescent="0.25">
      <c r="A740" s="449"/>
      <c r="B740" s="449">
        <v>993</v>
      </c>
      <c r="C740" s="439" t="s">
        <v>6895</v>
      </c>
      <c r="D740" s="449" t="s">
        <v>73</v>
      </c>
      <c r="E740" s="449" t="s">
        <v>5365</v>
      </c>
      <c r="F740" s="450">
        <v>1.99</v>
      </c>
      <c r="G740" s="450">
        <v>2.0499999999999998</v>
      </c>
      <c r="H740" s="426">
        <f t="shared" si="11"/>
        <v>1.99</v>
      </c>
    </row>
    <row r="741" spans="1:8" x14ac:dyDescent="0.25">
      <c r="A741" s="449"/>
      <c r="B741" s="449">
        <v>1020</v>
      </c>
      <c r="C741" s="439" t="s">
        <v>6896</v>
      </c>
      <c r="D741" s="449" t="s">
        <v>73</v>
      </c>
      <c r="E741" s="449" t="s">
        <v>5365</v>
      </c>
      <c r="F741" s="450">
        <v>10.16</v>
      </c>
      <c r="G741" s="450">
        <v>10.45</v>
      </c>
      <c r="H741" s="426">
        <f t="shared" si="11"/>
        <v>10.16</v>
      </c>
    </row>
    <row r="742" spans="1:8" x14ac:dyDescent="0.25">
      <c r="A742" s="449"/>
      <c r="B742" s="449">
        <v>1017</v>
      </c>
      <c r="C742" s="439" t="s">
        <v>6897</v>
      </c>
      <c r="D742" s="449" t="s">
        <v>73</v>
      </c>
      <c r="E742" s="449" t="s">
        <v>5365</v>
      </c>
      <c r="F742" s="450">
        <v>124.56</v>
      </c>
      <c r="G742" s="450">
        <v>128.09</v>
      </c>
      <c r="H742" s="426">
        <f t="shared" si="11"/>
        <v>124.56</v>
      </c>
    </row>
    <row r="743" spans="1:8" x14ac:dyDescent="0.25">
      <c r="A743" s="449"/>
      <c r="B743" s="449">
        <v>999</v>
      </c>
      <c r="C743" s="439" t="s">
        <v>6898</v>
      </c>
      <c r="D743" s="449" t="s">
        <v>73</v>
      </c>
      <c r="E743" s="449" t="s">
        <v>5365</v>
      </c>
      <c r="F743" s="450">
        <v>150.91</v>
      </c>
      <c r="G743" s="450">
        <v>155.19</v>
      </c>
      <c r="H743" s="426">
        <f t="shared" si="11"/>
        <v>150.91</v>
      </c>
    </row>
    <row r="744" spans="1:8" x14ac:dyDescent="0.25">
      <c r="A744" s="449"/>
      <c r="B744" s="449">
        <v>995</v>
      </c>
      <c r="C744" s="439" t="s">
        <v>6899</v>
      </c>
      <c r="D744" s="449" t="s">
        <v>73</v>
      </c>
      <c r="E744" s="449" t="s">
        <v>5365</v>
      </c>
      <c r="F744" s="450">
        <v>16.18</v>
      </c>
      <c r="G744" s="450">
        <v>16.64</v>
      </c>
      <c r="H744" s="426">
        <f t="shared" si="11"/>
        <v>16.18</v>
      </c>
    </row>
    <row r="745" spans="1:8" x14ac:dyDescent="0.25">
      <c r="A745" s="449"/>
      <c r="B745" s="449">
        <v>1000</v>
      </c>
      <c r="C745" s="439" t="s">
        <v>6900</v>
      </c>
      <c r="D745" s="449" t="s">
        <v>73</v>
      </c>
      <c r="E745" s="449" t="s">
        <v>5365</v>
      </c>
      <c r="F745" s="450">
        <v>185.36</v>
      </c>
      <c r="G745" s="450">
        <v>190.62</v>
      </c>
      <c r="H745" s="426">
        <f t="shared" si="11"/>
        <v>185.36</v>
      </c>
    </row>
    <row r="746" spans="1:8" x14ac:dyDescent="0.25">
      <c r="A746" s="449"/>
      <c r="B746" s="449">
        <v>1022</v>
      </c>
      <c r="C746" s="439" t="s">
        <v>6901</v>
      </c>
      <c r="D746" s="449" t="s">
        <v>73</v>
      </c>
      <c r="E746" s="449" t="s">
        <v>5365</v>
      </c>
      <c r="F746" s="450">
        <v>2.78</v>
      </c>
      <c r="G746" s="450">
        <v>2.86</v>
      </c>
      <c r="H746" s="426">
        <f t="shared" si="11"/>
        <v>2.78</v>
      </c>
    </row>
    <row r="747" spans="1:8" x14ac:dyDescent="0.25">
      <c r="A747" s="449"/>
      <c r="B747" s="449">
        <v>1015</v>
      </c>
      <c r="C747" s="439" t="s">
        <v>6902</v>
      </c>
      <c r="D747" s="449" t="s">
        <v>73</v>
      </c>
      <c r="E747" s="449" t="s">
        <v>5365</v>
      </c>
      <c r="F747" s="450">
        <v>246.32</v>
      </c>
      <c r="G747" s="450">
        <v>253.3</v>
      </c>
      <c r="H747" s="426">
        <f t="shared" si="11"/>
        <v>246.32</v>
      </c>
    </row>
    <row r="748" spans="1:8" x14ac:dyDescent="0.25">
      <c r="A748" s="449"/>
      <c r="B748" s="449">
        <v>996</v>
      </c>
      <c r="C748" s="439" t="s">
        <v>6903</v>
      </c>
      <c r="D748" s="449" t="s">
        <v>73</v>
      </c>
      <c r="E748" s="449" t="s">
        <v>5365</v>
      </c>
      <c r="F748" s="450">
        <v>25.1</v>
      </c>
      <c r="G748" s="450">
        <v>25.81</v>
      </c>
      <c r="H748" s="426">
        <f t="shared" si="11"/>
        <v>25.1</v>
      </c>
    </row>
    <row r="749" spans="1:8" x14ac:dyDescent="0.25">
      <c r="A749" s="449"/>
      <c r="B749" s="449">
        <v>1001</v>
      </c>
      <c r="C749" s="439" t="s">
        <v>6904</v>
      </c>
      <c r="D749" s="449" t="s">
        <v>73</v>
      </c>
      <c r="E749" s="449" t="s">
        <v>5365</v>
      </c>
      <c r="F749" s="450">
        <v>319.58999999999997</v>
      </c>
      <c r="G749" s="450">
        <v>328.65</v>
      </c>
      <c r="H749" s="426">
        <f t="shared" si="11"/>
        <v>319.58999999999997</v>
      </c>
    </row>
    <row r="750" spans="1:8" x14ac:dyDescent="0.25">
      <c r="A750" s="449"/>
      <c r="B750" s="449">
        <v>1019</v>
      </c>
      <c r="C750" s="439" t="s">
        <v>6905</v>
      </c>
      <c r="D750" s="449" t="s">
        <v>73</v>
      </c>
      <c r="E750" s="449" t="s">
        <v>5365</v>
      </c>
      <c r="F750" s="450">
        <v>35.46</v>
      </c>
      <c r="G750" s="450">
        <v>36.47</v>
      </c>
      <c r="H750" s="426">
        <f t="shared" si="11"/>
        <v>35.46</v>
      </c>
    </row>
    <row r="751" spans="1:8" x14ac:dyDescent="0.25">
      <c r="A751" s="449"/>
      <c r="B751" s="449">
        <v>1021</v>
      </c>
      <c r="C751" s="439" t="s">
        <v>6906</v>
      </c>
      <c r="D751" s="449" t="s">
        <v>73</v>
      </c>
      <c r="E751" s="449" t="s">
        <v>5365</v>
      </c>
      <c r="F751" s="450">
        <v>4.26</v>
      </c>
      <c r="G751" s="450">
        <v>4.38</v>
      </c>
      <c r="H751" s="426">
        <f t="shared" si="11"/>
        <v>4.26</v>
      </c>
    </row>
    <row r="752" spans="1:8" x14ac:dyDescent="0.25">
      <c r="A752" s="449"/>
      <c r="B752" s="449">
        <v>39249</v>
      </c>
      <c r="C752" s="439" t="s">
        <v>6907</v>
      </c>
      <c r="D752" s="449" t="s">
        <v>73</v>
      </c>
      <c r="E752" s="449" t="s">
        <v>5365</v>
      </c>
      <c r="F752" s="450">
        <v>429.71</v>
      </c>
      <c r="G752" s="450">
        <v>441.9</v>
      </c>
      <c r="H752" s="426">
        <f t="shared" si="11"/>
        <v>429.71</v>
      </c>
    </row>
    <row r="753" spans="1:8" x14ac:dyDescent="0.25">
      <c r="A753" s="449"/>
      <c r="B753" s="449">
        <v>1018</v>
      </c>
      <c r="C753" s="439" t="s">
        <v>6908</v>
      </c>
      <c r="D753" s="449" t="s">
        <v>73</v>
      </c>
      <c r="E753" s="449" t="s">
        <v>5365</v>
      </c>
      <c r="F753" s="450">
        <v>52.44</v>
      </c>
      <c r="G753" s="450">
        <v>53.93</v>
      </c>
      <c r="H753" s="426">
        <f t="shared" si="11"/>
        <v>52.44</v>
      </c>
    </row>
    <row r="754" spans="1:8" x14ac:dyDescent="0.25">
      <c r="A754" s="449"/>
      <c r="B754" s="449">
        <v>39250</v>
      </c>
      <c r="C754" s="439" t="s">
        <v>6909</v>
      </c>
      <c r="D754" s="449" t="s">
        <v>73</v>
      </c>
      <c r="E754" s="449" t="s">
        <v>5365</v>
      </c>
      <c r="F754" s="450">
        <v>514.03</v>
      </c>
      <c r="G754" s="450">
        <v>528.61</v>
      </c>
      <c r="H754" s="426">
        <f t="shared" si="11"/>
        <v>514.03</v>
      </c>
    </row>
    <row r="755" spans="1:8" x14ac:dyDescent="0.25">
      <c r="A755" s="449"/>
      <c r="B755" s="449">
        <v>994</v>
      </c>
      <c r="C755" s="439" t="s">
        <v>6910</v>
      </c>
      <c r="D755" s="449" t="s">
        <v>73</v>
      </c>
      <c r="E755" s="449" t="s">
        <v>5365</v>
      </c>
      <c r="F755" s="450">
        <v>6.2</v>
      </c>
      <c r="G755" s="450">
        <v>6.38</v>
      </c>
      <c r="H755" s="426">
        <f t="shared" si="11"/>
        <v>6.2</v>
      </c>
    </row>
    <row r="756" spans="1:8" x14ac:dyDescent="0.25">
      <c r="A756" s="449"/>
      <c r="B756" s="449">
        <v>977</v>
      </c>
      <c r="C756" s="439" t="s">
        <v>6911</v>
      </c>
      <c r="D756" s="449" t="s">
        <v>73</v>
      </c>
      <c r="E756" s="449" t="s">
        <v>5365</v>
      </c>
      <c r="F756" s="450">
        <v>73.36</v>
      </c>
      <c r="G756" s="450">
        <v>75.44</v>
      </c>
      <c r="H756" s="426">
        <f t="shared" si="11"/>
        <v>73.36</v>
      </c>
    </row>
    <row r="757" spans="1:8" x14ac:dyDescent="0.25">
      <c r="A757" s="449"/>
      <c r="B757" s="449">
        <v>998</v>
      </c>
      <c r="C757" s="439" t="s">
        <v>6912</v>
      </c>
      <c r="D757" s="449" t="s">
        <v>73</v>
      </c>
      <c r="E757" s="449" t="s">
        <v>5365</v>
      </c>
      <c r="F757" s="450">
        <v>95.25</v>
      </c>
      <c r="G757" s="450">
        <v>97.95</v>
      </c>
      <c r="H757" s="426">
        <f t="shared" si="11"/>
        <v>95.25</v>
      </c>
    </row>
    <row r="758" spans="1:8" x14ac:dyDescent="0.25">
      <c r="A758" s="449"/>
      <c r="B758" s="449">
        <v>1006</v>
      </c>
      <c r="C758" s="439" t="s">
        <v>6913</v>
      </c>
      <c r="D758" s="449" t="s">
        <v>73</v>
      </c>
      <c r="E758" s="449" t="s">
        <v>5365</v>
      </c>
      <c r="F758" s="450">
        <v>126.21</v>
      </c>
      <c r="G758" s="450">
        <v>129.79</v>
      </c>
      <c r="H758" s="426">
        <f t="shared" si="11"/>
        <v>126.21</v>
      </c>
    </row>
    <row r="759" spans="1:8" x14ac:dyDescent="0.25">
      <c r="A759" s="449"/>
      <c r="B759" s="449">
        <v>990</v>
      </c>
      <c r="C759" s="439" t="s">
        <v>6914</v>
      </c>
      <c r="D759" s="449" t="s">
        <v>73</v>
      </c>
      <c r="E759" s="449" t="s">
        <v>5365</v>
      </c>
      <c r="F759" s="450">
        <v>167.82</v>
      </c>
      <c r="G759" s="450">
        <v>172.58</v>
      </c>
      <c r="H759" s="426">
        <f t="shared" si="11"/>
        <v>167.82</v>
      </c>
    </row>
    <row r="760" spans="1:8" x14ac:dyDescent="0.25">
      <c r="A760" s="449"/>
      <c r="B760" s="449">
        <v>39241</v>
      </c>
      <c r="C760" s="439" t="s">
        <v>6915</v>
      </c>
      <c r="D760" s="449" t="s">
        <v>73</v>
      </c>
      <c r="E760" s="449" t="s">
        <v>5365</v>
      </c>
      <c r="F760" s="450">
        <v>16.52</v>
      </c>
      <c r="G760" s="450">
        <v>16.989999999999998</v>
      </c>
      <c r="H760" s="426">
        <f t="shared" si="11"/>
        <v>16.52</v>
      </c>
    </row>
    <row r="761" spans="1:8" x14ac:dyDescent="0.25">
      <c r="A761" s="449"/>
      <c r="B761" s="449">
        <v>1005</v>
      </c>
      <c r="C761" s="439" t="s">
        <v>6916</v>
      </c>
      <c r="D761" s="449" t="s">
        <v>73</v>
      </c>
      <c r="E761" s="449" t="s">
        <v>5365</v>
      </c>
      <c r="F761" s="450">
        <v>208.95</v>
      </c>
      <c r="G761" s="450">
        <v>214.87</v>
      </c>
      <c r="H761" s="426">
        <f t="shared" si="11"/>
        <v>208.95</v>
      </c>
    </row>
    <row r="762" spans="1:8" x14ac:dyDescent="0.25">
      <c r="A762" s="449"/>
      <c r="B762" s="449">
        <v>991</v>
      </c>
      <c r="C762" s="439" t="s">
        <v>6917</v>
      </c>
      <c r="D762" s="449" t="s">
        <v>73</v>
      </c>
      <c r="E762" s="449" t="s">
        <v>5365</v>
      </c>
      <c r="F762" s="450">
        <v>273.68</v>
      </c>
      <c r="G762" s="450">
        <v>281.44</v>
      </c>
      <c r="H762" s="426">
        <f t="shared" si="11"/>
        <v>273.68</v>
      </c>
    </row>
    <row r="763" spans="1:8" x14ac:dyDescent="0.25">
      <c r="A763" s="449"/>
      <c r="B763" s="449">
        <v>986</v>
      </c>
      <c r="C763" s="439" t="s">
        <v>6918</v>
      </c>
      <c r="D763" s="449" t="s">
        <v>73</v>
      </c>
      <c r="E763" s="449" t="s">
        <v>5365</v>
      </c>
      <c r="F763" s="450">
        <v>26.1</v>
      </c>
      <c r="G763" s="450">
        <v>26.84</v>
      </c>
      <c r="H763" s="426">
        <f t="shared" si="11"/>
        <v>26.1</v>
      </c>
    </row>
    <row r="764" spans="1:8" x14ac:dyDescent="0.25">
      <c r="A764" s="449"/>
      <c r="B764" s="449">
        <v>987</v>
      </c>
      <c r="C764" s="439" t="s">
        <v>6919</v>
      </c>
      <c r="D764" s="449" t="s">
        <v>73</v>
      </c>
      <c r="E764" s="449" t="s">
        <v>5365</v>
      </c>
      <c r="F764" s="450">
        <v>35.729999999999997</v>
      </c>
      <c r="G764" s="450">
        <v>36.75</v>
      </c>
      <c r="H764" s="426">
        <f t="shared" si="11"/>
        <v>35.729999999999997</v>
      </c>
    </row>
    <row r="765" spans="1:8" x14ac:dyDescent="0.25">
      <c r="A765" s="449"/>
      <c r="B765" s="449">
        <v>1007</v>
      </c>
      <c r="C765" s="439" t="s">
        <v>6920</v>
      </c>
      <c r="D765" s="449" t="s">
        <v>73</v>
      </c>
      <c r="E765" s="449" t="s">
        <v>5365</v>
      </c>
      <c r="F765" s="450">
        <v>49.46</v>
      </c>
      <c r="G765" s="450">
        <v>50.86</v>
      </c>
      <c r="H765" s="426">
        <f t="shared" si="11"/>
        <v>49.46</v>
      </c>
    </row>
    <row r="766" spans="1:8" x14ac:dyDescent="0.25">
      <c r="A766" s="449"/>
      <c r="B766" s="449">
        <v>1008</v>
      </c>
      <c r="C766" s="439" t="s">
        <v>6921</v>
      </c>
      <c r="D766" s="449" t="s">
        <v>73</v>
      </c>
      <c r="E766" s="449" t="s">
        <v>5365</v>
      </c>
      <c r="F766" s="450">
        <v>6.28</v>
      </c>
      <c r="G766" s="450">
        <v>6.46</v>
      </c>
      <c r="H766" s="426">
        <f t="shared" si="11"/>
        <v>6.28</v>
      </c>
    </row>
    <row r="767" spans="1:8" x14ac:dyDescent="0.25">
      <c r="A767" s="449"/>
      <c r="B767" s="449">
        <v>988</v>
      </c>
      <c r="C767" s="439" t="s">
        <v>6922</v>
      </c>
      <c r="D767" s="449" t="s">
        <v>73</v>
      </c>
      <c r="E767" s="449" t="s">
        <v>5365</v>
      </c>
      <c r="F767" s="450">
        <v>68.2</v>
      </c>
      <c r="G767" s="450">
        <v>70.14</v>
      </c>
      <c r="H767" s="426">
        <f t="shared" si="11"/>
        <v>68.2</v>
      </c>
    </row>
    <row r="768" spans="1:8" x14ac:dyDescent="0.25">
      <c r="A768" s="449"/>
      <c r="B768" s="449">
        <v>989</v>
      </c>
      <c r="C768" s="439" t="s">
        <v>6923</v>
      </c>
      <c r="D768" s="449" t="s">
        <v>73</v>
      </c>
      <c r="E768" s="449" t="s">
        <v>5365</v>
      </c>
      <c r="F768" s="450">
        <v>94.14</v>
      </c>
      <c r="G768" s="450">
        <v>96.81</v>
      </c>
      <c r="H768" s="426">
        <f t="shared" si="11"/>
        <v>94.14</v>
      </c>
    </row>
    <row r="769" spans="1:8" x14ac:dyDescent="0.25">
      <c r="A769" s="449"/>
      <c r="B769" s="449">
        <v>43972</v>
      </c>
      <c r="C769" s="439" t="s">
        <v>6924</v>
      </c>
      <c r="D769" s="449" t="s">
        <v>73</v>
      </c>
      <c r="E769" s="449" t="s">
        <v>5365</v>
      </c>
      <c r="F769" s="450">
        <v>3.95</v>
      </c>
      <c r="G769" s="450">
        <v>4.3099999999999996</v>
      </c>
      <c r="H769" s="426">
        <f t="shared" si="11"/>
        <v>3.95</v>
      </c>
    </row>
    <row r="770" spans="1:8" x14ac:dyDescent="0.25">
      <c r="A770" s="449"/>
      <c r="B770" s="449">
        <v>43971</v>
      </c>
      <c r="C770" s="439" t="s">
        <v>6925</v>
      </c>
      <c r="D770" s="449" t="s">
        <v>73</v>
      </c>
      <c r="E770" s="449" t="s">
        <v>6189</v>
      </c>
      <c r="F770" s="450">
        <v>3.02</v>
      </c>
      <c r="G770" s="450">
        <v>3.29</v>
      </c>
      <c r="H770" s="426">
        <f t="shared" si="11"/>
        <v>3.02</v>
      </c>
    </row>
    <row r="771" spans="1:8" x14ac:dyDescent="0.25">
      <c r="A771" s="449"/>
      <c r="B771" s="449">
        <v>39598</v>
      </c>
      <c r="C771" s="439" t="s">
        <v>6926</v>
      </c>
      <c r="D771" s="449" t="s">
        <v>73</v>
      </c>
      <c r="E771" s="449" t="s">
        <v>5365</v>
      </c>
      <c r="F771" s="450">
        <v>5.6</v>
      </c>
      <c r="G771" s="450">
        <v>6.1</v>
      </c>
      <c r="H771" s="426">
        <f t="shared" si="11"/>
        <v>5.6</v>
      </c>
    </row>
    <row r="772" spans="1:8" x14ac:dyDescent="0.25">
      <c r="A772" s="449"/>
      <c r="B772" s="449">
        <v>43973</v>
      </c>
      <c r="C772" s="439" t="s">
        <v>6927</v>
      </c>
      <c r="D772" s="449" t="s">
        <v>73</v>
      </c>
      <c r="E772" s="449" t="s">
        <v>5365</v>
      </c>
      <c r="F772" s="450">
        <v>4.13</v>
      </c>
      <c r="G772" s="450">
        <v>4.5</v>
      </c>
      <c r="H772" s="426">
        <f t="shared" si="11"/>
        <v>4.13</v>
      </c>
    </row>
    <row r="773" spans="1:8" x14ac:dyDescent="0.25">
      <c r="A773" s="449"/>
      <c r="B773" s="449">
        <v>39599</v>
      </c>
      <c r="C773" s="439" t="s">
        <v>6928</v>
      </c>
      <c r="D773" s="449" t="s">
        <v>73</v>
      </c>
      <c r="E773" s="449" t="s">
        <v>5365</v>
      </c>
      <c r="F773" s="450">
        <v>8.06</v>
      </c>
      <c r="G773" s="450">
        <v>8.7799999999999994</v>
      </c>
      <c r="H773" s="426">
        <f t="shared" si="11"/>
        <v>8.06</v>
      </c>
    </row>
    <row r="774" spans="1:8" x14ac:dyDescent="0.25">
      <c r="A774" s="449"/>
      <c r="B774" s="449">
        <v>43832</v>
      </c>
      <c r="C774" s="439" t="s">
        <v>6929</v>
      </c>
      <c r="D774" s="449" t="s">
        <v>73</v>
      </c>
      <c r="E774" s="449" t="s">
        <v>5365</v>
      </c>
      <c r="F774" s="450">
        <v>21.22</v>
      </c>
      <c r="G774" s="450">
        <v>23.12</v>
      </c>
      <c r="H774" s="426">
        <f t="shared" si="11"/>
        <v>21.22</v>
      </c>
    </row>
    <row r="775" spans="1:8" x14ac:dyDescent="0.25">
      <c r="A775" s="449"/>
      <c r="B775" s="449">
        <v>34602</v>
      </c>
      <c r="C775" s="439" t="s">
        <v>6930</v>
      </c>
      <c r="D775" s="449" t="s">
        <v>73</v>
      </c>
      <c r="E775" s="449" t="s">
        <v>5365</v>
      </c>
      <c r="F775" s="450">
        <v>4.32</v>
      </c>
      <c r="G775" s="450">
        <v>4.4400000000000004</v>
      </c>
      <c r="H775" s="426">
        <f t="shared" si="11"/>
        <v>4.32</v>
      </c>
    </row>
    <row r="776" spans="1:8" x14ac:dyDescent="0.25">
      <c r="A776" s="449"/>
      <c r="B776" s="449">
        <v>34607</v>
      </c>
      <c r="C776" s="439" t="s">
        <v>6931</v>
      </c>
      <c r="D776" s="449" t="s">
        <v>73</v>
      </c>
      <c r="E776" s="449" t="s">
        <v>5365</v>
      </c>
      <c r="F776" s="450">
        <v>10.58</v>
      </c>
      <c r="G776" s="450">
        <v>10.88</v>
      </c>
      <c r="H776" s="426">
        <f t="shared" si="11"/>
        <v>10.58</v>
      </c>
    </row>
    <row r="777" spans="1:8" x14ac:dyDescent="0.25">
      <c r="A777" s="449"/>
      <c r="B777" s="449">
        <v>34609</v>
      </c>
      <c r="C777" s="439" t="s">
        <v>6932</v>
      </c>
      <c r="D777" s="449" t="s">
        <v>73</v>
      </c>
      <c r="E777" s="449" t="s">
        <v>5365</v>
      </c>
      <c r="F777" s="450">
        <v>15.39</v>
      </c>
      <c r="G777" s="450">
        <v>15.83</v>
      </c>
      <c r="H777" s="426">
        <f t="shared" si="11"/>
        <v>15.39</v>
      </c>
    </row>
    <row r="778" spans="1:8" x14ac:dyDescent="0.25">
      <c r="A778" s="449"/>
      <c r="B778" s="449">
        <v>34618</v>
      </c>
      <c r="C778" s="439" t="s">
        <v>6933</v>
      </c>
      <c r="D778" s="449" t="s">
        <v>73</v>
      </c>
      <c r="E778" s="449" t="s">
        <v>5365</v>
      </c>
      <c r="F778" s="450">
        <v>5.89</v>
      </c>
      <c r="G778" s="450">
        <v>6.05</v>
      </c>
      <c r="H778" s="426">
        <f t="shared" si="11"/>
        <v>5.89</v>
      </c>
    </row>
    <row r="779" spans="1:8" x14ac:dyDescent="0.25">
      <c r="A779" s="449"/>
      <c r="B779" s="449">
        <v>34621</v>
      </c>
      <c r="C779" s="439" t="s">
        <v>6934</v>
      </c>
      <c r="D779" s="449" t="s">
        <v>73</v>
      </c>
      <c r="E779" s="449" t="s">
        <v>5365</v>
      </c>
      <c r="F779" s="450">
        <v>14.59</v>
      </c>
      <c r="G779" s="450">
        <v>15</v>
      </c>
      <c r="H779" s="426">
        <f t="shared" si="11"/>
        <v>14.59</v>
      </c>
    </row>
    <row r="780" spans="1:8" x14ac:dyDescent="0.25">
      <c r="A780" s="449"/>
      <c r="B780" s="449">
        <v>34622</v>
      </c>
      <c r="C780" s="439" t="s">
        <v>6935</v>
      </c>
      <c r="D780" s="449" t="s">
        <v>73</v>
      </c>
      <c r="E780" s="449" t="s">
        <v>5365</v>
      </c>
      <c r="F780" s="450">
        <v>21.67</v>
      </c>
      <c r="G780" s="450">
        <v>22.29</v>
      </c>
      <c r="H780" s="426">
        <f t="shared" ref="H780:H843" si="12">IF(F780&gt;0,F780,G780)</f>
        <v>21.67</v>
      </c>
    </row>
    <row r="781" spans="1:8" x14ac:dyDescent="0.25">
      <c r="A781" s="449"/>
      <c r="B781" s="449">
        <v>34624</v>
      </c>
      <c r="C781" s="439" t="s">
        <v>6936</v>
      </c>
      <c r="D781" s="449" t="s">
        <v>73</v>
      </c>
      <c r="E781" s="449" t="s">
        <v>5365</v>
      </c>
      <c r="F781" s="450">
        <v>7.86</v>
      </c>
      <c r="G781" s="450">
        <v>8.08</v>
      </c>
      <c r="H781" s="426">
        <f t="shared" si="12"/>
        <v>7.86</v>
      </c>
    </row>
    <row r="782" spans="1:8" x14ac:dyDescent="0.25">
      <c r="A782" s="449"/>
      <c r="B782" s="449">
        <v>34627</v>
      </c>
      <c r="C782" s="439" t="s">
        <v>6937</v>
      </c>
      <c r="D782" s="449" t="s">
        <v>73</v>
      </c>
      <c r="E782" s="449" t="s">
        <v>5365</v>
      </c>
      <c r="F782" s="450">
        <v>18.95</v>
      </c>
      <c r="G782" s="450">
        <v>19.489999999999998</v>
      </c>
      <c r="H782" s="426">
        <f t="shared" si="12"/>
        <v>18.95</v>
      </c>
    </row>
    <row r="783" spans="1:8" x14ac:dyDescent="0.25">
      <c r="A783" s="449"/>
      <c r="B783" s="449">
        <v>34629</v>
      </c>
      <c r="C783" s="439" t="s">
        <v>6938</v>
      </c>
      <c r="D783" s="449" t="s">
        <v>73</v>
      </c>
      <c r="E783" s="449" t="s">
        <v>5365</v>
      </c>
      <c r="F783" s="450">
        <v>28.96</v>
      </c>
      <c r="G783" s="450">
        <v>29.78</v>
      </c>
      <c r="H783" s="426">
        <f t="shared" si="12"/>
        <v>28.96</v>
      </c>
    </row>
    <row r="784" spans="1:8" x14ac:dyDescent="0.25">
      <c r="A784" s="449"/>
      <c r="B784" s="449">
        <v>39257</v>
      </c>
      <c r="C784" s="439" t="s">
        <v>6939</v>
      </c>
      <c r="D784" s="449" t="s">
        <v>73</v>
      </c>
      <c r="E784" s="449" t="s">
        <v>5365</v>
      </c>
      <c r="F784" s="450">
        <v>5.89</v>
      </c>
      <c r="G784" s="450">
        <v>6.06</v>
      </c>
      <c r="H784" s="426">
        <f t="shared" si="12"/>
        <v>5.89</v>
      </c>
    </row>
    <row r="785" spans="1:8" x14ac:dyDescent="0.25">
      <c r="A785" s="449"/>
      <c r="B785" s="449">
        <v>39261</v>
      </c>
      <c r="C785" s="439" t="s">
        <v>6940</v>
      </c>
      <c r="D785" s="449" t="s">
        <v>73</v>
      </c>
      <c r="E785" s="449" t="s">
        <v>5365</v>
      </c>
      <c r="F785" s="450">
        <v>33.74</v>
      </c>
      <c r="G785" s="450">
        <v>34.700000000000003</v>
      </c>
      <c r="H785" s="426">
        <f t="shared" si="12"/>
        <v>33.74</v>
      </c>
    </row>
    <row r="786" spans="1:8" x14ac:dyDescent="0.25">
      <c r="A786" s="449"/>
      <c r="B786" s="449">
        <v>39268</v>
      </c>
      <c r="C786" s="439" t="s">
        <v>6941</v>
      </c>
      <c r="D786" s="449" t="s">
        <v>73</v>
      </c>
      <c r="E786" s="449" t="s">
        <v>5365</v>
      </c>
      <c r="F786" s="450">
        <v>527.37</v>
      </c>
      <c r="G786" s="450">
        <v>542.32000000000005</v>
      </c>
      <c r="H786" s="426">
        <f t="shared" si="12"/>
        <v>527.37</v>
      </c>
    </row>
    <row r="787" spans="1:8" x14ac:dyDescent="0.25">
      <c r="A787" s="449"/>
      <c r="B787" s="449">
        <v>39262</v>
      </c>
      <c r="C787" s="439" t="s">
        <v>6942</v>
      </c>
      <c r="D787" s="449" t="s">
        <v>73</v>
      </c>
      <c r="E787" s="449" t="s">
        <v>5365</v>
      </c>
      <c r="F787" s="450">
        <v>53.73</v>
      </c>
      <c r="G787" s="450">
        <v>55.25</v>
      </c>
      <c r="H787" s="426">
        <f t="shared" si="12"/>
        <v>53.73</v>
      </c>
    </row>
    <row r="788" spans="1:8" x14ac:dyDescent="0.25">
      <c r="A788" s="449"/>
      <c r="B788" s="449">
        <v>39258</v>
      </c>
      <c r="C788" s="439" t="s">
        <v>6943</v>
      </c>
      <c r="D788" s="449" t="s">
        <v>73</v>
      </c>
      <c r="E788" s="449" t="s">
        <v>5365</v>
      </c>
      <c r="F788" s="450">
        <v>8.8800000000000008</v>
      </c>
      <c r="G788" s="450">
        <v>9.1300000000000008</v>
      </c>
      <c r="H788" s="426">
        <f t="shared" si="12"/>
        <v>8.8800000000000008</v>
      </c>
    </row>
    <row r="789" spans="1:8" x14ac:dyDescent="0.25">
      <c r="A789" s="449"/>
      <c r="B789" s="449">
        <v>39263</v>
      </c>
      <c r="C789" s="439" t="s">
        <v>6944</v>
      </c>
      <c r="D789" s="449" t="s">
        <v>73</v>
      </c>
      <c r="E789" s="449" t="s">
        <v>5365</v>
      </c>
      <c r="F789" s="450">
        <v>92.9</v>
      </c>
      <c r="G789" s="450">
        <v>95.54</v>
      </c>
      <c r="H789" s="426">
        <f t="shared" si="12"/>
        <v>92.9</v>
      </c>
    </row>
    <row r="790" spans="1:8" x14ac:dyDescent="0.25">
      <c r="A790" s="449"/>
      <c r="B790" s="449">
        <v>39264</v>
      </c>
      <c r="C790" s="439" t="s">
        <v>6945</v>
      </c>
      <c r="D790" s="449" t="s">
        <v>73</v>
      </c>
      <c r="E790" s="449" t="s">
        <v>5365</v>
      </c>
      <c r="F790" s="450">
        <v>128.69999999999999</v>
      </c>
      <c r="G790" s="450">
        <v>132.35</v>
      </c>
      <c r="H790" s="426">
        <f t="shared" si="12"/>
        <v>128.69999999999999</v>
      </c>
    </row>
    <row r="791" spans="1:8" x14ac:dyDescent="0.25">
      <c r="A791" s="449"/>
      <c r="B791" s="449">
        <v>39259</v>
      </c>
      <c r="C791" s="439" t="s">
        <v>6946</v>
      </c>
      <c r="D791" s="449" t="s">
        <v>73</v>
      </c>
      <c r="E791" s="449" t="s">
        <v>5365</v>
      </c>
      <c r="F791" s="450">
        <v>13.68</v>
      </c>
      <c r="G791" s="450">
        <v>14.06</v>
      </c>
      <c r="H791" s="426">
        <f t="shared" si="12"/>
        <v>13.68</v>
      </c>
    </row>
    <row r="792" spans="1:8" x14ac:dyDescent="0.25">
      <c r="A792" s="449"/>
      <c r="B792" s="449">
        <v>39265</v>
      </c>
      <c r="C792" s="439" t="s">
        <v>6947</v>
      </c>
      <c r="D792" s="449" t="s">
        <v>73</v>
      </c>
      <c r="E792" s="449" t="s">
        <v>5365</v>
      </c>
      <c r="F792" s="450">
        <v>174.73</v>
      </c>
      <c r="G792" s="450">
        <v>179.68</v>
      </c>
      <c r="H792" s="426">
        <f t="shared" si="12"/>
        <v>174.73</v>
      </c>
    </row>
    <row r="793" spans="1:8" x14ac:dyDescent="0.25">
      <c r="A793" s="449"/>
      <c r="B793" s="449">
        <v>39260</v>
      </c>
      <c r="C793" s="439" t="s">
        <v>6948</v>
      </c>
      <c r="D793" s="449" t="s">
        <v>73</v>
      </c>
      <c r="E793" s="449" t="s">
        <v>5365</v>
      </c>
      <c r="F793" s="450">
        <v>20.94</v>
      </c>
      <c r="G793" s="450">
        <v>21.54</v>
      </c>
      <c r="H793" s="426">
        <f t="shared" si="12"/>
        <v>20.94</v>
      </c>
    </row>
    <row r="794" spans="1:8" x14ac:dyDescent="0.25">
      <c r="A794" s="449"/>
      <c r="B794" s="449">
        <v>39266</v>
      </c>
      <c r="C794" s="439" t="s">
        <v>6949</v>
      </c>
      <c r="D794" s="449" t="s">
        <v>73</v>
      </c>
      <c r="E794" s="449" t="s">
        <v>5365</v>
      </c>
      <c r="F794" s="450">
        <v>263.66000000000003</v>
      </c>
      <c r="G794" s="450">
        <v>271.14</v>
      </c>
      <c r="H794" s="426">
        <f t="shared" si="12"/>
        <v>263.66000000000003</v>
      </c>
    </row>
    <row r="795" spans="1:8" x14ac:dyDescent="0.25">
      <c r="A795" s="449"/>
      <c r="B795" s="449">
        <v>39267</v>
      </c>
      <c r="C795" s="439" t="s">
        <v>6950</v>
      </c>
      <c r="D795" s="449" t="s">
        <v>73</v>
      </c>
      <c r="E795" s="449" t="s">
        <v>5365</v>
      </c>
      <c r="F795" s="450">
        <v>329.65</v>
      </c>
      <c r="G795" s="450">
        <v>338.99</v>
      </c>
      <c r="H795" s="426">
        <f t="shared" si="12"/>
        <v>329.65</v>
      </c>
    </row>
    <row r="796" spans="1:8" x14ac:dyDescent="0.25">
      <c r="A796" s="449"/>
      <c r="B796" s="449">
        <v>11901</v>
      </c>
      <c r="C796" s="439" t="s">
        <v>6951</v>
      </c>
      <c r="D796" s="449" t="s">
        <v>73</v>
      </c>
      <c r="E796" s="449" t="s">
        <v>5365</v>
      </c>
      <c r="F796" s="450">
        <v>0.72</v>
      </c>
      <c r="G796" s="450">
        <v>0.79</v>
      </c>
      <c r="H796" s="426">
        <f t="shared" si="12"/>
        <v>0.72</v>
      </c>
    </row>
    <row r="797" spans="1:8" x14ac:dyDescent="0.25">
      <c r="A797" s="449"/>
      <c r="B797" s="449">
        <v>11902</v>
      </c>
      <c r="C797" s="439" t="s">
        <v>6952</v>
      </c>
      <c r="D797" s="449" t="s">
        <v>73</v>
      </c>
      <c r="E797" s="449" t="s">
        <v>5365</v>
      </c>
      <c r="F797" s="450">
        <v>1.39</v>
      </c>
      <c r="G797" s="450">
        <v>1.51</v>
      </c>
      <c r="H797" s="426">
        <f t="shared" si="12"/>
        <v>1.39</v>
      </c>
    </row>
    <row r="798" spans="1:8" x14ac:dyDescent="0.25">
      <c r="A798" s="449"/>
      <c r="B798" s="449">
        <v>11903</v>
      </c>
      <c r="C798" s="439" t="s">
        <v>6953</v>
      </c>
      <c r="D798" s="449" t="s">
        <v>73</v>
      </c>
      <c r="E798" s="449" t="s">
        <v>5365</v>
      </c>
      <c r="F798" s="450">
        <v>1.47</v>
      </c>
      <c r="G798" s="450">
        <v>1.6</v>
      </c>
      <c r="H798" s="426">
        <f t="shared" si="12"/>
        <v>1.47</v>
      </c>
    </row>
    <row r="799" spans="1:8" x14ac:dyDescent="0.25">
      <c r="A799" s="449"/>
      <c r="B799" s="449">
        <v>11904</v>
      </c>
      <c r="C799" s="439" t="s">
        <v>6954</v>
      </c>
      <c r="D799" s="449" t="s">
        <v>73</v>
      </c>
      <c r="E799" s="449" t="s">
        <v>5365</v>
      </c>
      <c r="F799" s="450">
        <v>2.23</v>
      </c>
      <c r="G799" s="450">
        <v>2.4300000000000002</v>
      </c>
      <c r="H799" s="426">
        <f t="shared" si="12"/>
        <v>2.23</v>
      </c>
    </row>
    <row r="800" spans="1:8" x14ac:dyDescent="0.25">
      <c r="A800" s="449"/>
      <c r="B800" s="449">
        <v>11905</v>
      </c>
      <c r="C800" s="439" t="s">
        <v>6955</v>
      </c>
      <c r="D800" s="449" t="s">
        <v>73</v>
      </c>
      <c r="E800" s="449" t="s">
        <v>5365</v>
      </c>
      <c r="F800" s="450">
        <v>2.72</v>
      </c>
      <c r="G800" s="450">
        <v>2.96</v>
      </c>
      <c r="H800" s="426">
        <f t="shared" si="12"/>
        <v>2.72</v>
      </c>
    </row>
    <row r="801" spans="1:8" x14ac:dyDescent="0.25">
      <c r="A801" s="449"/>
      <c r="B801" s="449">
        <v>11906</v>
      </c>
      <c r="C801" s="439" t="s">
        <v>6956</v>
      </c>
      <c r="D801" s="449" t="s">
        <v>73</v>
      </c>
      <c r="E801" s="449" t="s">
        <v>5365</v>
      </c>
      <c r="F801" s="450">
        <v>3.46</v>
      </c>
      <c r="G801" s="450">
        <v>3.77</v>
      </c>
      <c r="H801" s="426">
        <f t="shared" si="12"/>
        <v>3.46</v>
      </c>
    </row>
    <row r="802" spans="1:8" x14ac:dyDescent="0.25">
      <c r="A802" s="449"/>
      <c r="B802" s="449">
        <v>11919</v>
      </c>
      <c r="C802" s="439" t="s">
        <v>6957</v>
      </c>
      <c r="D802" s="449" t="s">
        <v>73</v>
      </c>
      <c r="E802" s="449" t="s">
        <v>5365</v>
      </c>
      <c r="F802" s="450">
        <v>6.33</v>
      </c>
      <c r="G802" s="450">
        <v>6.9</v>
      </c>
      <c r="H802" s="426">
        <f t="shared" si="12"/>
        <v>6.33</v>
      </c>
    </row>
    <row r="803" spans="1:8" x14ac:dyDescent="0.25">
      <c r="A803" s="449"/>
      <c r="B803" s="449">
        <v>11920</v>
      </c>
      <c r="C803" s="439" t="s">
        <v>6958</v>
      </c>
      <c r="D803" s="449" t="s">
        <v>73</v>
      </c>
      <c r="E803" s="449" t="s">
        <v>5365</v>
      </c>
      <c r="F803" s="450">
        <v>12.03</v>
      </c>
      <c r="G803" s="450">
        <v>13.11</v>
      </c>
      <c r="H803" s="426">
        <f t="shared" si="12"/>
        <v>12.03</v>
      </c>
    </row>
    <row r="804" spans="1:8" x14ac:dyDescent="0.25">
      <c r="A804" s="449"/>
      <c r="B804" s="449">
        <v>11924</v>
      </c>
      <c r="C804" s="439" t="s">
        <v>6959</v>
      </c>
      <c r="D804" s="449" t="s">
        <v>73</v>
      </c>
      <c r="E804" s="449" t="s">
        <v>5365</v>
      </c>
      <c r="F804" s="450">
        <v>101.03</v>
      </c>
      <c r="G804" s="450">
        <v>110.07</v>
      </c>
      <c r="H804" s="426">
        <f t="shared" si="12"/>
        <v>101.03</v>
      </c>
    </row>
    <row r="805" spans="1:8" x14ac:dyDescent="0.25">
      <c r="A805" s="449"/>
      <c r="B805" s="449">
        <v>11921</v>
      </c>
      <c r="C805" s="439" t="s">
        <v>6960</v>
      </c>
      <c r="D805" s="449" t="s">
        <v>73</v>
      </c>
      <c r="E805" s="449" t="s">
        <v>5365</v>
      </c>
      <c r="F805" s="450">
        <v>17.61</v>
      </c>
      <c r="G805" s="450">
        <v>19.18</v>
      </c>
      <c r="H805" s="426">
        <f t="shared" si="12"/>
        <v>17.61</v>
      </c>
    </row>
    <row r="806" spans="1:8" x14ac:dyDescent="0.25">
      <c r="A806" s="449"/>
      <c r="B806" s="449">
        <v>11922</v>
      </c>
      <c r="C806" s="439" t="s">
        <v>6961</v>
      </c>
      <c r="D806" s="449" t="s">
        <v>73</v>
      </c>
      <c r="E806" s="449" t="s">
        <v>5365</v>
      </c>
      <c r="F806" s="450">
        <v>28.48</v>
      </c>
      <c r="G806" s="450">
        <v>31.02</v>
      </c>
      <c r="H806" s="426">
        <f t="shared" si="12"/>
        <v>28.48</v>
      </c>
    </row>
    <row r="807" spans="1:8" x14ac:dyDescent="0.25">
      <c r="A807" s="449"/>
      <c r="B807" s="449">
        <v>11923</v>
      </c>
      <c r="C807" s="439" t="s">
        <v>6962</v>
      </c>
      <c r="D807" s="449" t="s">
        <v>73</v>
      </c>
      <c r="E807" s="449" t="s">
        <v>5365</v>
      </c>
      <c r="F807" s="450">
        <v>41.69</v>
      </c>
      <c r="G807" s="450">
        <v>45.41</v>
      </c>
      <c r="H807" s="426">
        <f t="shared" si="12"/>
        <v>41.69</v>
      </c>
    </row>
    <row r="808" spans="1:8" x14ac:dyDescent="0.25">
      <c r="A808" s="449"/>
      <c r="B808" s="449">
        <v>11916</v>
      </c>
      <c r="C808" s="439" t="s">
        <v>6963</v>
      </c>
      <c r="D808" s="449" t="s">
        <v>73</v>
      </c>
      <c r="E808" s="449" t="s">
        <v>5365</v>
      </c>
      <c r="F808" s="450">
        <v>8.67</v>
      </c>
      <c r="G808" s="450">
        <v>9.44</v>
      </c>
      <c r="H808" s="426">
        <f t="shared" si="12"/>
        <v>8.67</v>
      </c>
    </row>
    <row r="809" spans="1:8" x14ac:dyDescent="0.25">
      <c r="A809" s="449"/>
      <c r="B809" s="449">
        <v>11914</v>
      </c>
      <c r="C809" s="439" t="s">
        <v>6964</v>
      </c>
      <c r="D809" s="449" t="s">
        <v>73</v>
      </c>
      <c r="E809" s="449" t="s">
        <v>5365</v>
      </c>
      <c r="F809" s="450">
        <v>62.45</v>
      </c>
      <c r="G809" s="450">
        <v>68.040000000000006</v>
      </c>
      <c r="H809" s="426">
        <f t="shared" si="12"/>
        <v>62.45</v>
      </c>
    </row>
    <row r="810" spans="1:8" x14ac:dyDescent="0.25">
      <c r="A810" s="449"/>
      <c r="B810" s="449">
        <v>11917</v>
      </c>
      <c r="C810" s="439" t="s">
        <v>6965</v>
      </c>
      <c r="D810" s="449" t="s">
        <v>73</v>
      </c>
      <c r="E810" s="449" t="s">
        <v>5365</v>
      </c>
      <c r="F810" s="450">
        <v>15.27</v>
      </c>
      <c r="G810" s="450">
        <v>16.63</v>
      </c>
      <c r="H810" s="426">
        <f t="shared" si="12"/>
        <v>15.27</v>
      </c>
    </row>
    <row r="811" spans="1:8" x14ac:dyDescent="0.25">
      <c r="A811" s="449"/>
      <c r="B811" s="449">
        <v>11918</v>
      </c>
      <c r="C811" s="439" t="s">
        <v>6966</v>
      </c>
      <c r="D811" s="449" t="s">
        <v>73</v>
      </c>
      <c r="E811" s="449" t="s">
        <v>5365</v>
      </c>
      <c r="F811" s="450">
        <v>18.11</v>
      </c>
      <c r="G811" s="450">
        <v>19.73</v>
      </c>
      <c r="H811" s="426">
        <f t="shared" si="12"/>
        <v>18.11</v>
      </c>
    </row>
    <row r="812" spans="1:8" x14ac:dyDescent="0.25">
      <c r="A812" s="449"/>
      <c r="B812" s="449">
        <v>37734</v>
      </c>
      <c r="C812" s="439" t="s">
        <v>6967</v>
      </c>
      <c r="D812" s="449" t="s">
        <v>60</v>
      </c>
      <c r="E812" s="449" t="s">
        <v>5365</v>
      </c>
      <c r="F812" s="450">
        <v>101677.97</v>
      </c>
      <c r="G812" s="450">
        <v>81335.039999999994</v>
      </c>
      <c r="H812" s="426">
        <f t="shared" si="12"/>
        <v>101677.97</v>
      </c>
    </row>
    <row r="813" spans="1:8" x14ac:dyDescent="0.25">
      <c r="A813" s="449"/>
      <c r="B813" s="449">
        <v>37733</v>
      </c>
      <c r="C813" s="439" t="s">
        <v>6968</v>
      </c>
      <c r="D813" s="449" t="s">
        <v>60</v>
      </c>
      <c r="E813" s="449" t="s">
        <v>5365</v>
      </c>
      <c r="F813" s="450">
        <v>76237.759999999995</v>
      </c>
      <c r="G813" s="450">
        <v>60984.7</v>
      </c>
      <c r="H813" s="426">
        <f t="shared" si="12"/>
        <v>76237.759999999995</v>
      </c>
    </row>
    <row r="814" spans="1:8" x14ac:dyDescent="0.25">
      <c r="A814" s="449"/>
      <c r="B814" s="449">
        <v>5090</v>
      </c>
      <c r="C814" s="439" t="s">
        <v>6969</v>
      </c>
      <c r="D814" s="449" t="s">
        <v>60</v>
      </c>
      <c r="E814" s="449" t="s">
        <v>6189</v>
      </c>
      <c r="F814" s="450">
        <v>22.23</v>
      </c>
      <c r="G814" s="450">
        <v>20</v>
      </c>
      <c r="H814" s="426">
        <f t="shared" si="12"/>
        <v>22.23</v>
      </c>
    </row>
    <row r="815" spans="1:8" x14ac:dyDescent="0.25">
      <c r="A815" s="449"/>
      <c r="B815" s="449">
        <v>5085</v>
      </c>
      <c r="C815" s="439" t="s">
        <v>6970</v>
      </c>
      <c r="D815" s="449" t="s">
        <v>60</v>
      </c>
      <c r="E815" s="449" t="s">
        <v>5365</v>
      </c>
      <c r="F815" s="450">
        <v>33.090000000000003</v>
      </c>
      <c r="G815" s="450">
        <v>29.77</v>
      </c>
      <c r="H815" s="426">
        <f t="shared" si="12"/>
        <v>33.090000000000003</v>
      </c>
    </row>
    <row r="816" spans="1:8" x14ac:dyDescent="0.25">
      <c r="A816" s="449"/>
      <c r="B816" s="449">
        <v>43603</v>
      </c>
      <c r="C816" s="439" t="s">
        <v>6971</v>
      </c>
      <c r="D816" s="449" t="s">
        <v>60</v>
      </c>
      <c r="E816" s="449" t="s">
        <v>5365</v>
      </c>
      <c r="F816" s="450">
        <v>47.28</v>
      </c>
      <c r="G816" s="450">
        <v>42.53</v>
      </c>
      <c r="H816" s="426">
        <f t="shared" si="12"/>
        <v>47.28</v>
      </c>
    </row>
    <row r="817" spans="1:8" x14ac:dyDescent="0.25">
      <c r="A817" s="449"/>
      <c r="B817" s="449">
        <v>38374</v>
      </c>
      <c r="C817" s="439" t="s">
        <v>6972</v>
      </c>
      <c r="D817" s="449" t="s">
        <v>60</v>
      </c>
      <c r="E817" s="449" t="s">
        <v>5365</v>
      </c>
      <c r="F817" s="450">
        <v>970</v>
      </c>
      <c r="G817" s="450">
        <v>889.65</v>
      </c>
      <c r="H817" s="426">
        <f t="shared" si="12"/>
        <v>970</v>
      </c>
    </row>
    <row r="818" spans="1:8" x14ac:dyDescent="0.25">
      <c r="A818" s="449"/>
      <c r="B818" s="449">
        <v>4513</v>
      </c>
      <c r="C818" s="439" t="s">
        <v>6973</v>
      </c>
      <c r="D818" s="449" t="s">
        <v>73</v>
      </c>
      <c r="E818" s="449" t="s">
        <v>5365</v>
      </c>
      <c r="F818" s="450">
        <v>5.03</v>
      </c>
      <c r="G818" s="450">
        <v>5.73</v>
      </c>
      <c r="H818" s="426">
        <f t="shared" si="12"/>
        <v>5.03</v>
      </c>
    </row>
    <row r="819" spans="1:8" x14ac:dyDescent="0.25">
      <c r="A819" s="449"/>
      <c r="B819" s="449">
        <v>20212</v>
      </c>
      <c r="C819" s="439" t="s">
        <v>6974</v>
      </c>
      <c r="D819" s="449" t="s">
        <v>73</v>
      </c>
      <c r="E819" s="449" t="s">
        <v>5365</v>
      </c>
      <c r="F819" s="450">
        <v>21.41</v>
      </c>
      <c r="G819" s="450">
        <v>28.47</v>
      </c>
      <c r="H819" s="426">
        <f t="shared" si="12"/>
        <v>21.41</v>
      </c>
    </row>
    <row r="820" spans="1:8" x14ac:dyDescent="0.25">
      <c r="A820" s="449"/>
      <c r="B820" s="449">
        <v>20209</v>
      </c>
      <c r="C820" s="439" t="s">
        <v>6975</v>
      </c>
      <c r="D820" s="449" t="s">
        <v>73</v>
      </c>
      <c r="E820" s="449" t="s">
        <v>5365</v>
      </c>
      <c r="F820" s="450">
        <v>25.57</v>
      </c>
      <c r="G820" s="450">
        <v>34</v>
      </c>
      <c r="H820" s="426">
        <f t="shared" si="12"/>
        <v>25.57</v>
      </c>
    </row>
    <row r="821" spans="1:8" x14ac:dyDescent="0.25">
      <c r="A821" s="449"/>
      <c r="B821" s="449">
        <v>4430</v>
      </c>
      <c r="C821" s="439" t="s">
        <v>6976</v>
      </c>
      <c r="D821" s="449" t="s">
        <v>73</v>
      </c>
      <c r="E821" s="449" t="s">
        <v>6189</v>
      </c>
      <c r="F821" s="450">
        <v>12.53</v>
      </c>
      <c r="G821" s="450">
        <v>16.66</v>
      </c>
      <c r="H821" s="426">
        <f t="shared" si="12"/>
        <v>12.53</v>
      </c>
    </row>
    <row r="822" spans="1:8" x14ac:dyDescent="0.25">
      <c r="A822" s="449"/>
      <c r="B822" s="449">
        <v>4433</v>
      </c>
      <c r="C822" s="439" t="s">
        <v>6977</v>
      </c>
      <c r="D822" s="449" t="s">
        <v>73</v>
      </c>
      <c r="E822" s="449" t="s">
        <v>5365</v>
      </c>
      <c r="F822" s="450">
        <v>24.5</v>
      </c>
      <c r="G822" s="450">
        <v>32.58</v>
      </c>
      <c r="H822" s="426">
        <f t="shared" si="12"/>
        <v>24.5</v>
      </c>
    </row>
    <row r="823" spans="1:8" x14ac:dyDescent="0.25">
      <c r="A823" s="449"/>
      <c r="B823" s="449">
        <v>4400</v>
      </c>
      <c r="C823" s="439" t="s">
        <v>6978</v>
      </c>
      <c r="D823" s="449" t="s">
        <v>73</v>
      </c>
      <c r="E823" s="449" t="s">
        <v>5365</v>
      </c>
      <c r="F823" s="450">
        <v>19.940000000000001</v>
      </c>
      <c r="G823" s="450">
        <v>26.51</v>
      </c>
      <c r="H823" s="426">
        <f t="shared" si="12"/>
        <v>19.940000000000001</v>
      </c>
    </row>
    <row r="824" spans="1:8" x14ac:dyDescent="0.25">
      <c r="A824" s="449"/>
      <c r="B824" s="449">
        <v>2729</v>
      </c>
      <c r="C824" s="439" t="s">
        <v>6979</v>
      </c>
      <c r="D824" s="449" t="s">
        <v>60</v>
      </c>
      <c r="E824" s="449" t="s">
        <v>5365</v>
      </c>
      <c r="F824" s="450">
        <v>46.33</v>
      </c>
      <c r="G824" s="450">
        <v>29.95</v>
      </c>
      <c r="H824" s="426">
        <f t="shared" si="12"/>
        <v>46.33</v>
      </c>
    </row>
    <row r="825" spans="1:8" x14ac:dyDescent="0.25">
      <c r="A825" s="449"/>
      <c r="B825" s="449">
        <v>37106</v>
      </c>
      <c r="C825" s="439" t="s">
        <v>6980</v>
      </c>
      <c r="D825" s="449" t="s">
        <v>60</v>
      </c>
      <c r="E825" s="449" t="s">
        <v>5365</v>
      </c>
      <c r="F825" s="450">
        <v>5006.68</v>
      </c>
      <c r="G825" s="450">
        <v>4929.7700000000004</v>
      </c>
      <c r="H825" s="426">
        <f t="shared" si="12"/>
        <v>5006.68</v>
      </c>
    </row>
    <row r="826" spans="1:8" x14ac:dyDescent="0.25">
      <c r="A826" s="449"/>
      <c r="B826" s="449">
        <v>11869</v>
      </c>
      <c r="C826" s="439" t="s">
        <v>6981</v>
      </c>
      <c r="D826" s="449" t="s">
        <v>60</v>
      </c>
      <c r="E826" s="449" t="s">
        <v>5365</v>
      </c>
      <c r="F826" s="450">
        <v>1001.33</v>
      </c>
      <c r="G826" s="450">
        <v>985.95</v>
      </c>
      <c r="H826" s="426">
        <f t="shared" si="12"/>
        <v>1001.33</v>
      </c>
    </row>
    <row r="827" spans="1:8" x14ac:dyDescent="0.25">
      <c r="A827" s="449"/>
      <c r="B827" s="449">
        <v>43981</v>
      </c>
      <c r="C827" s="439" t="s">
        <v>6982</v>
      </c>
      <c r="D827" s="449" t="s">
        <v>60</v>
      </c>
      <c r="E827" s="449" t="s">
        <v>5365</v>
      </c>
      <c r="F827" s="450">
        <v>7545.02</v>
      </c>
      <c r="G827" s="450">
        <v>7429.11</v>
      </c>
      <c r="H827" s="426">
        <f t="shared" si="12"/>
        <v>7545.02</v>
      </c>
    </row>
    <row r="828" spans="1:8" x14ac:dyDescent="0.25">
      <c r="A828" s="449"/>
      <c r="B828" s="449">
        <v>37104</v>
      </c>
      <c r="C828" s="439" t="s">
        <v>6983</v>
      </c>
      <c r="D828" s="449" t="s">
        <v>60</v>
      </c>
      <c r="E828" s="449" t="s">
        <v>5365</v>
      </c>
      <c r="F828" s="450">
        <v>1256.69</v>
      </c>
      <c r="G828" s="450">
        <v>1237.3900000000001</v>
      </c>
      <c r="H828" s="426">
        <f t="shared" si="12"/>
        <v>1256.69</v>
      </c>
    </row>
    <row r="829" spans="1:8" x14ac:dyDescent="0.25">
      <c r="A829" s="449"/>
      <c r="B829" s="449">
        <v>43982</v>
      </c>
      <c r="C829" s="439" t="s">
        <v>6984</v>
      </c>
      <c r="D829" s="449" t="s">
        <v>60</v>
      </c>
      <c r="E829" s="449" t="s">
        <v>5365</v>
      </c>
      <c r="F829" s="450">
        <v>11919.23</v>
      </c>
      <c r="G829" s="450">
        <v>11736.13</v>
      </c>
      <c r="H829" s="426">
        <f t="shared" si="12"/>
        <v>11919.23</v>
      </c>
    </row>
    <row r="830" spans="1:8" x14ac:dyDescent="0.25">
      <c r="A830" s="449"/>
      <c r="B830" s="449">
        <v>43978</v>
      </c>
      <c r="C830" s="439" t="s">
        <v>6985</v>
      </c>
      <c r="D830" s="449" t="s">
        <v>60</v>
      </c>
      <c r="E830" s="449" t="s">
        <v>5365</v>
      </c>
      <c r="F830" s="450">
        <v>1862.4</v>
      </c>
      <c r="G830" s="450">
        <v>1833.79</v>
      </c>
      <c r="H830" s="426">
        <f t="shared" si="12"/>
        <v>1862.4</v>
      </c>
    </row>
    <row r="831" spans="1:8" x14ac:dyDescent="0.25">
      <c r="A831" s="449"/>
      <c r="B831" s="449">
        <v>11871</v>
      </c>
      <c r="C831" s="439" t="s">
        <v>6986</v>
      </c>
      <c r="D831" s="449" t="s">
        <v>60</v>
      </c>
      <c r="E831" s="449" t="s">
        <v>5365</v>
      </c>
      <c r="F831" s="450">
        <v>466.77</v>
      </c>
      <c r="G831" s="450">
        <v>459.6</v>
      </c>
      <c r="H831" s="426">
        <f t="shared" si="12"/>
        <v>466.77</v>
      </c>
    </row>
    <row r="832" spans="1:8" x14ac:dyDescent="0.25">
      <c r="A832" s="449"/>
      <c r="B832" s="449">
        <v>37105</v>
      </c>
      <c r="C832" s="439" t="s">
        <v>6987</v>
      </c>
      <c r="D832" s="449" t="s">
        <v>60</v>
      </c>
      <c r="E832" s="449" t="s">
        <v>5365</v>
      </c>
      <c r="F832" s="450">
        <v>2872.03</v>
      </c>
      <c r="G832" s="450">
        <v>2827.91</v>
      </c>
      <c r="H832" s="426">
        <f t="shared" si="12"/>
        <v>2872.03</v>
      </c>
    </row>
    <row r="833" spans="1:8" x14ac:dyDescent="0.25">
      <c r="A833" s="449"/>
      <c r="B833" s="449">
        <v>43980</v>
      </c>
      <c r="C833" s="439" t="s">
        <v>6988</v>
      </c>
      <c r="D833" s="449" t="s">
        <v>60</v>
      </c>
      <c r="E833" s="449" t="s">
        <v>5365</v>
      </c>
      <c r="F833" s="450">
        <v>3576.81</v>
      </c>
      <c r="G833" s="450">
        <v>3521.86</v>
      </c>
      <c r="H833" s="426">
        <f t="shared" si="12"/>
        <v>3576.81</v>
      </c>
    </row>
    <row r="834" spans="1:8" x14ac:dyDescent="0.25">
      <c r="A834" s="449"/>
      <c r="B834" s="449">
        <v>43979</v>
      </c>
      <c r="C834" s="439" t="s">
        <v>6989</v>
      </c>
      <c r="D834" s="449" t="s">
        <v>60</v>
      </c>
      <c r="E834" s="449" t="s">
        <v>5365</v>
      </c>
      <c r="F834" s="450">
        <v>672.04</v>
      </c>
      <c r="G834" s="450">
        <v>661.72</v>
      </c>
      <c r="H834" s="426">
        <f t="shared" si="12"/>
        <v>672.04</v>
      </c>
    </row>
    <row r="835" spans="1:8" x14ac:dyDescent="0.25">
      <c r="A835" s="449"/>
      <c r="B835" s="449">
        <v>11868</v>
      </c>
      <c r="C835" s="439" t="s">
        <v>6990</v>
      </c>
      <c r="D835" s="449" t="s">
        <v>60</v>
      </c>
      <c r="E835" s="449" t="s">
        <v>5365</v>
      </c>
      <c r="F835" s="450">
        <v>649.94000000000005</v>
      </c>
      <c r="G835" s="450">
        <v>639.95000000000005</v>
      </c>
      <c r="H835" s="426">
        <f t="shared" si="12"/>
        <v>649.94000000000005</v>
      </c>
    </row>
    <row r="836" spans="1:8" x14ac:dyDescent="0.25">
      <c r="A836" s="449"/>
      <c r="B836" s="449">
        <v>34636</v>
      </c>
      <c r="C836" s="439" t="s">
        <v>6991</v>
      </c>
      <c r="D836" s="449" t="s">
        <v>60</v>
      </c>
      <c r="E836" s="449" t="s">
        <v>6189</v>
      </c>
      <c r="F836" s="450">
        <v>461.54</v>
      </c>
      <c r="G836" s="450">
        <v>454.45</v>
      </c>
      <c r="H836" s="426">
        <f t="shared" si="12"/>
        <v>461.54</v>
      </c>
    </row>
    <row r="837" spans="1:8" x14ac:dyDescent="0.25">
      <c r="A837" s="449"/>
      <c r="B837" s="449">
        <v>34639</v>
      </c>
      <c r="C837" s="439" t="s">
        <v>6992</v>
      </c>
      <c r="D837" s="449" t="s">
        <v>60</v>
      </c>
      <c r="E837" s="449" t="s">
        <v>5365</v>
      </c>
      <c r="F837" s="450">
        <v>1065.31</v>
      </c>
      <c r="G837" s="450">
        <v>1048.95</v>
      </c>
      <c r="H837" s="426">
        <f t="shared" si="12"/>
        <v>1065.31</v>
      </c>
    </row>
    <row r="838" spans="1:8" x14ac:dyDescent="0.25">
      <c r="A838" s="449"/>
      <c r="B838" s="449">
        <v>34640</v>
      </c>
      <c r="C838" s="439" t="s">
        <v>6993</v>
      </c>
      <c r="D838" s="449" t="s">
        <v>60</v>
      </c>
      <c r="E838" s="449" t="s">
        <v>5365</v>
      </c>
      <c r="F838" s="450">
        <v>1208.43</v>
      </c>
      <c r="G838" s="450">
        <v>1189.8699999999999</v>
      </c>
      <c r="H838" s="426">
        <f t="shared" si="12"/>
        <v>1208.43</v>
      </c>
    </row>
    <row r="839" spans="1:8" x14ac:dyDescent="0.25">
      <c r="A839" s="449"/>
      <c r="B839" s="449">
        <v>43977</v>
      </c>
      <c r="C839" s="439" t="s">
        <v>6994</v>
      </c>
      <c r="D839" s="449" t="s">
        <v>60</v>
      </c>
      <c r="E839" s="449" t="s">
        <v>5365</v>
      </c>
      <c r="F839" s="450">
        <v>2083.27</v>
      </c>
      <c r="G839" s="450">
        <v>2051.2600000000002</v>
      </c>
      <c r="H839" s="426">
        <f t="shared" si="12"/>
        <v>2083.27</v>
      </c>
    </row>
    <row r="840" spans="1:8" x14ac:dyDescent="0.25">
      <c r="A840" s="449"/>
      <c r="B840" s="449">
        <v>34637</v>
      </c>
      <c r="C840" s="439" t="s">
        <v>6995</v>
      </c>
      <c r="D840" s="449" t="s">
        <v>60</v>
      </c>
      <c r="E840" s="449" t="s">
        <v>5365</v>
      </c>
      <c r="F840" s="450">
        <v>279.11</v>
      </c>
      <c r="G840" s="450">
        <v>274.82</v>
      </c>
      <c r="H840" s="426">
        <f t="shared" si="12"/>
        <v>279.11</v>
      </c>
    </row>
    <row r="841" spans="1:8" x14ac:dyDescent="0.25">
      <c r="A841" s="449"/>
      <c r="B841" s="449">
        <v>34638</v>
      </c>
      <c r="C841" s="439" t="s">
        <v>6996</v>
      </c>
      <c r="D841" s="449" t="s">
        <v>60</v>
      </c>
      <c r="E841" s="449" t="s">
        <v>5365</v>
      </c>
      <c r="F841" s="450">
        <v>431.74</v>
      </c>
      <c r="G841" s="450">
        <v>425.1</v>
      </c>
      <c r="H841" s="426">
        <f t="shared" si="12"/>
        <v>431.74</v>
      </c>
    </row>
    <row r="842" spans="1:8" x14ac:dyDescent="0.25">
      <c r="A842" s="449"/>
      <c r="B842" s="449">
        <v>34641</v>
      </c>
      <c r="C842" s="439" t="s">
        <v>6997</v>
      </c>
      <c r="D842" s="449" t="s">
        <v>60</v>
      </c>
      <c r="E842" s="449" t="s">
        <v>5365</v>
      </c>
      <c r="F842" s="450">
        <v>119.15</v>
      </c>
      <c r="G842" s="450">
        <v>124.93</v>
      </c>
      <c r="H842" s="426">
        <f t="shared" si="12"/>
        <v>119.15</v>
      </c>
    </row>
    <row r="843" spans="1:8" x14ac:dyDescent="0.25">
      <c r="A843" s="449"/>
      <c r="B843" s="449">
        <v>43434</v>
      </c>
      <c r="C843" s="439" t="s">
        <v>6998</v>
      </c>
      <c r="D843" s="449" t="s">
        <v>60</v>
      </c>
      <c r="E843" s="449" t="s">
        <v>5365</v>
      </c>
      <c r="F843" s="450">
        <v>128.82</v>
      </c>
      <c r="G843" s="450">
        <v>135.07</v>
      </c>
      <c r="H843" s="426">
        <f t="shared" si="12"/>
        <v>128.82</v>
      </c>
    </row>
    <row r="844" spans="1:8" x14ac:dyDescent="0.25">
      <c r="A844" s="449"/>
      <c r="B844" s="449">
        <v>43435</v>
      </c>
      <c r="C844" s="439" t="s">
        <v>6999</v>
      </c>
      <c r="D844" s="449" t="s">
        <v>60</v>
      </c>
      <c r="E844" s="449" t="s">
        <v>5365</v>
      </c>
      <c r="F844" s="450">
        <v>236.17</v>
      </c>
      <c r="G844" s="450">
        <v>247.63</v>
      </c>
      <c r="H844" s="426">
        <f t="shared" ref="H844:H907" si="13">IF(F844&gt;0,F844,G844)</f>
        <v>236.17</v>
      </c>
    </row>
    <row r="845" spans="1:8" x14ac:dyDescent="0.25">
      <c r="A845" s="449"/>
      <c r="B845" s="449">
        <v>43436</v>
      </c>
      <c r="C845" s="439" t="s">
        <v>7000</v>
      </c>
      <c r="D845" s="449" t="s">
        <v>60</v>
      </c>
      <c r="E845" s="449" t="s">
        <v>5365</v>
      </c>
      <c r="F845" s="450">
        <v>413.3</v>
      </c>
      <c r="G845" s="450">
        <v>433.36</v>
      </c>
      <c r="H845" s="426">
        <f t="shared" si="13"/>
        <v>413.3</v>
      </c>
    </row>
    <row r="846" spans="1:8" x14ac:dyDescent="0.25">
      <c r="A846" s="449"/>
      <c r="B846" s="449">
        <v>43437</v>
      </c>
      <c r="C846" s="439" t="s">
        <v>7001</v>
      </c>
      <c r="D846" s="449" t="s">
        <v>60</v>
      </c>
      <c r="E846" s="449" t="s">
        <v>5365</v>
      </c>
      <c r="F846" s="450">
        <v>749.32</v>
      </c>
      <c r="G846" s="450">
        <v>785.68</v>
      </c>
      <c r="H846" s="426">
        <f t="shared" si="13"/>
        <v>749.32</v>
      </c>
    </row>
    <row r="847" spans="1:8" x14ac:dyDescent="0.25">
      <c r="A847" s="449"/>
      <c r="B847" s="449">
        <v>43438</v>
      </c>
      <c r="C847" s="439" t="s">
        <v>7002</v>
      </c>
      <c r="D847" s="449" t="s">
        <v>60</v>
      </c>
      <c r="E847" s="449" t="s">
        <v>5365</v>
      </c>
      <c r="F847" s="450">
        <v>1341.91</v>
      </c>
      <c r="G847" s="450">
        <v>1407.03</v>
      </c>
      <c r="H847" s="426">
        <f t="shared" si="13"/>
        <v>1341.91</v>
      </c>
    </row>
    <row r="848" spans="1:8" x14ac:dyDescent="0.25">
      <c r="A848" s="449"/>
      <c r="B848" s="449">
        <v>41627</v>
      </c>
      <c r="C848" s="439" t="s">
        <v>7003</v>
      </c>
      <c r="D848" s="449" t="s">
        <v>60</v>
      </c>
      <c r="E848" s="449" t="s">
        <v>5365</v>
      </c>
      <c r="F848" s="450">
        <v>198.6</v>
      </c>
      <c r="G848" s="450">
        <v>208.24</v>
      </c>
      <c r="H848" s="426">
        <f t="shared" si="13"/>
        <v>198.6</v>
      </c>
    </row>
    <row r="849" spans="1:8" x14ac:dyDescent="0.25">
      <c r="A849" s="449"/>
      <c r="B849" s="449">
        <v>41628</v>
      </c>
      <c r="C849" s="439" t="s">
        <v>7004</v>
      </c>
      <c r="D849" s="449" t="s">
        <v>60</v>
      </c>
      <c r="E849" s="449" t="s">
        <v>5365</v>
      </c>
      <c r="F849" s="450">
        <v>364.99</v>
      </c>
      <c r="G849" s="450">
        <v>382.71</v>
      </c>
      <c r="H849" s="426">
        <f t="shared" si="13"/>
        <v>364.99</v>
      </c>
    </row>
    <row r="850" spans="1:8" x14ac:dyDescent="0.25">
      <c r="A850" s="449"/>
      <c r="B850" s="449">
        <v>41629</v>
      </c>
      <c r="C850" s="439" t="s">
        <v>7005</v>
      </c>
      <c r="D850" s="449" t="s">
        <v>60</v>
      </c>
      <c r="E850" s="449" t="s">
        <v>5365</v>
      </c>
      <c r="F850" s="450">
        <v>463.76</v>
      </c>
      <c r="G850" s="450">
        <v>486.27</v>
      </c>
      <c r="H850" s="426">
        <f t="shared" si="13"/>
        <v>463.76</v>
      </c>
    </row>
    <row r="851" spans="1:8" x14ac:dyDescent="0.25">
      <c r="A851" s="449"/>
      <c r="B851" s="449">
        <v>43429</v>
      </c>
      <c r="C851" s="439" t="s">
        <v>7006</v>
      </c>
      <c r="D851" s="449" t="s">
        <v>60</v>
      </c>
      <c r="E851" s="449" t="s">
        <v>5365</v>
      </c>
      <c r="F851" s="450">
        <v>102.75</v>
      </c>
      <c r="G851" s="450">
        <v>107.74</v>
      </c>
      <c r="H851" s="426">
        <f t="shared" si="13"/>
        <v>102.75</v>
      </c>
    </row>
    <row r="852" spans="1:8" x14ac:dyDescent="0.25">
      <c r="A852" s="449"/>
      <c r="B852" s="449">
        <v>43430</v>
      </c>
      <c r="C852" s="439" t="s">
        <v>7007</v>
      </c>
      <c r="D852" s="449" t="s">
        <v>60</v>
      </c>
      <c r="E852" s="449" t="s">
        <v>5365</v>
      </c>
      <c r="F852" s="450">
        <v>170.69</v>
      </c>
      <c r="G852" s="450">
        <v>178.97</v>
      </c>
      <c r="H852" s="426">
        <f t="shared" si="13"/>
        <v>170.69</v>
      </c>
    </row>
    <row r="853" spans="1:8" x14ac:dyDescent="0.25">
      <c r="A853" s="449"/>
      <c r="B853" s="449">
        <v>43431</v>
      </c>
      <c r="C853" s="439" t="s">
        <v>7008</v>
      </c>
      <c r="D853" s="449" t="s">
        <v>60</v>
      </c>
      <c r="E853" s="449" t="s">
        <v>5365</v>
      </c>
      <c r="F853" s="450">
        <v>330.64</v>
      </c>
      <c r="G853" s="450">
        <v>346.69</v>
      </c>
      <c r="H853" s="426">
        <f t="shared" si="13"/>
        <v>330.64</v>
      </c>
    </row>
    <row r="854" spans="1:8" x14ac:dyDescent="0.25">
      <c r="A854" s="449"/>
      <c r="B854" s="449">
        <v>43432</v>
      </c>
      <c r="C854" s="439" t="s">
        <v>7009</v>
      </c>
      <c r="D854" s="449" t="s">
        <v>60</v>
      </c>
      <c r="E854" s="449" t="s">
        <v>5365</v>
      </c>
      <c r="F854" s="450">
        <v>687.05</v>
      </c>
      <c r="G854" s="450">
        <v>720.4</v>
      </c>
      <c r="H854" s="426">
        <f t="shared" si="13"/>
        <v>687.05</v>
      </c>
    </row>
    <row r="855" spans="1:8" x14ac:dyDescent="0.25">
      <c r="A855" s="449"/>
      <c r="B855" s="449">
        <v>43433</v>
      </c>
      <c r="C855" s="439" t="s">
        <v>7010</v>
      </c>
      <c r="D855" s="449" t="s">
        <v>60</v>
      </c>
      <c r="E855" s="449" t="s">
        <v>5365</v>
      </c>
      <c r="F855" s="450">
        <v>1083.19</v>
      </c>
      <c r="G855" s="450">
        <v>1135.76</v>
      </c>
      <c r="H855" s="426">
        <f t="shared" si="13"/>
        <v>1083.19</v>
      </c>
    </row>
    <row r="856" spans="1:8" x14ac:dyDescent="0.25">
      <c r="A856" s="449"/>
      <c r="B856" s="449">
        <v>43094</v>
      </c>
      <c r="C856" s="439" t="s">
        <v>7011</v>
      </c>
      <c r="D856" s="449" t="s">
        <v>60</v>
      </c>
      <c r="E856" s="449" t="s">
        <v>5365</v>
      </c>
      <c r="F856" s="450">
        <v>266.01</v>
      </c>
      <c r="G856" s="450">
        <v>241.71</v>
      </c>
      <c r="H856" s="426">
        <f t="shared" si="13"/>
        <v>266.01</v>
      </c>
    </row>
    <row r="857" spans="1:8" x14ac:dyDescent="0.25">
      <c r="A857" s="449"/>
      <c r="B857" s="449">
        <v>43093</v>
      </c>
      <c r="C857" s="439" t="s">
        <v>7012</v>
      </c>
      <c r="D857" s="449" t="s">
        <v>60</v>
      </c>
      <c r="E857" s="449" t="s">
        <v>5365</v>
      </c>
      <c r="F857" s="450">
        <v>282.69</v>
      </c>
      <c r="G857" s="450">
        <v>256.87</v>
      </c>
      <c r="H857" s="426">
        <f t="shared" si="13"/>
        <v>282.69</v>
      </c>
    </row>
    <row r="858" spans="1:8" x14ac:dyDescent="0.25">
      <c r="A858" s="449"/>
      <c r="B858" s="449">
        <v>11694</v>
      </c>
      <c r="C858" s="439" t="s">
        <v>7013</v>
      </c>
      <c r="D858" s="449" t="s">
        <v>60</v>
      </c>
      <c r="E858" s="449" t="s">
        <v>5365</v>
      </c>
      <c r="F858" s="450">
        <v>1100.8399999999999</v>
      </c>
      <c r="G858" s="450">
        <v>1116.97</v>
      </c>
      <c r="H858" s="426">
        <f t="shared" si="13"/>
        <v>1100.8399999999999</v>
      </c>
    </row>
    <row r="859" spans="1:8" x14ac:dyDescent="0.25">
      <c r="A859" s="449"/>
      <c r="B859" s="449">
        <v>1030</v>
      </c>
      <c r="C859" s="439" t="s">
        <v>7014</v>
      </c>
      <c r="D859" s="449" t="s">
        <v>60</v>
      </c>
      <c r="E859" s="449" t="s">
        <v>6189</v>
      </c>
      <c r="F859" s="450">
        <v>49.8</v>
      </c>
      <c r="G859" s="450">
        <v>50.53</v>
      </c>
      <c r="H859" s="426">
        <f t="shared" si="13"/>
        <v>49.8</v>
      </c>
    </row>
    <row r="860" spans="1:8" x14ac:dyDescent="0.25">
      <c r="A860" s="449"/>
      <c r="B860" s="449">
        <v>11881</v>
      </c>
      <c r="C860" s="439" t="s">
        <v>7015</v>
      </c>
      <c r="D860" s="449" t="s">
        <v>60</v>
      </c>
      <c r="E860" s="449" t="s">
        <v>5365</v>
      </c>
      <c r="F860" s="450">
        <v>182.49</v>
      </c>
      <c r="G860" s="450">
        <v>191.35</v>
      </c>
      <c r="H860" s="426">
        <f t="shared" si="13"/>
        <v>182.49</v>
      </c>
    </row>
    <row r="861" spans="1:8" x14ac:dyDescent="0.25">
      <c r="A861" s="449"/>
      <c r="B861" s="449">
        <v>35277</v>
      </c>
      <c r="C861" s="439" t="s">
        <v>7016</v>
      </c>
      <c r="D861" s="449" t="s">
        <v>60</v>
      </c>
      <c r="E861" s="449" t="s">
        <v>5365</v>
      </c>
      <c r="F861" s="450">
        <v>439</v>
      </c>
      <c r="G861" s="450">
        <v>397.38</v>
      </c>
      <c r="H861" s="426">
        <f t="shared" si="13"/>
        <v>439</v>
      </c>
    </row>
    <row r="862" spans="1:8" x14ac:dyDescent="0.25">
      <c r="A862" s="449"/>
      <c r="B862" s="449">
        <v>10521</v>
      </c>
      <c r="C862" s="439" t="s">
        <v>7017</v>
      </c>
      <c r="D862" s="449" t="s">
        <v>60</v>
      </c>
      <c r="E862" s="449" t="s">
        <v>5365</v>
      </c>
      <c r="F862" s="450">
        <v>367.49</v>
      </c>
      <c r="G862" s="450">
        <v>403.25</v>
      </c>
      <c r="H862" s="426">
        <f t="shared" si="13"/>
        <v>367.49</v>
      </c>
    </row>
    <row r="863" spans="1:8" x14ac:dyDescent="0.25">
      <c r="A863" s="449"/>
      <c r="B863" s="449">
        <v>10885</v>
      </c>
      <c r="C863" s="439" t="s">
        <v>7018</v>
      </c>
      <c r="D863" s="449" t="s">
        <v>60</v>
      </c>
      <c r="E863" s="449" t="s">
        <v>5365</v>
      </c>
      <c r="F863" s="450">
        <v>464.84</v>
      </c>
      <c r="G863" s="450">
        <v>510.07</v>
      </c>
      <c r="H863" s="426">
        <f t="shared" si="13"/>
        <v>464.84</v>
      </c>
    </row>
    <row r="864" spans="1:8" x14ac:dyDescent="0.25">
      <c r="A864" s="449"/>
      <c r="B864" s="449">
        <v>20962</v>
      </c>
      <c r="C864" s="439" t="s">
        <v>7019</v>
      </c>
      <c r="D864" s="449" t="s">
        <v>60</v>
      </c>
      <c r="E864" s="449" t="s">
        <v>6189</v>
      </c>
      <c r="F864" s="450">
        <v>385</v>
      </c>
      <c r="G864" s="450">
        <v>422.46</v>
      </c>
      <c r="H864" s="426">
        <f t="shared" si="13"/>
        <v>385</v>
      </c>
    </row>
    <row r="865" spans="1:8" x14ac:dyDescent="0.25">
      <c r="A865" s="449"/>
      <c r="B865" s="449">
        <v>20963</v>
      </c>
      <c r="C865" s="439" t="s">
        <v>7020</v>
      </c>
      <c r="D865" s="449" t="s">
        <v>60</v>
      </c>
      <c r="E865" s="449" t="s">
        <v>5365</v>
      </c>
      <c r="F865" s="450">
        <v>470.31</v>
      </c>
      <c r="G865" s="450">
        <v>516.07000000000005</v>
      </c>
      <c r="H865" s="426">
        <f t="shared" si="13"/>
        <v>470.31</v>
      </c>
    </row>
    <row r="866" spans="1:8" x14ac:dyDescent="0.25">
      <c r="A866" s="449"/>
      <c r="B866" s="449">
        <v>34643</v>
      </c>
      <c r="C866" s="439" t="s">
        <v>13451</v>
      </c>
      <c r="D866" s="449" t="s">
        <v>60</v>
      </c>
      <c r="E866" s="449" t="s">
        <v>5365</v>
      </c>
      <c r="F866" s="450">
        <v>50.56</v>
      </c>
      <c r="G866" s="450">
        <v>45.76</v>
      </c>
      <c r="H866" s="426">
        <f t="shared" si="13"/>
        <v>50.56</v>
      </c>
    </row>
    <row r="867" spans="1:8" x14ac:dyDescent="0.25">
      <c r="A867" s="449"/>
      <c r="B867" s="449">
        <v>41480</v>
      </c>
      <c r="C867" s="439" t="s">
        <v>13452</v>
      </c>
      <c r="D867" s="449" t="s">
        <v>60</v>
      </c>
      <c r="E867" s="449" t="s">
        <v>5365</v>
      </c>
      <c r="F867" s="450">
        <v>58.62</v>
      </c>
      <c r="G867" s="450">
        <v>53.06</v>
      </c>
      <c r="H867" s="426">
        <f t="shared" si="13"/>
        <v>58.62</v>
      </c>
    </row>
    <row r="868" spans="1:8" x14ac:dyDescent="0.25">
      <c r="A868" s="449"/>
      <c r="B868" s="449">
        <v>41474</v>
      </c>
      <c r="C868" s="439" t="s">
        <v>13453</v>
      </c>
      <c r="D868" s="449" t="s">
        <v>60</v>
      </c>
      <c r="E868" s="449" t="s">
        <v>5365</v>
      </c>
      <c r="F868" s="450">
        <v>93.64</v>
      </c>
      <c r="G868" s="450">
        <v>84.76</v>
      </c>
      <c r="H868" s="426">
        <f t="shared" si="13"/>
        <v>93.64</v>
      </c>
    </row>
    <row r="869" spans="1:8" x14ac:dyDescent="0.25">
      <c r="A869" s="449"/>
      <c r="B869" s="449">
        <v>41475</v>
      </c>
      <c r="C869" s="439" t="s">
        <v>13454</v>
      </c>
      <c r="D869" s="449" t="s">
        <v>60</v>
      </c>
      <c r="E869" s="449" t="s">
        <v>5365</v>
      </c>
      <c r="F869" s="450">
        <v>79.900000000000006</v>
      </c>
      <c r="G869" s="450">
        <v>72.319999999999993</v>
      </c>
      <c r="H869" s="426">
        <f t="shared" si="13"/>
        <v>79.900000000000006</v>
      </c>
    </row>
    <row r="870" spans="1:8" x14ac:dyDescent="0.25">
      <c r="A870" s="449"/>
      <c r="B870" s="449">
        <v>41476</v>
      </c>
      <c r="C870" s="439" t="s">
        <v>13455</v>
      </c>
      <c r="D870" s="449" t="s">
        <v>60</v>
      </c>
      <c r="E870" s="449" t="s">
        <v>5365</v>
      </c>
      <c r="F870" s="450">
        <v>174.94</v>
      </c>
      <c r="G870" s="450">
        <v>158.36000000000001</v>
      </c>
      <c r="H870" s="426">
        <f t="shared" si="13"/>
        <v>174.94</v>
      </c>
    </row>
    <row r="871" spans="1:8" x14ac:dyDescent="0.25">
      <c r="A871" s="449"/>
      <c r="B871" s="449">
        <v>2555</v>
      </c>
      <c r="C871" s="439" t="s">
        <v>7021</v>
      </c>
      <c r="D871" s="449" t="s">
        <v>60</v>
      </c>
      <c r="E871" s="449" t="s">
        <v>5365</v>
      </c>
      <c r="F871" s="450">
        <v>1.59</v>
      </c>
      <c r="G871" s="450">
        <v>1.29</v>
      </c>
      <c r="H871" s="426">
        <f t="shared" si="13"/>
        <v>1.59</v>
      </c>
    </row>
    <row r="872" spans="1:8" x14ac:dyDescent="0.25">
      <c r="A872" s="449"/>
      <c r="B872" s="449">
        <v>2556</v>
      </c>
      <c r="C872" s="439" t="s">
        <v>7022</v>
      </c>
      <c r="D872" s="449" t="s">
        <v>60</v>
      </c>
      <c r="E872" s="449" t="s">
        <v>5365</v>
      </c>
      <c r="F872" s="450">
        <v>1.65</v>
      </c>
      <c r="G872" s="450">
        <v>1.33</v>
      </c>
      <c r="H872" s="426">
        <f t="shared" si="13"/>
        <v>1.65</v>
      </c>
    </row>
    <row r="873" spans="1:8" x14ac:dyDescent="0.25">
      <c r="A873" s="449"/>
      <c r="B873" s="449">
        <v>2557</v>
      </c>
      <c r="C873" s="439" t="s">
        <v>7023</v>
      </c>
      <c r="D873" s="449" t="s">
        <v>60</v>
      </c>
      <c r="E873" s="449" t="s">
        <v>5365</v>
      </c>
      <c r="F873" s="450">
        <v>3.49</v>
      </c>
      <c r="G873" s="450">
        <v>2.82</v>
      </c>
      <c r="H873" s="426">
        <f t="shared" si="13"/>
        <v>3.49</v>
      </c>
    </row>
    <row r="874" spans="1:8" x14ac:dyDescent="0.25">
      <c r="A874" s="449"/>
      <c r="B874" s="449">
        <v>10569</v>
      </c>
      <c r="C874" s="439" t="s">
        <v>7024</v>
      </c>
      <c r="D874" s="449" t="s">
        <v>60</v>
      </c>
      <c r="E874" s="449" t="s">
        <v>5365</v>
      </c>
      <c r="F874" s="450">
        <v>3.49</v>
      </c>
      <c r="G874" s="450">
        <v>2.82</v>
      </c>
      <c r="H874" s="426">
        <f t="shared" si="13"/>
        <v>3.49</v>
      </c>
    </row>
    <row r="875" spans="1:8" x14ac:dyDescent="0.25">
      <c r="A875" s="449"/>
      <c r="B875" s="449">
        <v>39810</v>
      </c>
      <c r="C875" s="439" t="s">
        <v>7025</v>
      </c>
      <c r="D875" s="449" t="s">
        <v>60</v>
      </c>
      <c r="E875" s="449" t="s">
        <v>5365</v>
      </c>
      <c r="F875" s="450">
        <v>35.9</v>
      </c>
      <c r="G875" s="450">
        <v>32.619999999999997</v>
      </c>
      <c r="H875" s="426">
        <f t="shared" si="13"/>
        <v>35.9</v>
      </c>
    </row>
    <row r="876" spans="1:8" x14ac:dyDescent="0.25">
      <c r="A876" s="449"/>
      <c r="B876" s="449">
        <v>39811</v>
      </c>
      <c r="C876" s="439" t="s">
        <v>7026</v>
      </c>
      <c r="D876" s="449" t="s">
        <v>60</v>
      </c>
      <c r="E876" s="449" t="s">
        <v>5365</v>
      </c>
      <c r="F876" s="450">
        <v>43.91</v>
      </c>
      <c r="G876" s="450">
        <v>39.9</v>
      </c>
      <c r="H876" s="426">
        <f t="shared" si="13"/>
        <v>43.91</v>
      </c>
    </row>
    <row r="877" spans="1:8" x14ac:dyDescent="0.25">
      <c r="A877" s="449"/>
      <c r="B877" s="449">
        <v>39812</v>
      </c>
      <c r="C877" s="439" t="s">
        <v>7027</v>
      </c>
      <c r="D877" s="449" t="s">
        <v>60</v>
      </c>
      <c r="E877" s="449" t="s">
        <v>5365</v>
      </c>
      <c r="F877" s="450">
        <v>72.2</v>
      </c>
      <c r="G877" s="450">
        <v>65.599999999999994</v>
      </c>
      <c r="H877" s="426">
        <f t="shared" si="13"/>
        <v>72.2</v>
      </c>
    </row>
    <row r="878" spans="1:8" x14ac:dyDescent="0.25">
      <c r="A878" s="449"/>
      <c r="B878" s="449">
        <v>43096</v>
      </c>
      <c r="C878" s="439" t="s">
        <v>7028</v>
      </c>
      <c r="D878" s="449" t="s">
        <v>60</v>
      </c>
      <c r="E878" s="449" t="s">
        <v>5365</v>
      </c>
      <c r="F878" s="450">
        <v>239.33</v>
      </c>
      <c r="G878" s="450">
        <v>217.46</v>
      </c>
      <c r="H878" s="426">
        <f t="shared" si="13"/>
        <v>239.33</v>
      </c>
    </row>
    <row r="879" spans="1:8" x14ac:dyDescent="0.25">
      <c r="A879" s="449"/>
      <c r="B879" s="449">
        <v>43102</v>
      </c>
      <c r="C879" s="439" t="s">
        <v>7029</v>
      </c>
      <c r="D879" s="449" t="s">
        <v>60</v>
      </c>
      <c r="E879" s="449" t="s">
        <v>5365</v>
      </c>
      <c r="F879" s="450">
        <v>145.52000000000001</v>
      </c>
      <c r="G879" s="450">
        <v>132.22999999999999</v>
      </c>
      <c r="H879" s="426">
        <f t="shared" si="13"/>
        <v>145.52000000000001</v>
      </c>
    </row>
    <row r="880" spans="1:8" x14ac:dyDescent="0.25">
      <c r="A880" s="449"/>
      <c r="B880" s="449">
        <v>43103</v>
      </c>
      <c r="C880" s="439" t="s">
        <v>7030</v>
      </c>
      <c r="D880" s="449" t="s">
        <v>60</v>
      </c>
      <c r="E880" s="449" t="s">
        <v>5365</v>
      </c>
      <c r="F880" s="450">
        <v>214.29</v>
      </c>
      <c r="G880" s="450">
        <v>194.71</v>
      </c>
      <c r="H880" s="426">
        <f t="shared" si="13"/>
        <v>214.29</v>
      </c>
    </row>
    <row r="881" spans="1:8" x14ac:dyDescent="0.25">
      <c r="A881" s="449"/>
      <c r="B881" s="449">
        <v>43098</v>
      </c>
      <c r="C881" s="439" t="s">
        <v>7031</v>
      </c>
      <c r="D881" s="449" t="s">
        <v>60</v>
      </c>
      <c r="E881" s="449" t="s">
        <v>5365</v>
      </c>
      <c r="F881" s="450">
        <v>81.069999999999993</v>
      </c>
      <c r="G881" s="450">
        <v>73.66</v>
      </c>
      <c r="H881" s="426">
        <f t="shared" si="13"/>
        <v>81.069999999999993</v>
      </c>
    </row>
    <row r="882" spans="1:8" x14ac:dyDescent="0.25">
      <c r="A882" s="449"/>
      <c r="B882" s="449">
        <v>43097</v>
      </c>
      <c r="C882" s="439" t="s">
        <v>7032</v>
      </c>
      <c r="D882" s="449" t="s">
        <v>60</v>
      </c>
      <c r="E882" s="449" t="s">
        <v>5365</v>
      </c>
      <c r="F882" s="450">
        <v>48.03</v>
      </c>
      <c r="G882" s="450">
        <v>43.64</v>
      </c>
      <c r="H882" s="426">
        <f t="shared" si="13"/>
        <v>48.03</v>
      </c>
    </row>
    <row r="883" spans="1:8" x14ac:dyDescent="0.25">
      <c r="A883" s="449"/>
      <c r="B883" s="449">
        <v>43104</v>
      </c>
      <c r="C883" s="439" t="s">
        <v>7033</v>
      </c>
      <c r="D883" s="449" t="s">
        <v>60</v>
      </c>
      <c r="E883" s="449" t="s">
        <v>5365</v>
      </c>
      <c r="F883" s="450">
        <v>568.14</v>
      </c>
      <c r="G883" s="450">
        <v>516.23</v>
      </c>
      <c r="H883" s="426">
        <f t="shared" si="13"/>
        <v>568.14</v>
      </c>
    </row>
    <row r="884" spans="1:8" x14ac:dyDescent="0.25">
      <c r="A884" s="449"/>
      <c r="B884" s="449">
        <v>39771</v>
      </c>
      <c r="C884" s="439" t="s">
        <v>7034</v>
      </c>
      <c r="D884" s="449" t="s">
        <v>60</v>
      </c>
      <c r="E884" s="449" t="s">
        <v>5365</v>
      </c>
      <c r="F884" s="450">
        <v>33.53</v>
      </c>
      <c r="G884" s="450">
        <v>27.09</v>
      </c>
      <c r="H884" s="426">
        <f t="shared" si="13"/>
        <v>33.53</v>
      </c>
    </row>
    <row r="885" spans="1:8" x14ac:dyDescent="0.25">
      <c r="A885" s="449"/>
      <c r="B885" s="449">
        <v>39772</v>
      </c>
      <c r="C885" s="439" t="s">
        <v>7035</v>
      </c>
      <c r="D885" s="449" t="s">
        <v>60</v>
      </c>
      <c r="E885" s="449" t="s">
        <v>5365</v>
      </c>
      <c r="F885" s="450">
        <v>65.91</v>
      </c>
      <c r="G885" s="450">
        <v>53.26</v>
      </c>
      <c r="H885" s="426">
        <f t="shared" si="13"/>
        <v>65.91</v>
      </c>
    </row>
    <row r="886" spans="1:8" x14ac:dyDescent="0.25">
      <c r="A886" s="449"/>
      <c r="B886" s="449">
        <v>39773</v>
      </c>
      <c r="C886" s="439" t="s">
        <v>7036</v>
      </c>
      <c r="D886" s="449" t="s">
        <v>60</v>
      </c>
      <c r="E886" s="449" t="s">
        <v>5365</v>
      </c>
      <c r="F886" s="450">
        <v>105.93</v>
      </c>
      <c r="G886" s="450">
        <v>85.6</v>
      </c>
      <c r="H886" s="426">
        <f t="shared" si="13"/>
        <v>105.93</v>
      </c>
    </row>
    <row r="887" spans="1:8" x14ac:dyDescent="0.25">
      <c r="A887" s="449"/>
      <c r="B887" s="449">
        <v>39774</v>
      </c>
      <c r="C887" s="439" t="s">
        <v>7037</v>
      </c>
      <c r="D887" s="449" t="s">
        <v>60</v>
      </c>
      <c r="E887" s="449" t="s">
        <v>5365</v>
      </c>
      <c r="F887" s="450">
        <v>158.44999999999999</v>
      </c>
      <c r="G887" s="450">
        <v>128.04</v>
      </c>
      <c r="H887" s="426">
        <f t="shared" si="13"/>
        <v>158.44999999999999</v>
      </c>
    </row>
    <row r="888" spans="1:8" x14ac:dyDescent="0.25">
      <c r="A888" s="449"/>
      <c r="B888" s="449">
        <v>39775</v>
      </c>
      <c r="C888" s="439" t="s">
        <v>7038</v>
      </c>
      <c r="D888" s="449" t="s">
        <v>60</v>
      </c>
      <c r="E888" s="449" t="s">
        <v>5365</v>
      </c>
      <c r="F888" s="450">
        <v>211.48</v>
      </c>
      <c r="G888" s="450">
        <v>170.89</v>
      </c>
      <c r="H888" s="426">
        <f t="shared" si="13"/>
        <v>211.48</v>
      </c>
    </row>
    <row r="889" spans="1:8" x14ac:dyDescent="0.25">
      <c r="A889" s="449"/>
      <c r="B889" s="449">
        <v>39776</v>
      </c>
      <c r="C889" s="439" t="s">
        <v>7039</v>
      </c>
      <c r="D889" s="449" t="s">
        <v>60</v>
      </c>
      <c r="E889" s="449" t="s">
        <v>5365</v>
      </c>
      <c r="F889" s="450">
        <v>255.57</v>
      </c>
      <c r="G889" s="450">
        <v>206.52</v>
      </c>
      <c r="H889" s="426">
        <f t="shared" si="13"/>
        <v>255.57</v>
      </c>
    </row>
    <row r="890" spans="1:8" x14ac:dyDescent="0.25">
      <c r="A890" s="449"/>
      <c r="B890" s="449">
        <v>39777</v>
      </c>
      <c r="C890" s="439" t="s">
        <v>7040</v>
      </c>
      <c r="D890" s="449" t="s">
        <v>60</v>
      </c>
      <c r="E890" s="449" t="s">
        <v>5365</v>
      </c>
      <c r="F890" s="450">
        <v>323.93</v>
      </c>
      <c r="G890" s="450">
        <v>261.76</v>
      </c>
      <c r="H890" s="426">
        <f t="shared" si="13"/>
        <v>323.93</v>
      </c>
    </row>
    <row r="891" spans="1:8" x14ac:dyDescent="0.25">
      <c r="A891" s="449"/>
      <c r="B891" s="449">
        <v>20254</v>
      </c>
      <c r="C891" s="439" t="s">
        <v>7041</v>
      </c>
      <c r="D891" s="449" t="s">
        <v>60</v>
      </c>
      <c r="E891" s="449" t="s">
        <v>5365</v>
      </c>
      <c r="F891" s="450">
        <v>23.51</v>
      </c>
      <c r="G891" s="450">
        <v>19</v>
      </c>
      <c r="H891" s="426">
        <f t="shared" si="13"/>
        <v>23.51</v>
      </c>
    </row>
    <row r="892" spans="1:8" x14ac:dyDescent="0.25">
      <c r="A892" s="449"/>
      <c r="B892" s="449">
        <v>20253</v>
      </c>
      <c r="C892" s="439" t="s">
        <v>7042</v>
      </c>
      <c r="D892" s="449" t="s">
        <v>60</v>
      </c>
      <c r="E892" s="449" t="s">
        <v>5365</v>
      </c>
      <c r="F892" s="450">
        <v>77.209999999999994</v>
      </c>
      <c r="G892" s="450">
        <v>62.39</v>
      </c>
      <c r="H892" s="426">
        <f t="shared" si="13"/>
        <v>77.209999999999994</v>
      </c>
    </row>
    <row r="893" spans="1:8" x14ac:dyDescent="0.25">
      <c r="A893" s="449"/>
      <c r="B893" s="449">
        <v>1872</v>
      </c>
      <c r="C893" s="439" t="s">
        <v>7043</v>
      </c>
      <c r="D893" s="449" t="s">
        <v>60</v>
      </c>
      <c r="E893" s="449" t="s">
        <v>5365</v>
      </c>
      <c r="F893" s="450">
        <v>2.86</v>
      </c>
      <c r="G893" s="450">
        <v>1.93</v>
      </c>
      <c r="H893" s="426">
        <f t="shared" si="13"/>
        <v>2.86</v>
      </c>
    </row>
    <row r="894" spans="1:8" x14ac:dyDescent="0.25">
      <c r="A894" s="449"/>
      <c r="B894" s="449">
        <v>1873</v>
      </c>
      <c r="C894" s="439" t="s">
        <v>7044</v>
      </c>
      <c r="D894" s="449" t="s">
        <v>60</v>
      </c>
      <c r="E894" s="449" t="s">
        <v>5365</v>
      </c>
      <c r="F894" s="450">
        <v>5.68</v>
      </c>
      <c r="G894" s="450">
        <v>3.84</v>
      </c>
      <c r="H894" s="426">
        <f t="shared" si="13"/>
        <v>5.68</v>
      </c>
    </row>
    <row r="895" spans="1:8" x14ac:dyDescent="0.25">
      <c r="A895" s="449"/>
      <c r="B895" s="449">
        <v>14055</v>
      </c>
      <c r="C895" s="439" t="s">
        <v>7045</v>
      </c>
      <c r="D895" s="449" t="s">
        <v>60</v>
      </c>
      <c r="E895" s="449" t="s">
        <v>5365</v>
      </c>
      <c r="F895" s="450">
        <v>705.53</v>
      </c>
      <c r="G895" s="450">
        <v>570.12</v>
      </c>
      <c r="H895" s="426">
        <f t="shared" si="13"/>
        <v>705.53</v>
      </c>
    </row>
    <row r="896" spans="1:8" x14ac:dyDescent="0.25">
      <c r="A896" s="449"/>
      <c r="B896" s="449">
        <v>11247</v>
      </c>
      <c r="C896" s="439" t="s">
        <v>7046</v>
      </c>
      <c r="D896" s="449" t="s">
        <v>60</v>
      </c>
      <c r="E896" s="449" t="s">
        <v>5365</v>
      </c>
      <c r="F896" s="450">
        <v>1484.59</v>
      </c>
      <c r="G896" s="450">
        <v>1199.6600000000001</v>
      </c>
      <c r="H896" s="426">
        <f t="shared" si="13"/>
        <v>1484.59</v>
      </c>
    </row>
    <row r="897" spans="1:8" x14ac:dyDescent="0.25">
      <c r="A897" s="449"/>
      <c r="B897" s="449">
        <v>11250</v>
      </c>
      <c r="C897" s="439" t="s">
        <v>7047</v>
      </c>
      <c r="D897" s="449" t="s">
        <v>60</v>
      </c>
      <c r="E897" s="449" t="s">
        <v>5365</v>
      </c>
      <c r="F897" s="450">
        <v>63.91</v>
      </c>
      <c r="G897" s="450">
        <v>51.65</v>
      </c>
      <c r="H897" s="426">
        <f t="shared" si="13"/>
        <v>63.91</v>
      </c>
    </row>
    <row r="898" spans="1:8" x14ac:dyDescent="0.25">
      <c r="A898" s="449"/>
      <c r="B898" s="449">
        <v>11249</v>
      </c>
      <c r="C898" s="439" t="s">
        <v>7048</v>
      </c>
      <c r="D898" s="449" t="s">
        <v>60</v>
      </c>
      <c r="E898" s="449" t="s">
        <v>5365</v>
      </c>
      <c r="F898" s="450">
        <v>2899.92</v>
      </c>
      <c r="G898" s="450">
        <v>2343.37</v>
      </c>
      <c r="H898" s="426">
        <f t="shared" si="13"/>
        <v>2899.92</v>
      </c>
    </row>
    <row r="899" spans="1:8" x14ac:dyDescent="0.25">
      <c r="A899" s="449"/>
      <c r="B899" s="449">
        <v>11251</v>
      </c>
      <c r="C899" s="439" t="s">
        <v>7049</v>
      </c>
      <c r="D899" s="449" t="s">
        <v>60</v>
      </c>
      <c r="E899" s="449" t="s">
        <v>5365</v>
      </c>
      <c r="F899" s="450">
        <v>141.57</v>
      </c>
      <c r="G899" s="450">
        <v>114.4</v>
      </c>
      <c r="H899" s="426">
        <f t="shared" si="13"/>
        <v>141.57</v>
      </c>
    </row>
    <row r="900" spans="1:8" x14ac:dyDescent="0.25">
      <c r="A900" s="449"/>
      <c r="B900" s="449">
        <v>11253</v>
      </c>
      <c r="C900" s="439" t="s">
        <v>7050</v>
      </c>
      <c r="D900" s="449" t="s">
        <v>60</v>
      </c>
      <c r="E900" s="449" t="s">
        <v>5365</v>
      </c>
      <c r="F900" s="450">
        <v>234.6</v>
      </c>
      <c r="G900" s="450">
        <v>189.57</v>
      </c>
      <c r="H900" s="426">
        <f t="shared" si="13"/>
        <v>234.6</v>
      </c>
    </row>
    <row r="901" spans="1:8" x14ac:dyDescent="0.25">
      <c r="A901" s="449"/>
      <c r="B901" s="449">
        <v>11255</v>
      </c>
      <c r="C901" s="439" t="s">
        <v>7051</v>
      </c>
      <c r="D901" s="449" t="s">
        <v>60</v>
      </c>
      <c r="E901" s="449" t="s">
        <v>5365</v>
      </c>
      <c r="F901" s="450">
        <v>350.72</v>
      </c>
      <c r="G901" s="450">
        <v>283.41000000000003</v>
      </c>
      <c r="H901" s="426">
        <f t="shared" si="13"/>
        <v>350.72</v>
      </c>
    </row>
    <row r="902" spans="1:8" x14ac:dyDescent="0.25">
      <c r="A902" s="449"/>
      <c r="B902" s="449">
        <v>11256</v>
      </c>
      <c r="C902" s="439" t="s">
        <v>7052</v>
      </c>
      <c r="D902" s="449" t="s">
        <v>60</v>
      </c>
      <c r="E902" s="449" t="s">
        <v>5365</v>
      </c>
      <c r="F902" s="450">
        <v>439.31</v>
      </c>
      <c r="G902" s="450">
        <v>355</v>
      </c>
      <c r="H902" s="426">
        <f t="shared" si="13"/>
        <v>439.31</v>
      </c>
    </row>
    <row r="903" spans="1:8" x14ac:dyDescent="0.25">
      <c r="A903" s="449"/>
      <c r="B903" s="449">
        <v>39693</v>
      </c>
      <c r="C903" s="439" t="s">
        <v>7053</v>
      </c>
      <c r="D903" s="449" t="s">
        <v>60</v>
      </c>
      <c r="E903" s="449" t="s">
        <v>5365</v>
      </c>
      <c r="F903" s="450">
        <v>2759.1</v>
      </c>
      <c r="G903" s="450">
        <v>2229.58</v>
      </c>
      <c r="H903" s="426">
        <f t="shared" si="13"/>
        <v>2759.1</v>
      </c>
    </row>
    <row r="904" spans="1:8" x14ac:dyDescent="0.25">
      <c r="A904" s="449"/>
      <c r="B904" s="449">
        <v>39692</v>
      </c>
      <c r="C904" s="439" t="s">
        <v>7054</v>
      </c>
      <c r="D904" s="449" t="s">
        <v>60</v>
      </c>
      <c r="E904" s="449" t="s">
        <v>5365</v>
      </c>
      <c r="F904" s="450">
        <v>882.85</v>
      </c>
      <c r="G904" s="450">
        <v>713.41</v>
      </c>
      <c r="H904" s="426">
        <f t="shared" si="13"/>
        <v>882.85</v>
      </c>
    </row>
    <row r="905" spans="1:8" x14ac:dyDescent="0.25">
      <c r="A905" s="449"/>
      <c r="B905" s="449">
        <v>1062</v>
      </c>
      <c r="C905" s="439" t="s">
        <v>7055</v>
      </c>
      <c r="D905" s="449" t="s">
        <v>60</v>
      </c>
      <c r="E905" s="449" t="s">
        <v>5365</v>
      </c>
      <c r="F905" s="450">
        <v>279.79000000000002</v>
      </c>
      <c r="G905" s="450">
        <v>226.09</v>
      </c>
      <c r="H905" s="426">
        <f t="shared" si="13"/>
        <v>279.79000000000002</v>
      </c>
    </row>
    <row r="906" spans="1:8" x14ac:dyDescent="0.25">
      <c r="A906" s="449"/>
      <c r="B906" s="449">
        <v>39686</v>
      </c>
      <c r="C906" s="439" t="s">
        <v>7056</v>
      </c>
      <c r="D906" s="449" t="s">
        <v>60</v>
      </c>
      <c r="E906" s="449" t="s">
        <v>5365</v>
      </c>
      <c r="F906" s="450">
        <v>453.04</v>
      </c>
      <c r="G906" s="450">
        <v>366.09</v>
      </c>
      <c r="H906" s="426">
        <f t="shared" si="13"/>
        <v>453.04</v>
      </c>
    </row>
    <row r="907" spans="1:8" x14ac:dyDescent="0.25">
      <c r="A907" s="449"/>
      <c r="B907" s="449">
        <v>43095</v>
      </c>
      <c r="C907" s="439" t="s">
        <v>7057</v>
      </c>
      <c r="D907" s="449" t="s">
        <v>60</v>
      </c>
      <c r="E907" s="449" t="s">
        <v>5365</v>
      </c>
      <c r="F907" s="450">
        <v>157.71</v>
      </c>
      <c r="G907" s="450">
        <v>143.30000000000001</v>
      </c>
      <c r="H907" s="426">
        <f t="shared" si="13"/>
        <v>157.71</v>
      </c>
    </row>
    <row r="908" spans="1:8" x14ac:dyDescent="0.25">
      <c r="A908" s="449"/>
      <c r="B908" s="449">
        <v>1871</v>
      </c>
      <c r="C908" s="439" t="s">
        <v>7058</v>
      </c>
      <c r="D908" s="449" t="s">
        <v>60</v>
      </c>
      <c r="E908" s="449" t="s">
        <v>5365</v>
      </c>
      <c r="F908" s="450">
        <v>5.1100000000000003</v>
      </c>
      <c r="G908" s="450">
        <v>3.45</v>
      </c>
      <c r="H908" s="426">
        <f t="shared" ref="H908:H971" si="14">IF(F908&gt;0,F908,G908)</f>
        <v>5.1100000000000003</v>
      </c>
    </row>
    <row r="909" spans="1:8" x14ac:dyDescent="0.25">
      <c r="A909" s="449"/>
      <c r="B909" s="449">
        <v>12001</v>
      </c>
      <c r="C909" s="439" t="s">
        <v>7059</v>
      </c>
      <c r="D909" s="449" t="s">
        <v>60</v>
      </c>
      <c r="E909" s="449" t="s">
        <v>5365</v>
      </c>
      <c r="F909" s="450">
        <v>7.39</v>
      </c>
      <c r="G909" s="450">
        <v>4.99</v>
      </c>
      <c r="H909" s="426">
        <f t="shared" si="14"/>
        <v>7.39</v>
      </c>
    </row>
    <row r="910" spans="1:8" x14ac:dyDescent="0.25">
      <c r="A910" s="449"/>
      <c r="B910" s="449">
        <v>11882</v>
      </c>
      <c r="C910" s="439" t="s">
        <v>7060</v>
      </c>
      <c r="D910" s="449" t="s">
        <v>60</v>
      </c>
      <c r="E910" s="449" t="s">
        <v>5365</v>
      </c>
      <c r="F910" s="450">
        <v>130.97</v>
      </c>
      <c r="G910" s="450">
        <v>137.32</v>
      </c>
      <c r="H910" s="426">
        <f t="shared" si="14"/>
        <v>130.97</v>
      </c>
    </row>
    <row r="911" spans="1:8" x14ac:dyDescent="0.25">
      <c r="A911" s="449"/>
      <c r="B911" s="449">
        <v>1068</v>
      </c>
      <c r="C911" s="439" t="s">
        <v>7061</v>
      </c>
      <c r="D911" s="449" t="s">
        <v>60</v>
      </c>
      <c r="E911" s="449" t="s">
        <v>5365</v>
      </c>
      <c r="F911" s="450">
        <v>1845.51</v>
      </c>
      <c r="G911" s="450">
        <v>1491.32</v>
      </c>
      <c r="H911" s="426">
        <f t="shared" si="14"/>
        <v>1845.51</v>
      </c>
    </row>
    <row r="912" spans="1:8" x14ac:dyDescent="0.25">
      <c r="A912" s="449"/>
      <c r="B912" s="449">
        <v>39690</v>
      </c>
      <c r="C912" s="439" t="s">
        <v>7062</v>
      </c>
      <c r="D912" s="449" t="s">
        <v>60</v>
      </c>
      <c r="E912" s="449" t="s">
        <v>5365</v>
      </c>
      <c r="F912" s="450">
        <v>3096.15</v>
      </c>
      <c r="G912" s="450">
        <v>2501.94</v>
      </c>
      <c r="H912" s="426">
        <f t="shared" si="14"/>
        <v>3096.15</v>
      </c>
    </row>
    <row r="913" spans="1:8" x14ac:dyDescent="0.25">
      <c r="A913" s="449"/>
      <c r="B913" s="449">
        <v>39691</v>
      </c>
      <c r="C913" s="439" t="s">
        <v>7063</v>
      </c>
      <c r="D913" s="449" t="s">
        <v>60</v>
      </c>
      <c r="E913" s="449" t="s">
        <v>5365</v>
      </c>
      <c r="F913" s="450">
        <v>3894.09</v>
      </c>
      <c r="G913" s="450">
        <v>3146.74</v>
      </c>
      <c r="H913" s="426">
        <f t="shared" si="14"/>
        <v>3894.09</v>
      </c>
    </row>
    <row r="914" spans="1:8" x14ac:dyDescent="0.25">
      <c r="A914" s="449"/>
      <c r="B914" s="449">
        <v>39808</v>
      </c>
      <c r="C914" s="439" t="s">
        <v>7064</v>
      </c>
      <c r="D914" s="449" t="s">
        <v>60</v>
      </c>
      <c r="E914" s="449" t="s">
        <v>5365</v>
      </c>
      <c r="F914" s="450">
        <v>82.33</v>
      </c>
      <c r="G914" s="450">
        <v>74.81</v>
      </c>
      <c r="H914" s="426">
        <f t="shared" si="14"/>
        <v>82.33</v>
      </c>
    </row>
    <row r="915" spans="1:8" x14ac:dyDescent="0.25">
      <c r="A915" s="449"/>
      <c r="B915" s="449">
        <v>39809</v>
      </c>
      <c r="C915" s="439" t="s">
        <v>7065</v>
      </c>
      <c r="D915" s="449" t="s">
        <v>60</v>
      </c>
      <c r="E915" s="449" t="s">
        <v>5365</v>
      </c>
      <c r="F915" s="450">
        <v>195.29</v>
      </c>
      <c r="G915" s="450">
        <v>177.45</v>
      </c>
      <c r="H915" s="426">
        <f t="shared" si="14"/>
        <v>195.29</v>
      </c>
    </row>
    <row r="916" spans="1:8" x14ac:dyDescent="0.25">
      <c r="A916" s="449"/>
      <c r="B916" s="449">
        <v>43439</v>
      </c>
      <c r="C916" s="439" t="s">
        <v>7066</v>
      </c>
      <c r="D916" s="449" t="s">
        <v>60</v>
      </c>
      <c r="E916" s="449" t="s">
        <v>5365</v>
      </c>
      <c r="F916" s="450">
        <v>601.16999999999996</v>
      </c>
      <c r="G916" s="450">
        <v>630.35</v>
      </c>
      <c r="H916" s="426">
        <f t="shared" si="14"/>
        <v>601.16999999999996</v>
      </c>
    </row>
    <row r="917" spans="1:8" x14ac:dyDescent="0.25">
      <c r="A917" s="449"/>
      <c r="B917" s="449">
        <v>5103</v>
      </c>
      <c r="C917" s="439" t="s">
        <v>7067</v>
      </c>
      <c r="D917" s="449" t="s">
        <v>60</v>
      </c>
      <c r="E917" s="449" t="s">
        <v>5365</v>
      </c>
      <c r="F917" s="450">
        <v>27.79</v>
      </c>
      <c r="G917" s="450">
        <v>25.15</v>
      </c>
      <c r="H917" s="426">
        <f t="shared" si="14"/>
        <v>27.79</v>
      </c>
    </row>
    <row r="918" spans="1:8" x14ac:dyDescent="0.25">
      <c r="A918" s="449"/>
      <c r="B918" s="449">
        <v>11880</v>
      </c>
      <c r="C918" s="439" t="s">
        <v>7068</v>
      </c>
      <c r="D918" s="449" t="s">
        <v>60</v>
      </c>
      <c r="E918" s="449" t="s">
        <v>5365</v>
      </c>
      <c r="F918" s="450">
        <v>116.89</v>
      </c>
      <c r="G918" s="450">
        <v>105.81</v>
      </c>
      <c r="H918" s="426">
        <f t="shared" si="14"/>
        <v>116.89</v>
      </c>
    </row>
    <row r="919" spans="1:8" x14ac:dyDescent="0.25">
      <c r="A919" s="449"/>
      <c r="B919" s="449">
        <v>11714</v>
      </c>
      <c r="C919" s="439" t="s">
        <v>7069</v>
      </c>
      <c r="D919" s="449" t="s">
        <v>60</v>
      </c>
      <c r="E919" s="449" t="s">
        <v>5365</v>
      </c>
      <c r="F919" s="450">
        <v>79.63</v>
      </c>
      <c r="G919" s="450">
        <v>72.08</v>
      </c>
      <c r="H919" s="426">
        <f t="shared" si="14"/>
        <v>79.63</v>
      </c>
    </row>
    <row r="920" spans="1:8" x14ac:dyDescent="0.25">
      <c r="A920" s="449"/>
      <c r="B920" s="449">
        <v>11712</v>
      </c>
      <c r="C920" s="439" t="s">
        <v>7070</v>
      </c>
      <c r="D920" s="449" t="s">
        <v>60</v>
      </c>
      <c r="E920" s="449" t="s">
        <v>6189</v>
      </c>
      <c r="F920" s="450">
        <v>52</v>
      </c>
      <c r="G920" s="450">
        <v>47.07</v>
      </c>
      <c r="H920" s="426">
        <f t="shared" si="14"/>
        <v>52</v>
      </c>
    </row>
    <row r="921" spans="1:8" x14ac:dyDescent="0.25">
      <c r="A921" s="449"/>
      <c r="B921" s="449">
        <v>11717</v>
      </c>
      <c r="C921" s="439" t="s">
        <v>7071</v>
      </c>
      <c r="D921" s="449" t="s">
        <v>60</v>
      </c>
      <c r="E921" s="449" t="s">
        <v>5365</v>
      </c>
      <c r="F921" s="450">
        <v>62.68</v>
      </c>
      <c r="G921" s="450">
        <v>56.74</v>
      </c>
      <c r="H921" s="426">
        <f t="shared" si="14"/>
        <v>62.68</v>
      </c>
    </row>
    <row r="922" spans="1:8" x14ac:dyDescent="0.25">
      <c r="A922" s="449"/>
      <c r="B922" s="449">
        <v>1106</v>
      </c>
      <c r="C922" s="439" t="s">
        <v>7072</v>
      </c>
      <c r="D922" s="449" t="s">
        <v>81</v>
      </c>
      <c r="E922" s="449" t="s">
        <v>6189</v>
      </c>
      <c r="F922" s="450">
        <v>1.1299999999999999</v>
      </c>
      <c r="G922" s="450">
        <v>1.1399999999999999</v>
      </c>
      <c r="H922" s="426">
        <f t="shared" si="14"/>
        <v>1.1299999999999999</v>
      </c>
    </row>
    <row r="923" spans="1:8" x14ac:dyDescent="0.25">
      <c r="A923" s="449"/>
      <c r="B923" s="449">
        <v>11161</v>
      </c>
      <c r="C923" s="439" t="s">
        <v>7073</v>
      </c>
      <c r="D923" s="449" t="s">
        <v>81</v>
      </c>
      <c r="E923" s="449" t="s">
        <v>5365</v>
      </c>
      <c r="F923" s="450">
        <v>1.89</v>
      </c>
      <c r="G923" s="450">
        <v>1.9</v>
      </c>
      <c r="H923" s="426">
        <f t="shared" si="14"/>
        <v>1.89</v>
      </c>
    </row>
    <row r="924" spans="1:8" x14ac:dyDescent="0.25">
      <c r="A924" s="449"/>
      <c r="B924" s="449">
        <v>1107</v>
      </c>
      <c r="C924" s="439" t="s">
        <v>7074</v>
      </c>
      <c r="D924" s="449" t="s">
        <v>81</v>
      </c>
      <c r="E924" s="449" t="s">
        <v>5365</v>
      </c>
      <c r="F924" s="450">
        <v>0.96</v>
      </c>
      <c r="G924" s="450">
        <v>0.97</v>
      </c>
      <c r="H924" s="426">
        <f t="shared" si="14"/>
        <v>0.96</v>
      </c>
    </row>
    <row r="925" spans="1:8" x14ac:dyDescent="0.25">
      <c r="A925" s="449"/>
      <c r="B925" s="449">
        <v>44479</v>
      </c>
      <c r="C925" s="439" t="s">
        <v>13456</v>
      </c>
      <c r="D925" s="449" t="s">
        <v>81</v>
      </c>
      <c r="E925" s="449" t="s">
        <v>5365</v>
      </c>
      <c r="F925" s="450">
        <v>0.14000000000000001</v>
      </c>
      <c r="G925" s="450">
        <v>0.12</v>
      </c>
      <c r="H925" s="426">
        <f t="shared" si="14"/>
        <v>0.14000000000000001</v>
      </c>
    </row>
    <row r="926" spans="1:8" x14ac:dyDescent="0.25">
      <c r="A926" s="449"/>
      <c r="B926" s="449">
        <v>4759</v>
      </c>
      <c r="C926" s="439" t="s">
        <v>7075</v>
      </c>
      <c r="D926" s="449" t="s">
        <v>69</v>
      </c>
      <c r="E926" s="449" t="s">
        <v>5365</v>
      </c>
      <c r="F926" s="450">
        <v>17.98</v>
      </c>
      <c r="G926" s="450">
        <v>24.08</v>
      </c>
      <c r="H926" s="426">
        <f t="shared" si="14"/>
        <v>17.98</v>
      </c>
    </row>
    <row r="927" spans="1:8" x14ac:dyDescent="0.25">
      <c r="A927" s="449"/>
      <c r="B927" s="449">
        <v>41068</v>
      </c>
      <c r="C927" s="439" t="s">
        <v>7076</v>
      </c>
      <c r="D927" s="449" t="s">
        <v>109</v>
      </c>
      <c r="E927" s="449" t="s">
        <v>5365</v>
      </c>
      <c r="F927" s="450">
        <v>3162.13</v>
      </c>
      <c r="G927" s="450">
        <v>4222.99</v>
      </c>
      <c r="H927" s="426">
        <f t="shared" si="14"/>
        <v>3162.13</v>
      </c>
    </row>
    <row r="928" spans="1:8" x14ac:dyDescent="0.25">
      <c r="A928" s="449"/>
      <c r="B928" s="449">
        <v>12618</v>
      </c>
      <c r="C928" s="439" t="s">
        <v>7077</v>
      </c>
      <c r="D928" s="449" t="s">
        <v>60</v>
      </c>
      <c r="E928" s="449" t="s">
        <v>5365</v>
      </c>
      <c r="F928" s="450">
        <v>199.54</v>
      </c>
      <c r="G928" s="450">
        <v>200.54</v>
      </c>
      <c r="H928" s="426">
        <f t="shared" si="14"/>
        <v>199.54</v>
      </c>
    </row>
    <row r="929" spans="1:8" x14ac:dyDescent="0.25">
      <c r="A929" s="449"/>
      <c r="B929" s="449">
        <v>1108</v>
      </c>
      <c r="C929" s="439" t="s">
        <v>7078</v>
      </c>
      <c r="D929" s="449" t="s">
        <v>73</v>
      </c>
      <c r="E929" s="449" t="s">
        <v>5365</v>
      </c>
      <c r="F929" s="450">
        <v>30.09</v>
      </c>
      <c r="G929" s="450">
        <v>24.32</v>
      </c>
      <c r="H929" s="426">
        <f t="shared" si="14"/>
        <v>30.09</v>
      </c>
    </row>
    <row r="930" spans="1:8" x14ac:dyDescent="0.25">
      <c r="A930" s="449"/>
      <c r="B930" s="449">
        <v>1117</v>
      </c>
      <c r="C930" s="439" t="s">
        <v>7079</v>
      </c>
      <c r="D930" s="449" t="s">
        <v>73</v>
      </c>
      <c r="E930" s="449" t="s">
        <v>5365</v>
      </c>
      <c r="F930" s="450">
        <v>30.33</v>
      </c>
      <c r="G930" s="450">
        <v>24.51</v>
      </c>
      <c r="H930" s="426">
        <f t="shared" si="14"/>
        <v>30.33</v>
      </c>
    </row>
    <row r="931" spans="1:8" x14ac:dyDescent="0.25">
      <c r="A931" s="449"/>
      <c r="B931" s="449">
        <v>1118</v>
      </c>
      <c r="C931" s="439" t="s">
        <v>7080</v>
      </c>
      <c r="D931" s="449" t="s">
        <v>73</v>
      </c>
      <c r="E931" s="449" t="s">
        <v>5365</v>
      </c>
      <c r="F931" s="450">
        <v>35.85</v>
      </c>
      <c r="G931" s="450">
        <v>28.97</v>
      </c>
      <c r="H931" s="426">
        <f t="shared" si="14"/>
        <v>35.85</v>
      </c>
    </row>
    <row r="932" spans="1:8" x14ac:dyDescent="0.25">
      <c r="A932" s="449"/>
      <c r="B932" s="449">
        <v>1110</v>
      </c>
      <c r="C932" s="439" t="s">
        <v>7081</v>
      </c>
      <c r="D932" s="449" t="s">
        <v>73</v>
      </c>
      <c r="E932" s="449" t="s">
        <v>5365</v>
      </c>
      <c r="F932" s="450">
        <v>35.85</v>
      </c>
      <c r="G932" s="450">
        <v>28.97</v>
      </c>
      <c r="H932" s="426">
        <f t="shared" si="14"/>
        <v>35.85</v>
      </c>
    </row>
    <row r="933" spans="1:8" x14ac:dyDescent="0.25">
      <c r="A933" s="449"/>
      <c r="B933" s="449">
        <v>40784</v>
      </c>
      <c r="C933" s="439" t="s">
        <v>7082</v>
      </c>
      <c r="D933" s="449" t="s">
        <v>73</v>
      </c>
      <c r="E933" s="449" t="s">
        <v>5365</v>
      </c>
      <c r="F933" s="450">
        <v>98.88</v>
      </c>
      <c r="G933" s="450">
        <v>79.900000000000006</v>
      </c>
      <c r="H933" s="426">
        <f t="shared" si="14"/>
        <v>98.88</v>
      </c>
    </row>
    <row r="934" spans="1:8" x14ac:dyDescent="0.25">
      <c r="A934" s="449"/>
      <c r="B934" s="449">
        <v>40782</v>
      </c>
      <c r="C934" s="439" t="s">
        <v>7083</v>
      </c>
      <c r="D934" s="449" t="s">
        <v>73</v>
      </c>
      <c r="E934" s="449" t="s">
        <v>5365</v>
      </c>
      <c r="F934" s="450">
        <v>38.799999999999997</v>
      </c>
      <c r="G934" s="450">
        <v>31.35</v>
      </c>
      <c r="H934" s="426">
        <f t="shared" si="14"/>
        <v>38.799999999999997</v>
      </c>
    </row>
    <row r="935" spans="1:8" x14ac:dyDescent="0.25">
      <c r="A935" s="449"/>
      <c r="B935" s="449">
        <v>40783</v>
      </c>
      <c r="C935" s="439" t="s">
        <v>7084</v>
      </c>
      <c r="D935" s="449" t="s">
        <v>73</v>
      </c>
      <c r="E935" s="449" t="s">
        <v>5365</v>
      </c>
      <c r="F935" s="450">
        <v>50.55</v>
      </c>
      <c r="G935" s="450">
        <v>40.840000000000003</v>
      </c>
      <c r="H935" s="426">
        <f t="shared" si="14"/>
        <v>50.55</v>
      </c>
    </row>
    <row r="936" spans="1:8" x14ac:dyDescent="0.25">
      <c r="A936" s="449"/>
      <c r="B936" s="449">
        <v>1109</v>
      </c>
      <c r="C936" s="439" t="s">
        <v>7085</v>
      </c>
      <c r="D936" s="449" t="s">
        <v>73</v>
      </c>
      <c r="E936" s="449" t="s">
        <v>5365</v>
      </c>
      <c r="F936" s="450">
        <v>30.09</v>
      </c>
      <c r="G936" s="450">
        <v>24.32</v>
      </c>
      <c r="H936" s="426">
        <f t="shared" si="14"/>
        <v>30.09</v>
      </c>
    </row>
    <row r="937" spans="1:8" x14ac:dyDescent="0.25">
      <c r="A937" s="449"/>
      <c r="B937" s="449">
        <v>1119</v>
      </c>
      <c r="C937" s="439" t="s">
        <v>7086</v>
      </c>
      <c r="D937" s="449" t="s">
        <v>73</v>
      </c>
      <c r="E937" s="449" t="s">
        <v>5365</v>
      </c>
      <c r="F937" s="450">
        <v>19.399999999999999</v>
      </c>
      <c r="G937" s="450">
        <v>15.67</v>
      </c>
      <c r="H937" s="426">
        <f t="shared" si="14"/>
        <v>19.399999999999999</v>
      </c>
    </row>
    <row r="938" spans="1:8" x14ac:dyDescent="0.25">
      <c r="A938" s="449"/>
      <c r="B938" s="449">
        <v>13115</v>
      </c>
      <c r="C938" s="439" t="s">
        <v>7087</v>
      </c>
      <c r="D938" s="449" t="s">
        <v>73</v>
      </c>
      <c r="E938" s="449" t="s">
        <v>5365</v>
      </c>
      <c r="F938" s="450">
        <v>23.51</v>
      </c>
      <c r="G938" s="450">
        <v>29.73</v>
      </c>
      <c r="H938" s="426">
        <f t="shared" si="14"/>
        <v>23.51</v>
      </c>
    </row>
    <row r="939" spans="1:8" x14ac:dyDescent="0.25">
      <c r="A939" s="449"/>
      <c r="B939" s="449">
        <v>10541</v>
      </c>
      <c r="C939" s="439" t="s">
        <v>7088</v>
      </c>
      <c r="D939" s="449" t="s">
        <v>73</v>
      </c>
      <c r="E939" s="449" t="s">
        <v>5365</v>
      </c>
      <c r="F939" s="450">
        <v>28.73</v>
      </c>
      <c r="G939" s="450">
        <v>36.33</v>
      </c>
      <c r="H939" s="426">
        <f t="shared" si="14"/>
        <v>28.73</v>
      </c>
    </row>
    <row r="940" spans="1:8" x14ac:dyDescent="0.25">
      <c r="A940" s="449"/>
      <c r="B940" s="449">
        <v>10542</v>
      </c>
      <c r="C940" s="439" t="s">
        <v>7089</v>
      </c>
      <c r="D940" s="449" t="s">
        <v>73</v>
      </c>
      <c r="E940" s="449" t="s">
        <v>5365</v>
      </c>
      <c r="F940" s="450">
        <v>37.57</v>
      </c>
      <c r="G940" s="450">
        <v>47.51</v>
      </c>
      <c r="H940" s="426">
        <f t="shared" si="14"/>
        <v>37.57</v>
      </c>
    </row>
    <row r="941" spans="1:8" x14ac:dyDescent="0.25">
      <c r="A941" s="449"/>
      <c r="B941" s="449">
        <v>10543</v>
      </c>
      <c r="C941" s="439" t="s">
        <v>7090</v>
      </c>
      <c r="D941" s="449" t="s">
        <v>73</v>
      </c>
      <c r="E941" s="449" t="s">
        <v>5365</v>
      </c>
      <c r="F941" s="450">
        <v>60.96</v>
      </c>
      <c r="G941" s="450">
        <v>77.08</v>
      </c>
      <c r="H941" s="426">
        <f t="shared" si="14"/>
        <v>60.96</v>
      </c>
    </row>
    <row r="942" spans="1:8" x14ac:dyDescent="0.25">
      <c r="A942" s="449"/>
      <c r="B942" s="449">
        <v>10544</v>
      </c>
      <c r="C942" s="439" t="s">
        <v>7091</v>
      </c>
      <c r="D942" s="449" t="s">
        <v>73</v>
      </c>
      <c r="E942" s="449" t="s">
        <v>5365</v>
      </c>
      <c r="F942" s="450">
        <v>78.84</v>
      </c>
      <c r="G942" s="450">
        <v>99.7</v>
      </c>
      <c r="H942" s="426">
        <f t="shared" si="14"/>
        <v>78.84</v>
      </c>
    </row>
    <row r="943" spans="1:8" x14ac:dyDescent="0.25">
      <c r="A943" s="449"/>
      <c r="B943" s="449">
        <v>10545</v>
      </c>
      <c r="C943" s="439" t="s">
        <v>7092</v>
      </c>
      <c r="D943" s="449" t="s">
        <v>73</v>
      </c>
      <c r="E943" s="449" t="s">
        <v>5365</v>
      </c>
      <c r="F943" s="450">
        <v>147.35</v>
      </c>
      <c r="G943" s="450">
        <v>186.32</v>
      </c>
      <c r="H943" s="426">
        <f t="shared" si="14"/>
        <v>147.35</v>
      </c>
    </row>
    <row r="944" spans="1:8" x14ac:dyDescent="0.25">
      <c r="A944" s="449"/>
      <c r="B944" s="449">
        <v>38365</v>
      </c>
      <c r="C944" s="439" t="s">
        <v>7093</v>
      </c>
      <c r="D944" s="449" t="s">
        <v>71</v>
      </c>
      <c r="E944" s="449" t="s">
        <v>5365</v>
      </c>
      <c r="F944" s="450">
        <v>2.2200000000000002</v>
      </c>
      <c r="G944" s="450">
        <v>2.1800000000000002</v>
      </c>
      <c r="H944" s="426">
        <f t="shared" si="14"/>
        <v>2.2200000000000002</v>
      </c>
    </row>
    <row r="945" spans="1:8" x14ac:dyDescent="0.25">
      <c r="A945" s="449"/>
      <c r="B945" s="449">
        <v>44056</v>
      </c>
      <c r="C945" s="439" t="s">
        <v>7094</v>
      </c>
      <c r="D945" s="449" t="s">
        <v>60</v>
      </c>
      <c r="E945" s="449" t="s">
        <v>5365</v>
      </c>
      <c r="F945" s="450">
        <v>551387.36</v>
      </c>
      <c r="G945" s="450">
        <v>488284.66</v>
      </c>
      <c r="H945" s="426">
        <f t="shared" si="14"/>
        <v>551387.36</v>
      </c>
    </row>
    <row r="946" spans="1:8" x14ac:dyDescent="0.25">
      <c r="A946" s="449"/>
      <c r="B946" s="449">
        <v>44057</v>
      </c>
      <c r="C946" s="439" t="s">
        <v>7095</v>
      </c>
      <c r="D946" s="449" t="s">
        <v>60</v>
      </c>
      <c r="E946" s="449" t="s">
        <v>6189</v>
      </c>
      <c r="F946" s="450">
        <v>588500</v>
      </c>
      <c r="G946" s="450">
        <v>521150</v>
      </c>
      <c r="H946" s="426">
        <f t="shared" si="14"/>
        <v>588500</v>
      </c>
    </row>
    <row r="947" spans="1:8" x14ac:dyDescent="0.25">
      <c r="A947" s="449"/>
      <c r="B947" s="449">
        <v>37754</v>
      </c>
      <c r="C947" s="439" t="s">
        <v>7096</v>
      </c>
      <c r="D947" s="449" t="s">
        <v>60</v>
      </c>
      <c r="E947" s="449" t="s">
        <v>5365</v>
      </c>
      <c r="F947" s="450">
        <v>608434.79</v>
      </c>
      <c r="G947" s="450">
        <v>538803.38</v>
      </c>
      <c r="H947" s="426">
        <f t="shared" si="14"/>
        <v>608434.79</v>
      </c>
    </row>
    <row r="948" spans="1:8" x14ac:dyDescent="0.25">
      <c r="A948" s="449"/>
      <c r="B948" s="449">
        <v>44058</v>
      </c>
      <c r="C948" s="439" t="s">
        <v>7097</v>
      </c>
      <c r="D948" s="449" t="s">
        <v>60</v>
      </c>
      <c r="E948" s="449" t="s">
        <v>5365</v>
      </c>
      <c r="F948" s="450">
        <v>641518.02</v>
      </c>
      <c r="G948" s="450">
        <v>568100.44999999995</v>
      </c>
      <c r="H948" s="426">
        <f t="shared" si="14"/>
        <v>641518.02</v>
      </c>
    </row>
    <row r="949" spans="1:8" x14ac:dyDescent="0.25">
      <c r="A949" s="449"/>
      <c r="B949" s="449">
        <v>37752</v>
      </c>
      <c r="C949" s="439" t="s">
        <v>7098</v>
      </c>
      <c r="D949" s="449" t="s">
        <v>60</v>
      </c>
      <c r="E949" s="449" t="s">
        <v>5365</v>
      </c>
      <c r="F949" s="450">
        <v>668027</v>
      </c>
      <c r="G949" s="450">
        <v>591575.65</v>
      </c>
      <c r="H949" s="426">
        <f t="shared" si="14"/>
        <v>668027</v>
      </c>
    </row>
    <row r="950" spans="1:8" x14ac:dyDescent="0.25">
      <c r="A950" s="449"/>
      <c r="B950" s="449">
        <v>37758</v>
      </c>
      <c r="C950" s="439" t="s">
        <v>7099</v>
      </c>
      <c r="D950" s="449" t="s">
        <v>60</v>
      </c>
      <c r="E950" s="449" t="s">
        <v>5365</v>
      </c>
      <c r="F950" s="450">
        <v>841926.1</v>
      </c>
      <c r="G950" s="450">
        <v>745573.13</v>
      </c>
      <c r="H950" s="426">
        <f t="shared" si="14"/>
        <v>841926.1</v>
      </c>
    </row>
    <row r="951" spans="1:8" x14ac:dyDescent="0.25">
      <c r="A951" s="449"/>
      <c r="B951" s="449">
        <v>44060</v>
      </c>
      <c r="C951" s="439" t="s">
        <v>7100</v>
      </c>
      <c r="D951" s="449" t="s">
        <v>60</v>
      </c>
      <c r="E951" s="449" t="s">
        <v>5365</v>
      </c>
      <c r="F951" s="450">
        <v>814356.76</v>
      </c>
      <c r="G951" s="450">
        <v>721158.92</v>
      </c>
      <c r="H951" s="426">
        <f t="shared" si="14"/>
        <v>814356.76</v>
      </c>
    </row>
    <row r="952" spans="1:8" x14ac:dyDescent="0.25">
      <c r="A952" s="449"/>
      <c r="B952" s="449">
        <v>44061</v>
      </c>
      <c r="C952" s="439" t="s">
        <v>7101</v>
      </c>
      <c r="D952" s="449" t="s">
        <v>60</v>
      </c>
      <c r="E952" s="449" t="s">
        <v>5365</v>
      </c>
      <c r="F952" s="450">
        <v>798451.37</v>
      </c>
      <c r="G952" s="450">
        <v>707073.8</v>
      </c>
      <c r="H952" s="426">
        <f t="shared" si="14"/>
        <v>798451.37</v>
      </c>
    </row>
    <row r="953" spans="1:8" x14ac:dyDescent="0.25">
      <c r="A953" s="449"/>
      <c r="B953" s="449">
        <v>1159</v>
      </c>
      <c r="C953" s="439" t="s">
        <v>7102</v>
      </c>
      <c r="D953" s="449" t="s">
        <v>60</v>
      </c>
      <c r="E953" s="449" t="s">
        <v>6189</v>
      </c>
      <c r="F953" s="450">
        <v>290543.33</v>
      </c>
      <c r="G953" s="450">
        <v>290543.33</v>
      </c>
      <c r="H953" s="426">
        <f t="shared" si="14"/>
        <v>290543.33</v>
      </c>
    </row>
    <row r="954" spans="1:8" x14ac:dyDescent="0.25">
      <c r="A954" s="449"/>
      <c r="B954" s="449">
        <v>12114</v>
      </c>
      <c r="C954" s="439" t="s">
        <v>7103</v>
      </c>
      <c r="D954" s="449" t="s">
        <v>60</v>
      </c>
      <c r="E954" s="449" t="s">
        <v>5365</v>
      </c>
      <c r="F954" s="450">
        <v>162.21</v>
      </c>
      <c r="G954" s="450">
        <v>147.31</v>
      </c>
      <c r="H954" s="426">
        <f t="shared" si="14"/>
        <v>162.21</v>
      </c>
    </row>
    <row r="955" spans="1:8" x14ac:dyDescent="0.25">
      <c r="A955" s="449"/>
      <c r="B955" s="449">
        <v>38106</v>
      </c>
      <c r="C955" s="439" t="s">
        <v>7104</v>
      </c>
      <c r="D955" s="449" t="s">
        <v>60</v>
      </c>
      <c r="E955" s="449" t="s">
        <v>5365</v>
      </c>
      <c r="F955" s="450">
        <v>22.04</v>
      </c>
      <c r="G955" s="450">
        <v>20.02</v>
      </c>
      <c r="H955" s="426">
        <f t="shared" si="14"/>
        <v>22.04</v>
      </c>
    </row>
    <row r="956" spans="1:8" x14ac:dyDescent="0.25">
      <c r="A956" s="449"/>
      <c r="B956" s="449">
        <v>38085</v>
      </c>
      <c r="C956" s="439" t="s">
        <v>7105</v>
      </c>
      <c r="D956" s="449" t="s">
        <v>60</v>
      </c>
      <c r="E956" s="449" t="s">
        <v>5365</v>
      </c>
      <c r="F956" s="450">
        <v>26.04</v>
      </c>
      <c r="G956" s="450">
        <v>23.65</v>
      </c>
      <c r="H956" s="426">
        <f t="shared" si="14"/>
        <v>26.04</v>
      </c>
    </row>
    <row r="957" spans="1:8" x14ac:dyDescent="0.25">
      <c r="A957" s="449"/>
      <c r="B957" s="449">
        <v>659</v>
      </c>
      <c r="C957" s="439" t="s">
        <v>7106</v>
      </c>
      <c r="D957" s="449" t="s">
        <v>60</v>
      </c>
      <c r="E957" s="449" t="s">
        <v>5365</v>
      </c>
      <c r="F957" s="450">
        <v>3.59</v>
      </c>
      <c r="G957" s="450">
        <v>2.78</v>
      </c>
      <c r="H957" s="426">
        <f t="shared" si="14"/>
        <v>3.59</v>
      </c>
    </row>
    <row r="958" spans="1:8" x14ac:dyDescent="0.25">
      <c r="A958" s="449"/>
      <c r="B958" s="449">
        <v>660</v>
      </c>
      <c r="C958" s="439" t="s">
        <v>7107</v>
      </c>
      <c r="D958" s="449" t="s">
        <v>60</v>
      </c>
      <c r="E958" s="449" t="s">
        <v>5365</v>
      </c>
      <c r="F958" s="450">
        <v>4.3099999999999996</v>
      </c>
      <c r="G958" s="450">
        <v>3.33</v>
      </c>
      <c r="H958" s="426">
        <f t="shared" si="14"/>
        <v>4.3099999999999996</v>
      </c>
    </row>
    <row r="959" spans="1:8" x14ac:dyDescent="0.25">
      <c r="A959" s="449"/>
      <c r="B959" s="449">
        <v>658</v>
      </c>
      <c r="C959" s="439" t="s">
        <v>7108</v>
      </c>
      <c r="D959" s="449" t="s">
        <v>60</v>
      </c>
      <c r="E959" s="449" t="s">
        <v>5365</v>
      </c>
      <c r="F959" s="450">
        <v>2.4300000000000002</v>
      </c>
      <c r="G959" s="450">
        <v>1.88</v>
      </c>
      <c r="H959" s="426">
        <f t="shared" si="14"/>
        <v>2.4300000000000002</v>
      </c>
    </row>
    <row r="960" spans="1:8" x14ac:dyDescent="0.25">
      <c r="A960" s="449"/>
      <c r="B960" s="449">
        <v>38599</v>
      </c>
      <c r="C960" s="439" t="s">
        <v>7109</v>
      </c>
      <c r="D960" s="449" t="s">
        <v>60</v>
      </c>
      <c r="E960" s="449" t="s">
        <v>5365</v>
      </c>
      <c r="F960" s="450">
        <v>7.48</v>
      </c>
      <c r="G960" s="450">
        <v>5.79</v>
      </c>
      <c r="H960" s="426">
        <f t="shared" si="14"/>
        <v>7.48</v>
      </c>
    </row>
    <row r="961" spans="1:8" x14ac:dyDescent="0.25">
      <c r="A961" s="449"/>
      <c r="B961" s="449">
        <v>38596</v>
      </c>
      <c r="C961" s="439" t="s">
        <v>7110</v>
      </c>
      <c r="D961" s="449" t="s">
        <v>60</v>
      </c>
      <c r="E961" s="449" t="s">
        <v>5365</v>
      </c>
      <c r="F961" s="450">
        <v>6.21</v>
      </c>
      <c r="G961" s="450">
        <v>4.8099999999999996</v>
      </c>
      <c r="H961" s="426">
        <f t="shared" si="14"/>
        <v>6.21</v>
      </c>
    </row>
    <row r="962" spans="1:8" x14ac:dyDescent="0.25">
      <c r="A962" s="449"/>
      <c r="B962" s="449">
        <v>38600</v>
      </c>
      <c r="C962" s="439" t="s">
        <v>7111</v>
      </c>
      <c r="D962" s="449" t="s">
        <v>60</v>
      </c>
      <c r="E962" s="449" t="s">
        <v>5365</v>
      </c>
      <c r="F962" s="450">
        <v>7.93</v>
      </c>
      <c r="G962" s="450">
        <v>6.14</v>
      </c>
      <c r="H962" s="426">
        <f t="shared" si="14"/>
        <v>7.93</v>
      </c>
    </row>
    <row r="963" spans="1:8" x14ac:dyDescent="0.25">
      <c r="A963" s="449"/>
      <c r="B963" s="449">
        <v>38597</v>
      </c>
      <c r="C963" s="439" t="s">
        <v>7112</v>
      </c>
      <c r="D963" s="449" t="s">
        <v>60</v>
      </c>
      <c r="E963" s="449" t="s">
        <v>5365</v>
      </c>
      <c r="F963" s="450">
        <v>6.25</v>
      </c>
      <c r="G963" s="450">
        <v>4.84</v>
      </c>
      <c r="H963" s="426">
        <f t="shared" si="14"/>
        <v>6.25</v>
      </c>
    </row>
    <row r="964" spans="1:8" x14ac:dyDescent="0.25">
      <c r="A964" s="449"/>
      <c r="B964" s="449">
        <v>38548</v>
      </c>
      <c r="C964" s="439" t="s">
        <v>7113</v>
      </c>
      <c r="D964" s="449" t="s">
        <v>60</v>
      </c>
      <c r="E964" s="449" t="s">
        <v>5365</v>
      </c>
      <c r="F964" s="450">
        <v>1.97</v>
      </c>
      <c r="G964" s="450">
        <v>1.84</v>
      </c>
      <c r="H964" s="426">
        <f t="shared" si="14"/>
        <v>1.97</v>
      </c>
    </row>
    <row r="965" spans="1:8" x14ac:dyDescent="0.25">
      <c r="A965" s="449"/>
      <c r="B965" s="449">
        <v>34649</v>
      </c>
      <c r="C965" s="439" t="s">
        <v>7114</v>
      </c>
      <c r="D965" s="449" t="s">
        <v>60</v>
      </c>
      <c r="E965" s="449" t="s">
        <v>5365</v>
      </c>
      <c r="F965" s="450">
        <v>2.89</v>
      </c>
      <c r="G965" s="450">
        <v>2.69</v>
      </c>
      <c r="H965" s="426">
        <f t="shared" si="14"/>
        <v>2.89</v>
      </c>
    </row>
    <row r="966" spans="1:8" x14ac:dyDescent="0.25">
      <c r="A966" s="449"/>
      <c r="B966" s="449">
        <v>34655</v>
      </c>
      <c r="C966" s="439" t="s">
        <v>7115</v>
      </c>
      <c r="D966" s="449" t="s">
        <v>60</v>
      </c>
      <c r="E966" s="449" t="s">
        <v>5365</v>
      </c>
      <c r="F966" s="450">
        <v>4.25</v>
      </c>
      <c r="G966" s="450">
        <v>3.96</v>
      </c>
      <c r="H966" s="426">
        <f t="shared" si="14"/>
        <v>4.25</v>
      </c>
    </row>
    <row r="967" spans="1:8" x14ac:dyDescent="0.25">
      <c r="A967" s="449"/>
      <c r="B967" s="449">
        <v>40607</v>
      </c>
      <c r="C967" s="439" t="s">
        <v>7116</v>
      </c>
      <c r="D967" s="449" t="s">
        <v>60</v>
      </c>
      <c r="E967" s="449" t="s">
        <v>5365</v>
      </c>
      <c r="F967" s="450"/>
      <c r="G967" s="450">
        <v>5.99</v>
      </c>
      <c r="H967" s="426">
        <f t="shared" si="14"/>
        <v>5.99</v>
      </c>
    </row>
    <row r="968" spans="1:8" x14ac:dyDescent="0.25">
      <c r="A968" s="449"/>
      <c r="B968" s="449">
        <v>567</v>
      </c>
      <c r="C968" s="439" t="s">
        <v>7117</v>
      </c>
      <c r="D968" s="449" t="s">
        <v>73</v>
      </c>
      <c r="E968" s="449" t="s">
        <v>5365</v>
      </c>
      <c r="F968" s="450">
        <v>10.56</v>
      </c>
      <c r="G968" s="450">
        <v>11.72</v>
      </c>
      <c r="H968" s="426">
        <f t="shared" si="14"/>
        <v>10.56</v>
      </c>
    </row>
    <row r="969" spans="1:8" x14ac:dyDescent="0.25">
      <c r="A969" s="449"/>
      <c r="B969" s="449">
        <v>574</v>
      </c>
      <c r="C969" s="439" t="s">
        <v>7118</v>
      </c>
      <c r="D969" s="449" t="s">
        <v>73</v>
      </c>
      <c r="E969" s="449" t="s">
        <v>5365</v>
      </c>
      <c r="F969" s="450">
        <v>27.77</v>
      </c>
      <c r="G969" s="450">
        <v>30.8</v>
      </c>
      <c r="H969" s="426">
        <f t="shared" si="14"/>
        <v>27.77</v>
      </c>
    </row>
    <row r="970" spans="1:8" x14ac:dyDescent="0.25">
      <c r="A970" s="449"/>
      <c r="B970" s="449">
        <v>568</v>
      </c>
      <c r="C970" s="439" t="s">
        <v>7119</v>
      </c>
      <c r="D970" s="449" t="s">
        <v>73</v>
      </c>
      <c r="E970" s="449" t="s">
        <v>5365</v>
      </c>
      <c r="F970" s="450">
        <v>58.52</v>
      </c>
      <c r="G970" s="450">
        <v>64.91</v>
      </c>
      <c r="H970" s="426">
        <f t="shared" si="14"/>
        <v>58.52</v>
      </c>
    </row>
    <row r="971" spans="1:8" x14ac:dyDescent="0.25">
      <c r="A971" s="449"/>
      <c r="B971" s="449">
        <v>4777</v>
      </c>
      <c r="C971" s="439" t="s">
        <v>7120</v>
      </c>
      <c r="D971" s="449" t="s">
        <v>81</v>
      </c>
      <c r="E971" s="449" t="s">
        <v>5365</v>
      </c>
      <c r="F971" s="450">
        <v>8.41</v>
      </c>
      <c r="G971" s="450">
        <v>8.02</v>
      </c>
      <c r="H971" s="426">
        <f t="shared" si="14"/>
        <v>8.41</v>
      </c>
    </row>
    <row r="972" spans="1:8" x14ac:dyDescent="0.25">
      <c r="A972" s="449"/>
      <c r="B972" s="449">
        <v>592</v>
      </c>
      <c r="C972" s="439" t="s">
        <v>7121</v>
      </c>
      <c r="D972" s="449" t="s">
        <v>81</v>
      </c>
      <c r="E972" s="449" t="s">
        <v>6189</v>
      </c>
      <c r="F972" s="450">
        <v>46.39</v>
      </c>
      <c r="G972" s="450">
        <v>37</v>
      </c>
      <c r="H972" s="426">
        <f t="shared" ref="H972:H1035" si="15">IF(F972&gt;0,F972,G972)</f>
        <v>46.39</v>
      </c>
    </row>
    <row r="973" spans="1:8" x14ac:dyDescent="0.25">
      <c r="A973" s="449"/>
      <c r="B973" s="449">
        <v>586</v>
      </c>
      <c r="C973" s="439" t="s">
        <v>7122</v>
      </c>
      <c r="D973" s="449" t="s">
        <v>73</v>
      </c>
      <c r="E973" s="449" t="s">
        <v>5365</v>
      </c>
      <c r="F973" s="450">
        <v>27.27</v>
      </c>
      <c r="G973" s="450">
        <v>21.75</v>
      </c>
      <c r="H973" s="426">
        <f t="shared" si="15"/>
        <v>27.27</v>
      </c>
    </row>
    <row r="974" spans="1:8" x14ac:dyDescent="0.25">
      <c r="A974" s="449"/>
      <c r="B974" s="449">
        <v>588</v>
      </c>
      <c r="C974" s="439" t="s">
        <v>7123</v>
      </c>
      <c r="D974" s="449" t="s">
        <v>73</v>
      </c>
      <c r="E974" s="449" t="s">
        <v>5365</v>
      </c>
      <c r="F974" s="450">
        <v>43.14</v>
      </c>
      <c r="G974" s="450">
        <v>34.409999999999997</v>
      </c>
      <c r="H974" s="426">
        <f t="shared" si="15"/>
        <v>43.14</v>
      </c>
    </row>
    <row r="975" spans="1:8" x14ac:dyDescent="0.25">
      <c r="A975" s="449"/>
      <c r="B975" s="449">
        <v>591</v>
      </c>
      <c r="C975" s="439" t="s">
        <v>7124</v>
      </c>
      <c r="D975" s="449" t="s">
        <v>81</v>
      </c>
      <c r="E975" s="449" t="s">
        <v>5365</v>
      </c>
      <c r="F975" s="450">
        <v>43.29</v>
      </c>
      <c r="G975" s="450">
        <v>34.53</v>
      </c>
      <c r="H975" s="426">
        <f t="shared" si="15"/>
        <v>43.29</v>
      </c>
    </row>
    <row r="976" spans="1:8" x14ac:dyDescent="0.25">
      <c r="A976" s="449"/>
      <c r="B976" s="449">
        <v>584</v>
      </c>
      <c r="C976" s="439" t="s">
        <v>7125</v>
      </c>
      <c r="D976" s="449" t="s">
        <v>73</v>
      </c>
      <c r="E976" s="449" t="s">
        <v>5365</v>
      </c>
      <c r="F976" s="450">
        <v>46.08</v>
      </c>
      <c r="G976" s="450">
        <v>36.75</v>
      </c>
      <c r="H976" s="426">
        <f t="shared" si="15"/>
        <v>46.08</v>
      </c>
    </row>
    <row r="977" spans="1:8" x14ac:dyDescent="0.25">
      <c r="A977" s="449"/>
      <c r="B977" s="449">
        <v>589</v>
      </c>
      <c r="C977" s="439" t="s">
        <v>7126</v>
      </c>
      <c r="D977" s="449" t="s">
        <v>73</v>
      </c>
      <c r="E977" s="449" t="s">
        <v>5365</v>
      </c>
      <c r="F977" s="450">
        <v>72.92</v>
      </c>
      <c r="G977" s="450">
        <v>58.16</v>
      </c>
      <c r="H977" s="426">
        <f t="shared" si="15"/>
        <v>72.92</v>
      </c>
    </row>
    <row r="978" spans="1:8" x14ac:dyDescent="0.25">
      <c r="A978" s="449"/>
      <c r="B978" s="449">
        <v>1165</v>
      </c>
      <c r="C978" s="439" t="s">
        <v>7127</v>
      </c>
      <c r="D978" s="449" t="s">
        <v>60</v>
      </c>
      <c r="E978" s="449" t="s">
        <v>5365</v>
      </c>
      <c r="F978" s="450">
        <v>19.420000000000002</v>
      </c>
      <c r="G978" s="450">
        <v>20</v>
      </c>
      <c r="H978" s="426">
        <f t="shared" si="15"/>
        <v>19.420000000000002</v>
      </c>
    </row>
    <row r="979" spans="1:8" x14ac:dyDescent="0.25">
      <c r="A979" s="449"/>
      <c r="B979" s="449">
        <v>1164</v>
      </c>
      <c r="C979" s="439" t="s">
        <v>7128</v>
      </c>
      <c r="D979" s="449" t="s">
        <v>60</v>
      </c>
      <c r="E979" s="449" t="s">
        <v>5365</v>
      </c>
      <c r="F979" s="450">
        <v>15.73</v>
      </c>
      <c r="G979" s="450">
        <v>16.2</v>
      </c>
      <c r="H979" s="426">
        <f t="shared" si="15"/>
        <v>15.73</v>
      </c>
    </row>
    <row r="980" spans="1:8" x14ac:dyDescent="0.25">
      <c r="A980" s="449"/>
      <c r="B980" s="449">
        <v>1170</v>
      </c>
      <c r="C980" s="439" t="s">
        <v>7129</v>
      </c>
      <c r="D980" s="449" t="s">
        <v>60</v>
      </c>
      <c r="E980" s="449" t="s">
        <v>5365</v>
      </c>
      <c r="F980" s="450">
        <v>10.31</v>
      </c>
      <c r="G980" s="450">
        <v>10.61</v>
      </c>
      <c r="H980" s="426">
        <f t="shared" si="15"/>
        <v>10.31</v>
      </c>
    </row>
    <row r="981" spans="1:8" x14ac:dyDescent="0.25">
      <c r="A981" s="449"/>
      <c r="B981" s="449">
        <v>1162</v>
      </c>
      <c r="C981" s="439" t="s">
        <v>7130</v>
      </c>
      <c r="D981" s="449" t="s">
        <v>60</v>
      </c>
      <c r="E981" s="449" t="s">
        <v>5365</v>
      </c>
      <c r="F981" s="450">
        <v>5.47</v>
      </c>
      <c r="G981" s="450">
        <v>5.63</v>
      </c>
      <c r="H981" s="426">
        <f t="shared" si="15"/>
        <v>5.47</v>
      </c>
    </row>
    <row r="982" spans="1:8" x14ac:dyDescent="0.25">
      <c r="A982" s="449"/>
      <c r="B982" s="449">
        <v>12395</v>
      </c>
      <c r="C982" s="439" t="s">
        <v>7131</v>
      </c>
      <c r="D982" s="449" t="s">
        <v>60</v>
      </c>
      <c r="E982" s="449" t="s">
        <v>5365</v>
      </c>
      <c r="F982" s="450">
        <v>5.31</v>
      </c>
      <c r="G982" s="450">
        <v>5.47</v>
      </c>
      <c r="H982" s="426">
        <f t="shared" si="15"/>
        <v>5.31</v>
      </c>
    </row>
    <row r="983" spans="1:8" x14ac:dyDescent="0.25">
      <c r="A983" s="449"/>
      <c r="B983" s="449">
        <v>1169</v>
      </c>
      <c r="C983" s="439" t="s">
        <v>7132</v>
      </c>
      <c r="D983" s="449" t="s">
        <v>60</v>
      </c>
      <c r="E983" s="449" t="s">
        <v>5365</v>
      </c>
      <c r="F983" s="450">
        <v>50.61</v>
      </c>
      <c r="G983" s="450">
        <v>52.1</v>
      </c>
      <c r="H983" s="426">
        <f t="shared" si="15"/>
        <v>50.61</v>
      </c>
    </row>
    <row r="984" spans="1:8" x14ac:dyDescent="0.25">
      <c r="A984" s="449"/>
      <c r="B984" s="449">
        <v>1166</v>
      </c>
      <c r="C984" s="439" t="s">
        <v>7133</v>
      </c>
      <c r="D984" s="449" t="s">
        <v>60</v>
      </c>
      <c r="E984" s="449" t="s">
        <v>5365</v>
      </c>
      <c r="F984" s="450">
        <v>28.06</v>
      </c>
      <c r="G984" s="450">
        <v>28.89</v>
      </c>
      <c r="H984" s="426">
        <f t="shared" si="15"/>
        <v>28.06</v>
      </c>
    </row>
    <row r="985" spans="1:8" x14ac:dyDescent="0.25">
      <c r="A985" s="449"/>
      <c r="B985" s="449">
        <v>1168</v>
      </c>
      <c r="C985" s="439" t="s">
        <v>7134</v>
      </c>
      <c r="D985" s="449" t="s">
        <v>60</v>
      </c>
      <c r="E985" s="449" t="s">
        <v>5365</v>
      </c>
      <c r="F985" s="450">
        <v>72.14</v>
      </c>
      <c r="G985" s="450">
        <v>74.28</v>
      </c>
      <c r="H985" s="426">
        <f t="shared" si="15"/>
        <v>72.14</v>
      </c>
    </row>
    <row r="986" spans="1:8" x14ac:dyDescent="0.25">
      <c r="A986" s="449"/>
      <c r="B986" s="449">
        <v>1163</v>
      </c>
      <c r="C986" s="439" t="s">
        <v>7135</v>
      </c>
      <c r="D986" s="449" t="s">
        <v>60</v>
      </c>
      <c r="E986" s="449" t="s">
        <v>5365</v>
      </c>
      <c r="F986" s="450">
        <v>7.07</v>
      </c>
      <c r="G986" s="450">
        <v>7.28</v>
      </c>
      <c r="H986" s="426">
        <f t="shared" si="15"/>
        <v>7.07</v>
      </c>
    </row>
    <row r="987" spans="1:8" x14ac:dyDescent="0.25">
      <c r="A987" s="449"/>
      <c r="B987" s="449">
        <v>12396</v>
      </c>
      <c r="C987" s="439" t="s">
        <v>7136</v>
      </c>
      <c r="D987" s="449" t="s">
        <v>60</v>
      </c>
      <c r="E987" s="449" t="s">
        <v>5365</v>
      </c>
      <c r="F987" s="450">
        <v>5.31</v>
      </c>
      <c r="G987" s="450">
        <v>5.47</v>
      </c>
      <c r="H987" s="426">
        <f t="shared" si="15"/>
        <v>5.31</v>
      </c>
    </row>
    <row r="988" spans="1:8" x14ac:dyDescent="0.25">
      <c r="A988" s="449"/>
      <c r="B988" s="449">
        <v>1167</v>
      </c>
      <c r="C988" s="439" t="s">
        <v>7137</v>
      </c>
      <c r="D988" s="449" t="s">
        <v>60</v>
      </c>
      <c r="E988" s="449" t="s">
        <v>5365</v>
      </c>
      <c r="F988" s="450">
        <v>120.67</v>
      </c>
      <c r="G988" s="450">
        <v>124.24</v>
      </c>
      <c r="H988" s="426">
        <f t="shared" si="15"/>
        <v>120.67</v>
      </c>
    </row>
    <row r="989" spans="1:8" x14ac:dyDescent="0.25">
      <c r="A989" s="449"/>
      <c r="B989" s="449">
        <v>36331</v>
      </c>
      <c r="C989" s="439" t="s">
        <v>7138</v>
      </c>
      <c r="D989" s="449" t="s">
        <v>60</v>
      </c>
      <c r="E989" s="449" t="s">
        <v>5365</v>
      </c>
      <c r="F989" s="450">
        <v>2.39</v>
      </c>
      <c r="G989" s="450">
        <v>2.7</v>
      </c>
      <c r="H989" s="426">
        <f t="shared" si="15"/>
        <v>2.39</v>
      </c>
    </row>
    <row r="990" spans="1:8" x14ac:dyDescent="0.25">
      <c r="A990" s="449"/>
      <c r="B990" s="449">
        <v>36346</v>
      </c>
      <c r="C990" s="439" t="s">
        <v>7139</v>
      </c>
      <c r="D990" s="449" t="s">
        <v>60</v>
      </c>
      <c r="E990" s="449" t="s">
        <v>5365</v>
      </c>
      <c r="F990" s="450">
        <v>3.58</v>
      </c>
      <c r="G990" s="450">
        <v>4.05</v>
      </c>
      <c r="H990" s="426">
        <f t="shared" si="15"/>
        <v>3.58</v>
      </c>
    </row>
    <row r="991" spans="1:8" x14ac:dyDescent="0.25">
      <c r="A991" s="449"/>
      <c r="B991" s="449">
        <v>1202</v>
      </c>
      <c r="C991" s="439" t="s">
        <v>7140</v>
      </c>
      <c r="D991" s="449" t="s">
        <v>60</v>
      </c>
      <c r="E991" s="449" t="s">
        <v>5365</v>
      </c>
      <c r="F991" s="450">
        <v>6.11</v>
      </c>
      <c r="G991" s="450">
        <v>5.85</v>
      </c>
      <c r="H991" s="426">
        <f t="shared" si="15"/>
        <v>6.11</v>
      </c>
    </row>
    <row r="992" spans="1:8" x14ac:dyDescent="0.25">
      <c r="A992" s="449"/>
      <c r="B992" s="449">
        <v>1197</v>
      </c>
      <c r="C992" s="439" t="s">
        <v>7141</v>
      </c>
      <c r="D992" s="449" t="s">
        <v>60</v>
      </c>
      <c r="E992" s="449" t="s">
        <v>5365</v>
      </c>
      <c r="F992" s="450">
        <v>2.15</v>
      </c>
      <c r="G992" s="450">
        <v>2.06</v>
      </c>
      <c r="H992" s="426">
        <f t="shared" si="15"/>
        <v>2.15</v>
      </c>
    </row>
    <row r="993" spans="1:8" x14ac:dyDescent="0.25">
      <c r="A993" s="449"/>
      <c r="B993" s="449">
        <v>1198</v>
      </c>
      <c r="C993" s="439" t="s">
        <v>7142</v>
      </c>
      <c r="D993" s="449" t="s">
        <v>60</v>
      </c>
      <c r="E993" s="449" t="s">
        <v>5365</v>
      </c>
      <c r="F993" s="450">
        <v>2.82</v>
      </c>
      <c r="G993" s="450">
        <v>2.7</v>
      </c>
      <c r="H993" s="426">
        <f t="shared" si="15"/>
        <v>2.82</v>
      </c>
    </row>
    <row r="994" spans="1:8" x14ac:dyDescent="0.25">
      <c r="A994" s="449"/>
      <c r="B994" s="449">
        <v>20088</v>
      </c>
      <c r="C994" s="439" t="s">
        <v>7143</v>
      </c>
      <c r="D994" s="449" t="s">
        <v>60</v>
      </c>
      <c r="E994" s="449" t="s">
        <v>5365</v>
      </c>
      <c r="F994" s="450">
        <v>15.35</v>
      </c>
      <c r="G994" s="450">
        <v>15.43</v>
      </c>
      <c r="H994" s="426">
        <f t="shared" si="15"/>
        <v>15.35</v>
      </c>
    </row>
    <row r="995" spans="1:8" x14ac:dyDescent="0.25">
      <c r="A995" s="449"/>
      <c r="B995" s="449">
        <v>20089</v>
      </c>
      <c r="C995" s="439" t="s">
        <v>7144</v>
      </c>
      <c r="D995" s="449" t="s">
        <v>60</v>
      </c>
      <c r="E995" s="449" t="s">
        <v>5365</v>
      </c>
      <c r="F995" s="450">
        <v>75.260000000000005</v>
      </c>
      <c r="G995" s="450">
        <v>75.64</v>
      </c>
      <c r="H995" s="426">
        <f t="shared" si="15"/>
        <v>75.260000000000005</v>
      </c>
    </row>
    <row r="996" spans="1:8" x14ac:dyDescent="0.25">
      <c r="A996" s="449"/>
      <c r="B996" s="449">
        <v>20087</v>
      </c>
      <c r="C996" s="439" t="s">
        <v>7145</v>
      </c>
      <c r="D996" s="449" t="s">
        <v>60</v>
      </c>
      <c r="E996" s="449" t="s">
        <v>5365</v>
      </c>
      <c r="F996" s="450">
        <v>12.7</v>
      </c>
      <c r="G996" s="450">
        <v>12.77</v>
      </c>
      <c r="H996" s="426">
        <f t="shared" si="15"/>
        <v>12.7</v>
      </c>
    </row>
    <row r="997" spans="1:8" x14ac:dyDescent="0.25">
      <c r="A997" s="449"/>
      <c r="B997" s="449">
        <v>1191</v>
      </c>
      <c r="C997" s="439" t="s">
        <v>7146</v>
      </c>
      <c r="D997" s="449" t="s">
        <v>60</v>
      </c>
      <c r="E997" s="449" t="s">
        <v>5365</v>
      </c>
      <c r="F997" s="450">
        <v>1.53</v>
      </c>
      <c r="G997" s="450">
        <v>1.47</v>
      </c>
      <c r="H997" s="426">
        <f t="shared" si="15"/>
        <v>1.53</v>
      </c>
    </row>
    <row r="998" spans="1:8" x14ac:dyDescent="0.25">
      <c r="A998" s="449"/>
      <c r="B998" s="449">
        <v>1185</v>
      </c>
      <c r="C998" s="439" t="s">
        <v>7147</v>
      </c>
      <c r="D998" s="449" t="s">
        <v>60</v>
      </c>
      <c r="E998" s="449" t="s">
        <v>5365</v>
      </c>
      <c r="F998" s="450">
        <v>1.53</v>
      </c>
      <c r="G998" s="450">
        <v>1.47</v>
      </c>
      <c r="H998" s="426">
        <f t="shared" si="15"/>
        <v>1.53</v>
      </c>
    </row>
    <row r="999" spans="1:8" x14ac:dyDescent="0.25">
      <c r="A999" s="449"/>
      <c r="B999" s="449">
        <v>1189</v>
      </c>
      <c r="C999" s="439" t="s">
        <v>7148</v>
      </c>
      <c r="D999" s="449" t="s">
        <v>60</v>
      </c>
      <c r="E999" s="449" t="s">
        <v>5365</v>
      </c>
      <c r="F999" s="450">
        <v>2.5099999999999998</v>
      </c>
      <c r="G999" s="450">
        <v>2.41</v>
      </c>
      <c r="H999" s="426">
        <f t="shared" si="15"/>
        <v>2.5099999999999998</v>
      </c>
    </row>
    <row r="1000" spans="1:8" x14ac:dyDescent="0.25">
      <c r="A1000" s="449"/>
      <c r="B1000" s="449">
        <v>1193</v>
      </c>
      <c r="C1000" s="439" t="s">
        <v>7149</v>
      </c>
      <c r="D1000" s="449" t="s">
        <v>60</v>
      </c>
      <c r="E1000" s="449" t="s">
        <v>5365</v>
      </c>
      <c r="F1000" s="450">
        <v>4.82</v>
      </c>
      <c r="G1000" s="450">
        <v>4.63</v>
      </c>
      <c r="H1000" s="426">
        <f t="shared" si="15"/>
        <v>4.82</v>
      </c>
    </row>
    <row r="1001" spans="1:8" x14ac:dyDescent="0.25">
      <c r="A1001" s="449"/>
      <c r="B1001" s="449">
        <v>1194</v>
      </c>
      <c r="C1001" s="439" t="s">
        <v>7150</v>
      </c>
      <c r="D1001" s="449" t="s">
        <v>60</v>
      </c>
      <c r="E1001" s="449" t="s">
        <v>5365</v>
      </c>
      <c r="F1001" s="450">
        <v>8.7100000000000009</v>
      </c>
      <c r="G1001" s="450">
        <v>8.35</v>
      </c>
      <c r="H1001" s="426">
        <f t="shared" si="15"/>
        <v>8.7100000000000009</v>
      </c>
    </row>
    <row r="1002" spans="1:8" x14ac:dyDescent="0.25">
      <c r="A1002" s="449"/>
      <c r="B1002" s="449">
        <v>1195</v>
      </c>
      <c r="C1002" s="439" t="s">
        <v>7151</v>
      </c>
      <c r="D1002" s="449" t="s">
        <v>60</v>
      </c>
      <c r="E1002" s="449" t="s">
        <v>5365</v>
      </c>
      <c r="F1002" s="450">
        <v>14.66</v>
      </c>
      <c r="G1002" s="450">
        <v>14.06</v>
      </c>
      <c r="H1002" s="426">
        <f t="shared" si="15"/>
        <v>14.66</v>
      </c>
    </row>
    <row r="1003" spans="1:8" x14ac:dyDescent="0.25">
      <c r="A1003" s="449"/>
      <c r="B1003" s="449">
        <v>1204</v>
      </c>
      <c r="C1003" s="439" t="s">
        <v>7152</v>
      </c>
      <c r="D1003" s="449" t="s">
        <v>60</v>
      </c>
      <c r="E1003" s="449" t="s">
        <v>5365</v>
      </c>
      <c r="F1003" s="450">
        <v>25.65</v>
      </c>
      <c r="G1003" s="450">
        <v>24.6</v>
      </c>
      <c r="H1003" s="426">
        <f t="shared" si="15"/>
        <v>25.65</v>
      </c>
    </row>
    <row r="1004" spans="1:8" x14ac:dyDescent="0.25">
      <c r="A1004" s="449"/>
      <c r="B1004" s="449">
        <v>1200</v>
      </c>
      <c r="C1004" s="439" t="s">
        <v>7153</v>
      </c>
      <c r="D1004" s="449" t="s">
        <v>60</v>
      </c>
      <c r="E1004" s="449" t="s">
        <v>5365</v>
      </c>
      <c r="F1004" s="450">
        <v>11.54</v>
      </c>
      <c r="G1004" s="450">
        <v>11.6</v>
      </c>
      <c r="H1004" s="426">
        <f t="shared" si="15"/>
        <v>11.54</v>
      </c>
    </row>
    <row r="1005" spans="1:8" x14ac:dyDescent="0.25">
      <c r="A1005" s="449"/>
      <c r="B1005" s="449">
        <v>12909</v>
      </c>
      <c r="C1005" s="439" t="s">
        <v>7154</v>
      </c>
      <c r="D1005" s="449" t="s">
        <v>60</v>
      </c>
      <c r="E1005" s="449" t="s">
        <v>5365</v>
      </c>
      <c r="F1005" s="450">
        <v>5.35</v>
      </c>
      <c r="G1005" s="450">
        <v>5.38</v>
      </c>
      <c r="H1005" s="426">
        <f t="shared" si="15"/>
        <v>5.35</v>
      </c>
    </row>
    <row r="1006" spans="1:8" x14ac:dyDescent="0.25">
      <c r="A1006" s="449"/>
      <c r="B1006" s="449">
        <v>12910</v>
      </c>
      <c r="C1006" s="439" t="s">
        <v>7155</v>
      </c>
      <c r="D1006" s="449" t="s">
        <v>60</v>
      </c>
      <c r="E1006" s="449" t="s">
        <v>5365</v>
      </c>
      <c r="F1006" s="450">
        <v>9.6199999999999992</v>
      </c>
      <c r="G1006" s="450">
        <v>9.66</v>
      </c>
      <c r="H1006" s="426">
        <f t="shared" si="15"/>
        <v>9.6199999999999992</v>
      </c>
    </row>
    <row r="1007" spans="1:8" x14ac:dyDescent="0.25">
      <c r="A1007" s="449"/>
      <c r="B1007" s="449">
        <v>1207</v>
      </c>
      <c r="C1007" s="439" t="s">
        <v>7156</v>
      </c>
      <c r="D1007" s="449" t="s">
        <v>60</v>
      </c>
      <c r="E1007" s="449" t="s">
        <v>5365</v>
      </c>
      <c r="F1007" s="450"/>
      <c r="G1007" s="450">
        <v>40.06</v>
      </c>
      <c r="H1007" s="426">
        <f t="shared" si="15"/>
        <v>40.06</v>
      </c>
    </row>
    <row r="1008" spans="1:8" x14ac:dyDescent="0.25">
      <c r="A1008" s="449"/>
      <c r="B1008" s="449">
        <v>1206</v>
      </c>
      <c r="C1008" s="439" t="s">
        <v>7157</v>
      </c>
      <c r="D1008" s="449" t="s">
        <v>60</v>
      </c>
      <c r="E1008" s="449" t="s">
        <v>5365</v>
      </c>
      <c r="F1008" s="450"/>
      <c r="G1008" s="450">
        <v>10.039999999999999</v>
      </c>
      <c r="H1008" s="426">
        <f t="shared" si="15"/>
        <v>10.039999999999999</v>
      </c>
    </row>
    <row r="1009" spans="1:8" x14ac:dyDescent="0.25">
      <c r="A1009" s="449"/>
      <c r="B1009" s="449">
        <v>1183</v>
      </c>
      <c r="C1009" s="439" t="s">
        <v>7158</v>
      </c>
      <c r="D1009" s="449" t="s">
        <v>60</v>
      </c>
      <c r="E1009" s="449" t="s">
        <v>5365</v>
      </c>
      <c r="F1009" s="450"/>
      <c r="G1009" s="450">
        <v>26.16</v>
      </c>
      <c r="H1009" s="426">
        <f t="shared" si="15"/>
        <v>26.16</v>
      </c>
    </row>
    <row r="1010" spans="1:8" x14ac:dyDescent="0.25">
      <c r="A1010" s="449"/>
      <c r="B1010" s="449">
        <v>42685</v>
      </c>
      <c r="C1010" s="439" t="s">
        <v>7159</v>
      </c>
      <c r="D1010" s="449" t="s">
        <v>60</v>
      </c>
      <c r="E1010" s="449" t="s">
        <v>5365</v>
      </c>
      <c r="F1010" s="450">
        <v>77.989999999999995</v>
      </c>
      <c r="G1010" s="450">
        <v>78.39</v>
      </c>
      <c r="H1010" s="426">
        <f t="shared" si="15"/>
        <v>77.989999999999995</v>
      </c>
    </row>
    <row r="1011" spans="1:8" x14ac:dyDescent="0.25">
      <c r="A1011" s="449"/>
      <c r="B1011" s="449">
        <v>42686</v>
      </c>
      <c r="C1011" s="439" t="s">
        <v>7160</v>
      </c>
      <c r="D1011" s="449" t="s">
        <v>60</v>
      </c>
      <c r="E1011" s="449" t="s">
        <v>5365</v>
      </c>
      <c r="F1011" s="450">
        <v>85.9</v>
      </c>
      <c r="G1011" s="450">
        <v>86.34</v>
      </c>
      <c r="H1011" s="426">
        <f t="shared" si="15"/>
        <v>85.9</v>
      </c>
    </row>
    <row r="1012" spans="1:8" x14ac:dyDescent="0.25">
      <c r="A1012" s="449"/>
      <c r="B1012" s="449">
        <v>12894</v>
      </c>
      <c r="C1012" s="439" t="s">
        <v>7161</v>
      </c>
      <c r="D1012" s="449" t="s">
        <v>60</v>
      </c>
      <c r="E1012" s="449" t="s">
        <v>5365</v>
      </c>
      <c r="F1012" s="450">
        <v>25.17</v>
      </c>
      <c r="G1012" s="450">
        <v>23.09</v>
      </c>
      <c r="H1012" s="426">
        <f t="shared" si="15"/>
        <v>25.17</v>
      </c>
    </row>
    <row r="1013" spans="1:8" x14ac:dyDescent="0.25">
      <c r="A1013" s="449"/>
      <c r="B1013" s="449">
        <v>12895</v>
      </c>
      <c r="C1013" s="439" t="s">
        <v>7162</v>
      </c>
      <c r="D1013" s="449" t="s">
        <v>60</v>
      </c>
      <c r="E1013" s="449" t="s">
        <v>6189</v>
      </c>
      <c r="F1013" s="450">
        <v>16.899999999999999</v>
      </c>
      <c r="G1013" s="450">
        <v>15.5</v>
      </c>
      <c r="H1013" s="426">
        <f t="shared" si="15"/>
        <v>16.899999999999999</v>
      </c>
    </row>
    <row r="1014" spans="1:8" x14ac:dyDescent="0.25">
      <c r="A1014" s="449"/>
      <c r="B1014" s="449">
        <v>1631</v>
      </c>
      <c r="C1014" s="439" t="s">
        <v>7163</v>
      </c>
      <c r="D1014" s="449" t="s">
        <v>60</v>
      </c>
      <c r="E1014" s="449" t="s">
        <v>5365</v>
      </c>
      <c r="F1014" s="450">
        <v>217.95</v>
      </c>
      <c r="G1014" s="450">
        <v>150.28</v>
      </c>
      <c r="H1014" s="426">
        <f t="shared" si="15"/>
        <v>217.95</v>
      </c>
    </row>
    <row r="1015" spans="1:8" x14ac:dyDescent="0.25">
      <c r="A1015" s="449"/>
      <c r="B1015" s="449">
        <v>1633</v>
      </c>
      <c r="C1015" s="439" t="s">
        <v>7164</v>
      </c>
      <c r="D1015" s="449" t="s">
        <v>60</v>
      </c>
      <c r="E1015" s="449" t="s">
        <v>5365</v>
      </c>
      <c r="F1015" s="450">
        <v>370.31</v>
      </c>
      <c r="G1015" s="450">
        <v>255.33</v>
      </c>
      <c r="H1015" s="426">
        <f t="shared" si="15"/>
        <v>370.31</v>
      </c>
    </row>
    <row r="1016" spans="1:8" x14ac:dyDescent="0.25">
      <c r="A1016" s="449"/>
      <c r="B1016" s="449">
        <v>10818</v>
      </c>
      <c r="C1016" s="439" t="s">
        <v>7165</v>
      </c>
      <c r="D1016" s="449" t="s">
        <v>81</v>
      </c>
      <c r="E1016" s="449" t="s">
        <v>5365</v>
      </c>
      <c r="F1016" s="450">
        <v>88.55</v>
      </c>
      <c r="G1016" s="450">
        <v>59.14</v>
      </c>
      <c r="H1016" s="426">
        <f t="shared" si="15"/>
        <v>88.55</v>
      </c>
    </row>
    <row r="1017" spans="1:8" x14ac:dyDescent="0.25">
      <c r="A1017" s="449"/>
      <c r="B1017" s="449">
        <v>41410</v>
      </c>
      <c r="C1017" s="439" t="s">
        <v>7166</v>
      </c>
      <c r="D1017" s="449" t="s">
        <v>60</v>
      </c>
      <c r="E1017" s="449" t="s">
        <v>5365</v>
      </c>
      <c r="F1017" s="450">
        <v>79.23</v>
      </c>
      <c r="G1017" s="450">
        <v>79.83</v>
      </c>
      <c r="H1017" s="426">
        <f t="shared" si="15"/>
        <v>79.23</v>
      </c>
    </row>
    <row r="1018" spans="1:8" x14ac:dyDescent="0.25">
      <c r="A1018" s="449"/>
      <c r="B1018" s="449">
        <v>41411</v>
      </c>
      <c r="C1018" s="439" t="s">
        <v>7167</v>
      </c>
      <c r="D1018" s="449" t="s">
        <v>60</v>
      </c>
      <c r="E1018" s="449" t="s">
        <v>5365</v>
      </c>
      <c r="F1018" s="450">
        <v>71.83</v>
      </c>
      <c r="G1018" s="450">
        <v>72.38</v>
      </c>
      <c r="H1018" s="426">
        <f t="shared" si="15"/>
        <v>71.83</v>
      </c>
    </row>
    <row r="1019" spans="1:8" x14ac:dyDescent="0.25">
      <c r="A1019" s="449"/>
      <c r="B1019" s="449">
        <v>41412</v>
      </c>
      <c r="C1019" s="439" t="s">
        <v>7168</v>
      </c>
      <c r="D1019" s="449" t="s">
        <v>60</v>
      </c>
      <c r="E1019" s="449" t="s">
        <v>5365</v>
      </c>
      <c r="F1019" s="450">
        <v>138.93</v>
      </c>
      <c r="G1019" s="450">
        <v>139.99</v>
      </c>
      <c r="H1019" s="426">
        <f t="shared" si="15"/>
        <v>138.93</v>
      </c>
    </row>
    <row r="1020" spans="1:8" x14ac:dyDescent="0.25">
      <c r="A1020" s="449"/>
      <c r="B1020" s="449">
        <v>41413</v>
      </c>
      <c r="C1020" s="439" t="s">
        <v>7169</v>
      </c>
      <c r="D1020" s="449" t="s">
        <v>60</v>
      </c>
      <c r="E1020" s="449" t="s">
        <v>5365</v>
      </c>
      <c r="F1020" s="450">
        <v>125.01</v>
      </c>
      <c r="G1020" s="450">
        <v>125.97</v>
      </c>
      <c r="H1020" s="426">
        <f t="shared" si="15"/>
        <v>125.01</v>
      </c>
    </row>
    <row r="1021" spans="1:8" x14ac:dyDescent="0.25">
      <c r="A1021" s="449"/>
      <c r="B1021" s="449">
        <v>39359</v>
      </c>
      <c r="C1021" s="439" t="s">
        <v>7170</v>
      </c>
      <c r="D1021" s="449" t="s">
        <v>60</v>
      </c>
      <c r="E1021" s="449" t="s">
        <v>5365</v>
      </c>
      <c r="F1021" s="450">
        <v>62.93</v>
      </c>
      <c r="G1021" s="450">
        <v>39.33</v>
      </c>
      <c r="H1021" s="426">
        <f t="shared" si="15"/>
        <v>62.93</v>
      </c>
    </row>
    <row r="1022" spans="1:8" x14ac:dyDescent="0.25">
      <c r="A1022" s="449"/>
      <c r="B1022" s="449">
        <v>39360</v>
      </c>
      <c r="C1022" s="439" t="s">
        <v>7171</v>
      </c>
      <c r="D1022" s="449" t="s">
        <v>60</v>
      </c>
      <c r="E1022" s="449" t="s">
        <v>5365</v>
      </c>
      <c r="F1022" s="450">
        <v>62.93</v>
      </c>
      <c r="G1022" s="450">
        <v>39.33</v>
      </c>
      <c r="H1022" s="426">
        <f t="shared" si="15"/>
        <v>62.93</v>
      </c>
    </row>
    <row r="1023" spans="1:8" x14ac:dyDescent="0.25">
      <c r="A1023" s="449"/>
      <c r="B1023" s="449">
        <v>10710</v>
      </c>
      <c r="C1023" s="439" t="s">
        <v>7172</v>
      </c>
      <c r="D1023" s="449" t="s">
        <v>71</v>
      </c>
      <c r="E1023" s="449" t="s">
        <v>6189</v>
      </c>
      <c r="F1023" s="450"/>
      <c r="G1023" s="450">
        <v>188</v>
      </c>
      <c r="H1023" s="426">
        <f t="shared" si="15"/>
        <v>188</v>
      </c>
    </row>
    <row r="1024" spans="1:8" x14ac:dyDescent="0.25">
      <c r="A1024" s="449"/>
      <c r="B1024" s="449">
        <v>10709</v>
      </c>
      <c r="C1024" s="439" t="s">
        <v>7173</v>
      </c>
      <c r="D1024" s="449" t="s">
        <v>71</v>
      </c>
      <c r="E1024" s="449" t="s">
        <v>5365</v>
      </c>
      <c r="F1024" s="450"/>
      <c r="G1024" s="450">
        <v>230.97</v>
      </c>
      <c r="H1024" s="426">
        <f t="shared" si="15"/>
        <v>230.97</v>
      </c>
    </row>
    <row r="1025" spans="1:8" x14ac:dyDescent="0.25">
      <c r="A1025" s="449"/>
      <c r="B1025" s="449">
        <v>39636</v>
      </c>
      <c r="C1025" s="439" t="s">
        <v>7174</v>
      </c>
      <c r="D1025" s="449" t="s">
        <v>71</v>
      </c>
      <c r="E1025" s="449" t="s">
        <v>5365</v>
      </c>
      <c r="F1025" s="450"/>
      <c r="G1025" s="450">
        <v>235.85</v>
      </c>
      <c r="H1025" s="426">
        <f t="shared" si="15"/>
        <v>235.85</v>
      </c>
    </row>
    <row r="1026" spans="1:8" x14ac:dyDescent="0.25">
      <c r="A1026" s="449"/>
      <c r="B1026" s="449">
        <v>10708</v>
      </c>
      <c r="C1026" s="439" t="s">
        <v>7175</v>
      </c>
      <c r="D1026" s="449" t="s">
        <v>71</v>
      </c>
      <c r="E1026" s="449" t="s">
        <v>5365</v>
      </c>
      <c r="F1026" s="450"/>
      <c r="G1026" s="450">
        <v>72.78</v>
      </c>
      <c r="H1026" s="426">
        <f t="shared" si="15"/>
        <v>72.78</v>
      </c>
    </row>
    <row r="1027" spans="1:8" x14ac:dyDescent="0.25">
      <c r="A1027" s="449"/>
      <c r="B1027" s="449">
        <v>39635</v>
      </c>
      <c r="C1027" s="439" t="s">
        <v>7176</v>
      </c>
      <c r="D1027" s="449" t="s">
        <v>71</v>
      </c>
      <c r="E1027" s="449" t="s">
        <v>5365</v>
      </c>
      <c r="F1027" s="450"/>
      <c r="G1027" s="450">
        <v>123.9</v>
      </c>
      <c r="H1027" s="426">
        <f t="shared" si="15"/>
        <v>123.9</v>
      </c>
    </row>
    <row r="1028" spans="1:8" x14ac:dyDescent="0.25">
      <c r="A1028" s="449"/>
      <c r="B1028" s="449">
        <v>6117</v>
      </c>
      <c r="C1028" s="439" t="s">
        <v>7177</v>
      </c>
      <c r="D1028" s="449" t="s">
        <v>69</v>
      </c>
      <c r="E1028" s="449" t="s">
        <v>5365</v>
      </c>
      <c r="F1028" s="450">
        <v>17.8</v>
      </c>
      <c r="G1028" s="450">
        <v>22.15</v>
      </c>
      <c r="H1028" s="426">
        <f t="shared" si="15"/>
        <v>17.8</v>
      </c>
    </row>
    <row r="1029" spans="1:8" x14ac:dyDescent="0.25">
      <c r="A1029" s="449"/>
      <c r="B1029" s="449">
        <v>40913</v>
      </c>
      <c r="C1029" s="439" t="s">
        <v>7178</v>
      </c>
      <c r="D1029" s="449" t="s">
        <v>109</v>
      </c>
      <c r="E1029" s="449" t="s">
        <v>5365</v>
      </c>
      <c r="F1029" s="450">
        <v>3129.84</v>
      </c>
      <c r="G1029" s="450">
        <v>3884.06</v>
      </c>
      <c r="H1029" s="426">
        <f t="shared" si="15"/>
        <v>3129.84</v>
      </c>
    </row>
    <row r="1030" spans="1:8" x14ac:dyDescent="0.25">
      <c r="A1030" s="449"/>
      <c r="B1030" s="449">
        <v>1214</v>
      </c>
      <c r="C1030" s="439" t="s">
        <v>7179</v>
      </c>
      <c r="D1030" s="449" t="s">
        <v>69</v>
      </c>
      <c r="E1030" s="449" t="s">
        <v>5365</v>
      </c>
      <c r="F1030" s="450">
        <v>19.82</v>
      </c>
      <c r="G1030" s="450">
        <v>24.1</v>
      </c>
      <c r="H1030" s="426">
        <f t="shared" si="15"/>
        <v>19.82</v>
      </c>
    </row>
    <row r="1031" spans="1:8" x14ac:dyDescent="0.25">
      <c r="A1031" s="449"/>
      <c r="B1031" s="449">
        <v>40915</v>
      </c>
      <c r="C1031" s="439" t="s">
        <v>7180</v>
      </c>
      <c r="D1031" s="449" t="s">
        <v>109</v>
      </c>
      <c r="E1031" s="449" t="s">
        <v>5365</v>
      </c>
      <c r="F1031" s="450">
        <v>3485.79</v>
      </c>
      <c r="G1031" s="450">
        <v>4223.0200000000004</v>
      </c>
      <c r="H1031" s="426">
        <f t="shared" si="15"/>
        <v>3485.79</v>
      </c>
    </row>
    <row r="1032" spans="1:8" x14ac:dyDescent="0.25">
      <c r="A1032" s="449"/>
      <c r="B1032" s="449">
        <v>40914</v>
      </c>
      <c r="C1032" s="439" t="s">
        <v>7181</v>
      </c>
      <c r="D1032" s="449" t="s">
        <v>109</v>
      </c>
      <c r="E1032" s="449" t="s">
        <v>5365</v>
      </c>
      <c r="F1032" s="450">
        <v>3701.79</v>
      </c>
      <c r="G1032" s="450">
        <v>4223.0200000000004</v>
      </c>
      <c r="H1032" s="426">
        <f t="shared" si="15"/>
        <v>3701.79</v>
      </c>
    </row>
    <row r="1033" spans="1:8" x14ac:dyDescent="0.25">
      <c r="A1033" s="449"/>
      <c r="B1033" s="449">
        <v>1213</v>
      </c>
      <c r="C1033" s="439" t="s">
        <v>7182</v>
      </c>
      <c r="D1033" s="449" t="s">
        <v>69</v>
      </c>
      <c r="E1033" s="449" t="s">
        <v>6189</v>
      </c>
      <c r="F1033" s="450">
        <v>21.06</v>
      </c>
      <c r="G1033" s="450">
        <v>24.1</v>
      </c>
      <c r="H1033" s="426">
        <f t="shared" si="15"/>
        <v>21.06</v>
      </c>
    </row>
    <row r="1034" spans="1:8" x14ac:dyDescent="0.25">
      <c r="A1034" s="449"/>
      <c r="B1034" s="449">
        <v>5091</v>
      </c>
      <c r="C1034" s="439" t="s">
        <v>7183</v>
      </c>
      <c r="D1034" s="449" t="s">
        <v>60</v>
      </c>
      <c r="E1034" s="449" t="s">
        <v>5365</v>
      </c>
      <c r="F1034" s="450">
        <v>21.7</v>
      </c>
      <c r="G1034" s="450">
        <v>19.53</v>
      </c>
      <c r="H1034" s="426">
        <f t="shared" si="15"/>
        <v>21.7</v>
      </c>
    </row>
    <row r="1035" spans="1:8" x14ac:dyDescent="0.25">
      <c r="A1035" s="449"/>
      <c r="B1035" s="449">
        <v>2711</v>
      </c>
      <c r="C1035" s="439" t="s">
        <v>7184</v>
      </c>
      <c r="D1035" s="449" t="s">
        <v>60</v>
      </c>
      <c r="E1035" s="449" t="s">
        <v>6189</v>
      </c>
      <c r="F1035" s="450">
        <v>202.95</v>
      </c>
      <c r="G1035" s="450">
        <v>227.48</v>
      </c>
      <c r="H1035" s="426">
        <f t="shared" si="15"/>
        <v>202.95</v>
      </c>
    </row>
    <row r="1036" spans="1:8" x14ac:dyDescent="0.25">
      <c r="A1036" s="449"/>
      <c r="B1036" s="449">
        <v>45235</v>
      </c>
      <c r="C1036" s="439" t="s">
        <v>13457</v>
      </c>
      <c r="D1036" s="449" t="s">
        <v>60</v>
      </c>
      <c r="E1036" s="449" t="s">
        <v>5365</v>
      </c>
      <c r="F1036" s="450">
        <v>1307.56</v>
      </c>
      <c r="G1036" s="450">
        <v>1465.6</v>
      </c>
      <c r="H1036" s="426">
        <f t="shared" ref="H1036:H1099" si="16">IF(F1036&gt;0,F1036,G1036)</f>
        <v>1307.56</v>
      </c>
    </row>
    <row r="1037" spans="1:8" x14ac:dyDescent="0.25">
      <c r="A1037" s="449"/>
      <c r="B1037" s="449">
        <v>37727</v>
      </c>
      <c r="C1037" s="439" t="s">
        <v>7185</v>
      </c>
      <c r="D1037" s="449" t="s">
        <v>60</v>
      </c>
      <c r="E1037" s="449" t="s">
        <v>6189</v>
      </c>
      <c r="F1037" s="450">
        <v>23700</v>
      </c>
      <c r="G1037" s="450">
        <v>18958.29</v>
      </c>
      <c r="H1037" s="426">
        <f t="shared" si="16"/>
        <v>23700</v>
      </c>
    </row>
    <row r="1038" spans="1:8" x14ac:dyDescent="0.25">
      <c r="A1038" s="449"/>
      <c r="B1038" s="449">
        <v>37730</v>
      </c>
      <c r="C1038" s="439" t="s">
        <v>7186</v>
      </c>
      <c r="D1038" s="449" t="s">
        <v>60</v>
      </c>
      <c r="E1038" s="449" t="s">
        <v>5365</v>
      </c>
      <c r="F1038" s="450">
        <v>37455.94</v>
      </c>
      <c r="G1038" s="450">
        <v>29962.05</v>
      </c>
      <c r="H1038" s="426">
        <f t="shared" si="16"/>
        <v>37455.94</v>
      </c>
    </row>
    <row r="1039" spans="1:8" x14ac:dyDescent="0.25">
      <c r="A1039" s="449"/>
      <c r="B1039" s="449">
        <v>37731</v>
      </c>
      <c r="C1039" s="439" t="s">
        <v>7187</v>
      </c>
      <c r="D1039" s="449" t="s">
        <v>60</v>
      </c>
      <c r="E1039" s="449" t="s">
        <v>5365</v>
      </c>
      <c r="F1039" s="450">
        <v>40107.69</v>
      </c>
      <c r="G1039" s="450">
        <v>32083.26</v>
      </c>
      <c r="H1039" s="426">
        <f t="shared" si="16"/>
        <v>40107.69</v>
      </c>
    </row>
    <row r="1040" spans="1:8" x14ac:dyDescent="0.25">
      <c r="A1040" s="449"/>
      <c r="B1040" s="449">
        <v>37732</v>
      </c>
      <c r="C1040" s="439" t="s">
        <v>7188</v>
      </c>
      <c r="D1040" s="449" t="s">
        <v>60</v>
      </c>
      <c r="E1040" s="449" t="s">
        <v>5365</v>
      </c>
      <c r="F1040" s="450">
        <v>45742.65</v>
      </c>
      <c r="G1040" s="450">
        <v>36590.82</v>
      </c>
      <c r="H1040" s="426">
        <f t="shared" si="16"/>
        <v>45742.65</v>
      </c>
    </row>
    <row r="1041" spans="1:8" x14ac:dyDescent="0.25">
      <c r="A1041" s="449"/>
      <c r="B1041" s="449">
        <v>45194</v>
      </c>
      <c r="C1041" s="439" t="s">
        <v>13458</v>
      </c>
      <c r="D1041" s="449" t="s">
        <v>60</v>
      </c>
      <c r="E1041" s="449" t="s">
        <v>5365</v>
      </c>
      <c r="F1041" s="450">
        <v>190.36</v>
      </c>
      <c r="G1041" s="450">
        <v>213.37</v>
      </c>
      <c r="H1041" s="426">
        <f t="shared" si="16"/>
        <v>190.36</v>
      </c>
    </row>
    <row r="1042" spans="1:8" x14ac:dyDescent="0.25">
      <c r="A1042" s="449"/>
      <c r="B1042" s="449">
        <v>37762</v>
      </c>
      <c r="C1042" s="439" t="s">
        <v>7189</v>
      </c>
      <c r="D1042" s="449" t="s">
        <v>60</v>
      </c>
      <c r="E1042" s="449" t="s">
        <v>5365</v>
      </c>
      <c r="F1042" s="450">
        <v>823565.12</v>
      </c>
      <c r="G1042" s="450">
        <v>745258.65</v>
      </c>
      <c r="H1042" s="426">
        <f t="shared" si="16"/>
        <v>823565.12</v>
      </c>
    </row>
    <row r="1043" spans="1:8" x14ac:dyDescent="0.25">
      <c r="A1043" s="449"/>
      <c r="B1043" s="449">
        <v>37763</v>
      </c>
      <c r="C1043" s="439" t="s">
        <v>7190</v>
      </c>
      <c r="D1043" s="449" t="s">
        <v>60</v>
      </c>
      <c r="E1043" s="449" t="s">
        <v>5365</v>
      </c>
      <c r="F1043" s="450">
        <v>833567.8</v>
      </c>
      <c r="G1043" s="450">
        <v>754310.25</v>
      </c>
      <c r="H1043" s="426">
        <f t="shared" si="16"/>
        <v>833567.8</v>
      </c>
    </row>
    <row r="1044" spans="1:8" x14ac:dyDescent="0.25">
      <c r="A1044" s="449"/>
      <c r="B1044" s="449">
        <v>41992</v>
      </c>
      <c r="C1044" s="439" t="s">
        <v>7191</v>
      </c>
      <c r="D1044" s="449" t="s">
        <v>60</v>
      </c>
      <c r="E1044" s="449" t="s">
        <v>6189</v>
      </c>
      <c r="F1044" s="450">
        <v>947600</v>
      </c>
      <c r="G1044" s="450">
        <v>857500</v>
      </c>
      <c r="H1044" s="426">
        <f t="shared" si="16"/>
        <v>947600</v>
      </c>
    </row>
    <row r="1045" spans="1:8" x14ac:dyDescent="0.25">
      <c r="A1045" s="449"/>
      <c r="B1045" s="449">
        <v>13215</v>
      </c>
      <c r="C1045" s="439" t="s">
        <v>7192</v>
      </c>
      <c r="D1045" s="449" t="s">
        <v>60</v>
      </c>
      <c r="E1045" s="449" t="s">
        <v>5365</v>
      </c>
      <c r="F1045" s="450">
        <v>1161993.55</v>
      </c>
      <c r="G1045" s="450">
        <v>1051508.51</v>
      </c>
      <c r="H1045" s="426">
        <f t="shared" si="16"/>
        <v>1161993.55</v>
      </c>
    </row>
    <row r="1046" spans="1:8" x14ac:dyDescent="0.25">
      <c r="A1046" s="449"/>
      <c r="B1046" s="449">
        <v>4235</v>
      </c>
      <c r="C1046" s="439" t="s">
        <v>7193</v>
      </c>
      <c r="D1046" s="449" t="s">
        <v>69</v>
      </c>
      <c r="E1046" s="449" t="s">
        <v>5365</v>
      </c>
      <c r="F1046" s="450">
        <v>18.649999999999999</v>
      </c>
      <c r="G1046" s="450">
        <v>35.950000000000003</v>
      </c>
      <c r="H1046" s="426">
        <f t="shared" si="16"/>
        <v>18.649999999999999</v>
      </c>
    </row>
    <row r="1047" spans="1:8" x14ac:dyDescent="0.25">
      <c r="A1047" s="449"/>
      <c r="B1047" s="449">
        <v>40976</v>
      </c>
      <c r="C1047" s="439" t="s">
        <v>7194</v>
      </c>
      <c r="D1047" s="449" t="s">
        <v>109</v>
      </c>
      <c r="E1047" s="449" t="s">
        <v>5365</v>
      </c>
      <c r="F1047" s="450">
        <v>3277.84</v>
      </c>
      <c r="G1047" s="450">
        <v>6298.33</v>
      </c>
      <c r="H1047" s="426">
        <f t="shared" si="16"/>
        <v>3277.84</v>
      </c>
    </row>
    <row r="1048" spans="1:8" x14ac:dyDescent="0.25">
      <c r="A1048" s="449"/>
      <c r="B1048" s="449">
        <v>43091</v>
      </c>
      <c r="C1048" s="439" t="s">
        <v>7195</v>
      </c>
      <c r="D1048" s="449" t="s">
        <v>60</v>
      </c>
      <c r="E1048" s="449" t="s">
        <v>5365</v>
      </c>
      <c r="F1048" s="450">
        <v>6587.15</v>
      </c>
      <c r="G1048" s="450">
        <v>5985.39</v>
      </c>
      <c r="H1048" s="426">
        <f t="shared" si="16"/>
        <v>6587.15</v>
      </c>
    </row>
    <row r="1049" spans="1:8" x14ac:dyDescent="0.25">
      <c r="A1049" s="449"/>
      <c r="B1049" s="449">
        <v>43092</v>
      </c>
      <c r="C1049" s="439" t="s">
        <v>7196</v>
      </c>
      <c r="D1049" s="449" t="s">
        <v>60</v>
      </c>
      <c r="E1049" s="449" t="s">
        <v>5365</v>
      </c>
      <c r="F1049" s="450">
        <v>8782.8700000000008</v>
      </c>
      <c r="G1049" s="450">
        <v>7980.52</v>
      </c>
      <c r="H1049" s="426">
        <f t="shared" si="16"/>
        <v>8782.8700000000008</v>
      </c>
    </row>
    <row r="1050" spans="1:8" x14ac:dyDescent="0.25">
      <c r="A1050" s="449"/>
      <c r="B1050" s="449">
        <v>43089</v>
      </c>
      <c r="C1050" s="439" t="s">
        <v>7197</v>
      </c>
      <c r="D1050" s="449" t="s">
        <v>60</v>
      </c>
      <c r="E1050" s="449" t="s">
        <v>5365</v>
      </c>
      <c r="F1050" s="450">
        <v>1530.66</v>
      </c>
      <c r="G1050" s="450">
        <v>1390.83</v>
      </c>
      <c r="H1050" s="426">
        <f t="shared" si="16"/>
        <v>1530.66</v>
      </c>
    </row>
    <row r="1051" spans="1:8" x14ac:dyDescent="0.25">
      <c r="A1051" s="449"/>
      <c r="B1051" s="449">
        <v>43090</v>
      </c>
      <c r="C1051" s="439" t="s">
        <v>7198</v>
      </c>
      <c r="D1051" s="449" t="s">
        <v>60</v>
      </c>
      <c r="E1051" s="449" t="s">
        <v>5365</v>
      </c>
      <c r="F1051" s="450">
        <v>3378.02</v>
      </c>
      <c r="G1051" s="450">
        <v>3069.43</v>
      </c>
      <c r="H1051" s="426">
        <f t="shared" si="16"/>
        <v>3378.02</v>
      </c>
    </row>
    <row r="1052" spans="1:8" x14ac:dyDescent="0.25">
      <c r="A1052" s="449"/>
      <c r="B1052" s="449">
        <v>41967</v>
      </c>
      <c r="C1052" s="439" t="s">
        <v>7199</v>
      </c>
      <c r="D1052" s="449" t="s">
        <v>94</v>
      </c>
      <c r="E1052" s="449" t="s">
        <v>5365</v>
      </c>
      <c r="F1052" s="450">
        <v>26.93</v>
      </c>
      <c r="G1052" s="450">
        <v>26.28</v>
      </c>
      <c r="H1052" s="426">
        <f t="shared" si="16"/>
        <v>26.93</v>
      </c>
    </row>
    <row r="1053" spans="1:8" x14ac:dyDescent="0.25">
      <c r="A1053" s="449"/>
      <c r="B1053" s="449">
        <v>12760</v>
      </c>
      <c r="C1053" s="439" t="s">
        <v>7200</v>
      </c>
      <c r="D1053" s="449" t="s">
        <v>71</v>
      </c>
      <c r="E1053" s="449" t="s">
        <v>5365</v>
      </c>
      <c r="F1053" s="450">
        <v>1663.09</v>
      </c>
      <c r="G1053" s="450">
        <v>1453.16</v>
      </c>
      <c r="H1053" s="426">
        <f t="shared" si="16"/>
        <v>1663.09</v>
      </c>
    </row>
    <row r="1054" spans="1:8" x14ac:dyDescent="0.25">
      <c r="A1054" s="449"/>
      <c r="B1054" s="449">
        <v>12759</v>
      </c>
      <c r="C1054" s="439" t="s">
        <v>7201</v>
      </c>
      <c r="D1054" s="449" t="s">
        <v>71</v>
      </c>
      <c r="E1054" s="449" t="s">
        <v>5365</v>
      </c>
      <c r="F1054" s="450">
        <v>1108.71</v>
      </c>
      <c r="G1054" s="450">
        <v>968.76</v>
      </c>
      <c r="H1054" s="426">
        <f t="shared" si="16"/>
        <v>1108.71</v>
      </c>
    </row>
    <row r="1055" spans="1:8" x14ac:dyDescent="0.25">
      <c r="A1055" s="449"/>
      <c r="B1055" s="449">
        <v>43105</v>
      </c>
      <c r="C1055" s="439" t="s">
        <v>7202</v>
      </c>
      <c r="D1055" s="449" t="s">
        <v>81</v>
      </c>
      <c r="E1055" s="449" t="s">
        <v>5365</v>
      </c>
      <c r="F1055" s="450">
        <v>39.14</v>
      </c>
      <c r="G1055" s="450">
        <v>31.63</v>
      </c>
      <c r="H1055" s="426">
        <f t="shared" si="16"/>
        <v>39.14</v>
      </c>
    </row>
    <row r="1056" spans="1:8" x14ac:dyDescent="0.25">
      <c r="A1056" s="449"/>
      <c r="B1056" s="449">
        <v>40424</v>
      </c>
      <c r="C1056" s="439" t="s">
        <v>7203</v>
      </c>
      <c r="D1056" s="449" t="s">
        <v>81</v>
      </c>
      <c r="E1056" s="449" t="s">
        <v>5365</v>
      </c>
      <c r="F1056" s="450">
        <v>9.94</v>
      </c>
      <c r="G1056" s="450">
        <v>8.0299999999999994</v>
      </c>
      <c r="H1056" s="426">
        <f t="shared" si="16"/>
        <v>9.94</v>
      </c>
    </row>
    <row r="1057" spans="1:8" x14ac:dyDescent="0.25">
      <c r="A1057" s="449"/>
      <c r="B1057" s="449">
        <v>1325</v>
      </c>
      <c r="C1057" s="439" t="s">
        <v>7204</v>
      </c>
      <c r="D1057" s="449" t="s">
        <v>81</v>
      </c>
      <c r="E1057" s="449" t="s">
        <v>5365</v>
      </c>
      <c r="F1057" s="450">
        <v>10.89</v>
      </c>
      <c r="G1057" s="450">
        <v>8.8000000000000007</v>
      </c>
      <c r="H1057" s="426">
        <f t="shared" si="16"/>
        <v>10.89</v>
      </c>
    </row>
    <row r="1058" spans="1:8" x14ac:dyDescent="0.25">
      <c r="A1058" s="449"/>
      <c r="B1058" s="449">
        <v>1327</v>
      </c>
      <c r="C1058" s="439" t="s">
        <v>7205</v>
      </c>
      <c r="D1058" s="449" t="s">
        <v>81</v>
      </c>
      <c r="E1058" s="449" t="s">
        <v>5365</v>
      </c>
      <c r="F1058" s="450">
        <v>11.6</v>
      </c>
      <c r="G1058" s="450">
        <v>9.3699999999999992</v>
      </c>
      <c r="H1058" s="426">
        <f t="shared" si="16"/>
        <v>11.6</v>
      </c>
    </row>
    <row r="1059" spans="1:8" x14ac:dyDescent="0.25">
      <c r="A1059" s="449"/>
      <c r="B1059" s="449">
        <v>1328</v>
      </c>
      <c r="C1059" s="439" t="s">
        <v>7206</v>
      </c>
      <c r="D1059" s="449" t="s">
        <v>81</v>
      </c>
      <c r="E1059" s="449" t="s">
        <v>5365</v>
      </c>
      <c r="F1059" s="450">
        <v>10.92</v>
      </c>
      <c r="G1059" s="450">
        <v>8.82</v>
      </c>
      <c r="H1059" s="426">
        <f t="shared" si="16"/>
        <v>10.92</v>
      </c>
    </row>
    <row r="1060" spans="1:8" x14ac:dyDescent="0.25">
      <c r="A1060" s="449"/>
      <c r="B1060" s="449">
        <v>1321</v>
      </c>
      <c r="C1060" s="439" t="s">
        <v>7207</v>
      </c>
      <c r="D1060" s="449" t="s">
        <v>81</v>
      </c>
      <c r="E1060" s="449" t="s">
        <v>5365</v>
      </c>
      <c r="F1060" s="450">
        <v>10.11</v>
      </c>
      <c r="G1060" s="450">
        <v>8.17</v>
      </c>
      <c r="H1060" s="426">
        <f t="shared" si="16"/>
        <v>10.11</v>
      </c>
    </row>
    <row r="1061" spans="1:8" x14ac:dyDescent="0.25">
      <c r="A1061" s="449"/>
      <c r="B1061" s="449">
        <v>1318</v>
      </c>
      <c r="C1061" s="439" t="s">
        <v>7208</v>
      </c>
      <c r="D1061" s="449" t="s">
        <v>81</v>
      </c>
      <c r="E1061" s="449" t="s">
        <v>5365</v>
      </c>
      <c r="F1061" s="450">
        <v>10.119999999999999</v>
      </c>
      <c r="G1061" s="450">
        <v>8.17</v>
      </c>
      <c r="H1061" s="426">
        <f t="shared" si="16"/>
        <v>10.119999999999999</v>
      </c>
    </row>
    <row r="1062" spans="1:8" x14ac:dyDescent="0.25">
      <c r="A1062" s="449"/>
      <c r="B1062" s="449">
        <v>1322</v>
      </c>
      <c r="C1062" s="439" t="s">
        <v>7209</v>
      </c>
      <c r="D1062" s="449" t="s">
        <v>81</v>
      </c>
      <c r="E1062" s="449" t="s">
        <v>5365</v>
      </c>
      <c r="F1062" s="450">
        <v>10.69</v>
      </c>
      <c r="G1062" s="450">
        <v>8.6300000000000008</v>
      </c>
      <c r="H1062" s="426">
        <f t="shared" si="16"/>
        <v>10.69</v>
      </c>
    </row>
    <row r="1063" spans="1:8" x14ac:dyDescent="0.25">
      <c r="A1063" s="449"/>
      <c r="B1063" s="449">
        <v>1323</v>
      </c>
      <c r="C1063" s="439" t="s">
        <v>7210</v>
      </c>
      <c r="D1063" s="449" t="s">
        <v>81</v>
      </c>
      <c r="E1063" s="449" t="s">
        <v>5365</v>
      </c>
      <c r="F1063" s="450">
        <v>10.69</v>
      </c>
      <c r="G1063" s="450">
        <v>8.6300000000000008</v>
      </c>
      <c r="H1063" s="426">
        <f t="shared" si="16"/>
        <v>10.69</v>
      </c>
    </row>
    <row r="1064" spans="1:8" x14ac:dyDescent="0.25">
      <c r="A1064" s="449"/>
      <c r="B1064" s="449">
        <v>1319</v>
      </c>
      <c r="C1064" s="439" t="s">
        <v>7211</v>
      </c>
      <c r="D1064" s="449" t="s">
        <v>81</v>
      </c>
      <c r="E1064" s="449" t="s">
        <v>5365</v>
      </c>
      <c r="F1064" s="450">
        <v>9</v>
      </c>
      <c r="G1064" s="450">
        <v>7.28</v>
      </c>
      <c r="H1064" s="426">
        <f t="shared" si="16"/>
        <v>9</v>
      </c>
    </row>
    <row r="1065" spans="1:8" x14ac:dyDescent="0.25">
      <c r="A1065" s="449"/>
      <c r="B1065" s="449">
        <v>11026</v>
      </c>
      <c r="C1065" s="439" t="s">
        <v>7212</v>
      </c>
      <c r="D1065" s="449" t="s">
        <v>81</v>
      </c>
      <c r="E1065" s="449" t="s">
        <v>5365</v>
      </c>
      <c r="F1065" s="450">
        <v>12.39</v>
      </c>
      <c r="G1065" s="450">
        <v>10.01</v>
      </c>
      <c r="H1065" s="426">
        <f t="shared" si="16"/>
        <v>12.39</v>
      </c>
    </row>
    <row r="1066" spans="1:8" x14ac:dyDescent="0.25">
      <c r="A1066" s="449"/>
      <c r="B1066" s="449">
        <v>11027</v>
      </c>
      <c r="C1066" s="439" t="s">
        <v>7213</v>
      </c>
      <c r="D1066" s="449" t="s">
        <v>81</v>
      </c>
      <c r="E1066" s="449" t="s">
        <v>5365</v>
      </c>
      <c r="F1066" s="450">
        <v>12.89</v>
      </c>
      <c r="G1066" s="450">
        <v>10.42</v>
      </c>
      <c r="H1066" s="426">
        <f t="shared" si="16"/>
        <v>12.89</v>
      </c>
    </row>
    <row r="1067" spans="1:8" x14ac:dyDescent="0.25">
      <c r="A1067" s="449"/>
      <c r="B1067" s="449">
        <v>11046</v>
      </c>
      <c r="C1067" s="439" t="s">
        <v>7214</v>
      </c>
      <c r="D1067" s="449" t="s">
        <v>81</v>
      </c>
      <c r="E1067" s="449" t="s">
        <v>5365</v>
      </c>
      <c r="F1067" s="450">
        <v>12.35</v>
      </c>
      <c r="G1067" s="450">
        <v>9.98</v>
      </c>
      <c r="H1067" s="426">
        <f t="shared" si="16"/>
        <v>12.35</v>
      </c>
    </row>
    <row r="1068" spans="1:8" x14ac:dyDescent="0.25">
      <c r="A1068" s="449"/>
      <c r="B1068" s="449">
        <v>11047</v>
      </c>
      <c r="C1068" s="439" t="s">
        <v>7215</v>
      </c>
      <c r="D1068" s="449" t="s">
        <v>81</v>
      </c>
      <c r="E1068" s="449" t="s">
        <v>5365</v>
      </c>
      <c r="F1068" s="450">
        <v>13.46</v>
      </c>
      <c r="G1068" s="450">
        <v>10.88</v>
      </c>
      <c r="H1068" s="426">
        <f t="shared" si="16"/>
        <v>13.46</v>
      </c>
    </row>
    <row r="1069" spans="1:8" x14ac:dyDescent="0.25">
      <c r="A1069" s="449"/>
      <c r="B1069" s="449">
        <v>43668</v>
      </c>
      <c r="C1069" s="439" t="s">
        <v>7216</v>
      </c>
      <c r="D1069" s="449" t="s">
        <v>81</v>
      </c>
      <c r="E1069" s="449" t="s">
        <v>5365</v>
      </c>
      <c r="F1069" s="450">
        <v>11.88</v>
      </c>
      <c r="G1069" s="450">
        <v>9.6</v>
      </c>
      <c r="H1069" s="426">
        <f t="shared" si="16"/>
        <v>11.88</v>
      </c>
    </row>
    <row r="1070" spans="1:8" x14ac:dyDescent="0.25">
      <c r="A1070" s="449"/>
      <c r="B1070" s="449">
        <v>11049</v>
      </c>
      <c r="C1070" s="439" t="s">
        <v>7217</v>
      </c>
      <c r="D1070" s="449" t="s">
        <v>81</v>
      </c>
      <c r="E1070" s="449" t="s">
        <v>6189</v>
      </c>
      <c r="F1070" s="450">
        <v>12.87</v>
      </c>
      <c r="G1070" s="450">
        <v>10.4</v>
      </c>
      <c r="H1070" s="426">
        <f t="shared" si="16"/>
        <v>12.87</v>
      </c>
    </row>
    <row r="1071" spans="1:8" x14ac:dyDescent="0.25">
      <c r="A1071" s="449"/>
      <c r="B1071" s="449">
        <v>43106</v>
      </c>
      <c r="C1071" s="439" t="s">
        <v>7218</v>
      </c>
      <c r="D1071" s="449" t="s">
        <v>81</v>
      </c>
      <c r="E1071" s="449" t="s">
        <v>5365</v>
      </c>
      <c r="F1071" s="450">
        <v>12.95</v>
      </c>
      <c r="G1071" s="450">
        <v>10.46</v>
      </c>
      <c r="H1071" s="426">
        <f t="shared" si="16"/>
        <v>12.95</v>
      </c>
    </row>
    <row r="1072" spans="1:8" x14ac:dyDescent="0.25">
      <c r="A1072" s="449"/>
      <c r="B1072" s="449">
        <v>11051</v>
      </c>
      <c r="C1072" s="439" t="s">
        <v>7219</v>
      </c>
      <c r="D1072" s="449" t="s">
        <v>81</v>
      </c>
      <c r="E1072" s="449" t="s">
        <v>5365</v>
      </c>
      <c r="F1072" s="450">
        <v>13.51</v>
      </c>
      <c r="G1072" s="450">
        <v>10.92</v>
      </c>
      <c r="H1072" s="426">
        <f t="shared" si="16"/>
        <v>13.51</v>
      </c>
    </row>
    <row r="1073" spans="1:8" x14ac:dyDescent="0.25">
      <c r="A1073" s="449"/>
      <c r="B1073" s="449">
        <v>11061</v>
      </c>
      <c r="C1073" s="439" t="s">
        <v>7220</v>
      </c>
      <c r="D1073" s="449" t="s">
        <v>81</v>
      </c>
      <c r="E1073" s="449" t="s">
        <v>5365</v>
      </c>
      <c r="F1073" s="450">
        <v>16.21</v>
      </c>
      <c r="G1073" s="450">
        <v>13.1</v>
      </c>
      <c r="H1073" s="426">
        <f t="shared" si="16"/>
        <v>16.21</v>
      </c>
    </row>
    <row r="1074" spans="1:8" x14ac:dyDescent="0.25">
      <c r="A1074" s="449"/>
      <c r="B1074" s="449">
        <v>43667</v>
      </c>
      <c r="C1074" s="439" t="s">
        <v>7221</v>
      </c>
      <c r="D1074" s="449" t="s">
        <v>81</v>
      </c>
      <c r="E1074" s="449" t="s">
        <v>5365</v>
      </c>
      <c r="F1074" s="450">
        <v>11.78</v>
      </c>
      <c r="G1074" s="450">
        <v>9.52</v>
      </c>
      <c r="H1074" s="426">
        <f t="shared" si="16"/>
        <v>11.78</v>
      </c>
    </row>
    <row r="1075" spans="1:8" x14ac:dyDescent="0.25">
      <c r="A1075" s="449"/>
      <c r="B1075" s="449">
        <v>1333</v>
      </c>
      <c r="C1075" s="439" t="s">
        <v>7222</v>
      </c>
      <c r="D1075" s="449" t="s">
        <v>81</v>
      </c>
      <c r="E1075" s="449" t="s">
        <v>5365</v>
      </c>
      <c r="F1075" s="450">
        <v>9.81</v>
      </c>
      <c r="G1075" s="450">
        <v>7.93</v>
      </c>
      <c r="H1075" s="426">
        <f t="shared" si="16"/>
        <v>9.81</v>
      </c>
    </row>
    <row r="1076" spans="1:8" x14ac:dyDescent="0.25">
      <c r="A1076" s="449"/>
      <c r="B1076" s="449">
        <v>1330</v>
      </c>
      <c r="C1076" s="439" t="s">
        <v>7223</v>
      </c>
      <c r="D1076" s="449" t="s">
        <v>81</v>
      </c>
      <c r="E1076" s="449" t="s">
        <v>5365</v>
      </c>
      <c r="F1076" s="450">
        <v>9.7200000000000006</v>
      </c>
      <c r="G1076" s="450">
        <v>7.85</v>
      </c>
      <c r="H1076" s="426">
        <f t="shared" si="16"/>
        <v>9.7200000000000006</v>
      </c>
    </row>
    <row r="1077" spans="1:8" x14ac:dyDescent="0.25">
      <c r="A1077" s="449"/>
      <c r="B1077" s="449">
        <v>10957</v>
      </c>
      <c r="C1077" s="439" t="s">
        <v>7224</v>
      </c>
      <c r="D1077" s="449" t="s">
        <v>81</v>
      </c>
      <c r="E1077" s="449" t="s">
        <v>5365</v>
      </c>
      <c r="F1077" s="450">
        <v>11.21</v>
      </c>
      <c r="G1077" s="450">
        <v>9.06</v>
      </c>
      <c r="H1077" s="426">
        <f t="shared" si="16"/>
        <v>11.21</v>
      </c>
    </row>
    <row r="1078" spans="1:8" x14ac:dyDescent="0.25">
      <c r="A1078" s="449"/>
      <c r="B1078" s="449">
        <v>1332</v>
      </c>
      <c r="C1078" s="439" t="s">
        <v>7225</v>
      </c>
      <c r="D1078" s="449" t="s">
        <v>81</v>
      </c>
      <c r="E1078" s="449" t="s">
        <v>5365</v>
      </c>
      <c r="F1078" s="450">
        <v>9.9700000000000006</v>
      </c>
      <c r="G1078" s="450">
        <v>8.06</v>
      </c>
      <c r="H1078" s="426">
        <f t="shared" si="16"/>
        <v>9.9700000000000006</v>
      </c>
    </row>
    <row r="1079" spans="1:8" x14ac:dyDescent="0.25">
      <c r="A1079" s="449"/>
      <c r="B1079" s="449">
        <v>1334</v>
      </c>
      <c r="C1079" s="439" t="s">
        <v>7226</v>
      </c>
      <c r="D1079" s="449" t="s">
        <v>81</v>
      </c>
      <c r="E1079" s="449" t="s">
        <v>5365</v>
      </c>
      <c r="F1079" s="450">
        <v>11.05</v>
      </c>
      <c r="G1079" s="450">
        <v>8.93</v>
      </c>
      <c r="H1079" s="426">
        <f t="shared" si="16"/>
        <v>11.05</v>
      </c>
    </row>
    <row r="1080" spans="1:8" x14ac:dyDescent="0.25">
      <c r="A1080" s="449"/>
      <c r="B1080" s="449">
        <v>1335</v>
      </c>
      <c r="C1080" s="439" t="s">
        <v>7227</v>
      </c>
      <c r="D1080" s="449" t="s">
        <v>81</v>
      </c>
      <c r="E1080" s="449" t="s">
        <v>5365</v>
      </c>
      <c r="F1080" s="450">
        <v>11.42</v>
      </c>
      <c r="G1080" s="450">
        <v>9.23</v>
      </c>
      <c r="H1080" s="426">
        <f t="shared" si="16"/>
        <v>11.42</v>
      </c>
    </row>
    <row r="1081" spans="1:8" x14ac:dyDescent="0.25">
      <c r="A1081" s="449"/>
      <c r="B1081" s="449">
        <v>40425</v>
      </c>
      <c r="C1081" s="439" t="s">
        <v>7228</v>
      </c>
      <c r="D1081" s="449" t="s">
        <v>81</v>
      </c>
      <c r="E1081" s="449" t="s">
        <v>5365</v>
      </c>
      <c r="F1081" s="450">
        <v>9.7799999999999994</v>
      </c>
      <c r="G1081" s="450">
        <v>7.9</v>
      </c>
      <c r="H1081" s="426">
        <f t="shared" si="16"/>
        <v>9.7799999999999994</v>
      </c>
    </row>
    <row r="1082" spans="1:8" x14ac:dyDescent="0.25">
      <c r="A1082" s="449"/>
      <c r="B1082" s="449">
        <v>1337</v>
      </c>
      <c r="C1082" s="439" t="s">
        <v>7229</v>
      </c>
      <c r="D1082" s="449" t="s">
        <v>81</v>
      </c>
      <c r="E1082" s="449" t="s">
        <v>5365</v>
      </c>
      <c r="F1082" s="450">
        <v>11.21</v>
      </c>
      <c r="G1082" s="450">
        <v>9.06</v>
      </c>
      <c r="H1082" s="426">
        <f t="shared" si="16"/>
        <v>11.21</v>
      </c>
    </row>
    <row r="1083" spans="1:8" x14ac:dyDescent="0.25">
      <c r="A1083" s="449"/>
      <c r="B1083" s="449">
        <v>34659</v>
      </c>
      <c r="C1083" s="439" t="s">
        <v>7230</v>
      </c>
      <c r="D1083" s="449" t="s">
        <v>71</v>
      </c>
      <c r="E1083" s="449" t="s">
        <v>5365</v>
      </c>
      <c r="F1083" s="450">
        <v>43.2</v>
      </c>
      <c r="G1083" s="450">
        <v>43.8</v>
      </c>
      <c r="H1083" s="426">
        <f t="shared" si="16"/>
        <v>43.2</v>
      </c>
    </row>
    <row r="1084" spans="1:8" x14ac:dyDescent="0.25">
      <c r="A1084" s="449"/>
      <c r="B1084" s="449">
        <v>34514</v>
      </c>
      <c r="C1084" s="439" t="s">
        <v>7231</v>
      </c>
      <c r="D1084" s="449" t="s">
        <v>71</v>
      </c>
      <c r="E1084" s="449" t="s">
        <v>6189</v>
      </c>
      <c r="F1084" s="450">
        <v>47.85</v>
      </c>
      <c r="G1084" s="450">
        <v>48.52</v>
      </c>
      <c r="H1084" s="426">
        <f t="shared" si="16"/>
        <v>47.85</v>
      </c>
    </row>
    <row r="1085" spans="1:8" x14ac:dyDescent="0.25">
      <c r="A1085" s="449"/>
      <c r="B1085" s="449">
        <v>34660</v>
      </c>
      <c r="C1085" s="439" t="s">
        <v>7232</v>
      </c>
      <c r="D1085" s="449" t="s">
        <v>71</v>
      </c>
      <c r="E1085" s="449" t="s">
        <v>5365</v>
      </c>
      <c r="F1085" s="450">
        <v>60.72</v>
      </c>
      <c r="G1085" s="450">
        <v>61.57</v>
      </c>
      <c r="H1085" s="426">
        <f t="shared" si="16"/>
        <v>60.72</v>
      </c>
    </row>
    <row r="1086" spans="1:8" x14ac:dyDescent="0.25">
      <c r="A1086" s="449"/>
      <c r="B1086" s="449">
        <v>34661</v>
      </c>
      <c r="C1086" s="439" t="s">
        <v>7233</v>
      </c>
      <c r="D1086" s="449" t="s">
        <v>71</v>
      </c>
      <c r="E1086" s="449" t="s">
        <v>5365</v>
      </c>
      <c r="F1086" s="450">
        <v>87.22</v>
      </c>
      <c r="G1086" s="450">
        <v>88.44</v>
      </c>
      <c r="H1086" s="426">
        <f t="shared" si="16"/>
        <v>87.22</v>
      </c>
    </row>
    <row r="1087" spans="1:8" x14ac:dyDescent="0.25">
      <c r="A1087" s="449"/>
      <c r="B1087" s="449">
        <v>34667</v>
      </c>
      <c r="C1087" s="439" t="s">
        <v>7234</v>
      </c>
      <c r="D1087" s="449" t="s">
        <v>71</v>
      </c>
      <c r="E1087" s="449" t="s">
        <v>5365</v>
      </c>
      <c r="F1087" s="450">
        <v>31.58</v>
      </c>
      <c r="G1087" s="450">
        <v>32.020000000000003</v>
      </c>
      <c r="H1087" s="426">
        <f t="shared" si="16"/>
        <v>31.58</v>
      </c>
    </row>
    <row r="1088" spans="1:8" x14ac:dyDescent="0.25">
      <c r="A1088" s="449"/>
      <c r="B1088" s="449">
        <v>34668</v>
      </c>
      <c r="C1088" s="439" t="s">
        <v>7235</v>
      </c>
      <c r="D1088" s="449" t="s">
        <v>71</v>
      </c>
      <c r="E1088" s="449" t="s">
        <v>5365</v>
      </c>
      <c r="F1088" s="450">
        <v>41.27</v>
      </c>
      <c r="G1088" s="450">
        <v>41.85</v>
      </c>
      <c r="H1088" s="426">
        <f t="shared" si="16"/>
        <v>41.27</v>
      </c>
    </row>
    <row r="1089" spans="1:8" x14ac:dyDescent="0.25">
      <c r="A1089" s="449"/>
      <c r="B1089" s="449">
        <v>34741</v>
      </c>
      <c r="C1089" s="439" t="s">
        <v>7236</v>
      </c>
      <c r="D1089" s="449" t="s">
        <v>71</v>
      </c>
      <c r="E1089" s="449" t="s">
        <v>5365</v>
      </c>
      <c r="F1089" s="450">
        <v>45.41</v>
      </c>
      <c r="G1089" s="450">
        <v>46.05</v>
      </c>
      <c r="H1089" s="426">
        <f t="shared" si="16"/>
        <v>45.41</v>
      </c>
    </row>
    <row r="1090" spans="1:8" x14ac:dyDescent="0.25">
      <c r="A1090" s="449"/>
      <c r="B1090" s="449">
        <v>34664</v>
      </c>
      <c r="C1090" s="439" t="s">
        <v>7237</v>
      </c>
      <c r="D1090" s="449" t="s">
        <v>71</v>
      </c>
      <c r="E1090" s="449" t="s">
        <v>5365</v>
      </c>
      <c r="F1090" s="450">
        <v>49.56</v>
      </c>
      <c r="G1090" s="450">
        <v>50.25</v>
      </c>
      <c r="H1090" s="426">
        <f t="shared" si="16"/>
        <v>49.56</v>
      </c>
    </row>
    <row r="1091" spans="1:8" x14ac:dyDescent="0.25">
      <c r="A1091" s="449"/>
      <c r="B1091" s="449">
        <v>34665</v>
      </c>
      <c r="C1091" s="439" t="s">
        <v>7238</v>
      </c>
      <c r="D1091" s="449" t="s">
        <v>71</v>
      </c>
      <c r="E1091" s="449" t="s">
        <v>5365</v>
      </c>
      <c r="F1091" s="450">
        <v>61.52</v>
      </c>
      <c r="G1091" s="450">
        <v>62.38</v>
      </c>
      <c r="H1091" s="426">
        <f t="shared" si="16"/>
        <v>61.52</v>
      </c>
    </row>
    <row r="1092" spans="1:8" x14ac:dyDescent="0.25">
      <c r="A1092" s="449"/>
      <c r="B1092" s="449">
        <v>34666</v>
      </c>
      <c r="C1092" s="439" t="s">
        <v>7239</v>
      </c>
      <c r="D1092" s="449" t="s">
        <v>71</v>
      </c>
      <c r="E1092" s="449" t="s">
        <v>5365</v>
      </c>
      <c r="F1092" s="450">
        <v>92.92</v>
      </c>
      <c r="G1092" s="450">
        <v>94.22</v>
      </c>
      <c r="H1092" s="426">
        <f t="shared" si="16"/>
        <v>92.92</v>
      </c>
    </row>
    <row r="1093" spans="1:8" x14ac:dyDescent="0.25">
      <c r="A1093" s="449"/>
      <c r="B1093" s="449">
        <v>34669</v>
      </c>
      <c r="C1093" s="439" t="s">
        <v>7240</v>
      </c>
      <c r="D1093" s="449" t="s">
        <v>71</v>
      </c>
      <c r="E1093" s="449" t="s">
        <v>5365</v>
      </c>
      <c r="F1093" s="450">
        <v>34.07</v>
      </c>
      <c r="G1093" s="450">
        <v>34.549999999999997</v>
      </c>
      <c r="H1093" s="426">
        <f t="shared" si="16"/>
        <v>34.07</v>
      </c>
    </row>
    <row r="1094" spans="1:8" x14ac:dyDescent="0.25">
      <c r="A1094" s="449"/>
      <c r="B1094" s="449">
        <v>34670</v>
      </c>
      <c r="C1094" s="439" t="s">
        <v>7241</v>
      </c>
      <c r="D1094" s="449" t="s">
        <v>71</v>
      </c>
      <c r="E1094" s="449" t="s">
        <v>5365</v>
      </c>
      <c r="F1094" s="450">
        <v>41.67</v>
      </c>
      <c r="G1094" s="450">
        <v>42.25</v>
      </c>
      <c r="H1094" s="426">
        <f t="shared" si="16"/>
        <v>41.67</v>
      </c>
    </row>
    <row r="1095" spans="1:8" x14ac:dyDescent="0.25">
      <c r="A1095" s="449"/>
      <c r="B1095" s="449">
        <v>34671</v>
      </c>
      <c r="C1095" s="439" t="s">
        <v>7242</v>
      </c>
      <c r="D1095" s="449" t="s">
        <v>71</v>
      </c>
      <c r="E1095" s="449" t="s">
        <v>5365</v>
      </c>
      <c r="F1095" s="450">
        <v>34.78</v>
      </c>
      <c r="G1095" s="450">
        <v>35.270000000000003</v>
      </c>
      <c r="H1095" s="426">
        <f t="shared" si="16"/>
        <v>34.78</v>
      </c>
    </row>
    <row r="1096" spans="1:8" x14ac:dyDescent="0.25">
      <c r="A1096" s="449"/>
      <c r="B1096" s="449">
        <v>34672</v>
      </c>
      <c r="C1096" s="439" t="s">
        <v>7243</v>
      </c>
      <c r="D1096" s="449" t="s">
        <v>71</v>
      </c>
      <c r="E1096" s="449" t="s">
        <v>5365</v>
      </c>
      <c r="F1096" s="450">
        <v>36.68</v>
      </c>
      <c r="G1096" s="450">
        <v>37.19</v>
      </c>
      <c r="H1096" s="426">
        <f t="shared" si="16"/>
        <v>36.68</v>
      </c>
    </row>
    <row r="1097" spans="1:8" x14ac:dyDescent="0.25">
      <c r="A1097" s="449"/>
      <c r="B1097" s="449">
        <v>34673</v>
      </c>
      <c r="C1097" s="439" t="s">
        <v>7244</v>
      </c>
      <c r="D1097" s="449" t="s">
        <v>71</v>
      </c>
      <c r="E1097" s="449" t="s">
        <v>5365</v>
      </c>
      <c r="F1097" s="450">
        <v>44.76</v>
      </c>
      <c r="G1097" s="450">
        <v>45.38</v>
      </c>
      <c r="H1097" s="426">
        <f t="shared" si="16"/>
        <v>44.76</v>
      </c>
    </row>
    <row r="1098" spans="1:8" x14ac:dyDescent="0.25">
      <c r="A1098" s="449"/>
      <c r="B1098" s="449">
        <v>34674</v>
      </c>
      <c r="C1098" s="439" t="s">
        <v>7245</v>
      </c>
      <c r="D1098" s="449" t="s">
        <v>71</v>
      </c>
      <c r="E1098" s="449" t="s">
        <v>5365</v>
      </c>
      <c r="F1098" s="450">
        <v>59.5</v>
      </c>
      <c r="G1098" s="450">
        <v>60.34</v>
      </c>
      <c r="H1098" s="426">
        <f t="shared" si="16"/>
        <v>59.5</v>
      </c>
    </row>
    <row r="1099" spans="1:8" x14ac:dyDescent="0.25">
      <c r="A1099" s="449"/>
      <c r="B1099" s="449">
        <v>34675</v>
      </c>
      <c r="C1099" s="439" t="s">
        <v>7246</v>
      </c>
      <c r="D1099" s="449" t="s">
        <v>71</v>
      </c>
      <c r="E1099" s="449" t="s">
        <v>5365</v>
      </c>
      <c r="F1099" s="450">
        <v>72.540000000000006</v>
      </c>
      <c r="G1099" s="450">
        <v>73.56</v>
      </c>
      <c r="H1099" s="426">
        <f t="shared" si="16"/>
        <v>72.540000000000006</v>
      </c>
    </row>
    <row r="1100" spans="1:8" x14ac:dyDescent="0.25">
      <c r="A1100" s="449"/>
      <c r="B1100" s="449">
        <v>34676</v>
      </c>
      <c r="C1100" s="439" t="s">
        <v>7247</v>
      </c>
      <c r="D1100" s="449" t="s">
        <v>71</v>
      </c>
      <c r="E1100" s="449" t="s">
        <v>5365</v>
      </c>
      <c r="F1100" s="450">
        <v>20.88</v>
      </c>
      <c r="G1100" s="450">
        <v>21.18</v>
      </c>
      <c r="H1100" s="426">
        <f t="shared" ref="H1100:H1163" si="17">IF(F1100&gt;0,F1100,G1100)</f>
        <v>20.88</v>
      </c>
    </row>
    <row r="1101" spans="1:8" x14ac:dyDescent="0.25">
      <c r="A1101" s="449"/>
      <c r="B1101" s="449">
        <v>34677</v>
      </c>
      <c r="C1101" s="439" t="s">
        <v>7248</v>
      </c>
      <c r="D1101" s="449" t="s">
        <v>71</v>
      </c>
      <c r="E1101" s="449" t="s">
        <v>5365</v>
      </c>
      <c r="F1101" s="450">
        <v>28.08</v>
      </c>
      <c r="G1101" s="450">
        <v>28.47</v>
      </c>
      <c r="H1101" s="426">
        <f t="shared" si="17"/>
        <v>28.08</v>
      </c>
    </row>
    <row r="1102" spans="1:8" x14ac:dyDescent="0.25">
      <c r="A1102" s="449"/>
      <c r="B1102" s="449">
        <v>43126</v>
      </c>
      <c r="C1102" s="439" t="s">
        <v>7249</v>
      </c>
      <c r="D1102" s="449" t="s">
        <v>71</v>
      </c>
      <c r="E1102" s="449" t="s">
        <v>5365</v>
      </c>
      <c r="F1102" s="450">
        <v>86.59</v>
      </c>
      <c r="G1102" s="450">
        <v>100.17</v>
      </c>
      <c r="H1102" s="426">
        <f t="shared" si="17"/>
        <v>86.59</v>
      </c>
    </row>
    <row r="1103" spans="1:8" x14ac:dyDescent="0.25">
      <c r="A1103" s="449"/>
      <c r="B1103" s="449">
        <v>43124</v>
      </c>
      <c r="C1103" s="439" t="s">
        <v>7250</v>
      </c>
      <c r="D1103" s="449" t="s">
        <v>71</v>
      </c>
      <c r="E1103" s="449" t="s">
        <v>5365</v>
      </c>
      <c r="F1103" s="450">
        <v>101.1</v>
      </c>
      <c r="G1103" s="450">
        <v>116.97</v>
      </c>
      <c r="H1103" s="426">
        <f t="shared" si="17"/>
        <v>101.1</v>
      </c>
    </row>
    <row r="1104" spans="1:8" x14ac:dyDescent="0.25">
      <c r="A1104" s="449"/>
      <c r="B1104" s="449">
        <v>43125</v>
      </c>
      <c r="C1104" s="439" t="s">
        <v>7251</v>
      </c>
      <c r="D1104" s="449" t="s">
        <v>71</v>
      </c>
      <c r="E1104" s="449" t="s">
        <v>5365</v>
      </c>
      <c r="F1104" s="450">
        <v>131.12</v>
      </c>
      <c r="G1104" s="450">
        <v>151.69</v>
      </c>
      <c r="H1104" s="426">
        <f t="shared" si="17"/>
        <v>131.12</v>
      </c>
    </row>
    <row r="1105" spans="1:8" x14ac:dyDescent="0.25">
      <c r="A1105" s="449"/>
      <c r="B1105" s="449">
        <v>40623</v>
      </c>
      <c r="C1105" s="439" t="s">
        <v>13459</v>
      </c>
      <c r="D1105" s="449" t="s">
        <v>6583</v>
      </c>
      <c r="E1105" s="449" t="s">
        <v>5365</v>
      </c>
      <c r="F1105" s="450">
        <v>109.16</v>
      </c>
      <c r="G1105" s="450">
        <v>88.21</v>
      </c>
      <c r="H1105" s="426">
        <f t="shared" si="17"/>
        <v>109.16</v>
      </c>
    </row>
    <row r="1106" spans="1:8" x14ac:dyDescent="0.25">
      <c r="A1106" s="449"/>
      <c r="B1106" s="449">
        <v>1345</v>
      </c>
      <c r="C1106" s="439" t="s">
        <v>7252</v>
      </c>
      <c r="D1106" s="449" t="s">
        <v>71</v>
      </c>
      <c r="E1106" s="449" t="s">
        <v>5365</v>
      </c>
      <c r="F1106" s="450">
        <v>106.58</v>
      </c>
      <c r="G1106" s="450">
        <v>70.42</v>
      </c>
      <c r="H1106" s="426">
        <f t="shared" si="17"/>
        <v>106.58</v>
      </c>
    </row>
    <row r="1107" spans="1:8" x14ac:dyDescent="0.25">
      <c r="A1107" s="449"/>
      <c r="B1107" s="449">
        <v>1346</v>
      </c>
      <c r="C1107" s="439" t="s">
        <v>7253</v>
      </c>
      <c r="D1107" s="449" t="s">
        <v>71</v>
      </c>
      <c r="E1107" s="449" t="s">
        <v>5365</v>
      </c>
      <c r="F1107" s="450">
        <v>61.99</v>
      </c>
      <c r="G1107" s="450">
        <v>40.96</v>
      </c>
      <c r="H1107" s="426">
        <f t="shared" si="17"/>
        <v>61.99</v>
      </c>
    </row>
    <row r="1108" spans="1:8" x14ac:dyDescent="0.25">
      <c r="A1108" s="449"/>
      <c r="B1108" s="449">
        <v>1347</v>
      </c>
      <c r="C1108" s="439" t="s">
        <v>7254</v>
      </c>
      <c r="D1108" s="449" t="s">
        <v>71</v>
      </c>
      <c r="E1108" s="449" t="s">
        <v>5365</v>
      </c>
      <c r="F1108" s="450">
        <v>76.81</v>
      </c>
      <c r="G1108" s="450">
        <v>50.75</v>
      </c>
      <c r="H1108" s="426">
        <f t="shared" si="17"/>
        <v>76.81</v>
      </c>
    </row>
    <row r="1109" spans="1:8" x14ac:dyDescent="0.25">
      <c r="A1109" s="449"/>
      <c r="B1109" s="449">
        <v>43678</v>
      </c>
      <c r="C1109" s="439" t="s">
        <v>7255</v>
      </c>
      <c r="D1109" s="449" t="s">
        <v>71</v>
      </c>
      <c r="E1109" s="449" t="s">
        <v>5365</v>
      </c>
      <c r="F1109" s="450">
        <v>89.1</v>
      </c>
      <c r="G1109" s="450">
        <v>58.87</v>
      </c>
      <c r="H1109" s="426">
        <f t="shared" si="17"/>
        <v>89.1</v>
      </c>
    </row>
    <row r="1110" spans="1:8" x14ac:dyDescent="0.25">
      <c r="A1110" s="449"/>
      <c r="B1110" s="449">
        <v>43680</v>
      </c>
      <c r="C1110" s="439" t="s">
        <v>7256</v>
      </c>
      <c r="D1110" s="449" t="s">
        <v>71</v>
      </c>
      <c r="E1110" s="449" t="s">
        <v>5365</v>
      </c>
      <c r="F1110" s="450">
        <v>128.36000000000001</v>
      </c>
      <c r="G1110" s="450">
        <v>84.81</v>
      </c>
      <c r="H1110" s="426">
        <f t="shared" si="17"/>
        <v>128.36000000000001</v>
      </c>
    </row>
    <row r="1111" spans="1:8" x14ac:dyDescent="0.25">
      <c r="A1111" s="449"/>
      <c r="B1111" s="449">
        <v>43679</v>
      </c>
      <c r="C1111" s="439" t="s">
        <v>7257</v>
      </c>
      <c r="D1111" s="449" t="s">
        <v>71</v>
      </c>
      <c r="E1111" s="449" t="s">
        <v>5365</v>
      </c>
      <c r="F1111" s="450">
        <v>45.04</v>
      </c>
      <c r="G1111" s="450">
        <v>29.76</v>
      </c>
      <c r="H1111" s="426">
        <f t="shared" si="17"/>
        <v>45.04</v>
      </c>
    </row>
    <row r="1112" spans="1:8" x14ac:dyDescent="0.25">
      <c r="A1112" s="449"/>
      <c r="B1112" s="449">
        <v>1355</v>
      </c>
      <c r="C1112" s="439" t="s">
        <v>7258</v>
      </c>
      <c r="D1112" s="449" t="s">
        <v>71</v>
      </c>
      <c r="E1112" s="449" t="s">
        <v>5365</v>
      </c>
      <c r="F1112" s="450">
        <v>51.26</v>
      </c>
      <c r="G1112" s="450">
        <v>33.869999999999997</v>
      </c>
      <c r="H1112" s="426">
        <f t="shared" si="17"/>
        <v>51.26</v>
      </c>
    </row>
    <row r="1113" spans="1:8" x14ac:dyDescent="0.25">
      <c r="A1113" s="449"/>
      <c r="B1113" s="449">
        <v>1358</v>
      </c>
      <c r="C1113" s="439" t="s">
        <v>7259</v>
      </c>
      <c r="D1113" s="449" t="s">
        <v>71</v>
      </c>
      <c r="E1113" s="449" t="s">
        <v>5365</v>
      </c>
      <c r="F1113" s="450">
        <v>62.93</v>
      </c>
      <c r="G1113" s="450">
        <v>41.58</v>
      </c>
      <c r="H1113" s="426">
        <f t="shared" si="17"/>
        <v>62.93</v>
      </c>
    </row>
    <row r="1114" spans="1:8" x14ac:dyDescent="0.25">
      <c r="A1114" s="449"/>
      <c r="B1114" s="449">
        <v>43677</v>
      </c>
      <c r="C1114" s="439" t="s">
        <v>7260</v>
      </c>
      <c r="D1114" s="449" t="s">
        <v>71</v>
      </c>
      <c r="E1114" s="449" t="s">
        <v>5365</v>
      </c>
      <c r="F1114" s="450">
        <v>78.08</v>
      </c>
      <c r="G1114" s="450">
        <v>51.59</v>
      </c>
      <c r="H1114" s="426">
        <f t="shared" si="17"/>
        <v>78.08</v>
      </c>
    </row>
    <row r="1115" spans="1:8" x14ac:dyDescent="0.25">
      <c r="A1115" s="449"/>
      <c r="B1115" s="449">
        <v>43682</v>
      </c>
      <c r="C1115" s="439" t="s">
        <v>7261</v>
      </c>
      <c r="D1115" s="449" t="s">
        <v>71</v>
      </c>
      <c r="E1115" s="449" t="s">
        <v>5365</v>
      </c>
      <c r="F1115" s="450">
        <v>23.93</v>
      </c>
      <c r="G1115" s="450">
        <v>15.81</v>
      </c>
      <c r="H1115" s="426">
        <f t="shared" si="17"/>
        <v>23.93</v>
      </c>
    </row>
    <row r="1116" spans="1:8" x14ac:dyDescent="0.25">
      <c r="A1116" s="449"/>
      <c r="B1116" s="449">
        <v>43681</v>
      </c>
      <c r="C1116" s="439" t="s">
        <v>7262</v>
      </c>
      <c r="D1116" s="449" t="s">
        <v>71</v>
      </c>
      <c r="E1116" s="449" t="s">
        <v>6189</v>
      </c>
      <c r="F1116" s="450">
        <v>39.65</v>
      </c>
      <c r="G1116" s="450">
        <v>26.2</v>
      </c>
      <c r="H1116" s="426">
        <f t="shared" si="17"/>
        <v>39.65</v>
      </c>
    </row>
    <row r="1117" spans="1:8" x14ac:dyDescent="0.25">
      <c r="A1117" s="449"/>
      <c r="B1117" s="449">
        <v>45248</v>
      </c>
      <c r="C1117" s="439" t="s">
        <v>13460</v>
      </c>
      <c r="D1117" s="449" t="s">
        <v>60</v>
      </c>
      <c r="E1117" s="449" t="s">
        <v>5365</v>
      </c>
      <c r="F1117" s="450">
        <v>64.05</v>
      </c>
      <c r="G1117" s="450">
        <v>71.8</v>
      </c>
      <c r="H1117" s="426">
        <f t="shared" si="17"/>
        <v>64.05</v>
      </c>
    </row>
    <row r="1118" spans="1:8" x14ac:dyDescent="0.25">
      <c r="A1118" s="449"/>
      <c r="B1118" s="449">
        <v>45243</v>
      </c>
      <c r="C1118" s="439" t="s">
        <v>13461</v>
      </c>
      <c r="D1118" s="449" t="s">
        <v>60</v>
      </c>
      <c r="E1118" s="449" t="s">
        <v>5365</v>
      </c>
      <c r="F1118" s="450">
        <v>207.13</v>
      </c>
      <c r="G1118" s="450">
        <v>232.16</v>
      </c>
      <c r="H1118" s="426">
        <f t="shared" si="17"/>
        <v>207.13</v>
      </c>
    </row>
    <row r="1119" spans="1:8" x14ac:dyDescent="0.25">
      <c r="A1119" s="449"/>
      <c r="B1119" s="449">
        <v>45252</v>
      </c>
      <c r="C1119" s="439" t="s">
        <v>13462</v>
      </c>
      <c r="D1119" s="449" t="s">
        <v>60</v>
      </c>
      <c r="E1119" s="449" t="s">
        <v>5365</v>
      </c>
      <c r="F1119" s="450">
        <v>36.33</v>
      </c>
      <c r="G1119" s="450">
        <v>40.72</v>
      </c>
      <c r="H1119" s="426">
        <f t="shared" si="17"/>
        <v>36.33</v>
      </c>
    </row>
    <row r="1120" spans="1:8" x14ac:dyDescent="0.25">
      <c r="A1120" s="449"/>
      <c r="B1120" s="449">
        <v>45246</v>
      </c>
      <c r="C1120" s="439" t="s">
        <v>13463</v>
      </c>
      <c r="D1120" s="449" t="s">
        <v>60</v>
      </c>
      <c r="E1120" s="449" t="s">
        <v>5365</v>
      </c>
      <c r="F1120" s="450">
        <v>168.35</v>
      </c>
      <c r="G1120" s="450">
        <v>188.7</v>
      </c>
      <c r="H1120" s="426">
        <f t="shared" si="17"/>
        <v>168.35</v>
      </c>
    </row>
    <row r="1121" spans="1:8" x14ac:dyDescent="0.25">
      <c r="A1121" s="449"/>
      <c r="B1121" s="449">
        <v>20971</v>
      </c>
      <c r="C1121" s="439" t="s">
        <v>7263</v>
      </c>
      <c r="D1121" s="449" t="s">
        <v>60</v>
      </c>
      <c r="E1121" s="449" t="s">
        <v>5365</v>
      </c>
      <c r="F1121" s="450">
        <v>15.71</v>
      </c>
      <c r="G1121" s="450">
        <v>31.49</v>
      </c>
      <c r="H1121" s="426">
        <f t="shared" si="17"/>
        <v>15.71</v>
      </c>
    </row>
    <row r="1122" spans="1:8" x14ac:dyDescent="0.25">
      <c r="A1122" s="449"/>
      <c r="B1122" s="449">
        <v>45247</v>
      </c>
      <c r="C1122" s="439" t="s">
        <v>13464</v>
      </c>
      <c r="D1122" s="449" t="s">
        <v>60</v>
      </c>
      <c r="E1122" s="449" t="s">
        <v>5365</v>
      </c>
      <c r="F1122" s="450">
        <v>24.42</v>
      </c>
      <c r="G1122" s="450">
        <v>27.37</v>
      </c>
      <c r="H1122" s="426">
        <f t="shared" si="17"/>
        <v>24.42</v>
      </c>
    </row>
    <row r="1123" spans="1:8" x14ac:dyDescent="0.25">
      <c r="A1123" s="449"/>
      <c r="B1123" s="449">
        <v>39746</v>
      </c>
      <c r="C1123" s="439" t="s">
        <v>7264</v>
      </c>
      <c r="D1123" s="449" t="s">
        <v>60</v>
      </c>
      <c r="E1123" s="449" t="s">
        <v>5365</v>
      </c>
      <c r="F1123" s="450"/>
      <c r="G1123" s="450">
        <v>79.33</v>
      </c>
      <c r="H1123" s="426">
        <f t="shared" si="17"/>
        <v>79.33</v>
      </c>
    </row>
    <row r="1124" spans="1:8" x14ac:dyDescent="0.25">
      <c r="A1124" s="449"/>
      <c r="B1124" s="449">
        <v>13279</v>
      </c>
      <c r="C1124" s="439" t="s">
        <v>7265</v>
      </c>
      <c r="D1124" s="449" t="s">
        <v>81</v>
      </c>
      <c r="E1124" s="449" t="s">
        <v>5365</v>
      </c>
      <c r="F1124" s="450"/>
      <c r="G1124" s="450">
        <v>20.079999999999998</v>
      </c>
      <c r="H1124" s="426">
        <f t="shared" si="17"/>
        <v>20.079999999999998</v>
      </c>
    </row>
    <row r="1125" spans="1:8" x14ac:dyDescent="0.25">
      <c r="A1125" s="449"/>
      <c r="B1125" s="449">
        <v>11977</v>
      </c>
      <c r="C1125" s="439" t="s">
        <v>7266</v>
      </c>
      <c r="D1125" s="449" t="s">
        <v>60</v>
      </c>
      <c r="E1125" s="449" t="s">
        <v>5365</v>
      </c>
      <c r="F1125" s="450"/>
      <c r="G1125" s="450">
        <v>10.4</v>
      </c>
      <c r="H1125" s="426">
        <f t="shared" si="17"/>
        <v>10.4</v>
      </c>
    </row>
    <row r="1126" spans="1:8" x14ac:dyDescent="0.25">
      <c r="A1126" s="449"/>
      <c r="B1126" s="449">
        <v>11976</v>
      </c>
      <c r="C1126" s="439" t="s">
        <v>7267</v>
      </c>
      <c r="D1126" s="449" t="s">
        <v>60</v>
      </c>
      <c r="E1126" s="449" t="s">
        <v>5365</v>
      </c>
      <c r="F1126" s="450"/>
      <c r="G1126" s="450">
        <v>1.1599999999999999</v>
      </c>
      <c r="H1126" s="426">
        <f t="shared" si="17"/>
        <v>1.1599999999999999</v>
      </c>
    </row>
    <row r="1127" spans="1:8" x14ac:dyDescent="0.25">
      <c r="A1127" s="449"/>
      <c r="B1127" s="449">
        <v>11975</v>
      </c>
      <c r="C1127" s="439" t="s">
        <v>7268</v>
      </c>
      <c r="D1127" s="449" t="s">
        <v>60</v>
      </c>
      <c r="E1127" s="449" t="s">
        <v>5365</v>
      </c>
      <c r="F1127" s="450"/>
      <c r="G1127" s="450">
        <v>22.8</v>
      </c>
      <c r="H1127" s="426">
        <f t="shared" si="17"/>
        <v>22.8</v>
      </c>
    </row>
    <row r="1128" spans="1:8" x14ac:dyDescent="0.25">
      <c r="A1128" s="449"/>
      <c r="B1128" s="449">
        <v>1368</v>
      </c>
      <c r="C1128" s="439" t="s">
        <v>7269</v>
      </c>
      <c r="D1128" s="449" t="s">
        <v>60</v>
      </c>
      <c r="E1128" s="449" t="s">
        <v>6189</v>
      </c>
      <c r="F1128" s="450">
        <v>89.9</v>
      </c>
      <c r="G1128" s="450">
        <v>103</v>
      </c>
      <c r="H1128" s="426">
        <f t="shared" si="17"/>
        <v>89.9</v>
      </c>
    </row>
    <row r="1129" spans="1:8" x14ac:dyDescent="0.25">
      <c r="A1129" s="449"/>
      <c r="B1129" s="449">
        <v>1367</v>
      </c>
      <c r="C1129" s="439" t="s">
        <v>7270</v>
      </c>
      <c r="D1129" s="449" t="s">
        <v>60</v>
      </c>
      <c r="E1129" s="449" t="s">
        <v>5365</v>
      </c>
      <c r="F1129" s="450">
        <v>290.8</v>
      </c>
      <c r="G1129" s="450">
        <v>333.17</v>
      </c>
      <c r="H1129" s="426">
        <f t="shared" si="17"/>
        <v>290.8</v>
      </c>
    </row>
    <row r="1130" spans="1:8" x14ac:dyDescent="0.25">
      <c r="A1130" s="449"/>
      <c r="B1130" s="449">
        <v>1380</v>
      </c>
      <c r="C1130" s="439" t="s">
        <v>7271</v>
      </c>
      <c r="D1130" s="449" t="s">
        <v>81</v>
      </c>
      <c r="E1130" s="449" t="s">
        <v>5365</v>
      </c>
      <c r="F1130" s="450">
        <v>5.95</v>
      </c>
      <c r="G1130" s="450">
        <v>4.4800000000000004</v>
      </c>
      <c r="H1130" s="426">
        <f t="shared" si="17"/>
        <v>5.95</v>
      </c>
    </row>
    <row r="1131" spans="1:8" x14ac:dyDescent="0.25">
      <c r="A1131" s="449"/>
      <c r="B1131" s="449">
        <v>1375</v>
      </c>
      <c r="C1131" s="439" t="s">
        <v>7272</v>
      </c>
      <c r="D1131" s="449" t="s">
        <v>81</v>
      </c>
      <c r="E1131" s="449" t="s">
        <v>5365</v>
      </c>
      <c r="F1131" s="450">
        <v>16.46</v>
      </c>
      <c r="G1131" s="450">
        <v>15.83</v>
      </c>
      <c r="H1131" s="426">
        <f t="shared" si="17"/>
        <v>16.46</v>
      </c>
    </row>
    <row r="1132" spans="1:8" x14ac:dyDescent="0.25">
      <c r="A1132" s="449"/>
      <c r="B1132" s="449">
        <v>1379</v>
      </c>
      <c r="C1132" s="439" t="s">
        <v>7273</v>
      </c>
      <c r="D1132" s="449" t="s">
        <v>81</v>
      </c>
      <c r="E1132" s="449" t="s">
        <v>6189</v>
      </c>
      <c r="F1132" s="450">
        <v>0.89</v>
      </c>
      <c r="G1132" s="450">
        <v>0.67</v>
      </c>
      <c r="H1132" s="426">
        <f t="shared" si="17"/>
        <v>0.89</v>
      </c>
    </row>
    <row r="1133" spans="1:8" x14ac:dyDescent="0.25">
      <c r="A1133" s="449"/>
      <c r="B1133" s="449">
        <v>13284</v>
      </c>
      <c r="C1133" s="439" t="s">
        <v>7274</v>
      </c>
      <c r="D1133" s="449" t="s">
        <v>81</v>
      </c>
      <c r="E1133" s="449" t="s">
        <v>5365</v>
      </c>
      <c r="F1133" s="450">
        <v>0.8</v>
      </c>
      <c r="G1133" s="450">
        <v>0.6</v>
      </c>
      <c r="H1133" s="426">
        <f t="shared" si="17"/>
        <v>0.8</v>
      </c>
    </row>
    <row r="1134" spans="1:8" x14ac:dyDescent="0.25">
      <c r="A1134" s="449"/>
      <c r="B1134" s="449">
        <v>44528</v>
      </c>
      <c r="C1134" s="439" t="s">
        <v>7275</v>
      </c>
      <c r="D1134" s="449" t="s">
        <v>81</v>
      </c>
      <c r="E1134" s="449" t="s">
        <v>5365</v>
      </c>
      <c r="F1134" s="450">
        <v>4.74</v>
      </c>
      <c r="G1134" s="450">
        <v>3.57</v>
      </c>
      <c r="H1134" s="426">
        <f t="shared" si="17"/>
        <v>4.74</v>
      </c>
    </row>
    <row r="1135" spans="1:8" x14ac:dyDescent="0.25">
      <c r="A1135" s="449"/>
      <c r="B1135" s="449">
        <v>34753</v>
      </c>
      <c r="C1135" s="439" t="s">
        <v>7276</v>
      </c>
      <c r="D1135" s="449" t="s">
        <v>81</v>
      </c>
      <c r="E1135" s="449" t="s">
        <v>5365</v>
      </c>
      <c r="F1135" s="450">
        <v>0.86</v>
      </c>
      <c r="G1135" s="450">
        <v>0.65</v>
      </c>
      <c r="H1135" s="426">
        <f t="shared" si="17"/>
        <v>0.86</v>
      </c>
    </row>
    <row r="1136" spans="1:8" x14ac:dyDescent="0.25">
      <c r="A1136" s="449"/>
      <c r="B1136" s="449">
        <v>420</v>
      </c>
      <c r="C1136" s="439" t="s">
        <v>7277</v>
      </c>
      <c r="D1136" s="449" t="s">
        <v>60</v>
      </c>
      <c r="E1136" s="449" t="s">
        <v>5365</v>
      </c>
      <c r="F1136" s="450"/>
      <c r="G1136" s="450">
        <v>27.2</v>
      </c>
      <c r="H1136" s="426">
        <f t="shared" si="17"/>
        <v>27.2</v>
      </c>
    </row>
    <row r="1137" spans="1:8" x14ac:dyDescent="0.25">
      <c r="A1137" s="449"/>
      <c r="B1137" s="449">
        <v>12327</v>
      </c>
      <c r="C1137" s="439" t="s">
        <v>7278</v>
      </c>
      <c r="D1137" s="449" t="s">
        <v>60</v>
      </c>
      <c r="E1137" s="449" t="s">
        <v>5365</v>
      </c>
      <c r="F1137" s="450"/>
      <c r="G1137" s="450">
        <v>32.4</v>
      </c>
      <c r="H1137" s="426">
        <f t="shared" si="17"/>
        <v>32.4</v>
      </c>
    </row>
    <row r="1138" spans="1:8" x14ac:dyDescent="0.25">
      <c r="A1138" s="449"/>
      <c r="B1138" s="449">
        <v>36148</v>
      </c>
      <c r="C1138" s="439" t="s">
        <v>7279</v>
      </c>
      <c r="D1138" s="449" t="s">
        <v>60</v>
      </c>
      <c r="E1138" s="449" t="s">
        <v>5365</v>
      </c>
      <c r="F1138" s="450">
        <v>186.24</v>
      </c>
      <c r="G1138" s="450">
        <v>170.81</v>
      </c>
      <c r="H1138" s="426">
        <f t="shared" si="17"/>
        <v>186.24</v>
      </c>
    </row>
    <row r="1139" spans="1:8" x14ac:dyDescent="0.25">
      <c r="A1139" s="449"/>
      <c r="B1139" s="449">
        <v>12329</v>
      </c>
      <c r="C1139" s="439" t="s">
        <v>7280</v>
      </c>
      <c r="D1139" s="449" t="s">
        <v>81</v>
      </c>
      <c r="E1139" s="449" t="s">
        <v>5365</v>
      </c>
      <c r="F1139" s="450">
        <v>133.29</v>
      </c>
      <c r="G1139" s="450">
        <v>137.07</v>
      </c>
      <c r="H1139" s="426">
        <f t="shared" si="17"/>
        <v>133.29</v>
      </c>
    </row>
    <row r="1140" spans="1:8" x14ac:dyDescent="0.25">
      <c r="A1140" s="449"/>
      <c r="B1140" s="449">
        <v>44396</v>
      </c>
      <c r="C1140" s="439" t="s">
        <v>7281</v>
      </c>
      <c r="D1140" s="449" t="s">
        <v>81</v>
      </c>
      <c r="E1140" s="449" t="s">
        <v>5365</v>
      </c>
      <c r="F1140" s="450">
        <v>32.44</v>
      </c>
      <c r="G1140" s="450">
        <v>48.71</v>
      </c>
      <c r="H1140" s="426">
        <f t="shared" si="17"/>
        <v>32.44</v>
      </c>
    </row>
    <row r="1141" spans="1:8" x14ac:dyDescent="0.25">
      <c r="A1141" s="449"/>
      <c r="B1141" s="449">
        <v>44327</v>
      </c>
      <c r="C1141" s="439" t="s">
        <v>7282</v>
      </c>
      <c r="D1141" s="449" t="s">
        <v>94</v>
      </c>
      <c r="E1141" s="449" t="s">
        <v>5365</v>
      </c>
      <c r="F1141" s="450">
        <v>110.32</v>
      </c>
      <c r="G1141" s="450">
        <v>165.67</v>
      </c>
      <c r="H1141" s="426">
        <f t="shared" si="17"/>
        <v>110.32</v>
      </c>
    </row>
    <row r="1142" spans="1:8" x14ac:dyDescent="0.25">
      <c r="A1142" s="449"/>
      <c r="B1142" s="449">
        <v>37418</v>
      </c>
      <c r="C1142" s="439" t="s">
        <v>7283</v>
      </c>
      <c r="D1142" s="449" t="s">
        <v>60</v>
      </c>
      <c r="E1142" s="449" t="s">
        <v>5365</v>
      </c>
      <c r="F1142" s="450">
        <v>28.3</v>
      </c>
      <c r="G1142" s="450">
        <v>18.940000000000001</v>
      </c>
      <c r="H1142" s="426">
        <f t="shared" si="17"/>
        <v>28.3</v>
      </c>
    </row>
    <row r="1143" spans="1:8" x14ac:dyDescent="0.25">
      <c r="A1143" s="449"/>
      <c r="B1143" s="449">
        <v>37419</v>
      </c>
      <c r="C1143" s="439" t="s">
        <v>7284</v>
      </c>
      <c r="D1143" s="449" t="s">
        <v>60</v>
      </c>
      <c r="E1143" s="449" t="s">
        <v>5365</v>
      </c>
      <c r="F1143" s="450">
        <v>29.06</v>
      </c>
      <c r="G1143" s="450">
        <v>19.45</v>
      </c>
      <c r="H1143" s="426">
        <f t="shared" si="17"/>
        <v>29.06</v>
      </c>
    </row>
    <row r="1144" spans="1:8" x14ac:dyDescent="0.25">
      <c r="A1144" s="449"/>
      <c r="B1144" s="449">
        <v>1427</v>
      </c>
      <c r="C1144" s="439" t="s">
        <v>7285</v>
      </c>
      <c r="D1144" s="449" t="s">
        <v>60</v>
      </c>
      <c r="E1144" s="449" t="s">
        <v>5365</v>
      </c>
      <c r="F1144" s="450"/>
      <c r="G1144" s="450">
        <v>23.56</v>
      </c>
      <c r="H1144" s="426">
        <f t="shared" si="17"/>
        <v>23.56</v>
      </c>
    </row>
    <row r="1145" spans="1:8" x14ac:dyDescent="0.25">
      <c r="A1145" s="449"/>
      <c r="B1145" s="449">
        <v>1402</v>
      </c>
      <c r="C1145" s="439" t="s">
        <v>7286</v>
      </c>
      <c r="D1145" s="449" t="s">
        <v>60</v>
      </c>
      <c r="E1145" s="449" t="s">
        <v>5365</v>
      </c>
      <c r="F1145" s="450"/>
      <c r="G1145" s="450">
        <v>8.15</v>
      </c>
      <c r="H1145" s="426">
        <f t="shared" si="17"/>
        <v>8.15</v>
      </c>
    </row>
    <row r="1146" spans="1:8" x14ac:dyDescent="0.25">
      <c r="A1146" s="449"/>
      <c r="B1146" s="449">
        <v>1420</v>
      </c>
      <c r="C1146" s="439" t="s">
        <v>7287</v>
      </c>
      <c r="D1146" s="449" t="s">
        <v>60</v>
      </c>
      <c r="E1146" s="449" t="s">
        <v>5365</v>
      </c>
      <c r="F1146" s="450"/>
      <c r="G1146" s="450">
        <v>10.49</v>
      </c>
      <c r="H1146" s="426">
        <f t="shared" si="17"/>
        <v>10.49</v>
      </c>
    </row>
    <row r="1147" spans="1:8" x14ac:dyDescent="0.25">
      <c r="A1147" s="449"/>
      <c r="B1147" s="449">
        <v>1419</v>
      </c>
      <c r="C1147" s="439" t="s">
        <v>7288</v>
      </c>
      <c r="D1147" s="449" t="s">
        <v>60</v>
      </c>
      <c r="E1147" s="449" t="s">
        <v>5365</v>
      </c>
      <c r="F1147" s="450"/>
      <c r="G1147" s="450">
        <v>12.66</v>
      </c>
      <c r="H1147" s="426">
        <f t="shared" si="17"/>
        <v>12.66</v>
      </c>
    </row>
    <row r="1148" spans="1:8" x14ac:dyDescent="0.25">
      <c r="A1148" s="449"/>
      <c r="B1148" s="449">
        <v>1414</v>
      </c>
      <c r="C1148" s="439" t="s">
        <v>7289</v>
      </c>
      <c r="D1148" s="449" t="s">
        <v>60</v>
      </c>
      <c r="E1148" s="449" t="s">
        <v>5365</v>
      </c>
      <c r="F1148" s="450"/>
      <c r="G1148" s="450">
        <v>12.39</v>
      </c>
      <c r="H1148" s="426">
        <f t="shared" si="17"/>
        <v>12.39</v>
      </c>
    </row>
    <row r="1149" spans="1:8" x14ac:dyDescent="0.25">
      <c r="A1149" s="449"/>
      <c r="B1149" s="449">
        <v>1413</v>
      </c>
      <c r="C1149" s="439" t="s">
        <v>7290</v>
      </c>
      <c r="D1149" s="449" t="s">
        <v>60</v>
      </c>
      <c r="E1149" s="449" t="s">
        <v>5365</v>
      </c>
      <c r="F1149" s="450"/>
      <c r="G1149" s="450">
        <v>18.3</v>
      </c>
      <c r="H1149" s="426">
        <f t="shared" si="17"/>
        <v>18.3</v>
      </c>
    </row>
    <row r="1150" spans="1:8" x14ac:dyDescent="0.25">
      <c r="A1150" s="449"/>
      <c r="B1150" s="449">
        <v>1412</v>
      </c>
      <c r="C1150" s="439" t="s">
        <v>7291</v>
      </c>
      <c r="D1150" s="449" t="s">
        <v>60</v>
      </c>
      <c r="E1150" s="449" t="s">
        <v>5365</v>
      </c>
      <c r="F1150" s="450"/>
      <c r="G1150" s="450">
        <v>15.51</v>
      </c>
      <c r="H1150" s="426">
        <f t="shared" si="17"/>
        <v>15.51</v>
      </c>
    </row>
    <row r="1151" spans="1:8" x14ac:dyDescent="0.25">
      <c r="A1151" s="449"/>
      <c r="B1151" s="449">
        <v>1406</v>
      </c>
      <c r="C1151" s="439" t="s">
        <v>7292</v>
      </c>
      <c r="D1151" s="449" t="s">
        <v>60</v>
      </c>
      <c r="E1151" s="449" t="s">
        <v>5365</v>
      </c>
      <c r="F1151" s="450"/>
      <c r="G1151" s="450">
        <v>18.71</v>
      </c>
      <c r="H1151" s="426">
        <f t="shared" si="17"/>
        <v>18.71</v>
      </c>
    </row>
    <row r="1152" spans="1:8" x14ac:dyDescent="0.25">
      <c r="A1152" s="449"/>
      <c r="B1152" s="449">
        <v>45237</v>
      </c>
      <c r="C1152" s="439" t="s">
        <v>13465</v>
      </c>
      <c r="D1152" s="449" t="s">
        <v>60</v>
      </c>
      <c r="E1152" s="449" t="s">
        <v>5365</v>
      </c>
      <c r="F1152" s="450">
        <v>19.48</v>
      </c>
      <c r="G1152" s="450">
        <v>21.84</v>
      </c>
      <c r="H1152" s="426">
        <f t="shared" si="17"/>
        <v>19.48</v>
      </c>
    </row>
    <row r="1153" spans="1:8" x14ac:dyDescent="0.25">
      <c r="A1153" s="449"/>
      <c r="B1153" s="449">
        <v>11281</v>
      </c>
      <c r="C1153" s="439" t="s">
        <v>7293</v>
      </c>
      <c r="D1153" s="449" t="s">
        <v>60</v>
      </c>
      <c r="E1153" s="449" t="s">
        <v>6189</v>
      </c>
      <c r="F1153" s="450">
        <v>15362.81</v>
      </c>
      <c r="G1153" s="450">
        <v>13734.7</v>
      </c>
      <c r="H1153" s="426">
        <f t="shared" si="17"/>
        <v>15362.81</v>
      </c>
    </row>
    <row r="1154" spans="1:8" x14ac:dyDescent="0.25">
      <c r="A1154" s="449"/>
      <c r="B1154" s="449">
        <v>1442</v>
      </c>
      <c r="C1154" s="439" t="s">
        <v>7294</v>
      </c>
      <c r="D1154" s="449" t="s">
        <v>60</v>
      </c>
      <c r="E1154" s="449" t="s">
        <v>5365</v>
      </c>
      <c r="F1154" s="450">
        <v>12896.96</v>
      </c>
      <c r="G1154" s="450">
        <v>11530.18</v>
      </c>
      <c r="H1154" s="426">
        <f t="shared" si="17"/>
        <v>12896.96</v>
      </c>
    </row>
    <row r="1155" spans="1:8" x14ac:dyDescent="0.25">
      <c r="A1155" s="449"/>
      <c r="B1155" s="449">
        <v>13458</v>
      </c>
      <c r="C1155" s="439" t="s">
        <v>7295</v>
      </c>
      <c r="D1155" s="449" t="s">
        <v>60</v>
      </c>
      <c r="E1155" s="449" t="s">
        <v>5365</v>
      </c>
      <c r="F1155" s="450">
        <v>19036.52</v>
      </c>
      <c r="G1155" s="450">
        <v>17019.080000000002</v>
      </c>
      <c r="H1155" s="426">
        <f t="shared" si="17"/>
        <v>19036.52</v>
      </c>
    </row>
    <row r="1156" spans="1:8" x14ac:dyDescent="0.25">
      <c r="A1156" s="449"/>
      <c r="B1156" s="449">
        <v>11134</v>
      </c>
      <c r="C1156" s="439" t="s">
        <v>7296</v>
      </c>
      <c r="D1156" s="449" t="s">
        <v>71</v>
      </c>
      <c r="E1156" s="449" t="s">
        <v>5365</v>
      </c>
      <c r="F1156" s="450">
        <v>88.31</v>
      </c>
      <c r="G1156" s="450">
        <v>58.35</v>
      </c>
      <c r="H1156" s="426">
        <f t="shared" si="17"/>
        <v>88.31</v>
      </c>
    </row>
    <row r="1157" spans="1:8" x14ac:dyDescent="0.25">
      <c r="A1157" s="449"/>
      <c r="B1157" s="449">
        <v>11135</v>
      </c>
      <c r="C1157" s="439" t="s">
        <v>7297</v>
      </c>
      <c r="D1157" s="449" t="s">
        <v>71</v>
      </c>
      <c r="E1157" s="449" t="s">
        <v>5365</v>
      </c>
      <c r="F1157" s="450">
        <v>95.35</v>
      </c>
      <c r="G1157" s="450">
        <v>63</v>
      </c>
      <c r="H1157" s="426">
        <f t="shared" si="17"/>
        <v>95.35</v>
      </c>
    </row>
    <row r="1158" spans="1:8" x14ac:dyDescent="0.25">
      <c r="A1158" s="449"/>
      <c r="B1158" s="449">
        <v>11136</v>
      </c>
      <c r="C1158" s="439" t="s">
        <v>7298</v>
      </c>
      <c r="D1158" s="449" t="s">
        <v>71</v>
      </c>
      <c r="E1158" s="449" t="s">
        <v>5365</v>
      </c>
      <c r="F1158" s="450">
        <v>109.18</v>
      </c>
      <c r="G1158" s="450">
        <v>72.14</v>
      </c>
      <c r="H1158" s="426">
        <f t="shared" si="17"/>
        <v>109.18</v>
      </c>
    </row>
    <row r="1159" spans="1:8" x14ac:dyDescent="0.25">
      <c r="A1159" s="449"/>
      <c r="B1159" s="449">
        <v>34743</v>
      </c>
      <c r="C1159" s="439" t="s">
        <v>7299</v>
      </c>
      <c r="D1159" s="449" t="s">
        <v>71</v>
      </c>
      <c r="E1159" s="449" t="s">
        <v>5365</v>
      </c>
      <c r="F1159" s="450">
        <v>131.72999999999999</v>
      </c>
      <c r="G1159" s="450">
        <v>87.04</v>
      </c>
      <c r="H1159" s="426">
        <f t="shared" si="17"/>
        <v>131.72999999999999</v>
      </c>
    </row>
    <row r="1160" spans="1:8" x14ac:dyDescent="0.25">
      <c r="A1160" s="449"/>
      <c r="B1160" s="449">
        <v>11137</v>
      </c>
      <c r="C1160" s="439" t="s">
        <v>7300</v>
      </c>
      <c r="D1160" s="449" t="s">
        <v>71</v>
      </c>
      <c r="E1160" s="449" t="s">
        <v>5365</v>
      </c>
      <c r="F1160" s="450">
        <v>149.62</v>
      </c>
      <c r="G1160" s="450">
        <v>98.86</v>
      </c>
      <c r="H1160" s="426">
        <f t="shared" si="17"/>
        <v>149.62</v>
      </c>
    </row>
    <row r="1161" spans="1:8" x14ac:dyDescent="0.25">
      <c r="A1161" s="449"/>
      <c r="B1161" s="449">
        <v>34745</v>
      </c>
      <c r="C1161" s="439" t="s">
        <v>7301</v>
      </c>
      <c r="D1161" s="449" t="s">
        <v>71</v>
      </c>
      <c r="E1161" s="449" t="s">
        <v>5365</v>
      </c>
      <c r="F1161" s="450">
        <v>177.92</v>
      </c>
      <c r="G1161" s="450">
        <v>117.57</v>
      </c>
      <c r="H1161" s="426">
        <f t="shared" si="17"/>
        <v>177.92</v>
      </c>
    </row>
    <row r="1162" spans="1:8" x14ac:dyDescent="0.25">
      <c r="A1162" s="449"/>
      <c r="B1162" s="449">
        <v>34746</v>
      </c>
      <c r="C1162" s="439" t="s">
        <v>7302</v>
      </c>
      <c r="D1162" s="449" t="s">
        <v>71</v>
      </c>
      <c r="E1162" s="449" t="s">
        <v>5365</v>
      </c>
      <c r="F1162" s="450">
        <v>48.52</v>
      </c>
      <c r="G1162" s="450">
        <v>32.06</v>
      </c>
      <c r="H1162" s="426">
        <f t="shared" si="17"/>
        <v>48.52</v>
      </c>
    </row>
    <row r="1163" spans="1:8" x14ac:dyDescent="0.25">
      <c r="A1163" s="449"/>
      <c r="B1163" s="449">
        <v>1360</v>
      </c>
      <c r="C1163" s="439" t="s">
        <v>7303</v>
      </c>
      <c r="D1163" s="449" t="s">
        <v>71</v>
      </c>
      <c r="E1163" s="449" t="s">
        <v>5365</v>
      </c>
      <c r="F1163" s="450">
        <v>56.61</v>
      </c>
      <c r="G1163" s="450">
        <v>37.4</v>
      </c>
      <c r="H1163" s="426">
        <f t="shared" si="17"/>
        <v>56.61</v>
      </c>
    </row>
    <row r="1164" spans="1:8" x14ac:dyDescent="0.25">
      <c r="A1164" s="449"/>
      <c r="B1164" s="449">
        <v>45300</v>
      </c>
      <c r="C1164" s="439" t="s">
        <v>13466</v>
      </c>
      <c r="D1164" s="449" t="s">
        <v>60</v>
      </c>
      <c r="E1164" s="449" t="s">
        <v>5365</v>
      </c>
      <c r="F1164" s="450">
        <v>3168.26</v>
      </c>
      <c r="G1164" s="450">
        <v>2434.38</v>
      </c>
      <c r="H1164" s="426">
        <f t="shared" ref="H1164:H1227" si="18">IF(F1164&gt;0,F1164,G1164)</f>
        <v>3168.26</v>
      </c>
    </row>
    <row r="1165" spans="1:8" x14ac:dyDescent="0.25">
      <c r="A1165" s="449"/>
      <c r="B1165" s="449">
        <v>36526</v>
      </c>
      <c r="C1165" s="439" t="s">
        <v>7304</v>
      </c>
      <c r="D1165" s="449" t="s">
        <v>60</v>
      </c>
      <c r="E1165" s="449" t="s">
        <v>5365</v>
      </c>
      <c r="F1165" s="450"/>
      <c r="G1165" s="450">
        <v>156805.28</v>
      </c>
      <c r="H1165" s="426">
        <f t="shared" si="18"/>
        <v>156805.28</v>
      </c>
    </row>
    <row r="1166" spans="1:8" x14ac:dyDescent="0.25">
      <c r="A1166" s="449"/>
      <c r="B1166" s="449">
        <v>36523</v>
      </c>
      <c r="C1166" s="439" t="s">
        <v>7305</v>
      </c>
      <c r="D1166" s="449" t="s">
        <v>60</v>
      </c>
      <c r="E1166" s="449" t="s">
        <v>5365</v>
      </c>
      <c r="F1166" s="450"/>
      <c r="G1166" s="450">
        <v>335698.96</v>
      </c>
      <c r="H1166" s="426">
        <f t="shared" si="18"/>
        <v>335698.96</v>
      </c>
    </row>
    <row r="1167" spans="1:8" x14ac:dyDescent="0.25">
      <c r="A1167" s="449"/>
      <c r="B1167" s="449">
        <v>36522</v>
      </c>
      <c r="C1167" s="439" t="s">
        <v>7306</v>
      </c>
      <c r="D1167" s="449" t="s">
        <v>60</v>
      </c>
      <c r="E1167" s="449" t="s">
        <v>5365</v>
      </c>
      <c r="F1167" s="450"/>
      <c r="G1167" s="450">
        <v>98734.35</v>
      </c>
      <c r="H1167" s="426">
        <f t="shared" si="18"/>
        <v>98734.35</v>
      </c>
    </row>
    <row r="1168" spans="1:8" x14ac:dyDescent="0.25">
      <c r="A1168" s="449"/>
      <c r="B1168" s="449">
        <v>36525</v>
      </c>
      <c r="C1168" s="439" t="s">
        <v>7307</v>
      </c>
      <c r="D1168" s="449" t="s">
        <v>60</v>
      </c>
      <c r="E1168" s="449" t="s">
        <v>5365</v>
      </c>
      <c r="F1168" s="450"/>
      <c r="G1168" s="450">
        <v>132228.35</v>
      </c>
      <c r="H1168" s="426">
        <f t="shared" si="18"/>
        <v>132228.35</v>
      </c>
    </row>
    <row r="1169" spans="1:8" x14ac:dyDescent="0.25">
      <c r="A1169" s="449"/>
      <c r="B1169" s="449">
        <v>13803</v>
      </c>
      <c r="C1169" s="439" t="s">
        <v>7308</v>
      </c>
      <c r="D1169" s="449" t="s">
        <v>60</v>
      </c>
      <c r="E1169" s="449" t="s">
        <v>6189</v>
      </c>
      <c r="F1169" s="450"/>
      <c r="G1169" s="450">
        <v>131850</v>
      </c>
      <c r="H1169" s="426">
        <f t="shared" si="18"/>
        <v>131850</v>
      </c>
    </row>
    <row r="1170" spans="1:8" x14ac:dyDescent="0.25">
      <c r="A1170" s="449"/>
      <c r="B1170" s="449">
        <v>34348</v>
      </c>
      <c r="C1170" s="439" t="s">
        <v>7309</v>
      </c>
      <c r="D1170" s="449" t="s">
        <v>73</v>
      </c>
      <c r="E1170" s="449" t="s">
        <v>5365</v>
      </c>
      <c r="F1170" s="450">
        <v>20.95</v>
      </c>
      <c r="G1170" s="450">
        <v>22.69</v>
      </c>
      <c r="H1170" s="426">
        <f t="shared" si="18"/>
        <v>20.95</v>
      </c>
    </row>
    <row r="1171" spans="1:8" x14ac:dyDescent="0.25">
      <c r="A1171" s="449"/>
      <c r="B1171" s="449">
        <v>34347</v>
      </c>
      <c r="C1171" s="439" t="s">
        <v>7310</v>
      </c>
      <c r="D1171" s="449" t="s">
        <v>73</v>
      </c>
      <c r="E1171" s="449" t="s">
        <v>5365</v>
      </c>
      <c r="F1171" s="450">
        <v>14.97</v>
      </c>
      <c r="G1171" s="450">
        <v>16.22</v>
      </c>
      <c r="H1171" s="426">
        <f t="shared" si="18"/>
        <v>14.97</v>
      </c>
    </row>
    <row r="1172" spans="1:8" x14ac:dyDescent="0.25">
      <c r="A1172" s="449"/>
      <c r="B1172" s="449">
        <v>11146</v>
      </c>
      <c r="C1172" s="439" t="s">
        <v>7311</v>
      </c>
      <c r="D1172" s="449" t="s">
        <v>84</v>
      </c>
      <c r="E1172" s="449" t="s">
        <v>5365</v>
      </c>
      <c r="F1172" s="450">
        <v>607.63</v>
      </c>
      <c r="G1172" s="450">
        <v>485.1</v>
      </c>
      <c r="H1172" s="426">
        <f t="shared" si="18"/>
        <v>607.63</v>
      </c>
    </row>
    <row r="1173" spans="1:8" x14ac:dyDescent="0.25">
      <c r="A1173" s="449"/>
      <c r="B1173" s="449">
        <v>11147</v>
      </c>
      <c r="C1173" s="439" t="s">
        <v>7312</v>
      </c>
      <c r="D1173" s="449" t="s">
        <v>84</v>
      </c>
      <c r="E1173" s="449" t="s">
        <v>5365</v>
      </c>
      <c r="F1173" s="450">
        <v>631.41</v>
      </c>
      <c r="G1173" s="450">
        <v>504.09</v>
      </c>
      <c r="H1173" s="426">
        <f t="shared" si="18"/>
        <v>631.41</v>
      </c>
    </row>
    <row r="1174" spans="1:8" x14ac:dyDescent="0.25">
      <c r="A1174" s="449"/>
      <c r="B1174" s="449">
        <v>34872</v>
      </c>
      <c r="C1174" s="439" t="s">
        <v>7313</v>
      </c>
      <c r="D1174" s="449" t="s">
        <v>84</v>
      </c>
      <c r="E1174" s="449" t="s">
        <v>5365</v>
      </c>
      <c r="F1174" s="450">
        <v>638.5</v>
      </c>
      <c r="G1174" s="450">
        <v>509.75</v>
      </c>
      <c r="H1174" s="426">
        <f t="shared" si="18"/>
        <v>638.5</v>
      </c>
    </row>
    <row r="1175" spans="1:8" x14ac:dyDescent="0.25">
      <c r="A1175" s="449"/>
      <c r="B1175" s="449">
        <v>34491</v>
      </c>
      <c r="C1175" s="439" t="s">
        <v>7314</v>
      </c>
      <c r="D1175" s="449" t="s">
        <v>84</v>
      </c>
      <c r="E1175" s="449" t="s">
        <v>5365</v>
      </c>
      <c r="F1175" s="450">
        <v>657.01</v>
      </c>
      <c r="G1175" s="450">
        <v>524.52</v>
      </c>
      <c r="H1175" s="426">
        <f t="shared" si="18"/>
        <v>657.01</v>
      </c>
    </row>
    <row r="1176" spans="1:8" x14ac:dyDescent="0.25">
      <c r="A1176" s="449"/>
      <c r="B1176" s="449">
        <v>34770</v>
      </c>
      <c r="C1176" s="439" t="s">
        <v>7315</v>
      </c>
      <c r="D1176" s="449" t="s">
        <v>4959</v>
      </c>
      <c r="E1176" s="449" t="s">
        <v>5365</v>
      </c>
      <c r="F1176" s="450">
        <v>796.97</v>
      </c>
      <c r="G1176" s="450">
        <v>512.51</v>
      </c>
      <c r="H1176" s="426">
        <f t="shared" si="18"/>
        <v>796.97</v>
      </c>
    </row>
    <row r="1177" spans="1:8" x14ac:dyDescent="0.25">
      <c r="A1177" s="449"/>
      <c r="B1177" s="449">
        <v>1518</v>
      </c>
      <c r="C1177" s="439" t="s">
        <v>7316</v>
      </c>
      <c r="D1177" s="449" t="s">
        <v>4959</v>
      </c>
      <c r="E1177" s="449" t="s">
        <v>6189</v>
      </c>
      <c r="F1177" s="450">
        <v>812.5</v>
      </c>
      <c r="G1177" s="450">
        <v>522.5</v>
      </c>
      <c r="H1177" s="426">
        <f t="shared" si="18"/>
        <v>812.5</v>
      </c>
    </row>
    <row r="1178" spans="1:8" x14ac:dyDescent="0.25">
      <c r="A1178" s="449"/>
      <c r="B1178" s="449">
        <v>41965</v>
      </c>
      <c r="C1178" s="439" t="s">
        <v>7317</v>
      </c>
      <c r="D1178" s="449" t="s">
        <v>4959</v>
      </c>
      <c r="E1178" s="449" t="s">
        <v>5365</v>
      </c>
      <c r="F1178" s="450">
        <v>712.43</v>
      </c>
      <c r="G1178" s="450">
        <v>458.14</v>
      </c>
      <c r="H1178" s="426">
        <f t="shared" si="18"/>
        <v>712.43</v>
      </c>
    </row>
    <row r="1179" spans="1:8" x14ac:dyDescent="0.25">
      <c r="A1179" s="449"/>
      <c r="B1179" s="449">
        <v>1524</v>
      </c>
      <c r="C1179" s="439" t="s">
        <v>7318</v>
      </c>
      <c r="D1179" s="449" t="s">
        <v>84</v>
      </c>
      <c r="E1179" s="449" t="s">
        <v>5365</v>
      </c>
      <c r="F1179" s="450">
        <v>582.98</v>
      </c>
      <c r="G1179" s="450">
        <v>465.42</v>
      </c>
      <c r="H1179" s="426">
        <f t="shared" si="18"/>
        <v>582.98</v>
      </c>
    </row>
    <row r="1180" spans="1:8" x14ac:dyDescent="0.25">
      <c r="A1180" s="449"/>
      <c r="B1180" s="449">
        <v>34492</v>
      </c>
      <c r="C1180" s="439" t="s">
        <v>7319</v>
      </c>
      <c r="D1180" s="449" t="s">
        <v>84</v>
      </c>
      <c r="E1180" s="449" t="s">
        <v>6189</v>
      </c>
      <c r="F1180" s="450">
        <v>540</v>
      </c>
      <c r="G1180" s="450">
        <v>431.11</v>
      </c>
      <c r="H1180" s="426">
        <f t="shared" si="18"/>
        <v>540</v>
      </c>
    </row>
    <row r="1181" spans="1:8" x14ac:dyDescent="0.25">
      <c r="A1181" s="449"/>
      <c r="B1181" s="449">
        <v>38404</v>
      </c>
      <c r="C1181" s="439" t="s">
        <v>7320</v>
      </c>
      <c r="D1181" s="449" t="s">
        <v>84</v>
      </c>
      <c r="E1181" s="449" t="s">
        <v>5365</v>
      </c>
      <c r="F1181" s="450">
        <v>559.33000000000004</v>
      </c>
      <c r="G1181" s="450">
        <v>446.54</v>
      </c>
      <c r="H1181" s="426">
        <f t="shared" si="18"/>
        <v>559.33000000000004</v>
      </c>
    </row>
    <row r="1182" spans="1:8" x14ac:dyDescent="0.25">
      <c r="A1182" s="449"/>
      <c r="B1182" s="449">
        <v>39849</v>
      </c>
      <c r="C1182" s="439" t="s">
        <v>7321</v>
      </c>
      <c r="D1182" s="449" t="s">
        <v>84</v>
      </c>
      <c r="E1182" s="449" t="s">
        <v>5365</v>
      </c>
      <c r="F1182" s="450">
        <v>641</v>
      </c>
      <c r="G1182" s="450">
        <v>511.74</v>
      </c>
      <c r="H1182" s="426">
        <f t="shared" si="18"/>
        <v>641</v>
      </c>
    </row>
    <row r="1183" spans="1:8" x14ac:dyDescent="0.25">
      <c r="A1183" s="449"/>
      <c r="B1183" s="449">
        <v>38464</v>
      </c>
      <c r="C1183" s="439" t="s">
        <v>7322</v>
      </c>
      <c r="D1183" s="449" t="s">
        <v>84</v>
      </c>
      <c r="E1183" s="449" t="s">
        <v>5365</v>
      </c>
      <c r="F1183" s="450">
        <v>650.29999999999995</v>
      </c>
      <c r="G1183" s="450">
        <v>519.16999999999996</v>
      </c>
      <c r="H1183" s="426">
        <f t="shared" si="18"/>
        <v>650.29999999999995</v>
      </c>
    </row>
    <row r="1184" spans="1:8" x14ac:dyDescent="0.25">
      <c r="A1184" s="449"/>
      <c r="B1184" s="449">
        <v>1527</v>
      </c>
      <c r="C1184" s="439" t="s">
        <v>7323</v>
      </c>
      <c r="D1184" s="449" t="s">
        <v>84</v>
      </c>
      <c r="E1184" s="449" t="s">
        <v>5365</v>
      </c>
      <c r="F1184" s="450">
        <v>601.49</v>
      </c>
      <c r="G1184" s="450">
        <v>480.2</v>
      </c>
      <c r="H1184" s="426">
        <f t="shared" si="18"/>
        <v>601.49</v>
      </c>
    </row>
    <row r="1185" spans="1:8" x14ac:dyDescent="0.25">
      <c r="A1185" s="449"/>
      <c r="B1185" s="449">
        <v>34493</v>
      </c>
      <c r="C1185" s="439" t="s">
        <v>7324</v>
      </c>
      <c r="D1185" s="449" t="s">
        <v>84</v>
      </c>
      <c r="E1185" s="449" t="s">
        <v>5365</v>
      </c>
      <c r="F1185" s="450">
        <v>555.22</v>
      </c>
      <c r="G1185" s="450">
        <v>443.26</v>
      </c>
      <c r="H1185" s="426">
        <f t="shared" si="18"/>
        <v>555.22</v>
      </c>
    </row>
    <row r="1186" spans="1:8" x14ac:dyDescent="0.25">
      <c r="A1186" s="449"/>
      <c r="B1186" s="449">
        <v>38405</v>
      </c>
      <c r="C1186" s="439" t="s">
        <v>7325</v>
      </c>
      <c r="D1186" s="449" t="s">
        <v>84</v>
      </c>
      <c r="E1186" s="449" t="s">
        <v>5365</v>
      </c>
      <c r="F1186" s="450">
        <v>576.58000000000004</v>
      </c>
      <c r="G1186" s="450">
        <v>460.32</v>
      </c>
      <c r="H1186" s="426">
        <f t="shared" si="18"/>
        <v>576.58000000000004</v>
      </c>
    </row>
    <row r="1187" spans="1:8" x14ac:dyDescent="0.25">
      <c r="A1187" s="449"/>
      <c r="B1187" s="449">
        <v>38408</v>
      </c>
      <c r="C1187" s="439" t="s">
        <v>7326</v>
      </c>
      <c r="D1187" s="449" t="s">
        <v>84</v>
      </c>
      <c r="E1187" s="449" t="s">
        <v>5365</v>
      </c>
      <c r="F1187" s="450">
        <v>638.22</v>
      </c>
      <c r="G1187" s="450">
        <v>509.52</v>
      </c>
      <c r="H1187" s="426">
        <f t="shared" si="18"/>
        <v>638.22</v>
      </c>
    </row>
    <row r="1188" spans="1:8" x14ac:dyDescent="0.25">
      <c r="A1188" s="449"/>
      <c r="B1188" s="449">
        <v>1525</v>
      </c>
      <c r="C1188" s="439" t="s">
        <v>7327</v>
      </c>
      <c r="D1188" s="449" t="s">
        <v>84</v>
      </c>
      <c r="E1188" s="449" t="s">
        <v>5365</v>
      </c>
      <c r="F1188" s="450">
        <v>619.99</v>
      </c>
      <c r="G1188" s="450">
        <v>494.97</v>
      </c>
      <c r="H1188" s="426">
        <f t="shared" si="18"/>
        <v>619.99</v>
      </c>
    </row>
    <row r="1189" spans="1:8" x14ac:dyDescent="0.25">
      <c r="A1189" s="449"/>
      <c r="B1189" s="449">
        <v>34494</v>
      </c>
      <c r="C1189" s="439" t="s">
        <v>7328</v>
      </c>
      <c r="D1189" s="449" t="s">
        <v>84</v>
      </c>
      <c r="E1189" s="449" t="s">
        <v>5365</v>
      </c>
      <c r="F1189" s="450">
        <v>573.73</v>
      </c>
      <c r="G1189" s="450">
        <v>458.03</v>
      </c>
      <c r="H1189" s="426">
        <f t="shared" si="18"/>
        <v>573.73</v>
      </c>
    </row>
    <row r="1190" spans="1:8" x14ac:dyDescent="0.25">
      <c r="A1190" s="449"/>
      <c r="B1190" s="449">
        <v>38406</v>
      </c>
      <c r="C1190" s="439" t="s">
        <v>7329</v>
      </c>
      <c r="D1190" s="449" t="s">
        <v>84</v>
      </c>
      <c r="E1190" s="449" t="s">
        <v>5365</v>
      </c>
      <c r="F1190" s="450">
        <v>608.83000000000004</v>
      </c>
      <c r="G1190" s="450">
        <v>486.06</v>
      </c>
      <c r="H1190" s="426">
        <f t="shared" si="18"/>
        <v>608.83000000000004</v>
      </c>
    </row>
    <row r="1191" spans="1:8" x14ac:dyDescent="0.25">
      <c r="A1191" s="449"/>
      <c r="B1191" s="449">
        <v>38409</v>
      </c>
      <c r="C1191" s="439" t="s">
        <v>7330</v>
      </c>
      <c r="D1191" s="449" t="s">
        <v>84</v>
      </c>
      <c r="E1191" s="449" t="s">
        <v>5365</v>
      </c>
      <c r="F1191" s="450">
        <v>642.57000000000005</v>
      </c>
      <c r="G1191" s="450">
        <v>513</v>
      </c>
      <c r="H1191" s="426">
        <f t="shared" si="18"/>
        <v>642.57000000000005</v>
      </c>
    </row>
    <row r="1192" spans="1:8" x14ac:dyDescent="0.25">
      <c r="A1192" s="449"/>
      <c r="B1192" s="449">
        <v>43360</v>
      </c>
      <c r="C1192" s="439" t="s">
        <v>7331</v>
      </c>
      <c r="D1192" s="449" t="s">
        <v>84</v>
      </c>
      <c r="E1192" s="449" t="s">
        <v>5365</v>
      </c>
      <c r="F1192" s="450">
        <v>670.02</v>
      </c>
      <c r="G1192" s="450">
        <v>534.91</v>
      </c>
      <c r="H1192" s="426">
        <f t="shared" si="18"/>
        <v>670.02</v>
      </c>
    </row>
    <row r="1193" spans="1:8" x14ac:dyDescent="0.25">
      <c r="A1193" s="449"/>
      <c r="B1193" s="449">
        <v>11145</v>
      </c>
      <c r="C1193" s="439" t="s">
        <v>7332</v>
      </c>
      <c r="D1193" s="449" t="s">
        <v>84</v>
      </c>
      <c r="E1193" s="449" t="s">
        <v>5365</v>
      </c>
      <c r="F1193" s="450">
        <v>638.5</v>
      </c>
      <c r="G1193" s="450">
        <v>509.75</v>
      </c>
      <c r="H1193" s="426">
        <f t="shared" si="18"/>
        <v>638.5</v>
      </c>
    </row>
    <row r="1194" spans="1:8" x14ac:dyDescent="0.25">
      <c r="A1194" s="449"/>
      <c r="B1194" s="449">
        <v>34495</v>
      </c>
      <c r="C1194" s="439" t="s">
        <v>7333</v>
      </c>
      <c r="D1194" s="449" t="s">
        <v>84</v>
      </c>
      <c r="E1194" s="449" t="s">
        <v>5365</v>
      </c>
      <c r="F1194" s="450">
        <v>592.23</v>
      </c>
      <c r="G1194" s="450">
        <v>472.81</v>
      </c>
      <c r="H1194" s="426">
        <f t="shared" si="18"/>
        <v>592.23</v>
      </c>
    </row>
    <row r="1195" spans="1:8" x14ac:dyDescent="0.25">
      <c r="A1195" s="449"/>
      <c r="B1195" s="449">
        <v>34479</v>
      </c>
      <c r="C1195" s="439" t="s">
        <v>7334</v>
      </c>
      <c r="D1195" s="449" t="s">
        <v>84</v>
      </c>
      <c r="E1195" s="449" t="s">
        <v>5365</v>
      </c>
      <c r="F1195" s="450">
        <v>657.01</v>
      </c>
      <c r="G1195" s="450">
        <v>524.52</v>
      </c>
      <c r="H1195" s="426">
        <f t="shared" si="18"/>
        <v>657.01</v>
      </c>
    </row>
    <row r="1196" spans="1:8" x14ac:dyDescent="0.25">
      <c r="A1196" s="449"/>
      <c r="B1196" s="449">
        <v>34496</v>
      </c>
      <c r="C1196" s="439" t="s">
        <v>7335</v>
      </c>
      <c r="D1196" s="449" t="s">
        <v>84</v>
      </c>
      <c r="E1196" s="449" t="s">
        <v>5365</v>
      </c>
      <c r="F1196" s="450">
        <v>617.79999999999995</v>
      </c>
      <c r="G1196" s="450">
        <v>493.22</v>
      </c>
      <c r="H1196" s="426">
        <f t="shared" si="18"/>
        <v>617.79999999999995</v>
      </c>
    </row>
    <row r="1197" spans="1:8" x14ac:dyDescent="0.25">
      <c r="A1197" s="449"/>
      <c r="B1197" s="449">
        <v>34481</v>
      </c>
      <c r="C1197" s="439" t="s">
        <v>7336</v>
      </c>
      <c r="D1197" s="449" t="s">
        <v>84</v>
      </c>
      <c r="E1197" s="449" t="s">
        <v>5365</v>
      </c>
      <c r="F1197" s="450">
        <v>686.49</v>
      </c>
      <c r="G1197" s="450">
        <v>548.05999999999995</v>
      </c>
      <c r="H1197" s="426">
        <f t="shared" si="18"/>
        <v>686.49</v>
      </c>
    </row>
    <row r="1198" spans="1:8" x14ac:dyDescent="0.25">
      <c r="A1198" s="449"/>
      <c r="B1198" s="449">
        <v>34483</v>
      </c>
      <c r="C1198" s="439" t="s">
        <v>7337</v>
      </c>
      <c r="D1198" s="449" t="s">
        <v>84</v>
      </c>
      <c r="E1198" s="449" t="s">
        <v>5365</v>
      </c>
      <c r="F1198" s="450">
        <v>733.47</v>
      </c>
      <c r="G1198" s="450">
        <v>585.57000000000005</v>
      </c>
      <c r="H1198" s="426">
        <f t="shared" si="18"/>
        <v>733.47</v>
      </c>
    </row>
    <row r="1199" spans="1:8" x14ac:dyDescent="0.25">
      <c r="A1199" s="449"/>
      <c r="B1199" s="449">
        <v>34485</v>
      </c>
      <c r="C1199" s="439" t="s">
        <v>7338</v>
      </c>
      <c r="D1199" s="449" t="s">
        <v>84</v>
      </c>
      <c r="E1199" s="449" t="s">
        <v>5365</v>
      </c>
      <c r="F1199" s="450">
        <v>784.36</v>
      </c>
      <c r="G1199" s="450">
        <v>626.20000000000005</v>
      </c>
      <c r="H1199" s="426">
        <f t="shared" si="18"/>
        <v>784.36</v>
      </c>
    </row>
    <row r="1200" spans="1:8" x14ac:dyDescent="0.25">
      <c r="A1200" s="449"/>
      <c r="B1200" s="449">
        <v>14041</v>
      </c>
      <c r="C1200" s="439" t="s">
        <v>7339</v>
      </c>
      <c r="D1200" s="449" t="s">
        <v>84</v>
      </c>
      <c r="E1200" s="449" t="s">
        <v>5365</v>
      </c>
      <c r="F1200" s="450">
        <v>509.87</v>
      </c>
      <c r="G1200" s="450">
        <v>407.06</v>
      </c>
      <c r="H1200" s="426">
        <f t="shared" si="18"/>
        <v>509.87</v>
      </c>
    </row>
    <row r="1201" spans="1:8" x14ac:dyDescent="0.25">
      <c r="A1201" s="449"/>
      <c r="B1201" s="449">
        <v>1523</v>
      </c>
      <c r="C1201" s="439" t="s">
        <v>7340</v>
      </c>
      <c r="D1201" s="449" t="s">
        <v>84</v>
      </c>
      <c r="E1201" s="449" t="s">
        <v>5365</v>
      </c>
      <c r="F1201" s="450">
        <v>518.20000000000005</v>
      </c>
      <c r="G1201" s="450">
        <v>413.71</v>
      </c>
      <c r="H1201" s="426">
        <f t="shared" si="18"/>
        <v>518.20000000000005</v>
      </c>
    </row>
    <row r="1202" spans="1:8" x14ac:dyDescent="0.25">
      <c r="A1202" s="449"/>
      <c r="B1202" s="449">
        <v>14054</v>
      </c>
      <c r="C1202" s="439" t="s">
        <v>7341</v>
      </c>
      <c r="D1202" s="449" t="s">
        <v>60</v>
      </c>
      <c r="E1202" s="449" t="s">
        <v>5365</v>
      </c>
      <c r="F1202" s="450">
        <v>21.98</v>
      </c>
      <c r="G1202" s="450">
        <v>19.32</v>
      </c>
      <c r="H1202" s="426">
        <f t="shared" si="18"/>
        <v>21.98</v>
      </c>
    </row>
    <row r="1203" spans="1:8" x14ac:dyDescent="0.25">
      <c r="A1203" s="449"/>
      <c r="B1203" s="449">
        <v>14052</v>
      </c>
      <c r="C1203" s="439" t="s">
        <v>7342</v>
      </c>
      <c r="D1203" s="449" t="s">
        <v>60</v>
      </c>
      <c r="E1203" s="449" t="s">
        <v>5365</v>
      </c>
      <c r="F1203" s="450">
        <v>16.91</v>
      </c>
      <c r="G1203" s="450">
        <v>14.86</v>
      </c>
      <c r="H1203" s="426">
        <f t="shared" si="18"/>
        <v>16.91</v>
      </c>
    </row>
    <row r="1204" spans="1:8" x14ac:dyDescent="0.25">
      <c r="A1204" s="449"/>
      <c r="B1204" s="449">
        <v>14053</v>
      </c>
      <c r="C1204" s="439" t="s">
        <v>7343</v>
      </c>
      <c r="D1204" s="449" t="s">
        <v>60</v>
      </c>
      <c r="E1204" s="449" t="s">
        <v>5365</v>
      </c>
      <c r="F1204" s="450">
        <v>17.16</v>
      </c>
      <c r="G1204" s="450">
        <v>15.09</v>
      </c>
      <c r="H1204" s="426">
        <f t="shared" si="18"/>
        <v>17.16</v>
      </c>
    </row>
    <row r="1205" spans="1:8" x14ac:dyDescent="0.25">
      <c r="A1205" s="449"/>
      <c r="B1205" s="449">
        <v>2560</v>
      </c>
      <c r="C1205" s="439" t="s">
        <v>7344</v>
      </c>
      <c r="D1205" s="449" t="s">
        <v>60</v>
      </c>
      <c r="E1205" s="449" t="s">
        <v>5365</v>
      </c>
      <c r="F1205" s="450">
        <v>22.75</v>
      </c>
      <c r="G1205" s="450">
        <v>19.989999999999998</v>
      </c>
      <c r="H1205" s="426">
        <f t="shared" si="18"/>
        <v>22.75</v>
      </c>
    </row>
    <row r="1206" spans="1:8" x14ac:dyDescent="0.25">
      <c r="A1206" s="449"/>
      <c r="B1206" s="449">
        <v>2558</v>
      </c>
      <c r="C1206" s="439" t="s">
        <v>7345</v>
      </c>
      <c r="D1206" s="449" t="s">
        <v>60</v>
      </c>
      <c r="E1206" s="449" t="s">
        <v>5365</v>
      </c>
      <c r="F1206" s="450">
        <v>12.92</v>
      </c>
      <c r="G1206" s="450">
        <v>11.36</v>
      </c>
      <c r="H1206" s="426">
        <f t="shared" si="18"/>
        <v>12.92</v>
      </c>
    </row>
    <row r="1207" spans="1:8" x14ac:dyDescent="0.25">
      <c r="A1207" s="449"/>
      <c r="B1207" s="449">
        <v>2559</v>
      </c>
      <c r="C1207" s="439" t="s">
        <v>7346</v>
      </c>
      <c r="D1207" s="449" t="s">
        <v>60</v>
      </c>
      <c r="E1207" s="449" t="s">
        <v>6189</v>
      </c>
      <c r="F1207" s="450">
        <v>18.190000000000001</v>
      </c>
      <c r="G1207" s="450">
        <v>15.99</v>
      </c>
      <c r="H1207" s="426">
        <f t="shared" si="18"/>
        <v>18.190000000000001</v>
      </c>
    </row>
    <row r="1208" spans="1:8" x14ac:dyDescent="0.25">
      <c r="A1208" s="449"/>
      <c r="B1208" s="449">
        <v>2592</v>
      </c>
      <c r="C1208" s="439" t="s">
        <v>7347</v>
      </c>
      <c r="D1208" s="449" t="s">
        <v>60</v>
      </c>
      <c r="E1208" s="449" t="s">
        <v>5365</v>
      </c>
      <c r="F1208" s="450">
        <v>301.55</v>
      </c>
      <c r="G1208" s="450">
        <v>265.08</v>
      </c>
      <c r="H1208" s="426">
        <f t="shared" si="18"/>
        <v>301.55</v>
      </c>
    </row>
    <row r="1209" spans="1:8" x14ac:dyDescent="0.25">
      <c r="A1209" s="449"/>
      <c r="B1209" s="449">
        <v>2589</v>
      </c>
      <c r="C1209" s="439" t="s">
        <v>7348</v>
      </c>
      <c r="D1209" s="449" t="s">
        <v>60</v>
      </c>
      <c r="E1209" s="449" t="s">
        <v>5365</v>
      </c>
      <c r="F1209" s="450">
        <v>40.33</v>
      </c>
      <c r="G1209" s="450">
        <v>35.46</v>
      </c>
      <c r="H1209" s="426">
        <f t="shared" si="18"/>
        <v>40.33</v>
      </c>
    </row>
    <row r="1210" spans="1:8" x14ac:dyDescent="0.25">
      <c r="A1210" s="449"/>
      <c r="B1210" s="449">
        <v>2566</v>
      </c>
      <c r="C1210" s="439" t="s">
        <v>7349</v>
      </c>
      <c r="D1210" s="449" t="s">
        <v>60</v>
      </c>
      <c r="E1210" s="449" t="s">
        <v>5365</v>
      </c>
      <c r="F1210" s="450">
        <v>30.35</v>
      </c>
      <c r="G1210" s="450">
        <v>26.67</v>
      </c>
      <c r="H1210" s="426">
        <f t="shared" si="18"/>
        <v>30.35</v>
      </c>
    </row>
    <row r="1211" spans="1:8" x14ac:dyDescent="0.25">
      <c r="A1211" s="449"/>
      <c r="B1211" s="449">
        <v>2590</v>
      </c>
      <c r="C1211" s="439" t="s">
        <v>7350</v>
      </c>
      <c r="D1211" s="449" t="s">
        <v>60</v>
      </c>
      <c r="E1211" s="449" t="s">
        <v>5365</v>
      </c>
      <c r="F1211" s="450">
        <v>24.75</v>
      </c>
      <c r="G1211" s="450">
        <v>21.76</v>
      </c>
      <c r="H1211" s="426">
        <f t="shared" si="18"/>
        <v>24.75</v>
      </c>
    </row>
    <row r="1212" spans="1:8" x14ac:dyDescent="0.25">
      <c r="A1212" s="449"/>
      <c r="B1212" s="449">
        <v>2591</v>
      </c>
      <c r="C1212" s="439" t="s">
        <v>7351</v>
      </c>
      <c r="D1212" s="449" t="s">
        <v>60</v>
      </c>
      <c r="E1212" s="449" t="s">
        <v>5365</v>
      </c>
      <c r="F1212" s="450">
        <v>14.71</v>
      </c>
      <c r="G1212" s="450">
        <v>12.93</v>
      </c>
      <c r="H1212" s="426">
        <f t="shared" si="18"/>
        <v>14.71</v>
      </c>
    </row>
    <row r="1213" spans="1:8" x14ac:dyDescent="0.25">
      <c r="A1213" s="449"/>
      <c r="B1213" s="449">
        <v>2567</v>
      </c>
      <c r="C1213" s="439" t="s">
        <v>7352</v>
      </c>
      <c r="D1213" s="449" t="s">
        <v>60</v>
      </c>
      <c r="E1213" s="449" t="s">
        <v>5365</v>
      </c>
      <c r="F1213" s="450">
        <v>59.16</v>
      </c>
      <c r="G1213" s="450">
        <v>52.01</v>
      </c>
      <c r="H1213" s="426">
        <f t="shared" si="18"/>
        <v>59.16</v>
      </c>
    </row>
    <row r="1214" spans="1:8" x14ac:dyDescent="0.25">
      <c r="A1214" s="449"/>
      <c r="B1214" s="449">
        <v>2568</v>
      </c>
      <c r="C1214" s="439" t="s">
        <v>7353</v>
      </c>
      <c r="D1214" s="449" t="s">
        <v>60</v>
      </c>
      <c r="E1214" s="449" t="s">
        <v>5365</v>
      </c>
      <c r="F1214" s="450">
        <v>164.29</v>
      </c>
      <c r="G1214" s="450">
        <v>144.41999999999999</v>
      </c>
      <c r="H1214" s="426">
        <f t="shared" si="18"/>
        <v>164.29</v>
      </c>
    </row>
    <row r="1215" spans="1:8" x14ac:dyDescent="0.25">
      <c r="A1215" s="449"/>
      <c r="B1215" s="449">
        <v>2565</v>
      </c>
      <c r="C1215" s="439" t="s">
        <v>7354</v>
      </c>
      <c r="D1215" s="449" t="s">
        <v>60</v>
      </c>
      <c r="E1215" s="449" t="s">
        <v>5365</v>
      </c>
      <c r="F1215" s="450">
        <v>14.74</v>
      </c>
      <c r="G1215" s="450">
        <v>12.95</v>
      </c>
      <c r="H1215" s="426">
        <f t="shared" si="18"/>
        <v>14.74</v>
      </c>
    </row>
    <row r="1216" spans="1:8" x14ac:dyDescent="0.25">
      <c r="A1216" s="449"/>
      <c r="B1216" s="449">
        <v>2594</v>
      </c>
      <c r="C1216" s="439" t="s">
        <v>7355</v>
      </c>
      <c r="D1216" s="449" t="s">
        <v>60</v>
      </c>
      <c r="E1216" s="449" t="s">
        <v>5365</v>
      </c>
      <c r="F1216" s="450">
        <v>273.7</v>
      </c>
      <c r="G1216" s="450">
        <v>240.6</v>
      </c>
      <c r="H1216" s="426">
        <f t="shared" si="18"/>
        <v>273.7</v>
      </c>
    </row>
    <row r="1217" spans="1:8" x14ac:dyDescent="0.25">
      <c r="A1217" s="449"/>
      <c r="B1217" s="449">
        <v>2587</v>
      </c>
      <c r="C1217" s="439" t="s">
        <v>7356</v>
      </c>
      <c r="D1217" s="449" t="s">
        <v>60</v>
      </c>
      <c r="E1217" s="449" t="s">
        <v>5365</v>
      </c>
      <c r="F1217" s="450">
        <v>46.65</v>
      </c>
      <c r="G1217" s="450">
        <v>41</v>
      </c>
      <c r="H1217" s="426">
        <f t="shared" si="18"/>
        <v>46.65</v>
      </c>
    </row>
    <row r="1218" spans="1:8" x14ac:dyDescent="0.25">
      <c r="A1218" s="449"/>
      <c r="B1218" s="449">
        <v>2588</v>
      </c>
      <c r="C1218" s="439" t="s">
        <v>7357</v>
      </c>
      <c r="D1218" s="449" t="s">
        <v>60</v>
      </c>
      <c r="E1218" s="449" t="s">
        <v>5365</v>
      </c>
      <c r="F1218" s="450">
        <v>37.049999999999997</v>
      </c>
      <c r="G1218" s="450">
        <v>32.57</v>
      </c>
      <c r="H1218" s="426">
        <f t="shared" si="18"/>
        <v>37.049999999999997</v>
      </c>
    </row>
    <row r="1219" spans="1:8" x14ac:dyDescent="0.25">
      <c r="A1219" s="449"/>
      <c r="B1219" s="449">
        <v>2570</v>
      </c>
      <c r="C1219" s="439" t="s">
        <v>7358</v>
      </c>
      <c r="D1219" s="449" t="s">
        <v>60</v>
      </c>
      <c r="E1219" s="449" t="s">
        <v>5365</v>
      </c>
      <c r="F1219" s="450">
        <v>23.93</v>
      </c>
      <c r="G1219" s="450">
        <v>21.04</v>
      </c>
      <c r="H1219" s="426">
        <f t="shared" si="18"/>
        <v>23.93</v>
      </c>
    </row>
    <row r="1220" spans="1:8" x14ac:dyDescent="0.25">
      <c r="A1220" s="449"/>
      <c r="B1220" s="449">
        <v>2569</v>
      </c>
      <c r="C1220" s="439" t="s">
        <v>7359</v>
      </c>
      <c r="D1220" s="449" t="s">
        <v>60</v>
      </c>
      <c r="E1220" s="449" t="s">
        <v>5365</v>
      </c>
      <c r="F1220" s="450">
        <v>14.28</v>
      </c>
      <c r="G1220" s="450">
        <v>12.55</v>
      </c>
      <c r="H1220" s="426">
        <f t="shared" si="18"/>
        <v>14.28</v>
      </c>
    </row>
    <row r="1221" spans="1:8" x14ac:dyDescent="0.25">
      <c r="A1221" s="449"/>
      <c r="B1221" s="449">
        <v>2571</v>
      </c>
      <c r="C1221" s="439" t="s">
        <v>7360</v>
      </c>
      <c r="D1221" s="449" t="s">
        <v>60</v>
      </c>
      <c r="E1221" s="449" t="s">
        <v>5365</v>
      </c>
      <c r="F1221" s="450">
        <v>71.040000000000006</v>
      </c>
      <c r="G1221" s="450">
        <v>62.45</v>
      </c>
      <c r="H1221" s="426">
        <f t="shared" si="18"/>
        <v>71.040000000000006</v>
      </c>
    </row>
    <row r="1222" spans="1:8" x14ac:dyDescent="0.25">
      <c r="A1222" s="449"/>
      <c r="B1222" s="449">
        <v>2572</v>
      </c>
      <c r="C1222" s="439" t="s">
        <v>7361</v>
      </c>
      <c r="D1222" s="449" t="s">
        <v>60</v>
      </c>
      <c r="E1222" s="449" t="s">
        <v>5365</v>
      </c>
      <c r="F1222" s="450">
        <v>210.1</v>
      </c>
      <c r="G1222" s="450">
        <v>184.69</v>
      </c>
      <c r="H1222" s="426">
        <f t="shared" si="18"/>
        <v>210.1</v>
      </c>
    </row>
    <row r="1223" spans="1:8" x14ac:dyDescent="0.25">
      <c r="A1223" s="449"/>
      <c r="B1223" s="449">
        <v>2593</v>
      </c>
      <c r="C1223" s="439" t="s">
        <v>7362</v>
      </c>
      <c r="D1223" s="449" t="s">
        <v>60</v>
      </c>
      <c r="E1223" s="449" t="s">
        <v>5365</v>
      </c>
      <c r="F1223" s="450">
        <v>15.22</v>
      </c>
      <c r="G1223" s="450">
        <v>13.38</v>
      </c>
      <c r="H1223" s="426">
        <f t="shared" si="18"/>
        <v>15.22</v>
      </c>
    </row>
    <row r="1224" spans="1:8" x14ac:dyDescent="0.25">
      <c r="A1224" s="449"/>
      <c r="B1224" s="449">
        <v>2595</v>
      </c>
      <c r="C1224" s="439" t="s">
        <v>7363</v>
      </c>
      <c r="D1224" s="449" t="s">
        <v>60</v>
      </c>
      <c r="E1224" s="449" t="s">
        <v>5365</v>
      </c>
      <c r="F1224" s="450">
        <v>327.8</v>
      </c>
      <c r="G1224" s="450">
        <v>288.14999999999998</v>
      </c>
      <c r="H1224" s="426">
        <f t="shared" si="18"/>
        <v>327.8</v>
      </c>
    </row>
    <row r="1225" spans="1:8" x14ac:dyDescent="0.25">
      <c r="A1225" s="449"/>
      <c r="B1225" s="449">
        <v>2576</v>
      </c>
      <c r="C1225" s="439" t="s">
        <v>7364</v>
      </c>
      <c r="D1225" s="449" t="s">
        <v>60</v>
      </c>
      <c r="E1225" s="449" t="s">
        <v>5365</v>
      </c>
      <c r="F1225" s="450">
        <v>55.88</v>
      </c>
      <c r="G1225" s="450">
        <v>49.12</v>
      </c>
      <c r="H1225" s="426">
        <f t="shared" si="18"/>
        <v>55.88</v>
      </c>
    </row>
    <row r="1226" spans="1:8" x14ac:dyDescent="0.25">
      <c r="A1226" s="449"/>
      <c r="B1226" s="449">
        <v>2575</v>
      </c>
      <c r="C1226" s="439" t="s">
        <v>7365</v>
      </c>
      <c r="D1226" s="449" t="s">
        <v>60</v>
      </c>
      <c r="E1226" s="449" t="s">
        <v>5365</v>
      </c>
      <c r="F1226" s="450">
        <v>42.01</v>
      </c>
      <c r="G1226" s="450">
        <v>36.93</v>
      </c>
      <c r="H1226" s="426">
        <f t="shared" si="18"/>
        <v>42.01</v>
      </c>
    </row>
    <row r="1227" spans="1:8" x14ac:dyDescent="0.25">
      <c r="A1227" s="449"/>
      <c r="B1227" s="449">
        <v>2586</v>
      </c>
      <c r="C1227" s="439" t="s">
        <v>7366</v>
      </c>
      <c r="D1227" s="449" t="s">
        <v>60</v>
      </c>
      <c r="E1227" s="449" t="s">
        <v>5365</v>
      </c>
      <c r="F1227" s="450">
        <v>28.28</v>
      </c>
      <c r="G1227" s="450">
        <v>24.86</v>
      </c>
      <c r="H1227" s="426">
        <f t="shared" si="18"/>
        <v>28.28</v>
      </c>
    </row>
    <row r="1228" spans="1:8" x14ac:dyDescent="0.25">
      <c r="A1228" s="449"/>
      <c r="B1228" s="449">
        <v>2573</v>
      </c>
      <c r="C1228" s="439" t="s">
        <v>7367</v>
      </c>
      <c r="D1228" s="449" t="s">
        <v>60</v>
      </c>
      <c r="E1228" s="449" t="s">
        <v>5365</v>
      </c>
      <c r="F1228" s="450">
        <v>17.440000000000001</v>
      </c>
      <c r="G1228" s="450">
        <v>15.33</v>
      </c>
      <c r="H1228" s="426">
        <f t="shared" ref="H1228:H1291" si="19">IF(F1228&gt;0,F1228,G1228)</f>
        <v>17.440000000000001</v>
      </c>
    </row>
    <row r="1229" spans="1:8" x14ac:dyDescent="0.25">
      <c r="A1229" s="449"/>
      <c r="B1229" s="449">
        <v>2577</v>
      </c>
      <c r="C1229" s="439" t="s">
        <v>7368</v>
      </c>
      <c r="D1229" s="449" t="s">
        <v>60</v>
      </c>
      <c r="E1229" s="449" t="s">
        <v>5365</v>
      </c>
      <c r="F1229" s="450">
        <v>75.72</v>
      </c>
      <c r="G1229" s="450">
        <v>66.56</v>
      </c>
      <c r="H1229" s="426">
        <f t="shared" si="19"/>
        <v>75.72</v>
      </c>
    </row>
    <row r="1230" spans="1:8" x14ac:dyDescent="0.25">
      <c r="A1230" s="449"/>
      <c r="B1230" s="449">
        <v>2578</v>
      </c>
      <c r="C1230" s="439" t="s">
        <v>7369</v>
      </c>
      <c r="D1230" s="449" t="s">
        <v>60</v>
      </c>
      <c r="E1230" s="449" t="s">
        <v>5365</v>
      </c>
      <c r="F1230" s="450">
        <v>236.4</v>
      </c>
      <c r="G1230" s="450">
        <v>207.81</v>
      </c>
      <c r="H1230" s="426">
        <f t="shared" si="19"/>
        <v>236.4</v>
      </c>
    </row>
    <row r="1231" spans="1:8" x14ac:dyDescent="0.25">
      <c r="A1231" s="449"/>
      <c r="B1231" s="449">
        <v>2574</v>
      </c>
      <c r="C1231" s="439" t="s">
        <v>7370</v>
      </c>
      <c r="D1231" s="449" t="s">
        <v>60</v>
      </c>
      <c r="E1231" s="449" t="s">
        <v>5365</v>
      </c>
      <c r="F1231" s="450">
        <v>17.559999999999999</v>
      </c>
      <c r="G1231" s="450">
        <v>15.43</v>
      </c>
      <c r="H1231" s="426">
        <f t="shared" si="19"/>
        <v>17.559999999999999</v>
      </c>
    </row>
    <row r="1232" spans="1:8" x14ac:dyDescent="0.25">
      <c r="A1232" s="449"/>
      <c r="B1232" s="449">
        <v>2585</v>
      </c>
      <c r="C1232" s="439" t="s">
        <v>7371</v>
      </c>
      <c r="D1232" s="449" t="s">
        <v>60</v>
      </c>
      <c r="E1232" s="449" t="s">
        <v>5365</v>
      </c>
      <c r="F1232" s="450">
        <v>324.39999999999998</v>
      </c>
      <c r="G1232" s="450">
        <v>285.16000000000003</v>
      </c>
      <c r="H1232" s="426">
        <f t="shared" si="19"/>
        <v>324.39999999999998</v>
      </c>
    </row>
    <row r="1233" spans="1:8" x14ac:dyDescent="0.25">
      <c r="A1233" s="449"/>
      <c r="B1233" s="449">
        <v>12008</v>
      </c>
      <c r="C1233" s="439" t="s">
        <v>7372</v>
      </c>
      <c r="D1233" s="449" t="s">
        <v>60</v>
      </c>
      <c r="E1233" s="449" t="s">
        <v>5365</v>
      </c>
      <c r="F1233" s="450">
        <v>174.05</v>
      </c>
      <c r="G1233" s="450">
        <v>153</v>
      </c>
      <c r="H1233" s="426">
        <f t="shared" si="19"/>
        <v>174.05</v>
      </c>
    </row>
    <row r="1234" spans="1:8" x14ac:dyDescent="0.25">
      <c r="A1234" s="449"/>
      <c r="B1234" s="449">
        <v>2582</v>
      </c>
      <c r="C1234" s="439" t="s">
        <v>7373</v>
      </c>
      <c r="D1234" s="449" t="s">
        <v>60</v>
      </c>
      <c r="E1234" s="449" t="s">
        <v>5365</v>
      </c>
      <c r="F1234" s="450">
        <v>51.83</v>
      </c>
      <c r="G1234" s="450">
        <v>45.56</v>
      </c>
      <c r="H1234" s="426">
        <f t="shared" si="19"/>
        <v>51.83</v>
      </c>
    </row>
    <row r="1235" spans="1:8" x14ac:dyDescent="0.25">
      <c r="A1235" s="449"/>
      <c r="B1235" s="449">
        <v>2597</v>
      </c>
      <c r="C1235" s="439" t="s">
        <v>7374</v>
      </c>
      <c r="D1235" s="449" t="s">
        <v>60</v>
      </c>
      <c r="E1235" s="449" t="s">
        <v>5365</v>
      </c>
      <c r="F1235" s="450">
        <v>44.42</v>
      </c>
      <c r="G1235" s="450">
        <v>39.049999999999997</v>
      </c>
      <c r="H1235" s="426">
        <f t="shared" si="19"/>
        <v>44.42</v>
      </c>
    </row>
    <row r="1236" spans="1:8" x14ac:dyDescent="0.25">
      <c r="A1236" s="449"/>
      <c r="B1236" s="449">
        <v>2581</v>
      </c>
      <c r="C1236" s="439" t="s">
        <v>7375</v>
      </c>
      <c r="D1236" s="449" t="s">
        <v>60</v>
      </c>
      <c r="E1236" s="449" t="s">
        <v>5365</v>
      </c>
      <c r="F1236" s="450">
        <v>27.06</v>
      </c>
      <c r="G1236" s="450">
        <v>23.79</v>
      </c>
      <c r="H1236" s="426">
        <f t="shared" si="19"/>
        <v>27.06</v>
      </c>
    </row>
    <row r="1237" spans="1:8" x14ac:dyDescent="0.25">
      <c r="A1237" s="449"/>
      <c r="B1237" s="449">
        <v>2579</v>
      </c>
      <c r="C1237" s="439" t="s">
        <v>7376</v>
      </c>
      <c r="D1237" s="449" t="s">
        <v>60</v>
      </c>
      <c r="E1237" s="449" t="s">
        <v>5365</v>
      </c>
      <c r="F1237" s="450">
        <v>21.15</v>
      </c>
      <c r="G1237" s="450">
        <v>18.59</v>
      </c>
      <c r="H1237" s="426">
        <f t="shared" si="19"/>
        <v>21.15</v>
      </c>
    </row>
    <row r="1238" spans="1:8" x14ac:dyDescent="0.25">
      <c r="A1238" s="449"/>
      <c r="B1238" s="449">
        <v>2596</v>
      </c>
      <c r="C1238" s="439" t="s">
        <v>7377</v>
      </c>
      <c r="D1238" s="449" t="s">
        <v>60</v>
      </c>
      <c r="E1238" s="449" t="s">
        <v>5365</v>
      </c>
      <c r="F1238" s="450">
        <v>80.040000000000006</v>
      </c>
      <c r="G1238" s="450">
        <v>70.36</v>
      </c>
      <c r="H1238" s="426">
        <f t="shared" si="19"/>
        <v>80.040000000000006</v>
      </c>
    </row>
    <row r="1239" spans="1:8" x14ac:dyDescent="0.25">
      <c r="A1239" s="449"/>
      <c r="B1239" s="449">
        <v>2583</v>
      </c>
      <c r="C1239" s="439" t="s">
        <v>7378</v>
      </c>
      <c r="D1239" s="449" t="s">
        <v>60</v>
      </c>
      <c r="E1239" s="449" t="s">
        <v>5365</v>
      </c>
      <c r="F1239" s="450">
        <v>194.67</v>
      </c>
      <c r="G1239" s="450">
        <v>171.12</v>
      </c>
      <c r="H1239" s="426">
        <f t="shared" si="19"/>
        <v>194.67</v>
      </c>
    </row>
    <row r="1240" spans="1:8" x14ac:dyDescent="0.25">
      <c r="A1240" s="449"/>
      <c r="B1240" s="449">
        <v>2580</v>
      </c>
      <c r="C1240" s="439" t="s">
        <v>7379</v>
      </c>
      <c r="D1240" s="449" t="s">
        <v>60</v>
      </c>
      <c r="E1240" s="449" t="s">
        <v>5365</v>
      </c>
      <c r="F1240" s="450">
        <v>23.18</v>
      </c>
      <c r="G1240" s="450">
        <v>20.38</v>
      </c>
      <c r="H1240" s="426">
        <f t="shared" si="19"/>
        <v>23.18</v>
      </c>
    </row>
    <row r="1241" spans="1:8" x14ac:dyDescent="0.25">
      <c r="A1241" s="449"/>
      <c r="B1241" s="449">
        <v>2584</v>
      </c>
      <c r="C1241" s="439" t="s">
        <v>7380</v>
      </c>
      <c r="D1241" s="449" t="s">
        <v>60</v>
      </c>
      <c r="E1241" s="449" t="s">
        <v>5365</v>
      </c>
      <c r="F1241" s="450">
        <v>324.07</v>
      </c>
      <c r="G1241" s="450">
        <v>284.87</v>
      </c>
      <c r="H1241" s="426">
        <f t="shared" si="19"/>
        <v>324.07</v>
      </c>
    </row>
    <row r="1242" spans="1:8" x14ac:dyDescent="0.25">
      <c r="A1242" s="449"/>
      <c r="B1242" s="449">
        <v>39329</v>
      </c>
      <c r="C1242" s="439" t="s">
        <v>7381</v>
      </c>
      <c r="D1242" s="449" t="s">
        <v>60</v>
      </c>
      <c r="E1242" s="449" t="s">
        <v>5365</v>
      </c>
      <c r="F1242" s="450">
        <v>12.56</v>
      </c>
      <c r="G1242" s="450">
        <v>8.49</v>
      </c>
      <c r="H1242" s="426">
        <f t="shared" si="19"/>
        <v>12.56</v>
      </c>
    </row>
    <row r="1243" spans="1:8" x14ac:dyDescent="0.25">
      <c r="A1243" s="449"/>
      <c r="B1243" s="449">
        <v>12010</v>
      </c>
      <c r="C1243" s="439" t="s">
        <v>7382</v>
      </c>
      <c r="D1243" s="449" t="s">
        <v>60</v>
      </c>
      <c r="E1243" s="449" t="s">
        <v>5365</v>
      </c>
      <c r="F1243" s="450">
        <v>12.01</v>
      </c>
      <c r="G1243" s="450">
        <v>8.1199999999999992</v>
      </c>
      <c r="H1243" s="426">
        <f t="shared" si="19"/>
        <v>12.01</v>
      </c>
    </row>
    <row r="1244" spans="1:8" x14ac:dyDescent="0.25">
      <c r="A1244" s="449"/>
      <c r="B1244" s="449">
        <v>39332</v>
      </c>
      <c r="C1244" s="439" t="s">
        <v>7383</v>
      </c>
      <c r="D1244" s="449" t="s">
        <v>60</v>
      </c>
      <c r="E1244" s="449" t="s">
        <v>5365</v>
      </c>
      <c r="F1244" s="450">
        <v>14.77</v>
      </c>
      <c r="G1244" s="450">
        <v>9.98</v>
      </c>
      <c r="H1244" s="426">
        <f t="shared" si="19"/>
        <v>14.77</v>
      </c>
    </row>
    <row r="1245" spans="1:8" x14ac:dyDescent="0.25">
      <c r="A1245" s="449"/>
      <c r="B1245" s="449">
        <v>39330</v>
      </c>
      <c r="C1245" s="439" t="s">
        <v>7384</v>
      </c>
      <c r="D1245" s="449" t="s">
        <v>60</v>
      </c>
      <c r="E1245" s="449" t="s">
        <v>5365</v>
      </c>
      <c r="F1245" s="450">
        <v>13.22</v>
      </c>
      <c r="G1245" s="450">
        <v>8.93</v>
      </c>
      <c r="H1245" s="426">
        <f t="shared" si="19"/>
        <v>13.22</v>
      </c>
    </row>
    <row r="1246" spans="1:8" x14ac:dyDescent="0.25">
      <c r="A1246" s="449"/>
      <c r="B1246" s="449">
        <v>39331</v>
      </c>
      <c r="C1246" s="439" t="s">
        <v>7385</v>
      </c>
      <c r="D1246" s="449" t="s">
        <v>60</v>
      </c>
      <c r="E1246" s="449" t="s">
        <v>5365</v>
      </c>
      <c r="F1246" s="450">
        <v>11.76</v>
      </c>
      <c r="G1246" s="450">
        <v>7.94</v>
      </c>
      <c r="H1246" s="426">
        <f t="shared" si="19"/>
        <v>11.76</v>
      </c>
    </row>
    <row r="1247" spans="1:8" x14ac:dyDescent="0.25">
      <c r="A1247" s="449"/>
      <c r="B1247" s="449">
        <v>39335</v>
      </c>
      <c r="C1247" s="439" t="s">
        <v>7386</v>
      </c>
      <c r="D1247" s="449" t="s">
        <v>60</v>
      </c>
      <c r="E1247" s="449" t="s">
        <v>5365</v>
      </c>
      <c r="F1247" s="450">
        <v>13.26</v>
      </c>
      <c r="G1247" s="450">
        <v>8.9600000000000009</v>
      </c>
      <c r="H1247" s="426">
        <f t="shared" si="19"/>
        <v>13.26</v>
      </c>
    </row>
    <row r="1248" spans="1:8" x14ac:dyDescent="0.25">
      <c r="A1248" s="449"/>
      <c r="B1248" s="449">
        <v>39333</v>
      </c>
      <c r="C1248" s="439" t="s">
        <v>7387</v>
      </c>
      <c r="D1248" s="449" t="s">
        <v>60</v>
      </c>
      <c r="E1248" s="449" t="s">
        <v>5365</v>
      </c>
      <c r="F1248" s="450">
        <v>11.46</v>
      </c>
      <c r="G1248" s="450">
        <v>7.75</v>
      </c>
      <c r="H1248" s="426">
        <f t="shared" si="19"/>
        <v>11.46</v>
      </c>
    </row>
    <row r="1249" spans="1:8" x14ac:dyDescent="0.25">
      <c r="A1249" s="449"/>
      <c r="B1249" s="449">
        <v>39334</v>
      </c>
      <c r="C1249" s="439" t="s">
        <v>7388</v>
      </c>
      <c r="D1249" s="449" t="s">
        <v>60</v>
      </c>
      <c r="E1249" s="449" t="s">
        <v>5365</v>
      </c>
      <c r="F1249" s="450">
        <v>10.54</v>
      </c>
      <c r="G1249" s="450">
        <v>7.12</v>
      </c>
      <c r="H1249" s="426">
        <f t="shared" si="19"/>
        <v>10.54</v>
      </c>
    </row>
    <row r="1250" spans="1:8" x14ac:dyDescent="0.25">
      <c r="A1250" s="449"/>
      <c r="B1250" s="449">
        <v>12015</v>
      </c>
      <c r="C1250" s="439" t="s">
        <v>7389</v>
      </c>
      <c r="D1250" s="449" t="s">
        <v>60</v>
      </c>
      <c r="E1250" s="449" t="s">
        <v>5365</v>
      </c>
      <c r="F1250" s="450">
        <v>15.41</v>
      </c>
      <c r="G1250" s="450">
        <v>10.41</v>
      </c>
      <c r="H1250" s="426">
        <f t="shared" si="19"/>
        <v>15.41</v>
      </c>
    </row>
    <row r="1251" spans="1:8" x14ac:dyDescent="0.25">
      <c r="A1251" s="449"/>
      <c r="B1251" s="449">
        <v>12016</v>
      </c>
      <c r="C1251" s="439" t="s">
        <v>7390</v>
      </c>
      <c r="D1251" s="449" t="s">
        <v>60</v>
      </c>
      <c r="E1251" s="449" t="s">
        <v>5365</v>
      </c>
      <c r="F1251" s="450">
        <v>13.24</v>
      </c>
      <c r="G1251" s="450">
        <v>8.94</v>
      </c>
      <c r="H1251" s="426">
        <f t="shared" si="19"/>
        <v>13.24</v>
      </c>
    </row>
    <row r="1252" spans="1:8" x14ac:dyDescent="0.25">
      <c r="A1252" s="449"/>
      <c r="B1252" s="449">
        <v>12019</v>
      </c>
      <c r="C1252" s="439" t="s">
        <v>7391</v>
      </c>
      <c r="D1252" s="449" t="s">
        <v>60</v>
      </c>
      <c r="E1252" s="449" t="s">
        <v>5365</v>
      </c>
      <c r="F1252" s="450">
        <v>15.41</v>
      </c>
      <c r="G1252" s="450">
        <v>10.41</v>
      </c>
      <c r="H1252" s="426">
        <f t="shared" si="19"/>
        <v>15.41</v>
      </c>
    </row>
    <row r="1253" spans="1:8" x14ac:dyDescent="0.25">
      <c r="A1253" s="449"/>
      <c r="B1253" s="449">
        <v>12020</v>
      </c>
      <c r="C1253" s="439" t="s">
        <v>7392</v>
      </c>
      <c r="D1253" s="449" t="s">
        <v>60</v>
      </c>
      <c r="E1253" s="449" t="s">
        <v>5365</v>
      </c>
      <c r="F1253" s="450">
        <v>13.24</v>
      </c>
      <c r="G1253" s="450">
        <v>8.94</v>
      </c>
      <c r="H1253" s="426">
        <f t="shared" si="19"/>
        <v>13.24</v>
      </c>
    </row>
    <row r="1254" spans="1:8" x14ac:dyDescent="0.25">
      <c r="A1254" s="449"/>
      <c r="B1254" s="449">
        <v>39338</v>
      </c>
      <c r="C1254" s="439" t="s">
        <v>7393</v>
      </c>
      <c r="D1254" s="449" t="s">
        <v>60</v>
      </c>
      <c r="E1254" s="449" t="s">
        <v>5365</v>
      </c>
      <c r="F1254" s="450">
        <v>14.77</v>
      </c>
      <c r="G1254" s="450">
        <v>9.98</v>
      </c>
      <c r="H1254" s="426">
        <f t="shared" si="19"/>
        <v>14.77</v>
      </c>
    </row>
    <row r="1255" spans="1:8" x14ac:dyDescent="0.25">
      <c r="A1255" s="449"/>
      <c r="B1255" s="449">
        <v>39336</v>
      </c>
      <c r="C1255" s="439" t="s">
        <v>7394</v>
      </c>
      <c r="D1255" s="449" t="s">
        <v>60</v>
      </c>
      <c r="E1255" s="449" t="s">
        <v>5365</v>
      </c>
      <c r="F1255" s="450">
        <v>13.22</v>
      </c>
      <c r="G1255" s="450">
        <v>8.93</v>
      </c>
      <c r="H1255" s="426">
        <f t="shared" si="19"/>
        <v>13.22</v>
      </c>
    </row>
    <row r="1256" spans="1:8" x14ac:dyDescent="0.25">
      <c r="A1256" s="449"/>
      <c r="B1256" s="449">
        <v>39337</v>
      </c>
      <c r="C1256" s="439" t="s">
        <v>7395</v>
      </c>
      <c r="D1256" s="449" t="s">
        <v>60</v>
      </c>
      <c r="E1256" s="449" t="s">
        <v>5365</v>
      </c>
      <c r="F1256" s="450">
        <v>11.76</v>
      </c>
      <c r="G1256" s="450">
        <v>7.94</v>
      </c>
      <c r="H1256" s="426">
        <f t="shared" si="19"/>
        <v>11.76</v>
      </c>
    </row>
    <row r="1257" spans="1:8" x14ac:dyDescent="0.25">
      <c r="A1257" s="449"/>
      <c r="B1257" s="449">
        <v>39341</v>
      </c>
      <c r="C1257" s="439" t="s">
        <v>7396</v>
      </c>
      <c r="D1257" s="449" t="s">
        <v>60</v>
      </c>
      <c r="E1257" s="449" t="s">
        <v>5365</v>
      </c>
      <c r="F1257" s="450">
        <v>19.25</v>
      </c>
      <c r="G1257" s="450">
        <v>13.01</v>
      </c>
      <c r="H1257" s="426">
        <f t="shared" si="19"/>
        <v>19.25</v>
      </c>
    </row>
    <row r="1258" spans="1:8" x14ac:dyDescent="0.25">
      <c r="A1258" s="449"/>
      <c r="B1258" s="449">
        <v>39340</v>
      </c>
      <c r="C1258" s="439" t="s">
        <v>7397</v>
      </c>
      <c r="D1258" s="449" t="s">
        <v>60</v>
      </c>
      <c r="E1258" s="449" t="s">
        <v>5365</v>
      </c>
      <c r="F1258" s="450">
        <v>14.14</v>
      </c>
      <c r="G1258" s="450">
        <v>9.5500000000000007</v>
      </c>
      <c r="H1258" s="426">
        <f t="shared" si="19"/>
        <v>14.14</v>
      </c>
    </row>
    <row r="1259" spans="1:8" x14ac:dyDescent="0.25">
      <c r="A1259" s="449"/>
      <c r="B1259" s="449">
        <v>39342</v>
      </c>
      <c r="C1259" s="439" t="s">
        <v>7398</v>
      </c>
      <c r="D1259" s="449" t="s">
        <v>60</v>
      </c>
      <c r="E1259" s="449" t="s">
        <v>5365</v>
      </c>
      <c r="F1259" s="450">
        <v>19.25</v>
      </c>
      <c r="G1259" s="450">
        <v>13.01</v>
      </c>
      <c r="H1259" s="426">
        <f t="shared" si="19"/>
        <v>19.25</v>
      </c>
    </row>
    <row r="1260" spans="1:8" x14ac:dyDescent="0.25">
      <c r="A1260" s="449"/>
      <c r="B1260" s="449">
        <v>12025</v>
      </c>
      <c r="C1260" s="439" t="s">
        <v>7399</v>
      </c>
      <c r="D1260" s="449" t="s">
        <v>60</v>
      </c>
      <c r="E1260" s="449" t="s">
        <v>5365</v>
      </c>
      <c r="F1260" s="450">
        <v>14.6</v>
      </c>
      <c r="G1260" s="450">
        <v>9.8699999999999992</v>
      </c>
      <c r="H1260" s="426">
        <f t="shared" si="19"/>
        <v>14.6</v>
      </c>
    </row>
    <row r="1261" spans="1:8" x14ac:dyDescent="0.25">
      <c r="A1261" s="449"/>
      <c r="B1261" s="449">
        <v>39345</v>
      </c>
      <c r="C1261" s="439" t="s">
        <v>7400</v>
      </c>
      <c r="D1261" s="449" t="s">
        <v>60</v>
      </c>
      <c r="E1261" s="449" t="s">
        <v>5365</v>
      </c>
      <c r="F1261" s="450">
        <v>22</v>
      </c>
      <c r="G1261" s="450">
        <v>14.87</v>
      </c>
      <c r="H1261" s="426">
        <f t="shared" si="19"/>
        <v>22</v>
      </c>
    </row>
    <row r="1262" spans="1:8" x14ac:dyDescent="0.25">
      <c r="A1262" s="449"/>
      <c r="B1262" s="449">
        <v>39343</v>
      </c>
      <c r="C1262" s="439" t="s">
        <v>7401</v>
      </c>
      <c r="D1262" s="449" t="s">
        <v>60</v>
      </c>
      <c r="E1262" s="449" t="s">
        <v>5365</v>
      </c>
      <c r="F1262" s="450">
        <v>16.260000000000002</v>
      </c>
      <c r="G1262" s="450">
        <v>10.99</v>
      </c>
      <c r="H1262" s="426">
        <f t="shared" si="19"/>
        <v>16.260000000000002</v>
      </c>
    </row>
    <row r="1263" spans="1:8" x14ac:dyDescent="0.25">
      <c r="A1263" s="449"/>
      <c r="B1263" s="449">
        <v>39344</v>
      </c>
      <c r="C1263" s="439" t="s">
        <v>7402</v>
      </c>
      <c r="D1263" s="449" t="s">
        <v>60</v>
      </c>
      <c r="E1263" s="449" t="s">
        <v>5365</v>
      </c>
      <c r="F1263" s="450">
        <v>15.72</v>
      </c>
      <c r="G1263" s="450">
        <v>10.62</v>
      </c>
      <c r="H1263" s="426">
        <f t="shared" si="19"/>
        <v>15.72</v>
      </c>
    </row>
    <row r="1264" spans="1:8" x14ac:dyDescent="0.25">
      <c r="A1264" s="449"/>
      <c r="B1264" s="449">
        <v>12623</v>
      </c>
      <c r="C1264" s="439" t="s">
        <v>7403</v>
      </c>
      <c r="D1264" s="449" t="s">
        <v>73</v>
      </c>
      <c r="E1264" s="449" t="s">
        <v>5365</v>
      </c>
      <c r="F1264" s="450">
        <v>52.61</v>
      </c>
      <c r="G1264" s="450">
        <v>52.87</v>
      </c>
      <c r="H1264" s="426">
        <f t="shared" si="19"/>
        <v>52.61</v>
      </c>
    </row>
    <row r="1265" spans="1:8" x14ac:dyDescent="0.25">
      <c r="A1265" s="449"/>
      <c r="B1265" s="449">
        <v>34498</v>
      </c>
      <c r="C1265" s="439" t="s">
        <v>7404</v>
      </c>
      <c r="D1265" s="449" t="s">
        <v>60</v>
      </c>
      <c r="E1265" s="449" t="s">
        <v>5365</v>
      </c>
      <c r="F1265" s="450">
        <v>132.80000000000001</v>
      </c>
      <c r="G1265" s="450">
        <v>117.35</v>
      </c>
      <c r="H1265" s="426">
        <f t="shared" si="19"/>
        <v>132.80000000000001</v>
      </c>
    </row>
    <row r="1266" spans="1:8" x14ac:dyDescent="0.25">
      <c r="A1266" s="449"/>
      <c r="B1266" s="449">
        <v>13244</v>
      </c>
      <c r="C1266" s="439" t="s">
        <v>7405</v>
      </c>
      <c r="D1266" s="449" t="s">
        <v>60</v>
      </c>
      <c r="E1266" s="449" t="s">
        <v>6189</v>
      </c>
      <c r="F1266" s="450">
        <v>55.9</v>
      </c>
      <c r="G1266" s="450">
        <v>49.4</v>
      </c>
      <c r="H1266" s="426">
        <f t="shared" si="19"/>
        <v>55.9</v>
      </c>
    </row>
    <row r="1267" spans="1:8" x14ac:dyDescent="0.25">
      <c r="A1267" s="449"/>
      <c r="B1267" s="449">
        <v>38998</v>
      </c>
      <c r="C1267" s="439" t="s">
        <v>7406</v>
      </c>
      <c r="D1267" s="449" t="s">
        <v>60</v>
      </c>
      <c r="E1267" s="449" t="s">
        <v>5365</v>
      </c>
      <c r="F1267" s="450">
        <v>10.75</v>
      </c>
      <c r="G1267" s="450">
        <v>12.15</v>
      </c>
      <c r="H1267" s="426">
        <f t="shared" si="19"/>
        <v>10.75</v>
      </c>
    </row>
    <row r="1268" spans="1:8" x14ac:dyDescent="0.25">
      <c r="A1268" s="449"/>
      <c r="B1268" s="449">
        <v>38999</v>
      </c>
      <c r="C1268" s="439" t="s">
        <v>7407</v>
      </c>
      <c r="D1268" s="449" t="s">
        <v>60</v>
      </c>
      <c r="E1268" s="449" t="s">
        <v>5365</v>
      </c>
      <c r="F1268" s="450">
        <v>27.18</v>
      </c>
      <c r="G1268" s="450">
        <v>30.73</v>
      </c>
      <c r="H1268" s="426">
        <f t="shared" si="19"/>
        <v>27.18</v>
      </c>
    </row>
    <row r="1269" spans="1:8" x14ac:dyDescent="0.25">
      <c r="A1269" s="449"/>
      <c r="B1269" s="449">
        <v>38996</v>
      </c>
      <c r="C1269" s="439" t="s">
        <v>7408</v>
      </c>
      <c r="D1269" s="449" t="s">
        <v>60</v>
      </c>
      <c r="E1269" s="449" t="s">
        <v>5365</v>
      </c>
      <c r="F1269" s="450">
        <v>19.21</v>
      </c>
      <c r="G1269" s="450">
        <v>21.72</v>
      </c>
      <c r="H1269" s="426">
        <f t="shared" si="19"/>
        <v>19.21</v>
      </c>
    </row>
    <row r="1270" spans="1:8" x14ac:dyDescent="0.25">
      <c r="A1270" s="449"/>
      <c r="B1270" s="449">
        <v>44173</v>
      </c>
      <c r="C1270" s="439" t="s">
        <v>7409</v>
      </c>
      <c r="D1270" s="449" t="s">
        <v>60</v>
      </c>
      <c r="E1270" s="449" t="s">
        <v>5365</v>
      </c>
      <c r="F1270" s="450">
        <v>18.68</v>
      </c>
      <c r="G1270" s="450">
        <v>21.12</v>
      </c>
      <c r="H1270" s="426">
        <f t="shared" si="19"/>
        <v>18.68</v>
      </c>
    </row>
    <row r="1271" spans="1:8" x14ac:dyDescent="0.25">
      <c r="A1271" s="449"/>
      <c r="B1271" s="449">
        <v>44174</v>
      </c>
      <c r="C1271" s="439" t="s">
        <v>7410</v>
      </c>
      <c r="D1271" s="449" t="s">
        <v>60</v>
      </c>
      <c r="E1271" s="449" t="s">
        <v>5365</v>
      </c>
      <c r="F1271" s="450">
        <v>30.58</v>
      </c>
      <c r="G1271" s="450">
        <v>34.57</v>
      </c>
      <c r="H1271" s="426">
        <f t="shared" si="19"/>
        <v>30.58</v>
      </c>
    </row>
    <row r="1272" spans="1:8" x14ac:dyDescent="0.25">
      <c r="A1272" s="449"/>
      <c r="B1272" s="449">
        <v>38997</v>
      </c>
      <c r="C1272" s="439" t="s">
        <v>7411</v>
      </c>
      <c r="D1272" s="449" t="s">
        <v>60</v>
      </c>
      <c r="E1272" s="449" t="s">
        <v>5365</v>
      </c>
      <c r="F1272" s="450">
        <v>27.48</v>
      </c>
      <c r="G1272" s="450">
        <v>31.07</v>
      </c>
      <c r="H1272" s="426">
        <f t="shared" si="19"/>
        <v>27.48</v>
      </c>
    </row>
    <row r="1273" spans="1:8" x14ac:dyDescent="0.25">
      <c r="A1273" s="449"/>
      <c r="B1273" s="449">
        <v>39600</v>
      </c>
      <c r="C1273" s="439" t="s">
        <v>7412</v>
      </c>
      <c r="D1273" s="449" t="s">
        <v>60</v>
      </c>
      <c r="E1273" s="449" t="s">
        <v>5365</v>
      </c>
      <c r="F1273" s="450">
        <v>15.83</v>
      </c>
      <c r="G1273" s="450">
        <v>17.25</v>
      </c>
      <c r="H1273" s="426">
        <f t="shared" si="19"/>
        <v>15.83</v>
      </c>
    </row>
    <row r="1274" spans="1:8" x14ac:dyDescent="0.25">
      <c r="A1274" s="449"/>
      <c r="B1274" s="449">
        <v>39601</v>
      </c>
      <c r="C1274" s="439" t="s">
        <v>7413</v>
      </c>
      <c r="D1274" s="449" t="s">
        <v>60</v>
      </c>
      <c r="E1274" s="449" t="s">
        <v>5365</v>
      </c>
      <c r="F1274" s="450">
        <v>33.590000000000003</v>
      </c>
      <c r="G1274" s="450">
        <v>36.590000000000003</v>
      </c>
      <c r="H1274" s="426">
        <f t="shared" si="19"/>
        <v>33.590000000000003</v>
      </c>
    </row>
    <row r="1275" spans="1:8" x14ac:dyDescent="0.25">
      <c r="A1275" s="449"/>
      <c r="B1275" s="449">
        <v>39862</v>
      </c>
      <c r="C1275" s="439" t="s">
        <v>7414</v>
      </c>
      <c r="D1275" s="449" t="s">
        <v>60</v>
      </c>
      <c r="E1275" s="449" t="s">
        <v>5365</v>
      </c>
      <c r="F1275" s="450"/>
      <c r="G1275" s="450">
        <v>14.74</v>
      </c>
      <c r="H1275" s="426">
        <f t="shared" si="19"/>
        <v>14.74</v>
      </c>
    </row>
    <row r="1276" spans="1:8" x14ac:dyDescent="0.25">
      <c r="A1276" s="449"/>
      <c r="B1276" s="449">
        <v>39863</v>
      </c>
      <c r="C1276" s="439" t="s">
        <v>7415</v>
      </c>
      <c r="D1276" s="449" t="s">
        <v>60</v>
      </c>
      <c r="E1276" s="449" t="s">
        <v>5365</v>
      </c>
      <c r="F1276" s="450"/>
      <c r="G1276" s="450">
        <v>14.95</v>
      </c>
      <c r="H1276" s="426">
        <f t="shared" si="19"/>
        <v>14.95</v>
      </c>
    </row>
    <row r="1277" spans="1:8" x14ac:dyDescent="0.25">
      <c r="A1277" s="449"/>
      <c r="B1277" s="449">
        <v>39864</v>
      </c>
      <c r="C1277" s="439" t="s">
        <v>7416</v>
      </c>
      <c r="D1277" s="449" t="s">
        <v>60</v>
      </c>
      <c r="E1277" s="449" t="s">
        <v>5365</v>
      </c>
      <c r="F1277" s="450"/>
      <c r="G1277" s="450">
        <v>18.55</v>
      </c>
      <c r="H1277" s="426">
        <f t="shared" si="19"/>
        <v>18.55</v>
      </c>
    </row>
    <row r="1278" spans="1:8" x14ac:dyDescent="0.25">
      <c r="A1278" s="449"/>
      <c r="B1278" s="449">
        <v>39865</v>
      </c>
      <c r="C1278" s="439" t="s">
        <v>7417</v>
      </c>
      <c r="D1278" s="449" t="s">
        <v>60</v>
      </c>
      <c r="E1278" s="449" t="s">
        <v>5365</v>
      </c>
      <c r="F1278" s="450"/>
      <c r="G1278" s="450">
        <v>26.14</v>
      </c>
      <c r="H1278" s="426">
        <f t="shared" si="19"/>
        <v>26.14</v>
      </c>
    </row>
    <row r="1279" spans="1:8" x14ac:dyDescent="0.25">
      <c r="A1279" s="449"/>
      <c r="B1279" s="449">
        <v>2517</v>
      </c>
      <c r="C1279" s="439" t="s">
        <v>7418</v>
      </c>
      <c r="D1279" s="449" t="s">
        <v>60</v>
      </c>
      <c r="E1279" s="449" t="s">
        <v>5365</v>
      </c>
      <c r="F1279" s="450">
        <v>32.29</v>
      </c>
      <c r="G1279" s="450">
        <v>28.38</v>
      </c>
      <c r="H1279" s="426">
        <f t="shared" si="19"/>
        <v>32.29</v>
      </c>
    </row>
    <row r="1280" spans="1:8" x14ac:dyDescent="0.25">
      <c r="A1280" s="449"/>
      <c r="B1280" s="449">
        <v>2522</v>
      </c>
      <c r="C1280" s="439" t="s">
        <v>7419</v>
      </c>
      <c r="D1280" s="449" t="s">
        <v>60</v>
      </c>
      <c r="E1280" s="449" t="s">
        <v>5365</v>
      </c>
      <c r="F1280" s="450">
        <v>20.87</v>
      </c>
      <c r="G1280" s="450">
        <v>18.34</v>
      </c>
      <c r="H1280" s="426">
        <f t="shared" si="19"/>
        <v>20.87</v>
      </c>
    </row>
    <row r="1281" spans="1:8" x14ac:dyDescent="0.25">
      <c r="A1281" s="449"/>
      <c r="B1281" s="449">
        <v>2516</v>
      </c>
      <c r="C1281" s="439" t="s">
        <v>7420</v>
      </c>
      <c r="D1281" s="449" t="s">
        <v>60</v>
      </c>
      <c r="E1281" s="449" t="s">
        <v>5365</v>
      </c>
      <c r="F1281" s="450">
        <v>16.75</v>
      </c>
      <c r="G1281" s="450">
        <v>14.73</v>
      </c>
      <c r="H1281" s="426">
        <f t="shared" si="19"/>
        <v>16.75</v>
      </c>
    </row>
    <row r="1282" spans="1:8" x14ac:dyDescent="0.25">
      <c r="A1282" s="449"/>
      <c r="B1282" s="449">
        <v>2548</v>
      </c>
      <c r="C1282" s="439" t="s">
        <v>7421</v>
      </c>
      <c r="D1282" s="449" t="s">
        <v>60</v>
      </c>
      <c r="E1282" s="449" t="s">
        <v>5365</v>
      </c>
      <c r="F1282" s="450">
        <v>12.83</v>
      </c>
      <c r="G1282" s="450">
        <v>11.28</v>
      </c>
      <c r="H1282" s="426">
        <f t="shared" si="19"/>
        <v>12.83</v>
      </c>
    </row>
    <row r="1283" spans="1:8" x14ac:dyDescent="0.25">
      <c r="A1283" s="449"/>
      <c r="B1283" s="449">
        <v>2518</v>
      </c>
      <c r="C1283" s="439" t="s">
        <v>7422</v>
      </c>
      <c r="D1283" s="449" t="s">
        <v>60</v>
      </c>
      <c r="E1283" s="449" t="s">
        <v>5365</v>
      </c>
      <c r="F1283" s="450">
        <v>153.69</v>
      </c>
      <c r="G1283" s="450">
        <v>135.1</v>
      </c>
      <c r="H1283" s="426">
        <f t="shared" si="19"/>
        <v>153.69</v>
      </c>
    </row>
    <row r="1284" spans="1:8" x14ac:dyDescent="0.25">
      <c r="A1284" s="449"/>
      <c r="B1284" s="449">
        <v>2521</v>
      </c>
      <c r="C1284" s="439" t="s">
        <v>7423</v>
      </c>
      <c r="D1284" s="449" t="s">
        <v>60</v>
      </c>
      <c r="E1284" s="449" t="s">
        <v>5365</v>
      </c>
      <c r="F1284" s="450">
        <v>65.42</v>
      </c>
      <c r="G1284" s="450">
        <v>57.51</v>
      </c>
      <c r="H1284" s="426">
        <f t="shared" si="19"/>
        <v>65.42</v>
      </c>
    </row>
    <row r="1285" spans="1:8" x14ac:dyDescent="0.25">
      <c r="A1285" s="449"/>
      <c r="B1285" s="449">
        <v>2519</v>
      </c>
      <c r="C1285" s="439" t="s">
        <v>7424</v>
      </c>
      <c r="D1285" s="449" t="s">
        <v>60</v>
      </c>
      <c r="E1285" s="449" t="s">
        <v>5365</v>
      </c>
      <c r="F1285" s="450">
        <v>185.32</v>
      </c>
      <c r="G1285" s="450">
        <v>162.9</v>
      </c>
      <c r="H1285" s="426">
        <f t="shared" si="19"/>
        <v>185.32</v>
      </c>
    </row>
    <row r="1286" spans="1:8" x14ac:dyDescent="0.25">
      <c r="A1286" s="449"/>
      <c r="B1286" s="449">
        <v>2515</v>
      </c>
      <c r="C1286" s="439" t="s">
        <v>7425</v>
      </c>
      <c r="D1286" s="449" t="s">
        <v>60</v>
      </c>
      <c r="E1286" s="449" t="s">
        <v>5365</v>
      </c>
      <c r="F1286" s="450">
        <v>13.94</v>
      </c>
      <c r="G1286" s="450">
        <v>12.26</v>
      </c>
      <c r="H1286" s="426">
        <f t="shared" si="19"/>
        <v>13.94</v>
      </c>
    </row>
    <row r="1287" spans="1:8" x14ac:dyDescent="0.25">
      <c r="A1287" s="449"/>
      <c r="B1287" s="449">
        <v>2520</v>
      </c>
      <c r="C1287" s="439" t="s">
        <v>7426</v>
      </c>
      <c r="D1287" s="449" t="s">
        <v>60</v>
      </c>
      <c r="E1287" s="449" t="s">
        <v>5365</v>
      </c>
      <c r="F1287" s="450">
        <v>341.08</v>
      </c>
      <c r="G1287" s="450">
        <v>299.83</v>
      </c>
      <c r="H1287" s="426">
        <f t="shared" si="19"/>
        <v>341.08</v>
      </c>
    </row>
    <row r="1288" spans="1:8" x14ac:dyDescent="0.25">
      <c r="A1288" s="449"/>
      <c r="B1288" s="449">
        <v>1602</v>
      </c>
      <c r="C1288" s="439" t="s">
        <v>7427</v>
      </c>
      <c r="D1288" s="449" t="s">
        <v>60</v>
      </c>
      <c r="E1288" s="449" t="s">
        <v>5365</v>
      </c>
      <c r="F1288" s="450">
        <v>58.9</v>
      </c>
      <c r="G1288" s="450">
        <v>51.86</v>
      </c>
      <c r="H1288" s="426">
        <f t="shared" si="19"/>
        <v>58.9</v>
      </c>
    </row>
    <row r="1289" spans="1:8" x14ac:dyDescent="0.25">
      <c r="A1289" s="449"/>
      <c r="B1289" s="449">
        <v>1601</v>
      </c>
      <c r="C1289" s="439" t="s">
        <v>7428</v>
      </c>
      <c r="D1289" s="449" t="s">
        <v>60</v>
      </c>
      <c r="E1289" s="449" t="s">
        <v>5365</v>
      </c>
      <c r="F1289" s="450">
        <v>52.49</v>
      </c>
      <c r="G1289" s="450">
        <v>46.22</v>
      </c>
      <c r="H1289" s="426">
        <f t="shared" si="19"/>
        <v>52.49</v>
      </c>
    </row>
    <row r="1290" spans="1:8" x14ac:dyDescent="0.25">
      <c r="A1290" s="449"/>
      <c r="B1290" s="449">
        <v>1600</v>
      </c>
      <c r="C1290" s="439" t="s">
        <v>7429</v>
      </c>
      <c r="D1290" s="449" t="s">
        <v>60</v>
      </c>
      <c r="E1290" s="449" t="s">
        <v>5365</v>
      </c>
      <c r="F1290" s="450">
        <v>22.93</v>
      </c>
      <c r="G1290" s="450">
        <v>20.190000000000001</v>
      </c>
      <c r="H1290" s="426">
        <f t="shared" si="19"/>
        <v>22.93</v>
      </c>
    </row>
    <row r="1291" spans="1:8" x14ac:dyDescent="0.25">
      <c r="A1291" s="449"/>
      <c r="B1291" s="449">
        <v>1598</v>
      </c>
      <c r="C1291" s="439" t="s">
        <v>7430</v>
      </c>
      <c r="D1291" s="449" t="s">
        <v>60</v>
      </c>
      <c r="E1291" s="449" t="s">
        <v>5365</v>
      </c>
      <c r="F1291" s="450">
        <v>15.53</v>
      </c>
      <c r="G1291" s="450">
        <v>13.68</v>
      </c>
      <c r="H1291" s="426">
        <f t="shared" si="19"/>
        <v>15.53</v>
      </c>
    </row>
    <row r="1292" spans="1:8" x14ac:dyDescent="0.25">
      <c r="A1292" s="449"/>
      <c r="B1292" s="449">
        <v>1603</v>
      </c>
      <c r="C1292" s="439" t="s">
        <v>7431</v>
      </c>
      <c r="D1292" s="449" t="s">
        <v>60</v>
      </c>
      <c r="E1292" s="449" t="s">
        <v>5365</v>
      </c>
      <c r="F1292" s="450">
        <v>88.93</v>
      </c>
      <c r="G1292" s="450">
        <v>78.290000000000006</v>
      </c>
      <c r="H1292" s="426">
        <f t="shared" ref="H1292:H1355" si="20">IF(F1292&gt;0,F1292,G1292)</f>
        <v>88.93</v>
      </c>
    </row>
    <row r="1293" spans="1:8" x14ac:dyDescent="0.25">
      <c r="A1293" s="449"/>
      <c r="B1293" s="449">
        <v>1599</v>
      </c>
      <c r="C1293" s="439" t="s">
        <v>7432</v>
      </c>
      <c r="D1293" s="449" t="s">
        <v>60</v>
      </c>
      <c r="E1293" s="449" t="s">
        <v>5365</v>
      </c>
      <c r="F1293" s="450">
        <v>18.02</v>
      </c>
      <c r="G1293" s="450">
        <v>15.87</v>
      </c>
      <c r="H1293" s="426">
        <f t="shared" si="20"/>
        <v>18.02</v>
      </c>
    </row>
    <row r="1294" spans="1:8" x14ac:dyDescent="0.25">
      <c r="A1294" s="449"/>
      <c r="B1294" s="449">
        <v>1597</v>
      </c>
      <c r="C1294" s="439" t="s">
        <v>7433</v>
      </c>
      <c r="D1294" s="449" t="s">
        <v>60</v>
      </c>
      <c r="E1294" s="449" t="s">
        <v>5365</v>
      </c>
      <c r="F1294" s="450">
        <v>14.6</v>
      </c>
      <c r="G1294" s="450">
        <v>12.86</v>
      </c>
      <c r="H1294" s="426">
        <f t="shared" si="20"/>
        <v>14.6</v>
      </c>
    </row>
    <row r="1295" spans="1:8" x14ac:dyDescent="0.25">
      <c r="A1295" s="449"/>
      <c r="B1295" s="449">
        <v>39602</v>
      </c>
      <c r="C1295" s="439" t="s">
        <v>7434</v>
      </c>
      <c r="D1295" s="449" t="s">
        <v>60</v>
      </c>
      <c r="E1295" s="449" t="s">
        <v>5365</v>
      </c>
      <c r="F1295" s="450">
        <v>1.68</v>
      </c>
      <c r="G1295" s="450">
        <v>1.83</v>
      </c>
      <c r="H1295" s="426">
        <f t="shared" si="20"/>
        <v>1.68</v>
      </c>
    </row>
    <row r="1296" spans="1:8" x14ac:dyDescent="0.25">
      <c r="A1296" s="449"/>
      <c r="B1296" s="449">
        <v>39603</v>
      </c>
      <c r="C1296" s="439" t="s">
        <v>7435</v>
      </c>
      <c r="D1296" s="449" t="s">
        <v>60</v>
      </c>
      <c r="E1296" s="449" t="s">
        <v>5365</v>
      </c>
      <c r="F1296" s="450">
        <v>3.58</v>
      </c>
      <c r="G1296" s="450">
        <v>3.9</v>
      </c>
      <c r="H1296" s="426">
        <f t="shared" si="20"/>
        <v>3.58</v>
      </c>
    </row>
    <row r="1297" spans="1:8" x14ac:dyDescent="0.25">
      <c r="A1297" s="449"/>
      <c r="B1297" s="449">
        <v>11821</v>
      </c>
      <c r="C1297" s="439" t="s">
        <v>7436</v>
      </c>
      <c r="D1297" s="449" t="s">
        <v>60</v>
      </c>
      <c r="E1297" s="449" t="s">
        <v>5365</v>
      </c>
      <c r="F1297" s="450">
        <v>12</v>
      </c>
      <c r="G1297" s="450">
        <v>10.56</v>
      </c>
      <c r="H1297" s="426">
        <f t="shared" si="20"/>
        <v>12</v>
      </c>
    </row>
    <row r="1298" spans="1:8" x14ac:dyDescent="0.25">
      <c r="A1298" s="449"/>
      <c r="B1298" s="449">
        <v>1562</v>
      </c>
      <c r="C1298" s="439" t="s">
        <v>7437</v>
      </c>
      <c r="D1298" s="449" t="s">
        <v>60</v>
      </c>
      <c r="E1298" s="449" t="s">
        <v>5365</v>
      </c>
      <c r="F1298" s="450">
        <v>19.649999999999999</v>
      </c>
      <c r="G1298" s="450">
        <v>17.3</v>
      </c>
      <c r="H1298" s="426">
        <f t="shared" si="20"/>
        <v>19.649999999999999</v>
      </c>
    </row>
    <row r="1299" spans="1:8" x14ac:dyDescent="0.25">
      <c r="A1299" s="449"/>
      <c r="B1299" s="449">
        <v>1563</v>
      </c>
      <c r="C1299" s="439" t="s">
        <v>7438</v>
      </c>
      <c r="D1299" s="449" t="s">
        <v>60</v>
      </c>
      <c r="E1299" s="449" t="s">
        <v>5365</v>
      </c>
      <c r="F1299" s="450">
        <v>26.36</v>
      </c>
      <c r="G1299" s="450">
        <v>23.21</v>
      </c>
      <c r="H1299" s="426">
        <f t="shared" si="20"/>
        <v>26.36</v>
      </c>
    </row>
    <row r="1300" spans="1:8" x14ac:dyDescent="0.25">
      <c r="A1300" s="449"/>
      <c r="B1300" s="449">
        <v>11856</v>
      </c>
      <c r="C1300" s="439" t="s">
        <v>7439</v>
      </c>
      <c r="D1300" s="449" t="s">
        <v>60</v>
      </c>
      <c r="E1300" s="449" t="s">
        <v>6189</v>
      </c>
      <c r="F1300" s="450">
        <v>7.86</v>
      </c>
      <c r="G1300" s="450">
        <v>6.92</v>
      </c>
      <c r="H1300" s="426">
        <f t="shared" si="20"/>
        <v>7.86</v>
      </c>
    </row>
    <row r="1301" spans="1:8" x14ac:dyDescent="0.25">
      <c r="A1301" s="449"/>
      <c r="B1301" s="449">
        <v>11857</v>
      </c>
      <c r="C1301" s="439" t="s">
        <v>7440</v>
      </c>
      <c r="D1301" s="449" t="s">
        <v>60</v>
      </c>
      <c r="E1301" s="449" t="s">
        <v>5365</v>
      </c>
      <c r="F1301" s="450">
        <v>41.37</v>
      </c>
      <c r="G1301" s="450">
        <v>36.42</v>
      </c>
      <c r="H1301" s="426">
        <f t="shared" si="20"/>
        <v>41.37</v>
      </c>
    </row>
    <row r="1302" spans="1:8" x14ac:dyDescent="0.25">
      <c r="A1302" s="449"/>
      <c r="B1302" s="449">
        <v>11858</v>
      </c>
      <c r="C1302" s="439" t="s">
        <v>7441</v>
      </c>
      <c r="D1302" s="449" t="s">
        <v>60</v>
      </c>
      <c r="E1302" s="449" t="s">
        <v>5365</v>
      </c>
      <c r="F1302" s="450">
        <v>51.34</v>
      </c>
      <c r="G1302" s="450">
        <v>45.2</v>
      </c>
      <c r="H1302" s="426">
        <f t="shared" si="20"/>
        <v>51.34</v>
      </c>
    </row>
    <row r="1303" spans="1:8" x14ac:dyDescent="0.25">
      <c r="A1303" s="449"/>
      <c r="B1303" s="449">
        <v>1539</v>
      </c>
      <c r="C1303" s="439" t="s">
        <v>7442</v>
      </c>
      <c r="D1303" s="449" t="s">
        <v>60</v>
      </c>
      <c r="E1303" s="449" t="s">
        <v>5365</v>
      </c>
      <c r="F1303" s="450">
        <v>9.23</v>
      </c>
      <c r="G1303" s="450">
        <v>8.1300000000000008</v>
      </c>
      <c r="H1303" s="426">
        <f t="shared" si="20"/>
        <v>9.23</v>
      </c>
    </row>
    <row r="1304" spans="1:8" x14ac:dyDescent="0.25">
      <c r="A1304" s="449"/>
      <c r="B1304" s="449">
        <v>11859</v>
      </c>
      <c r="C1304" s="439" t="s">
        <v>7443</v>
      </c>
      <c r="D1304" s="449" t="s">
        <v>60</v>
      </c>
      <c r="E1304" s="449" t="s">
        <v>5365</v>
      </c>
      <c r="F1304" s="450">
        <v>69.849999999999994</v>
      </c>
      <c r="G1304" s="450">
        <v>61.5</v>
      </c>
      <c r="H1304" s="426">
        <f t="shared" si="20"/>
        <v>69.849999999999994</v>
      </c>
    </row>
    <row r="1305" spans="1:8" x14ac:dyDescent="0.25">
      <c r="A1305" s="449"/>
      <c r="B1305" s="449">
        <v>1550</v>
      </c>
      <c r="C1305" s="439" t="s">
        <v>7444</v>
      </c>
      <c r="D1305" s="449" t="s">
        <v>60</v>
      </c>
      <c r="E1305" s="449" t="s">
        <v>5365</v>
      </c>
      <c r="F1305" s="450">
        <v>9.74</v>
      </c>
      <c r="G1305" s="450">
        <v>8.58</v>
      </c>
      <c r="H1305" s="426">
        <f t="shared" si="20"/>
        <v>9.74</v>
      </c>
    </row>
    <row r="1306" spans="1:8" x14ac:dyDescent="0.25">
      <c r="A1306" s="449"/>
      <c r="B1306" s="449">
        <v>11854</v>
      </c>
      <c r="C1306" s="439" t="s">
        <v>7445</v>
      </c>
      <c r="D1306" s="449" t="s">
        <v>60</v>
      </c>
      <c r="E1306" s="449" t="s">
        <v>5365</v>
      </c>
      <c r="F1306" s="450">
        <v>12.17</v>
      </c>
      <c r="G1306" s="450">
        <v>10.72</v>
      </c>
      <c r="H1306" s="426">
        <f t="shared" si="20"/>
        <v>12.17</v>
      </c>
    </row>
    <row r="1307" spans="1:8" x14ac:dyDescent="0.25">
      <c r="A1307" s="449"/>
      <c r="B1307" s="449">
        <v>11862</v>
      </c>
      <c r="C1307" s="439" t="s">
        <v>7446</v>
      </c>
      <c r="D1307" s="449" t="s">
        <v>60</v>
      </c>
      <c r="E1307" s="449" t="s">
        <v>5365</v>
      </c>
      <c r="F1307" s="450">
        <v>17.079999999999998</v>
      </c>
      <c r="G1307" s="450">
        <v>15.04</v>
      </c>
      <c r="H1307" s="426">
        <f t="shared" si="20"/>
        <v>17.079999999999998</v>
      </c>
    </row>
    <row r="1308" spans="1:8" x14ac:dyDescent="0.25">
      <c r="A1308" s="449"/>
      <c r="B1308" s="449">
        <v>11863</v>
      </c>
      <c r="C1308" s="439" t="s">
        <v>7447</v>
      </c>
      <c r="D1308" s="449" t="s">
        <v>60</v>
      </c>
      <c r="E1308" s="449" t="s">
        <v>5365</v>
      </c>
      <c r="F1308" s="450">
        <v>6.9</v>
      </c>
      <c r="G1308" s="450">
        <v>6.07</v>
      </c>
      <c r="H1308" s="426">
        <f t="shared" si="20"/>
        <v>6.9</v>
      </c>
    </row>
    <row r="1309" spans="1:8" x14ac:dyDescent="0.25">
      <c r="A1309" s="449"/>
      <c r="B1309" s="449">
        <v>11855</v>
      </c>
      <c r="C1309" s="439" t="s">
        <v>7448</v>
      </c>
      <c r="D1309" s="449" t="s">
        <v>60</v>
      </c>
      <c r="E1309" s="449" t="s">
        <v>5365</v>
      </c>
      <c r="F1309" s="450">
        <v>25.49</v>
      </c>
      <c r="G1309" s="450">
        <v>22.45</v>
      </c>
      <c r="H1309" s="426">
        <f t="shared" si="20"/>
        <v>25.49</v>
      </c>
    </row>
    <row r="1310" spans="1:8" x14ac:dyDescent="0.25">
      <c r="A1310" s="449"/>
      <c r="B1310" s="449">
        <v>11864</v>
      </c>
      <c r="C1310" s="439" t="s">
        <v>7449</v>
      </c>
      <c r="D1310" s="449" t="s">
        <v>60</v>
      </c>
      <c r="E1310" s="449" t="s">
        <v>5365</v>
      </c>
      <c r="F1310" s="450">
        <v>38.549999999999997</v>
      </c>
      <c r="G1310" s="450">
        <v>33.93</v>
      </c>
      <c r="H1310" s="426">
        <f t="shared" si="20"/>
        <v>38.549999999999997</v>
      </c>
    </row>
    <row r="1311" spans="1:8" x14ac:dyDescent="0.25">
      <c r="A1311" s="449"/>
      <c r="B1311" s="449">
        <v>2527</v>
      </c>
      <c r="C1311" s="439" t="s">
        <v>7450</v>
      </c>
      <c r="D1311" s="449" t="s">
        <v>60</v>
      </c>
      <c r="E1311" s="449" t="s">
        <v>5365</v>
      </c>
      <c r="F1311" s="450">
        <v>11.56</v>
      </c>
      <c r="G1311" s="450">
        <v>10.16</v>
      </c>
      <c r="H1311" s="426">
        <f t="shared" si="20"/>
        <v>11.56</v>
      </c>
    </row>
    <row r="1312" spans="1:8" x14ac:dyDescent="0.25">
      <c r="A1312" s="449"/>
      <c r="B1312" s="449">
        <v>2526</v>
      </c>
      <c r="C1312" s="439" t="s">
        <v>7451</v>
      </c>
      <c r="D1312" s="449" t="s">
        <v>60</v>
      </c>
      <c r="E1312" s="449" t="s">
        <v>5365</v>
      </c>
      <c r="F1312" s="450">
        <v>7.4</v>
      </c>
      <c r="G1312" s="450">
        <v>6.51</v>
      </c>
      <c r="H1312" s="426">
        <f t="shared" si="20"/>
        <v>7.4</v>
      </c>
    </row>
    <row r="1313" spans="1:8" x14ac:dyDescent="0.25">
      <c r="A1313" s="449"/>
      <c r="B1313" s="449">
        <v>2483</v>
      </c>
      <c r="C1313" s="439" t="s">
        <v>7452</v>
      </c>
      <c r="D1313" s="449" t="s">
        <v>60</v>
      </c>
      <c r="E1313" s="449" t="s">
        <v>5365</v>
      </c>
      <c r="F1313" s="450">
        <v>5.27</v>
      </c>
      <c r="G1313" s="450">
        <v>4.63</v>
      </c>
      <c r="H1313" s="426">
        <f t="shared" si="20"/>
        <v>5.27</v>
      </c>
    </row>
    <row r="1314" spans="1:8" x14ac:dyDescent="0.25">
      <c r="A1314" s="449"/>
      <c r="B1314" s="449">
        <v>2487</v>
      </c>
      <c r="C1314" s="439" t="s">
        <v>7453</v>
      </c>
      <c r="D1314" s="449" t="s">
        <v>60</v>
      </c>
      <c r="E1314" s="449" t="s">
        <v>5365</v>
      </c>
      <c r="F1314" s="450">
        <v>2.52</v>
      </c>
      <c r="G1314" s="450">
        <v>2.2200000000000002</v>
      </c>
      <c r="H1314" s="426">
        <f t="shared" si="20"/>
        <v>2.52</v>
      </c>
    </row>
    <row r="1315" spans="1:8" x14ac:dyDescent="0.25">
      <c r="A1315" s="449"/>
      <c r="B1315" s="449">
        <v>2528</v>
      </c>
      <c r="C1315" s="439" t="s">
        <v>7454</v>
      </c>
      <c r="D1315" s="449" t="s">
        <v>60</v>
      </c>
      <c r="E1315" s="449" t="s">
        <v>5365</v>
      </c>
      <c r="F1315" s="450">
        <v>29.08</v>
      </c>
      <c r="G1315" s="450">
        <v>25.56</v>
      </c>
      <c r="H1315" s="426">
        <f t="shared" si="20"/>
        <v>29.08</v>
      </c>
    </row>
    <row r="1316" spans="1:8" x14ac:dyDescent="0.25">
      <c r="A1316" s="449"/>
      <c r="B1316" s="449">
        <v>2489</v>
      </c>
      <c r="C1316" s="439" t="s">
        <v>7455</v>
      </c>
      <c r="D1316" s="449" t="s">
        <v>60</v>
      </c>
      <c r="E1316" s="449" t="s">
        <v>5365</v>
      </c>
      <c r="F1316" s="450">
        <v>12.81</v>
      </c>
      <c r="G1316" s="450">
        <v>11.26</v>
      </c>
      <c r="H1316" s="426">
        <f t="shared" si="20"/>
        <v>12.81</v>
      </c>
    </row>
    <row r="1317" spans="1:8" x14ac:dyDescent="0.25">
      <c r="A1317" s="449"/>
      <c r="B1317" s="449">
        <v>2484</v>
      </c>
      <c r="C1317" s="439" t="s">
        <v>7456</v>
      </c>
      <c r="D1317" s="449" t="s">
        <v>60</v>
      </c>
      <c r="E1317" s="449" t="s">
        <v>5365</v>
      </c>
      <c r="F1317" s="450">
        <v>42.24</v>
      </c>
      <c r="G1317" s="450">
        <v>37.130000000000003</v>
      </c>
      <c r="H1317" s="426">
        <f t="shared" si="20"/>
        <v>42.24</v>
      </c>
    </row>
    <row r="1318" spans="1:8" x14ac:dyDescent="0.25">
      <c r="A1318" s="449"/>
      <c r="B1318" s="449">
        <v>2488</v>
      </c>
      <c r="C1318" s="439" t="s">
        <v>7457</v>
      </c>
      <c r="D1318" s="449" t="s">
        <v>60</v>
      </c>
      <c r="E1318" s="449" t="s">
        <v>5365</v>
      </c>
      <c r="F1318" s="450">
        <v>2.96</v>
      </c>
      <c r="G1318" s="450">
        <v>2.6</v>
      </c>
      <c r="H1318" s="426">
        <f t="shared" si="20"/>
        <v>2.96</v>
      </c>
    </row>
    <row r="1319" spans="1:8" x14ac:dyDescent="0.25">
      <c r="A1319" s="449"/>
      <c r="B1319" s="449">
        <v>2485</v>
      </c>
      <c r="C1319" s="439" t="s">
        <v>7458</v>
      </c>
      <c r="D1319" s="449" t="s">
        <v>60</v>
      </c>
      <c r="E1319" s="449" t="s">
        <v>5365</v>
      </c>
      <c r="F1319" s="450">
        <v>66.2</v>
      </c>
      <c r="G1319" s="450">
        <v>58.19</v>
      </c>
      <c r="H1319" s="426">
        <f t="shared" si="20"/>
        <v>66.2</v>
      </c>
    </row>
    <row r="1320" spans="1:8" x14ac:dyDescent="0.25">
      <c r="A1320" s="449"/>
      <c r="B1320" s="449">
        <v>44247</v>
      </c>
      <c r="C1320" s="439" t="s">
        <v>7459</v>
      </c>
      <c r="D1320" s="449" t="s">
        <v>60</v>
      </c>
      <c r="E1320" s="449" t="s">
        <v>5365</v>
      </c>
      <c r="F1320" s="450">
        <v>2016.11</v>
      </c>
      <c r="G1320" s="450">
        <v>1570.15</v>
      </c>
      <c r="H1320" s="426">
        <f t="shared" si="20"/>
        <v>2016.11</v>
      </c>
    </row>
    <row r="1321" spans="1:8" x14ac:dyDescent="0.25">
      <c r="A1321" s="449"/>
      <c r="B1321" s="449">
        <v>38005</v>
      </c>
      <c r="C1321" s="439" t="s">
        <v>7460</v>
      </c>
      <c r="D1321" s="449" t="s">
        <v>60</v>
      </c>
      <c r="E1321" s="449" t="s">
        <v>5365</v>
      </c>
      <c r="F1321" s="450">
        <v>23.97</v>
      </c>
      <c r="G1321" s="450">
        <v>18.670000000000002</v>
      </c>
      <c r="H1321" s="426">
        <f t="shared" si="20"/>
        <v>23.97</v>
      </c>
    </row>
    <row r="1322" spans="1:8" x14ac:dyDescent="0.25">
      <c r="A1322" s="449"/>
      <c r="B1322" s="449">
        <v>38006</v>
      </c>
      <c r="C1322" s="439" t="s">
        <v>7461</v>
      </c>
      <c r="D1322" s="449" t="s">
        <v>60</v>
      </c>
      <c r="E1322" s="449" t="s">
        <v>5365</v>
      </c>
      <c r="F1322" s="450">
        <v>31.85</v>
      </c>
      <c r="G1322" s="450">
        <v>24.81</v>
      </c>
      <c r="H1322" s="426">
        <f t="shared" si="20"/>
        <v>31.85</v>
      </c>
    </row>
    <row r="1323" spans="1:8" x14ac:dyDescent="0.25">
      <c r="A1323" s="449"/>
      <c r="B1323" s="449">
        <v>38428</v>
      </c>
      <c r="C1323" s="439" t="s">
        <v>7462</v>
      </c>
      <c r="D1323" s="449" t="s">
        <v>60</v>
      </c>
      <c r="E1323" s="449" t="s">
        <v>5365</v>
      </c>
      <c r="F1323" s="450">
        <v>28.53</v>
      </c>
      <c r="G1323" s="450">
        <v>22.22</v>
      </c>
      <c r="H1323" s="426">
        <f t="shared" si="20"/>
        <v>28.53</v>
      </c>
    </row>
    <row r="1324" spans="1:8" x14ac:dyDescent="0.25">
      <c r="A1324" s="449"/>
      <c r="B1324" s="449">
        <v>38007</v>
      </c>
      <c r="C1324" s="439" t="s">
        <v>7463</v>
      </c>
      <c r="D1324" s="449" t="s">
        <v>60</v>
      </c>
      <c r="E1324" s="449" t="s">
        <v>5365</v>
      </c>
      <c r="F1324" s="450">
        <v>36.75</v>
      </c>
      <c r="G1324" s="450">
        <v>28.62</v>
      </c>
      <c r="H1324" s="426">
        <f t="shared" si="20"/>
        <v>36.75</v>
      </c>
    </row>
    <row r="1325" spans="1:8" x14ac:dyDescent="0.25">
      <c r="A1325" s="449"/>
      <c r="B1325" s="449">
        <v>38008</v>
      </c>
      <c r="C1325" s="439" t="s">
        <v>7464</v>
      </c>
      <c r="D1325" s="449" t="s">
        <v>60</v>
      </c>
      <c r="E1325" s="449" t="s">
        <v>5365</v>
      </c>
      <c r="F1325" s="450">
        <v>58.81</v>
      </c>
      <c r="G1325" s="450">
        <v>45.8</v>
      </c>
      <c r="H1325" s="426">
        <f t="shared" si="20"/>
        <v>58.81</v>
      </c>
    </row>
    <row r="1326" spans="1:8" x14ac:dyDescent="0.25">
      <c r="A1326" s="449"/>
      <c r="B1326" s="449">
        <v>38009</v>
      </c>
      <c r="C1326" s="439" t="s">
        <v>7465</v>
      </c>
      <c r="D1326" s="449" t="s">
        <v>60</v>
      </c>
      <c r="E1326" s="449" t="s">
        <v>5365</v>
      </c>
      <c r="F1326" s="450">
        <v>72</v>
      </c>
      <c r="G1326" s="450">
        <v>56.07</v>
      </c>
      <c r="H1326" s="426">
        <f t="shared" si="20"/>
        <v>72</v>
      </c>
    </row>
    <row r="1327" spans="1:8" x14ac:dyDescent="0.25">
      <c r="A1327" s="449"/>
      <c r="B1327" s="449">
        <v>44248</v>
      </c>
      <c r="C1327" s="439" t="s">
        <v>7466</v>
      </c>
      <c r="D1327" s="449" t="s">
        <v>60</v>
      </c>
      <c r="E1327" s="449" t="s">
        <v>5365</v>
      </c>
      <c r="F1327" s="450">
        <v>117.36</v>
      </c>
      <c r="G1327" s="450">
        <v>91.4</v>
      </c>
      <c r="H1327" s="426">
        <f t="shared" si="20"/>
        <v>117.36</v>
      </c>
    </row>
    <row r="1328" spans="1:8" x14ac:dyDescent="0.25">
      <c r="A1328" s="449"/>
      <c r="B1328" s="449">
        <v>44249</v>
      </c>
      <c r="C1328" s="439" t="s">
        <v>7467</v>
      </c>
      <c r="D1328" s="449" t="s">
        <v>60</v>
      </c>
      <c r="E1328" s="449" t="s">
        <v>5365</v>
      </c>
      <c r="F1328" s="450">
        <v>452.79</v>
      </c>
      <c r="G1328" s="450">
        <v>352.63</v>
      </c>
      <c r="H1328" s="426">
        <f t="shared" si="20"/>
        <v>452.79</v>
      </c>
    </row>
    <row r="1329" spans="1:8" x14ac:dyDescent="0.25">
      <c r="A1329" s="449"/>
      <c r="B1329" s="449">
        <v>44250</v>
      </c>
      <c r="C1329" s="439" t="s">
        <v>7468</v>
      </c>
      <c r="D1329" s="449" t="s">
        <v>60</v>
      </c>
      <c r="E1329" s="449" t="s">
        <v>5365</v>
      </c>
      <c r="F1329" s="450">
        <v>657.55</v>
      </c>
      <c r="G1329" s="450">
        <v>512.1</v>
      </c>
      <c r="H1329" s="426">
        <f t="shared" si="20"/>
        <v>657.55</v>
      </c>
    </row>
    <row r="1330" spans="1:8" x14ac:dyDescent="0.25">
      <c r="A1330" s="449"/>
      <c r="B1330" s="449">
        <v>39279</v>
      </c>
      <c r="C1330" s="439" t="s">
        <v>7469</v>
      </c>
      <c r="D1330" s="449" t="s">
        <v>60</v>
      </c>
      <c r="E1330" s="449" t="s">
        <v>5365</v>
      </c>
      <c r="F1330" s="450">
        <v>15.62</v>
      </c>
      <c r="G1330" s="450">
        <v>9.76</v>
      </c>
      <c r="H1330" s="426">
        <f t="shared" si="20"/>
        <v>15.62</v>
      </c>
    </row>
    <row r="1331" spans="1:8" x14ac:dyDescent="0.25">
      <c r="A1331" s="449"/>
      <c r="B1331" s="449">
        <v>39280</v>
      </c>
      <c r="C1331" s="439" t="s">
        <v>7470</v>
      </c>
      <c r="D1331" s="449" t="s">
        <v>60</v>
      </c>
      <c r="E1331" s="449" t="s">
        <v>5365</v>
      </c>
      <c r="F1331" s="450">
        <v>17.5</v>
      </c>
      <c r="G1331" s="450">
        <v>10.94</v>
      </c>
      <c r="H1331" s="426">
        <f t="shared" si="20"/>
        <v>17.5</v>
      </c>
    </row>
    <row r="1332" spans="1:8" x14ac:dyDescent="0.25">
      <c r="A1332" s="449"/>
      <c r="B1332" s="449">
        <v>39281</v>
      </c>
      <c r="C1332" s="439" t="s">
        <v>7471</v>
      </c>
      <c r="D1332" s="449" t="s">
        <v>60</v>
      </c>
      <c r="E1332" s="449" t="s">
        <v>5365</v>
      </c>
      <c r="F1332" s="450">
        <v>23.13</v>
      </c>
      <c r="G1332" s="450">
        <v>14.45</v>
      </c>
      <c r="H1332" s="426">
        <f t="shared" si="20"/>
        <v>23.13</v>
      </c>
    </row>
    <row r="1333" spans="1:8" x14ac:dyDescent="0.25">
      <c r="A1333" s="449"/>
      <c r="B1333" s="449">
        <v>39282</v>
      </c>
      <c r="C1333" s="439" t="s">
        <v>7472</v>
      </c>
      <c r="D1333" s="449" t="s">
        <v>60</v>
      </c>
      <c r="E1333" s="449" t="s">
        <v>5365</v>
      </c>
      <c r="F1333" s="450">
        <v>32.29</v>
      </c>
      <c r="G1333" s="450">
        <v>20.18</v>
      </c>
      <c r="H1333" s="426">
        <f t="shared" si="20"/>
        <v>32.29</v>
      </c>
    </row>
    <row r="1334" spans="1:8" x14ac:dyDescent="0.25">
      <c r="A1334" s="449"/>
      <c r="B1334" s="449">
        <v>38844</v>
      </c>
      <c r="C1334" s="439" t="s">
        <v>7473</v>
      </c>
      <c r="D1334" s="449" t="s">
        <v>60</v>
      </c>
      <c r="E1334" s="449" t="s">
        <v>6189</v>
      </c>
      <c r="F1334" s="450">
        <v>15.84</v>
      </c>
      <c r="G1334" s="450">
        <v>9.9</v>
      </c>
      <c r="H1334" s="426">
        <f t="shared" si="20"/>
        <v>15.84</v>
      </c>
    </row>
    <row r="1335" spans="1:8" x14ac:dyDescent="0.25">
      <c r="A1335" s="449"/>
      <c r="B1335" s="449">
        <v>38846</v>
      </c>
      <c r="C1335" s="439" t="s">
        <v>7474</v>
      </c>
      <c r="D1335" s="449" t="s">
        <v>60</v>
      </c>
      <c r="E1335" s="449" t="s">
        <v>5365</v>
      </c>
      <c r="F1335" s="450">
        <v>16.12</v>
      </c>
      <c r="G1335" s="450">
        <v>10.07</v>
      </c>
      <c r="H1335" s="426">
        <f t="shared" si="20"/>
        <v>16.12</v>
      </c>
    </row>
    <row r="1336" spans="1:8" x14ac:dyDescent="0.25">
      <c r="A1336" s="449"/>
      <c r="B1336" s="449">
        <v>38847</v>
      </c>
      <c r="C1336" s="439" t="s">
        <v>7475</v>
      </c>
      <c r="D1336" s="449" t="s">
        <v>60</v>
      </c>
      <c r="E1336" s="449" t="s">
        <v>5365</v>
      </c>
      <c r="F1336" s="450">
        <v>18.88</v>
      </c>
      <c r="G1336" s="450">
        <v>11.8</v>
      </c>
      <c r="H1336" s="426">
        <f t="shared" si="20"/>
        <v>18.88</v>
      </c>
    </row>
    <row r="1337" spans="1:8" x14ac:dyDescent="0.25">
      <c r="A1337" s="449"/>
      <c r="B1337" s="449">
        <v>38850</v>
      </c>
      <c r="C1337" s="439" t="s">
        <v>7476</v>
      </c>
      <c r="D1337" s="449" t="s">
        <v>60</v>
      </c>
      <c r="E1337" s="449" t="s">
        <v>5365</v>
      </c>
      <c r="F1337" s="450">
        <v>34.090000000000003</v>
      </c>
      <c r="G1337" s="450">
        <v>21.31</v>
      </c>
      <c r="H1337" s="426">
        <f t="shared" si="20"/>
        <v>34.090000000000003</v>
      </c>
    </row>
    <row r="1338" spans="1:8" x14ac:dyDescent="0.25">
      <c r="A1338" s="449"/>
      <c r="B1338" s="449">
        <v>38848</v>
      </c>
      <c r="C1338" s="439" t="s">
        <v>7477</v>
      </c>
      <c r="D1338" s="449" t="s">
        <v>60</v>
      </c>
      <c r="E1338" s="449" t="s">
        <v>5365</v>
      </c>
      <c r="F1338" s="450">
        <v>22.35</v>
      </c>
      <c r="G1338" s="450">
        <v>13.97</v>
      </c>
      <c r="H1338" s="426">
        <f t="shared" si="20"/>
        <v>22.35</v>
      </c>
    </row>
    <row r="1339" spans="1:8" x14ac:dyDescent="0.25">
      <c r="A1339" s="449"/>
      <c r="B1339" s="449">
        <v>38851</v>
      </c>
      <c r="C1339" s="439" t="s">
        <v>7478</v>
      </c>
      <c r="D1339" s="449" t="s">
        <v>60</v>
      </c>
      <c r="E1339" s="449" t="s">
        <v>5365</v>
      </c>
      <c r="F1339" s="450">
        <v>38.549999999999997</v>
      </c>
      <c r="G1339" s="450">
        <v>24.09</v>
      </c>
      <c r="H1339" s="426">
        <f t="shared" si="20"/>
        <v>38.549999999999997</v>
      </c>
    </row>
    <row r="1340" spans="1:8" x14ac:dyDescent="0.25">
      <c r="A1340" s="449"/>
      <c r="B1340" s="449">
        <v>38854</v>
      </c>
      <c r="C1340" s="439" t="s">
        <v>7479</v>
      </c>
      <c r="D1340" s="449" t="s">
        <v>60</v>
      </c>
      <c r="E1340" s="449" t="s">
        <v>5365</v>
      </c>
      <c r="F1340" s="450">
        <v>16.75</v>
      </c>
      <c r="G1340" s="450">
        <v>10.46</v>
      </c>
      <c r="H1340" s="426">
        <f t="shared" si="20"/>
        <v>16.75</v>
      </c>
    </row>
    <row r="1341" spans="1:8" x14ac:dyDescent="0.25">
      <c r="A1341" s="449"/>
      <c r="B1341" s="449">
        <v>3104</v>
      </c>
      <c r="C1341" s="439" t="s">
        <v>7480</v>
      </c>
      <c r="D1341" s="449" t="s">
        <v>7481</v>
      </c>
      <c r="E1341" s="449" t="s">
        <v>5365</v>
      </c>
      <c r="F1341" s="450">
        <v>200.87</v>
      </c>
      <c r="G1341" s="450">
        <v>185.54</v>
      </c>
      <c r="H1341" s="426">
        <f t="shared" si="20"/>
        <v>200.87</v>
      </c>
    </row>
    <row r="1342" spans="1:8" x14ac:dyDescent="0.25">
      <c r="A1342" s="449"/>
      <c r="B1342" s="449">
        <v>1607</v>
      </c>
      <c r="C1342" s="439" t="s">
        <v>7482</v>
      </c>
      <c r="D1342" s="449" t="s">
        <v>7481</v>
      </c>
      <c r="E1342" s="449" t="s">
        <v>5365</v>
      </c>
      <c r="F1342" s="450">
        <v>0.2</v>
      </c>
      <c r="G1342" s="450">
        <v>0.26</v>
      </c>
      <c r="H1342" s="426">
        <f t="shared" si="20"/>
        <v>0.2</v>
      </c>
    </row>
    <row r="1343" spans="1:8" x14ac:dyDescent="0.25">
      <c r="A1343" s="449"/>
      <c r="B1343" s="449">
        <v>38169</v>
      </c>
      <c r="C1343" s="439" t="s">
        <v>7483</v>
      </c>
      <c r="D1343" s="449" t="s">
        <v>7481</v>
      </c>
      <c r="E1343" s="449" t="s">
        <v>5365</v>
      </c>
      <c r="F1343" s="450">
        <v>87.86</v>
      </c>
      <c r="G1343" s="450">
        <v>79.040000000000006</v>
      </c>
      <c r="H1343" s="426">
        <f t="shared" si="20"/>
        <v>87.86</v>
      </c>
    </row>
    <row r="1344" spans="1:8" x14ac:dyDescent="0.25">
      <c r="A1344" s="449"/>
      <c r="B1344" s="449">
        <v>6142</v>
      </c>
      <c r="C1344" s="439" t="s">
        <v>7484</v>
      </c>
      <c r="D1344" s="449" t="s">
        <v>60</v>
      </c>
      <c r="E1344" s="449" t="s">
        <v>5365</v>
      </c>
      <c r="F1344" s="450">
        <v>9.42</v>
      </c>
      <c r="G1344" s="450">
        <v>9.56</v>
      </c>
      <c r="H1344" s="426">
        <f t="shared" si="20"/>
        <v>9.42</v>
      </c>
    </row>
    <row r="1345" spans="1:8" x14ac:dyDescent="0.25">
      <c r="A1345" s="449"/>
      <c r="B1345" s="449">
        <v>11686</v>
      </c>
      <c r="C1345" s="439" t="s">
        <v>7485</v>
      </c>
      <c r="D1345" s="449" t="s">
        <v>60</v>
      </c>
      <c r="E1345" s="449" t="s">
        <v>5365</v>
      </c>
      <c r="F1345" s="450">
        <v>13.07</v>
      </c>
      <c r="G1345" s="450">
        <v>13.27</v>
      </c>
      <c r="H1345" s="426">
        <f t="shared" si="20"/>
        <v>13.07</v>
      </c>
    </row>
    <row r="1346" spans="1:8" x14ac:dyDescent="0.25">
      <c r="A1346" s="449"/>
      <c r="B1346" s="449">
        <v>37598</v>
      </c>
      <c r="C1346" s="439" t="s">
        <v>7486</v>
      </c>
      <c r="D1346" s="449" t="s">
        <v>60</v>
      </c>
      <c r="E1346" s="449" t="s">
        <v>5365</v>
      </c>
      <c r="F1346" s="450"/>
      <c r="G1346" s="450">
        <v>38.11</v>
      </c>
      <c r="H1346" s="426">
        <f t="shared" si="20"/>
        <v>38.11</v>
      </c>
    </row>
    <row r="1347" spans="1:8" x14ac:dyDescent="0.25">
      <c r="A1347" s="449"/>
      <c r="B1347" s="449">
        <v>25398</v>
      </c>
      <c r="C1347" s="439" t="s">
        <v>7487</v>
      </c>
      <c r="D1347" s="449" t="s">
        <v>60</v>
      </c>
      <c r="E1347" s="449" t="s">
        <v>5365</v>
      </c>
      <c r="F1347" s="450">
        <v>5134.03</v>
      </c>
      <c r="G1347" s="450">
        <v>4079.76</v>
      </c>
      <c r="H1347" s="426">
        <f t="shared" si="20"/>
        <v>5134.03</v>
      </c>
    </row>
    <row r="1348" spans="1:8" x14ac:dyDescent="0.25">
      <c r="A1348" s="449"/>
      <c r="B1348" s="449">
        <v>25399</v>
      </c>
      <c r="C1348" s="439" t="s">
        <v>7488</v>
      </c>
      <c r="D1348" s="449" t="s">
        <v>60</v>
      </c>
      <c r="E1348" s="449" t="s">
        <v>5365</v>
      </c>
      <c r="F1348" s="450">
        <v>3116.8</v>
      </c>
      <c r="G1348" s="450">
        <v>2476.77</v>
      </c>
      <c r="H1348" s="426">
        <f t="shared" si="20"/>
        <v>3116.8</v>
      </c>
    </row>
    <row r="1349" spans="1:8" x14ac:dyDescent="0.25">
      <c r="A1349" s="449"/>
      <c r="B1349" s="449">
        <v>43440</v>
      </c>
      <c r="C1349" s="439" t="s">
        <v>7489</v>
      </c>
      <c r="D1349" s="449" t="s">
        <v>60</v>
      </c>
      <c r="E1349" s="449" t="s">
        <v>5365</v>
      </c>
      <c r="F1349" s="450">
        <v>518.51</v>
      </c>
      <c r="G1349" s="450">
        <v>543.66999999999996</v>
      </c>
      <c r="H1349" s="426">
        <f t="shared" si="20"/>
        <v>518.51</v>
      </c>
    </row>
    <row r="1350" spans="1:8" x14ac:dyDescent="0.25">
      <c r="A1350" s="449"/>
      <c r="B1350" s="449">
        <v>1613</v>
      </c>
      <c r="C1350" s="439" t="s">
        <v>7490</v>
      </c>
      <c r="D1350" s="449" t="s">
        <v>60</v>
      </c>
      <c r="E1350" s="449" t="s">
        <v>5365</v>
      </c>
      <c r="F1350" s="450">
        <v>2187.48</v>
      </c>
      <c r="G1350" s="450">
        <v>1508.3</v>
      </c>
      <c r="H1350" s="426">
        <f t="shared" si="20"/>
        <v>2187.48</v>
      </c>
    </row>
    <row r="1351" spans="1:8" x14ac:dyDescent="0.25">
      <c r="A1351" s="449"/>
      <c r="B1351" s="449">
        <v>1626</v>
      </c>
      <c r="C1351" s="439" t="s">
        <v>7491</v>
      </c>
      <c r="D1351" s="449" t="s">
        <v>60</v>
      </c>
      <c r="E1351" s="449" t="s">
        <v>5365</v>
      </c>
      <c r="F1351" s="450">
        <v>3271.64</v>
      </c>
      <c r="G1351" s="450">
        <v>2255.84</v>
      </c>
      <c r="H1351" s="426">
        <f t="shared" si="20"/>
        <v>3271.64</v>
      </c>
    </row>
    <row r="1352" spans="1:8" x14ac:dyDescent="0.25">
      <c r="A1352" s="449"/>
      <c r="B1352" s="449">
        <v>1625</v>
      </c>
      <c r="C1352" s="439" t="s">
        <v>7492</v>
      </c>
      <c r="D1352" s="449" t="s">
        <v>60</v>
      </c>
      <c r="E1352" s="449" t="s">
        <v>5365</v>
      </c>
      <c r="F1352" s="450">
        <v>228.51</v>
      </c>
      <c r="G1352" s="450">
        <v>157.56</v>
      </c>
      <c r="H1352" s="426">
        <f t="shared" si="20"/>
        <v>228.51</v>
      </c>
    </row>
    <row r="1353" spans="1:8" x14ac:dyDescent="0.25">
      <c r="A1353" s="449"/>
      <c r="B1353" s="449">
        <v>1622</v>
      </c>
      <c r="C1353" s="439" t="s">
        <v>7493</v>
      </c>
      <c r="D1353" s="449" t="s">
        <v>60</v>
      </c>
      <c r="E1353" s="449" t="s">
        <v>5365</v>
      </c>
      <c r="F1353" s="450">
        <v>7382.75</v>
      </c>
      <c r="G1353" s="450">
        <v>5090.5200000000004</v>
      </c>
      <c r="H1353" s="426">
        <f t="shared" si="20"/>
        <v>7382.75</v>
      </c>
    </row>
    <row r="1354" spans="1:8" x14ac:dyDescent="0.25">
      <c r="A1354" s="449"/>
      <c r="B1354" s="449">
        <v>1620</v>
      </c>
      <c r="C1354" s="439" t="s">
        <v>7494</v>
      </c>
      <c r="D1354" s="449" t="s">
        <v>60</v>
      </c>
      <c r="E1354" s="449" t="s">
        <v>5365</v>
      </c>
      <c r="F1354" s="450">
        <v>481.37</v>
      </c>
      <c r="G1354" s="450">
        <v>331.91</v>
      </c>
      <c r="H1354" s="426">
        <f t="shared" si="20"/>
        <v>481.37</v>
      </c>
    </row>
    <row r="1355" spans="1:8" x14ac:dyDescent="0.25">
      <c r="A1355" s="449"/>
      <c r="B1355" s="449">
        <v>1629</v>
      </c>
      <c r="C1355" s="439" t="s">
        <v>7495</v>
      </c>
      <c r="D1355" s="449" t="s">
        <v>60</v>
      </c>
      <c r="E1355" s="449" t="s">
        <v>5365</v>
      </c>
      <c r="F1355" s="450">
        <v>17967.849999999999</v>
      </c>
      <c r="G1355" s="450">
        <v>12389.11</v>
      </c>
      <c r="H1355" s="426">
        <f t="shared" si="20"/>
        <v>17967.849999999999</v>
      </c>
    </row>
    <row r="1356" spans="1:8" x14ac:dyDescent="0.25">
      <c r="A1356" s="449"/>
      <c r="B1356" s="449">
        <v>1627</v>
      </c>
      <c r="C1356" s="439" t="s">
        <v>7496</v>
      </c>
      <c r="D1356" s="449" t="s">
        <v>60</v>
      </c>
      <c r="E1356" s="449" t="s">
        <v>5365</v>
      </c>
      <c r="F1356" s="450">
        <v>920.12</v>
      </c>
      <c r="G1356" s="450">
        <v>634.42999999999995</v>
      </c>
      <c r="H1356" s="426">
        <f t="shared" ref="H1356:H1419" si="21">IF(F1356&gt;0,F1356,G1356)</f>
        <v>920.12</v>
      </c>
    </row>
    <row r="1357" spans="1:8" x14ac:dyDescent="0.25">
      <c r="A1357" s="449"/>
      <c r="B1357" s="449">
        <v>1623</v>
      </c>
      <c r="C1357" s="439" t="s">
        <v>7497</v>
      </c>
      <c r="D1357" s="449" t="s">
        <v>60</v>
      </c>
      <c r="E1357" s="449" t="s">
        <v>5365</v>
      </c>
      <c r="F1357" s="450">
        <v>186.36</v>
      </c>
      <c r="G1357" s="450">
        <v>128.5</v>
      </c>
      <c r="H1357" s="426">
        <f t="shared" si="21"/>
        <v>186.36</v>
      </c>
    </row>
    <row r="1358" spans="1:8" x14ac:dyDescent="0.25">
      <c r="A1358" s="449"/>
      <c r="B1358" s="449">
        <v>1619</v>
      </c>
      <c r="C1358" s="439" t="s">
        <v>7498</v>
      </c>
      <c r="D1358" s="449" t="s">
        <v>60</v>
      </c>
      <c r="E1358" s="449" t="s">
        <v>5365</v>
      </c>
      <c r="F1358" s="450">
        <v>256.35000000000002</v>
      </c>
      <c r="G1358" s="450">
        <v>176.76</v>
      </c>
      <c r="H1358" s="426">
        <f t="shared" si="21"/>
        <v>256.35000000000002</v>
      </c>
    </row>
    <row r="1359" spans="1:8" x14ac:dyDescent="0.25">
      <c r="A1359" s="449"/>
      <c r="B1359" s="449">
        <v>1630</v>
      </c>
      <c r="C1359" s="439" t="s">
        <v>7499</v>
      </c>
      <c r="D1359" s="449" t="s">
        <v>60</v>
      </c>
      <c r="E1359" s="449" t="s">
        <v>5365</v>
      </c>
      <c r="F1359" s="450">
        <v>5644.26</v>
      </c>
      <c r="G1359" s="450">
        <v>3891.81</v>
      </c>
      <c r="H1359" s="426">
        <f t="shared" si="21"/>
        <v>5644.26</v>
      </c>
    </row>
    <row r="1360" spans="1:8" x14ac:dyDescent="0.25">
      <c r="A1360" s="449"/>
      <c r="B1360" s="449">
        <v>1616</v>
      </c>
      <c r="C1360" s="439" t="s">
        <v>7500</v>
      </c>
      <c r="D1360" s="449" t="s">
        <v>60</v>
      </c>
      <c r="E1360" s="449" t="s">
        <v>5365</v>
      </c>
      <c r="F1360" s="450">
        <v>8680.98</v>
      </c>
      <c r="G1360" s="450">
        <v>5985.67</v>
      </c>
      <c r="H1360" s="426">
        <f t="shared" si="21"/>
        <v>8680.98</v>
      </c>
    </row>
    <row r="1361" spans="1:8" x14ac:dyDescent="0.25">
      <c r="A1361" s="449"/>
      <c r="B1361" s="449">
        <v>1614</v>
      </c>
      <c r="C1361" s="439" t="s">
        <v>7501</v>
      </c>
      <c r="D1361" s="449" t="s">
        <v>60</v>
      </c>
      <c r="E1361" s="449" t="s">
        <v>5365</v>
      </c>
      <c r="F1361" s="450">
        <v>396.75</v>
      </c>
      <c r="G1361" s="450">
        <v>273.56</v>
      </c>
      <c r="H1361" s="426">
        <f t="shared" si="21"/>
        <v>396.75</v>
      </c>
    </row>
    <row r="1362" spans="1:8" x14ac:dyDescent="0.25">
      <c r="A1362" s="449"/>
      <c r="B1362" s="449">
        <v>1617</v>
      </c>
      <c r="C1362" s="439" t="s">
        <v>7502</v>
      </c>
      <c r="D1362" s="449" t="s">
        <v>60</v>
      </c>
      <c r="E1362" s="449" t="s">
        <v>5365</v>
      </c>
      <c r="F1362" s="450">
        <v>10363.209999999999</v>
      </c>
      <c r="G1362" s="450">
        <v>7145.59</v>
      </c>
      <c r="H1362" s="426">
        <f t="shared" si="21"/>
        <v>10363.209999999999</v>
      </c>
    </row>
    <row r="1363" spans="1:8" x14ac:dyDescent="0.25">
      <c r="A1363" s="449"/>
      <c r="B1363" s="449">
        <v>1621</v>
      </c>
      <c r="C1363" s="439" t="s">
        <v>7503</v>
      </c>
      <c r="D1363" s="449" t="s">
        <v>60</v>
      </c>
      <c r="E1363" s="449" t="s">
        <v>5365</v>
      </c>
      <c r="F1363" s="450">
        <v>709.58</v>
      </c>
      <c r="G1363" s="450">
        <v>489.26</v>
      </c>
      <c r="H1363" s="426">
        <f t="shared" si="21"/>
        <v>709.58</v>
      </c>
    </row>
    <row r="1364" spans="1:8" x14ac:dyDescent="0.25">
      <c r="A1364" s="449"/>
      <c r="B1364" s="449">
        <v>1624</v>
      </c>
      <c r="C1364" s="439" t="s">
        <v>7504</v>
      </c>
      <c r="D1364" s="449" t="s">
        <v>60</v>
      </c>
      <c r="E1364" s="449" t="s">
        <v>5365</v>
      </c>
      <c r="F1364" s="450">
        <v>25473.27</v>
      </c>
      <c r="G1364" s="450">
        <v>17564.21</v>
      </c>
      <c r="H1364" s="426">
        <f t="shared" si="21"/>
        <v>25473.27</v>
      </c>
    </row>
    <row r="1365" spans="1:8" x14ac:dyDescent="0.25">
      <c r="A1365" s="449"/>
      <c r="B1365" s="449">
        <v>1615</v>
      </c>
      <c r="C1365" s="439" t="s">
        <v>7505</v>
      </c>
      <c r="D1365" s="449" t="s">
        <v>60</v>
      </c>
      <c r="E1365" s="449" t="s">
        <v>5365</v>
      </c>
      <c r="F1365" s="450">
        <v>1332.48</v>
      </c>
      <c r="G1365" s="450">
        <v>918.76</v>
      </c>
      <c r="H1365" s="426">
        <f t="shared" si="21"/>
        <v>1332.48</v>
      </c>
    </row>
    <row r="1366" spans="1:8" x14ac:dyDescent="0.25">
      <c r="A1366" s="449"/>
      <c r="B1366" s="449">
        <v>1612</v>
      </c>
      <c r="C1366" s="439" t="s">
        <v>7506</v>
      </c>
      <c r="D1366" s="449" t="s">
        <v>60</v>
      </c>
      <c r="E1366" s="449" t="s">
        <v>6189</v>
      </c>
      <c r="F1366" s="450">
        <v>175.5</v>
      </c>
      <c r="G1366" s="450">
        <v>121.01</v>
      </c>
      <c r="H1366" s="426">
        <f t="shared" si="21"/>
        <v>175.5</v>
      </c>
    </row>
    <row r="1367" spans="1:8" x14ac:dyDescent="0.25">
      <c r="A1367" s="449"/>
      <c r="B1367" s="449">
        <v>1618</v>
      </c>
      <c r="C1367" s="439" t="s">
        <v>7507</v>
      </c>
      <c r="D1367" s="449" t="s">
        <v>60</v>
      </c>
      <c r="E1367" s="449" t="s">
        <v>5365</v>
      </c>
      <c r="F1367" s="450">
        <v>1831.02</v>
      </c>
      <c r="G1367" s="450">
        <v>1262.52</v>
      </c>
      <c r="H1367" s="426">
        <f t="shared" si="21"/>
        <v>1831.02</v>
      </c>
    </row>
    <row r="1368" spans="1:8" x14ac:dyDescent="0.25">
      <c r="A1368" s="449"/>
      <c r="B1368" s="449">
        <v>14211</v>
      </c>
      <c r="C1368" s="439" t="s">
        <v>7508</v>
      </c>
      <c r="D1368" s="449" t="s">
        <v>60</v>
      </c>
      <c r="E1368" s="449" t="s">
        <v>5365</v>
      </c>
      <c r="F1368" s="450"/>
      <c r="G1368" s="450">
        <v>43.46</v>
      </c>
      <c r="H1368" s="426">
        <f t="shared" si="21"/>
        <v>43.46</v>
      </c>
    </row>
    <row r="1369" spans="1:8" x14ac:dyDescent="0.25">
      <c r="A1369" s="449"/>
      <c r="B1369" s="449">
        <v>43657</v>
      </c>
      <c r="C1369" s="439" t="s">
        <v>7509</v>
      </c>
      <c r="D1369" s="449" t="s">
        <v>73</v>
      </c>
      <c r="E1369" s="449" t="s">
        <v>5365</v>
      </c>
      <c r="F1369" s="450">
        <v>8.9700000000000006</v>
      </c>
      <c r="G1369" s="450">
        <v>7.83</v>
      </c>
      <c r="H1369" s="426">
        <f t="shared" si="21"/>
        <v>8.9700000000000006</v>
      </c>
    </row>
    <row r="1370" spans="1:8" x14ac:dyDescent="0.25">
      <c r="A1370" s="449"/>
      <c r="B1370" s="449">
        <v>38200</v>
      </c>
      <c r="C1370" s="439" t="s">
        <v>7510</v>
      </c>
      <c r="D1370" s="449" t="s">
        <v>7511</v>
      </c>
      <c r="E1370" s="449" t="s">
        <v>5365</v>
      </c>
      <c r="F1370" s="450">
        <v>480.76</v>
      </c>
      <c r="G1370" s="450">
        <v>440.93</v>
      </c>
      <c r="H1370" s="426">
        <f t="shared" si="21"/>
        <v>480.76</v>
      </c>
    </row>
    <row r="1371" spans="1:8" x14ac:dyDescent="0.25">
      <c r="A1371" s="449"/>
      <c r="B1371" s="449">
        <v>39269</v>
      </c>
      <c r="C1371" s="439" t="s">
        <v>7512</v>
      </c>
      <c r="D1371" s="449" t="s">
        <v>73</v>
      </c>
      <c r="E1371" s="449" t="s">
        <v>5365</v>
      </c>
      <c r="F1371" s="450">
        <v>1.4</v>
      </c>
      <c r="G1371" s="450">
        <v>1.44</v>
      </c>
      <c r="H1371" s="426">
        <f t="shared" si="21"/>
        <v>1.4</v>
      </c>
    </row>
    <row r="1372" spans="1:8" x14ac:dyDescent="0.25">
      <c r="A1372" s="449"/>
      <c r="B1372" s="449">
        <v>11889</v>
      </c>
      <c r="C1372" s="439" t="s">
        <v>7513</v>
      </c>
      <c r="D1372" s="449" t="s">
        <v>73</v>
      </c>
      <c r="E1372" s="449" t="s">
        <v>5365</v>
      </c>
      <c r="F1372" s="450">
        <v>1.93</v>
      </c>
      <c r="G1372" s="450">
        <v>1.98</v>
      </c>
      <c r="H1372" s="426">
        <f t="shared" si="21"/>
        <v>1.93</v>
      </c>
    </row>
    <row r="1373" spans="1:8" x14ac:dyDescent="0.25">
      <c r="A1373" s="449"/>
      <c r="B1373" s="449">
        <v>39270</v>
      </c>
      <c r="C1373" s="439" t="s">
        <v>7514</v>
      </c>
      <c r="D1373" s="449" t="s">
        <v>73</v>
      </c>
      <c r="E1373" s="449" t="s">
        <v>5365</v>
      </c>
      <c r="F1373" s="450">
        <v>2.5099999999999998</v>
      </c>
      <c r="G1373" s="450">
        <v>2.58</v>
      </c>
      <c r="H1373" s="426">
        <f t="shared" si="21"/>
        <v>2.5099999999999998</v>
      </c>
    </row>
    <row r="1374" spans="1:8" x14ac:dyDescent="0.25">
      <c r="A1374" s="449"/>
      <c r="B1374" s="449">
        <v>11890</v>
      </c>
      <c r="C1374" s="439" t="s">
        <v>7515</v>
      </c>
      <c r="D1374" s="449" t="s">
        <v>73</v>
      </c>
      <c r="E1374" s="449" t="s">
        <v>5365</v>
      </c>
      <c r="F1374" s="450">
        <v>3.41</v>
      </c>
      <c r="G1374" s="450">
        <v>3.51</v>
      </c>
      <c r="H1374" s="426">
        <f t="shared" si="21"/>
        <v>3.41</v>
      </c>
    </row>
    <row r="1375" spans="1:8" x14ac:dyDescent="0.25">
      <c r="A1375" s="449"/>
      <c r="B1375" s="449">
        <v>11891</v>
      </c>
      <c r="C1375" s="439" t="s">
        <v>7516</v>
      </c>
      <c r="D1375" s="449" t="s">
        <v>73</v>
      </c>
      <c r="E1375" s="449" t="s">
        <v>5365</v>
      </c>
      <c r="F1375" s="450">
        <v>5.53</v>
      </c>
      <c r="G1375" s="450">
        <v>5.69</v>
      </c>
      <c r="H1375" s="426">
        <f t="shared" si="21"/>
        <v>5.53</v>
      </c>
    </row>
    <row r="1376" spans="1:8" x14ac:dyDescent="0.25">
      <c r="A1376" s="449"/>
      <c r="B1376" s="449">
        <v>11892</v>
      </c>
      <c r="C1376" s="439" t="s">
        <v>7517</v>
      </c>
      <c r="D1376" s="449" t="s">
        <v>73</v>
      </c>
      <c r="E1376" s="449" t="s">
        <v>5365</v>
      </c>
      <c r="F1376" s="450">
        <v>9.0399999999999991</v>
      </c>
      <c r="G1376" s="450">
        <v>9.3000000000000007</v>
      </c>
      <c r="H1376" s="426">
        <f t="shared" si="21"/>
        <v>9.0399999999999991</v>
      </c>
    </row>
    <row r="1377" spans="1:8" x14ac:dyDescent="0.25">
      <c r="A1377" s="449"/>
      <c r="B1377" s="449">
        <v>37601</v>
      </c>
      <c r="C1377" s="439" t="s">
        <v>7518</v>
      </c>
      <c r="D1377" s="449" t="s">
        <v>73</v>
      </c>
      <c r="E1377" s="449" t="s">
        <v>5365</v>
      </c>
      <c r="F1377" s="450"/>
      <c r="G1377" s="450">
        <v>8.4700000000000006</v>
      </c>
      <c r="H1377" s="426">
        <f t="shared" si="21"/>
        <v>8.4700000000000006</v>
      </c>
    </row>
    <row r="1378" spans="1:8" x14ac:dyDescent="0.25">
      <c r="A1378" s="449"/>
      <c r="B1378" s="449">
        <v>1634</v>
      </c>
      <c r="C1378" s="439" t="s">
        <v>7519</v>
      </c>
      <c r="D1378" s="449" t="s">
        <v>73</v>
      </c>
      <c r="E1378" s="449" t="s">
        <v>5365</v>
      </c>
      <c r="F1378" s="450"/>
      <c r="G1378" s="450">
        <v>8.75</v>
      </c>
      <c r="H1378" s="426">
        <f t="shared" si="21"/>
        <v>8.75</v>
      </c>
    </row>
    <row r="1379" spans="1:8" x14ac:dyDescent="0.25">
      <c r="A1379" s="449"/>
      <c r="B1379" s="449">
        <v>44274</v>
      </c>
      <c r="C1379" s="439" t="s">
        <v>7520</v>
      </c>
      <c r="D1379" s="449" t="s">
        <v>60</v>
      </c>
      <c r="E1379" s="449" t="s">
        <v>5365</v>
      </c>
      <c r="F1379" s="450">
        <v>673.27</v>
      </c>
      <c r="G1379" s="450">
        <v>700.02</v>
      </c>
      <c r="H1379" s="426">
        <f t="shared" si="21"/>
        <v>673.27</v>
      </c>
    </row>
    <row r="1380" spans="1:8" x14ac:dyDescent="0.25">
      <c r="A1380" s="449"/>
      <c r="B1380" s="449">
        <v>5086</v>
      </c>
      <c r="C1380" s="439" t="s">
        <v>7521</v>
      </c>
      <c r="D1380" s="449" t="s">
        <v>81</v>
      </c>
      <c r="E1380" s="449" t="s">
        <v>5365</v>
      </c>
      <c r="F1380" s="450">
        <v>36.369999999999997</v>
      </c>
      <c r="G1380" s="450">
        <v>32.72</v>
      </c>
      <c r="H1380" s="426">
        <f t="shared" si="21"/>
        <v>36.369999999999997</v>
      </c>
    </row>
    <row r="1381" spans="1:8" x14ac:dyDescent="0.25">
      <c r="A1381" s="449"/>
      <c r="B1381" s="449">
        <v>45244</v>
      </c>
      <c r="C1381" s="439" t="s">
        <v>13467</v>
      </c>
      <c r="D1381" s="449" t="s">
        <v>60</v>
      </c>
      <c r="E1381" s="449" t="s">
        <v>5365</v>
      </c>
      <c r="F1381" s="450">
        <v>96.17</v>
      </c>
      <c r="G1381" s="450">
        <v>107.8</v>
      </c>
      <c r="H1381" s="426">
        <f t="shared" si="21"/>
        <v>96.17</v>
      </c>
    </row>
    <row r="1382" spans="1:8" x14ac:dyDescent="0.25">
      <c r="A1382" s="449"/>
      <c r="B1382" s="449">
        <v>11280</v>
      </c>
      <c r="C1382" s="439" t="s">
        <v>7522</v>
      </c>
      <c r="D1382" s="449" t="s">
        <v>60</v>
      </c>
      <c r="E1382" s="449" t="s">
        <v>5365</v>
      </c>
      <c r="F1382" s="450">
        <v>7838.8</v>
      </c>
      <c r="G1382" s="450">
        <v>6023.06</v>
      </c>
      <c r="H1382" s="426">
        <f t="shared" si="21"/>
        <v>7838.8</v>
      </c>
    </row>
    <row r="1383" spans="1:8" x14ac:dyDescent="0.25">
      <c r="A1383" s="449"/>
      <c r="B1383" s="449">
        <v>45657</v>
      </c>
      <c r="C1383" s="439" t="s">
        <v>7523</v>
      </c>
      <c r="D1383" s="449" t="s">
        <v>60</v>
      </c>
      <c r="E1383" s="449" t="s">
        <v>5365</v>
      </c>
      <c r="F1383" s="450">
        <v>178623.2</v>
      </c>
      <c r="G1383" s="450">
        <v>137247.87</v>
      </c>
      <c r="H1383" s="426">
        <f t="shared" si="21"/>
        <v>178623.2</v>
      </c>
    </row>
    <row r="1384" spans="1:8" x14ac:dyDescent="0.25">
      <c r="A1384" s="449"/>
      <c r="B1384" s="449">
        <v>3446</v>
      </c>
      <c r="C1384" s="439" t="s">
        <v>7524</v>
      </c>
      <c r="D1384" s="449" t="s">
        <v>60</v>
      </c>
      <c r="E1384" s="449" t="s">
        <v>5365</v>
      </c>
      <c r="F1384" s="450">
        <v>36.33</v>
      </c>
      <c r="G1384" s="450">
        <v>37.4</v>
      </c>
      <c r="H1384" s="426">
        <f t="shared" si="21"/>
        <v>36.33</v>
      </c>
    </row>
    <row r="1385" spans="1:8" x14ac:dyDescent="0.25">
      <c r="A1385" s="449"/>
      <c r="B1385" s="449">
        <v>3445</v>
      </c>
      <c r="C1385" s="439" t="s">
        <v>7525</v>
      </c>
      <c r="D1385" s="449" t="s">
        <v>60</v>
      </c>
      <c r="E1385" s="449" t="s">
        <v>5365</v>
      </c>
      <c r="F1385" s="450">
        <v>29.66</v>
      </c>
      <c r="G1385" s="450">
        <v>30.54</v>
      </c>
      <c r="H1385" s="426">
        <f t="shared" si="21"/>
        <v>29.66</v>
      </c>
    </row>
    <row r="1386" spans="1:8" x14ac:dyDescent="0.25">
      <c r="A1386" s="449"/>
      <c r="B1386" s="449">
        <v>3444</v>
      </c>
      <c r="C1386" s="439" t="s">
        <v>7526</v>
      </c>
      <c r="D1386" s="449" t="s">
        <v>60</v>
      </c>
      <c r="E1386" s="449" t="s">
        <v>5365</v>
      </c>
      <c r="F1386" s="450">
        <v>18.25</v>
      </c>
      <c r="G1386" s="450">
        <v>18.79</v>
      </c>
      <c r="H1386" s="426">
        <f t="shared" si="21"/>
        <v>18.25</v>
      </c>
    </row>
    <row r="1387" spans="1:8" x14ac:dyDescent="0.25">
      <c r="A1387" s="449"/>
      <c r="B1387" s="449">
        <v>3441</v>
      </c>
      <c r="C1387" s="439" t="s">
        <v>7527</v>
      </c>
      <c r="D1387" s="449" t="s">
        <v>60</v>
      </c>
      <c r="E1387" s="449" t="s">
        <v>5365</v>
      </c>
      <c r="F1387" s="450">
        <v>8.3699999999999992</v>
      </c>
      <c r="G1387" s="450">
        <v>8.6199999999999992</v>
      </c>
      <c r="H1387" s="426">
        <f t="shared" si="21"/>
        <v>8.3699999999999992</v>
      </c>
    </row>
    <row r="1388" spans="1:8" x14ac:dyDescent="0.25">
      <c r="A1388" s="449"/>
      <c r="B1388" s="449">
        <v>12402</v>
      </c>
      <c r="C1388" s="439" t="s">
        <v>7528</v>
      </c>
      <c r="D1388" s="449" t="s">
        <v>60</v>
      </c>
      <c r="E1388" s="449" t="s">
        <v>5365</v>
      </c>
      <c r="F1388" s="450">
        <v>102.11</v>
      </c>
      <c r="G1388" s="450">
        <v>105.14</v>
      </c>
      <c r="H1388" s="426">
        <f t="shared" si="21"/>
        <v>102.11</v>
      </c>
    </row>
    <row r="1389" spans="1:8" x14ac:dyDescent="0.25">
      <c r="A1389" s="449"/>
      <c r="B1389" s="449">
        <v>3447</v>
      </c>
      <c r="C1389" s="439" t="s">
        <v>7529</v>
      </c>
      <c r="D1389" s="449" t="s">
        <v>60</v>
      </c>
      <c r="E1389" s="449" t="s">
        <v>5365</v>
      </c>
      <c r="F1389" s="450">
        <v>52.83</v>
      </c>
      <c r="G1389" s="450">
        <v>54.39</v>
      </c>
      <c r="H1389" s="426">
        <f t="shared" si="21"/>
        <v>52.83</v>
      </c>
    </row>
    <row r="1390" spans="1:8" x14ac:dyDescent="0.25">
      <c r="A1390" s="449"/>
      <c r="B1390" s="449">
        <v>3448</v>
      </c>
      <c r="C1390" s="439" t="s">
        <v>7530</v>
      </c>
      <c r="D1390" s="449" t="s">
        <v>60</v>
      </c>
      <c r="E1390" s="449" t="s">
        <v>5365</v>
      </c>
      <c r="F1390" s="450">
        <v>149.29</v>
      </c>
      <c r="G1390" s="450">
        <v>153.71</v>
      </c>
      <c r="H1390" s="426">
        <f t="shared" si="21"/>
        <v>149.29</v>
      </c>
    </row>
    <row r="1391" spans="1:8" x14ac:dyDescent="0.25">
      <c r="A1391" s="449"/>
      <c r="B1391" s="449">
        <v>3442</v>
      </c>
      <c r="C1391" s="439" t="s">
        <v>7531</v>
      </c>
      <c r="D1391" s="449" t="s">
        <v>60</v>
      </c>
      <c r="E1391" s="449" t="s">
        <v>5365</v>
      </c>
      <c r="F1391" s="450">
        <v>12.52</v>
      </c>
      <c r="G1391" s="450">
        <v>12.89</v>
      </c>
      <c r="H1391" s="426">
        <f t="shared" si="21"/>
        <v>12.52</v>
      </c>
    </row>
    <row r="1392" spans="1:8" x14ac:dyDescent="0.25">
      <c r="A1392" s="449"/>
      <c r="B1392" s="449">
        <v>3449</v>
      </c>
      <c r="C1392" s="439" t="s">
        <v>7532</v>
      </c>
      <c r="D1392" s="449" t="s">
        <v>60</v>
      </c>
      <c r="E1392" s="449" t="s">
        <v>5365</v>
      </c>
      <c r="F1392" s="450">
        <v>261.58999999999997</v>
      </c>
      <c r="G1392" s="450">
        <v>269.33999999999997</v>
      </c>
      <c r="H1392" s="426">
        <f t="shared" si="21"/>
        <v>261.58999999999997</v>
      </c>
    </row>
    <row r="1393" spans="1:8" x14ac:dyDescent="0.25">
      <c r="A1393" s="449"/>
      <c r="B1393" s="449">
        <v>37438</v>
      </c>
      <c r="C1393" s="439" t="s">
        <v>7533</v>
      </c>
      <c r="D1393" s="449" t="s">
        <v>60</v>
      </c>
      <c r="E1393" s="449" t="s">
        <v>5365</v>
      </c>
      <c r="F1393" s="450">
        <v>286.72000000000003</v>
      </c>
      <c r="G1393" s="450">
        <v>246.08</v>
      </c>
      <c r="H1393" s="426">
        <f t="shared" si="21"/>
        <v>286.72000000000003</v>
      </c>
    </row>
    <row r="1394" spans="1:8" x14ac:dyDescent="0.25">
      <c r="A1394" s="449"/>
      <c r="B1394" s="449">
        <v>37439</v>
      </c>
      <c r="C1394" s="439" t="s">
        <v>7534</v>
      </c>
      <c r="D1394" s="449" t="s">
        <v>60</v>
      </c>
      <c r="E1394" s="449" t="s">
        <v>5365</v>
      </c>
      <c r="F1394" s="450">
        <v>1874.55</v>
      </c>
      <c r="G1394" s="450">
        <v>1608.84</v>
      </c>
      <c r="H1394" s="426">
        <f t="shared" si="21"/>
        <v>1874.55</v>
      </c>
    </row>
    <row r="1395" spans="1:8" x14ac:dyDescent="0.25">
      <c r="A1395" s="449"/>
      <c r="B1395" s="449">
        <v>37435</v>
      </c>
      <c r="C1395" s="439" t="s">
        <v>7535</v>
      </c>
      <c r="D1395" s="449" t="s">
        <v>60</v>
      </c>
      <c r="E1395" s="449" t="s">
        <v>5365</v>
      </c>
      <c r="F1395" s="450">
        <v>33.69</v>
      </c>
      <c r="G1395" s="450">
        <v>28.92</v>
      </c>
      <c r="H1395" s="426">
        <f t="shared" si="21"/>
        <v>33.69</v>
      </c>
    </row>
    <row r="1396" spans="1:8" x14ac:dyDescent="0.25">
      <c r="A1396" s="449"/>
      <c r="B1396" s="449">
        <v>37436</v>
      </c>
      <c r="C1396" s="439" t="s">
        <v>7536</v>
      </c>
      <c r="D1396" s="449" t="s">
        <v>60</v>
      </c>
      <c r="E1396" s="449" t="s">
        <v>5365</v>
      </c>
      <c r="F1396" s="450">
        <v>39.76</v>
      </c>
      <c r="G1396" s="450">
        <v>34.130000000000003</v>
      </c>
      <c r="H1396" s="426">
        <f t="shared" si="21"/>
        <v>39.76</v>
      </c>
    </row>
    <row r="1397" spans="1:8" x14ac:dyDescent="0.25">
      <c r="A1397" s="449"/>
      <c r="B1397" s="449">
        <v>37437</v>
      </c>
      <c r="C1397" s="439" t="s">
        <v>7537</v>
      </c>
      <c r="D1397" s="449" t="s">
        <v>60</v>
      </c>
      <c r="E1397" s="449" t="s">
        <v>5365</v>
      </c>
      <c r="F1397" s="450">
        <v>57.51</v>
      </c>
      <c r="G1397" s="450">
        <v>49.36</v>
      </c>
      <c r="H1397" s="426">
        <f t="shared" si="21"/>
        <v>57.51</v>
      </c>
    </row>
    <row r="1398" spans="1:8" x14ac:dyDescent="0.25">
      <c r="A1398" s="449"/>
      <c r="B1398" s="449">
        <v>3473</v>
      </c>
      <c r="C1398" s="439" t="s">
        <v>7538</v>
      </c>
      <c r="D1398" s="449" t="s">
        <v>60</v>
      </c>
      <c r="E1398" s="449" t="s">
        <v>5365</v>
      </c>
      <c r="F1398" s="450">
        <v>41.07</v>
      </c>
      <c r="G1398" s="450">
        <v>42.29</v>
      </c>
      <c r="H1398" s="426">
        <f t="shared" si="21"/>
        <v>41.07</v>
      </c>
    </row>
    <row r="1399" spans="1:8" x14ac:dyDescent="0.25">
      <c r="A1399" s="449"/>
      <c r="B1399" s="449">
        <v>3474</v>
      </c>
      <c r="C1399" s="439" t="s">
        <v>7539</v>
      </c>
      <c r="D1399" s="449" t="s">
        <v>60</v>
      </c>
      <c r="E1399" s="449" t="s">
        <v>5365</v>
      </c>
      <c r="F1399" s="450">
        <v>33.86</v>
      </c>
      <c r="G1399" s="450">
        <v>34.86</v>
      </c>
      <c r="H1399" s="426">
        <f t="shared" si="21"/>
        <v>33.86</v>
      </c>
    </row>
    <row r="1400" spans="1:8" x14ac:dyDescent="0.25">
      <c r="A1400" s="449"/>
      <c r="B1400" s="449">
        <v>3443</v>
      </c>
      <c r="C1400" s="439" t="s">
        <v>7540</v>
      </c>
      <c r="D1400" s="449" t="s">
        <v>60</v>
      </c>
      <c r="E1400" s="449" t="s">
        <v>5365</v>
      </c>
      <c r="F1400" s="450">
        <v>21.06</v>
      </c>
      <c r="G1400" s="450">
        <v>21.69</v>
      </c>
      <c r="H1400" s="426">
        <f t="shared" si="21"/>
        <v>21.06</v>
      </c>
    </row>
    <row r="1401" spans="1:8" x14ac:dyDescent="0.25">
      <c r="A1401" s="449"/>
      <c r="B1401" s="449">
        <v>3450</v>
      </c>
      <c r="C1401" s="439" t="s">
        <v>7541</v>
      </c>
      <c r="D1401" s="449" t="s">
        <v>60</v>
      </c>
      <c r="E1401" s="449" t="s">
        <v>5365</v>
      </c>
      <c r="F1401" s="450">
        <v>9.81</v>
      </c>
      <c r="G1401" s="450">
        <v>10.1</v>
      </c>
      <c r="H1401" s="426">
        <f t="shared" si="21"/>
        <v>9.81</v>
      </c>
    </row>
    <row r="1402" spans="1:8" x14ac:dyDescent="0.25">
      <c r="A1402" s="449"/>
      <c r="B1402" s="449">
        <v>3453</v>
      </c>
      <c r="C1402" s="439" t="s">
        <v>7542</v>
      </c>
      <c r="D1402" s="449" t="s">
        <v>60</v>
      </c>
      <c r="E1402" s="449" t="s">
        <v>5365</v>
      </c>
      <c r="F1402" s="450">
        <v>119.89</v>
      </c>
      <c r="G1402" s="450">
        <v>123.44</v>
      </c>
      <c r="H1402" s="426">
        <f t="shared" si="21"/>
        <v>119.89</v>
      </c>
    </row>
    <row r="1403" spans="1:8" x14ac:dyDescent="0.25">
      <c r="A1403" s="449"/>
      <c r="B1403" s="449">
        <v>3452</v>
      </c>
      <c r="C1403" s="439" t="s">
        <v>7543</v>
      </c>
      <c r="D1403" s="449" t="s">
        <v>60</v>
      </c>
      <c r="E1403" s="449" t="s">
        <v>5365</v>
      </c>
      <c r="F1403" s="450">
        <v>59.18</v>
      </c>
      <c r="G1403" s="450">
        <v>60.93</v>
      </c>
      <c r="H1403" s="426">
        <f t="shared" si="21"/>
        <v>59.18</v>
      </c>
    </row>
    <row r="1404" spans="1:8" x14ac:dyDescent="0.25">
      <c r="A1404" s="449"/>
      <c r="B1404" s="449">
        <v>3454</v>
      </c>
      <c r="C1404" s="439" t="s">
        <v>7544</v>
      </c>
      <c r="D1404" s="449" t="s">
        <v>60</v>
      </c>
      <c r="E1404" s="449" t="s">
        <v>5365</v>
      </c>
      <c r="F1404" s="450">
        <v>182.35</v>
      </c>
      <c r="G1404" s="450">
        <v>187.75</v>
      </c>
      <c r="H1404" s="426">
        <f t="shared" si="21"/>
        <v>182.35</v>
      </c>
    </row>
    <row r="1405" spans="1:8" x14ac:dyDescent="0.25">
      <c r="A1405" s="449"/>
      <c r="B1405" s="449">
        <v>3451</v>
      </c>
      <c r="C1405" s="439" t="s">
        <v>7545</v>
      </c>
      <c r="D1405" s="449" t="s">
        <v>60</v>
      </c>
      <c r="E1405" s="449" t="s">
        <v>5365</v>
      </c>
      <c r="F1405" s="450">
        <v>11.74</v>
      </c>
      <c r="G1405" s="450">
        <v>12.09</v>
      </c>
      <c r="H1405" s="426">
        <f t="shared" si="21"/>
        <v>11.74</v>
      </c>
    </row>
    <row r="1406" spans="1:8" x14ac:dyDescent="0.25">
      <c r="A1406" s="449"/>
      <c r="B1406" s="449">
        <v>3458</v>
      </c>
      <c r="C1406" s="439" t="s">
        <v>7546</v>
      </c>
      <c r="D1406" s="449" t="s">
        <v>60</v>
      </c>
      <c r="E1406" s="449" t="s">
        <v>5365</v>
      </c>
      <c r="F1406" s="450">
        <v>32.92</v>
      </c>
      <c r="G1406" s="450">
        <v>33.9</v>
      </c>
      <c r="H1406" s="426">
        <f t="shared" si="21"/>
        <v>32.92</v>
      </c>
    </row>
    <row r="1407" spans="1:8" x14ac:dyDescent="0.25">
      <c r="A1407" s="449"/>
      <c r="B1407" s="449">
        <v>3457</v>
      </c>
      <c r="C1407" s="439" t="s">
        <v>7547</v>
      </c>
      <c r="D1407" s="449" t="s">
        <v>60</v>
      </c>
      <c r="E1407" s="449" t="s">
        <v>5365</v>
      </c>
      <c r="F1407" s="450">
        <v>24.72</v>
      </c>
      <c r="G1407" s="450">
        <v>25.45</v>
      </c>
      <c r="H1407" s="426">
        <f t="shared" si="21"/>
        <v>24.72</v>
      </c>
    </row>
    <row r="1408" spans="1:8" x14ac:dyDescent="0.25">
      <c r="A1408" s="449"/>
      <c r="B1408" s="449">
        <v>3472</v>
      </c>
      <c r="C1408" s="439" t="s">
        <v>7548</v>
      </c>
      <c r="D1408" s="449" t="s">
        <v>60</v>
      </c>
      <c r="E1408" s="449" t="s">
        <v>5365</v>
      </c>
      <c r="F1408" s="450">
        <v>15.77</v>
      </c>
      <c r="G1408" s="450">
        <v>16.239999999999998</v>
      </c>
      <c r="H1408" s="426">
        <f t="shared" si="21"/>
        <v>15.77</v>
      </c>
    </row>
    <row r="1409" spans="1:8" x14ac:dyDescent="0.25">
      <c r="A1409" s="449"/>
      <c r="B1409" s="449">
        <v>3455</v>
      </c>
      <c r="C1409" s="439" t="s">
        <v>7549</v>
      </c>
      <c r="D1409" s="449" t="s">
        <v>60</v>
      </c>
      <c r="E1409" s="449" t="s">
        <v>5365</v>
      </c>
      <c r="F1409" s="450">
        <v>7.02</v>
      </c>
      <c r="G1409" s="450">
        <v>7.23</v>
      </c>
      <c r="H1409" s="426">
        <f t="shared" si="21"/>
        <v>7.02</v>
      </c>
    </row>
    <row r="1410" spans="1:8" x14ac:dyDescent="0.25">
      <c r="A1410" s="449"/>
      <c r="B1410" s="449">
        <v>3470</v>
      </c>
      <c r="C1410" s="439" t="s">
        <v>7550</v>
      </c>
      <c r="D1410" s="449" t="s">
        <v>60</v>
      </c>
      <c r="E1410" s="449" t="s">
        <v>5365</v>
      </c>
      <c r="F1410" s="450">
        <v>91.93</v>
      </c>
      <c r="G1410" s="450">
        <v>94.65</v>
      </c>
      <c r="H1410" s="426">
        <f t="shared" si="21"/>
        <v>91.93</v>
      </c>
    </row>
    <row r="1411" spans="1:8" x14ac:dyDescent="0.25">
      <c r="A1411" s="449"/>
      <c r="B1411" s="449">
        <v>3471</v>
      </c>
      <c r="C1411" s="439" t="s">
        <v>7551</v>
      </c>
      <c r="D1411" s="449" t="s">
        <v>60</v>
      </c>
      <c r="E1411" s="449" t="s">
        <v>5365</v>
      </c>
      <c r="F1411" s="450">
        <v>50.51</v>
      </c>
      <c r="G1411" s="450">
        <v>52.01</v>
      </c>
      <c r="H1411" s="426">
        <f t="shared" si="21"/>
        <v>50.51</v>
      </c>
    </row>
    <row r="1412" spans="1:8" x14ac:dyDescent="0.25">
      <c r="A1412" s="449"/>
      <c r="B1412" s="449">
        <v>3459</v>
      </c>
      <c r="C1412" s="439" t="s">
        <v>7552</v>
      </c>
      <c r="D1412" s="449" t="s">
        <v>60</v>
      </c>
      <c r="E1412" s="449" t="s">
        <v>5365</v>
      </c>
      <c r="F1412" s="450">
        <v>129.66999999999999</v>
      </c>
      <c r="G1412" s="450">
        <v>133.51</v>
      </c>
      <c r="H1412" s="426">
        <f t="shared" si="21"/>
        <v>129.66999999999999</v>
      </c>
    </row>
    <row r="1413" spans="1:8" x14ac:dyDescent="0.25">
      <c r="A1413" s="449"/>
      <c r="B1413" s="449">
        <v>3456</v>
      </c>
      <c r="C1413" s="439" t="s">
        <v>7553</v>
      </c>
      <c r="D1413" s="449" t="s">
        <v>60</v>
      </c>
      <c r="E1413" s="449" t="s">
        <v>5365</v>
      </c>
      <c r="F1413" s="450">
        <v>10.5</v>
      </c>
      <c r="G1413" s="450">
        <v>10.81</v>
      </c>
      <c r="H1413" s="426">
        <f t="shared" si="21"/>
        <v>10.5</v>
      </c>
    </row>
    <row r="1414" spans="1:8" x14ac:dyDescent="0.25">
      <c r="A1414" s="449"/>
      <c r="B1414" s="449">
        <v>3469</v>
      </c>
      <c r="C1414" s="439" t="s">
        <v>7554</v>
      </c>
      <c r="D1414" s="449" t="s">
        <v>60</v>
      </c>
      <c r="E1414" s="449" t="s">
        <v>5365</v>
      </c>
      <c r="F1414" s="450">
        <v>246.6</v>
      </c>
      <c r="G1414" s="450">
        <v>253.9</v>
      </c>
      <c r="H1414" s="426">
        <f t="shared" si="21"/>
        <v>246.6</v>
      </c>
    </row>
    <row r="1415" spans="1:8" x14ac:dyDescent="0.25">
      <c r="A1415" s="449"/>
      <c r="B1415" s="449">
        <v>3460</v>
      </c>
      <c r="C1415" s="439" t="s">
        <v>7555</v>
      </c>
      <c r="D1415" s="449" t="s">
        <v>60</v>
      </c>
      <c r="E1415" s="449" t="s">
        <v>5365</v>
      </c>
      <c r="F1415" s="450">
        <v>359.82</v>
      </c>
      <c r="G1415" s="450">
        <v>370.48</v>
      </c>
      <c r="H1415" s="426">
        <f t="shared" si="21"/>
        <v>359.82</v>
      </c>
    </row>
    <row r="1416" spans="1:8" x14ac:dyDescent="0.25">
      <c r="A1416" s="449"/>
      <c r="B1416" s="449">
        <v>3461</v>
      </c>
      <c r="C1416" s="439" t="s">
        <v>7556</v>
      </c>
      <c r="D1416" s="449" t="s">
        <v>60</v>
      </c>
      <c r="E1416" s="449" t="s">
        <v>5365</v>
      </c>
      <c r="F1416" s="450">
        <v>919.69</v>
      </c>
      <c r="G1416" s="450">
        <v>946.93</v>
      </c>
      <c r="H1416" s="426">
        <f t="shared" si="21"/>
        <v>919.69</v>
      </c>
    </row>
    <row r="1417" spans="1:8" x14ac:dyDescent="0.25">
      <c r="A1417" s="449"/>
      <c r="B1417" s="449">
        <v>37433</v>
      </c>
      <c r="C1417" s="439" t="s">
        <v>7557</v>
      </c>
      <c r="D1417" s="449" t="s">
        <v>60</v>
      </c>
      <c r="E1417" s="449" t="s">
        <v>5365</v>
      </c>
      <c r="F1417" s="450">
        <v>286.72000000000003</v>
      </c>
      <c r="G1417" s="450">
        <v>246.08</v>
      </c>
      <c r="H1417" s="426">
        <f t="shared" si="21"/>
        <v>286.72000000000003</v>
      </c>
    </row>
    <row r="1418" spans="1:8" x14ac:dyDescent="0.25">
      <c r="A1418" s="449"/>
      <c r="B1418" s="449">
        <v>37430</v>
      </c>
      <c r="C1418" s="439" t="s">
        <v>7558</v>
      </c>
      <c r="D1418" s="449" t="s">
        <v>60</v>
      </c>
      <c r="E1418" s="449" t="s">
        <v>5365</v>
      </c>
      <c r="F1418" s="450">
        <v>35.93</v>
      </c>
      <c r="G1418" s="450">
        <v>30.84</v>
      </c>
      <c r="H1418" s="426">
        <f t="shared" si="21"/>
        <v>35.93</v>
      </c>
    </row>
    <row r="1419" spans="1:8" x14ac:dyDescent="0.25">
      <c r="A1419" s="449"/>
      <c r="B1419" s="449">
        <v>37434</v>
      </c>
      <c r="C1419" s="439" t="s">
        <v>7559</v>
      </c>
      <c r="D1419" s="449" t="s">
        <v>60</v>
      </c>
      <c r="E1419" s="449" t="s">
        <v>5365</v>
      </c>
      <c r="F1419" s="450">
        <v>2673.36</v>
      </c>
      <c r="G1419" s="450">
        <v>2294.42</v>
      </c>
      <c r="H1419" s="426">
        <f t="shared" si="21"/>
        <v>2673.36</v>
      </c>
    </row>
    <row r="1420" spans="1:8" x14ac:dyDescent="0.25">
      <c r="A1420" s="449"/>
      <c r="B1420" s="449">
        <v>37431</v>
      </c>
      <c r="C1420" s="439" t="s">
        <v>7560</v>
      </c>
      <c r="D1420" s="449" t="s">
        <v>60</v>
      </c>
      <c r="E1420" s="449" t="s">
        <v>5365</v>
      </c>
      <c r="F1420" s="450">
        <v>48.74</v>
      </c>
      <c r="G1420" s="450">
        <v>41.83</v>
      </c>
      <c r="H1420" s="426">
        <f t="shared" ref="H1420:H1483" si="22">IF(F1420&gt;0,F1420,G1420)</f>
        <v>48.74</v>
      </c>
    </row>
    <row r="1421" spans="1:8" x14ac:dyDescent="0.25">
      <c r="A1421" s="449"/>
      <c r="B1421" s="449">
        <v>37432</v>
      </c>
      <c r="C1421" s="439" t="s">
        <v>7561</v>
      </c>
      <c r="D1421" s="449" t="s">
        <v>60</v>
      </c>
      <c r="E1421" s="449" t="s">
        <v>5365</v>
      </c>
      <c r="F1421" s="450">
        <v>89.9</v>
      </c>
      <c r="G1421" s="450">
        <v>77.16</v>
      </c>
      <c r="H1421" s="426">
        <f t="shared" si="22"/>
        <v>89.9</v>
      </c>
    </row>
    <row r="1422" spans="1:8" x14ac:dyDescent="0.25">
      <c r="A1422" s="449"/>
      <c r="B1422" s="449">
        <v>39869</v>
      </c>
      <c r="C1422" s="439" t="s">
        <v>7562</v>
      </c>
      <c r="D1422" s="449" t="s">
        <v>60</v>
      </c>
      <c r="E1422" s="449" t="s">
        <v>5365</v>
      </c>
      <c r="F1422" s="450"/>
      <c r="G1422" s="450">
        <v>14.64</v>
      </c>
      <c r="H1422" s="426">
        <f t="shared" si="22"/>
        <v>14.64</v>
      </c>
    </row>
    <row r="1423" spans="1:8" x14ac:dyDescent="0.25">
      <c r="A1423" s="449"/>
      <c r="B1423" s="449">
        <v>39870</v>
      </c>
      <c r="C1423" s="439" t="s">
        <v>7563</v>
      </c>
      <c r="D1423" s="449" t="s">
        <v>60</v>
      </c>
      <c r="E1423" s="449" t="s">
        <v>5365</v>
      </c>
      <c r="F1423" s="450"/>
      <c r="G1423" s="450">
        <v>22.39</v>
      </c>
      <c r="H1423" s="426">
        <f t="shared" si="22"/>
        <v>22.39</v>
      </c>
    </row>
    <row r="1424" spans="1:8" x14ac:dyDescent="0.25">
      <c r="A1424" s="449"/>
      <c r="B1424" s="449">
        <v>39871</v>
      </c>
      <c r="C1424" s="439" t="s">
        <v>7564</v>
      </c>
      <c r="D1424" s="449" t="s">
        <v>60</v>
      </c>
      <c r="E1424" s="449" t="s">
        <v>5365</v>
      </c>
      <c r="F1424" s="450"/>
      <c r="G1424" s="450">
        <v>25.09</v>
      </c>
      <c r="H1424" s="426">
        <f t="shared" si="22"/>
        <v>25.09</v>
      </c>
    </row>
    <row r="1425" spans="1:8" x14ac:dyDescent="0.25">
      <c r="A1425" s="449"/>
      <c r="B1425" s="449">
        <v>12722</v>
      </c>
      <c r="C1425" s="439" t="s">
        <v>7565</v>
      </c>
      <c r="D1425" s="449" t="s">
        <v>60</v>
      </c>
      <c r="E1425" s="449" t="s">
        <v>5365</v>
      </c>
      <c r="F1425" s="450"/>
      <c r="G1425" s="450">
        <v>839.77</v>
      </c>
      <c r="H1425" s="426">
        <f t="shared" si="22"/>
        <v>839.77</v>
      </c>
    </row>
    <row r="1426" spans="1:8" x14ac:dyDescent="0.25">
      <c r="A1426" s="449"/>
      <c r="B1426" s="449">
        <v>12714</v>
      </c>
      <c r="C1426" s="439" t="s">
        <v>7566</v>
      </c>
      <c r="D1426" s="449" t="s">
        <v>60</v>
      </c>
      <c r="E1426" s="449" t="s">
        <v>5365</v>
      </c>
      <c r="F1426" s="450"/>
      <c r="G1426" s="450">
        <v>5.48</v>
      </c>
      <c r="H1426" s="426">
        <f t="shared" si="22"/>
        <v>5.48</v>
      </c>
    </row>
    <row r="1427" spans="1:8" x14ac:dyDescent="0.25">
      <c r="A1427" s="449"/>
      <c r="B1427" s="449">
        <v>12715</v>
      </c>
      <c r="C1427" s="439" t="s">
        <v>7567</v>
      </c>
      <c r="D1427" s="449" t="s">
        <v>60</v>
      </c>
      <c r="E1427" s="449" t="s">
        <v>5365</v>
      </c>
      <c r="F1427" s="450"/>
      <c r="G1427" s="450">
        <v>12.37</v>
      </c>
      <c r="H1427" s="426">
        <f t="shared" si="22"/>
        <v>12.37</v>
      </c>
    </row>
    <row r="1428" spans="1:8" x14ac:dyDescent="0.25">
      <c r="A1428" s="449"/>
      <c r="B1428" s="449">
        <v>12716</v>
      </c>
      <c r="C1428" s="439" t="s">
        <v>7568</v>
      </c>
      <c r="D1428" s="449" t="s">
        <v>60</v>
      </c>
      <c r="E1428" s="449" t="s">
        <v>5365</v>
      </c>
      <c r="F1428" s="450"/>
      <c r="G1428" s="450">
        <v>21.25</v>
      </c>
      <c r="H1428" s="426">
        <f t="shared" si="22"/>
        <v>21.25</v>
      </c>
    </row>
    <row r="1429" spans="1:8" x14ac:dyDescent="0.25">
      <c r="A1429" s="449"/>
      <c r="B1429" s="449">
        <v>12717</v>
      </c>
      <c r="C1429" s="439" t="s">
        <v>7569</v>
      </c>
      <c r="D1429" s="449" t="s">
        <v>60</v>
      </c>
      <c r="E1429" s="449" t="s">
        <v>5365</v>
      </c>
      <c r="F1429" s="450"/>
      <c r="G1429" s="450">
        <v>41.78</v>
      </c>
      <c r="H1429" s="426">
        <f t="shared" si="22"/>
        <v>41.78</v>
      </c>
    </row>
    <row r="1430" spans="1:8" x14ac:dyDescent="0.25">
      <c r="A1430" s="449"/>
      <c r="B1430" s="449">
        <v>12718</v>
      </c>
      <c r="C1430" s="439" t="s">
        <v>7570</v>
      </c>
      <c r="D1430" s="449" t="s">
        <v>60</v>
      </c>
      <c r="E1430" s="449" t="s">
        <v>5365</v>
      </c>
      <c r="F1430" s="450"/>
      <c r="G1430" s="450">
        <v>64.12</v>
      </c>
      <c r="H1430" s="426">
        <f t="shared" si="22"/>
        <v>64.12</v>
      </c>
    </row>
    <row r="1431" spans="1:8" x14ac:dyDescent="0.25">
      <c r="A1431" s="449"/>
      <c r="B1431" s="449">
        <v>12719</v>
      </c>
      <c r="C1431" s="439" t="s">
        <v>7571</v>
      </c>
      <c r="D1431" s="449" t="s">
        <v>60</v>
      </c>
      <c r="E1431" s="449" t="s">
        <v>5365</v>
      </c>
      <c r="F1431" s="450"/>
      <c r="G1431" s="450">
        <v>101.78</v>
      </c>
      <c r="H1431" s="426">
        <f t="shared" si="22"/>
        <v>101.78</v>
      </c>
    </row>
    <row r="1432" spans="1:8" x14ac:dyDescent="0.25">
      <c r="A1432" s="449"/>
      <c r="B1432" s="449">
        <v>12720</v>
      </c>
      <c r="C1432" s="439" t="s">
        <v>7572</v>
      </c>
      <c r="D1432" s="449" t="s">
        <v>60</v>
      </c>
      <c r="E1432" s="449" t="s">
        <v>5365</v>
      </c>
      <c r="F1432" s="450"/>
      <c r="G1432" s="450">
        <v>354.41</v>
      </c>
      <c r="H1432" s="426">
        <f t="shared" si="22"/>
        <v>354.41</v>
      </c>
    </row>
    <row r="1433" spans="1:8" x14ac:dyDescent="0.25">
      <c r="A1433" s="449"/>
      <c r="B1433" s="449">
        <v>12721</v>
      </c>
      <c r="C1433" s="439" t="s">
        <v>7573</v>
      </c>
      <c r="D1433" s="449" t="s">
        <v>60</v>
      </c>
      <c r="E1433" s="449" t="s">
        <v>5365</v>
      </c>
      <c r="F1433" s="450"/>
      <c r="G1433" s="450">
        <v>339.85</v>
      </c>
      <c r="H1433" s="426">
        <f t="shared" si="22"/>
        <v>339.85</v>
      </c>
    </row>
    <row r="1434" spans="1:8" x14ac:dyDescent="0.25">
      <c r="A1434" s="449"/>
      <c r="B1434" s="449">
        <v>3468</v>
      </c>
      <c r="C1434" s="439" t="s">
        <v>7574</v>
      </c>
      <c r="D1434" s="449" t="s">
        <v>60</v>
      </c>
      <c r="E1434" s="449" t="s">
        <v>5365</v>
      </c>
      <c r="F1434" s="450">
        <v>42.97</v>
      </c>
      <c r="G1434" s="450">
        <v>44.25</v>
      </c>
      <c r="H1434" s="426">
        <f t="shared" si="22"/>
        <v>42.97</v>
      </c>
    </row>
    <row r="1435" spans="1:8" x14ac:dyDescent="0.25">
      <c r="A1435" s="449"/>
      <c r="B1435" s="449">
        <v>3465</v>
      </c>
      <c r="C1435" s="439" t="s">
        <v>7575</v>
      </c>
      <c r="D1435" s="449" t="s">
        <v>60</v>
      </c>
      <c r="E1435" s="449" t="s">
        <v>5365</v>
      </c>
      <c r="F1435" s="450">
        <v>42.96</v>
      </c>
      <c r="G1435" s="450">
        <v>44.23</v>
      </c>
      <c r="H1435" s="426">
        <f t="shared" si="22"/>
        <v>42.96</v>
      </c>
    </row>
    <row r="1436" spans="1:8" x14ac:dyDescent="0.25">
      <c r="A1436" s="449"/>
      <c r="B1436" s="449">
        <v>12403</v>
      </c>
      <c r="C1436" s="439" t="s">
        <v>7576</v>
      </c>
      <c r="D1436" s="449" t="s">
        <v>60</v>
      </c>
      <c r="E1436" s="449" t="s">
        <v>5365</v>
      </c>
      <c r="F1436" s="450">
        <v>30.62</v>
      </c>
      <c r="G1436" s="450">
        <v>31.53</v>
      </c>
      <c r="H1436" s="426">
        <f t="shared" si="22"/>
        <v>30.62</v>
      </c>
    </row>
    <row r="1437" spans="1:8" x14ac:dyDescent="0.25">
      <c r="A1437" s="449"/>
      <c r="B1437" s="449">
        <v>3463</v>
      </c>
      <c r="C1437" s="439" t="s">
        <v>7577</v>
      </c>
      <c r="D1437" s="449" t="s">
        <v>60</v>
      </c>
      <c r="E1437" s="449" t="s">
        <v>5365</v>
      </c>
      <c r="F1437" s="450">
        <v>17.89</v>
      </c>
      <c r="G1437" s="450">
        <v>18.420000000000002</v>
      </c>
      <c r="H1437" s="426">
        <f t="shared" si="22"/>
        <v>17.89</v>
      </c>
    </row>
    <row r="1438" spans="1:8" x14ac:dyDescent="0.25">
      <c r="A1438" s="449"/>
      <c r="B1438" s="449">
        <v>3464</v>
      </c>
      <c r="C1438" s="439" t="s">
        <v>7578</v>
      </c>
      <c r="D1438" s="449" t="s">
        <v>60</v>
      </c>
      <c r="E1438" s="449" t="s">
        <v>5365</v>
      </c>
      <c r="F1438" s="450">
        <v>17.89</v>
      </c>
      <c r="G1438" s="450">
        <v>18.420000000000002</v>
      </c>
      <c r="H1438" s="426">
        <f t="shared" si="22"/>
        <v>17.89</v>
      </c>
    </row>
    <row r="1439" spans="1:8" x14ac:dyDescent="0.25">
      <c r="A1439" s="449"/>
      <c r="B1439" s="449">
        <v>3466</v>
      </c>
      <c r="C1439" s="439" t="s">
        <v>7579</v>
      </c>
      <c r="D1439" s="449" t="s">
        <v>60</v>
      </c>
      <c r="E1439" s="449" t="s">
        <v>5365</v>
      </c>
      <c r="F1439" s="450">
        <v>109.11</v>
      </c>
      <c r="G1439" s="450">
        <v>112.34</v>
      </c>
      <c r="H1439" s="426">
        <f t="shared" si="22"/>
        <v>109.11</v>
      </c>
    </row>
    <row r="1440" spans="1:8" x14ac:dyDescent="0.25">
      <c r="A1440" s="449"/>
      <c r="B1440" s="449">
        <v>3467</v>
      </c>
      <c r="C1440" s="439" t="s">
        <v>7580</v>
      </c>
      <c r="D1440" s="449" t="s">
        <v>60</v>
      </c>
      <c r="E1440" s="449" t="s">
        <v>5365</v>
      </c>
      <c r="F1440" s="450">
        <v>61.62</v>
      </c>
      <c r="G1440" s="450">
        <v>63.45</v>
      </c>
      <c r="H1440" s="426">
        <f t="shared" si="22"/>
        <v>61.62</v>
      </c>
    </row>
    <row r="1441" spans="1:8" x14ac:dyDescent="0.25">
      <c r="A1441" s="449"/>
      <c r="B1441" s="449">
        <v>3462</v>
      </c>
      <c r="C1441" s="439" t="s">
        <v>7581</v>
      </c>
      <c r="D1441" s="449" t="s">
        <v>60</v>
      </c>
      <c r="E1441" s="449" t="s">
        <v>5365</v>
      </c>
      <c r="F1441" s="450">
        <v>11.8</v>
      </c>
      <c r="G1441" s="450">
        <v>12.15</v>
      </c>
      <c r="H1441" s="426">
        <f t="shared" si="22"/>
        <v>11.8</v>
      </c>
    </row>
    <row r="1442" spans="1:8" x14ac:dyDescent="0.25">
      <c r="A1442" s="449"/>
      <c r="B1442" s="449">
        <v>43917</v>
      </c>
      <c r="C1442" s="439" t="s">
        <v>13468</v>
      </c>
      <c r="D1442" s="449" t="s">
        <v>60</v>
      </c>
      <c r="E1442" s="449" t="s">
        <v>5365</v>
      </c>
      <c r="F1442" s="450"/>
      <c r="G1442" s="450">
        <v>247.14</v>
      </c>
      <c r="H1442" s="426">
        <f t="shared" si="22"/>
        <v>247.14</v>
      </c>
    </row>
    <row r="1443" spans="1:8" x14ac:dyDescent="0.25">
      <c r="A1443" s="449"/>
      <c r="B1443" s="449">
        <v>41808</v>
      </c>
      <c r="C1443" s="439" t="s">
        <v>13469</v>
      </c>
      <c r="D1443" s="449" t="s">
        <v>60</v>
      </c>
      <c r="E1443" s="449" t="s">
        <v>5365</v>
      </c>
      <c r="F1443" s="450"/>
      <c r="G1443" s="450">
        <v>17.97</v>
      </c>
      <c r="H1443" s="426">
        <f t="shared" si="22"/>
        <v>17.97</v>
      </c>
    </row>
    <row r="1444" spans="1:8" x14ac:dyDescent="0.25">
      <c r="A1444" s="449"/>
      <c r="B1444" s="449">
        <v>41817</v>
      </c>
      <c r="C1444" s="439" t="s">
        <v>13470</v>
      </c>
      <c r="D1444" s="449" t="s">
        <v>60</v>
      </c>
      <c r="E1444" s="449" t="s">
        <v>5365</v>
      </c>
      <c r="F1444" s="450"/>
      <c r="G1444" s="450">
        <v>204.26</v>
      </c>
      <c r="H1444" s="426">
        <f t="shared" si="22"/>
        <v>204.26</v>
      </c>
    </row>
    <row r="1445" spans="1:8" x14ac:dyDescent="0.25">
      <c r="A1445" s="449"/>
      <c r="B1445" s="449">
        <v>41819</v>
      </c>
      <c r="C1445" s="439" t="s">
        <v>13471</v>
      </c>
      <c r="D1445" s="449" t="s">
        <v>60</v>
      </c>
      <c r="E1445" s="449" t="s">
        <v>5365</v>
      </c>
      <c r="F1445" s="450"/>
      <c r="G1445" s="450">
        <v>307.29000000000002</v>
      </c>
      <c r="H1445" s="426">
        <f t="shared" si="22"/>
        <v>307.29000000000002</v>
      </c>
    </row>
    <row r="1446" spans="1:8" x14ac:dyDescent="0.25">
      <c r="A1446" s="449"/>
      <c r="B1446" s="449">
        <v>41815</v>
      </c>
      <c r="C1446" s="439" t="s">
        <v>13472</v>
      </c>
      <c r="D1446" s="449" t="s">
        <v>60</v>
      </c>
      <c r="E1446" s="449" t="s">
        <v>5365</v>
      </c>
      <c r="F1446" s="450"/>
      <c r="G1446" s="450">
        <v>90.83</v>
      </c>
      <c r="H1446" s="426">
        <f t="shared" si="22"/>
        <v>90.83</v>
      </c>
    </row>
    <row r="1447" spans="1:8" x14ac:dyDescent="0.25">
      <c r="A1447" s="449"/>
      <c r="B1447" s="449">
        <v>41816</v>
      </c>
      <c r="C1447" s="439" t="s">
        <v>13473</v>
      </c>
      <c r="D1447" s="449" t="s">
        <v>60</v>
      </c>
      <c r="E1447" s="449" t="s">
        <v>5365</v>
      </c>
      <c r="F1447" s="450"/>
      <c r="G1447" s="450">
        <v>151.52000000000001</v>
      </c>
      <c r="H1447" s="426">
        <f t="shared" si="22"/>
        <v>151.52000000000001</v>
      </c>
    </row>
    <row r="1448" spans="1:8" x14ac:dyDescent="0.25">
      <c r="A1448" s="449"/>
      <c r="B1448" s="449">
        <v>41812</v>
      </c>
      <c r="C1448" s="439" t="s">
        <v>13474</v>
      </c>
      <c r="D1448" s="449" t="s">
        <v>60</v>
      </c>
      <c r="E1448" s="449" t="s">
        <v>5365</v>
      </c>
      <c r="F1448" s="450"/>
      <c r="G1448" s="450">
        <v>44.06</v>
      </c>
      <c r="H1448" s="426">
        <f t="shared" si="22"/>
        <v>44.06</v>
      </c>
    </row>
    <row r="1449" spans="1:8" x14ac:dyDescent="0.25">
      <c r="A1449" s="449"/>
      <c r="B1449" s="449">
        <v>41813</v>
      </c>
      <c r="C1449" s="439" t="s">
        <v>13475</v>
      </c>
      <c r="D1449" s="449" t="s">
        <v>60</v>
      </c>
      <c r="E1449" s="449" t="s">
        <v>5365</v>
      </c>
      <c r="F1449" s="450"/>
      <c r="G1449" s="450">
        <v>64.83</v>
      </c>
      <c r="H1449" s="426">
        <f t="shared" si="22"/>
        <v>64.83</v>
      </c>
    </row>
    <row r="1450" spans="1:8" x14ac:dyDescent="0.25">
      <c r="A1450" s="449"/>
      <c r="B1450" s="449">
        <v>41806</v>
      </c>
      <c r="C1450" s="439" t="s">
        <v>13476</v>
      </c>
      <c r="D1450" s="449" t="s">
        <v>60</v>
      </c>
      <c r="E1450" s="449" t="s">
        <v>5365</v>
      </c>
      <c r="F1450" s="450"/>
      <c r="G1450" s="450">
        <v>11.69</v>
      </c>
      <c r="H1450" s="426">
        <f t="shared" si="22"/>
        <v>11.69</v>
      </c>
    </row>
    <row r="1451" spans="1:8" x14ac:dyDescent="0.25">
      <c r="A1451" s="449"/>
      <c r="B1451" s="449">
        <v>41807</v>
      </c>
      <c r="C1451" s="439" t="s">
        <v>13477</v>
      </c>
      <c r="D1451" s="449" t="s">
        <v>60</v>
      </c>
      <c r="E1451" s="449" t="s">
        <v>5365</v>
      </c>
      <c r="F1451" s="450"/>
      <c r="G1451" s="450">
        <v>13.04</v>
      </c>
      <c r="H1451" s="426">
        <f t="shared" si="22"/>
        <v>13.04</v>
      </c>
    </row>
    <row r="1452" spans="1:8" x14ac:dyDescent="0.25">
      <c r="A1452" s="449"/>
      <c r="B1452" s="449">
        <v>41809</v>
      </c>
      <c r="C1452" s="439" t="s">
        <v>13478</v>
      </c>
      <c r="D1452" s="449" t="s">
        <v>60</v>
      </c>
      <c r="E1452" s="449" t="s">
        <v>5365</v>
      </c>
      <c r="F1452" s="450"/>
      <c r="G1452" s="450">
        <v>21.34</v>
      </c>
      <c r="H1452" s="426">
        <f t="shared" si="22"/>
        <v>21.34</v>
      </c>
    </row>
    <row r="1453" spans="1:8" x14ac:dyDescent="0.25">
      <c r="A1453" s="449"/>
      <c r="B1453" s="449">
        <v>41811</v>
      </c>
      <c r="C1453" s="439" t="s">
        <v>13479</v>
      </c>
      <c r="D1453" s="449" t="s">
        <v>60</v>
      </c>
      <c r="E1453" s="449" t="s">
        <v>5365</v>
      </c>
      <c r="F1453" s="450"/>
      <c r="G1453" s="450">
        <v>27.33</v>
      </c>
      <c r="H1453" s="426">
        <f t="shared" si="22"/>
        <v>27.33</v>
      </c>
    </row>
    <row r="1454" spans="1:8" x14ac:dyDescent="0.25">
      <c r="A1454" s="449"/>
      <c r="B1454" s="449">
        <v>41814</v>
      </c>
      <c r="C1454" s="439" t="s">
        <v>13480</v>
      </c>
      <c r="D1454" s="449" t="s">
        <v>60</v>
      </c>
      <c r="E1454" s="449" t="s">
        <v>5365</v>
      </c>
      <c r="F1454" s="450"/>
      <c r="G1454" s="450">
        <v>8.0299999999999994</v>
      </c>
      <c r="H1454" s="426">
        <f t="shared" si="22"/>
        <v>8.0299999999999994</v>
      </c>
    </row>
    <row r="1455" spans="1:8" x14ac:dyDescent="0.25">
      <c r="A1455" s="449"/>
      <c r="B1455" s="449">
        <v>41818</v>
      </c>
      <c r="C1455" s="439" t="s">
        <v>13481</v>
      </c>
      <c r="D1455" s="449" t="s">
        <v>60</v>
      </c>
      <c r="E1455" s="449" t="s">
        <v>5365</v>
      </c>
      <c r="F1455" s="450"/>
      <c r="G1455" s="450">
        <v>9.01</v>
      </c>
      <c r="H1455" s="426">
        <f t="shared" si="22"/>
        <v>9.01</v>
      </c>
    </row>
    <row r="1456" spans="1:8" x14ac:dyDescent="0.25">
      <c r="A1456" s="449"/>
      <c r="B1456" s="449">
        <v>43919</v>
      </c>
      <c r="C1456" s="439" t="s">
        <v>13482</v>
      </c>
      <c r="D1456" s="449" t="s">
        <v>60</v>
      </c>
      <c r="E1456" s="449" t="s">
        <v>5365</v>
      </c>
      <c r="F1456" s="450"/>
      <c r="G1456" s="450">
        <v>307.29000000000002</v>
      </c>
      <c r="H1456" s="426">
        <f t="shared" si="22"/>
        <v>307.29000000000002</v>
      </c>
    </row>
    <row r="1457" spans="1:8" x14ac:dyDescent="0.25">
      <c r="A1457" s="449"/>
      <c r="B1457" s="449">
        <v>43914</v>
      </c>
      <c r="C1457" s="439" t="s">
        <v>13483</v>
      </c>
      <c r="D1457" s="449" t="s">
        <v>60</v>
      </c>
      <c r="E1457" s="449" t="s">
        <v>5365</v>
      </c>
      <c r="F1457" s="450"/>
      <c r="G1457" s="450">
        <v>97.33</v>
      </c>
      <c r="H1457" s="426">
        <f t="shared" si="22"/>
        <v>97.33</v>
      </c>
    </row>
    <row r="1458" spans="1:8" x14ac:dyDescent="0.25">
      <c r="A1458" s="449"/>
      <c r="B1458" s="449">
        <v>43916</v>
      </c>
      <c r="C1458" s="439" t="s">
        <v>13484</v>
      </c>
      <c r="D1458" s="449" t="s">
        <v>60</v>
      </c>
      <c r="E1458" s="449" t="s">
        <v>5365</v>
      </c>
      <c r="F1458" s="450"/>
      <c r="G1458" s="450">
        <v>137.44999999999999</v>
      </c>
      <c r="H1458" s="426">
        <f t="shared" si="22"/>
        <v>137.44999999999999</v>
      </c>
    </row>
    <row r="1459" spans="1:8" x14ac:dyDescent="0.25">
      <c r="A1459" s="449"/>
      <c r="B1459" s="449">
        <v>43912</v>
      </c>
      <c r="C1459" s="439" t="s">
        <v>13485</v>
      </c>
      <c r="D1459" s="449" t="s">
        <v>60</v>
      </c>
      <c r="E1459" s="449" t="s">
        <v>5365</v>
      </c>
      <c r="F1459" s="450"/>
      <c r="G1459" s="450">
        <v>44.06</v>
      </c>
      <c r="H1459" s="426">
        <f t="shared" si="22"/>
        <v>44.06</v>
      </c>
    </row>
    <row r="1460" spans="1:8" x14ac:dyDescent="0.25">
      <c r="A1460" s="449"/>
      <c r="B1460" s="449">
        <v>43913</v>
      </c>
      <c r="C1460" s="439" t="s">
        <v>13486</v>
      </c>
      <c r="D1460" s="449" t="s">
        <v>60</v>
      </c>
      <c r="E1460" s="449" t="s">
        <v>5365</v>
      </c>
      <c r="F1460" s="450"/>
      <c r="G1460" s="450">
        <v>64.83</v>
      </c>
      <c r="H1460" s="426">
        <f t="shared" si="22"/>
        <v>64.83</v>
      </c>
    </row>
    <row r="1461" spans="1:8" x14ac:dyDescent="0.25">
      <c r="A1461" s="449"/>
      <c r="B1461" s="449">
        <v>43908</v>
      </c>
      <c r="C1461" s="439" t="s">
        <v>13487</v>
      </c>
      <c r="D1461" s="449" t="s">
        <v>60</v>
      </c>
      <c r="E1461" s="449" t="s">
        <v>5365</v>
      </c>
      <c r="F1461" s="450"/>
      <c r="G1461" s="450">
        <v>12.54</v>
      </c>
      <c r="H1461" s="426">
        <f t="shared" si="22"/>
        <v>12.54</v>
      </c>
    </row>
    <row r="1462" spans="1:8" x14ac:dyDescent="0.25">
      <c r="A1462" s="449"/>
      <c r="B1462" s="449">
        <v>43909</v>
      </c>
      <c r="C1462" s="439" t="s">
        <v>13488</v>
      </c>
      <c r="D1462" s="449" t="s">
        <v>60</v>
      </c>
      <c r="E1462" s="449" t="s">
        <v>5365</v>
      </c>
      <c r="F1462" s="450"/>
      <c r="G1462" s="450">
        <v>14.55</v>
      </c>
      <c r="H1462" s="426">
        <f t="shared" si="22"/>
        <v>14.55</v>
      </c>
    </row>
    <row r="1463" spans="1:8" x14ac:dyDescent="0.25">
      <c r="A1463" s="449"/>
      <c r="B1463" s="449">
        <v>43910</v>
      </c>
      <c r="C1463" s="439" t="s">
        <v>13489</v>
      </c>
      <c r="D1463" s="449" t="s">
        <v>60</v>
      </c>
      <c r="E1463" s="449" t="s">
        <v>5365</v>
      </c>
      <c r="F1463" s="450"/>
      <c r="G1463" s="450">
        <v>21.34</v>
      </c>
      <c r="H1463" s="426">
        <f t="shared" si="22"/>
        <v>21.34</v>
      </c>
    </row>
    <row r="1464" spans="1:8" x14ac:dyDescent="0.25">
      <c r="A1464" s="449"/>
      <c r="B1464" s="449">
        <v>43911</v>
      </c>
      <c r="C1464" s="439" t="s">
        <v>13490</v>
      </c>
      <c r="D1464" s="449" t="s">
        <v>60</v>
      </c>
      <c r="E1464" s="449" t="s">
        <v>5365</v>
      </c>
      <c r="F1464" s="450"/>
      <c r="G1464" s="450">
        <v>27.33</v>
      </c>
      <c r="H1464" s="426">
        <f t="shared" si="22"/>
        <v>27.33</v>
      </c>
    </row>
    <row r="1465" spans="1:8" x14ac:dyDescent="0.25">
      <c r="A1465" s="449"/>
      <c r="B1465" s="449">
        <v>43915</v>
      </c>
      <c r="C1465" s="439" t="s">
        <v>13491</v>
      </c>
      <c r="D1465" s="449" t="s">
        <v>60</v>
      </c>
      <c r="E1465" s="449" t="s">
        <v>5365</v>
      </c>
      <c r="F1465" s="450"/>
      <c r="G1465" s="450">
        <v>6.92</v>
      </c>
      <c r="H1465" s="426">
        <f t="shared" si="22"/>
        <v>6.92</v>
      </c>
    </row>
    <row r="1466" spans="1:8" x14ac:dyDescent="0.25">
      <c r="A1466" s="449"/>
      <c r="B1466" s="449">
        <v>43918</v>
      </c>
      <c r="C1466" s="439" t="s">
        <v>13492</v>
      </c>
      <c r="D1466" s="449" t="s">
        <v>60</v>
      </c>
      <c r="E1466" s="449" t="s">
        <v>5365</v>
      </c>
      <c r="F1466" s="450"/>
      <c r="G1466" s="450">
        <v>8.5500000000000007</v>
      </c>
      <c r="H1466" s="426">
        <f t="shared" si="22"/>
        <v>8.5500000000000007</v>
      </c>
    </row>
    <row r="1467" spans="1:8" x14ac:dyDescent="0.25">
      <c r="A1467" s="449"/>
      <c r="B1467" s="449">
        <v>43907</v>
      </c>
      <c r="C1467" s="439" t="s">
        <v>13493</v>
      </c>
      <c r="D1467" s="449" t="s">
        <v>60</v>
      </c>
      <c r="E1467" s="449" t="s">
        <v>5365</v>
      </c>
      <c r="F1467" s="450"/>
      <c r="G1467" s="450">
        <v>11.69</v>
      </c>
      <c r="H1467" s="426">
        <f t="shared" si="22"/>
        <v>11.69</v>
      </c>
    </row>
    <row r="1468" spans="1:8" x14ac:dyDescent="0.25">
      <c r="A1468" s="449"/>
      <c r="B1468" s="449">
        <v>37416</v>
      </c>
      <c r="C1468" s="439" t="s">
        <v>7582</v>
      </c>
      <c r="D1468" s="449" t="s">
        <v>60</v>
      </c>
      <c r="E1468" s="449" t="s">
        <v>5365</v>
      </c>
      <c r="F1468" s="450">
        <v>6.06</v>
      </c>
      <c r="G1468" s="450">
        <v>4.0599999999999996</v>
      </c>
      <c r="H1468" s="426">
        <f t="shared" si="22"/>
        <v>6.06</v>
      </c>
    </row>
    <row r="1469" spans="1:8" x14ac:dyDescent="0.25">
      <c r="A1469" s="449"/>
      <c r="B1469" s="449">
        <v>37417</v>
      </c>
      <c r="C1469" s="439" t="s">
        <v>7583</v>
      </c>
      <c r="D1469" s="449" t="s">
        <v>60</v>
      </c>
      <c r="E1469" s="449" t="s">
        <v>5365</v>
      </c>
      <c r="F1469" s="450">
        <v>8.7200000000000006</v>
      </c>
      <c r="G1469" s="450">
        <v>5.83</v>
      </c>
      <c r="H1469" s="426">
        <f t="shared" si="22"/>
        <v>8.7200000000000006</v>
      </c>
    </row>
    <row r="1470" spans="1:8" x14ac:dyDescent="0.25">
      <c r="A1470" s="449"/>
      <c r="B1470" s="449">
        <v>37413</v>
      </c>
      <c r="C1470" s="439" t="s">
        <v>7584</v>
      </c>
      <c r="D1470" s="449" t="s">
        <v>60</v>
      </c>
      <c r="E1470" s="449" t="s">
        <v>5365</v>
      </c>
      <c r="F1470" s="450">
        <v>6.48</v>
      </c>
      <c r="G1470" s="450">
        <v>4.34</v>
      </c>
      <c r="H1470" s="426">
        <f t="shared" si="22"/>
        <v>6.48</v>
      </c>
    </row>
    <row r="1471" spans="1:8" x14ac:dyDescent="0.25">
      <c r="A1471" s="449"/>
      <c r="B1471" s="449">
        <v>37414</v>
      </c>
      <c r="C1471" s="439" t="s">
        <v>7585</v>
      </c>
      <c r="D1471" s="449" t="s">
        <v>60</v>
      </c>
      <c r="E1471" s="449" t="s">
        <v>5365</v>
      </c>
      <c r="F1471" s="450">
        <v>7.36</v>
      </c>
      <c r="G1471" s="450">
        <v>4.92</v>
      </c>
      <c r="H1471" s="426">
        <f t="shared" si="22"/>
        <v>7.36</v>
      </c>
    </row>
    <row r="1472" spans="1:8" x14ac:dyDescent="0.25">
      <c r="A1472" s="449"/>
      <c r="B1472" s="449">
        <v>37415</v>
      </c>
      <c r="C1472" s="439" t="s">
        <v>7586</v>
      </c>
      <c r="D1472" s="449" t="s">
        <v>60</v>
      </c>
      <c r="E1472" s="449" t="s">
        <v>5365</v>
      </c>
      <c r="F1472" s="450">
        <v>13.38</v>
      </c>
      <c r="G1472" s="450">
        <v>8.9499999999999993</v>
      </c>
      <c r="H1472" s="426">
        <f t="shared" si="22"/>
        <v>13.38</v>
      </c>
    </row>
    <row r="1473" spans="1:8" x14ac:dyDescent="0.25">
      <c r="A1473" s="449"/>
      <c r="B1473" s="449">
        <v>43590</v>
      </c>
      <c r="C1473" s="439" t="s">
        <v>7587</v>
      </c>
      <c r="D1473" s="449" t="s">
        <v>60</v>
      </c>
      <c r="E1473" s="449" t="s">
        <v>5365</v>
      </c>
      <c r="F1473" s="450">
        <v>169.09</v>
      </c>
      <c r="G1473" s="450">
        <v>152.13</v>
      </c>
      <c r="H1473" s="426">
        <f t="shared" si="22"/>
        <v>169.09</v>
      </c>
    </row>
    <row r="1474" spans="1:8" x14ac:dyDescent="0.25">
      <c r="A1474" s="449"/>
      <c r="B1474" s="449">
        <v>43589</v>
      </c>
      <c r="C1474" s="439" t="s">
        <v>7588</v>
      </c>
      <c r="D1474" s="449" t="s">
        <v>60</v>
      </c>
      <c r="E1474" s="449" t="s">
        <v>5365</v>
      </c>
      <c r="F1474" s="450">
        <v>30.59</v>
      </c>
      <c r="G1474" s="450">
        <v>27.52</v>
      </c>
      <c r="H1474" s="426">
        <f t="shared" si="22"/>
        <v>30.59</v>
      </c>
    </row>
    <row r="1475" spans="1:8" x14ac:dyDescent="0.25">
      <c r="A1475" s="449"/>
      <c r="B1475" s="449">
        <v>34519</v>
      </c>
      <c r="C1475" s="439" t="s">
        <v>7589</v>
      </c>
      <c r="D1475" s="449" t="s">
        <v>60</v>
      </c>
      <c r="E1475" s="449" t="s">
        <v>5365</v>
      </c>
      <c r="F1475" s="450">
        <v>106.34</v>
      </c>
      <c r="G1475" s="450">
        <v>82.84</v>
      </c>
      <c r="H1475" s="426">
        <f t="shared" si="22"/>
        <v>106.34</v>
      </c>
    </row>
    <row r="1476" spans="1:8" x14ac:dyDescent="0.25">
      <c r="A1476" s="449"/>
      <c r="B1476" s="449">
        <v>1649</v>
      </c>
      <c r="C1476" s="439" t="s">
        <v>7590</v>
      </c>
      <c r="D1476" s="449" t="s">
        <v>60</v>
      </c>
      <c r="E1476" s="449" t="s">
        <v>5365</v>
      </c>
      <c r="F1476" s="450">
        <v>77.64</v>
      </c>
      <c r="G1476" s="450">
        <v>79.94</v>
      </c>
      <c r="H1476" s="426">
        <f t="shared" si="22"/>
        <v>77.64</v>
      </c>
    </row>
    <row r="1477" spans="1:8" x14ac:dyDescent="0.25">
      <c r="A1477" s="449"/>
      <c r="B1477" s="449">
        <v>1653</v>
      </c>
      <c r="C1477" s="439" t="s">
        <v>7591</v>
      </c>
      <c r="D1477" s="449" t="s">
        <v>60</v>
      </c>
      <c r="E1477" s="449" t="s">
        <v>5365</v>
      </c>
      <c r="F1477" s="450">
        <v>60.81</v>
      </c>
      <c r="G1477" s="450">
        <v>62.62</v>
      </c>
      <c r="H1477" s="426">
        <f t="shared" si="22"/>
        <v>60.81</v>
      </c>
    </row>
    <row r="1478" spans="1:8" x14ac:dyDescent="0.25">
      <c r="A1478" s="449"/>
      <c r="B1478" s="449">
        <v>1648</v>
      </c>
      <c r="C1478" s="439" t="s">
        <v>7592</v>
      </c>
      <c r="D1478" s="449" t="s">
        <v>60</v>
      </c>
      <c r="E1478" s="449" t="s">
        <v>5365</v>
      </c>
      <c r="F1478" s="450">
        <v>41.82</v>
      </c>
      <c r="G1478" s="450">
        <v>43.05</v>
      </c>
      <c r="H1478" s="426">
        <f t="shared" si="22"/>
        <v>41.82</v>
      </c>
    </row>
    <row r="1479" spans="1:8" x14ac:dyDescent="0.25">
      <c r="A1479" s="449"/>
      <c r="B1479" s="449">
        <v>1647</v>
      </c>
      <c r="C1479" s="439" t="s">
        <v>7593</v>
      </c>
      <c r="D1479" s="449" t="s">
        <v>60</v>
      </c>
      <c r="E1479" s="449" t="s">
        <v>5365</v>
      </c>
      <c r="F1479" s="450">
        <v>21.78</v>
      </c>
      <c r="G1479" s="450">
        <v>22.42</v>
      </c>
      <c r="H1479" s="426">
        <f t="shared" si="22"/>
        <v>21.78</v>
      </c>
    </row>
    <row r="1480" spans="1:8" x14ac:dyDescent="0.25">
      <c r="A1480" s="449"/>
      <c r="B1480" s="449">
        <v>1651</v>
      </c>
      <c r="C1480" s="439" t="s">
        <v>7594</v>
      </c>
      <c r="D1480" s="449" t="s">
        <v>60</v>
      </c>
      <c r="E1480" s="449" t="s">
        <v>5365</v>
      </c>
      <c r="F1480" s="450">
        <v>193.99</v>
      </c>
      <c r="G1480" s="450">
        <v>199.73</v>
      </c>
      <c r="H1480" s="426">
        <f t="shared" si="22"/>
        <v>193.99</v>
      </c>
    </row>
    <row r="1481" spans="1:8" x14ac:dyDescent="0.25">
      <c r="A1481" s="449"/>
      <c r="B1481" s="449">
        <v>1650</v>
      </c>
      <c r="C1481" s="439" t="s">
        <v>7595</v>
      </c>
      <c r="D1481" s="449" t="s">
        <v>60</v>
      </c>
      <c r="E1481" s="449" t="s">
        <v>5365</v>
      </c>
      <c r="F1481" s="450">
        <v>107.22</v>
      </c>
      <c r="G1481" s="450">
        <v>110.4</v>
      </c>
      <c r="H1481" s="426">
        <f t="shared" si="22"/>
        <v>107.22</v>
      </c>
    </row>
    <row r="1482" spans="1:8" x14ac:dyDescent="0.25">
      <c r="A1482" s="449"/>
      <c r="B1482" s="449">
        <v>1652</v>
      </c>
      <c r="C1482" s="439" t="s">
        <v>7596</v>
      </c>
      <c r="D1482" s="449" t="s">
        <v>60</v>
      </c>
      <c r="E1482" s="449" t="s">
        <v>5365</v>
      </c>
      <c r="F1482" s="450">
        <v>278.42</v>
      </c>
      <c r="G1482" s="450">
        <v>286.67</v>
      </c>
      <c r="H1482" s="426">
        <f t="shared" si="22"/>
        <v>278.42</v>
      </c>
    </row>
    <row r="1483" spans="1:8" x14ac:dyDescent="0.25">
      <c r="A1483" s="449"/>
      <c r="B1483" s="449">
        <v>1654</v>
      </c>
      <c r="C1483" s="439" t="s">
        <v>7597</v>
      </c>
      <c r="D1483" s="449" t="s">
        <v>60</v>
      </c>
      <c r="E1483" s="449" t="s">
        <v>5365</v>
      </c>
      <c r="F1483" s="450">
        <v>29.89</v>
      </c>
      <c r="G1483" s="450">
        <v>30.78</v>
      </c>
      <c r="H1483" s="426">
        <f t="shared" si="22"/>
        <v>29.89</v>
      </c>
    </row>
    <row r="1484" spans="1:8" x14ac:dyDescent="0.25">
      <c r="A1484" s="449"/>
      <c r="B1484" s="449">
        <v>10510</v>
      </c>
      <c r="C1484" s="439" t="s">
        <v>7598</v>
      </c>
      <c r="D1484" s="449" t="s">
        <v>60</v>
      </c>
      <c r="E1484" s="449" t="s">
        <v>5365</v>
      </c>
      <c r="F1484" s="450">
        <v>239.92</v>
      </c>
      <c r="G1484" s="450">
        <v>155.08000000000001</v>
      </c>
      <c r="H1484" s="426">
        <f t="shared" ref="H1484:H1547" si="23">IF(F1484&gt;0,F1484,G1484)</f>
        <v>239.92</v>
      </c>
    </row>
    <row r="1485" spans="1:8" x14ac:dyDescent="0.25">
      <c r="A1485" s="449"/>
      <c r="B1485" s="449">
        <v>1744</v>
      </c>
      <c r="C1485" s="439" t="s">
        <v>13494</v>
      </c>
      <c r="D1485" s="449" t="s">
        <v>60</v>
      </c>
      <c r="E1485" s="449" t="s">
        <v>5365</v>
      </c>
      <c r="F1485" s="450">
        <v>158.02000000000001</v>
      </c>
      <c r="G1485" s="450">
        <v>138.07</v>
      </c>
      <c r="H1485" s="426">
        <f t="shared" si="23"/>
        <v>158.02000000000001</v>
      </c>
    </row>
    <row r="1486" spans="1:8" x14ac:dyDescent="0.25">
      <c r="A1486" s="449"/>
      <c r="B1486" s="449">
        <v>1743</v>
      </c>
      <c r="C1486" s="439" t="s">
        <v>13495</v>
      </c>
      <c r="D1486" s="449" t="s">
        <v>60</v>
      </c>
      <c r="E1486" s="449" t="s">
        <v>5365</v>
      </c>
      <c r="F1486" s="450">
        <v>207.51</v>
      </c>
      <c r="G1486" s="450">
        <v>181.31</v>
      </c>
      <c r="H1486" s="426">
        <f t="shared" si="23"/>
        <v>207.51</v>
      </c>
    </row>
    <row r="1487" spans="1:8" x14ac:dyDescent="0.25">
      <c r="A1487" s="449"/>
      <c r="B1487" s="449">
        <v>1747</v>
      </c>
      <c r="C1487" s="439" t="s">
        <v>13496</v>
      </c>
      <c r="D1487" s="449" t="s">
        <v>60</v>
      </c>
      <c r="E1487" s="449" t="s">
        <v>5365</v>
      </c>
      <c r="F1487" s="450">
        <v>228.13</v>
      </c>
      <c r="G1487" s="450">
        <v>199.34</v>
      </c>
      <c r="H1487" s="426">
        <f t="shared" si="23"/>
        <v>228.13</v>
      </c>
    </row>
    <row r="1488" spans="1:8" x14ac:dyDescent="0.25">
      <c r="A1488" s="449"/>
      <c r="B1488" s="449">
        <v>39640</v>
      </c>
      <c r="C1488" s="439" t="s">
        <v>7599</v>
      </c>
      <c r="D1488" s="449" t="s">
        <v>60</v>
      </c>
      <c r="E1488" s="449" t="s">
        <v>5365</v>
      </c>
      <c r="F1488" s="450">
        <v>12.97</v>
      </c>
      <c r="G1488" s="450">
        <v>11.31</v>
      </c>
      <c r="H1488" s="426">
        <f t="shared" si="23"/>
        <v>12.97</v>
      </c>
    </row>
    <row r="1489" spans="1:8" x14ac:dyDescent="0.25">
      <c r="A1489" s="449"/>
      <c r="B1489" s="449">
        <v>7216</v>
      </c>
      <c r="C1489" s="439" t="s">
        <v>7600</v>
      </c>
      <c r="D1489" s="449" t="s">
        <v>60</v>
      </c>
      <c r="E1489" s="449" t="s">
        <v>5365</v>
      </c>
      <c r="F1489" s="450">
        <v>69.69</v>
      </c>
      <c r="G1489" s="450">
        <v>60.74</v>
      </c>
      <c r="H1489" s="426">
        <f t="shared" si="23"/>
        <v>69.69</v>
      </c>
    </row>
    <row r="1490" spans="1:8" x14ac:dyDescent="0.25">
      <c r="A1490" s="449"/>
      <c r="B1490" s="449">
        <v>20235</v>
      </c>
      <c r="C1490" s="439" t="s">
        <v>7601</v>
      </c>
      <c r="D1490" s="449" t="s">
        <v>60</v>
      </c>
      <c r="E1490" s="449" t="s">
        <v>5365</v>
      </c>
      <c r="F1490" s="450">
        <v>56.03</v>
      </c>
      <c r="G1490" s="450">
        <v>48.83</v>
      </c>
      <c r="H1490" s="426">
        <f t="shared" si="23"/>
        <v>56.03</v>
      </c>
    </row>
    <row r="1491" spans="1:8" x14ac:dyDescent="0.25">
      <c r="A1491" s="449"/>
      <c r="B1491" s="449">
        <v>7181</v>
      </c>
      <c r="C1491" s="439" t="s">
        <v>7602</v>
      </c>
      <c r="D1491" s="449" t="s">
        <v>60</v>
      </c>
      <c r="E1491" s="449" t="s">
        <v>5365</v>
      </c>
      <c r="F1491" s="450">
        <v>7.44</v>
      </c>
      <c r="G1491" s="450">
        <v>8.7799999999999994</v>
      </c>
      <c r="H1491" s="426">
        <f t="shared" si="23"/>
        <v>7.44</v>
      </c>
    </row>
    <row r="1492" spans="1:8" x14ac:dyDescent="0.25">
      <c r="A1492" s="449"/>
      <c r="B1492" s="449">
        <v>40742</v>
      </c>
      <c r="C1492" s="439" t="s">
        <v>7603</v>
      </c>
      <c r="D1492" s="449" t="s">
        <v>60</v>
      </c>
      <c r="E1492" s="449" t="s">
        <v>5365</v>
      </c>
      <c r="F1492" s="450">
        <v>14.55</v>
      </c>
      <c r="G1492" s="450">
        <v>11.26</v>
      </c>
      <c r="H1492" s="426">
        <f t="shared" si="23"/>
        <v>14.55</v>
      </c>
    </row>
    <row r="1493" spans="1:8" x14ac:dyDescent="0.25">
      <c r="A1493" s="449"/>
      <c r="B1493" s="449">
        <v>7214</v>
      </c>
      <c r="C1493" s="439" t="s">
        <v>7604</v>
      </c>
      <c r="D1493" s="449" t="s">
        <v>60</v>
      </c>
      <c r="E1493" s="449" t="s">
        <v>5365</v>
      </c>
      <c r="F1493" s="450">
        <v>68.05</v>
      </c>
      <c r="G1493" s="450">
        <v>59.31</v>
      </c>
      <c r="H1493" s="426">
        <f t="shared" si="23"/>
        <v>68.05</v>
      </c>
    </row>
    <row r="1494" spans="1:8" x14ac:dyDescent="0.25">
      <c r="A1494" s="449"/>
      <c r="B1494" s="449">
        <v>7219</v>
      </c>
      <c r="C1494" s="439" t="s">
        <v>7605</v>
      </c>
      <c r="D1494" s="449" t="s">
        <v>60</v>
      </c>
      <c r="E1494" s="449" t="s">
        <v>5365</v>
      </c>
      <c r="F1494" s="450">
        <v>60.36</v>
      </c>
      <c r="G1494" s="450">
        <v>52.61</v>
      </c>
      <c r="H1494" s="426">
        <f t="shared" si="23"/>
        <v>60.36</v>
      </c>
    </row>
    <row r="1495" spans="1:8" x14ac:dyDescent="0.25">
      <c r="A1495" s="449"/>
      <c r="B1495" s="449">
        <v>2628</v>
      </c>
      <c r="C1495" s="439" t="s">
        <v>7606</v>
      </c>
      <c r="D1495" s="449" t="s">
        <v>60</v>
      </c>
      <c r="E1495" s="449" t="s">
        <v>5365</v>
      </c>
      <c r="F1495" s="450">
        <v>267.68</v>
      </c>
      <c r="G1495" s="450">
        <v>179.31</v>
      </c>
      <c r="H1495" s="426">
        <f t="shared" si="23"/>
        <v>267.68</v>
      </c>
    </row>
    <row r="1496" spans="1:8" x14ac:dyDescent="0.25">
      <c r="A1496" s="449"/>
      <c r="B1496" s="449">
        <v>2622</v>
      </c>
      <c r="C1496" s="439" t="s">
        <v>7607</v>
      </c>
      <c r="D1496" s="449" t="s">
        <v>60</v>
      </c>
      <c r="E1496" s="449" t="s">
        <v>5365</v>
      </c>
      <c r="F1496" s="450">
        <v>6.36</v>
      </c>
      <c r="G1496" s="450">
        <v>4.26</v>
      </c>
      <c r="H1496" s="426">
        <f t="shared" si="23"/>
        <v>6.36</v>
      </c>
    </row>
    <row r="1497" spans="1:8" x14ac:dyDescent="0.25">
      <c r="A1497" s="449"/>
      <c r="B1497" s="449">
        <v>2623</v>
      </c>
      <c r="C1497" s="439" t="s">
        <v>7608</v>
      </c>
      <c r="D1497" s="449" t="s">
        <v>60</v>
      </c>
      <c r="E1497" s="449" t="s">
        <v>5365</v>
      </c>
      <c r="F1497" s="450">
        <v>7.65</v>
      </c>
      <c r="G1497" s="450">
        <v>5.12</v>
      </c>
      <c r="H1497" s="426">
        <f t="shared" si="23"/>
        <v>7.65</v>
      </c>
    </row>
    <row r="1498" spans="1:8" x14ac:dyDescent="0.25">
      <c r="A1498" s="449"/>
      <c r="B1498" s="449">
        <v>2624</v>
      </c>
      <c r="C1498" s="439" t="s">
        <v>7609</v>
      </c>
      <c r="D1498" s="449" t="s">
        <v>60</v>
      </c>
      <c r="E1498" s="449" t="s">
        <v>5365</v>
      </c>
      <c r="F1498" s="450">
        <v>12.16</v>
      </c>
      <c r="G1498" s="450">
        <v>8.15</v>
      </c>
      <c r="H1498" s="426">
        <f t="shared" si="23"/>
        <v>12.16</v>
      </c>
    </row>
    <row r="1499" spans="1:8" x14ac:dyDescent="0.25">
      <c r="A1499" s="449"/>
      <c r="B1499" s="449">
        <v>2625</v>
      </c>
      <c r="C1499" s="439" t="s">
        <v>7610</v>
      </c>
      <c r="D1499" s="449" t="s">
        <v>60</v>
      </c>
      <c r="E1499" s="449" t="s">
        <v>5365</v>
      </c>
      <c r="F1499" s="450">
        <v>25.68</v>
      </c>
      <c r="G1499" s="450">
        <v>17.2</v>
      </c>
      <c r="H1499" s="426">
        <f t="shared" si="23"/>
        <v>25.68</v>
      </c>
    </row>
    <row r="1500" spans="1:8" x14ac:dyDescent="0.25">
      <c r="A1500" s="449"/>
      <c r="B1500" s="449">
        <v>2626</v>
      </c>
      <c r="C1500" s="439" t="s">
        <v>7611</v>
      </c>
      <c r="D1500" s="449" t="s">
        <v>60</v>
      </c>
      <c r="E1500" s="449" t="s">
        <v>5365</v>
      </c>
      <c r="F1500" s="450">
        <v>37.630000000000003</v>
      </c>
      <c r="G1500" s="450">
        <v>25.21</v>
      </c>
      <c r="H1500" s="426">
        <f t="shared" si="23"/>
        <v>37.630000000000003</v>
      </c>
    </row>
    <row r="1501" spans="1:8" x14ac:dyDescent="0.25">
      <c r="A1501" s="449"/>
      <c r="B1501" s="449">
        <v>2630</v>
      </c>
      <c r="C1501" s="439" t="s">
        <v>7612</v>
      </c>
      <c r="D1501" s="449" t="s">
        <v>60</v>
      </c>
      <c r="E1501" s="449" t="s">
        <v>5365</v>
      </c>
      <c r="F1501" s="450">
        <v>57.24</v>
      </c>
      <c r="G1501" s="450">
        <v>38.340000000000003</v>
      </c>
      <c r="H1501" s="426">
        <f t="shared" si="23"/>
        <v>57.24</v>
      </c>
    </row>
    <row r="1502" spans="1:8" x14ac:dyDescent="0.25">
      <c r="A1502" s="449"/>
      <c r="B1502" s="449">
        <v>2627</v>
      </c>
      <c r="C1502" s="439" t="s">
        <v>7613</v>
      </c>
      <c r="D1502" s="449" t="s">
        <v>60</v>
      </c>
      <c r="E1502" s="449" t="s">
        <v>5365</v>
      </c>
      <c r="F1502" s="450">
        <v>100.82</v>
      </c>
      <c r="G1502" s="450">
        <v>67.540000000000006</v>
      </c>
      <c r="H1502" s="426">
        <f t="shared" si="23"/>
        <v>100.82</v>
      </c>
    </row>
    <row r="1503" spans="1:8" x14ac:dyDescent="0.25">
      <c r="A1503" s="449"/>
      <c r="B1503" s="449">
        <v>2629</v>
      </c>
      <c r="C1503" s="439" t="s">
        <v>7614</v>
      </c>
      <c r="D1503" s="449" t="s">
        <v>60</v>
      </c>
      <c r="E1503" s="449" t="s">
        <v>5365</v>
      </c>
      <c r="F1503" s="450">
        <v>136.37</v>
      </c>
      <c r="G1503" s="450">
        <v>91.35</v>
      </c>
      <c r="H1503" s="426">
        <f t="shared" si="23"/>
        <v>136.37</v>
      </c>
    </row>
    <row r="1504" spans="1:8" x14ac:dyDescent="0.25">
      <c r="A1504" s="449"/>
      <c r="B1504" s="449">
        <v>1880</v>
      </c>
      <c r="C1504" s="439" t="s">
        <v>7615</v>
      </c>
      <c r="D1504" s="449" t="s">
        <v>60</v>
      </c>
      <c r="E1504" s="449" t="s">
        <v>5365</v>
      </c>
      <c r="F1504" s="450">
        <v>3.93</v>
      </c>
      <c r="G1504" s="450">
        <v>2.65</v>
      </c>
      <c r="H1504" s="426">
        <f t="shared" si="23"/>
        <v>3.93</v>
      </c>
    </row>
    <row r="1505" spans="1:8" x14ac:dyDescent="0.25">
      <c r="A1505" s="449"/>
      <c r="B1505" s="449">
        <v>39274</v>
      </c>
      <c r="C1505" s="439" t="s">
        <v>7616</v>
      </c>
      <c r="D1505" s="449" t="s">
        <v>60</v>
      </c>
      <c r="E1505" s="449" t="s">
        <v>5365</v>
      </c>
      <c r="F1505" s="450">
        <v>3.05</v>
      </c>
      <c r="G1505" s="450">
        <v>2.06</v>
      </c>
      <c r="H1505" s="426">
        <f t="shared" si="23"/>
        <v>3.05</v>
      </c>
    </row>
    <row r="1506" spans="1:8" x14ac:dyDescent="0.25">
      <c r="A1506" s="449"/>
      <c r="B1506" s="449">
        <v>12033</v>
      </c>
      <c r="C1506" s="439" t="s">
        <v>7617</v>
      </c>
      <c r="D1506" s="449" t="s">
        <v>60</v>
      </c>
      <c r="E1506" s="449" t="s">
        <v>5365</v>
      </c>
      <c r="F1506" s="450">
        <v>12.54</v>
      </c>
      <c r="G1506" s="450">
        <v>8.48</v>
      </c>
      <c r="H1506" s="426">
        <f t="shared" si="23"/>
        <v>12.54</v>
      </c>
    </row>
    <row r="1507" spans="1:8" x14ac:dyDescent="0.25">
      <c r="A1507" s="449"/>
      <c r="B1507" s="449">
        <v>40408</v>
      </c>
      <c r="C1507" s="439" t="s">
        <v>7618</v>
      </c>
      <c r="D1507" s="449" t="s">
        <v>60</v>
      </c>
      <c r="E1507" s="449" t="s">
        <v>5365</v>
      </c>
      <c r="F1507" s="450">
        <v>8.24</v>
      </c>
      <c r="G1507" s="450">
        <v>5.57</v>
      </c>
      <c r="H1507" s="426">
        <f t="shared" si="23"/>
        <v>8.24</v>
      </c>
    </row>
    <row r="1508" spans="1:8" x14ac:dyDescent="0.25">
      <c r="A1508" s="449"/>
      <c r="B1508" s="449">
        <v>39276</v>
      </c>
      <c r="C1508" s="439" t="s">
        <v>7619</v>
      </c>
      <c r="D1508" s="449" t="s">
        <v>60</v>
      </c>
      <c r="E1508" s="449" t="s">
        <v>5365</v>
      </c>
      <c r="F1508" s="450">
        <v>7.43</v>
      </c>
      <c r="G1508" s="450">
        <v>5.0199999999999996</v>
      </c>
      <c r="H1508" s="426">
        <f t="shared" si="23"/>
        <v>7.43</v>
      </c>
    </row>
    <row r="1509" spans="1:8" x14ac:dyDescent="0.25">
      <c r="A1509" s="449"/>
      <c r="B1509" s="449">
        <v>40409</v>
      </c>
      <c r="C1509" s="439" t="s">
        <v>7620</v>
      </c>
      <c r="D1509" s="449" t="s">
        <v>60</v>
      </c>
      <c r="E1509" s="449" t="s">
        <v>5365</v>
      </c>
      <c r="F1509" s="450">
        <v>2.91</v>
      </c>
      <c r="G1509" s="450">
        <v>1.97</v>
      </c>
      <c r="H1509" s="426">
        <f t="shared" si="23"/>
        <v>2.91</v>
      </c>
    </row>
    <row r="1510" spans="1:8" x14ac:dyDescent="0.25">
      <c r="A1510" s="449"/>
      <c r="B1510" s="449">
        <v>39277</v>
      </c>
      <c r="C1510" s="439" t="s">
        <v>7621</v>
      </c>
      <c r="D1510" s="449" t="s">
        <v>60</v>
      </c>
      <c r="E1510" s="449" t="s">
        <v>5365</v>
      </c>
      <c r="F1510" s="450">
        <v>20.05</v>
      </c>
      <c r="G1510" s="450">
        <v>13.55</v>
      </c>
      <c r="H1510" s="426">
        <f t="shared" si="23"/>
        <v>20.05</v>
      </c>
    </row>
    <row r="1511" spans="1:8" x14ac:dyDescent="0.25">
      <c r="A1511" s="449"/>
      <c r="B1511" s="449">
        <v>12034</v>
      </c>
      <c r="C1511" s="439" t="s">
        <v>7622</v>
      </c>
      <c r="D1511" s="449" t="s">
        <v>60</v>
      </c>
      <c r="E1511" s="449" t="s">
        <v>5365</v>
      </c>
      <c r="F1511" s="450">
        <v>5.68</v>
      </c>
      <c r="G1511" s="450">
        <v>3.84</v>
      </c>
      <c r="H1511" s="426">
        <f t="shared" si="23"/>
        <v>5.68</v>
      </c>
    </row>
    <row r="1512" spans="1:8" x14ac:dyDescent="0.25">
      <c r="A1512" s="449"/>
      <c r="B1512" s="449">
        <v>39879</v>
      </c>
      <c r="C1512" s="439" t="s">
        <v>7623</v>
      </c>
      <c r="D1512" s="449" t="s">
        <v>60</v>
      </c>
      <c r="E1512" s="449" t="s">
        <v>5365</v>
      </c>
      <c r="F1512" s="450"/>
      <c r="G1512" s="450">
        <v>5.45</v>
      </c>
      <c r="H1512" s="426">
        <f t="shared" si="23"/>
        <v>5.45</v>
      </c>
    </row>
    <row r="1513" spans="1:8" x14ac:dyDescent="0.25">
      <c r="A1513" s="449"/>
      <c r="B1513" s="449">
        <v>39880</v>
      </c>
      <c r="C1513" s="439" t="s">
        <v>7624</v>
      </c>
      <c r="D1513" s="449" t="s">
        <v>60</v>
      </c>
      <c r="E1513" s="449" t="s">
        <v>5365</v>
      </c>
      <c r="F1513" s="450"/>
      <c r="G1513" s="450">
        <v>12.06</v>
      </c>
      <c r="H1513" s="426">
        <f t="shared" si="23"/>
        <v>12.06</v>
      </c>
    </row>
    <row r="1514" spans="1:8" x14ac:dyDescent="0.25">
      <c r="A1514" s="449"/>
      <c r="B1514" s="449">
        <v>39881</v>
      </c>
      <c r="C1514" s="439" t="s">
        <v>7625</v>
      </c>
      <c r="D1514" s="449" t="s">
        <v>60</v>
      </c>
      <c r="E1514" s="449" t="s">
        <v>5365</v>
      </c>
      <c r="F1514" s="450"/>
      <c r="G1514" s="450">
        <v>19.37</v>
      </c>
      <c r="H1514" s="426">
        <f t="shared" si="23"/>
        <v>19.37</v>
      </c>
    </row>
    <row r="1515" spans="1:8" x14ac:dyDescent="0.25">
      <c r="A1515" s="449"/>
      <c r="B1515" s="449">
        <v>39882</v>
      </c>
      <c r="C1515" s="439" t="s">
        <v>7626</v>
      </c>
      <c r="D1515" s="449" t="s">
        <v>60</v>
      </c>
      <c r="E1515" s="449" t="s">
        <v>5365</v>
      </c>
      <c r="F1515" s="450"/>
      <c r="G1515" s="450">
        <v>51.02</v>
      </c>
      <c r="H1515" s="426">
        <f t="shared" si="23"/>
        <v>51.02</v>
      </c>
    </row>
    <row r="1516" spans="1:8" x14ac:dyDescent="0.25">
      <c r="A1516" s="449"/>
      <c r="B1516" s="449">
        <v>39883</v>
      </c>
      <c r="C1516" s="439" t="s">
        <v>7627</v>
      </c>
      <c r="D1516" s="449" t="s">
        <v>60</v>
      </c>
      <c r="E1516" s="449" t="s">
        <v>5365</v>
      </c>
      <c r="F1516" s="450"/>
      <c r="G1516" s="450">
        <v>81.47</v>
      </c>
      <c r="H1516" s="426">
        <f t="shared" si="23"/>
        <v>81.47</v>
      </c>
    </row>
    <row r="1517" spans="1:8" x14ac:dyDescent="0.25">
      <c r="A1517" s="449"/>
      <c r="B1517" s="449">
        <v>39884</v>
      </c>
      <c r="C1517" s="439" t="s">
        <v>7628</v>
      </c>
      <c r="D1517" s="449" t="s">
        <v>60</v>
      </c>
      <c r="E1517" s="449" t="s">
        <v>5365</v>
      </c>
      <c r="F1517" s="450"/>
      <c r="G1517" s="450">
        <v>121</v>
      </c>
      <c r="H1517" s="426">
        <f t="shared" si="23"/>
        <v>121</v>
      </c>
    </row>
    <row r="1518" spans="1:8" x14ac:dyDescent="0.25">
      <c r="A1518" s="449"/>
      <c r="B1518" s="449">
        <v>39885</v>
      </c>
      <c r="C1518" s="439" t="s">
        <v>7629</v>
      </c>
      <c r="D1518" s="449" t="s">
        <v>60</v>
      </c>
      <c r="E1518" s="449" t="s">
        <v>5365</v>
      </c>
      <c r="F1518" s="450"/>
      <c r="G1518" s="450">
        <v>287.58</v>
      </c>
      <c r="H1518" s="426">
        <f t="shared" si="23"/>
        <v>287.58</v>
      </c>
    </row>
    <row r="1519" spans="1:8" x14ac:dyDescent="0.25">
      <c r="A1519" s="449"/>
      <c r="B1519" s="449">
        <v>1777</v>
      </c>
      <c r="C1519" s="439" t="s">
        <v>7630</v>
      </c>
      <c r="D1519" s="449" t="s">
        <v>60</v>
      </c>
      <c r="E1519" s="449" t="s">
        <v>5365</v>
      </c>
      <c r="F1519" s="450">
        <v>83.71</v>
      </c>
      <c r="G1519" s="450">
        <v>86.19</v>
      </c>
      <c r="H1519" s="426">
        <f t="shared" si="23"/>
        <v>83.71</v>
      </c>
    </row>
    <row r="1520" spans="1:8" x14ac:dyDescent="0.25">
      <c r="A1520" s="449"/>
      <c r="B1520" s="449">
        <v>1819</v>
      </c>
      <c r="C1520" s="439" t="s">
        <v>7631</v>
      </c>
      <c r="D1520" s="449" t="s">
        <v>60</v>
      </c>
      <c r="E1520" s="449" t="s">
        <v>5365</v>
      </c>
      <c r="F1520" s="450">
        <v>60.91</v>
      </c>
      <c r="G1520" s="450">
        <v>62.71</v>
      </c>
      <c r="H1520" s="426">
        <f t="shared" si="23"/>
        <v>60.91</v>
      </c>
    </row>
    <row r="1521" spans="1:8" x14ac:dyDescent="0.25">
      <c r="A1521" s="449"/>
      <c r="B1521" s="449">
        <v>1776</v>
      </c>
      <c r="C1521" s="439" t="s">
        <v>7632</v>
      </c>
      <c r="D1521" s="449" t="s">
        <v>60</v>
      </c>
      <c r="E1521" s="449" t="s">
        <v>5365</v>
      </c>
      <c r="F1521" s="450">
        <v>49.55</v>
      </c>
      <c r="G1521" s="450">
        <v>51.02</v>
      </c>
      <c r="H1521" s="426">
        <f t="shared" si="23"/>
        <v>49.55</v>
      </c>
    </row>
    <row r="1522" spans="1:8" x14ac:dyDescent="0.25">
      <c r="A1522" s="449"/>
      <c r="B1522" s="449">
        <v>1775</v>
      </c>
      <c r="C1522" s="439" t="s">
        <v>7633</v>
      </c>
      <c r="D1522" s="449" t="s">
        <v>60</v>
      </c>
      <c r="E1522" s="449" t="s">
        <v>5365</v>
      </c>
      <c r="F1522" s="450">
        <v>18.21</v>
      </c>
      <c r="G1522" s="450">
        <v>18.75</v>
      </c>
      <c r="H1522" s="426">
        <f t="shared" si="23"/>
        <v>18.21</v>
      </c>
    </row>
    <row r="1523" spans="1:8" x14ac:dyDescent="0.25">
      <c r="A1523" s="449"/>
      <c r="B1523" s="449">
        <v>1778</v>
      </c>
      <c r="C1523" s="439" t="s">
        <v>7634</v>
      </c>
      <c r="D1523" s="449" t="s">
        <v>60</v>
      </c>
      <c r="E1523" s="449" t="s">
        <v>5365</v>
      </c>
      <c r="F1523" s="450">
        <v>202.63</v>
      </c>
      <c r="G1523" s="450">
        <v>208.64</v>
      </c>
      <c r="H1523" s="426">
        <f t="shared" si="23"/>
        <v>202.63</v>
      </c>
    </row>
    <row r="1524" spans="1:8" x14ac:dyDescent="0.25">
      <c r="A1524" s="449"/>
      <c r="B1524" s="449">
        <v>1818</v>
      </c>
      <c r="C1524" s="439" t="s">
        <v>7635</v>
      </c>
      <c r="D1524" s="449" t="s">
        <v>60</v>
      </c>
      <c r="E1524" s="449" t="s">
        <v>5365</v>
      </c>
      <c r="F1524" s="450">
        <v>134.51</v>
      </c>
      <c r="G1524" s="450">
        <v>138.49</v>
      </c>
      <c r="H1524" s="426">
        <f t="shared" si="23"/>
        <v>134.51</v>
      </c>
    </row>
    <row r="1525" spans="1:8" x14ac:dyDescent="0.25">
      <c r="A1525" s="449"/>
      <c r="B1525" s="449">
        <v>1779</v>
      </c>
      <c r="C1525" s="439" t="s">
        <v>7636</v>
      </c>
      <c r="D1525" s="449" t="s">
        <v>60</v>
      </c>
      <c r="E1525" s="449" t="s">
        <v>5365</v>
      </c>
      <c r="F1525" s="450">
        <v>294.7</v>
      </c>
      <c r="G1525" s="450">
        <v>303.43</v>
      </c>
      <c r="H1525" s="426">
        <f t="shared" si="23"/>
        <v>294.7</v>
      </c>
    </row>
    <row r="1526" spans="1:8" x14ac:dyDescent="0.25">
      <c r="A1526" s="449"/>
      <c r="B1526" s="449">
        <v>1820</v>
      </c>
      <c r="C1526" s="439" t="s">
        <v>7637</v>
      </c>
      <c r="D1526" s="449" t="s">
        <v>60</v>
      </c>
      <c r="E1526" s="449" t="s">
        <v>5365</v>
      </c>
      <c r="F1526" s="450">
        <v>26.3</v>
      </c>
      <c r="G1526" s="450">
        <v>27.08</v>
      </c>
      <c r="H1526" s="426">
        <f t="shared" si="23"/>
        <v>26.3</v>
      </c>
    </row>
    <row r="1527" spans="1:8" x14ac:dyDescent="0.25">
      <c r="A1527" s="449"/>
      <c r="B1527" s="449">
        <v>1780</v>
      </c>
      <c r="C1527" s="439" t="s">
        <v>7638</v>
      </c>
      <c r="D1527" s="449" t="s">
        <v>60</v>
      </c>
      <c r="E1527" s="449" t="s">
        <v>5365</v>
      </c>
      <c r="F1527" s="450">
        <v>607.53</v>
      </c>
      <c r="G1527" s="450">
        <v>625.53</v>
      </c>
      <c r="H1527" s="426">
        <f t="shared" si="23"/>
        <v>607.53</v>
      </c>
    </row>
    <row r="1528" spans="1:8" x14ac:dyDescent="0.25">
      <c r="A1528" s="449"/>
      <c r="B1528" s="449">
        <v>1783</v>
      </c>
      <c r="C1528" s="439" t="s">
        <v>7639</v>
      </c>
      <c r="D1528" s="449" t="s">
        <v>60</v>
      </c>
      <c r="E1528" s="449" t="s">
        <v>5365</v>
      </c>
      <c r="F1528" s="450">
        <v>64.23</v>
      </c>
      <c r="G1528" s="450">
        <v>66.14</v>
      </c>
      <c r="H1528" s="426">
        <f t="shared" si="23"/>
        <v>64.23</v>
      </c>
    </row>
    <row r="1529" spans="1:8" x14ac:dyDescent="0.25">
      <c r="A1529" s="449"/>
      <c r="B1529" s="449">
        <v>1782</v>
      </c>
      <c r="C1529" s="439" t="s">
        <v>7640</v>
      </c>
      <c r="D1529" s="449" t="s">
        <v>60</v>
      </c>
      <c r="E1529" s="449" t="s">
        <v>5365</v>
      </c>
      <c r="F1529" s="450">
        <v>50.79</v>
      </c>
      <c r="G1529" s="450">
        <v>52.29</v>
      </c>
      <c r="H1529" s="426">
        <f t="shared" si="23"/>
        <v>50.79</v>
      </c>
    </row>
    <row r="1530" spans="1:8" x14ac:dyDescent="0.25">
      <c r="A1530" s="449"/>
      <c r="B1530" s="449">
        <v>1781</v>
      </c>
      <c r="C1530" s="439" t="s">
        <v>7641</v>
      </c>
      <c r="D1530" s="449" t="s">
        <v>60</v>
      </c>
      <c r="E1530" s="449" t="s">
        <v>5365</v>
      </c>
      <c r="F1530" s="450">
        <v>33.090000000000003</v>
      </c>
      <c r="G1530" s="450">
        <v>34.07</v>
      </c>
      <c r="H1530" s="426">
        <f t="shared" si="23"/>
        <v>33.090000000000003</v>
      </c>
    </row>
    <row r="1531" spans="1:8" x14ac:dyDescent="0.25">
      <c r="A1531" s="449"/>
      <c r="B1531" s="449">
        <v>1817</v>
      </c>
      <c r="C1531" s="439" t="s">
        <v>7642</v>
      </c>
      <c r="D1531" s="449" t="s">
        <v>60</v>
      </c>
      <c r="E1531" s="449" t="s">
        <v>5365</v>
      </c>
      <c r="F1531" s="450">
        <v>15.13</v>
      </c>
      <c r="G1531" s="450">
        <v>15.58</v>
      </c>
      <c r="H1531" s="426">
        <f t="shared" si="23"/>
        <v>15.13</v>
      </c>
    </row>
    <row r="1532" spans="1:8" x14ac:dyDescent="0.25">
      <c r="A1532" s="449"/>
      <c r="B1532" s="449">
        <v>1784</v>
      </c>
      <c r="C1532" s="439" t="s">
        <v>7643</v>
      </c>
      <c r="D1532" s="449" t="s">
        <v>60</v>
      </c>
      <c r="E1532" s="449" t="s">
        <v>5365</v>
      </c>
      <c r="F1532" s="450">
        <v>181.39</v>
      </c>
      <c r="G1532" s="450">
        <v>186.76</v>
      </c>
      <c r="H1532" s="426">
        <f t="shared" si="23"/>
        <v>181.39</v>
      </c>
    </row>
    <row r="1533" spans="1:8" x14ac:dyDescent="0.25">
      <c r="A1533" s="449"/>
      <c r="B1533" s="449">
        <v>1810</v>
      </c>
      <c r="C1533" s="439" t="s">
        <v>7644</v>
      </c>
      <c r="D1533" s="449" t="s">
        <v>60</v>
      </c>
      <c r="E1533" s="449" t="s">
        <v>5365</v>
      </c>
      <c r="F1533" s="450">
        <v>100.61</v>
      </c>
      <c r="G1533" s="450">
        <v>103.59</v>
      </c>
      <c r="H1533" s="426">
        <f t="shared" si="23"/>
        <v>100.61</v>
      </c>
    </row>
    <row r="1534" spans="1:8" x14ac:dyDescent="0.25">
      <c r="A1534" s="449"/>
      <c r="B1534" s="449">
        <v>1812</v>
      </c>
      <c r="C1534" s="439" t="s">
        <v>7645</v>
      </c>
      <c r="D1534" s="449" t="s">
        <v>60</v>
      </c>
      <c r="E1534" s="449" t="s">
        <v>5365</v>
      </c>
      <c r="F1534" s="450">
        <v>253.97</v>
      </c>
      <c r="G1534" s="450">
        <v>261.49</v>
      </c>
      <c r="H1534" s="426">
        <f t="shared" si="23"/>
        <v>253.97</v>
      </c>
    </row>
    <row r="1535" spans="1:8" x14ac:dyDescent="0.25">
      <c r="A1535" s="449"/>
      <c r="B1535" s="449">
        <v>1811</v>
      </c>
      <c r="C1535" s="439" t="s">
        <v>7646</v>
      </c>
      <c r="D1535" s="449" t="s">
        <v>60</v>
      </c>
      <c r="E1535" s="449" t="s">
        <v>5365</v>
      </c>
      <c r="F1535" s="450">
        <v>21.76</v>
      </c>
      <c r="G1535" s="450">
        <v>22.41</v>
      </c>
      <c r="H1535" s="426">
        <f t="shared" si="23"/>
        <v>21.76</v>
      </c>
    </row>
    <row r="1536" spans="1:8" x14ac:dyDescent="0.25">
      <c r="A1536" s="449"/>
      <c r="B1536" s="449">
        <v>40386</v>
      </c>
      <c r="C1536" s="439" t="s">
        <v>7647</v>
      </c>
      <c r="D1536" s="449" t="s">
        <v>60</v>
      </c>
      <c r="E1536" s="449" t="s">
        <v>5365</v>
      </c>
      <c r="F1536" s="450">
        <v>123.74</v>
      </c>
      <c r="G1536" s="450">
        <v>89.73</v>
      </c>
      <c r="H1536" s="426">
        <f t="shared" si="23"/>
        <v>123.74</v>
      </c>
    </row>
    <row r="1537" spans="1:8" x14ac:dyDescent="0.25">
      <c r="A1537" s="449"/>
      <c r="B1537" s="449">
        <v>40384</v>
      </c>
      <c r="C1537" s="439" t="s">
        <v>7648</v>
      </c>
      <c r="D1537" s="449" t="s">
        <v>60</v>
      </c>
      <c r="E1537" s="449" t="s">
        <v>5365</v>
      </c>
      <c r="F1537" s="450">
        <v>84.72</v>
      </c>
      <c r="G1537" s="450">
        <v>61.43</v>
      </c>
      <c r="H1537" s="426">
        <f t="shared" si="23"/>
        <v>84.72</v>
      </c>
    </row>
    <row r="1538" spans="1:8" x14ac:dyDescent="0.25">
      <c r="A1538" s="449"/>
      <c r="B1538" s="449">
        <v>40423</v>
      </c>
      <c r="C1538" s="439" t="s">
        <v>7649</v>
      </c>
      <c r="D1538" s="449" t="s">
        <v>60</v>
      </c>
      <c r="E1538" s="449" t="s">
        <v>5365</v>
      </c>
      <c r="F1538" s="450">
        <v>55.43</v>
      </c>
      <c r="G1538" s="450">
        <v>40.19</v>
      </c>
      <c r="H1538" s="426">
        <f t="shared" si="23"/>
        <v>55.43</v>
      </c>
    </row>
    <row r="1539" spans="1:8" x14ac:dyDescent="0.25">
      <c r="A1539" s="449"/>
      <c r="B1539" s="449">
        <v>40379</v>
      </c>
      <c r="C1539" s="439" t="s">
        <v>7650</v>
      </c>
      <c r="D1539" s="449" t="s">
        <v>60</v>
      </c>
      <c r="E1539" s="449" t="s">
        <v>5365</v>
      </c>
      <c r="F1539" s="450">
        <v>29.29</v>
      </c>
      <c r="G1539" s="450">
        <v>21.24</v>
      </c>
      <c r="H1539" s="426">
        <f t="shared" si="23"/>
        <v>29.29</v>
      </c>
    </row>
    <row r="1540" spans="1:8" x14ac:dyDescent="0.25">
      <c r="A1540" s="449"/>
      <c r="B1540" s="449">
        <v>40389</v>
      </c>
      <c r="C1540" s="439" t="s">
        <v>7651</v>
      </c>
      <c r="D1540" s="449" t="s">
        <v>60</v>
      </c>
      <c r="E1540" s="449" t="s">
        <v>5365</v>
      </c>
      <c r="F1540" s="450">
        <v>351.48</v>
      </c>
      <c r="G1540" s="450">
        <v>254.88</v>
      </c>
      <c r="H1540" s="426">
        <f t="shared" si="23"/>
        <v>351.48</v>
      </c>
    </row>
    <row r="1541" spans="1:8" x14ac:dyDescent="0.25">
      <c r="A1541" s="449"/>
      <c r="B1541" s="449">
        <v>40388</v>
      </c>
      <c r="C1541" s="439" t="s">
        <v>7652</v>
      </c>
      <c r="D1541" s="449" t="s">
        <v>60</v>
      </c>
      <c r="E1541" s="449" t="s">
        <v>5365</v>
      </c>
      <c r="F1541" s="450">
        <v>175.93</v>
      </c>
      <c r="G1541" s="450">
        <v>127.58</v>
      </c>
      <c r="H1541" s="426">
        <f t="shared" si="23"/>
        <v>175.93</v>
      </c>
    </row>
    <row r="1542" spans="1:8" x14ac:dyDescent="0.25">
      <c r="A1542" s="449"/>
      <c r="B1542" s="449">
        <v>40391</v>
      </c>
      <c r="C1542" s="439" t="s">
        <v>7653</v>
      </c>
      <c r="D1542" s="449" t="s">
        <v>60</v>
      </c>
      <c r="E1542" s="449" t="s">
        <v>5365</v>
      </c>
      <c r="F1542" s="450">
        <v>912.28</v>
      </c>
      <c r="G1542" s="450">
        <v>661.54</v>
      </c>
      <c r="H1542" s="426">
        <f t="shared" si="23"/>
        <v>912.28</v>
      </c>
    </row>
    <row r="1543" spans="1:8" x14ac:dyDescent="0.25">
      <c r="A1543" s="449"/>
      <c r="B1543" s="449">
        <v>40381</v>
      </c>
      <c r="C1543" s="439" t="s">
        <v>7654</v>
      </c>
      <c r="D1543" s="449" t="s">
        <v>60</v>
      </c>
      <c r="E1543" s="449" t="s">
        <v>5365</v>
      </c>
      <c r="F1543" s="450">
        <v>39.049999999999997</v>
      </c>
      <c r="G1543" s="450">
        <v>28.32</v>
      </c>
      <c r="H1543" s="426">
        <f t="shared" si="23"/>
        <v>39.049999999999997</v>
      </c>
    </row>
    <row r="1544" spans="1:8" x14ac:dyDescent="0.25">
      <c r="A1544" s="449"/>
      <c r="B1544" s="449">
        <v>2609</v>
      </c>
      <c r="C1544" s="439" t="s">
        <v>7655</v>
      </c>
      <c r="D1544" s="449" t="s">
        <v>60</v>
      </c>
      <c r="E1544" s="449" t="s">
        <v>5365</v>
      </c>
      <c r="F1544" s="450">
        <v>5.97</v>
      </c>
      <c r="G1544" s="450">
        <v>4</v>
      </c>
      <c r="H1544" s="426">
        <f t="shared" si="23"/>
        <v>5.97</v>
      </c>
    </row>
    <row r="1545" spans="1:8" x14ac:dyDescent="0.25">
      <c r="A1545" s="449"/>
      <c r="B1545" s="449">
        <v>2634</v>
      </c>
      <c r="C1545" s="439" t="s">
        <v>7656</v>
      </c>
      <c r="D1545" s="449" t="s">
        <v>60</v>
      </c>
      <c r="E1545" s="449" t="s">
        <v>5365</v>
      </c>
      <c r="F1545" s="450">
        <v>7.84</v>
      </c>
      <c r="G1545" s="450">
        <v>5.25</v>
      </c>
      <c r="H1545" s="426">
        <f t="shared" si="23"/>
        <v>7.84</v>
      </c>
    </row>
    <row r="1546" spans="1:8" x14ac:dyDescent="0.25">
      <c r="A1546" s="449"/>
      <c r="B1546" s="449">
        <v>2611</v>
      </c>
      <c r="C1546" s="439" t="s">
        <v>7657</v>
      </c>
      <c r="D1546" s="449" t="s">
        <v>60</v>
      </c>
      <c r="E1546" s="449" t="s">
        <v>5365</v>
      </c>
      <c r="F1546" s="450">
        <v>22.1</v>
      </c>
      <c r="G1546" s="450">
        <v>14.81</v>
      </c>
      <c r="H1546" s="426">
        <f t="shared" si="23"/>
        <v>22.1</v>
      </c>
    </row>
    <row r="1547" spans="1:8" x14ac:dyDescent="0.25">
      <c r="A1547" s="449"/>
      <c r="B1547" s="449">
        <v>40414</v>
      </c>
      <c r="C1547" s="439" t="s">
        <v>7658</v>
      </c>
      <c r="D1547" s="449" t="s">
        <v>60</v>
      </c>
      <c r="E1547" s="449" t="s">
        <v>5365</v>
      </c>
      <c r="F1547" s="450"/>
      <c r="G1547" s="450">
        <v>19.25</v>
      </c>
      <c r="H1547" s="426">
        <f t="shared" si="23"/>
        <v>19.25</v>
      </c>
    </row>
    <row r="1548" spans="1:8" x14ac:dyDescent="0.25">
      <c r="A1548" s="449"/>
      <c r="B1548" s="449">
        <v>40416</v>
      </c>
      <c r="C1548" s="439" t="s">
        <v>7659</v>
      </c>
      <c r="D1548" s="449" t="s">
        <v>60</v>
      </c>
      <c r="E1548" s="449" t="s">
        <v>5365</v>
      </c>
      <c r="F1548" s="450"/>
      <c r="G1548" s="450">
        <v>26.61</v>
      </c>
      <c r="H1548" s="426">
        <f t="shared" ref="H1548:H1611" si="24">IF(F1548&gt;0,F1548,G1548)</f>
        <v>26.61</v>
      </c>
    </row>
    <row r="1549" spans="1:8" x14ac:dyDescent="0.25">
      <c r="A1549" s="449"/>
      <c r="B1549" s="449">
        <v>40418</v>
      </c>
      <c r="C1549" s="439" t="s">
        <v>7660</v>
      </c>
      <c r="D1549" s="449" t="s">
        <v>60</v>
      </c>
      <c r="E1549" s="449" t="s">
        <v>5365</v>
      </c>
      <c r="F1549" s="450"/>
      <c r="G1549" s="450">
        <v>31.74</v>
      </c>
      <c r="H1549" s="426">
        <f t="shared" si="24"/>
        <v>31.74</v>
      </c>
    </row>
    <row r="1550" spans="1:8" x14ac:dyDescent="0.25">
      <c r="A1550" s="449"/>
      <c r="B1550" s="449">
        <v>34359</v>
      </c>
      <c r="C1550" s="439" t="s">
        <v>7661</v>
      </c>
      <c r="D1550" s="449" t="s">
        <v>60</v>
      </c>
      <c r="E1550" s="449" t="s">
        <v>5365</v>
      </c>
      <c r="F1550" s="450">
        <v>13.76</v>
      </c>
      <c r="G1550" s="450">
        <v>10.97</v>
      </c>
      <c r="H1550" s="426">
        <f t="shared" si="24"/>
        <v>13.76</v>
      </c>
    </row>
    <row r="1551" spans="1:8" x14ac:dyDescent="0.25">
      <c r="A1551" s="449"/>
      <c r="B1551" s="449">
        <v>1789</v>
      </c>
      <c r="C1551" s="439" t="s">
        <v>7662</v>
      </c>
      <c r="D1551" s="449" t="s">
        <v>60</v>
      </c>
      <c r="E1551" s="449" t="s">
        <v>5365</v>
      </c>
      <c r="F1551" s="450">
        <v>80.349999999999994</v>
      </c>
      <c r="G1551" s="450">
        <v>82.73</v>
      </c>
      <c r="H1551" s="426">
        <f t="shared" si="24"/>
        <v>80.349999999999994</v>
      </c>
    </row>
    <row r="1552" spans="1:8" x14ac:dyDescent="0.25">
      <c r="A1552" s="449"/>
      <c r="B1552" s="449">
        <v>1788</v>
      </c>
      <c r="C1552" s="439" t="s">
        <v>7663</v>
      </c>
      <c r="D1552" s="449" t="s">
        <v>60</v>
      </c>
      <c r="E1552" s="449" t="s">
        <v>5365</v>
      </c>
      <c r="F1552" s="450">
        <v>64.400000000000006</v>
      </c>
      <c r="G1552" s="450">
        <v>66.31</v>
      </c>
      <c r="H1552" s="426">
        <f t="shared" si="24"/>
        <v>64.400000000000006</v>
      </c>
    </row>
    <row r="1553" spans="1:8" x14ac:dyDescent="0.25">
      <c r="A1553" s="449"/>
      <c r="B1553" s="449">
        <v>1787</v>
      </c>
      <c r="C1553" s="439" t="s">
        <v>7664</v>
      </c>
      <c r="D1553" s="449" t="s">
        <v>60</v>
      </c>
      <c r="E1553" s="449" t="s">
        <v>5365</v>
      </c>
      <c r="F1553" s="450">
        <v>38.29</v>
      </c>
      <c r="G1553" s="450">
        <v>39.43</v>
      </c>
      <c r="H1553" s="426">
        <f t="shared" si="24"/>
        <v>38.29</v>
      </c>
    </row>
    <row r="1554" spans="1:8" x14ac:dyDescent="0.25">
      <c r="A1554" s="449"/>
      <c r="B1554" s="449">
        <v>1786</v>
      </c>
      <c r="C1554" s="439" t="s">
        <v>7665</v>
      </c>
      <c r="D1554" s="449" t="s">
        <v>60</v>
      </c>
      <c r="E1554" s="449" t="s">
        <v>5365</v>
      </c>
      <c r="F1554" s="450">
        <v>15.99</v>
      </c>
      <c r="G1554" s="450">
        <v>16.46</v>
      </c>
      <c r="H1554" s="426">
        <f t="shared" si="24"/>
        <v>15.99</v>
      </c>
    </row>
    <row r="1555" spans="1:8" x14ac:dyDescent="0.25">
      <c r="A1555" s="449"/>
      <c r="B1555" s="449">
        <v>1791</v>
      </c>
      <c r="C1555" s="439" t="s">
        <v>7666</v>
      </c>
      <c r="D1555" s="449" t="s">
        <v>60</v>
      </c>
      <c r="E1555" s="449" t="s">
        <v>5365</v>
      </c>
      <c r="F1555" s="450">
        <v>232.2</v>
      </c>
      <c r="G1555" s="450">
        <v>239.08</v>
      </c>
      <c r="H1555" s="426">
        <f t="shared" si="24"/>
        <v>232.2</v>
      </c>
    </row>
    <row r="1556" spans="1:8" x14ac:dyDescent="0.25">
      <c r="A1556" s="449"/>
      <c r="B1556" s="449">
        <v>1790</v>
      </c>
      <c r="C1556" s="439" t="s">
        <v>7667</v>
      </c>
      <c r="D1556" s="449" t="s">
        <v>60</v>
      </c>
      <c r="E1556" s="449" t="s">
        <v>5365</v>
      </c>
      <c r="F1556" s="450">
        <v>133.80000000000001</v>
      </c>
      <c r="G1556" s="450">
        <v>137.77000000000001</v>
      </c>
      <c r="H1556" s="426">
        <f t="shared" si="24"/>
        <v>133.80000000000001</v>
      </c>
    </row>
    <row r="1557" spans="1:8" x14ac:dyDescent="0.25">
      <c r="A1557" s="449"/>
      <c r="B1557" s="449">
        <v>1792</v>
      </c>
      <c r="C1557" s="439" t="s">
        <v>7668</v>
      </c>
      <c r="D1557" s="449" t="s">
        <v>60</v>
      </c>
      <c r="E1557" s="449" t="s">
        <v>5365</v>
      </c>
      <c r="F1557" s="450">
        <v>313.44</v>
      </c>
      <c r="G1557" s="450">
        <v>322.72000000000003</v>
      </c>
      <c r="H1557" s="426">
        <f t="shared" si="24"/>
        <v>313.44</v>
      </c>
    </row>
    <row r="1558" spans="1:8" x14ac:dyDescent="0.25">
      <c r="A1558" s="449"/>
      <c r="B1558" s="449">
        <v>1813</v>
      </c>
      <c r="C1558" s="439" t="s">
        <v>7669</v>
      </c>
      <c r="D1558" s="449" t="s">
        <v>60</v>
      </c>
      <c r="E1558" s="449" t="s">
        <v>5365</v>
      </c>
      <c r="F1558" s="450">
        <v>25.38</v>
      </c>
      <c r="G1558" s="450">
        <v>26.13</v>
      </c>
      <c r="H1558" s="426">
        <f t="shared" si="24"/>
        <v>25.38</v>
      </c>
    </row>
    <row r="1559" spans="1:8" x14ac:dyDescent="0.25">
      <c r="A1559" s="449"/>
      <c r="B1559" s="449">
        <v>1793</v>
      </c>
      <c r="C1559" s="439" t="s">
        <v>7670</v>
      </c>
      <c r="D1559" s="449" t="s">
        <v>60</v>
      </c>
      <c r="E1559" s="449" t="s">
        <v>5365</v>
      </c>
      <c r="F1559" s="450">
        <v>633.36</v>
      </c>
      <c r="G1559" s="450">
        <v>652.12</v>
      </c>
      <c r="H1559" s="426">
        <f t="shared" si="24"/>
        <v>633.36</v>
      </c>
    </row>
    <row r="1560" spans="1:8" x14ac:dyDescent="0.25">
      <c r="A1560" s="449"/>
      <c r="B1560" s="449">
        <v>1797</v>
      </c>
      <c r="C1560" s="439" t="s">
        <v>7671</v>
      </c>
      <c r="D1560" s="449" t="s">
        <v>60</v>
      </c>
      <c r="E1560" s="449" t="s">
        <v>5365</v>
      </c>
      <c r="F1560" s="450">
        <v>91.23</v>
      </c>
      <c r="G1560" s="450">
        <v>93.93</v>
      </c>
      <c r="H1560" s="426">
        <f t="shared" si="24"/>
        <v>91.23</v>
      </c>
    </row>
    <row r="1561" spans="1:8" x14ac:dyDescent="0.25">
      <c r="A1561" s="449"/>
      <c r="B1561" s="449">
        <v>1796</v>
      </c>
      <c r="C1561" s="439" t="s">
        <v>7672</v>
      </c>
      <c r="D1561" s="449" t="s">
        <v>60</v>
      </c>
      <c r="E1561" s="449" t="s">
        <v>5365</v>
      </c>
      <c r="F1561" s="450">
        <v>69.98</v>
      </c>
      <c r="G1561" s="450">
        <v>72.05</v>
      </c>
      <c r="H1561" s="426">
        <f t="shared" si="24"/>
        <v>69.98</v>
      </c>
    </row>
    <row r="1562" spans="1:8" x14ac:dyDescent="0.25">
      <c r="A1562" s="449"/>
      <c r="B1562" s="449">
        <v>1816</v>
      </c>
      <c r="C1562" s="439" t="s">
        <v>7673</v>
      </c>
      <c r="D1562" s="449" t="s">
        <v>60</v>
      </c>
      <c r="E1562" s="449" t="s">
        <v>5365</v>
      </c>
      <c r="F1562" s="450">
        <v>37.67</v>
      </c>
      <c r="G1562" s="450">
        <v>38.78</v>
      </c>
      <c r="H1562" s="426">
        <f t="shared" si="24"/>
        <v>37.67</v>
      </c>
    </row>
    <row r="1563" spans="1:8" x14ac:dyDescent="0.25">
      <c r="A1563" s="449"/>
      <c r="B1563" s="449">
        <v>1794</v>
      </c>
      <c r="C1563" s="439" t="s">
        <v>7674</v>
      </c>
      <c r="D1563" s="449" t="s">
        <v>60</v>
      </c>
      <c r="E1563" s="449" t="s">
        <v>5365</v>
      </c>
      <c r="F1563" s="450">
        <v>16.7</v>
      </c>
      <c r="G1563" s="450">
        <v>17.2</v>
      </c>
      <c r="H1563" s="426">
        <f t="shared" si="24"/>
        <v>16.7</v>
      </c>
    </row>
    <row r="1564" spans="1:8" x14ac:dyDescent="0.25">
      <c r="A1564" s="449"/>
      <c r="B1564" s="449">
        <v>1815</v>
      </c>
      <c r="C1564" s="439" t="s">
        <v>7675</v>
      </c>
      <c r="D1564" s="449" t="s">
        <v>60</v>
      </c>
      <c r="E1564" s="449" t="s">
        <v>5365</v>
      </c>
      <c r="F1564" s="450">
        <v>289.27</v>
      </c>
      <c r="G1564" s="450">
        <v>297.83</v>
      </c>
      <c r="H1564" s="426">
        <f t="shared" si="24"/>
        <v>289.27</v>
      </c>
    </row>
    <row r="1565" spans="1:8" x14ac:dyDescent="0.25">
      <c r="A1565" s="449"/>
      <c r="B1565" s="449">
        <v>1798</v>
      </c>
      <c r="C1565" s="439" t="s">
        <v>7676</v>
      </c>
      <c r="D1565" s="449" t="s">
        <v>60</v>
      </c>
      <c r="E1565" s="449" t="s">
        <v>5365</v>
      </c>
      <c r="F1565" s="450">
        <v>129.44</v>
      </c>
      <c r="G1565" s="450">
        <v>133.27000000000001</v>
      </c>
      <c r="H1565" s="426">
        <f t="shared" si="24"/>
        <v>129.44</v>
      </c>
    </row>
    <row r="1566" spans="1:8" x14ac:dyDescent="0.25">
      <c r="A1566" s="449"/>
      <c r="B1566" s="449">
        <v>1799</v>
      </c>
      <c r="C1566" s="439" t="s">
        <v>7677</v>
      </c>
      <c r="D1566" s="449" t="s">
        <v>60</v>
      </c>
      <c r="E1566" s="449" t="s">
        <v>5365</v>
      </c>
      <c r="F1566" s="450">
        <v>376.74</v>
      </c>
      <c r="G1566" s="450">
        <v>387.9</v>
      </c>
      <c r="H1566" s="426">
        <f t="shared" si="24"/>
        <v>376.74</v>
      </c>
    </row>
    <row r="1567" spans="1:8" x14ac:dyDescent="0.25">
      <c r="A1567" s="449"/>
      <c r="B1567" s="449">
        <v>1795</v>
      </c>
      <c r="C1567" s="439" t="s">
        <v>7678</v>
      </c>
      <c r="D1567" s="449" t="s">
        <v>60</v>
      </c>
      <c r="E1567" s="449" t="s">
        <v>5365</v>
      </c>
      <c r="F1567" s="450">
        <v>23.14</v>
      </c>
      <c r="G1567" s="450">
        <v>23.83</v>
      </c>
      <c r="H1567" s="426">
        <f t="shared" si="24"/>
        <v>23.14</v>
      </c>
    </row>
    <row r="1568" spans="1:8" x14ac:dyDescent="0.25">
      <c r="A1568" s="449"/>
      <c r="B1568" s="449">
        <v>1800</v>
      </c>
      <c r="C1568" s="439" t="s">
        <v>7679</v>
      </c>
      <c r="D1568" s="449" t="s">
        <v>60</v>
      </c>
      <c r="E1568" s="449" t="s">
        <v>5365</v>
      </c>
      <c r="F1568" s="450">
        <v>719.26</v>
      </c>
      <c r="G1568" s="450">
        <v>740.57</v>
      </c>
      <c r="H1568" s="426">
        <f t="shared" si="24"/>
        <v>719.26</v>
      </c>
    </row>
    <row r="1569" spans="1:8" x14ac:dyDescent="0.25">
      <c r="A1569" s="449"/>
      <c r="B1569" s="449">
        <v>1802</v>
      </c>
      <c r="C1569" s="439" t="s">
        <v>7680</v>
      </c>
      <c r="D1569" s="449" t="s">
        <v>60</v>
      </c>
      <c r="E1569" s="449" t="s">
        <v>5365</v>
      </c>
      <c r="F1569" s="450">
        <v>1799.17</v>
      </c>
      <c r="G1569" s="450">
        <v>1852.45</v>
      </c>
      <c r="H1569" s="426">
        <f t="shared" si="24"/>
        <v>1799.17</v>
      </c>
    </row>
    <row r="1570" spans="1:8" x14ac:dyDescent="0.25">
      <c r="A1570" s="449"/>
      <c r="B1570" s="449">
        <v>1809</v>
      </c>
      <c r="C1570" s="439" t="s">
        <v>7681</v>
      </c>
      <c r="D1570" s="449" t="s">
        <v>60</v>
      </c>
      <c r="E1570" s="449" t="s">
        <v>5365</v>
      </c>
      <c r="F1570" s="450">
        <v>75.33</v>
      </c>
      <c r="G1570" s="450">
        <v>77.56</v>
      </c>
      <c r="H1570" s="426">
        <f t="shared" si="24"/>
        <v>75.33</v>
      </c>
    </row>
    <row r="1571" spans="1:8" x14ac:dyDescent="0.25">
      <c r="A1571" s="449"/>
      <c r="B1571" s="449">
        <v>1814</v>
      </c>
      <c r="C1571" s="439" t="s">
        <v>7682</v>
      </c>
      <c r="D1571" s="449" t="s">
        <v>60</v>
      </c>
      <c r="E1571" s="449" t="s">
        <v>5365</v>
      </c>
      <c r="F1571" s="450">
        <v>61.88</v>
      </c>
      <c r="G1571" s="450">
        <v>63.71</v>
      </c>
      <c r="H1571" s="426">
        <f t="shared" si="24"/>
        <v>61.88</v>
      </c>
    </row>
    <row r="1572" spans="1:8" x14ac:dyDescent="0.25">
      <c r="A1572" s="449"/>
      <c r="B1572" s="449">
        <v>1805</v>
      </c>
      <c r="C1572" s="439" t="s">
        <v>7683</v>
      </c>
      <c r="D1572" s="449" t="s">
        <v>60</v>
      </c>
      <c r="E1572" s="449" t="s">
        <v>5365</v>
      </c>
      <c r="F1572" s="450">
        <v>35.909999999999997</v>
      </c>
      <c r="G1572" s="450">
        <v>36.979999999999997</v>
      </c>
      <c r="H1572" s="426">
        <f t="shared" si="24"/>
        <v>35.909999999999997</v>
      </c>
    </row>
    <row r="1573" spans="1:8" x14ac:dyDescent="0.25">
      <c r="A1573" s="449"/>
      <c r="B1573" s="449">
        <v>1803</v>
      </c>
      <c r="C1573" s="439" t="s">
        <v>7684</v>
      </c>
      <c r="D1573" s="449" t="s">
        <v>60</v>
      </c>
      <c r="E1573" s="449" t="s">
        <v>5365</v>
      </c>
      <c r="F1573" s="450">
        <v>15.64</v>
      </c>
      <c r="G1573" s="450">
        <v>16.100000000000001</v>
      </c>
      <c r="H1573" s="426">
        <f t="shared" si="24"/>
        <v>15.64</v>
      </c>
    </row>
    <row r="1574" spans="1:8" x14ac:dyDescent="0.25">
      <c r="A1574" s="449"/>
      <c r="B1574" s="449">
        <v>1821</v>
      </c>
      <c r="C1574" s="439" t="s">
        <v>7685</v>
      </c>
      <c r="D1574" s="449" t="s">
        <v>60</v>
      </c>
      <c r="E1574" s="449" t="s">
        <v>5365</v>
      </c>
      <c r="F1574" s="450">
        <v>212.15</v>
      </c>
      <c r="G1574" s="450">
        <v>218.44</v>
      </c>
      <c r="H1574" s="426">
        <f t="shared" si="24"/>
        <v>212.15</v>
      </c>
    </row>
    <row r="1575" spans="1:8" x14ac:dyDescent="0.25">
      <c r="A1575" s="449"/>
      <c r="B1575" s="449">
        <v>1806</v>
      </c>
      <c r="C1575" s="439" t="s">
        <v>7686</v>
      </c>
      <c r="D1575" s="449" t="s">
        <v>60</v>
      </c>
      <c r="E1575" s="449" t="s">
        <v>5365</v>
      </c>
      <c r="F1575" s="450">
        <v>126.28</v>
      </c>
      <c r="G1575" s="450">
        <v>130.02000000000001</v>
      </c>
      <c r="H1575" s="426">
        <f t="shared" si="24"/>
        <v>126.28</v>
      </c>
    </row>
    <row r="1576" spans="1:8" x14ac:dyDescent="0.25">
      <c r="A1576" s="449"/>
      <c r="B1576" s="449">
        <v>1807</v>
      </c>
      <c r="C1576" s="439" t="s">
        <v>7687</v>
      </c>
      <c r="D1576" s="449" t="s">
        <v>60</v>
      </c>
      <c r="E1576" s="449" t="s">
        <v>5365</v>
      </c>
      <c r="F1576" s="450">
        <v>303.41000000000003</v>
      </c>
      <c r="G1576" s="450">
        <v>312.39999999999998</v>
      </c>
      <c r="H1576" s="426">
        <f t="shared" si="24"/>
        <v>303.41000000000003</v>
      </c>
    </row>
    <row r="1577" spans="1:8" x14ac:dyDescent="0.25">
      <c r="A1577" s="449"/>
      <c r="B1577" s="449">
        <v>1804</v>
      </c>
      <c r="C1577" s="439" t="s">
        <v>7688</v>
      </c>
      <c r="D1577" s="449" t="s">
        <v>60</v>
      </c>
      <c r="E1577" s="449" t="s">
        <v>5365</v>
      </c>
      <c r="F1577" s="450">
        <v>22.26</v>
      </c>
      <c r="G1577" s="450">
        <v>22.92</v>
      </c>
      <c r="H1577" s="426">
        <f t="shared" si="24"/>
        <v>22.26</v>
      </c>
    </row>
    <row r="1578" spans="1:8" x14ac:dyDescent="0.25">
      <c r="A1578" s="449"/>
      <c r="B1578" s="449">
        <v>1808</v>
      </c>
      <c r="C1578" s="439" t="s">
        <v>7689</v>
      </c>
      <c r="D1578" s="449" t="s">
        <v>60</v>
      </c>
      <c r="E1578" s="449" t="s">
        <v>5365</v>
      </c>
      <c r="F1578" s="450">
        <v>608.29</v>
      </c>
      <c r="G1578" s="450">
        <v>626.29999999999995</v>
      </c>
      <c r="H1578" s="426">
        <f t="shared" si="24"/>
        <v>608.29</v>
      </c>
    </row>
    <row r="1579" spans="1:8" x14ac:dyDescent="0.25">
      <c r="A1579" s="449"/>
      <c r="B1579" s="449">
        <v>40385</v>
      </c>
      <c r="C1579" s="439" t="s">
        <v>7690</v>
      </c>
      <c r="D1579" s="449" t="s">
        <v>60</v>
      </c>
      <c r="E1579" s="449" t="s">
        <v>5365</v>
      </c>
      <c r="F1579" s="450">
        <v>123.74</v>
      </c>
      <c r="G1579" s="450">
        <v>89.73</v>
      </c>
      <c r="H1579" s="426">
        <f t="shared" si="24"/>
        <v>123.74</v>
      </c>
    </row>
    <row r="1580" spans="1:8" x14ac:dyDescent="0.25">
      <c r="A1580" s="449"/>
      <c r="B1580" s="449">
        <v>40383</v>
      </c>
      <c r="C1580" s="439" t="s">
        <v>7691</v>
      </c>
      <c r="D1580" s="449" t="s">
        <v>60</v>
      </c>
      <c r="E1580" s="449" t="s">
        <v>5365</v>
      </c>
      <c r="F1580" s="450">
        <v>84.72</v>
      </c>
      <c r="G1580" s="450">
        <v>61.43</v>
      </c>
      <c r="H1580" s="426">
        <f t="shared" si="24"/>
        <v>84.72</v>
      </c>
    </row>
    <row r="1581" spans="1:8" x14ac:dyDescent="0.25">
      <c r="A1581" s="449"/>
      <c r="B1581" s="449">
        <v>40382</v>
      </c>
      <c r="C1581" s="439" t="s">
        <v>7692</v>
      </c>
      <c r="D1581" s="449" t="s">
        <v>60</v>
      </c>
      <c r="E1581" s="449" t="s">
        <v>5365</v>
      </c>
      <c r="F1581" s="450">
        <v>55.43</v>
      </c>
      <c r="G1581" s="450">
        <v>40.19</v>
      </c>
      <c r="H1581" s="426">
        <f t="shared" si="24"/>
        <v>55.43</v>
      </c>
    </row>
    <row r="1582" spans="1:8" x14ac:dyDescent="0.25">
      <c r="A1582" s="449"/>
      <c r="B1582" s="449">
        <v>40378</v>
      </c>
      <c r="C1582" s="439" t="s">
        <v>7693</v>
      </c>
      <c r="D1582" s="449" t="s">
        <v>60</v>
      </c>
      <c r="E1582" s="449" t="s">
        <v>5365</v>
      </c>
      <c r="F1582" s="450">
        <v>29.29</v>
      </c>
      <c r="G1582" s="450">
        <v>21.24</v>
      </c>
      <c r="H1582" s="426">
        <f t="shared" si="24"/>
        <v>29.29</v>
      </c>
    </row>
    <row r="1583" spans="1:8" x14ac:dyDescent="0.25">
      <c r="A1583" s="449"/>
      <c r="B1583" s="449">
        <v>40422</v>
      </c>
      <c r="C1583" s="439" t="s">
        <v>7694</v>
      </c>
      <c r="D1583" s="449" t="s">
        <v>60</v>
      </c>
      <c r="E1583" s="449" t="s">
        <v>5365</v>
      </c>
      <c r="F1583" s="450">
        <v>377.58</v>
      </c>
      <c r="G1583" s="450">
        <v>273.8</v>
      </c>
      <c r="H1583" s="426">
        <f t="shared" si="24"/>
        <v>377.58</v>
      </c>
    </row>
    <row r="1584" spans="1:8" x14ac:dyDescent="0.25">
      <c r="A1584" s="449"/>
      <c r="B1584" s="449">
        <v>40387</v>
      </c>
      <c r="C1584" s="439" t="s">
        <v>7695</v>
      </c>
      <c r="D1584" s="449" t="s">
        <v>60</v>
      </c>
      <c r="E1584" s="449" t="s">
        <v>5365</v>
      </c>
      <c r="F1584" s="450">
        <v>192.25</v>
      </c>
      <c r="G1584" s="450">
        <v>139.41</v>
      </c>
      <c r="H1584" s="426">
        <f t="shared" si="24"/>
        <v>192.25</v>
      </c>
    </row>
    <row r="1585" spans="1:8" x14ac:dyDescent="0.25">
      <c r="A1585" s="449"/>
      <c r="B1585" s="449">
        <v>40390</v>
      </c>
      <c r="C1585" s="439" t="s">
        <v>7696</v>
      </c>
      <c r="D1585" s="449" t="s">
        <v>60</v>
      </c>
      <c r="E1585" s="449" t="s">
        <v>5365</v>
      </c>
      <c r="F1585" s="450">
        <v>795.22</v>
      </c>
      <c r="G1585" s="450">
        <v>576.65</v>
      </c>
      <c r="H1585" s="426">
        <f t="shared" si="24"/>
        <v>795.22</v>
      </c>
    </row>
    <row r="1586" spans="1:8" x14ac:dyDescent="0.25">
      <c r="A1586" s="449"/>
      <c r="B1586" s="449">
        <v>40380</v>
      </c>
      <c r="C1586" s="439" t="s">
        <v>7697</v>
      </c>
      <c r="D1586" s="449" t="s">
        <v>60</v>
      </c>
      <c r="E1586" s="449" t="s">
        <v>5365</v>
      </c>
      <c r="F1586" s="450">
        <v>39.049999999999997</v>
      </c>
      <c r="G1586" s="450">
        <v>28.32</v>
      </c>
      <c r="H1586" s="426">
        <f t="shared" si="24"/>
        <v>39.049999999999997</v>
      </c>
    </row>
    <row r="1587" spans="1:8" x14ac:dyDescent="0.25">
      <c r="A1587" s="449"/>
      <c r="B1587" s="449">
        <v>2621</v>
      </c>
      <c r="C1587" s="439" t="s">
        <v>7698</v>
      </c>
      <c r="D1587" s="449" t="s">
        <v>60</v>
      </c>
      <c r="E1587" s="449" t="s">
        <v>5365</v>
      </c>
      <c r="F1587" s="450">
        <v>189.12</v>
      </c>
      <c r="G1587" s="450">
        <v>126.69</v>
      </c>
      <c r="H1587" s="426">
        <f t="shared" si="24"/>
        <v>189.12</v>
      </c>
    </row>
    <row r="1588" spans="1:8" x14ac:dyDescent="0.25">
      <c r="A1588" s="449"/>
      <c r="B1588" s="449">
        <v>2616</v>
      </c>
      <c r="C1588" s="439" t="s">
        <v>7699</v>
      </c>
      <c r="D1588" s="449" t="s">
        <v>60</v>
      </c>
      <c r="E1588" s="449" t="s">
        <v>5365</v>
      </c>
      <c r="F1588" s="450">
        <v>5.35</v>
      </c>
      <c r="G1588" s="450">
        <v>3.58</v>
      </c>
      <c r="H1588" s="426">
        <f t="shared" si="24"/>
        <v>5.35</v>
      </c>
    </row>
    <row r="1589" spans="1:8" x14ac:dyDescent="0.25">
      <c r="A1589" s="449"/>
      <c r="B1589" s="449">
        <v>2633</v>
      </c>
      <c r="C1589" s="439" t="s">
        <v>7700</v>
      </c>
      <c r="D1589" s="449" t="s">
        <v>60</v>
      </c>
      <c r="E1589" s="449" t="s">
        <v>5365</v>
      </c>
      <c r="F1589" s="450">
        <v>6.05</v>
      </c>
      <c r="G1589" s="450">
        <v>4.05</v>
      </c>
      <c r="H1589" s="426">
        <f t="shared" si="24"/>
        <v>6.05</v>
      </c>
    </row>
    <row r="1590" spans="1:8" x14ac:dyDescent="0.25">
      <c r="A1590" s="449"/>
      <c r="B1590" s="449">
        <v>2617</v>
      </c>
      <c r="C1590" s="439" t="s">
        <v>7701</v>
      </c>
      <c r="D1590" s="449" t="s">
        <v>60</v>
      </c>
      <c r="E1590" s="449" t="s">
        <v>5365</v>
      </c>
      <c r="F1590" s="450">
        <v>8.23</v>
      </c>
      <c r="G1590" s="450">
        <v>5.51</v>
      </c>
      <c r="H1590" s="426">
        <f t="shared" si="24"/>
        <v>8.23</v>
      </c>
    </row>
    <row r="1591" spans="1:8" x14ac:dyDescent="0.25">
      <c r="A1591" s="449"/>
      <c r="B1591" s="449">
        <v>2618</v>
      </c>
      <c r="C1591" s="439" t="s">
        <v>7702</v>
      </c>
      <c r="D1591" s="449" t="s">
        <v>60</v>
      </c>
      <c r="E1591" s="449" t="s">
        <v>5365</v>
      </c>
      <c r="F1591" s="450">
        <v>18.73</v>
      </c>
      <c r="G1591" s="450">
        <v>12.55</v>
      </c>
      <c r="H1591" s="426">
        <f t="shared" si="24"/>
        <v>18.73</v>
      </c>
    </row>
    <row r="1592" spans="1:8" x14ac:dyDescent="0.25">
      <c r="A1592" s="449"/>
      <c r="B1592" s="449">
        <v>2632</v>
      </c>
      <c r="C1592" s="439" t="s">
        <v>7703</v>
      </c>
      <c r="D1592" s="449" t="s">
        <v>60</v>
      </c>
      <c r="E1592" s="449" t="s">
        <v>5365</v>
      </c>
      <c r="F1592" s="450">
        <v>22.85</v>
      </c>
      <c r="G1592" s="450">
        <v>15.3</v>
      </c>
      <c r="H1592" s="426">
        <f t="shared" si="24"/>
        <v>22.85</v>
      </c>
    </row>
    <row r="1593" spans="1:8" x14ac:dyDescent="0.25">
      <c r="A1593" s="449"/>
      <c r="B1593" s="449">
        <v>2631</v>
      </c>
      <c r="C1593" s="439" t="s">
        <v>7704</v>
      </c>
      <c r="D1593" s="449" t="s">
        <v>60</v>
      </c>
      <c r="E1593" s="449" t="s">
        <v>5365</v>
      </c>
      <c r="F1593" s="450">
        <v>33.54</v>
      </c>
      <c r="G1593" s="450">
        <v>22.47</v>
      </c>
      <c r="H1593" s="426">
        <f t="shared" si="24"/>
        <v>33.54</v>
      </c>
    </row>
    <row r="1594" spans="1:8" x14ac:dyDescent="0.25">
      <c r="A1594" s="449"/>
      <c r="B1594" s="449">
        <v>2619</v>
      </c>
      <c r="C1594" s="439" t="s">
        <v>7705</v>
      </c>
      <c r="D1594" s="449" t="s">
        <v>60</v>
      </c>
      <c r="E1594" s="449" t="s">
        <v>5365</v>
      </c>
      <c r="F1594" s="450">
        <v>84.94</v>
      </c>
      <c r="G1594" s="450">
        <v>56.9</v>
      </c>
      <c r="H1594" s="426">
        <f t="shared" si="24"/>
        <v>84.94</v>
      </c>
    </row>
    <row r="1595" spans="1:8" x14ac:dyDescent="0.25">
      <c r="A1595" s="449"/>
      <c r="B1595" s="449">
        <v>2620</v>
      </c>
      <c r="C1595" s="439" t="s">
        <v>7706</v>
      </c>
      <c r="D1595" s="449" t="s">
        <v>60</v>
      </c>
      <c r="E1595" s="449" t="s">
        <v>5365</v>
      </c>
      <c r="F1595" s="450">
        <v>111.51</v>
      </c>
      <c r="G1595" s="450">
        <v>74.7</v>
      </c>
      <c r="H1595" s="426">
        <f t="shared" si="24"/>
        <v>111.51</v>
      </c>
    </row>
    <row r="1596" spans="1:8" x14ac:dyDescent="0.25">
      <c r="A1596" s="449"/>
      <c r="B1596" s="449">
        <v>40413</v>
      </c>
      <c r="C1596" s="439" t="s">
        <v>7707</v>
      </c>
      <c r="D1596" s="449" t="s">
        <v>60</v>
      </c>
      <c r="E1596" s="449" t="s">
        <v>5365</v>
      </c>
      <c r="F1596" s="450"/>
      <c r="G1596" s="450">
        <v>20.91</v>
      </c>
      <c r="H1596" s="426">
        <f t="shared" si="24"/>
        <v>20.91</v>
      </c>
    </row>
    <row r="1597" spans="1:8" x14ac:dyDescent="0.25">
      <c r="A1597" s="449"/>
      <c r="B1597" s="449">
        <v>40415</v>
      </c>
      <c r="C1597" s="439" t="s">
        <v>7708</v>
      </c>
      <c r="D1597" s="449" t="s">
        <v>60</v>
      </c>
      <c r="E1597" s="449" t="s">
        <v>5365</v>
      </c>
      <c r="F1597" s="450"/>
      <c r="G1597" s="450">
        <v>29.8</v>
      </c>
      <c r="H1597" s="426">
        <f t="shared" si="24"/>
        <v>29.8</v>
      </c>
    </row>
    <row r="1598" spans="1:8" x14ac:dyDescent="0.25">
      <c r="A1598" s="449"/>
      <c r="B1598" s="449">
        <v>40417</v>
      </c>
      <c r="C1598" s="439" t="s">
        <v>7709</v>
      </c>
      <c r="D1598" s="449" t="s">
        <v>60</v>
      </c>
      <c r="E1598" s="449" t="s">
        <v>5365</v>
      </c>
      <c r="F1598" s="450"/>
      <c r="G1598" s="450">
        <v>35.15</v>
      </c>
      <c r="H1598" s="426">
        <f t="shared" si="24"/>
        <v>35.15</v>
      </c>
    </row>
    <row r="1599" spans="1:8" x14ac:dyDescent="0.25">
      <c r="A1599" s="449"/>
      <c r="B1599" s="449">
        <v>39273</v>
      </c>
      <c r="C1599" s="439" t="s">
        <v>7710</v>
      </c>
      <c r="D1599" s="449" t="s">
        <v>60</v>
      </c>
      <c r="E1599" s="449" t="s">
        <v>5365</v>
      </c>
      <c r="F1599" s="450">
        <v>4.29</v>
      </c>
      <c r="G1599" s="450">
        <v>2.9</v>
      </c>
      <c r="H1599" s="426">
        <f t="shared" si="24"/>
        <v>4.29</v>
      </c>
    </row>
    <row r="1600" spans="1:8" x14ac:dyDescent="0.25">
      <c r="A1600" s="449"/>
      <c r="B1600" s="449">
        <v>39271</v>
      </c>
      <c r="C1600" s="439" t="s">
        <v>7711</v>
      </c>
      <c r="D1600" s="449" t="s">
        <v>60</v>
      </c>
      <c r="E1600" s="449" t="s">
        <v>5365</v>
      </c>
      <c r="F1600" s="450">
        <v>2.5299999999999998</v>
      </c>
      <c r="G1600" s="450">
        <v>1.71</v>
      </c>
      <c r="H1600" s="426">
        <f t="shared" si="24"/>
        <v>2.5299999999999998</v>
      </c>
    </row>
    <row r="1601" spans="1:8" x14ac:dyDescent="0.25">
      <c r="A1601" s="449"/>
      <c r="B1601" s="449">
        <v>39272</v>
      </c>
      <c r="C1601" s="439" t="s">
        <v>7712</v>
      </c>
      <c r="D1601" s="449" t="s">
        <v>60</v>
      </c>
      <c r="E1601" s="449" t="s">
        <v>5365</v>
      </c>
      <c r="F1601" s="450">
        <v>3.1</v>
      </c>
      <c r="G1601" s="450">
        <v>2.1</v>
      </c>
      <c r="H1601" s="426">
        <f t="shared" si="24"/>
        <v>3.1</v>
      </c>
    </row>
    <row r="1602" spans="1:8" x14ac:dyDescent="0.25">
      <c r="A1602" s="449"/>
      <c r="B1602" s="449">
        <v>1875</v>
      </c>
      <c r="C1602" s="439" t="s">
        <v>7713</v>
      </c>
      <c r="D1602" s="449" t="s">
        <v>60</v>
      </c>
      <c r="E1602" s="449" t="s">
        <v>5365</v>
      </c>
      <c r="F1602" s="450">
        <v>6.86</v>
      </c>
      <c r="G1602" s="450">
        <v>4.63</v>
      </c>
      <c r="H1602" s="426">
        <f t="shared" si="24"/>
        <v>6.86</v>
      </c>
    </row>
    <row r="1603" spans="1:8" x14ac:dyDescent="0.25">
      <c r="A1603" s="449"/>
      <c r="B1603" s="449">
        <v>1874</v>
      </c>
      <c r="C1603" s="439" t="s">
        <v>7714</v>
      </c>
      <c r="D1603" s="449" t="s">
        <v>60</v>
      </c>
      <c r="E1603" s="449" t="s">
        <v>5365</v>
      </c>
      <c r="F1603" s="450">
        <v>5.66</v>
      </c>
      <c r="G1603" s="450">
        <v>3.83</v>
      </c>
      <c r="H1603" s="426">
        <f t="shared" si="24"/>
        <v>5.66</v>
      </c>
    </row>
    <row r="1604" spans="1:8" x14ac:dyDescent="0.25">
      <c r="A1604" s="449"/>
      <c r="B1604" s="449">
        <v>1884</v>
      </c>
      <c r="C1604" s="439" t="s">
        <v>7715</v>
      </c>
      <c r="D1604" s="449" t="s">
        <v>60</v>
      </c>
      <c r="E1604" s="449" t="s">
        <v>5365</v>
      </c>
      <c r="F1604" s="450">
        <v>5.0199999999999996</v>
      </c>
      <c r="G1604" s="450">
        <v>3.39</v>
      </c>
      <c r="H1604" s="426">
        <f t="shared" si="24"/>
        <v>5.0199999999999996</v>
      </c>
    </row>
    <row r="1605" spans="1:8" x14ac:dyDescent="0.25">
      <c r="A1605" s="449"/>
      <c r="B1605" s="449">
        <v>1870</v>
      </c>
      <c r="C1605" s="439" t="s">
        <v>7716</v>
      </c>
      <c r="D1605" s="449" t="s">
        <v>60</v>
      </c>
      <c r="E1605" s="449" t="s">
        <v>6189</v>
      </c>
      <c r="F1605" s="450">
        <v>3.27</v>
      </c>
      <c r="G1605" s="450">
        <v>2.21</v>
      </c>
      <c r="H1605" s="426">
        <f t="shared" si="24"/>
        <v>3.27</v>
      </c>
    </row>
    <row r="1606" spans="1:8" x14ac:dyDescent="0.25">
      <c r="A1606" s="449"/>
      <c r="B1606" s="449">
        <v>1887</v>
      </c>
      <c r="C1606" s="439" t="s">
        <v>7717</v>
      </c>
      <c r="D1606" s="449" t="s">
        <v>60</v>
      </c>
      <c r="E1606" s="449" t="s">
        <v>5365</v>
      </c>
      <c r="F1606" s="450">
        <v>28.43</v>
      </c>
      <c r="G1606" s="450">
        <v>19.21</v>
      </c>
      <c r="H1606" s="426">
        <f t="shared" si="24"/>
        <v>28.43</v>
      </c>
    </row>
    <row r="1607" spans="1:8" x14ac:dyDescent="0.25">
      <c r="A1607" s="449"/>
      <c r="B1607" s="449">
        <v>1876</v>
      </c>
      <c r="C1607" s="439" t="s">
        <v>7718</v>
      </c>
      <c r="D1607" s="449" t="s">
        <v>60</v>
      </c>
      <c r="E1607" s="449" t="s">
        <v>5365</v>
      </c>
      <c r="F1607" s="450">
        <v>11.14</v>
      </c>
      <c r="G1607" s="450">
        <v>7.53</v>
      </c>
      <c r="H1607" s="426">
        <f t="shared" si="24"/>
        <v>11.14</v>
      </c>
    </row>
    <row r="1608" spans="1:8" x14ac:dyDescent="0.25">
      <c r="A1608" s="449"/>
      <c r="B1608" s="449">
        <v>1877</v>
      </c>
      <c r="C1608" s="439" t="s">
        <v>7719</v>
      </c>
      <c r="D1608" s="449" t="s">
        <v>60</v>
      </c>
      <c r="E1608" s="449" t="s">
        <v>5365</v>
      </c>
      <c r="F1608" s="450">
        <v>28.47</v>
      </c>
      <c r="G1608" s="450">
        <v>19.239999999999998</v>
      </c>
      <c r="H1608" s="426">
        <f t="shared" si="24"/>
        <v>28.47</v>
      </c>
    </row>
    <row r="1609" spans="1:8" x14ac:dyDescent="0.25">
      <c r="A1609" s="449"/>
      <c r="B1609" s="449">
        <v>1879</v>
      </c>
      <c r="C1609" s="439" t="s">
        <v>7720</v>
      </c>
      <c r="D1609" s="449" t="s">
        <v>60</v>
      </c>
      <c r="E1609" s="449" t="s">
        <v>5365</v>
      </c>
      <c r="F1609" s="450">
        <v>3.31</v>
      </c>
      <c r="G1609" s="450">
        <v>2.2400000000000002</v>
      </c>
      <c r="H1609" s="426">
        <f t="shared" si="24"/>
        <v>3.31</v>
      </c>
    </row>
    <row r="1610" spans="1:8" x14ac:dyDescent="0.25">
      <c r="A1610" s="449"/>
      <c r="B1610" s="449">
        <v>1878</v>
      </c>
      <c r="C1610" s="439" t="s">
        <v>7721</v>
      </c>
      <c r="D1610" s="449" t="s">
        <v>60</v>
      </c>
      <c r="E1610" s="449" t="s">
        <v>5365</v>
      </c>
      <c r="F1610" s="450">
        <v>57.2</v>
      </c>
      <c r="G1610" s="450">
        <v>38.65</v>
      </c>
      <c r="H1610" s="426">
        <f t="shared" si="24"/>
        <v>57.2</v>
      </c>
    </row>
    <row r="1611" spans="1:8" x14ac:dyDescent="0.25">
      <c r="A1611" s="449"/>
      <c r="B1611" s="449">
        <v>37971</v>
      </c>
      <c r="C1611" s="439" t="s">
        <v>7722</v>
      </c>
      <c r="D1611" s="449" t="s">
        <v>60</v>
      </c>
      <c r="E1611" s="449" t="s">
        <v>5365</v>
      </c>
      <c r="F1611" s="450">
        <v>6.51</v>
      </c>
      <c r="G1611" s="450">
        <v>5.07</v>
      </c>
      <c r="H1611" s="426">
        <f t="shared" si="24"/>
        <v>6.51</v>
      </c>
    </row>
    <row r="1612" spans="1:8" x14ac:dyDescent="0.25">
      <c r="A1612" s="449"/>
      <c r="B1612" s="449">
        <v>37972</v>
      </c>
      <c r="C1612" s="439" t="s">
        <v>7723</v>
      </c>
      <c r="D1612" s="449" t="s">
        <v>60</v>
      </c>
      <c r="E1612" s="449" t="s">
        <v>5365</v>
      </c>
      <c r="F1612" s="450">
        <v>9.24</v>
      </c>
      <c r="G1612" s="450">
        <v>7.2</v>
      </c>
      <c r="H1612" s="426">
        <f t="shared" ref="H1612:H1675" si="25">IF(F1612&gt;0,F1612,G1612)</f>
        <v>9.24</v>
      </c>
    </row>
    <row r="1613" spans="1:8" x14ac:dyDescent="0.25">
      <c r="A1613" s="449"/>
      <c r="B1613" s="449">
        <v>37973</v>
      </c>
      <c r="C1613" s="439" t="s">
        <v>7724</v>
      </c>
      <c r="D1613" s="449" t="s">
        <v>60</v>
      </c>
      <c r="E1613" s="449" t="s">
        <v>5365</v>
      </c>
      <c r="F1613" s="450">
        <v>17.36</v>
      </c>
      <c r="G1613" s="450">
        <v>13.52</v>
      </c>
      <c r="H1613" s="426">
        <f t="shared" si="25"/>
        <v>17.36</v>
      </c>
    </row>
    <row r="1614" spans="1:8" x14ac:dyDescent="0.25">
      <c r="A1614" s="449"/>
      <c r="B1614" s="449">
        <v>1926</v>
      </c>
      <c r="C1614" s="439" t="s">
        <v>7725</v>
      </c>
      <c r="D1614" s="449" t="s">
        <v>60</v>
      </c>
      <c r="E1614" s="449" t="s">
        <v>5365</v>
      </c>
      <c r="F1614" s="450">
        <v>2.68</v>
      </c>
      <c r="G1614" s="450">
        <v>2.57</v>
      </c>
      <c r="H1614" s="426">
        <f t="shared" si="25"/>
        <v>2.68</v>
      </c>
    </row>
    <row r="1615" spans="1:8" x14ac:dyDescent="0.25">
      <c r="A1615" s="449"/>
      <c r="B1615" s="449">
        <v>1927</v>
      </c>
      <c r="C1615" s="439" t="s">
        <v>7726</v>
      </c>
      <c r="D1615" s="449" t="s">
        <v>60</v>
      </c>
      <c r="E1615" s="449" t="s">
        <v>5365</v>
      </c>
      <c r="F1615" s="450">
        <v>3.01</v>
      </c>
      <c r="G1615" s="450">
        <v>2.89</v>
      </c>
      <c r="H1615" s="426">
        <f t="shared" si="25"/>
        <v>3.01</v>
      </c>
    </row>
    <row r="1616" spans="1:8" x14ac:dyDescent="0.25">
      <c r="A1616" s="449"/>
      <c r="B1616" s="449">
        <v>1923</v>
      </c>
      <c r="C1616" s="439" t="s">
        <v>7727</v>
      </c>
      <c r="D1616" s="449" t="s">
        <v>60</v>
      </c>
      <c r="E1616" s="449" t="s">
        <v>5365</v>
      </c>
      <c r="F1616" s="450">
        <v>5.49</v>
      </c>
      <c r="G1616" s="450">
        <v>5.26</v>
      </c>
      <c r="H1616" s="426">
        <f t="shared" si="25"/>
        <v>5.49</v>
      </c>
    </row>
    <row r="1617" spans="1:8" x14ac:dyDescent="0.25">
      <c r="A1617" s="449"/>
      <c r="B1617" s="449">
        <v>1929</v>
      </c>
      <c r="C1617" s="439" t="s">
        <v>7728</v>
      </c>
      <c r="D1617" s="449" t="s">
        <v>60</v>
      </c>
      <c r="E1617" s="449" t="s">
        <v>5365</v>
      </c>
      <c r="F1617" s="450">
        <v>6.66</v>
      </c>
      <c r="G1617" s="450">
        <v>6.38</v>
      </c>
      <c r="H1617" s="426">
        <f t="shared" si="25"/>
        <v>6.66</v>
      </c>
    </row>
    <row r="1618" spans="1:8" x14ac:dyDescent="0.25">
      <c r="A1618" s="449"/>
      <c r="B1618" s="449">
        <v>1930</v>
      </c>
      <c r="C1618" s="439" t="s">
        <v>7729</v>
      </c>
      <c r="D1618" s="449" t="s">
        <v>60</v>
      </c>
      <c r="E1618" s="449" t="s">
        <v>5365</v>
      </c>
      <c r="F1618" s="450">
        <v>11.39</v>
      </c>
      <c r="G1618" s="450">
        <v>10.92</v>
      </c>
      <c r="H1618" s="426">
        <f t="shared" si="25"/>
        <v>11.39</v>
      </c>
    </row>
    <row r="1619" spans="1:8" x14ac:dyDescent="0.25">
      <c r="A1619" s="449"/>
      <c r="B1619" s="449">
        <v>1924</v>
      </c>
      <c r="C1619" s="439" t="s">
        <v>7730</v>
      </c>
      <c r="D1619" s="449" t="s">
        <v>60</v>
      </c>
      <c r="E1619" s="449" t="s">
        <v>5365</v>
      </c>
      <c r="F1619" s="450">
        <v>18.38</v>
      </c>
      <c r="G1619" s="450">
        <v>17.62</v>
      </c>
      <c r="H1619" s="426">
        <f t="shared" si="25"/>
        <v>18.38</v>
      </c>
    </row>
    <row r="1620" spans="1:8" x14ac:dyDescent="0.25">
      <c r="A1620" s="449"/>
      <c r="B1620" s="449">
        <v>1922</v>
      </c>
      <c r="C1620" s="439" t="s">
        <v>7731</v>
      </c>
      <c r="D1620" s="449" t="s">
        <v>60</v>
      </c>
      <c r="E1620" s="449" t="s">
        <v>5365</v>
      </c>
      <c r="F1620" s="450">
        <v>38.01</v>
      </c>
      <c r="G1620" s="450">
        <v>36.450000000000003</v>
      </c>
      <c r="H1620" s="426">
        <f t="shared" si="25"/>
        <v>38.01</v>
      </c>
    </row>
    <row r="1621" spans="1:8" x14ac:dyDescent="0.25">
      <c r="A1621" s="449"/>
      <c r="B1621" s="449">
        <v>1953</v>
      </c>
      <c r="C1621" s="439" t="s">
        <v>7732</v>
      </c>
      <c r="D1621" s="449" t="s">
        <v>60</v>
      </c>
      <c r="E1621" s="449" t="s">
        <v>5365</v>
      </c>
      <c r="F1621" s="450">
        <v>46.41</v>
      </c>
      <c r="G1621" s="450">
        <v>44.49</v>
      </c>
      <c r="H1621" s="426">
        <f t="shared" si="25"/>
        <v>46.41</v>
      </c>
    </row>
    <row r="1622" spans="1:8" x14ac:dyDescent="0.25">
      <c r="A1622" s="449"/>
      <c r="B1622" s="449">
        <v>1962</v>
      </c>
      <c r="C1622" s="439" t="s">
        <v>7733</v>
      </c>
      <c r="D1622" s="449" t="s">
        <v>60</v>
      </c>
      <c r="E1622" s="449" t="s">
        <v>5365</v>
      </c>
      <c r="F1622" s="450">
        <v>225.45</v>
      </c>
      <c r="G1622" s="450">
        <v>216.17</v>
      </c>
      <c r="H1622" s="426">
        <f t="shared" si="25"/>
        <v>225.45</v>
      </c>
    </row>
    <row r="1623" spans="1:8" x14ac:dyDescent="0.25">
      <c r="A1623" s="449"/>
      <c r="B1623" s="449">
        <v>1955</v>
      </c>
      <c r="C1623" s="439" t="s">
        <v>7734</v>
      </c>
      <c r="D1623" s="449" t="s">
        <v>60</v>
      </c>
      <c r="E1623" s="449" t="s">
        <v>5365</v>
      </c>
      <c r="F1623" s="450">
        <v>2.59</v>
      </c>
      <c r="G1623" s="450">
        <v>2.4900000000000002</v>
      </c>
      <c r="H1623" s="426">
        <f t="shared" si="25"/>
        <v>2.59</v>
      </c>
    </row>
    <row r="1624" spans="1:8" x14ac:dyDescent="0.25">
      <c r="A1624" s="449"/>
      <c r="B1624" s="449">
        <v>1956</v>
      </c>
      <c r="C1624" s="439" t="s">
        <v>7735</v>
      </c>
      <c r="D1624" s="449" t="s">
        <v>60</v>
      </c>
      <c r="E1624" s="449" t="s">
        <v>5365</v>
      </c>
      <c r="F1624" s="450">
        <v>3.67</v>
      </c>
      <c r="G1624" s="450">
        <v>3.51</v>
      </c>
      <c r="H1624" s="426">
        <f t="shared" si="25"/>
        <v>3.67</v>
      </c>
    </row>
    <row r="1625" spans="1:8" x14ac:dyDescent="0.25">
      <c r="A1625" s="449"/>
      <c r="B1625" s="449">
        <v>1957</v>
      </c>
      <c r="C1625" s="439" t="s">
        <v>7736</v>
      </c>
      <c r="D1625" s="449" t="s">
        <v>60</v>
      </c>
      <c r="E1625" s="449" t="s">
        <v>5365</v>
      </c>
      <c r="F1625" s="450">
        <v>7.93</v>
      </c>
      <c r="G1625" s="450">
        <v>7.6</v>
      </c>
      <c r="H1625" s="426">
        <f t="shared" si="25"/>
        <v>7.93</v>
      </c>
    </row>
    <row r="1626" spans="1:8" x14ac:dyDescent="0.25">
      <c r="A1626" s="449"/>
      <c r="B1626" s="449">
        <v>1958</v>
      </c>
      <c r="C1626" s="439" t="s">
        <v>7737</v>
      </c>
      <c r="D1626" s="449" t="s">
        <v>60</v>
      </c>
      <c r="E1626" s="449" t="s">
        <v>5365</v>
      </c>
      <c r="F1626" s="450">
        <v>14.76</v>
      </c>
      <c r="G1626" s="450">
        <v>14.16</v>
      </c>
      <c r="H1626" s="426">
        <f t="shared" si="25"/>
        <v>14.76</v>
      </c>
    </row>
    <row r="1627" spans="1:8" x14ac:dyDescent="0.25">
      <c r="A1627" s="449"/>
      <c r="B1627" s="449">
        <v>1959</v>
      </c>
      <c r="C1627" s="439" t="s">
        <v>7738</v>
      </c>
      <c r="D1627" s="449" t="s">
        <v>60</v>
      </c>
      <c r="E1627" s="449" t="s">
        <v>5365</v>
      </c>
      <c r="F1627" s="450">
        <v>16.02</v>
      </c>
      <c r="G1627" s="450">
        <v>15.36</v>
      </c>
      <c r="H1627" s="426">
        <f t="shared" si="25"/>
        <v>16.02</v>
      </c>
    </row>
    <row r="1628" spans="1:8" x14ac:dyDescent="0.25">
      <c r="A1628" s="449"/>
      <c r="B1628" s="449">
        <v>1925</v>
      </c>
      <c r="C1628" s="439" t="s">
        <v>7739</v>
      </c>
      <c r="D1628" s="449" t="s">
        <v>60</v>
      </c>
      <c r="E1628" s="449" t="s">
        <v>5365</v>
      </c>
      <c r="F1628" s="450">
        <v>41.87</v>
      </c>
      <c r="G1628" s="450">
        <v>40.14</v>
      </c>
      <c r="H1628" s="426">
        <f t="shared" si="25"/>
        <v>41.87</v>
      </c>
    </row>
    <row r="1629" spans="1:8" x14ac:dyDescent="0.25">
      <c r="A1629" s="449"/>
      <c r="B1629" s="449">
        <v>1960</v>
      </c>
      <c r="C1629" s="439" t="s">
        <v>7740</v>
      </c>
      <c r="D1629" s="449" t="s">
        <v>60</v>
      </c>
      <c r="E1629" s="449" t="s">
        <v>5365</v>
      </c>
      <c r="F1629" s="450">
        <v>64.290000000000006</v>
      </c>
      <c r="G1629" s="450">
        <v>61.64</v>
      </c>
      <c r="H1629" s="426">
        <f t="shared" si="25"/>
        <v>64.290000000000006</v>
      </c>
    </row>
    <row r="1630" spans="1:8" x14ac:dyDescent="0.25">
      <c r="A1630" s="449"/>
      <c r="B1630" s="449">
        <v>1961</v>
      </c>
      <c r="C1630" s="439" t="s">
        <v>7741</v>
      </c>
      <c r="D1630" s="449" t="s">
        <v>60</v>
      </c>
      <c r="E1630" s="449" t="s">
        <v>5365</v>
      </c>
      <c r="F1630" s="450">
        <v>82.36</v>
      </c>
      <c r="G1630" s="450">
        <v>78.97</v>
      </c>
      <c r="H1630" s="426">
        <f t="shared" si="25"/>
        <v>82.36</v>
      </c>
    </row>
    <row r="1631" spans="1:8" x14ac:dyDescent="0.25">
      <c r="A1631" s="449"/>
      <c r="B1631" s="449">
        <v>38423</v>
      </c>
      <c r="C1631" s="439" t="s">
        <v>7742</v>
      </c>
      <c r="D1631" s="449" t="s">
        <v>60</v>
      </c>
      <c r="E1631" s="449" t="s">
        <v>5365</v>
      </c>
      <c r="F1631" s="450">
        <v>42.38</v>
      </c>
      <c r="G1631" s="450">
        <v>42.59</v>
      </c>
      <c r="H1631" s="426">
        <f t="shared" si="25"/>
        <v>42.38</v>
      </c>
    </row>
    <row r="1632" spans="1:8" x14ac:dyDescent="0.25">
      <c r="A1632" s="449"/>
      <c r="B1632" s="449">
        <v>39866</v>
      </c>
      <c r="C1632" s="439" t="s">
        <v>7743</v>
      </c>
      <c r="D1632" s="449" t="s">
        <v>60</v>
      </c>
      <c r="E1632" s="449" t="s">
        <v>5365</v>
      </c>
      <c r="F1632" s="450"/>
      <c r="G1632" s="450">
        <v>19.39</v>
      </c>
      <c r="H1632" s="426">
        <f t="shared" si="25"/>
        <v>19.39</v>
      </c>
    </row>
    <row r="1633" spans="1:8" x14ac:dyDescent="0.25">
      <c r="A1633" s="449"/>
      <c r="B1633" s="449">
        <v>39867</v>
      </c>
      <c r="C1633" s="439" t="s">
        <v>7744</v>
      </c>
      <c r="D1633" s="449" t="s">
        <v>60</v>
      </c>
      <c r="E1633" s="449" t="s">
        <v>5365</v>
      </c>
      <c r="F1633" s="450"/>
      <c r="G1633" s="450">
        <v>43.1</v>
      </c>
      <c r="H1633" s="426">
        <f t="shared" si="25"/>
        <v>43.1</v>
      </c>
    </row>
    <row r="1634" spans="1:8" x14ac:dyDescent="0.25">
      <c r="A1634" s="449"/>
      <c r="B1634" s="449">
        <v>39868</v>
      </c>
      <c r="C1634" s="439" t="s">
        <v>7745</v>
      </c>
      <c r="D1634" s="449" t="s">
        <v>60</v>
      </c>
      <c r="E1634" s="449" t="s">
        <v>5365</v>
      </c>
      <c r="F1634" s="450"/>
      <c r="G1634" s="450">
        <v>77.64</v>
      </c>
      <c r="H1634" s="426">
        <f t="shared" si="25"/>
        <v>77.64</v>
      </c>
    </row>
    <row r="1635" spans="1:8" x14ac:dyDescent="0.25">
      <c r="A1635" s="449"/>
      <c r="B1635" s="449">
        <v>37999</v>
      </c>
      <c r="C1635" s="439" t="s">
        <v>7746</v>
      </c>
      <c r="D1635" s="449" t="s">
        <v>60</v>
      </c>
      <c r="E1635" s="449" t="s">
        <v>5365</v>
      </c>
      <c r="F1635" s="450">
        <v>10.98</v>
      </c>
      <c r="G1635" s="450">
        <v>8.5500000000000007</v>
      </c>
      <c r="H1635" s="426">
        <f t="shared" si="25"/>
        <v>10.98</v>
      </c>
    </row>
    <row r="1636" spans="1:8" x14ac:dyDescent="0.25">
      <c r="A1636" s="449"/>
      <c r="B1636" s="449">
        <v>38000</v>
      </c>
      <c r="C1636" s="439" t="s">
        <v>7747</v>
      </c>
      <c r="D1636" s="449" t="s">
        <v>60</v>
      </c>
      <c r="E1636" s="449" t="s">
        <v>5365</v>
      </c>
      <c r="F1636" s="450">
        <v>12.82</v>
      </c>
      <c r="G1636" s="450">
        <v>9.99</v>
      </c>
      <c r="H1636" s="426">
        <f t="shared" si="25"/>
        <v>12.82</v>
      </c>
    </row>
    <row r="1637" spans="1:8" x14ac:dyDescent="0.25">
      <c r="A1637" s="449"/>
      <c r="B1637" s="449">
        <v>38129</v>
      </c>
      <c r="C1637" s="439" t="s">
        <v>7748</v>
      </c>
      <c r="D1637" s="449" t="s">
        <v>60</v>
      </c>
      <c r="E1637" s="449" t="s">
        <v>5365</v>
      </c>
      <c r="F1637" s="450">
        <v>6.05</v>
      </c>
      <c r="G1637" s="450">
        <v>5.8</v>
      </c>
      <c r="H1637" s="426">
        <f t="shared" si="25"/>
        <v>6.05</v>
      </c>
    </row>
    <row r="1638" spans="1:8" x14ac:dyDescent="0.25">
      <c r="A1638" s="449"/>
      <c r="B1638" s="449">
        <v>38025</v>
      </c>
      <c r="C1638" s="439" t="s">
        <v>7749</v>
      </c>
      <c r="D1638" s="449" t="s">
        <v>60</v>
      </c>
      <c r="E1638" s="449" t="s">
        <v>5365</v>
      </c>
      <c r="F1638" s="450">
        <v>8.2100000000000009</v>
      </c>
      <c r="G1638" s="450">
        <v>7.87</v>
      </c>
      <c r="H1638" s="426">
        <f t="shared" si="25"/>
        <v>8.2100000000000009</v>
      </c>
    </row>
    <row r="1639" spans="1:8" x14ac:dyDescent="0.25">
      <c r="A1639" s="449"/>
      <c r="B1639" s="449">
        <v>38026</v>
      </c>
      <c r="C1639" s="439" t="s">
        <v>7750</v>
      </c>
      <c r="D1639" s="449" t="s">
        <v>60</v>
      </c>
      <c r="E1639" s="449" t="s">
        <v>5365</v>
      </c>
      <c r="F1639" s="450">
        <v>20.260000000000002</v>
      </c>
      <c r="G1639" s="450">
        <v>19.43</v>
      </c>
      <c r="H1639" s="426">
        <f t="shared" si="25"/>
        <v>20.260000000000002</v>
      </c>
    </row>
    <row r="1640" spans="1:8" x14ac:dyDescent="0.25">
      <c r="A1640" s="449"/>
      <c r="B1640" s="449">
        <v>43955</v>
      </c>
      <c r="C1640" s="439" t="s">
        <v>13497</v>
      </c>
      <c r="D1640" s="449" t="s">
        <v>60</v>
      </c>
      <c r="E1640" s="449" t="s">
        <v>5365</v>
      </c>
      <c r="F1640" s="450"/>
      <c r="G1640" s="450">
        <v>242.85</v>
      </c>
      <c r="H1640" s="426">
        <f t="shared" si="25"/>
        <v>242.85</v>
      </c>
    </row>
    <row r="1641" spans="1:8" x14ac:dyDescent="0.25">
      <c r="A1641" s="449"/>
      <c r="B1641" s="449">
        <v>43957</v>
      </c>
      <c r="C1641" s="439" t="s">
        <v>13498</v>
      </c>
      <c r="D1641" s="449" t="s">
        <v>60</v>
      </c>
      <c r="E1641" s="449" t="s">
        <v>5365</v>
      </c>
      <c r="F1641" s="450"/>
      <c r="G1641" s="450">
        <v>286.02999999999997</v>
      </c>
      <c r="H1641" s="426">
        <f t="shared" si="25"/>
        <v>286.02999999999997</v>
      </c>
    </row>
    <row r="1642" spans="1:8" x14ac:dyDescent="0.25">
      <c r="A1642" s="449"/>
      <c r="B1642" s="449">
        <v>43950</v>
      </c>
      <c r="C1642" s="439" t="s">
        <v>13499</v>
      </c>
      <c r="D1642" s="449" t="s">
        <v>60</v>
      </c>
      <c r="E1642" s="449" t="s">
        <v>5365</v>
      </c>
      <c r="F1642" s="450"/>
      <c r="G1642" s="450">
        <v>130.16999999999999</v>
      </c>
      <c r="H1642" s="426">
        <f t="shared" si="25"/>
        <v>130.16999999999999</v>
      </c>
    </row>
    <row r="1643" spans="1:8" x14ac:dyDescent="0.25">
      <c r="A1643" s="449"/>
      <c r="B1643" s="449">
        <v>43954</v>
      </c>
      <c r="C1643" s="439" t="s">
        <v>13500</v>
      </c>
      <c r="D1643" s="449" t="s">
        <v>60</v>
      </c>
      <c r="E1643" s="449" t="s">
        <v>5365</v>
      </c>
      <c r="F1643" s="450"/>
      <c r="G1643" s="450">
        <v>165.5</v>
      </c>
      <c r="H1643" s="426">
        <f t="shared" si="25"/>
        <v>165.5</v>
      </c>
    </row>
    <row r="1644" spans="1:8" x14ac:dyDescent="0.25">
      <c r="A1644" s="449"/>
      <c r="B1644" s="449">
        <v>43945</v>
      </c>
      <c r="C1644" s="439" t="s">
        <v>13501</v>
      </c>
      <c r="D1644" s="449" t="s">
        <v>60</v>
      </c>
      <c r="E1644" s="449" t="s">
        <v>5365</v>
      </c>
      <c r="F1644" s="450"/>
      <c r="G1644" s="450">
        <v>58.6</v>
      </c>
      <c r="H1644" s="426">
        <f t="shared" si="25"/>
        <v>58.6</v>
      </c>
    </row>
    <row r="1645" spans="1:8" x14ac:dyDescent="0.25">
      <c r="A1645" s="449"/>
      <c r="B1645" s="449">
        <v>43947</v>
      </c>
      <c r="C1645" s="439" t="s">
        <v>13502</v>
      </c>
      <c r="D1645" s="449" t="s">
        <v>60</v>
      </c>
      <c r="E1645" s="449" t="s">
        <v>5365</v>
      </c>
      <c r="F1645" s="450"/>
      <c r="G1645" s="450">
        <v>83.06</v>
      </c>
      <c r="H1645" s="426">
        <f t="shared" si="25"/>
        <v>83.06</v>
      </c>
    </row>
    <row r="1646" spans="1:8" x14ac:dyDescent="0.25">
      <c r="A1646" s="449"/>
      <c r="B1646" s="449">
        <v>43920</v>
      </c>
      <c r="C1646" s="439" t="s">
        <v>13503</v>
      </c>
      <c r="D1646" s="449" t="s">
        <v>60</v>
      </c>
      <c r="E1646" s="449" t="s">
        <v>5365</v>
      </c>
      <c r="F1646" s="450"/>
      <c r="G1646" s="450">
        <v>15.88</v>
      </c>
      <c r="H1646" s="426">
        <f t="shared" si="25"/>
        <v>15.88</v>
      </c>
    </row>
    <row r="1647" spans="1:8" x14ac:dyDescent="0.25">
      <c r="A1647" s="449"/>
      <c r="B1647" s="449">
        <v>43921</v>
      </c>
      <c r="C1647" s="439" t="s">
        <v>13504</v>
      </c>
      <c r="D1647" s="449" t="s">
        <v>60</v>
      </c>
      <c r="E1647" s="449" t="s">
        <v>5365</v>
      </c>
      <c r="F1647" s="450"/>
      <c r="G1647" s="450">
        <v>15.35</v>
      </c>
      <c r="H1647" s="426">
        <f t="shared" si="25"/>
        <v>15.35</v>
      </c>
    </row>
    <row r="1648" spans="1:8" x14ac:dyDescent="0.25">
      <c r="A1648" s="449"/>
      <c r="B1648" s="449">
        <v>43922</v>
      </c>
      <c r="C1648" s="439" t="s">
        <v>13505</v>
      </c>
      <c r="D1648" s="449" t="s">
        <v>60</v>
      </c>
      <c r="E1648" s="449" t="s">
        <v>5365</v>
      </c>
      <c r="F1648" s="450"/>
      <c r="G1648" s="450">
        <v>25.94</v>
      </c>
      <c r="H1648" s="426">
        <f t="shared" si="25"/>
        <v>25.94</v>
      </c>
    </row>
    <row r="1649" spans="1:8" x14ac:dyDescent="0.25">
      <c r="A1649" s="449"/>
      <c r="B1649" s="449">
        <v>43923</v>
      </c>
      <c r="C1649" s="439" t="s">
        <v>13506</v>
      </c>
      <c r="D1649" s="449" t="s">
        <v>60</v>
      </c>
      <c r="E1649" s="449" t="s">
        <v>5365</v>
      </c>
      <c r="F1649" s="450"/>
      <c r="G1649" s="450">
        <v>35.130000000000003</v>
      </c>
      <c r="H1649" s="426">
        <f t="shared" si="25"/>
        <v>35.130000000000003</v>
      </c>
    </row>
    <row r="1650" spans="1:8" x14ac:dyDescent="0.25">
      <c r="A1650" s="449"/>
      <c r="B1650" s="449">
        <v>43924</v>
      </c>
      <c r="C1650" s="439" t="s">
        <v>13507</v>
      </c>
      <c r="D1650" s="449" t="s">
        <v>60</v>
      </c>
      <c r="E1650" s="449" t="s">
        <v>5365</v>
      </c>
      <c r="F1650" s="450"/>
      <c r="G1650" s="450">
        <v>32.46</v>
      </c>
      <c r="H1650" s="426">
        <f t="shared" si="25"/>
        <v>32.46</v>
      </c>
    </row>
    <row r="1651" spans="1:8" x14ac:dyDescent="0.25">
      <c r="A1651" s="449"/>
      <c r="B1651" s="449">
        <v>43952</v>
      </c>
      <c r="C1651" s="439" t="s">
        <v>13508</v>
      </c>
      <c r="D1651" s="449" t="s">
        <v>60</v>
      </c>
      <c r="E1651" s="449" t="s">
        <v>5365</v>
      </c>
      <c r="F1651" s="450"/>
      <c r="G1651" s="450">
        <v>10.51</v>
      </c>
      <c r="H1651" s="426">
        <f t="shared" si="25"/>
        <v>10.51</v>
      </c>
    </row>
    <row r="1652" spans="1:8" x14ac:dyDescent="0.25">
      <c r="A1652" s="449"/>
      <c r="B1652" s="449">
        <v>43956</v>
      </c>
      <c r="C1652" s="439" t="s">
        <v>13509</v>
      </c>
      <c r="D1652" s="449" t="s">
        <v>60</v>
      </c>
      <c r="E1652" s="449" t="s">
        <v>5365</v>
      </c>
      <c r="F1652" s="450"/>
      <c r="G1652" s="450">
        <v>12.97</v>
      </c>
      <c r="H1652" s="426">
        <f t="shared" si="25"/>
        <v>12.97</v>
      </c>
    </row>
    <row r="1653" spans="1:8" x14ac:dyDescent="0.25">
      <c r="A1653" s="449"/>
      <c r="B1653" s="449">
        <v>1858</v>
      </c>
      <c r="C1653" s="439" t="s">
        <v>7751</v>
      </c>
      <c r="D1653" s="449" t="s">
        <v>60</v>
      </c>
      <c r="E1653" s="449" t="s">
        <v>5365</v>
      </c>
      <c r="F1653" s="450">
        <v>65.67</v>
      </c>
      <c r="G1653" s="450">
        <v>66</v>
      </c>
      <c r="H1653" s="426">
        <f t="shared" si="25"/>
        <v>65.67</v>
      </c>
    </row>
    <row r="1654" spans="1:8" x14ac:dyDescent="0.25">
      <c r="A1654" s="449"/>
      <c r="B1654" s="449">
        <v>1844</v>
      </c>
      <c r="C1654" s="439" t="s">
        <v>7752</v>
      </c>
      <c r="D1654" s="449" t="s">
        <v>60</v>
      </c>
      <c r="E1654" s="449" t="s">
        <v>5365</v>
      </c>
      <c r="F1654" s="450">
        <v>150.38999999999999</v>
      </c>
      <c r="G1654" s="450">
        <v>151.15</v>
      </c>
      <c r="H1654" s="426">
        <f t="shared" si="25"/>
        <v>150.38999999999999</v>
      </c>
    </row>
    <row r="1655" spans="1:8" x14ac:dyDescent="0.25">
      <c r="A1655" s="449"/>
      <c r="B1655" s="449">
        <v>1863</v>
      </c>
      <c r="C1655" s="439" t="s">
        <v>7753</v>
      </c>
      <c r="D1655" s="449" t="s">
        <v>60</v>
      </c>
      <c r="E1655" s="449" t="s">
        <v>5365</v>
      </c>
      <c r="F1655" s="450">
        <v>69.88</v>
      </c>
      <c r="G1655" s="450">
        <v>70.23</v>
      </c>
      <c r="H1655" s="426">
        <f t="shared" si="25"/>
        <v>69.88</v>
      </c>
    </row>
    <row r="1656" spans="1:8" x14ac:dyDescent="0.25">
      <c r="A1656" s="449"/>
      <c r="B1656" s="449">
        <v>1865</v>
      </c>
      <c r="C1656" s="439" t="s">
        <v>7754</v>
      </c>
      <c r="D1656" s="449" t="s">
        <v>60</v>
      </c>
      <c r="E1656" s="449" t="s">
        <v>5365</v>
      </c>
      <c r="F1656" s="450">
        <v>182.07</v>
      </c>
      <c r="G1656" s="450">
        <v>182.99</v>
      </c>
      <c r="H1656" s="426">
        <f t="shared" si="25"/>
        <v>182.07</v>
      </c>
    </row>
    <row r="1657" spans="1:8" x14ac:dyDescent="0.25">
      <c r="A1657" s="449"/>
      <c r="B1657" s="449">
        <v>36355</v>
      </c>
      <c r="C1657" s="439" t="s">
        <v>7755</v>
      </c>
      <c r="D1657" s="449" t="s">
        <v>60</v>
      </c>
      <c r="E1657" s="449" t="s">
        <v>5365</v>
      </c>
      <c r="F1657" s="450">
        <v>10.199999999999999</v>
      </c>
      <c r="G1657" s="450">
        <v>11.54</v>
      </c>
      <c r="H1657" s="426">
        <f t="shared" si="25"/>
        <v>10.199999999999999</v>
      </c>
    </row>
    <row r="1658" spans="1:8" x14ac:dyDescent="0.25">
      <c r="A1658" s="449"/>
      <c r="B1658" s="449">
        <v>36356</v>
      </c>
      <c r="C1658" s="439" t="s">
        <v>7756</v>
      </c>
      <c r="D1658" s="449" t="s">
        <v>60</v>
      </c>
      <c r="E1658" s="449" t="s">
        <v>5365</v>
      </c>
      <c r="F1658" s="450">
        <v>16.41</v>
      </c>
      <c r="G1658" s="450">
        <v>18.55</v>
      </c>
      <c r="H1658" s="426">
        <f t="shared" si="25"/>
        <v>16.41</v>
      </c>
    </row>
    <row r="1659" spans="1:8" x14ac:dyDescent="0.25">
      <c r="A1659" s="449"/>
      <c r="B1659" s="449">
        <v>1940</v>
      </c>
      <c r="C1659" s="439" t="s">
        <v>7757</v>
      </c>
      <c r="D1659" s="449" t="s">
        <v>60</v>
      </c>
      <c r="E1659" s="449" t="s">
        <v>5365</v>
      </c>
      <c r="F1659" s="450">
        <v>40.909999999999997</v>
      </c>
      <c r="G1659" s="450">
        <v>39.22</v>
      </c>
      <c r="H1659" s="426">
        <f t="shared" si="25"/>
        <v>40.909999999999997</v>
      </c>
    </row>
    <row r="1660" spans="1:8" x14ac:dyDescent="0.25">
      <c r="A1660" s="449"/>
      <c r="B1660" s="449">
        <v>1939</v>
      </c>
      <c r="C1660" s="439" t="s">
        <v>7758</v>
      </c>
      <c r="D1660" s="449" t="s">
        <v>60</v>
      </c>
      <c r="E1660" s="449" t="s">
        <v>5365</v>
      </c>
      <c r="F1660" s="450">
        <v>11.22</v>
      </c>
      <c r="G1660" s="450">
        <v>10.76</v>
      </c>
      <c r="H1660" s="426">
        <f t="shared" si="25"/>
        <v>11.22</v>
      </c>
    </row>
    <row r="1661" spans="1:8" x14ac:dyDescent="0.25">
      <c r="A1661" s="449"/>
      <c r="B1661" s="449">
        <v>1937</v>
      </c>
      <c r="C1661" s="439" t="s">
        <v>7759</v>
      </c>
      <c r="D1661" s="449" t="s">
        <v>60</v>
      </c>
      <c r="E1661" s="449" t="s">
        <v>5365</v>
      </c>
      <c r="F1661" s="450">
        <v>6.9</v>
      </c>
      <c r="G1661" s="450">
        <v>6.62</v>
      </c>
      <c r="H1661" s="426">
        <f t="shared" si="25"/>
        <v>6.9</v>
      </c>
    </row>
    <row r="1662" spans="1:8" x14ac:dyDescent="0.25">
      <c r="A1662" s="449"/>
      <c r="B1662" s="449">
        <v>1938</v>
      </c>
      <c r="C1662" s="439" t="s">
        <v>7760</v>
      </c>
      <c r="D1662" s="449" t="s">
        <v>60</v>
      </c>
      <c r="E1662" s="449" t="s">
        <v>5365</v>
      </c>
      <c r="F1662" s="450">
        <v>7.85</v>
      </c>
      <c r="G1662" s="450">
        <v>7.53</v>
      </c>
      <c r="H1662" s="426">
        <f t="shared" si="25"/>
        <v>7.85</v>
      </c>
    </row>
    <row r="1663" spans="1:8" x14ac:dyDescent="0.25">
      <c r="A1663" s="449"/>
      <c r="B1663" s="449">
        <v>1966</v>
      </c>
      <c r="C1663" s="439" t="s">
        <v>7761</v>
      </c>
      <c r="D1663" s="449" t="s">
        <v>60</v>
      </c>
      <c r="E1663" s="449" t="s">
        <v>5365</v>
      </c>
      <c r="F1663" s="450">
        <v>27.87</v>
      </c>
      <c r="G1663" s="450">
        <v>28.01</v>
      </c>
      <c r="H1663" s="426">
        <f t="shared" si="25"/>
        <v>27.87</v>
      </c>
    </row>
    <row r="1664" spans="1:8" x14ac:dyDescent="0.25">
      <c r="A1664" s="449"/>
      <c r="B1664" s="449">
        <v>1933</v>
      </c>
      <c r="C1664" s="439" t="s">
        <v>7762</v>
      </c>
      <c r="D1664" s="449" t="s">
        <v>60</v>
      </c>
      <c r="E1664" s="449" t="s">
        <v>5365</v>
      </c>
      <c r="F1664" s="450">
        <v>6</v>
      </c>
      <c r="G1664" s="450">
        <v>6.03</v>
      </c>
      <c r="H1664" s="426">
        <f t="shared" si="25"/>
        <v>6</v>
      </c>
    </row>
    <row r="1665" spans="1:8" x14ac:dyDescent="0.25">
      <c r="A1665" s="449"/>
      <c r="B1665" s="449">
        <v>1932</v>
      </c>
      <c r="C1665" s="439" t="s">
        <v>7763</v>
      </c>
      <c r="D1665" s="449" t="s">
        <v>60</v>
      </c>
      <c r="E1665" s="449" t="s">
        <v>5365</v>
      </c>
      <c r="F1665" s="450">
        <v>13.74</v>
      </c>
      <c r="G1665" s="450">
        <v>13.81</v>
      </c>
      <c r="H1665" s="426">
        <f t="shared" si="25"/>
        <v>13.74</v>
      </c>
    </row>
    <row r="1666" spans="1:8" x14ac:dyDescent="0.25">
      <c r="A1666" s="449"/>
      <c r="B1666" s="449">
        <v>1951</v>
      </c>
      <c r="C1666" s="439" t="s">
        <v>7764</v>
      </c>
      <c r="D1666" s="449" t="s">
        <v>60</v>
      </c>
      <c r="E1666" s="449" t="s">
        <v>5365</v>
      </c>
      <c r="F1666" s="450">
        <v>28.67</v>
      </c>
      <c r="G1666" s="450">
        <v>28.81</v>
      </c>
      <c r="H1666" s="426">
        <f t="shared" si="25"/>
        <v>28.67</v>
      </c>
    </row>
    <row r="1667" spans="1:8" x14ac:dyDescent="0.25">
      <c r="A1667" s="449"/>
      <c r="B1667" s="449">
        <v>1970</v>
      </c>
      <c r="C1667" s="439" t="s">
        <v>7765</v>
      </c>
      <c r="D1667" s="449" t="s">
        <v>60</v>
      </c>
      <c r="E1667" s="449" t="s">
        <v>5365</v>
      </c>
      <c r="F1667" s="450">
        <v>69.66</v>
      </c>
      <c r="G1667" s="450">
        <v>70.010000000000005</v>
      </c>
      <c r="H1667" s="426">
        <f t="shared" si="25"/>
        <v>69.66</v>
      </c>
    </row>
    <row r="1668" spans="1:8" x14ac:dyDescent="0.25">
      <c r="A1668" s="449"/>
      <c r="B1668" s="449">
        <v>1967</v>
      </c>
      <c r="C1668" s="439" t="s">
        <v>7766</v>
      </c>
      <c r="D1668" s="449" t="s">
        <v>60</v>
      </c>
      <c r="E1668" s="449" t="s">
        <v>5365</v>
      </c>
      <c r="F1668" s="450">
        <v>8.27</v>
      </c>
      <c r="G1668" s="450">
        <v>8.31</v>
      </c>
      <c r="H1668" s="426">
        <f t="shared" si="25"/>
        <v>8.27</v>
      </c>
    </row>
    <row r="1669" spans="1:8" x14ac:dyDescent="0.25">
      <c r="A1669" s="449"/>
      <c r="B1669" s="449">
        <v>1968</v>
      </c>
      <c r="C1669" s="439" t="s">
        <v>7767</v>
      </c>
      <c r="D1669" s="449" t="s">
        <v>60</v>
      </c>
      <c r="E1669" s="449" t="s">
        <v>5365</v>
      </c>
      <c r="F1669" s="450">
        <v>16.350000000000001</v>
      </c>
      <c r="G1669" s="450">
        <v>16.43</v>
      </c>
      <c r="H1669" s="426">
        <f t="shared" si="25"/>
        <v>16.350000000000001</v>
      </c>
    </row>
    <row r="1670" spans="1:8" x14ac:dyDescent="0.25">
      <c r="A1670" s="449"/>
      <c r="B1670" s="449">
        <v>1969</v>
      </c>
      <c r="C1670" s="439" t="s">
        <v>7768</v>
      </c>
      <c r="D1670" s="449" t="s">
        <v>60</v>
      </c>
      <c r="E1670" s="449" t="s">
        <v>5365</v>
      </c>
      <c r="F1670" s="450">
        <v>53.22</v>
      </c>
      <c r="G1670" s="450">
        <v>53.49</v>
      </c>
      <c r="H1670" s="426">
        <f t="shared" si="25"/>
        <v>53.22</v>
      </c>
    </row>
    <row r="1671" spans="1:8" x14ac:dyDescent="0.25">
      <c r="A1671" s="449"/>
      <c r="B1671" s="449">
        <v>1827</v>
      </c>
      <c r="C1671" s="439" t="s">
        <v>7769</v>
      </c>
      <c r="D1671" s="449" t="s">
        <v>60</v>
      </c>
      <c r="E1671" s="449" t="s">
        <v>5365</v>
      </c>
      <c r="F1671" s="450"/>
      <c r="G1671" s="450">
        <v>167.2</v>
      </c>
      <c r="H1671" s="426">
        <f t="shared" si="25"/>
        <v>167.2</v>
      </c>
    </row>
    <row r="1672" spans="1:8" x14ac:dyDescent="0.25">
      <c r="A1672" s="449"/>
      <c r="B1672" s="449">
        <v>1831</v>
      </c>
      <c r="C1672" s="439" t="s">
        <v>7770</v>
      </c>
      <c r="D1672" s="449" t="s">
        <v>60</v>
      </c>
      <c r="E1672" s="449" t="s">
        <v>5365</v>
      </c>
      <c r="F1672" s="450"/>
      <c r="G1672" s="450">
        <v>36.5</v>
      </c>
      <c r="H1672" s="426">
        <f t="shared" si="25"/>
        <v>36.5</v>
      </c>
    </row>
    <row r="1673" spans="1:8" x14ac:dyDescent="0.25">
      <c r="A1673" s="449"/>
      <c r="B1673" s="449">
        <v>1825</v>
      </c>
      <c r="C1673" s="439" t="s">
        <v>7771</v>
      </c>
      <c r="D1673" s="449" t="s">
        <v>60</v>
      </c>
      <c r="E1673" s="449" t="s">
        <v>5365</v>
      </c>
      <c r="F1673" s="450"/>
      <c r="G1673" s="450">
        <v>90.08</v>
      </c>
      <c r="H1673" s="426">
        <f t="shared" si="25"/>
        <v>90.08</v>
      </c>
    </row>
    <row r="1674" spans="1:8" x14ac:dyDescent="0.25">
      <c r="A1674" s="449"/>
      <c r="B1674" s="449">
        <v>1828</v>
      </c>
      <c r="C1674" s="439" t="s">
        <v>7772</v>
      </c>
      <c r="D1674" s="449" t="s">
        <v>60</v>
      </c>
      <c r="E1674" s="449" t="s">
        <v>5365</v>
      </c>
      <c r="F1674" s="450"/>
      <c r="G1674" s="450">
        <v>204.04</v>
      </c>
      <c r="H1674" s="426">
        <f t="shared" si="25"/>
        <v>204.04</v>
      </c>
    </row>
    <row r="1675" spans="1:8" x14ac:dyDescent="0.25">
      <c r="A1675" s="449"/>
      <c r="B1675" s="449">
        <v>1845</v>
      </c>
      <c r="C1675" s="439" t="s">
        <v>7773</v>
      </c>
      <c r="D1675" s="449" t="s">
        <v>60</v>
      </c>
      <c r="E1675" s="449" t="s">
        <v>5365</v>
      </c>
      <c r="F1675" s="450"/>
      <c r="G1675" s="450">
        <v>45.74</v>
      </c>
      <c r="H1675" s="426">
        <f t="shared" si="25"/>
        <v>45.74</v>
      </c>
    </row>
    <row r="1676" spans="1:8" x14ac:dyDescent="0.25">
      <c r="A1676" s="449"/>
      <c r="B1676" s="449">
        <v>1824</v>
      </c>
      <c r="C1676" s="439" t="s">
        <v>7774</v>
      </c>
      <c r="D1676" s="449" t="s">
        <v>60</v>
      </c>
      <c r="E1676" s="449" t="s">
        <v>5365</v>
      </c>
      <c r="F1676" s="450"/>
      <c r="G1676" s="450">
        <v>107.99</v>
      </c>
      <c r="H1676" s="426">
        <f t="shared" ref="H1676:H1739" si="26">IF(F1676&gt;0,F1676,G1676)</f>
        <v>107.99</v>
      </c>
    </row>
    <row r="1677" spans="1:8" x14ac:dyDescent="0.25">
      <c r="A1677" s="449"/>
      <c r="B1677" s="449">
        <v>42693</v>
      </c>
      <c r="C1677" s="439" t="s">
        <v>7775</v>
      </c>
      <c r="D1677" s="449" t="s">
        <v>60</v>
      </c>
      <c r="E1677" s="449" t="s">
        <v>5365</v>
      </c>
      <c r="F1677" s="450">
        <v>511.47</v>
      </c>
      <c r="G1677" s="450">
        <v>514.04999999999995</v>
      </c>
      <c r="H1677" s="426">
        <f t="shared" si="26"/>
        <v>511.47</v>
      </c>
    </row>
    <row r="1678" spans="1:8" x14ac:dyDescent="0.25">
      <c r="A1678" s="449"/>
      <c r="B1678" s="449">
        <v>42695</v>
      </c>
      <c r="C1678" s="439" t="s">
        <v>7776</v>
      </c>
      <c r="D1678" s="449" t="s">
        <v>60</v>
      </c>
      <c r="E1678" s="449" t="s">
        <v>5365</v>
      </c>
      <c r="F1678" s="450">
        <v>357.34</v>
      </c>
      <c r="G1678" s="450">
        <v>359.14</v>
      </c>
      <c r="H1678" s="426">
        <f t="shared" si="26"/>
        <v>357.34</v>
      </c>
    </row>
    <row r="1679" spans="1:8" x14ac:dyDescent="0.25">
      <c r="A1679" s="449"/>
      <c r="B1679" s="449">
        <v>42694</v>
      </c>
      <c r="C1679" s="439" t="s">
        <v>7777</v>
      </c>
      <c r="D1679" s="449" t="s">
        <v>60</v>
      </c>
      <c r="E1679" s="449" t="s">
        <v>5365</v>
      </c>
      <c r="F1679" s="450">
        <v>684.45</v>
      </c>
      <c r="G1679" s="450">
        <v>687.91</v>
      </c>
      <c r="H1679" s="426">
        <f t="shared" si="26"/>
        <v>684.45</v>
      </c>
    </row>
    <row r="1680" spans="1:8" x14ac:dyDescent="0.25">
      <c r="A1680" s="449"/>
      <c r="B1680" s="449">
        <v>20097</v>
      </c>
      <c r="C1680" s="439" t="s">
        <v>7778</v>
      </c>
      <c r="D1680" s="449" t="s">
        <v>60</v>
      </c>
      <c r="E1680" s="449" t="s">
        <v>5365</v>
      </c>
      <c r="F1680" s="450">
        <v>29.68</v>
      </c>
      <c r="G1680" s="450">
        <v>29.83</v>
      </c>
      <c r="H1680" s="426">
        <f t="shared" si="26"/>
        <v>29.68</v>
      </c>
    </row>
    <row r="1681" spans="1:8" x14ac:dyDescent="0.25">
      <c r="A1681" s="449"/>
      <c r="B1681" s="449">
        <v>20098</v>
      </c>
      <c r="C1681" s="439" t="s">
        <v>7779</v>
      </c>
      <c r="D1681" s="449" t="s">
        <v>60</v>
      </c>
      <c r="E1681" s="449" t="s">
        <v>5365</v>
      </c>
      <c r="F1681" s="450">
        <v>121.29</v>
      </c>
      <c r="G1681" s="450">
        <v>121.9</v>
      </c>
      <c r="H1681" s="426">
        <f t="shared" si="26"/>
        <v>121.29</v>
      </c>
    </row>
    <row r="1682" spans="1:8" x14ac:dyDescent="0.25">
      <c r="A1682" s="449"/>
      <c r="B1682" s="449">
        <v>20096</v>
      </c>
      <c r="C1682" s="439" t="s">
        <v>7780</v>
      </c>
      <c r="D1682" s="449" t="s">
        <v>60</v>
      </c>
      <c r="E1682" s="449" t="s">
        <v>5365</v>
      </c>
      <c r="F1682" s="450">
        <v>30.72</v>
      </c>
      <c r="G1682" s="450">
        <v>30.87</v>
      </c>
      <c r="H1682" s="426">
        <f t="shared" si="26"/>
        <v>30.72</v>
      </c>
    </row>
    <row r="1683" spans="1:8" x14ac:dyDescent="0.25">
      <c r="A1683" s="449"/>
      <c r="B1683" s="449">
        <v>44472</v>
      </c>
      <c r="C1683" s="439" t="s">
        <v>13510</v>
      </c>
      <c r="D1683" s="449" t="s">
        <v>60</v>
      </c>
      <c r="E1683" s="449" t="s">
        <v>5365</v>
      </c>
      <c r="F1683" s="450"/>
      <c r="G1683" s="450">
        <v>57.13</v>
      </c>
      <c r="H1683" s="426">
        <f t="shared" si="26"/>
        <v>57.13</v>
      </c>
    </row>
    <row r="1684" spans="1:8" x14ac:dyDescent="0.25">
      <c r="A1684" s="449"/>
      <c r="B1684" s="449">
        <v>38369</v>
      </c>
      <c r="C1684" s="439" t="s">
        <v>7781</v>
      </c>
      <c r="D1684" s="449" t="s">
        <v>60</v>
      </c>
      <c r="E1684" s="449" t="s">
        <v>5365</v>
      </c>
      <c r="F1684" s="450">
        <v>18.940000000000001</v>
      </c>
      <c r="G1684" s="450">
        <v>21.23</v>
      </c>
      <c r="H1684" s="426">
        <f t="shared" si="26"/>
        <v>18.940000000000001</v>
      </c>
    </row>
    <row r="1685" spans="1:8" x14ac:dyDescent="0.25">
      <c r="A1685" s="449"/>
      <c r="B1685" s="449">
        <v>38370</v>
      </c>
      <c r="C1685" s="439" t="s">
        <v>7782</v>
      </c>
      <c r="D1685" s="449" t="s">
        <v>60</v>
      </c>
      <c r="E1685" s="449" t="s">
        <v>5365</v>
      </c>
      <c r="F1685" s="450">
        <v>12.78</v>
      </c>
      <c r="G1685" s="450">
        <v>14.32</v>
      </c>
      <c r="H1685" s="426">
        <f t="shared" si="26"/>
        <v>12.78</v>
      </c>
    </row>
    <row r="1686" spans="1:8" x14ac:dyDescent="0.25">
      <c r="A1686" s="449"/>
      <c r="B1686" s="449">
        <v>45199</v>
      </c>
      <c r="C1686" s="439" t="s">
        <v>13511</v>
      </c>
      <c r="D1686" s="449" t="s">
        <v>60</v>
      </c>
      <c r="E1686" s="449" t="s">
        <v>5365</v>
      </c>
      <c r="F1686" s="450">
        <v>30.41</v>
      </c>
      <c r="G1686" s="450">
        <v>33.28</v>
      </c>
      <c r="H1686" s="426">
        <f t="shared" si="26"/>
        <v>30.41</v>
      </c>
    </row>
    <row r="1687" spans="1:8" x14ac:dyDescent="0.25">
      <c r="A1687" s="449"/>
      <c r="B1687" s="449">
        <v>38372</v>
      </c>
      <c r="C1687" s="439" t="s">
        <v>7783</v>
      </c>
      <c r="D1687" s="449" t="s">
        <v>60</v>
      </c>
      <c r="E1687" s="449" t="s">
        <v>5365</v>
      </c>
      <c r="F1687" s="450">
        <v>11.77</v>
      </c>
      <c r="G1687" s="450">
        <v>12.57</v>
      </c>
      <c r="H1687" s="426">
        <f t="shared" si="26"/>
        <v>11.77</v>
      </c>
    </row>
    <row r="1688" spans="1:8" x14ac:dyDescent="0.25">
      <c r="A1688" s="449"/>
      <c r="B1688" s="449">
        <v>2358</v>
      </c>
      <c r="C1688" s="439" t="s">
        <v>7784</v>
      </c>
      <c r="D1688" s="449" t="s">
        <v>69</v>
      </c>
      <c r="E1688" s="449" t="s">
        <v>5365</v>
      </c>
      <c r="F1688" s="450">
        <v>34.729999999999997</v>
      </c>
      <c r="G1688" s="450">
        <v>59.86</v>
      </c>
      <c r="H1688" s="426">
        <f t="shared" si="26"/>
        <v>34.729999999999997</v>
      </c>
    </row>
    <row r="1689" spans="1:8" x14ac:dyDescent="0.25">
      <c r="A1689" s="449"/>
      <c r="B1689" s="449">
        <v>40807</v>
      </c>
      <c r="C1689" s="439" t="s">
        <v>7785</v>
      </c>
      <c r="D1689" s="449" t="s">
        <v>109</v>
      </c>
      <c r="E1689" s="449" t="s">
        <v>5365</v>
      </c>
      <c r="F1689" s="450">
        <v>6105.11</v>
      </c>
      <c r="G1689" s="450">
        <v>10488.27</v>
      </c>
      <c r="H1689" s="426">
        <f t="shared" si="26"/>
        <v>6105.11</v>
      </c>
    </row>
    <row r="1690" spans="1:8" x14ac:dyDescent="0.25">
      <c r="A1690" s="449"/>
      <c r="B1690" s="449">
        <v>44330</v>
      </c>
      <c r="C1690" s="439" t="s">
        <v>7786</v>
      </c>
      <c r="D1690" s="449" t="s">
        <v>94</v>
      </c>
      <c r="E1690" s="449" t="s">
        <v>5365</v>
      </c>
      <c r="F1690" s="450">
        <v>12.17</v>
      </c>
      <c r="G1690" s="450">
        <v>11.88</v>
      </c>
      <c r="H1690" s="426">
        <f t="shared" si="26"/>
        <v>12.17</v>
      </c>
    </row>
    <row r="1691" spans="1:8" x14ac:dyDescent="0.25">
      <c r="A1691" s="449"/>
      <c r="B1691" s="449">
        <v>43144</v>
      </c>
      <c r="C1691" s="439" t="s">
        <v>7787</v>
      </c>
      <c r="D1691" s="449" t="s">
        <v>81</v>
      </c>
      <c r="E1691" s="449" t="s">
        <v>5365</v>
      </c>
      <c r="F1691" s="450">
        <v>36.53</v>
      </c>
      <c r="G1691" s="450">
        <v>35.119999999999997</v>
      </c>
      <c r="H1691" s="426">
        <f t="shared" si="26"/>
        <v>36.53</v>
      </c>
    </row>
    <row r="1692" spans="1:8" x14ac:dyDescent="0.25">
      <c r="A1692" s="449"/>
      <c r="B1692" s="449">
        <v>39397</v>
      </c>
      <c r="C1692" s="439" t="s">
        <v>7788</v>
      </c>
      <c r="D1692" s="449" t="s">
        <v>94</v>
      </c>
      <c r="E1692" s="449" t="s">
        <v>5365</v>
      </c>
      <c r="F1692" s="450">
        <v>16.649999999999999</v>
      </c>
      <c r="G1692" s="450">
        <v>16</v>
      </c>
      <c r="H1692" s="426">
        <f t="shared" si="26"/>
        <v>16.649999999999999</v>
      </c>
    </row>
    <row r="1693" spans="1:8" x14ac:dyDescent="0.25">
      <c r="A1693" s="449"/>
      <c r="B1693" s="449">
        <v>2692</v>
      </c>
      <c r="C1693" s="439" t="s">
        <v>7789</v>
      </c>
      <c r="D1693" s="449" t="s">
        <v>94</v>
      </c>
      <c r="E1693" s="449" t="s">
        <v>5365</v>
      </c>
      <c r="F1693" s="450">
        <v>6.71</v>
      </c>
      <c r="G1693" s="450">
        <v>6.46</v>
      </c>
      <c r="H1693" s="426">
        <f t="shared" si="26"/>
        <v>6.71</v>
      </c>
    </row>
    <row r="1694" spans="1:8" x14ac:dyDescent="0.25">
      <c r="A1694" s="449"/>
      <c r="B1694" s="449">
        <v>45299</v>
      </c>
      <c r="C1694" s="439" t="s">
        <v>13512</v>
      </c>
      <c r="D1694" s="449" t="s">
        <v>60</v>
      </c>
      <c r="E1694" s="449" t="s">
        <v>5365</v>
      </c>
      <c r="F1694" s="450">
        <v>101.01</v>
      </c>
      <c r="G1694" s="450">
        <v>77.61</v>
      </c>
      <c r="H1694" s="426">
        <f t="shared" si="26"/>
        <v>101.01</v>
      </c>
    </row>
    <row r="1695" spans="1:8" x14ac:dyDescent="0.25">
      <c r="A1695" s="449"/>
      <c r="B1695" s="449">
        <v>44329</v>
      </c>
      <c r="C1695" s="439" t="s">
        <v>7790</v>
      </c>
      <c r="D1695" s="449" t="s">
        <v>94</v>
      </c>
      <c r="E1695" s="449" t="s">
        <v>5365</v>
      </c>
      <c r="F1695" s="450">
        <v>15.96</v>
      </c>
      <c r="G1695" s="450">
        <v>15.57</v>
      </c>
      <c r="H1695" s="426">
        <f t="shared" si="26"/>
        <v>15.96</v>
      </c>
    </row>
    <row r="1696" spans="1:8" x14ac:dyDescent="0.25">
      <c r="A1696" s="449"/>
      <c r="B1696" s="449">
        <v>5318</v>
      </c>
      <c r="C1696" s="439" t="s">
        <v>7791</v>
      </c>
      <c r="D1696" s="449" t="s">
        <v>94</v>
      </c>
      <c r="E1696" s="449" t="s">
        <v>6189</v>
      </c>
      <c r="F1696" s="450">
        <v>25.8</v>
      </c>
      <c r="G1696" s="450">
        <v>25.18</v>
      </c>
      <c r="H1696" s="426">
        <f t="shared" si="26"/>
        <v>25.8</v>
      </c>
    </row>
    <row r="1697" spans="1:8" x14ac:dyDescent="0.25">
      <c r="A1697" s="449"/>
      <c r="B1697" s="449">
        <v>5330</v>
      </c>
      <c r="C1697" s="439" t="s">
        <v>7792</v>
      </c>
      <c r="D1697" s="449" t="s">
        <v>94</v>
      </c>
      <c r="E1697" s="449" t="s">
        <v>5365</v>
      </c>
      <c r="F1697" s="450">
        <v>58.81</v>
      </c>
      <c r="G1697" s="450">
        <v>57.39</v>
      </c>
      <c r="H1697" s="426">
        <f t="shared" si="26"/>
        <v>58.81</v>
      </c>
    </row>
    <row r="1698" spans="1:8" x14ac:dyDescent="0.25">
      <c r="A1698" s="449"/>
      <c r="B1698" s="449">
        <v>44532</v>
      </c>
      <c r="C1698" s="439" t="s">
        <v>7793</v>
      </c>
      <c r="D1698" s="449" t="s">
        <v>60</v>
      </c>
      <c r="E1698" s="449" t="s">
        <v>5365</v>
      </c>
      <c r="F1698" s="450">
        <v>19.43</v>
      </c>
      <c r="G1698" s="450">
        <v>21.78</v>
      </c>
      <c r="H1698" s="426">
        <f t="shared" si="26"/>
        <v>19.43</v>
      </c>
    </row>
    <row r="1699" spans="1:8" x14ac:dyDescent="0.25">
      <c r="A1699" s="449"/>
      <c r="B1699" s="449">
        <v>44531</v>
      </c>
      <c r="C1699" s="439" t="s">
        <v>7794</v>
      </c>
      <c r="D1699" s="449" t="s">
        <v>60</v>
      </c>
      <c r="E1699" s="449" t="s">
        <v>5365</v>
      </c>
      <c r="F1699" s="450">
        <v>66.599999999999994</v>
      </c>
      <c r="G1699" s="450">
        <v>74.650000000000006</v>
      </c>
      <c r="H1699" s="426">
        <f t="shared" si="26"/>
        <v>66.599999999999994</v>
      </c>
    </row>
    <row r="1700" spans="1:8" x14ac:dyDescent="0.25">
      <c r="A1700" s="449"/>
      <c r="B1700" s="449">
        <v>13887</v>
      </c>
      <c r="C1700" s="439" t="s">
        <v>7795</v>
      </c>
      <c r="D1700" s="449" t="s">
        <v>60</v>
      </c>
      <c r="E1700" s="449" t="s">
        <v>5365</v>
      </c>
      <c r="F1700" s="450">
        <v>290.14999999999998</v>
      </c>
      <c r="G1700" s="450">
        <v>325.23</v>
      </c>
      <c r="H1700" s="426">
        <f t="shared" si="26"/>
        <v>290.14999999999998</v>
      </c>
    </row>
    <row r="1701" spans="1:8" x14ac:dyDescent="0.25">
      <c r="A1701" s="449"/>
      <c r="B1701" s="449">
        <v>38140</v>
      </c>
      <c r="C1701" s="439" t="s">
        <v>7796</v>
      </c>
      <c r="D1701" s="449" t="s">
        <v>60</v>
      </c>
      <c r="E1701" s="449" t="s">
        <v>5365</v>
      </c>
      <c r="F1701" s="450">
        <v>23.76</v>
      </c>
      <c r="G1701" s="450">
        <v>26.64</v>
      </c>
      <c r="H1701" s="426">
        <f t="shared" si="26"/>
        <v>23.76</v>
      </c>
    </row>
    <row r="1702" spans="1:8" x14ac:dyDescent="0.25">
      <c r="A1702" s="449"/>
      <c r="B1702" s="449">
        <v>44495</v>
      </c>
      <c r="C1702" s="439" t="s">
        <v>7797</v>
      </c>
      <c r="D1702" s="449" t="s">
        <v>60</v>
      </c>
      <c r="E1702" s="449" t="s">
        <v>5365</v>
      </c>
      <c r="F1702" s="450">
        <v>25.13</v>
      </c>
      <c r="G1702" s="450">
        <v>28.16</v>
      </c>
      <c r="H1702" s="426">
        <f t="shared" si="26"/>
        <v>25.13</v>
      </c>
    </row>
    <row r="1703" spans="1:8" x14ac:dyDescent="0.25">
      <c r="A1703" s="449"/>
      <c r="B1703" s="449">
        <v>44533</v>
      </c>
      <c r="C1703" s="439" t="s">
        <v>7798</v>
      </c>
      <c r="D1703" s="449" t="s">
        <v>60</v>
      </c>
      <c r="E1703" s="449" t="s">
        <v>5365</v>
      </c>
      <c r="F1703" s="450">
        <v>25.49</v>
      </c>
      <c r="G1703" s="450">
        <v>28.57</v>
      </c>
      <c r="H1703" s="426">
        <f t="shared" si="26"/>
        <v>25.49</v>
      </c>
    </row>
    <row r="1704" spans="1:8" x14ac:dyDescent="0.25">
      <c r="A1704" s="449"/>
      <c r="B1704" s="449">
        <v>44534</v>
      </c>
      <c r="C1704" s="439" t="s">
        <v>13513</v>
      </c>
      <c r="D1704" s="449" t="s">
        <v>60</v>
      </c>
      <c r="E1704" s="449" t="s">
        <v>5365</v>
      </c>
      <c r="F1704" s="450">
        <v>5</v>
      </c>
      <c r="G1704" s="450">
        <v>5.6</v>
      </c>
      <c r="H1704" s="426">
        <f t="shared" si="26"/>
        <v>5</v>
      </c>
    </row>
    <row r="1705" spans="1:8" x14ac:dyDescent="0.25">
      <c r="A1705" s="449"/>
      <c r="B1705" s="449">
        <v>34729</v>
      </c>
      <c r="C1705" s="439" t="s">
        <v>7799</v>
      </c>
      <c r="D1705" s="449" t="s">
        <v>60</v>
      </c>
      <c r="E1705" s="449" t="s">
        <v>5365</v>
      </c>
      <c r="F1705" s="450">
        <v>1113.9000000000001</v>
      </c>
      <c r="G1705" s="450">
        <v>1058.5999999999999</v>
      </c>
      <c r="H1705" s="426">
        <f t="shared" si="26"/>
        <v>1113.9000000000001</v>
      </c>
    </row>
    <row r="1706" spans="1:8" x14ac:dyDescent="0.25">
      <c r="A1706" s="449"/>
      <c r="B1706" s="449">
        <v>34734</v>
      </c>
      <c r="C1706" s="439" t="s">
        <v>7800</v>
      </c>
      <c r="D1706" s="449" t="s">
        <v>60</v>
      </c>
      <c r="E1706" s="449" t="s">
        <v>5365</v>
      </c>
      <c r="F1706" s="450">
        <v>1724.67</v>
      </c>
      <c r="G1706" s="450">
        <v>1639.06</v>
      </c>
      <c r="H1706" s="426">
        <f t="shared" si="26"/>
        <v>1724.67</v>
      </c>
    </row>
    <row r="1707" spans="1:8" x14ac:dyDescent="0.25">
      <c r="A1707" s="449"/>
      <c r="B1707" s="449">
        <v>34738</v>
      </c>
      <c r="C1707" s="439" t="s">
        <v>7801</v>
      </c>
      <c r="D1707" s="449" t="s">
        <v>60</v>
      </c>
      <c r="E1707" s="449" t="s">
        <v>5365</v>
      </c>
      <c r="F1707" s="450">
        <v>4029.37</v>
      </c>
      <c r="G1707" s="450">
        <v>3829.35</v>
      </c>
      <c r="H1707" s="426">
        <f t="shared" si="26"/>
        <v>4029.37</v>
      </c>
    </row>
    <row r="1708" spans="1:8" x14ac:dyDescent="0.25">
      <c r="A1708" s="449"/>
      <c r="B1708" s="449">
        <v>34623</v>
      </c>
      <c r="C1708" s="439" t="s">
        <v>7802</v>
      </c>
      <c r="D1708" s="449" t="s">
        <v>60</v>
      </c>
      <c r="E1708" s="449" t="s">
        <v>5365</v>
      </c>
      <c r="F1708" s="450">
        <v>48.28</v>
      </c>
      <c r="G1708" s="450">
        <v>45.89</v>
      </c>
      <c r="H1708" s="426">
        <f t="shared" si="26"/>
        <v>48.28</v>
      </c>
    </row>
    <row r="1709" spans="1:8" x14ac:dyDescent="0.25">
      <c r="A1709" s="449"/>
      <c r="B1709" s="449">
        <v>34616</v>
      </c>
      <c r="C1709" s="439" t="s">
        <v>7803</v>
      </c>
      <c r="D1709" s="449" t="s">
        <v>60</v>
      </c>
      <c r="E1709" s="449" t="s">
        <v>5365</v>
      </c>
      <c r="F1709" s="450">
        <v>49.04</v>
      </c>
      <c r="G1709" s="450">
        <v>46.6</v>
      </c>
      <c r="H1709" s="426">
        <f t="shared" si="26"/>
        <v>49.04</v>
      </c>
    </row>
    <row r="1710" spans="1:8" x14ac:dyDescent="0.25">
      <c r="A1710" s="449"/>
      <c r="B1710" s="449">
        <v>34628</v>
      </c>
      <c r="C1710" s="439" t="s">
        <v>7804</v>
      </c>
      <c r="D1710" s="449" t="s">
        <v>60</v>
      </c>
      <c r="E1710" s="449" t="s">
        <v>5365</v>
      </c>
      <c r="F1710" s="450">
        <v>69.16</v>
      </c>
      <c r="G1710" s="450">
        <v>65.73</v>
      </c>
      <c r="H1710" s="426">
        <f t="shared" si="26"/>
        <v>69.16</v>
      </c>
    </row>
    <row r="1711" spans="1:8" x14ac:dyDescent="0.25">
      <c r="A1711" s="449"/>
      <c r="B1711" s="449">
        <v>34686</v>
      </c>
      <c r="C1711" s="439" t="s">
        <v>7805</v>
      </c>
      <c r="D1711" s="449" t="s">
        <v>60</v>
      </c>
      <c r="E1711" s="449" t="s">
        <v>5365</v>
      </c>
      <c r="F1711" s="450">
        <v>12.68</v>
      </c>
      <c r="G1711" s="450">
        <v>12.05</v>
      </c>
      <c r="H1711" s="426">
        <f t="shared" si="26"/>
        <v>12.68</v>
      </c>
    </row>
    <row r="1712" spans="1:8" x14ac:dyDescent="0.25">
      <c r="A1712" s="449"/>
      <c r="B1712" s="449">
        <v>34653</v>
      </c>
      <c r="C1712" s="439" t="s">
        <v>7806</v>
      </c>
      <c r="D1712" s="449" t="s">
        <v>60</v>
      </c>
      <c r="E1712" s="449" t="s">
        <v>5365</v>
      </c>
      <c r="F1712" s="450">
        <v>8.5500000000000007</v>
      </c>
      <c r="G1712" s="450">
        <v>8.1300000000000008</v>
      </c>
      <c r="H1712" s="426">
        <f t="shared" si="26"/>
        <v>8.5500000000000007</v>
      </c>
    </row>
    <row r="1713" spans="1:8" x14ac:dyDescent="0.25">
      <c r="A1713" s="449"/>
      <c r="B1713" s="449">
        <v>34688</v>
      </c>
      <c r="C1713" s="439" t="s">
        <v>7807</v>
      </c>
      <c r="D1713" s="449" t="s">
        <v>60</v>
      </c>
      <c r="E1713" s="449" t="s">
        <v>5365</v>
      </c>
      <c r="F1713" s="450">
        <v>15.5</v>
      </c>
      <c r="G1713" s="450">
        <v>14.73</v>
      </c>
      <c r="H1713" s="426">
        <f t="shared" si="26"/>
        <v>15.5</v>
      </c>
    </row>
    <row r="1714" spans="1:8" x14ac:dyDescent="0.25">
      <c r="A1714" s="449"/>
      <c r="B1714" s="449">
        <v>34709</v>
      </c>
      <c r="C1714" s="439" t="s">
        <v>7808</v>
      </c>
      <c r="D1714" s="449" t="s">
        <v>60</v>
      </c>
      <c r="E1714" s="449" t="s">
        <v>5365</v>
      </c>
      <c r="F1714" s="450">
        <v>60.08</v>
      </c>
      <c r="G1714" s="450">
        <v>57.1</v>
      </c>
      <c r="H1714" s="426">
        <f t="shared" si="26"/>
        <v>60.08</v>
      </c>
    </row>
    <row r="1715" spans="1:8" x14ac:dyDescent="0.25">
      <c r="A1715" s="449"/>
      <c r="B1715" s="449">
        <v>34714</v>
      </c>
      <c r="C1715" s="439" t="s">
        <v>7809</v>
      </c>
      <c r="D1715" s="449" t="s">
        <v>60</v>
      </c>
      <c r="E1715" s="449" t="s">
        <v>5365</v>
      </c>
      <c r="F1715" s="450">
        <v>71.760000000000005</v>
      </c>
      <c r="G1715" s="450">
        <v>68.19</v>
      </c>
      <c r="H1715" s="426">
        <f t="shared" si="26"/>
        <v>71.760000000000005</v>
      </c>
    </row>
    <row r="1716" spans="1:8" x14ac:dyDescent="0.25">
      <c r="A1716" s="449"/>
      <c r="B1716" s="449">
        <v>2391</v>
      </c>
      <c r="C1716" s="439" t="s">
        <v>7810</v>
      </c>
      <c r="D1716" s="449" t="s">
        <v>60</v>
      </c>
      <c r="E1716" s="449" t="s">
        <v>5365</v>
      </c>
      <c r="F1716" s="450">
        <v>327.72</v>
      </c>
      <c r="G1716" s="450">
        <v>311.45</v>
      </c>
      <c r="H1716" s="426">
        <f t="shared" si="26"/>
        <v>327.72</v>
      </c>
    </row>
    <row r="1717" spans="1:8" x14ac:dyDescent="0.25">
      <c r="A1717" s="449"/>
      <c r="B1717" s="449">
        <v>2374</v>
      </c>
      <c r="C1717" s="439" t="s">
        <v>7811</v>
      </c>
      <c r="D1717" s="449" t="s">
        <v>60</v>
      </c>
      <c r="E1717" s="449" t="s">
        <v>5365</v>
      </c>
      <c r="F1717" s="450">
        <v>371.79</v>
      </c>
      <c r="G1717" s="450">
        <v>353.33</v>
      </c>
      <c r="H1717" s="426">
        <f t="shared" si="26"/>
        <v>371.79</v>
      </c>
    </row>
    <row r="1718" spans="1:8" x14ac:dyDescent="0.25">
      <c r="A1718" s="449"/>
      <c r="B1718" s="449">
        <v>2377</v>
      </c>
      <c r="C1718" s="439" t="s">
        <v>7812</v>
      </c>
      <c r="D1718" s="449" t="s">
        <v>60</v>
      </c>
      <c r="E1718" s="449" t="s">
        <v>5365</v>
      </c>
      <c r="F1718" s="450">
        <v>521.77</v>
      </c>
      <c r="G1718" s="450">
        <v>495.87</v>
      </c>
      <c r="H1718" s="426">
        <f t="shared" si="26"/>
        <v>521.77</v>
      </c>
    </row>
    <row r="1719" spans="1:8" x14ac:dyDescent="0.25">
      <c r="A1719" s="449"/>
      <c r="B1719" s="449">
        <v>2393</v>
      </c>
      <c r="C1719" s="439" t="s">
        <v>7813</v>
      </c>
      <c r="D1719" s="449" t="s">
        <v>60</v>
      </c>
      <c r="E1719" s="449" t="s">
        <v>5365</v>
      </c>
      <c r="F1719" s="450">
        <v>873.77</v>
      </c>
      <c r="G1719" s="450">
        <v>830.39</v>
      </c>
      <c r="H1719" s="426">
        <f t="shared" si="26"/>
        <v>873.77</v>
      </c>
    </row>
    <row r="1720" spans="1:8" x14ac:dyDescent="0.25">
      <c r="A1720" s="449"/>
      <c r="B1720" s="449">
        <v>34705</v>
      </c>
      <c r="C1720" s="439" t="s">
        <v>7814</v>
      </c>
      <c r="D1720" s="449" t="s">
        <v>60</v>
      </c>
      <c r="E1720" s="449" t="s">
        <v>5365</v>
      </c>
      <c r="F1720" s="450">
        <v>764.23</v>
      </c>
      <c r="G1720" s="450">
        <v>726.3</v>
      </c>
      <c r="H1720" s="426">
        <f t="shared" si="26"/>
        <v>764.23</v>
      </c>
    </row>
    <row r="1721" spans="1:8" x14ac:dyDescent="0.25">
      <c r="A1721" s="449"/>
      <c r="B1721" s="449">
        <v>34707</v>
      </c>
      <c r="C1721" s="439" t="s">
        <v>7815</v>
      </c>
      <c r="D1721" s="449" t="s">
        <v>60</v>
      </c>
      <c r="E1721" s="449" t="s">
        <v>5365</v>
      </c>
      <c r="F1721" s="450">
        <v>1416.14</v>
      </c>
      <c r="G1721" s="450">
        <v>1345.84</v>
      </c>
      <c r="H1721" s="426">
        <f t="shared" si="26"/>
        <v>1416.14</v>
      </c>
    </row>
    <row r="1722" spans="1:8" x14ac:dyDescent="0.25">
      <c r="A1722" s="449"/>
      <c r="B1722" s="449">
        <v>34544</v>
      </c>
      <c r="C1722" s="439" t="s">
        <v>7816</v>
      </c>
      <c r="D1722" s="449" t="s">
        <v>60</v>
      </c>
      <c r="E1722" s="449" t="s">
        <v>5365</v>
      </c>
      <c r="F1722" s="450">
        <v>1415.99</v>
      </c>
      <c r="G1722" s="450">
        <v>1345.7</v>
      </c>
      <c r="H1722" s="426">
        <f t="shared" si="26"/>
        <v>1415.99</v>
      </c>
    </row>
    <row r="1723" spans="1:8" x14ac:dyDescent="0.25">
      <c r="A1723" s="449"/>
      <c r="B1723" s="449">
        <v>2378</v>
      </c>
      <c r="C1723" s="439" t="s">
        <v>7817</v>
      </c>
      <c r="D1723" s="449" t="s">
        <v>60</v>
      </c>
      <c r="E1723" s="449" t="s">
        <v>5365</v>
      </c>
      <c r="F1723" s="450">
        <v>1200.23</v>
      </c>
      <c r="G1723" s="450">
        <v>1140.6600000000001</v>
      </c>
      <c r="H1723" s="426">
        <f t="shared" si="26"/>
        <v>1200.23</v>
      </c>
    </row>
    <row r="1724" spans="1:8" x14ac:dyDescent="0.25">
      <c r="A1724" s="449"/>
      <c r="B1724" s="449">
        <v>2379</v>
      </c>
      <c r="C1724" s="439" t="s">
        <v>7818</v>
      </c>
      <c r="D1724" s="449" t="s">
        <v>60</v>
      </c>
      <c r="E1724" s="449" t="s">
        <v>5365</v>
      </c>
      <c r="F1724" s="450">
        <v>1200.23</v>
      </c>
      <c r="G1724" s="450">
        <v>1140.6600000000001</v>
      </c>
      <c r="H1724" s="426">
        <f t="shared" si="26"/>
        <v>1200.23</v>
      </c>
    </row>
    <row r="1725" spans="1:8" x14ac:dyDescent="0.25">
      <c r="A1725" s="449"/>
      <c r="B1725" s="449">
        <v>2376</v>
      </c>
      <c r="C1725" s="439" t="s">
        <v>7819</v>
      </c>
      <c r="D1725" s="449" t="s">
        <v>60</v>
      </c>
      <c r="E1725" s="449" t="s">
        <v>5365</v>
      </c>
      <c r="F1725" s="450">
        <v>1976.78</v>
      </c>
      <c r="G1725" s="450">
        <v>1878.65</v>
      </c>
      <c r="H1725" s="426">
        <f t="shared" si="26"/>
        <v>1976.78</v>
      </c>
    </row>
    <row r="1726" spans="1:8" x14ac:dyDescent="0.25">
      <c r="A1726" s="449"/>
      <c r="B1726" s="449">
        <v>2394</v>
      </c>
      <c r="C1726" s="439" t="s">
        <v>7820</v>
      </c>
      <c r="D1726" s="449" t="s">
        <v>60</v>
      </c>
      <c r="E1726" s="449" t="s">
        <v>5365</v>
      </c>
      <c r="F1726" s="450">
        <v>4226</v>
      </c>
      <c r="G1726" s="450">
        <v>4016.22</v>
      </c>
      <c r="H1726" s="426">
        <f t="shared" si="26"/>
        <v>4226</v>
      </c>
    </row>
    <row r="1727" spans="1:8" x14ac:dyDescent="0.25">
      <c r="A1727" s="449"/>
      <c r="B1727" s="449">
        <v>2388</v>
      </c>
      <c r="C1727" s="439" t="s">
        <v>7821</v>
      </c>
      <c r="D1727" s="449" t="s">
        <v>60</v>
      </c>
      <c r="E1727" s="449" t="s">
        <v>5365</v>
      </c>
      <c r="F1727" s="450">
        <v>59.63</v>
      </c>
      <c r="G1727" s="450">
        <v>56.67</v>
      </c>
      <c r="H1727" s="426">
        <f t="shared" si="26"/>
        <v>59.63</v>
      </c>
    </row>
    <row r="1728" spans="1:8" x14ac:dyDescent="0.25">
      <c r="A1728" s="449"/>
      <c r="B1728" s="449">
        <v>34606</v>
      </c>
      <c r="C1728" s="439" t="s">
        <v>7822</v>
      </c>
      <c r="D1728" s="449" t="s">
        <v>60</v>
      </c>
      <c r="E1728" s="449" t="s">
        <v>5365</v>
      </c>
      <c r="F1728" s="450">
        <v>91.47</v>
      </c>
      <c r="G1728" s="450">
        <v>86.93</v>
      </c>
      <c r="H1728" s="426">
        <f t="shared" si="26"/>
        <v>91.47</v>
      </c>
    </row>
    <row r="1729" spans="1:8" x14ac:dyDescent="0.25">
      <c r="A1729" s="449"/>
      <c r="B1729" s="449">
        <v>2370</v>
      </c>
      <c r="C1729" s="439" t="s">
        <v>7823</v>
      </c>
      <c r="D1729" s="449" t="s">
        <v>60</v>
      </c>
      <c r="E1729" s="449" t="s">
        <v>6189</v>
      </c>
      <c r="F1729" s="450">
        <v>11.08</v>
      </c>
      <c r="G1729" s="450">
        <v>10.53</v>
      </c>
      <c r="H1729" s="426">
        <f t="shared" si="26"/>
        <v>11.08</v>
      </c>
    </row>
    <row r="1730" spans="1:8" x14ac:dyDescent="0.25">
      <c r="A1730" s="449"/>
      <c r="B1730" s="449">
        <v>2386</v>
      </c>
      <c r="C1730" s="439" t="s">
        <v>7824</v>
      </c>
      <c r="D1730" s="449" t="s">
        <v>60</v>
      </c>
      <c r="E1730" s="449" t="s">
        <v>5365</v>
      </c>
      <c r="F1730" s="450">
        <v>18.579999999999998</v>
      </c>
      <c r="G1730" s="450">
        <v>17.66</v>
      </c>
      <c r="H1730" s="426">
        <f t="shared" si="26"/>
        <v>18.579999999999998</v>
      </c>
    </row>
    <row r="1731" spans="1:8" x14ac:dyDescent="0.25">
      <c r="A1731" s="449"/>
      <c r="B1731" s="449">
        <v>34689</v>
      </c>
      <c r="C1731" s="439" t="s">
        <v>7825</v>
      </c>
      <c r="D1731" s="449" t="s">
        <v>60</v>
      </c>
      <c r="E1731" s="449" t="s">
        <v>5365</v>
      </c>
      <c r="F1731" s="450">
        <v>29.12</v>
      </c>
      <c r="G1731" s="450">
        <v>27.67</v>
      </c>
      <c r="H1731" s="426">
        <f t="shared" si="26"/>
        <v>29.12</v>
      </c>
    </row>
    <row r="1732" spans="1:8" x14ac:dyDescent="0.25">
      <c r="A1732" s="449"/>
      <c r="B1732" s="449">
        <v>2392</v>
      </c>
      <c r="C1732" s="439" t="s">
        <v>7826</v>
      </c>
      <c r="D1732" s="449" t="s">
        <v>60</v>
      </c>
      <c r="E1732" s="449" t="s">
        <v>5365</v>
      </c>
      <c r="F1732" s="450">
        <v>74.38</v>
      </c>
      <c r="G1732" s="450">
        <v>70.680000000000007</v>
      </c>
      <c r="H1732" s="426">
        <f t="shared" si="26"/>
        <v>74.38</v>
      </c>
    </row>
    <row r="1733" spans="1:8" x14ac:dyDescent="0.25">
      <c r="A1733" s="449"/>
      <c r="B1733" s="449">
        <v>2373</v>
      </c>
      <c r="C1733" s="439" t="s">
        <v>7827</v>
      </c>
      <c r="D1733" s="449" t="s">
        <v>60</v>
      </c>
      <c r="E1733" s="449" t="s">
        <v>5365</v>
      </c>
      <c r="F1733" s="450">
        <v>104.79</v>
      </c>
      <c r="G1733" s="450">
        <v>99.59</v>
      </c>
      <c r="H1733" s="426">
        <f t="shared" si="26"/>
        <v>104.79</v>
      </c>
    </row>
    <row r="1734" spans="1:8" x14ac:dyDescent="0.25">
      <c r="A1734" s="449"/>
      <c r="B1734" s="449">
        <v>39465</v>
      </c>
      <c r="C1734" s="439" t="s">
        <v>7828</v>
      </c>
      <c r="D1734" s="449" t="s">
        <v>60</v>
      </c>
      <c r="E1734" s="449" t="s">
        <v>5365</v>
      </c>
      <c r="F1734" s="450">
        <v>64.010000000000005</v>
      </c>
      <c r="G1734" s="450">
        <v>60.84</v>
      </c>
      <c r="H1734" s="426">
        <f t="shared" si="26"/>
        <v>64.010000000000005</v>
      </c>
    </row>
    <row r="1735" spans="1:8" x14ac:dyDescent="0.25">
      <c r="A1735" s="449"/>
      <c r="B1735" s="449">
        <v>39466</v>
      </c>
      <c r="C1735" s="439" t="s">
        <v>7829</v>
      </c>
      <c r="D1735" s="449" t="s">
        <v>60</v>
      </c>
      <c r="E1735" s="449" t="s">
        <v>5365</v>
      </c>
      <c r="F1735" s="450">
        <v>72.02</v>
      </c>
      <c r="G1735" s="450">
        <v>68.44</v>
      </c>
      <c r="H1735" s="426">
        <f t="shared" si="26"/>
        <v>72.02</v>
      </c>
    </row>
    <row r="1736" spans="1:8" x14ac:dyDescent="0.25">
      <c r="A1736" s="449"/>
      <c r="B1736" s="449">
        <v>39467</v>
      </c>
      <c r="C1736" s="439" t="s">
        <v>7830</v>
      </c>
      <c r="D1736" s="449" t="s">
        <v>60</v>
      </c>
      <c r="E1736" s="449" t="s">
        <v>5365</v>
      </c>
      <c r="F1736" s="450">
        <v>92.12</v>
      </c>
      <c r="G1736" s="450">
        <v>87.55</v>
      </c>
      <c r="H1736" s="426">
        <f t="shared" si="26"/>
        <v>92.12</v>
      </c>
    </row>
    <row r="1737" spans="1:8" x14ac:dyDescent="0.25">
      <c r="A1737" s="449"/>
      <c r="B1737" s="449">
        <v>39468</v>
      </c>
      <c r="C1737" s="439" t="s">
        <v>7831</v>
      </c>
      <c r="D1737" s="449" t="s">
        <v>60</v>
      </c>
      <c r="E1737" s="449" t="s">
        <v>5365</v>
      </c>
      <c r="F1737" s="450">
        <v>163.74</v>
      </c>
      <c r="G1737" s="450">
        <v>155.61000000000001</v>
      </c>
      <c r="H1737" s="426">
        <f t="shared" si="26"/>
        <v>163.74</v>
      </c>
    </row>
    <row r="1738" spans="1:8" x14ac:dyDescent="0.25">
      <c r="A1738" s="449"/>
      <c r="B1738" s="449">
        <v>39469</v>
      </c>
      <c r="C1738" s="439" t="s">
        <v>7832</v>
      </c>
      <c r="D1738" s="449" t="s">
        <v>60</v>
      </c>
      <c r="E1738" s="449" t="s">
        <v>5365</v>
      </c>
      <c r="F1738" s="450">
        <v>66.7</v>
      </c>
      <c r="G1738" s="450">
        <v>63.39</v>
      </c>
      <c r="H1738" s="426">
        <f t="shared" si="26"/>
        <v>66.7</v>
      </c>
    </row>
    <row r="1739" spans="1:8" x14ac:dyDescent="0.25">
      <c r="A1739" s="449"/>
      <c r="B1739" s="449">
        <v>39470</v>
      </c>
      <c r="C1739" s="439" t="s">
        <v>7833</v>
      </c>
      <c r="D1739" s="449" t="s">
        <v>60</v>
      </c>
      <c r="E1739" s="449" t="s">
        <v>5365</v>
      </c>
      <c r="F1739" s="450">
        <v>81.95</v>
      </c>
      <c r="G1739" s="450">
        <v>77.88</v>
      </c>
      <c r="H1739" s="426">
        <f t="shared" si="26"/>
        <v>81.95</v>
      </c>
    </row>
    <row r="1740" spans="1:8" x14ac:dyDescent="0.25">
      <c r="A1740" s="449"/>
      <c r="B1740" s="449">
        <v>39471</v>
      </c>
      <c r="C1740" s="439" t="s">
        <v>7834</v>
      </c>
      <c r="D1740" s="449" t="s">
        <v>60</v>
      </c>
      <c r="E1740" s="449" t="s">
        <v>5365</v>
      </c>
      <c r="F1740" s="450">
        <v>98.48</v>
      </c>
      <c r="G1740" s="450">
        <v>93.6</v>
      </c>
      <c r="H1740" s="426">
        <f t="shared" ref="H1740:H1803" si="27">IF(F1740&gt;0,F1740,G1740)</f>
        <v>98.48</v>
      </c>
    </row>
    <row r="1741" spans="1:8" x14ac:dyDescent="0.25">
      <c r="A1741" s="449"/>
      <c r="B1741" s="449">
        <v>39472</v>
      </c>
      <c r="C1741" s="439" t="s">
        <v>7835</v>
      </c>
      <c r="D1741" s="449" t="s">
        <v>60</v>
      </c>
      <c r="E1741" s="449" t="s">
        <v>5365</v>
      </c>
      <c r="F1741" s="450">
        <v>171.12</v>
      </c>
      <c r="G1741" s="450">
        <v>162.62</v>
      </c>
      <c r="H1741" s="426">
        <f t="shared" si="27"/>
        <v>171.12</v>
      </c>
    </row>
    <row r="1742" spans="1:8" x14ac:dyDescent="0.25">
      <c r="A1742" s="449"/>
      <c r="B1742" s="449">
        <v>39473</v>
      </c>
      <c r="C1742" s="439" t="s">
        <v>7836</v>
      </c>
      <c r="D1742" s="449" t="s">
        <v>60</v>
      </c>
      <c r="E1742" s="449" t="s">
        <v>5365</v>
      </c>
      <c r="F1742" s="450">
        <v>110.54</v>
      </c>
      <c r="G1742" s="450">
        <v>105.06</v>
      </c>
      <c r="H1742" s="426">
        <f t="shared" si="27"/>
        <v>110.54</v>
      </c>
    </row>
    <row r="1743" spans="1:8" x14ac:dyDescent="0.25">
      <c r="A1743" s="449"/>
      <c r="B1743" s="449">
        <v>39474</v>
      </c>
      <c r="C1743" s="439" t="s">
        <v>7837</v>
      </c>
      <c r="D1743" s="449" t="s">
        <v>60</v>
      </c>
      <c r="E1743" s="449" t="s">
        <v>5365</v>
      </c>
      <c r="F1743" s="450">
        <v>117.84</v>
      </c>
      <c r="G1743" s="450">
        <v>111.99</v>
      </c>
      <c r="H1743" s="426">
        <f t="shared" si="27"/>
        <v>117.84</v>
      </c>
    </row>
    <row r="1744" spans="1:8" x14ac:dyDescent="0.25">
      <c r="A1744" s="449"/>
      <c r="B1744" s="449">
        <v>39475</v>
      </c>
      <c r="C1744" s="439" t="s">
        <v>7838</v>
      </c>
      <c r="D1744" s="449" t="s">
        <v>60</v>
      </c>
      <c r="E1744" s="449" t="s">
        <v>5365</v>
      </c>
      <c r="F1744" s="450">
        <v>133.71</v>
      </c>
      <c r="G1744" s="450">
        <v>127.07</v>
      </c>
      <c r="H1744" s="426">
        <f t="shared" si="27"/>
        <v>133.71</v>
      </c>
    </row>
    <row r="1745" spans="1:8" x14ac:dyDescent="0.25">
      <c r="A1745" s="449"/>
      <c r="B1745" s="449">
        <v>39476</v>
      </c>
      <c r="C1745" s="439" t="s">
        <v>7839</v>
      </c>
      <c r="D1745" s="449" t="s">
        <v>60</v>
      </c>
      <c r="E1745" s="449" t="s">
        <v>5365</v>
      </c>
      <c r="F1745" s="450">
        <v>251.7</v>
      </c>
      <c r="G1745" s="450">
        <v>239.2</v>
      </c>
      <c r="H1745" s="426">
        <f t="shared" si="27"/>
        <v>251.7</v>
      </c>
    </row>
    <row r="1746" spans="1:8" x14ac:dyDescent="0.25">
      <c r="A1746" s="449"/>
      <c r="B1746" s="449">
        <v>39477</v>
      </c>
      <c r="C1746" s="439" t="s">
        <v>7840</v>
      </c>
      <c r="D1746" s="449" t="s">
        <v>60</v>
      </c>
      <c r="E1746" s="449" t="s">
        <v>5365</v>
      </c>
      <c r="F1746" s="450">
        <v>123.32</v>
      </c>
      <c r="G1746" s="450">
        <v>117.2</v>
      </c>
      <c r="H1746" s="426">
        <f t="shared" si="27"/>
        <v>123.32</v>
      </c>
    </row>
    <row r="1747" spans="1:8" x14ac:dyDescent="0.25">
      <c r="A1747" s="449"/>
      <c r="B1747" s="449">
        <v>39478</v>
      </c>
      <c r="C1747" s="439" t="s">
        <v>7841</v>
      </c>
      <c r="D1747" s="449" t="s">
        <v>60</v>
      </c>
      <c r="E1747" s="449" t="s">
        <v>5365</v>
      </c>
      <c r="F1747" s="450">
        <v>127.14</v>
      </c>
      <c r="G1747" s="450">
        <v>120.83</v>
      </c>
      <c r="H1747" s="426">
        <f t="shared" si="27"/>
        <v>127.14</v>
      </c>
    </row>
    <row r="1748" spans="1:8" x14ac:dyDescent="0.25">
      <c r="A1748" s="449"/>
      <c r="B1748" s="449">
        <v>39479</v>
      </c>
      <c r="C1748" s="439" t="s">
        <v>7842</v>
      </c>
      <c r="D1748" s="449" t="s">
        <v>60</v>
      </c>
      <c r="E1748" s="449" t="s">
        <v>5365</v>
      </c>
      <c r="F1748" s="450">
        <v>149.80000000000001</v>
      </c>
      <c r="G1748" s="450">
        <v>142.36000000000001</v>
      </c>
      <c r="H1748" s="426">
        <f t="shared" si="27"/>
        <v>149.80000000000001</v>
      </c>
    </row>
    <row r="1749" spans="1:8" x14ac:dyDescent="0.25">
      <c r="A1749" s="449"/>
      <c r="B1749" s="449">
        <v>39480</v>
      </c>
      <c r="C1749" s="439" t="s">
        <v>7843</v>
      </c>
      <c r="D1749" s="449" t="s">
        <v>60</v>
      </c>
      <c r="E1749" s="449" t="s">
        <v>5365</v>
      </c>
      <c r="F1749" s="450">
        <v>309.10000000000002</v>
      </c>
      <c r="G1749" s="450">
        <v>293.76</v>
      </c>
      <c r="H1749" s="426">
        <f t="shared" si="27"/>
        <v>309.10000000000002</v>
      </c>
    </row>
    <row r="1750" spans="1:8" x14ac:dyDescent="0.25">
      <c r="A1750" s="449"/>
      <c r="B1750" s="449">
        <v>39459</v>
      </c>
      <c r="C1750" s="439" t="s">
        <v>7844</v>
      </c>
      <c r="D1750" s="449" t="s">
        <v>60</v>
      </c>
      <c r="E1750" s="449" t="s">
        <v>5365</v>
      </c>
      <c r="F1750" s="450">
        <v>262.35000000000002</v>
      </c>
      <c r="G1750" s="450">
        <v>249.33</v>
      </c>
      <c r="H1750" s="426">
        <f t="shared" si="27"/>
        <v>262.35000000000002</v>
      </c>
    </row>
    <row r="1751" spans="1:8" x14ac:dyDescent="0.25">
      <c r="A1751" s="449"/>
      <c r="B1751" s="449">
        <v>39445</v>
      </c>
      <c r="C1751" s="439" t="s">
        <v>7845</v>
      </c>
      <c r="D1751" s="449" t="s">
        <v>60</v>
      </c>
      <c r="E1751" s="449" t="s">
        <v>5365</v>
      </c>
      <c r="F1751" s="450">
        <v>131.72</v>
      </c>
      <c r="G1751" s="450">
        <v>125.19</v>
      </c>
      <c r="H1751" s="426">
        <f t="shared" si="27"/>
        <v>131.72</v>
      </c>
    </row>
    <row r="1752" spans="1:8" x14ac:dyDescent="0.25">
      <c r="A1752" s="449"/>
      <c r="B1752" s="449">
        <v>39446</v>
      </c>
      <c r="C1752" s="439" t="s">
        <v>7846</v>
      </c>
      <c r="D1752" s="449" t="s">
        <v>60</v>
      </c>
      <c r="E1752" s="449" t="s">
        <v>5365</v>
      </c>
      <c r="F1752" s="450">
        <v>134.07</v>
      </c>
      <c r="G1752" s="450">
        <v>127.41</v>
      </c>
      <c r="H1752" s="426">
        <f t="shared" si="27"/>
        <v>134.07</v>
      </c>
    </row>
    <row r="1753" spans="1:8" x14ac:dyDescent="0.25">
      <c r="A1753" s="449"/>
      <c r="B1753" s="449">
        <v>39447</v>
      </c>
      <c r="C1753" s="439" t="s">
        <v>7847</v>
      </c>
      <c r="D1753" s="449" t="s">
        <v>60</v>
      </c>
      <c r="E1753" s="449" t="s">
        <v>5365</v>
      </c>
      <c r="F1753" s="450">
        <v>143.37</v>
      </c>
      <c r="G1753" s="450">
        <v>136.25</v>
      </c>
      <c r="H1753" s="426">
        <f t="shared" si="27"/>
        <v>143.37</v>
      </c>
    </row>
    <row r="1754" spans="1:8" x14ac:dyDescent="0.25">
      <c r="A1754" s="449"/>
      <c r="B1754" s="449">
        <v>39448</v>
      </c>
      <c r="C1754" s="439" t="s">
        <v>7848</v>
      </c>
      <c r="D1754" s="449" t="s">
        <v>60</v>
      </c>
      <c r="E1754" s="449" t="s">
        <v>5365</v>
      </c>
      <c r="F1754" s="450">
        <v>244.48</v>
      </c>
      <c r="G1754" s="450">
        <v>232.34</v>
      </c>
      <c r="H1754" s="426">
        <f t="shared" si="27"/>
        <v>244.48</v>
      </c>
    </row>
    <row r="1755" spans="1:8" x14ac:dyDescent="0.25">
      <c r="A1755" s="449"/>
      <c r="B1755" s="449">
        <v>39450</v>
      </c>
      <c r="C1755" s="439" t="s">
        <v>7849</v>
      </c>
      <c r="D1755" s="449" t="s">
        <v>60</v>
      </c>
      <c r="E1755" s="449" t="s">
        <v>5365</v>
      </c>
      <c r="F1755" s="450">
        <v>149.16</v>
      </c>
      <c r="G1755" s="450">
        <v>141.75</v>
      </c>
      <c r="H1755" s="426">
        <f t="shared" si="27"/>
        <v>149.16</v>
      </c>
    </row>
    <row r="1756" spans="1:8" x14ac:dyDescent="0.25">
      <c r="A1756" s="449"/>
      <c r="B1756" s="449">
        <v>39451</v>
      </c>
      <c r="C1756" s="439" t="s">
        <v>7850</v>
      </c>
      <c r="D1756" s="449" t="s">
        <v>60</v>
      </c>
      <c r="E1756" s="449" t="s">
        <v>5365</v>
      </c>
      <c r="F1756" s="450">
        <v>162.69</v>
      </c>
      <c r="G1756" s="450">
        <v>154.61000000000001</v>
      </c>
      <c r="H1756" s="426">
        <f t="shared" si="27"/>
        <v>162.69</v>
      </c>
    </row>
    <row r="1757" spans="1:8" x14ac:dyDescent="0.25">
      <c r="A1757" s="449"/>
      <c r="B1757" s="449">
        <v>39452</v>
      </c>
      <c r="C1757" s="439" t="s">
        <v>7851</v>
      </c>
      <c r="D1757" s="449" t="s">
        <v>60</v>
      </c>
      <c r="E1757" s="449" t="s">
        <v>5365</v>
      </c>
      <c r="F1757" s="450">
        <v>163.66</v>
      </c>
      <c r="G1757" s="450">
        <v>155.53</v>
      </c>
      <c r="H1757" s="426">
        <f t="shared" si="27"/>
        <v>163.66</v>
      </c>
    </row>
    <row r="1758" spans="1:8" x14ac:dyDescent="0.25">
      <c r="A1758" s="449"/>
      <c r="B1758" s="449">
        <v>39523</v>
      </c>
      <c r="C1758" s="439" t="s">
        <v>13514</v>
      </c>
      <c r="D1758" s="449" t="s">
        <v>60</v>
      </c>
      <c r="E1758" s="449" t="s">
        <v>5365</v>
      </c>
      <c r="F1758" s="450">
        <v>273.88</v>
      </c>
      <c r="G1758" s="450">
        <v>260.27999999999997</v>
      </c>
      <c r="H1758" s="426">
        <f t="shared" si="27"/>
        <v>273.88</v>
      </c>
    </row>
    <row r="1759" spans="1:8" x14ac:dyDescent="0.25">
      <c r="A1759" s="449"/>
      <c r="B1759" s="449">
        <v>39449</v>
      </c>
      <c r="C1759" s="439" t="s">
        <v>7852</v>
      </c>
      <c r="D1759" s="449" t="s">
        <v>60</v>
      </c>
      <c r="E1759" s="449" t="s">
        <v>5365</v>
      </c>
      <c r="F1759" s="450">
        <v>303.3</v>
      </c>
      <c r="G1759" s="450">
        <v>288.25</v>
      </c>
      <c r="H1759" s="426">
        <f t="shared" si="27"/>
        <v>303.3</v>
      </c>
    </row>
    <row r="1760" spans="1:8" x14ac:dyDescent="0.25">
      <c r="A1760" s="449"/>
      <c r="B1760" s="449">
        <v>39455</v>
      </c>
      <c r="C1760" s="439" t="s">
        <v>7853</v>
      </c>
      <c r="D1760" s="449" t="s">
        <v>60</v>
      </c>
      <c r="E1760" s="449" t="s">
        <v>5365</v>
      </c>
      <c r="F1760" s="450">
        <v>150.08000000000001</v>
      </c>
      <c r="G1760" s="450">
        <v>142.63</v>
      </c>
      <c r="H1760" s="426">
        <f t="shared" si="27"/>
        <v>150.08000000000001</v>
      </c>
    </row>
    <row r="1761" spans="1:8" x14ac:dyDescent="0.25">
      <c r="A1761" s="449"/>
      <c r="B1761" s="449">
        <v>39456</v>
      </c>
      <c r="C1761" s="439" t="s">
        <v>7854</v>
      </c>
      <c r="D1761" s="449" t="s">
        <v>60</v>
      </c>
      <c r="E1761" s="449" t="s">
        <v>5365</v>
      </c>
      <c r="F1761" s="450">
        <v>150.19</v>
      </c>
      <c r="G1761" s="450">
        <v>142.74</v>
      </c>
      <c r="H1761" s="426">
        <f t="shared" si="27"/>
        <v>150.19</v>
      </c>
    </row>
    <row r="1762" spans="1:8" x14ac:dyDescent="0.25">
      <c r="A1762" s="449"/>
      <c r="B1762" s="449">
        <v>39457</v>
      </c>
      <c r="C1762" s="439" t="s">
        <v>7855</v>
      </c>
      <c r="D1762" s="449" t="s">
        <v>60</v>
      </c>
      <c r="E1762" s="449" t="s">
        <v>5365</v>
      </c>
      <c r="F1762" s="450">
        <v>163.72999999999999</v>
      </c>
      <c r="G1762" s="450">
        <v>155.61000000000001</v>
      </c>
      <c r="H1762" s="426">
        <f t="shared" si="27"/>
        <v>163.72999999999999</v>
      </c>
    </row>
    <row r="1763" spans="1:8" x14ac:dyDescent="0.25">
      <c r="A1763" s="449"/>
      <c r="B1763" s="449">
        <v>39458</v>
      </c>
      <c r="C1763" s="439" t="s">
        <v>7856</v>
      </c>
      <c r="D1763" s="449" t="s">
        <v>60</v>
      </c>
      <c r="E1763" s="449" t="s">
        <v>5365</v>
      </c>
      <c r="F1763" s="450">
        <v>305.54000000000002</v>
      </c>
      <c r="G1763" s="450">
        <v>290.37</v>
      </c>
      <c r="H1763" s="426">
        <f t="shared" si="27"/>
        <v>305.54000000000002</v>
      </c>
    </row>
    <row r="1764" spans="1:8" x14ac:dyDescent="0.25">
      <c r="A1764" s="449"/>
      <c r="B1764" s="449">
        <v>39464</v>
      </c>
      <c r="C1764" s="439" t="s">
        <v>7857</v>
      </c>
      <c r="D1764" s="449" t="s">
        <v>60</v>
      </c>
      <c r="E1764" s="449" t="s">
        <v>5365</v>
      </c>
      <c r="F1764" s="450">
        <v>491.33</v>
      </c>
      <c r="G1764" s="450">
        <v>466.94</v>
      </c>
      <c r="H1764" s="426">
        <f t="shared" si="27"/>
        <v>491.33</v>
      </c>
    </row>
    <row r="1765" spans="1:8" x14ac:dyDescent="0.25">
      <c r="A1765" s="449"/>
      <c r="B1765" s="449">
        <v>39460</v>
      </c>
      <c r="C1765" s="439" t="s">
        <v>7858</v>
      </c>
      <c r="D1765" s="449" t="s">
        <v>60</v>
      </c>
      <c r="E1765" s="449" t="s">
        <v>5365</v>
      </c>
      <c r="F1765" s="450">
        <v>186.35</v>
      </c>
      <c r="G1765" s="450">
        <v>177.1</v>
      </c>
      <c r="H1765" s="426">
        <f t="shared" si="27"/>
        <v>186.35</v>
      </c>
    </row>
    <row r="1766" spans="1:8" x14ac:dyDescent="0.25">
      <c r="A1766" s="449"/>
      <c r="B1766" s="449">
        <v>39461</v>
      </c>
      <c r="C1766" s="439" t="s">
        <v>7859</v>
      </c>
      <c r="D1766" s="449" t="s">
        <v>60</v>
      </c>
      <c r="E1766" s="449" t="s">
        <v>5365</v>
      </c>
      <c r="F1766" s="450">
        <v>218.36</v>
      </c>
      <c r="G1766" s="450">
        <v>207.52</v>
      </c>
      <c r="H1766" s="426">
        <f t="shared" si="27"/>
        <v>218.36</v>
      </c>
    </row>
    <row r="1767" spans="1:8" x14ac:dyDescent="0.25">
      <c r="A1767" s="449"/>
      <c r="B1767" s="449">
        <v>39462</v>
      </c>
      <c r="C1767" s="439" t="s">
        <v>7860</v>
      </c>
      <c r="D1767" s="449" t="s">
        <v>60</v>
      </c>
      <c r="E1767" s="449" t="s">
        <v>5365</v>
      </c>
      <c r="F1767" s="450">
        <v>210.44</v>
      </c>
      <c r="G1767" s="450">
        <v>199.99</v>
      </c>
      <c r="H1767" s="426">
        <f t="shared" si="27"/>
        <v>210.44</v>
      </c>
    </row>
    <row r="1768" spans="1:8" x14ac:dyDescent="0.25">
      <c r="A1768" s="449"/>
      <c r="B1768" s="449">
        <v>39463</v>
      </c>
      <c r="C1768" s="439" t="s">
        <v>7861</v>
      </c>
      <c r="D1768" s="449" t="s">
        <v>60</v>
      </c>
      <c r="E1768" s="449" t="s">
        <v>5365</v>
      </c>
      <c r="F1768" s="450">
        <v>487.52</v>
      </c>
      <c r="G1768" s="450">
        <v>463.32</v>
      </c>
      <c r="H1768" s="426">
        <f t="shared" si="27"/>
        <v>487.52</v>
      </c>
    </row>
    <row r="1769" spans="1:8" x14ac:dyDescent="0.25">
      <c r="A1769" s="449"/>
      <c r="B1769" s="449">
        <v>26039</v>
      </c>
      <c r="C1769" s="439" t="s">
        <v>7862</v>
      </c>
      <c r="D1769" s="449" t="s">
        <v>60</v>
      </c>
      <c r="E1769" s="449" t="s">
        <v>5365</v>
      </c>
      <c r="F1769" s="450"/>
      <c r="G1769" s="450">
        <v>444469.94</v>
      </c>
      <c r="H1769" s="426">
        <f t="shared" si="27"/>
        <v>444469.94</v>
      </c>
    </row>
    <row r="1770" spans="1:8" x14ac:dyDescent="0.25">
      <c r="A1770" s="449"/>
      <c r="B1770" s="449">
        <v>2401</v>
      </c>
      <c r="C1770" s="439" t="s">
        <v>7863</v>
      </c>
      <c r="D1770" s="449" t="s">
        <v>60</v>
      </c>
      <c r="E1770" s="449" t="s">
        <v>5365</v>
      </c>
      <c r="F1770" s="450"/>
      <c r="G1770" s="450">
        <v>102233.01</v>
      </c>
      <c r="H1770" s="426">
        <f t="shared" si="27"/>
        <v>102233.01</v>
      </c>
    </row>
    <row r="1771" spans="1:8" x14ac:dyDescent="0.25">
      <c r="A1771" s="449"/>
      <c r="B1771" s="449">
        <v>38870</v>
      </c>
      <c r="C1771" s="439" t="s">
        <v>7864</v>
      </c>
      <c r="D1771" s="449" t="s">
        <v>60</v>
      </c>
      <c r="E1771" s="449" t="s">
        <v>5365</v>
      </c>
      <c r="F1771" s="450">
        <v>55.18</v>
      </c>
      <c r="G1771" s="450">
        <v>34.49</v>
      </c>
      <c r="H1771" s="426">
        <f t="shared" si="27"/>
        <v>55.18</v>
      </c>
    </row>
    <row r="1772" spans="1:8" x14ac:dyDescent="0.25">
      <c r="A1772" s="449"/>
      <c r="B1772" s="449">
        <v>38869</v>
      </c>
      <c r="C1772" s="439" t="s">
        <v>7865</v>
      </c>
      <c r="D1772" s="449" t="s">
        <v>60</v>
      </c>
      <c r="E1772" s="449" t="s">
        <v>5365</v>
      </c>
      <c r="F1772" s="450">
        <v>37.24</v>
      </c>
      <c r="G1772" s="450">
        <v>23.28</v>
      </c>
      <c r="H1772" s="426">
        <f t="shared" si="27"/>
        <v>37.24</v>
      </c>
    </row>
    <row r="1773" spans="1:8" x14ac:dyDescent="0.25">
      <c r="A1773" s="449"/>
      <c r="B1773" s="449">
        <v>38872</v>
      </c>
      <c r="C1773" s="439" t="s">
        <v>7866</v>
      </c>
      <c r="D1773" s="449" t="s">
        <v>60</v>
      </c>
      <c r="E1773" s="449" t="s">
        <v>5365</v>
      </c>
      <c r="F1773" s="450">
        <v>70.31</v>
      </c>
      <c r="G1773" s="450">
        <v>43.94</v>
      </c>
      <c r="H1773" s="426">
        <f t="shared" si="27"/>
        <v>70.31</v>
      </c>
    </row>
    <row r="1774" spans="1:8" x14ac:dyDescent="0.25">
      <c r="A1774" s="449"/>
      <c r="B1774" s="449">
        <v>38871</v>
      </c>
      <c r="C1774" s="439" t="s">
        <v>7867</v>
      </c>
      <c r="D1774" s="449" t="s">
        <v>60</v>
      </c>
      <c r="E1774" s="449" t="s">
        <v>5365</v>
      </c>
      <c r="F1774" s="450">
        <v>48.6</v>
      </c>
      <c r="G1774" s="450">
        <v>30.37</v>
      </c>
      <c r="H1774" s="426">
        <f t="shared" si="27"/>
        <v>48.6</v>
      </c>
    </row>
    <row r="1775" spans="1:8" x14ac:dyDescent="0.25">
      <c r="A1775" s="449"/>
      <c r="B1775" s="449">
        <v>39283</v>
      </c>
      <c r="C1775" s="439" t="s">
        <v>7868</v>
      </c>
      <c r="D1775" s="449" t="s">
        <v>60</v>
      </c>
      <c r="E1775" s="449" t="s">
        <v>5365</v>
      </c>
      <c r="F1775" s="450">
        <v>227.72</v>
      </c>
      <c r="G1775" s="450">
        <v>142.32</v>
      </c>
      <c r="H1775" s="426">
        <f t="shared" si="27"/>
        <v>227.72</v>
      </c>
    </row>
    <row r="1776" spans="1:8" x14ac:dyDescent="0.25">
      <c r="A1776" s="449"/>
      <c r="B1776" s="449">
        <v>39285</v>
      </c>
      <c r="C1776" s="439" t="s">
        <v>7869</v>
      </c>
      <c r="D1776" s="449" t="s">
        <v>60</v>
      </c>
      <c r="E1776" s="449" t="s">
        <v>5365</v>
      </c>
      <c r="F1776" s="450">
        <v>260.25</v>
      </c>
      <c r="G1776" s="450">
        <v>162.66</v>
      </c>
      <c r="H1776" s="426">
        <f t="shared" si="27"/>
        <v>260.25</v>
      </c>
    </row>
    <row r="1777" spans="1:8" x14ac:dyDescent="0.25">
      <c r="A1777" s="449"/>
      <c r="B1777" s="449">
        <v>39286</v>
      </c>
      <c r="C1777" s="439" t="s">
        <v>7870</v>
      </c>
      <c r="D1777" s="449" t="s">
        <v>60</v>
      </c>
      <c r="E1777" s="449" t="s">
        <v>5365</v>
      </c>
      <c r="F1777" s="450">
        <v>249.43</v>
      </c>
      <c r="G1777" s="450">
        <v>155.88999999999999</v>
      </c>
      <c r="H1777" s="426">
        <f t="shared" si="27"/>
        <v>249.43</v>
      </c>
    </row>
    <row r="1778" spans="1:8" x14ac:dyDescent="0.25">
      <c r="A1778" s="449"/>
      <c r="B1778" s="449">
        <v>39288</v>
      </c>
      <c r="C1778" s="439" t="s">
        <v>7871</v>
      </c>
      <c r="D1778" s="449" t="s">
        <v>60</v>
      </c>
      <c r="E1778" s="449" t="s">
        <v>5365</v>
      </c>
      <c r="F1778" s="450">
        <v>303.60000000000002</v>
      </c>
      <c r="G1778" s="450">
        <v>189.75</v>
      </c>
      <c r="H1778" s="426">
        <f t="shared" si="27"/>
        <v>303.60000000000002</v>
      </c>
    </row>
    <row r="1779" spans="1:8" x14ac:dyDescent="0.25">
      <c r="A1779" s="449"/>
      <c r="B1779" s="449">
        <v>44476</v>
      </c>
      <c r="C1779" s="439" t="s">
        <v>7872</v>
      </c>
      <c r="D1779" s="449" t="s">
        <v>71</v>
      </c>
      <c r="E1779" s="449" t="s">
        <v>5365</v>
      </c>
      <c r="F1779" s="450">
        <v>728.57</v>
      </c>
      <c r="G1779" s="450">
        <v>744.46</v>
      </c>
      <c r="H1779" s="426">
        <f t="shared" si="27"/>
        <v>728.57</v>
      </c>
    </row>
    <row r="1780" spans="1:8" x14ac:dyDescent="0.25">
      <c r="A1780" s="449"/>
      <c r="B1780" s="449">
        <v>10629</v>
      </c>
      <c r="C1780" s="439" t="s">
        <v>7873</v>
      </c>
      <c r="D1780" s="449" t="s">
        <v>71</v>
      </c>
      <c r="E1780" s="449" t="s">
        <v>5365</v>
      </c>
      <c r="F1780" s="450">
        <v>914.58</v>
      </c>
      <c r="G1780" s="450">
        <v>814.47</v>
      </c>
      <c r="H1780" s="426">
        <f t="shared" si="27"/>
        <v>914.58</v>
      </c>
    </row>
    <row r="1781" spans="1:8" x14ac:dyDescent="0.25">
      <c r="A1781" s="449"/>
      <c r="B1781" s="449">
        <v>10698</v>
      </c>
      <c r="C1781" s="439" t="s">
        <v>7874</v>
      </c>
      <c r="D1781" s="449" t="s">
        <v>71</v>
      </c>
      <c r="E1781" s="449" t="s">
        <v>5365</v>
      </c>
      <c r="F1781" s="450"/>
      <c r="G1781" s="450">
        <v>226.69</v>
      </c>
      <c r="H1781" s="426">
        <f t="shared" si="27"/>
        <v>226.69</v>
      </c>
    </row>
    <row r="1782" spans="1:8" x14ac:dyDescent="0.25">
      <c r="A1782" s="449"/>
      <c r="B1782" s="449">
        <v>45658</v>
      </c>
      <c r="C1782" s="439" t="s">
        <v>7875</v>
      </c>
      <c r="D1782" s="449" t="s">
        <v>60</v>
      </c>
      <c r="E1782" s="449" t="s">
        <v>5365</v>
      </c>
      <c r="F1782" s="450">
        <v>193733.32</v>
      </c>
      <c r="G1782" s="450">
        <v>148857.96</v>
      </c>
      <c r="H1782" s="426">
        <f t="shared" si="27"/>
        <v>193733.32</v>
      </c>
    </row>
    <row r="1783" spans="1:8" x14ac:dyDescent="0.25">
      <c r="A1783" s="449"/>
      <c r="B1783" s="449">
        <v>2432</v>
      </c>
      <c r="C1783" s="439" t="s">
        <v>7876</v>
      </c>
      <c r="D1783" s="449" t="s">
        <v>60</v>
      </c>
      <c r="E1783" s="449" t="s">
        <v>5365</v>
      </c>
      <c r="F1783" s="450">
        <v>32.31</v>
      </c>
      <c r="G1783" s="450">
        <v>29.77</v>
      </c>
      <c r="H1783" s="426">
        <f t="shared" si="27"/>
        <v>32.31</v>
      </c>
    </row>
    <row r="1784" spans="1:8" x14ac:dyDescent="0.25">
      <c r="A1784" s="449"/>
      <c r="B1784" s="449">
        <v>2418</v>
      </c>
      <c r="C1784" s="439" t="s">
        <v>7877</v>
      </c>
      <c r="D1784" s="449" t="s">
        <v>60</v>
      </c>
      <c r="E1784" s="449" t="s">
        <v>6189</v>
      </c>
      <c r="F1784" s="450">
        <v>14.99</v>
      </c>
      <c r="G1784" s="450">
        <v>13.81</v>
      </c>
      <c r="H1784" s="426">
        <f t="shared" si="27"/>
        <v>14.99</v>
      </c>
    </row>
    <row r="1785" spans="1:8" x14ac:dyDescent="0.25">
      <c r="A1785" s="449"/>
      <c r="B1785" s="449">
        <v>2433</v>
      </c>
      <c r="C1785" s="439" t="s">
        <v>7878</v>
      </c>
      <c r="D1785" s="449" t="s">
        <v>60</v>
      </c>
      <c r="E1785" s="449" t="s">
        <v>5365</v>
      </c>
      <c r="F1785" s="450">
        <v>10.95</v>
      </c>
      <c r="G1785" s="450">
        <v>10.08</v>
      </c>
      <c r="H1785" s="426">
        <f t="shared" si="27"/>
        <v>10.95</v>
      </c>
    </row>
    <row r="1786" spans="1:8" x14ac:dyDescent="0.25">
      <c r="A1786" s="449"/>
      <c r="B1786" s="449">
        <v>2420</v>
      </c>
      <c r="C1786" s="439" t="s">
        <v>7879</v>
      </c>
      <c r="D1786" s="449" t="s">
        <v>60</v>
      </c>
      <c r="E1786" s="449" t="s">
        <v>5365</v>
      </c>
      <c r="F1786" s="450">
        <v>18.8</v>
      </c>
      <c r="G1786" s="450">
        <v>17.32</v>
      </c>
      <c r="H1786" s="426">
        <f t="shared" si="27"/>
        <v>18.8</v>
      </c>
    </row>
    <row r="1787" spans="1:8" x14ac:dyDescent="0.25">
      <c r="A1787" s="449"/>
      <c r="B1787" s="449">
        <v>11447</v>
      </c>
      <c r="C1787" s="439" t="s">
        <v>13515</v>
      </c>
      <c r="D1787" s="449" t="s">
        <v>60</v>
      </c>
      <c r="E1787" s="449" t="s">
        <v>5365</v>
      </c>
      <c r="F1787" s="450">
        <v>37.15</v>
      </c>
      <c r="G1787" s="450">
        <v>34.229999999999997</v>
      </c>
      <c r="H1787" s="426">
        <f t="shared" si="27"/>
        <v>37.15</v>
      </c>
    </row>
    <row r="1788" spans="1:8" x14ac:dyDescent="0.25">
      <c r="A1788" s="449"/>
      <c r="B1788" s="449">
        <v>11451</v>
      </c>
      <c r="C1788" s="439" t="s">
        <v>7880</v>
      </c>
      <c r="D1788" s="449" t="s">
        <v>60</v>
      </c>
      <c r="E1788" s="449" t="s">
        <v>5365</v>
      </c>
      <c r="F1788" s="450">
        <v>99.61</v>
      </c>
      <c r="G1788" s="450">
        <v>91.77</v>
      </c>
      <c r="H1788" s="426">
        <f t="shared" si="27"/>
        <v>99.61</v>
      </c>
    </row>
    <row r="1789" spans="1:8" x14ac:dyDescent="0.25">
      <c r="A1789" s="449"/>
      <c r="B1789" s="449">
        <v>11116</v>
      </c>
      <c r="C1789" s="439" t="s">
        <v>7881</v>
      </c>
      <c r="D1789" s="449" t="s">
        <v>60</v>
      </c>
      <c r="E1789" s="449" t="s">
        <v>5365</v>
      </c>
      <c r="F1789" s="450">
        <v>874.82</v>
      </c>
      <c r="G1789" s="450">
        <v>654.04</v>
      </c>
      <c r="H1789" s="426">
        <f t="shared" si="27"/>
        <v>874.82</v>
      </c>
    </row>
    <row r="1790" spans="1:8" x14ac:dyDescent="0.25">
      <c r="A1790" s="449"/>
      <c r="B1790" s="449">
        <v>38411</v>
      </c>
      <c r="C1790" s="439" t="s">
        <v>7882</v>
      </c>
      <c r="D1790" s="449" t="s">
        <v>60</v>
      </c>
      <c r="E1790" s="449" t="s">
        <v>5365</v>
      </c>
      <c r="F1790" s="450">
        <v>1620.1</v>
      </c>
      <c r="G1790" s="450">
        <v>1788.9</v>
      </c>
      <c r="H1790" s="426">
        <f t="shared" si="27"/>
        <v>1620.1</v>
      </c>
    </row>
    <row r="1791" spans="1:8" x14ac:dyDescent="0.25">
      <c r="A1791" s="449"/>
      <c r="B1791" s="449">
        <v>38189</v>
      </c>
      <c r="C1791" s="439" t="s">
        <v>7883</v>
      </c>
      <c r="D1791" s="449" t="s">
        <v>60</v>
      </c>
      <c r="E1791" s="449" t="s">
        <v>5365</v>
      </c>
      <c r="F1791" s="450">
        <v>306.68</v>
      </c>
      <c r="G1791" s="450">
        <v>151.88999999999999</v>
      </c>
      <c r="H1791" s="426">
        <f t="shared" si="27"/>
        <v>306.68</v>
      </c>
    </row>
    <row r="1792" spans="1:8" x14ac:dyDescent="0.25">
      <c r="A1792" s="449"/>
      <c r="B1792" s="449">
        <v>38190</v>
      </c>
      <c r="C1792" s="439" t="s">
        <v>7884</v>
      </c>
      <c r="D1792" s="449" t="s">
        <v>60</v>
      </c>
      <c r="E1792" s="449" t="s">
        <v>5365</v>
      </c>
      <c r="F1792" s="450">
        <v>646.1</v>
      </c>
      <c r="G1792" s="450">
        <v>319.99</v>
      </c>
      <c r="H1792" s="426">
        <f t="shared" si="27"/>
        <v>646.1</v>
      </c>
    </row>
    <row r="1793" spans="1:8" x14ac:dyDescent="0.25">
      <c r="A1793" s="449"/>
      <c r="B1793" s="449">
        <v>7608</v>
      </c>
      <c r="C1793" s="439" t="s">
        <v>7885</v>
      </c>
      <c r="D1793" s="449" t="s">
        <v>60</v>
      </c>
      <c r="E1793" s="449" t="s">
        <v>5365</v>
      </c>
      <c r="F1793" s="450">
        <v>14.22</v>
      </c>
      <c r="G1793" s="450">
        <v>12.87</v>
      </c>
      <c r="H1793" s="426">
        <f t="shared" si="27"/>
        <v>14.22</v>
      </c>
    </row>
    <row r="1794" spans="1:8" x14ac:dyDescent="0.25">
      <c r="A1794" s="449"/>
      <c r="B1794" s="449">
        <v>1370</v>
      </c>
      <c r="C1794" s="439" t="s">
        <v>7886</v>
      </c>
      <c r="D1794" s="449" t="s">
        <v>60</v>
      </c>
      <c r="E1794" s="449" t="s">
        <v>5365</v>
      </c>
      <c r="F1794" s="450">
        <v>122.42</v>
      </c>
      <c r="G1794" s="450">
        <v>140.26</v>
      </c>
      <c r="H1794" s="426">
        <f t="shared" si="27"/>
        <v>122.42</v>
      </c>
    </row>
    <row r="1795" spans="1:8" x14ac:dyDescent="0.25">
      <c r="A1795" s="449"/>
      <c r="B1795" s="449">
        <v>11649</v>
      </c>
      <c r="C1795" s="439" t="s">
        <v>13516</v>
      </c>
      <c r="D1795" s="449" t="s">
        <v>60</v>
      </c>
      <c r="E1795" s="449" t="s">
        <v>5365</v>
      </c>
      <c r="F1795" s="450"/>
      <c r="G1795" s="450">
        <v>366.56</v>
      </c>
      <c r="H1795" s="426">
        <f t="shared" si="27"/>
        <v>366.56</v>
      </c>
    </row>
    <row r="1796" spans="1:8" x14ac:dyDescent="0.25">
      <c r="A1796" s="449"/>
      <c r="B1796" s="449">
        <v>11650</v>
      </c>
      <c r="C1796" s="439" t="s">
        <v>13517</v>
      </c>
      <c r="D1796" s="449" t="s">
        <v>60</v>
      </c>
      <c r="E1796" s="449" t="s">
        <v>5365</v>
      </c>
      <c r="F1796" s="450"/>
      <c r="G1796" s="450">
        <v>497.04</v>
      </c>
      <c r="H1796" s="426">
        <f t="shared" si="27"/>
        <v>497.04</v>
      </c>
    </row>
    <row r="1797" spans="1:8" x14ac:dyDescent="0.25">
      <c r="A1797" s="449"/>
      <c r="B1797" s="449">
        <v>34777</v>
      </c>
      <c r="C1797" s="439" t="s">
        <v>7887</v>
      </c>
      <c r="D1797" s="449" t="s">
        <v>60</v>
      </c>
      <c r="E1797" s="449" t="s">
        <v>5365</v>
      </c>
      <c r="F1797" s="450">
        <v>3.25</v>
      </c>
      <c r="G1797" s="450">
        <v>3.03</v>
      </c>
      <c r="H1797" s="426">
        <f t="shared" si="27"/>
        <v>3.25</v>
      </c>
    </row>
    <row r="1798" spans="1:8" x14ac:dyDescent="0.25">
      <c r="A1798" s="449"/>
      <c r="B1798" s="449">
        <v>7272</v>
      </c>
      <c r="C1798" s="439" t="s">
        <v>7888</v>
      </c>
      <c r="D1798" s="449" t="s">
        <v>60</v>
      </c>
      <c r="E1798" s="449" t="s">
        <v>5365</v>
      </c>
      <c r="F1798" s="450">
        <v>2.44</v>
      </c>
      <c r="G1798" s="450">
        <v>2.2799999999999998</v>
      </c>
      <c r="H1798" s="426">
        <f t="shared" si="27"/>
        <v>2.44</v>
      </c>
    </row>
    <row r="1799" spans="1:8" x14ac:dyDescent="0.25">
      <c r="A1799" s="449"/>
      <c r="B1799" s="449">
        <v>10605</v>
      </c>
      <c r="C1799" s="439" t="s">
        <v>7889</v>
      </c>
      <c r="D1799" s="449" t="s">
        <v>60</v>
      </c>
      <c r="E1799" s="449" t="s">
        <v>5365</v>
      </c>
      <c r="F1799" s="450">
        <v>6.81</v>
      </c>
      <c r="G1799" s="450">
        <v>5.27</v>
      </c>
      <c r="H1799" s="426">
        <f t="shared" si="27"/>
        <v>6.81</v>
      </c>
    </row>
    <row r="1800" spans="1:8" x14ac:dyDescent="0.25">
      <c r="A1800" s="449"/>
      <c r="B1800" s="449">
        <v>10604</v>
      </c>
      <c r="C1800" s="439" t="s">
        <v>7890</v>
      </c>
      <c r="D1800" s="449" t="s">
        <v>60</v>
      </c>
      <c r="E1800" s="449" t="s">
        <v>5365</v>
      </c>
      <c r="F1800" s="450">
        <v>15.87</v>
      </c>
      <c r="G1800" s="450">
        <v>12.28</v>
      </c>
      <c r="H1800" s="426">
        <f t="shared" si="27"/>
        <v>15.87</v>
      </c>
    </row>
    <row r="1801" spans="1:8" x14ac:dyDescent="0.25">
      <c r="A1801" s="449"/>
      <c r="B1801" s="449">
        <v>672</v>
      </c>
      <c r="C1801" s="439" t="s">
        <v>7891</v>
      </c>
      <c r="D1801" s="449" t="s">
        <v>60</v>
      </c>
      <c r="E1801" s="449" t="s">
        <v>5365</v>
      </c>
      <c r="F1801" s="450">
        <v>21.83</v>
      </c>
      <c r="G1801" s="450">
        <v>16.89</v>
      </c>
      <c r="H1801" s="426">
        <f t="shared" si="27"/>
        <v>21.83</v>
      </c>
    </row>
    <row r="1802" spans="1:8" x14ac:dyDescent="0.25">
      <c r="A1802" s="449"/>
      <c r="B1802" s="449">
        <v>668</v>
      </c>
      <c r="C1802" s="439" t="s">
        <v>7892</v>
      </c>
      <c r="D1802" s="449" t="s">
        <v>60</v>
      </c>
      <c r="E1802" s="449" t="s">
        <v>5365</v>
      </c>
      <c r="F1802" s="450">
        <v>26.35</v>
      </c>
      <c r="G1802" s="450">
        <v>20.39</v>
      </c>
      <c r="H1802" s="426">
        <f t="shared" si="27"/>
        <v>26.35</v>
      </c>
    </row>
    <row r="1803" spans="1:8" x14ac:dyDescent="0.25">
      <c r="A1803" s="449"/>
      <c r="B1803" s="449">
        <v>10578</v>
      </c>
      <c r="C1803" s="439" t="s">
        <v>7893</v>
      </c>
      <c r="D1803" s="449" t="s">
        <v>60</v>
      </c>
      <c r="E1803" s="449" t="s">
        <v>5365</v>
      </c>
      <c r="F1803" s="450">
        <v>30.69</v>
      </c>
      <c r="G1803" s="450">
        <v>23.75</v>
      </c>
      <c r="H1803" s="426">
        <f t="shared" si="27"/>
        <v>30.69</v>
      </c>
    </row>
    <row r="1804" spans="1:8" x14ac:dyDescent="0.25">
      <c r="A1804" s="449"/>
      <c r="B1804" s="449">
        <v>666</v>
      </c>
      <c r="C1804" s="439" t="s">
        <v>7894</v>
      </c>
      <c r="D1804" s="449" t="s">
        <v>60</v>
      </c>
      <c r="E1804" s="449" t="s">
        <v>5365</v>
      </c>
      <c r="F1804" s="450">
        <v>34.130000000000003</v>
      </c>
      <c r="G1804" s="450">
        <v>26.41</v>
      </c>
      <c r="H1804" s="426">
        <f t="shared" ref="H1804:H1867" si="28">IF(F1804&gt;0,F1804,G1804)</f>
        <v>34.130000000000003</v>
      </c>
    </row>
    <row r="1805" spans="1:8" x14ac:dyDescent="0.25">
      <c r="A1805" s="449"/>
      <c r="B1805" s="449">
        <v>665</v>
      </c>
      <c r="C1805" s="439" t="s">
        <v>7895</v>
      </c>
      <c r="D1805" s="449" t="s">
        <v>60</v>
      </c>
      <c r="E1805" s="449" t="s">
        <v>5365</v>
      </c>
      <c r="F1805" s="450">
        <v>45.64</v>
      </c>
      <c r="G1805" s="450">
        <v>35.32</v>
      </c>
      <c r="H1805" s="426">
        <f t="shared" si="28"/>
        <v>45.64</v>
      </c>
    </row>
    <row r="1806" spans="1:8" x14ac:dyDescent="0.25">
      <c r="A1806" s="449"/>
      <c r="B1806" s="449">
        <v>10577</v>
      </c>
      <c r="C1806" s="439" t="s">
        <v>7896</v>
      </c>
      <c r="D1806" s="449" t="s">
        <v>60</v>
      </c>
      <c r="E1806" s="449" t="s">
        <v>5365</v>
      </c>
      <c r="F1806" s="450">
        <v>40.479999999999997</v>
      </c>
      <c r="G1806" s="450">
        <v>31.32</v>
      </c>
      <c r="H1806" s="426">
        <f t="shared" si="28"/>
        <v>40.479999999999997</v>
      </c>
    </row>
    <row r="1807" spans="1:8" x14ac:dyDescent="0.25">
      <c r="A1807" s="449"/>
      <c r="B1807" s="449">
        <v>10583</v>
      </c>
      <c r="C1807" s="439" t="s">
        <v>7897</v>
      </c>
      <c r="D1807" s="449" t="s">
        <v>60</v>
      </c>
      <c r="E1807" s="449" t="s">
        <v>5365</v>
      </c>
      <c r="F1807" s="450">
        <v>21.03</v>
      </c>
      <c r="G1807" s="450">
        <v>16.27</v>
      </c>
      <c r="H1807" s="426">
        <f t="shared" si="28"/>
        <v>21.03</v>
      </c>
    </row>
    <row r="1808" spans="1:8" x14ac:dyDescent="0.25">
      <c r="A1808" s="449"/>
      <c r="B1808" s="449">
        <v>10579</v>
      </c>
      <c r="C1808" s="439" t="s">
        <v>7898</v>
      </c>
      <c r="D1808" s="449" t="s">
        <v>60</v>
      </c>
      <c r="E1808" s="449" t="s">
        <v>5365</v>
      </c>
      <c r="F1808" s="450">
        <v>36.659999999999997</v>
      </c>
      <c r="G1808" s="450">
        <v>28.36</v>
      </c>
      <c r="H1808" s="426">
        <f t="shared" si="28"/>
        <v>36.659999999999997</v>
      </c>
    </row>
    <row r="1809" spans="1:8" x14ac:dyDescent="0.25">
      <c r="A1809" s="449"/>
      <c r="B1809" s="449">
        <v>10582</v>
      </c>
      <c r="C1809" s="439" t="s">
        <v>7899</v>
      </c>
      <c r="D1809" s="449" t="s">
        <v>60</v>
      </c>
      <c r="E1809" s="449" t="s">
        <v>5365</v>
      </c>
      <c r="F1809" s="450">
        <v>18.52</v>
      </c>
      <c r="G1809" s="450">
        <v>14.33</v>
      </c>
      <c r="H1809" s="426">
        <f t="shared" si="28"/>
        <v>18.52</v>
      </c>
    </row>
    <row r="1810" spans="1:8" x14ac:dyDescent="0.25">
      <c r="A1810" s="449"/>
      <c r="B1810" s="449">
        <v>2436</v>
      </c>
      <c r="C1810" s="439" t="s">
        <v>7900</v>
      </c>
      <c r="D1810" s="449" t="s">
        <v>69</v>
      </c>
      <c r="E1810" s="449" t="s">
        <v>6189</v>
      </c>
      <c r="F1810" s="450">
        <v>22.53</v>
      </c>
      <c r="G1810" s="450">
        <v>31.91</v>
      </c>
      <c r="H1810" s="426">
        <f t="shared" si="28"/>
        <v>22.53</v>
      </c>
    </row>
    <row r="1811" spans="1:8" x14ac:dyDescent="0.25">
      <c r="A1811" s="449"/>
      <c r="B1811" s="449">
        <v>40918</v>
      </c>
      <c r="C1811" s="439" t="s">
        <v>7901</v>
      </c>
      <c r="D1811" s="449" t="s">
        <v>109</v>
      </c>
      <c r="E1811" s="449" t="s">
        <v>5365</v>
      </c>
      <c r="F1811" s="450">
        <v>3960.3</v>
      </c>
      <c r="G1811" s="450">
        <v>5590.01</v>
      </c>
      <c r="H1811" s="426">
        <f t="shared" si="28"/>
        <v>3960.3</v>
      </c>
    </row>
    <row r="1812" spans="1:8" x14ac:dyDescent="0.25">
      <c r="A1812" s="449"/>
      <c r="B1812" s="449">
        <v>44046</v>
      </c>
      <c r="C1812" s="439" t="s">
        <v>13518</v>
      </c>
      <c r="D1812" s="449" t="s">
        <v>73</v>
      </c>
      <c r="E1812" s="449" t="s">
        <v>5365</v>
      </c>
      <c r="F1812" s="450"/>
      <c r="G1812" s="450">
        <v>149.57</v>
      </c>
      <c r="H1812" s="426">
        <f t="shared" si="28"/>
        <v>149.57</v>
      </c>
    </row>
    <row r="1813" spans="1:8" x14ac:dyDescent="0.25">
      <c r="A1813" s="449"/>
      <c r="B1813" s="449">
        <v>44047</v>
      </c>
      <c r="C1813" s="439" t="s">
        <v>13519</v>
      </c>
      <c r="D1813" s="449" t="s">
        <v>73</v>
      </c>
      <c r="E1813" s="449" t="s">
        <v>5365</v>
      </c>
      <c r="F1813" s="450"/>
      <c r="G1813" s="450">
        <v>176.66</v>
      </c>
      <c r="H1813" s="426">
        <f t="shared" si="28"/>
        <v>176.66</v>
      </c>
    </row>
    <row r="1814" spans="1:8" x14ac:dyDescent="0.25">
      <c r="A1814" s="449"/>
      <c r="B1814" s="449">
        <v>44043</v>
      </c>
      <c r="C1814" s="439" t="s">
        <v>13520</v>
      </c>
      <c r="D1814" s="449" t="s">
        <v>73</v>
      </c>
      <c r="E1814" s="449" t="s">
        <v>5365</v>
      </c>
      <c r="F1814" s="450"/>
      <c r="G1814" s="450">
        <v>92.36</v>
      </c>
      <c r="H1814" s="426">
        <f t="shared" si="28"/>
        <v>92.36</v>
      </c>
    </row>
    <row r="1815" spans="1:8" x14ac:dyDescent="0.25">
      <c r="A1815" s="449"/>
      <c r="B1815" s="449">
        <v>44044</v>
      </c>
      <c r="C1815" s="439" t="s">
        <v>13521</v>
      </c>
      <c r="D1815" s="449" t="s">
        <v>73</v>
      </c>
      <c r="E1815" s="449" t="s">
        <v>5365</v>
      </c>
      <c r="F1815" s="450"/>
      <c r="G1815" s="450">
        <v>107.56</v>
      </c>
      <c r="H1815" s="426">
        <f t="shared" si="28"/>
        <v>107.56</v>
      </c>
    </row>
    <row r="1816" spans="1:8" x14ac:dyDescent="0.25">
      <c r="A1816" s="449"/>
      <c r="B1816" s="449">
        <v>44041</v>
      </c>
      <c r="C1816" s="439" t="s">
        <v>13522</v>
      </c>
      <c r="D1816" s="449" t="s">
        <v>73</v>
      </c>
      <c r="E1816" s="449" t="s">
        <v>5365</v>
      </c>
      <c r="F1816" s="450"/>
      <c r="G1816" s="450">
        <v>54.56</v>
      </c>
      <c r="H1816" s="426">
        <f t="shared" si="28"/>
        <v>54.56</v>
      </c>
    </row>
    <row r="1817" spans="1:8" x14ac:dyDescent="0.25">
      <c r="A1817" s="449"/>
      <c r="B1817" s="449">
        <v>44042</v>
      </c>
      <c r="C1817" s="439" t="s">
        <v>13523</v>
      </c>
      <c r="D1817" s="449" t="s">
        <v>73</v>
      </c>
      <c r="E1817" s="449" t="s">
        <v>5365</v>
      </c>
      <c r="F1817" s="450"/>
      <c r="G1817" s="450">
        <v>67.98</v>
      </c>
      <c r="H1817" s="426">
        <f t="shared" si="28"/>
        <v>67.98</v>
      </c>
    </row>
    <row r="1818" spans="1:8" x14ac:dyDescent="0.25">
      <c r="A1818" s="449"/>
      <c r="B1818" s="449">
        <v>43961</v>
      </c>
      <c r="C1818" s="439" t="s">
        <v>13524</v>
      </c>
      <c r="D1818" s="449" t="s">
        <v>73</v>
      </c>
      <c r="E1818" s="449" t="s">
        <v>6189</v>
      </c>
      <c r="F1818" s="450"/>
      <c r="G1818" s="450">
        <v>18.46</v>
      </c>
      <c r="H1818" s="426">
        <f t="shared" si="28"/>
        <v>18.46</v>
      </c>
    </row>
    <row r="1819" spans="1:8" x14ac:dyDescent="0.25">
      <c r="A1819" s="449"/>
      <c r="B1819" s="449">
        <v>43959</v>
      </c>
      <c r="C1819" s="439" t="s">
        <v>13525</v>
      </c>
      <c r="D1819" s="449" t="s">
        <v>73</v>
      </c>
      <c r="E1819" s="449" t="s">
        <v>5365</v>
      </c>
      <c r="F1819" s="450"/>
      <c r="G1819" s="450">
        <v>21.39</v>
      </c>
      <c r="H1819" s="426">
        <f t="shared" si="28"/>
        <v>21.39</v>
      </c>
    </row>
    <row r="1820" spans="1:8" x14ac:dyDescent="0.25">
      <c r="A1820" s="449"/>
      <c r="B1820" s="449">
        <v>43962</v>
      </c>
      <c r="C1820" s="439" t="s">
        <v>13526</v>
      </c>
      <c r="D1820" s="449" t="s">
        <v>73</v>
      </c>
      <c r="E1820" s="449" t="s">
        <v>5365</v>
      </c>
      <c r="F1820" s="450"/>
      <c r="G1820" s="450">
        <v>23.07</v>
      </c>
      <c r="H1820" s="426">
        <f t="shared" si="28"/>
        <v>23.07</v>
      </c>
    </row>
    <row r="1821" spans="1:8" x14ac:dyDescent="0.25">
      <c r="A1821" s="449"/>
      <c r="B1821" s="449">
        <v>43960</v>
      </c>
      <c r="C1821" s="439" t="s">
        <v>13527</v>
      </c>
      <c r="D1821" s="449" t="s">
        <v>73</v>
      </c>
      <c r="E1821" s="449" t="s">
        <v>5365</v>
      </c>
      <c r="F1821" s="450"/>
      <c r="G1821" s="450">
        <v>32.299999999999997</v>
      </c>
      <c r="H1821" s="426">
        <f t="shared" si="28"/>
        <v>32.299999999999997</v>
      </c>
    </row>
    <row r="1822" spans="1:8" x14ac:dyDescent="0.25">
      <c r="A1822" s="449"/>
      <c r="B1822" s="449">
        <v>43963</v>
      </c>
      <c r="C1822" s="439" t="s">
        <v>13528</v>
      </c>
      <c r="D1822" s="449" t="s">
        <v>73</v>
      </c>
      <c r="E1822" s="449" t="s">
        <v>5365</v>
      </c>
      <c r="F1822" s="450"/>
      <c r="G1822" s="450">
        <v>16.149999999999999</v>
      </c>
      <c r="H1822" s="426">
        <f t="shared" si="28"/>
        <v>16.149999999999999</v>
      </c>
    </row>
    <row r="1823" spans="1:8" x14ac:dyDescent="0.25">
      <c r="A1823" s="449"/>
      <c r="B1823" s="449">
        <v>43958</v>
      </c>
      <c r="C1823" s="439" t="s">
        <v>13529</v>
      </c>
      <c r="D1823" s="449" t="s">
        <v>73</v>
      </c>
      <c r="E1823" s="449" t="s">
        <v>5365</v>
      </c>
      <c r="F1823" s="450"/>
      <c r="G1823" s="450">
        <v>27.69</v>
      </c>
      <c r="H1823" s="426">
        <f t="shared" si="28"/>
        <v>27.69</v>
      </c>
    </row>
    <row r="1824" spans="1:8" x14ac:dyDescent="0.25">
      <c r="A1824" s="449"/>
      <c r="B1824" s="449">
        <v>41549</v>
      </c>
      <c r="C1824" s="439" t="s">
        <v>13530</v>
      </c>
      <c r="D1824" s="449" t="s">
        <v>73</v>
      </c>
      <c r="E1824" s="449" t="s">
        <v>5365</v>
      </c>
      <c r="F1824" s="450"/>
      <c r="G1824" s="450">
        <v>13.84</v>
      </c>
      <c r="H1824" s="426">
        <f t="shared" si="28"/>
        <v>13.84</v>
      </c>
    </row>
    <row r="1825" spans="1:8" x14ac:dyDescent="0.25">
      <c r="A1825" s="449"/>
      <c r="B1825" s="449">
        <v>10998</v>
      </c>
      <c r="C1825" s="439" t="s">
        <v>7902</v>
      </c>
      <c r="D1825" s="449" t="s">
        <v>81</v>
      </c>
      <c r="E1825" s="449" t="s">
        <v>5365</v>
      </c>
      <c r="F1825" s="450">
        <v>71.709999999999994</v>
      </c>
      <c r="G1825" s="450">
        <v>54.34</v>
      </c>
      <c r="H1825" s="426">
        <f t="shared" si="28"/>
        <v>71.709999999999994</v>
      </c>
    </row>
    <row r="1826" spans="1:8" x14ac:dyDescent="0.25">
      <c r="A1826" s="449"/>
      <c r="B1826" s="449">
        <v>11002</v>
      </c>
      <c r="C1826" s="439" t="s">
        <v>7903</v>
      </c>
      <c r="D1826" s="449" t="s">
        <v>81</v>
      </c>
      <c r="E1826" s="449" t="s">
        <v>5365</v>
      </c>
      <c r="F1826" s="450">
        <v>65.69</v>
      </c>
      <c r="G1826" s="450">
        <v>49.78</v>
      </c>
      <c r="H1826" s="426">
        <f t="shared" si="28"/>
        <v>65.69</v>
      </c>
    </row>
    <row r="1827" spans="1:8" x14ac:dyDescent="0.25">
      <c r="A1827" s="449"/>
      <c r="B1827" s="449">
        <v>10999</v>
      </c>
      <c r="C1827" s="439" t="s">
        <v>7904</v>
      </c>
      <c r="D1827" s="449" t="s">
        <v>81</v>
      </c>
      <c r="E1827" s="449" t="s">
        <v>5365</v>
      </c>
      <c r="F1827" s="450">
        <v>63.12</v>
      </c>
      <c r="G1827" s="450">
        <v>47.83</v>
      </c>
      <c r="H1827" s="426">
        <f t="shared" si="28"/>
        <v>63.12</v>
      </c>
    </row>
    <row r="1828" spans="1:8" x14ac:dyDescent="0.25">
      <c r="A1828" s="449"/>
      <c r="B1828" s="449">
        <v>10997</v>
      </c>
      <c r="C1828" s="439" t="s">
        <v>7905</v>
      </c>
      <c r="D1828" s="449" t="s">
        <v>81</v>
      </c>
      <c r="E1828" s="449" t="s">
        <v>6189</v>
      </c>
      <c r="F1828" s="450">
        <v>68.41</v>
      </c>
      <c r="G1828" s="450">
        <v>51.84</v>
      </c>
      <c r="H1828" s="426">
        <f t="shared" si="28"/>
        <v>68.41</v>
      </c>
    </row>
    <row r="1829" spans="1:8" x14ac:dyDescent="0.25">
      <c r="A1829" s="449"/>
      <c r="B1829" s="449">
        <v>2680</v>
      </c>
      <c r="C1829" s="439" t="s">
        <v>13531</v>
      </c>
      <c r="D1829" s="449" t="s">
        <v>73</v>
      </c>
      <c r="E1829" s="449" t="s">
        <v>5365</v>
      </c>
      <c r="F1829" s="450">
        <v>16.12</v>
      </c>
      <c r="G1829" s="450">
        <v>9.82</v>
      </c>
      <c r="H1829" s="426">
        <f t="shared" si="28"/>
        <v>16.12</v>
      </c>
    </row>
    <row r="1830" spans="1:8" x14ac:dyDescent="0.25">
      <c r="A1830" s="449"/>
      <c r="B1830" s="449">
        <v>2684</v>
      </c>
      <c r="C1830" s="439" t="s">
        <v>13532</v>
      </c>
      <c r="D1830" s="449" t="s">
        <v>73</v>
      </c>
      <c r="E1830" s="449" t="s">
        <v>5365</v>
      </c>
      <c r="F1830" s="450">
        <v>14.66</v>
      </c>
      <c r="G1830" s="450">
        <v>8.94</v>
      </c>
      <c r="H1830" s="426">
        <f t="shared" si="28"/>
        <v>14.66</v>
      </c>
    </row>
    <row r="1831" spans="1:8" x14ac:dyDescent="0.25">
      <c r="A1831" s="449"/>
      <c r="B1831" s="449">
        <v>2685</v>
      </c>
      <c r="C1831" s="439" t="s">
        <v>13533</v>
      </c>
      <c r="D1831" s="449" t="s">
        <v>73</v>
      </c>
      <c r="E1831" s="449" t="s">
        <v>5365</v>
      </c>
      <c r="F1831" s="450">
        <v>11.01</v>
      </c>
      <c r="G1831" s="450">
        <v>6.71</v>
      </c>
      <c r="H1831" s="426">
        <f t="shared" si="28"/>
        <v>11.01</v>
      </c>
    </row>
    <row r="1832" spans="1:8" x14ac:dyDescent="0.25">
      <c r="A1832" s="449"/>
      <c r="B1832" s="449">
        <v>2673</v>
      </c>
      <c r="C1832" s="439" t="s">
        <v>13534</v>
      </c>
      <c r="D1832" s="449" t="s">
        <v>73</v>
      </c>
      <c r="E1832" s="449" t="s">
        <v>6189</v>
      </c>
      <c r="F1832" s="450">
        <v>5.66</v>
      </c>
      <c r="G1832" s="450">
        <v>3.45</v>
      </c>
      <c r="H1832" s="426">
        <f t="shared" si="28"/>
        <v>5.66</v>
      </c>
    </row>
    <row r="1833" spans="1:8" x14ac:dyDescent="0.25">
      <c r="A1833" s="449"/>
      <c r="B1833" s="449">
        <v>2682</v>
      </c>
      <c r="C1833" s="439" t="s">
        <v>13535</v>
      </c>
      <c r="D1833" s="449" t="s">
        <v>73</v>
      </c>
      <c r="E1833" s="449" t="s">
        <v>5365</v>
      </c>
      <c r="F1833" s="450">
        <v>38.43</v>
      </c>
      <c r="G1833" s="450">
        <v>23.42</v>
      </c>
      <c r="H1833" s="426">
        <f t="shared" si="28"/>
        <v>38.43</v>
      </c>
    </row>
    <row r="1834" spans="1:8" x14ac:dyDescent="0.25">
      <c r="A1834" s="449"/>
      <c r="B1834" s="449">
        <v>2681</v>
      </c>
      <c r="C1834" s="439" t="s">
        <v>13536</v>
      </c>
      <c r="D1834" s="449" t="s">
        <v>73</v>
      </c>
      <c r="E1834" s="449" t="s">
        <v>5365</v>
      </c>
      <c r="F1834" s="450">
        <v>26.34</v>
      </c>
      <c r="G1834" s="450">
        <v>16.05</v>
      </c>
      <c r="H1834" s="426">
        <f t="shared" si="28"/>
        <v>26.34</v>
      </c>
    </row>
    <row r="1835" spans="1:8" x14ac:dyDescent="0.25">
      <c r="A1835" s="449"/>
      <c r="B1835" s="449">
        <v>2686</v>
      </c>
      <c r="C1835" s="439" t="s">
        <v>13537</v>
      </c>
      <c r="D1835" s="449" t="s">
        <v>73</v>
      </c>
      <c r="E1835" s="449" t="s">
        <v>5365</v>
      </c>
      <c r="F1835" s="450">
        <v>48.19</v>
      </c>
      <c r="G1835" s="450">
        <v>29.37</v>
      </c>
      <c r="H1835" s="426">
        <f t="shared" si="28"/>
        <v>48.19</v>
      </c>
    </row>
    <row r="1836" spans="1:8" x14ac:dyDescent="0.25">
      <c r="A1836" s="449"/>
      <c r="B1836" s="449">
        <v>2674</v>
      </c>
      <c r="C1836" s="439" t="s">
        <v>13538</v>
      </c>
      <c r="D1836" s="449" t="s">
        <v>73</v>
      </c>
      <c r="E1836" s="449" t="s">
        <v>5365</v>
      </c>
      <c r="F1836" s="450">
        <v>7.05</v>
      </c>
      <c r="G1836" s="450">
        <v>4.29</v>
      </c>
      <c r="H1836" s="426">
        <f t="shared" si="28"/>
        <v>7.05</v>
      </c>
    </row>
    <row r="1837" spans="1:8" x14ac:dyDescent="0.25">
      <c r="A1837" s="449"/>
      <c r="B1837" s="449">
        <v>2683</v>
      </c>
      <c r="C1837" s="439" t="s">
        <v>13539</v>
      </c>
      <c r="D1837" s="449" t="s">
        <v>73</v>
      </c>
      <c r="E1837" s="449" t="s">
        <v>5365</v>
      </c>
      <c r="F1837" s="450">
        <v>75.930000000000007</v>
      </c>
      <c r="G1837" s="450">
        <v>46.28</v>
      </c>
      <c r="H1837" s="426">
        <f t="shared" si="28"/>
        <v>75.930000000000007</v>
      </c>
    </row>
    <row r="1838" spans="1:8" x14ac:dyDescent="0.25">
      <c r="A1838" s="449"/>
      <c r="B1838" s="449">
        <v>2676</v>
      </c>
      <c r="C1838" s="439" t="s">
        <v>7906</v>
      </c>
      <c r="D1838" s="449" t="s">
        <v>73</v>
      </c>
      <c r="E1838" s="449" t="s">
        <v>5365</v>
      </c>
      <c r="F1838" s="450">
        <v>3.29</v>
      </c>
      <c r="G1838" s="450">
        <v>2</v>
      </c>
      <c r="H1838" s="426">
        <f t="shared" si="28"/>
        <v>3.29</v>
      </c>
    </row>
    <row r="1839" spans="1:8" x14ac:dyDescent="0.25">
      <c r="A1839" s="449"/>
      <c r="B1839" s="449">
        <v>2678</v>
      </c>
      <c r="C1839" s="439" t="s">
        <v>7907</v>
      </c>
      <c r="D1839" s="449" t="s">
        <v>73</v>
      </c>
      <c r="E1839" s="449" t="s">
        <v>5365</v>
      </c>
      <c r="F1839" s="450">
        <v>4.12</v>
      </c>
      <c r="G1839" s="450">
        <v>2.5099999999999998</v>
      </c>
      <c r="H1839" s="426">
        <f t="shared" si="28"/>
        <v>4.12</v>
      </c>
    </row>
    <row r="1840" spans="1:8" x14ac:dyDescent="0.25">
      <c r="A1840" s="449"/>
      <c r="B1840" s="449">
        <v>2679</v>
      </c>
      <c r="C1840" s="439" t="s">
        <v>7908</v>
      </c>
      <c r="D1840" s="449" t="s">
        <v>73</v>
      </c>
      <c r="E1840" s="449" t="s">
        <v>5365</v>
      </c>
      <c r="F1840" s="450">
        <v>6.36</v>
      </c>
      <c r="G1840" s="450">
        <v>3.87</v>
      </c>
      <c r="H1840" s="426">
        <f t="shared" si="28"/>
        <v>6.36</v>
      </c>
    </row>
    <row r="1841" spans="1:8" x14ac:dyDescent="0.25">
      <c r="A1841" s="449"/>
      <c r="B1841" s="449">
        <v>12070</v>
      </c>
      <c r="C1841" s="439" t="s">
        <v>7909</v>
      </c>
      <c r="D1841" s="449" t="s">
        <v>73</v>
      </c>
      <c r="E1841" s="449" t="s">
        <v>5365</v>
      </c>
      <c r="F1841" s="450">
        <v>8.84</v>
      </c>
      <c r="G1841" s="450">
        <v>5.39</v>
      </c>
      <c r="H1841" s="426">
        <f t="shared" si="28"/>
        <v>8.84</v>
      </c>
    </row>
    <row r="1842" spans="1:8" x14ac:dyDescent="0.25">
      <c r="A1842" s="449"/>
      <c r="B1842" s="449">
        <v>2675</v>
      </c>
      <c r="C1842" s="439" t="s">
        <v>7910</v>
      </c>
      <c r="D1842" s="449" t="s">
        <v>73</v>
      </c>
      <c r="E1842" s="449" t="s">
        <v>5365</v>
      </c>
      <c r="F1842" s="450">
        <v>11.5</v>
      </c>
      <c r="G1842" s="450">
        <v>7.01</v>
      </c>
      <c r="H1842" s="426">
        <f t="shared" si="28"/>
        <v>11.5</v>
      </c>
    </row>
    <row r="1843" spans="1:8" x14ac:dyDescent="0.25">
      <c r="A1843" s="449"/>
      <c r="B1843" s="449">
        <v>12067</v>
      </c>
      <c r="C1843" s="439" t="s">
        <v>7911</v>
      </c>
      <c r="D1843" s="449" t="s">
        <v>73</v>
      </c>
      <c r="E1843" s="449" t="s">
        <v>5365</v>
      </c>
      <c r="F1843" s="450">
        <v>15.6</v>
      </c>
      <c r="G1843" s="450">
        <v>9.51</v>
      </c>
      <c r="H1843" s="426">
        <f t="shared" si="28"/>
        <v>15.6</v>
      </c>
    </row>
    <row r="1844" spans="1:8" x14ac:dyDescent="0.25">
      <c r="A1844" s="449"/>
      <c r="B1844" s="449">
        <v>21128</v>
      </c>
      <c r="C1844" s="439" t="s">
        <v>7912</v>
      </c>
      <c r="D1844" s="449" t="s">
        <v>73</v>
      </c>
      <c r="E1844" s="449" t="s">
        <v>6189</v>
      </c>
      <c r="F1844" s="450">
        <v>12.39</v>
      </c>
      <c r="G1844" s="450">
        <v>8.3000000000000007</v>
      </c>
      <c r="H1844" s="426">
        <f t="shared" si="28"/>
        <v>12.39</v>
      </c>
    </row>
    <row r="1845" spans="1:8" x14ac:dyDescent="0.25">
      <c r="A1845" s="449"/>
      <c r="B1845" s="449">
        <v>40400</v>
      </c>
      <c r="C1845" s="439" t="s">
        <v>7913</v>
      </c>
      <c r="D1845" s="449" t="s">
        <v>73</v>
      </c>
      <c r="E1845" s="449" t="s">
        <v>5365</v>
      </c>
      <c r="F1845" s="450">
        <v>2.71</v>
      </c>
      <c r="G1845" s="450">
        <v>1.91</v>
      </c>
      <c r="H1845" s="426">
        <f t="shared" si="28"/>
        <v>2.71</v>
      </c>
    </row>
    <row r="1846" spans="1:8" x14ac:dyDescent="0.25">
      <c r="A1846" s="449"/>
      <c r="B1846" s="449">
        <v>40401</v>
      </c>
      <c r="C1846" s="439" t="s">
        <v>7914</v>
      </c>
      <c r="D1846" s="449" t="s">
        <v>73</v>
      </c>
      <c r="E1846" s="449" t="s">
        <v>5365</v>
      </c>
      <c r="F1846" s="450">
        <v>3.99</v>
      </c>
      <c r="G1846" s="450">
        <v>2.82</v>
      </c>
      <c r="H1846" s="426">
        <f t="shared" si="28"/>
        <v>3.99</v>
      </c>
    </row>
    <row r="1847" spans="1:8" x14ac:dyDescent="0.25">
      <c r="A1847" s="449"/>
      <c r="B1847" s="449">
        <v>40402</v>
      </c>
      <c r="C1847" s="439" t="s">
        <v>7915</v>
      </c>
      <c r="D1847" s="449" t="s">
        <v>73</v>
      </c>
      <c r="E1847" s="449" t="s">
        <v>5365</v>
      </c>
      <c r="F1847" s="450">
        <v>5.12</v>
      </c>
      <c r="G1847" s="450">
        <v>3.62</v>
      </c>
      <c r="H1847" s="426">
        <f t="shared" si="28"/>
        <v>5.12</v>
      </c>
    </row>
    <row r="1848" spans="1:8" x14ac:dyDescent="0.25">
      <c r="A1848" s="449"/>
      <c r="B1848" s="449">
        <v>21137</v>
      </c>
      <c r="C1848" s="439" t="s">
        <v>7916</v>
      </c>
      <c r="D1848" s="449" t="s">
        <v>73</v>
      </c>
      <c r="E1848" s="449" t="s">
        <v>5365</v>
      </c>
      <c r="F1848" s="450">
        <v>12.68</v>
      </c>
      <c r="G1848" s="450">
        <v>8.49</v>
      </c>
      <c r="H1848" s="426">
        <f t="shared" si="28"/>
        <v>12.68</v>
      </c>
    </row>
    <row r="1849" spans="1:8" x14ac:dyDescent="0.25">
      <c r="A1849" s="449"/>
      <c r="B1849" s="449">
        <v>2504</v>
      </c>
      <c r="C1849" s="439" t="s">
        <v>7917</v>
      </c>
      <c r="D1849" s="449" t="s">
        <v>73</v>
      </c>
      <c r="E1849" s="449" t="s">
        <v>5365</v>
      </c>
      <c r="F1849" s="450">
        <v>13.75</v>
      </c>
      <c r="G1849" s="450">
        <v>9.2100000000000009</v>
      </c>
      <c r="H1849" s="426">
        <f t="shared" si="28"/>
        <v>13.75</v>
      </c>
    </row>
    <row r="1850" spans="1:8" x14ac:dyDescent="0.25">
      <c r="A1850" s="449"/>
      <c r="B1850" s="449">
        <v>2501</v>
      </c>
      <c r="C1850" s="439" t="s">
        <v>7918</v>
      </c>
      <c r="D1850" s="449" t="s">
        <v>73</v>
      </c>
      <c r="E1850" s="449" t="s">
        <v>5365</v>
      </c>
      <c r="F1850" s="450">
        <v>18.03</v>
      </c>
      <c r="G1850" s="450">
        <v>12.08</v>
      </c>
      <c r="H1850" s="426">
        <f t="shared" si="28"/>
        <v>18.03</v>
      </c>
    </row>
    <row r="1851" spans="1:8" x14ac:dyDescent="0.25">
      <c r="A1851" s="449"/>
      <c r="B1851" s="449">
        <v>2502</v>
      </c>
      <c r="C1851" s="439" t="s">
        <v>7919</v>
      </c>
      <c r="D1851" s="449" t="s">
        <v>73</v>
      </c>
      <c r="E1851" s="449" t="s">
        <v>5365</v>
      </c>
      <c r="F1851" s="450">
        <v>27.2</v>
      </c>
      <c r="G1851" s="450">
        <v>18.22</v>
      </c>
      <c r="H1851" s="426">
        <f t="shared" si="28"/>
        <v>27.2</v>
      </c>
    </row>
    <row r="1852" spans="1:8" x14ac:dyDescent="0.25">
      <c r="A1852" s="449"/>
      <c r="B1852" s="449">
        <v>2503</v>
      </c>
      <c r="C1852" s="439" t="s">
        <v>7920</v>
      </c>
      <c r="D1852" s="449" t="s">
        <v>73</v>
      </c>
      <c r="E1852" s="449" t="s">
        <v>5365</v>
      </c>
      <c r="F1852" s="450">
        <v>35.01</v>
      </c>
      <c r="G1852" s="450">
        <v>23.45</v>
      </c>
      <c r="H1852" s="426">
        <f t="shared" si="28"/>
        <v>35.01</v>
      </c>
    </row>
    <row r="1853" spans="1:8" x14ac:dyDescent="0.25">
      <c r="A1853" s="449"/>
      <c r="B1853" s="449">
        <v>2500</v>
      </c>
      <c r="C1853" s="439" t="s">
        <v>7921</v>
      </c>
      <c r="D1853" s="449" t="s">
        <v>73</v>
      </c>
      <c r="E1853" s="449" t="s">
        <v>5365</v>
      </c>
      <c r="F1853" s="450">
        <v>46.63</v>
      </c>
      <c r="G1853" s="450">
        <v>31.24</v>
      </c>
      <c r="H1853" s="426">
        <f t="shared" si="28"/>
        <v>46.63</v>
      </c>
    </row>
    <row r="1854" spans="1:8" x14ac:dyDescent="0.25">
      <c r="A1854" s="449"/>
      <c r="B1854" s="449">
        <v>2505</v>
      </c>
      <c r="C1854" s="439" t="s">
        <v>7922</v>
      </c>
      <c r="D1854" s="449" t="s">
        <v>73</v>
      </c>
      <c r="E1854" s="449" t="s">
        <v>5365</v>
      </c>
      <c r="F1854" s="450">
        <v>72.680000000000007</v>
      </c>
      <c r="G1854" s="450">
        <v>48.68</v>
      </c>
      <c r="H1854" s="426">
        <f t="shared" si="28"/>
        <v>72.680000000000007</v>
      </c>
    </row>
    <row r="1855" spans="1:8" x14ac:dyDescent="0.25">
      <c r="A1855" s="449"/>
      <c r="B1855" s="449">
        <v>12056</v>
      </c>
      <c r="C1855" s="439" t="s">
        <v>7923</v>
      </c>
      <c r="D1855" s="449" t="s">
        <v>73</v>
      </c>
      <c r="E1855" s="449" t="s">
        <v>5365</v>
      </c>
      <c r="F1855" s="450">
        <v>29.36</v>
      </c>
      <c r="G1855" s="450">
        <v>19.670000000000002</v>
      </c>
      <c r="H1855" s="426">
        <f t="shared" si="28"/>
        <v>29.36</v>
      </c>
    </row>
    <row r="1856" spans="1:8" x14ac:dyDescent="0.25">
      <c r="A1856" s="449"/>
      <c r="B1856" s="449">
        <v>12057</v>
      </c>
      <c r="C1856" s="439" t="s">
        <v>7924</v>
      </c>
      <c r="D1856" s="449" t="s">
        <v>73</v>
      </c>
      <c r="E1856" s="449" t="s">
        <v>5365</v>
      </c>
      <c r="F1856" s="450">
        <v>24.94</v>
      </c>
      <c r="G1856" s="450">
        <v>16.71</v>
      </c>
      <c r="H1856" s="426">
        <f t="shared" si="28"/>
        <v>24.94</v>
      </c>
    </row>
    <row r="1857" spans="1:8" x14ac:dyDescent="0.25">
      <c r="A1857" s="449"/>
      <c r="B1857" s="449">
        <v>12058</v>
      </c>
      <c r="C1857" s="439" t="s">
        <v>7925</v>
      </c>
      <c r="D1857" s="449" t="s">
        <v>73</v>
      </c>
      <c r="E1857" s="449" t="s">
        <v>5365</v>
      </c>
      <c r="F1857" s="450">
        <v>15.55</v>
      </c>
      <c r="G1857" s="450">
        <v>10.41</v>
      </c>
      <c r="H1857" s="426">
        <f t="shared" si="28"/>
        <v>15.55</v>
      </c>
    </row>
    <row r="1858" spans="1:8" x14ac:dyDescent="0.25">
      <c r="A1858" s="449"/>
      <c r="B1858" s="449">
        <v>12059</v>
      </c>
      <c r="C1858" s="439" t="s">
        <v>7926</v>
      </c>
      <c r="D1858" s="449" t="s">
        <v>73</v>
      </c>
      <c r="E1858" s="449" t="s">
        <v>5365</v>
      </c>
      <c r="F1858" s="450">
        <v>8.75</v>
      </c>
      <c r="G1858" s="450">
        <v>5.86</v>
      </c>
      <c r="H1858" s="426">
        <f t="shared" si="28"/>
        <v>8.75</v>
      </c>
    </row>
    <row r="1859" spans="1:8" x14ac:dyDescent="0.25">
      <c r="A1859" s="449"/>
      <c r="B1859" s="449">
        <v>12060</v>
      </c>
      <c r="C1859" s="439" t="s">
        <v>7927</v>
      </c>
      <c r="D1859" s="449" t="s">
        <v>73</v>
      </c>
      <c r="E1859" s="449" t="s">
        <v>5365</v>
      </c>
      <c r="F1859" s="450">
        <v>64.81</v>
      </c>
      <c r="G1859" s="450">
        <v>43.41</v>
      </c>
      <c r="H1859" s="426">
        <f t="shared" si="28"/>
        <v>64.81</v>
      </c>
    </row>
    <row r="1860" spans="1:8" x14ac:dyDescent="0.25">
      <c r="A1860" s="449"/>
      <c r="B1860" s="449">
        <v>12061</v>
      </c>
      <c r="C1860" s="439" t="s">
        <v>7928</v>
      </c>
      <c r="D1860" s="449" t="s">
        <v>73</v>
      </c>
      <c r="E1860" s="449" t="s">
        <v>5365</v>
      </c>
      <c r="F1860" s="450">
        <v>39.57</v>
      </c>
      <c r="G1860" s="450">
        <v>26.51</v>
      </c>
      <c r="H1860" s="426">
        <f t="shared" si="28"/>
        <v>39.57</v>
      </c>
    </row>
    <row r="1861" spans="1:8" x14ac:dyDescent="0.25">
      <c r="A1861" s="449"/>
      <c r="B1861" s="449">
        <v>12062</v>
      </c>
      <c r="C1861" s="439" t="s">
        <v>7929</v>
      </c>
      <c r="D1861" s="449" t="s">
        <v>73</v>
      </c>
      <c r="E1861" s="449" t="s">
        <v>5365</v>
      </c>
      <c r="F1861" s="450">
        <v>72.97</v>
      </c>
      <c r="G1861" s="450">
        <v>48.88</v>
      </c>
      <c r="H1861" s="426">
        <f t="shared" si="28"/>
        <v>72.97</v>
      </c>
    </row>
    <row r="1862" spans="1:8" x14ac:dyDescent="0.25">
      <c r="A1862" s="449"/>
      <c r="B1862" s="449">
        <v>2687</v>
      </c>
      <c r="C1862" s="439" t="s">
        <v>7930</v>
      </c>
      <c r="D1862" s="449" t="s">
        <v>73</v>
      </c>
      <c r="E1862" s="449" t="s">
        <v>5365</v>
      </c>
      <c r="F1862" s="450">
        <v>2.87</v>
      </c>
      <c r="G1862" s="450">
        <v>1.75</v>
      </c>
      <c r="H1862" s="426">
        <f t="shared" si="28"/>
        <v>2.87</v>
      </c>
    </row>
    <row r="1863" spans="1:8" x14ac:dyDescent="0.25">
      <c r="A1863" s="449"/>
      <c r="B1863" s="449">
        <v>2689</v>
      </c>
      <c r="C1863" s="439" t="s">
        <v>7931</v>
      </c>
      <c r="D1863" s="449" t="s">
        <v>73</v>
      </c>
      <c r="E1863" s="449" t="s">
        <v>5365</v>
      </c>
      <c r="F1863" s="450">
        <v>3.42</v>
      </c>
      <c r="G1863" s="450">
        <v>2.08</v>
      </c>
      <c r="H1863" s="426">
        <f t="shared" si="28"/>
        <v>3.42</v>
      </c>
    </row>
    <row r="1864" spans="1:8" x14ac:dyDescent="0.25">
      <c r="A1864" s="449"/>
      <c r="B1864" s="449">
        <v>2688</v>
      </c>
      <c r="C1864" s="439" t="s">
        <v>7932</v>
      </c>
      <c r="D1864" s="449" t="s">
        <v>73</v>
      </c>
      <c r="E1864" s="449" t="s">
        <v>5365</v>
      </c>
      <c r="F1864" s="450">
        <v>3.7</v>
      </c>
      <c r="G1864" s="450">
        <v>2.2599999999999998</v>
      </c>
      <c r="H1864" s="426">
        <f t="shared" si="28"/>
        <v>3.7</v>
      </c>
    </row>
    <row r="1865" spans="1:8" x14ac:dyDescent="0.25">
      <c r="A1865" s="449"/>
      <c r="B1865" s="449">
        <v>2690</v>
      </c>
      <c r="C1865" s="439" t="s">
        <v>7933</v>
      </c>
      <c r="D1865" s="449" t="s">
        <v>73</v>
      </c>
      <c r="E1865" s="449" t="s">
        <v>5365</v>
      </c>
      <c r="F1865" s="450">
        <v>6.34</v>
      </c>
      <c r="G1865" s="450">
        <v>3.86</v>
      </c>
      <c r="H1865" s="426">
        <f t="shared" si="28"/>
        <v>6.34</v>
      </c>
    </row>
    <row r="1866" spans="1:8" x14ac:dyDescent="0.25">
      <c r="A1866" s="449"/>
      <c r="B1866" s="449">
        <v>39243</v>
      </c>
      <c r="C1866" s="439" t="s">
        <v>7934</v>
      </c>
      <c r="D1866" s="449" t="s">
        <v>73</v>
      </c>
      <c r="E1866" s="449" t="s">
        <v>5365</v>
      </c>
      <c r="F1866" s="450">
        <v>4.18</v>
      </c>
      <c r="G1866" s="450">
        <v>2.54</v>
      </c>
      <c r="H1866" s="426">
        <f t="shared" si="28"/>
        <v>4.18</v>
      </c>
    </row>
    <row r="1867" spans="1:8" x14ac:dyDescent="0.25">
      <c r="A1867" s="449"/>
      <c r="B1867" s="449">
        <v>39244</v>
      </c>
      <c r="C1867" s="439" t="s">
        <v>7935</v>
      </c>
      <c r="D1867" s="449" t="s">
        <v>73</v>
      </c>
      <c r="E1867" s="449" t="s">
        <v>5365</v>
      </c>
      <c r="F1867" s="450">
        <v>5.65</v>
      </c>
      <c r="G1867" s="450">
        <v>3.44</v>
      </c>
      <c r="H1867" s="426">
        <f t="shared" si="28"/>
        <v>5.65</v>
      </c>
    </row>
    <row r="1868" spans="1:8" x14ac:dyDescent="0.25">
      <c r="A1868" s="449"/>
      <c r="B1868" s="449">
        <v>39245</v>
      </c>
      <c r="C1868" s="439" t="s">
        <v>7936</v>
      </c>
      <c r="D1868" s="449" t="s">
        <v>73</v>
      </c>
      <c r="E1868" s="449" t="s">
        <v>5365</v>
      </c>
      <c r="F1868" s="450">
        <v>10.87</v>
      </c>
      <c r="G1868" s="450">
        <v>6.62</v>
      </c>
      <c r="H1868" s="426">
        <f t="shared" ref="H1868:H1931" si="29">IF(F1868&gt;0,F1868,G1868)</f>
        <v>10.87</v>
      </c>
    </row>
    <row r="1869" spans="1:8" x14ac:dyDescent="0.25">
      <c r="A1869" s="449"/>
      <c r="B1869" s="449">
        <v>39255</v>
      </c>
      <c r="C1869" s="439" t="s">
        <v>7937</v>
      </c>
      <c r="D1869" s="449" t="s">
        <v>73</v>
      </c>
      <c r="E1869" s="449" t="s">
        <v>5365</v>
      </c>
      <c r="F1869" s="450">
        <v>30.08</v>
      </c>
      <c r="G1869" s="450">
        <v>18.329999999999998</v>
      </c>
      <c r="H1869" s="426">
        <f t="shared" si="29"/>
        <v>30.08</v>
      </c>
    </row>
    <row r="1870" spans="1:8" x14ac:dyDescent="0.25">
      <c r="A1870" s="449"/>
      <c r="B1870" s="449">
        <v>39254</v>
      </c>
      <c r="C1870" s="439" t="s">
        <v>7938</v>
      </c>
      <c r="D1870" s="449" t="s">
        <v>73</v>
      </c>
      <c r="E1870" s="449" t="s">
        <v>5365</v>
      </c>
      <c r="F1870" s="450">
        <v>16.260000000000002</v>
      </c>
      <c r="G1870" s="450">
        <v>9.91</v>
      </c>
      <c r="H1870" s="426">
        <f t="shared" si="29"/>
        <v>16.260000000000002</v>
      </c>
    </row>
    <row r="1871" spans="1:8" x14ac:dyDescent="0.25">
      <c r="A1871" s="449"/>
      <c r="B1871" s="449">
        <v>39253</v>
      </c>
      <c r="C1871" s="439" t="s">
        <v>7939</v>
      </c>
      <c r="D1871" s="449" t="s">
        <v>73</v>
      </c>
      <c r="E1871" s="449" t="s">
        <v>5365</v>
      </c>
      <c r="F1871" s="450">
        <v>20.72</v>
      </c>
      <c r="G1871" s="450">
        <v>12.63</v>
      </c>
      <c r="H1871" s="426">
        <f t="shared" si="29"/>
        <v>20.72</v>
      </c>
    </row>
    <row r="1872" spans="1:8" x14ac:dyDescent="0.25">
      <c r="A1872" s="449"/>
      <c r="B1872" s="449">
        <v>39246</v>
      </c>
      <c r="C1872" s="439" t="s">
        <v>7940</v>
      </c>
      <c r="D1872" s="449" t="s">
        <v>73</v>
      </c>
      <c r="E1872" s="449" t="s">
        <v>5365</v>
      </c>
      <c r="F1872" s="450">
        <v>6.93</v>
      </c>
      <c r="G1872" s="450">
        <v>4.9000000000000004</v>
      </c>
      <c r="H1872" s="426">
        <f t="shared" si="29"/>
        <v>6.93</v>
      </c>
    </row>
    <row r="1873" spans="1:8" x14ac:dyDescent="0.25">
      <c r="A1873" s="449"/>
      <c r="B1873" s="449">
        <v>39247</v>
      </c>
      <c r="C1873" s="439" t="s">
        <v>7941</v>
      </c>
      <c r="D1873" s="449" t="s">
        <v>73</v>
      </c>
      <c r="E1873" s="449" t="s">
        <v>5365</v>
      </c>
      <c r="F1873" s="450">
        <v>6.04</v>
      </c>
      <c r="G1873" s="450">
        <v>4.2699999999999996</v>
      </c>
      <c r="H1873" s="426">
        <f t="shared" si="29"/>
        <v>6.04</v>
      </c>
    </row>
    <row r="1874" spans="1:8" x14ac:dyDescent="0.25">
      <c r="A1874" s="449"/>
      <c r="B1874" s="449">
        <v>2446</v>
      </c>
      <c r="C1874" s="439" t="s">
        <v>7942</v>
      </c>
      <c r="D1874" s="449" t="s">
        <v>73</v>
      </c>
      <c r="E1874" s="449" t="s">
        <v>6189</v>
      </c>
      <c r="F1874" s="450">
        <v>9.9499999999999993</v>
      </c>
      <c r="G1874" s="450">
        <v>7.04</v>
      </c>
      <c r="H1874" s="426">
        <f t="shared" si="29"/>
        <v>9.9499999999999993</v>
      </c>
    </row>
    <row r="1875" spans="1:8" x14ac:dyDescent="0.25">
      <c r="A1875" s="449"/>
      <c r="B1875" s="449">
        <v>2442</v>
      </c>
      <c r="C1875" s="439" t="s">
        <v>7943</v>
      </c>
      <c r="D1875" s="449" t="s">
        <v>73</v>
      </c>
      <c r="E1875" s="449" t="s">
        <v>5365</v>
      </c>
      <c r="F1875" s="450">
        <v>13.94</v>
      </c>
      <c r="G1875" s="450">
        <v>9.86</v>
      </c>
      <c r="H1875" s="426">
        <f t="shared" si="29"/>
        <v>13.94</v>
      </c>
    </row>
    <row r="1876" spans="1:8" x14ac:dyDescent="0.25">
      <c r="A1876" s="449"/>
      <c r="B1876" s="449">
        <v>39248</v>
      </c>
      <c r="C1876" s="439" t="s">
        <v>7944</v>
      </c>
      <c r="D1876" s="449" t="s">
        <v>73</v>
      </c>
      <c r="E1876" s="449" t="s">
        <v>5365</v>
      </c>
      <c r="F1876" s="450">
        <v>19.43</v>
      </c>
      <c r="G1876" s="450">
        <v>13.74</v>
      </c>
      <c r="H1876" s="426">
        <f t="shared" si="29"/>
        <v>19.43</v>
      </c>
    </row>
    <row r="1877" spans="1:8" x14ac:dyDescent="0.25">
      <c r="A1877" s="449"/>
      <c r="B1877" s="449">
        <v>2438</v>
      </c>
      <c r="C1877" s="439" t="s">
        <v>7945</v>
      </c>
      <c r="D1877" s="449" t="s">
        <v>69</v>
      </c>
      <c r="E1877" s="449" t="s">
        <v>5365</v>
      </c>
      <c r="F1877" s="450">
        <v>28.49</v>
      </c>
      <c r="G1877" s="450">
        <v>37.54</v>
      </c>
      <c r="H1877" s="426">
        <f t="shared" si="29"/>
        <v>28.49</v>
      </c>
    </row>
    <row r="1878" spans="1:8" x14ac:dyDescent="0.25">
      <c r="A1878" s="449"/>
      <c r="B1878" s="449">
        <v>40922</v>
      </c>
      <c r="C1878" s="439" t="s">
        <v>7946</v>
      </c>
      <c r="D1878" s="449" t="s">
        <v>109</v>
      </c>
      <c r="E1878" s="449" t="s">
        <v>5365</v>
      </c>
      <c r="F1878" s="450">
        <v>5010.93</v>
      </c>
      <c r="G1878" s="450">
        <v>6577.86</v>
      </c>
      <c r="H1878" s="426">
        <f t="shared" si="29"/>
        <v>5010.93</v>
      </c>
    </row>
    <row r="1879" spans="1:8" x14ac:dyDescent="0.25">
      <c r="A1879" s="449"/>
      <c r="B1879" s="449">
        <v>44342</v>
      </c>
      <c r="C1879" s="439" t="s">
        <v>13540</v>
      </c>
      <c r="D1879" s="449" t="s">
        <v>60</v>
      </c>
      <c r="E1879" s="449" t="s">
        <v>5365</v>
      </c>
      <c r="F1879" s="450"/>
      <c r="G1879" s="450">
        <v>22.13</v>
      </c>
      <c r="H1879" s="426">
        <f t="shared" si="29"/>
        <v>22.13</v>
      </c>
    </row>
    <row r="1880" spans="1:8" x14ac:dyDescent="0.25">
      <c r="A1880" s="449"/>
      <c r="B1880" s="449">
        <v>44343</v>
      </c>
      <c r="C1880" s="439" t="s">
        <v>13541</v>
      </c>
      <c r="D1880" s="449" t="s">
        <v>60</v>
      </c>
      <c r="E1880" s="449" t="s">
        <v>5365</v>
      </c>
      <c r="F1880" s="450"/>
      <c r="G1880" s="450">
        <v>23.98</v>
      </c>
      <c r="H1880" s="426">
        <f t="shared" si="29"/>
        <v>23.98</v>
      </c>
    </row>
    <row r="1881" spans="1:8" x14ac:dyDescent="0.25">
      <c r="A1881" s="449"/>
      <c r="B1881" s="449">
        <v>44340</v>
      </c>
      <c r="C1881" s="439" t="s">
        <v>13542</v>
      </c>
      <c r="D1881" s="449" t="s">
        <v>60</v>
      </c>
      <c r="E1881" s="449" t="s">
        <v>5365</v>
      </c>
      <c r="F1881" s="450"/>
      <c r="G1881" s="450">
        <v>15.64</v>
      </c>
      <c r="H1881" s="426">
        <f t="shared" si="29"/>
        <v>15.64</v>
      </c>
    </row>
    <row r="1882" spans="1:8" x14ac:dyDescent="0.25">
      <c r="A1882" s="449"/>
      <c r="B1882" s="449">
        <v>44341</v>
      </c>
      <c r="C1882" s="439" t="s">
        <v>13543</v>
      </c>
      <c r="D1882" s="449" t="s">
        <v>60</v>
      </c>
      <c r="E1882" s="449" t="s">
        <v>5365</v>
      </c>
      <c r="F1882" s="450"/>
      <c r="G1882" s="450">
        <v>18.100000000000001</v>
      </c>
      <c r="H1882" s="426">
        <f t="shared" si="29"/>
        <v>18.100000000000001</v>
      </c>
    </row>
    <row r="1883" spans="1:8" x14ac:dyDescent="0.25">
      <c r="A1883" s="449"/>
      <c r="B1883" s="449">
        <v>44338</v>
      </c>
      <c r="C1883" s="439" t="s">
        <v>13544</v>
      </c>
      <c r="D1883" s="449" t="s">
        <v>60</v>
      </c>
      <c r="E1883" s="449" t="s">
        <v>5365</v>
      </c>
      <c r="F1883" s="450"/>
      <c r="G1883" s="450">
        <v>8.9499999999999993</v>
      </c>
      <c r="H1883" s="426">
        <f t="shared" si="29"/>
        <v>8.9499999999999993</v>
      </c>
    </row>
    <row r="1884" spans="1:8" x14ac:dyDescent="0.25">
      <c r="A1884" s="449"/>
      <c r="B1884" s="449">
        <v>44339</v>
      </c>
      <c r="C1884" s="439" t="s">
        <v>13545</v>
      </c>
      <c r="D1884" s="449" t="s">
        <v>60</v>
      </c>
      <c r="E1884" s="449" t="s">
        <v>5365</v>
      </c>
      <c r="F1884" s="450"/>
      <c r="G1884" s="450">
        <v>10.47</v>
      </c>
      <c r="H1884" s="426">
        <f t="shared" si="29"/>
        <v>10.47</v>
      </c>
    </row>
    <row r="1885" spans="1:8" x14ac:dyDescent="0.25">
      <c r="A1885" s="449"/>
      <c r="B1885" s="449">
        <v>44336</v>
      </c>
      <c r="C1885" s="439" t="s">
        <v>13546</v>
      </c>
      <c r="D1885" s="449" t="s">
        <v>60</v>
      </c>
      <c r="E1885" s="449" t="s">
        <v>5365</v>
      </c>
      <c r="F1885" s="450"/>
      <c r="G1885" s="450">
        <v>3.05</v>
      </c>
      <c r="H1885" s="426">
        <f t="shared" si="29"/>
        <v>3.05</v>
      </c>
    </row>
    <row r="1886" spans="1:8" x14ac:dyDescent="0.25">
      <c r="A1886" s="449"/>
      <c r="B1886" s="449">
        <v>41834</v>
      </c>
      <c r="C1886" s="439" t="s">
        <v>13547</v>
      </c>
      <c r="D1886" s="449" t="s">
        <v>60</v>
      </c>
      <c r="E1886" s="449" t="s">
        <v>5365</v>
      </c>
      <c r="F1886" s="450"/>
      <c r="G1886" s="450">
        <v>3.84</v>
      </c>
      <c r="H1886" s="426">
        <f t="shared" si="29"/>
        <v>3.84</v>
      </c>
    </row>
    <row r="1887" spans="1:8" x14ac:dyDescent="0.25">
      <c r="A1887" s="449"/>
      <c r="B1887" s="449">
        <v>44337</v>
      </c>
      <c r="C1887" s="439" t="s">
        <v>13548</v>
      </c>
      <c r="D1887" s="449" t="s">
        <v>60</v>
      </c>
      <c r="E1887" s="449" t="s">
        <v>5365</v>
      </c>
      <c r="F1887" s="450"/>
      <c r="G1887" s="450">
        <v>3.84</v>
      </c>
      <c r="H1887" s="426">
        <f t="shared" si="29"/>
        <v>3.84</v>
      </c>
    </row>
    <row r="1888" spans="1:8" x14ac:dyDescent="0.25">
      <c r="A1888" s="449"/>
      <c r="B1888" s="449">
        <v>43964</v>
      </c>
      <c r="C1888" s="439" t="s">
        <v>13549</v>
      </c>
      <c r="D1888" s="449" t="s">
        <v>60</v>
      </c>
      <c r="E1888" s="449" t="s">
        <v>5365</v>
      </c>
      <c r="F1888" s="450"/>
      <c r="G1888" s="450">
        <v>4.05</v>
      </c>
      <c r="H1888" s="426">
        <f t="shared" si="29"/>
        <v>4.05</v>
      </c>
    </row>
    <row r="1889" spans="1:8" x14ac:dyDescent="0.25">
      <c r="A1889" s="449"/>
      <c r="B1889" s="449">
        <v>44334</v>
      </c>
      <c r="C1889" s="439" t="s">
        <v>13550</v>
      </c>
      <c r="D1889" s="449" t="s">
        <v>60</v>
      </c>
      <c r="E1889" s="449" t="s">
        <v>5365</v>
      </c>
      <c r="F1889" s="450"/>
      <c r="G1889" s="450">
        <v>5.12</v>
      </c>
      <c r="H1889" s="426">
        <f t="shared" si="29"/>
        <v>5.12</v>
      </c>
    </row>
    <row r="1890" spans="1:8" x14ac:dyDescent="0.25">
      <c r="A1890" s="449"/>
      <c r="B1890" s="449">
        <v>44344</v>
      </c>
      <c r="C1890" s="439" t="s">
        <v>13551</v>
      </c>
      <c r="D1890" s="449" t="s">
        <v>60</v>
      </c>
      <c r="E1890" s="449" t="s">
        <v>5365</v>
      </c>
      <c r="F1890" s="450"/>
      <c r="G1890" s="450">
        <v>2.74</v>
      </c>
      <c r="H1890" s="426">
        <f t="shared" si="29"/>
        <v>2.74</v>
      </c>
    </row>
    <row r="1891" spans="1:8" x14ac:dyDescent="0.25">
      <c r="A1891" s="449"/>
      <c r="B1891" s="449">
        <v>44335</v>
      </c>
      <c r="C1891" s="439" t="s">
        <v>13552</v>
      </c>
      <c r="D1891" s="449" t="s">
        <v>60</v>
      </c>
      <c r="E1891" s="449" t="s">
        <v>5365</v>
      </c>
      <c r="F1891" s="450"/>
      <c r="G1891" s="450">
        <v>2.95</v>
      </c>
      <c r="H1891" s="426">
        <f t="shared" si="29"/>
        <v>2.95</v>
      </c>
    </row>
    <row r="1892" spans="1:8" x14ac:dyDescent="0.25">
      <c r="A1892" s="449"/>
      <c r="B1892" s="449">
        <v>12624</v>
      </c>
      <c r="C1892" s="439" t="s">
        <v>7947</v>
      </c>
      <c r="D1892" s="449" t="s">
        <v>60</v>
      </c>
      <c r="E1892" s="449" t="s">
        <v>5365</v>
      </c>
      <c r="F1892" s="450">
        <v>38.32</v>
      </c>
      <c r="G1892" s="450">
        <v>38.51</v>
      </c>
      <c r="H1892" s="426">
        <f t="shared" si="29"/>
        <v>38.32</v>
      </c>
    </row>
    <row r="1893" spans="1:8" x14ac:dyDescent="0.25">
      <c r="A1893" s="449"/>
      <c r="B1893" s="449">
        <v>517</v>
      </c>
      <c r="C1893" s="439" t="s">
        <v>7948</v>
      </c>
      <c r="D1893" s="449" t="s">
        <v>94</v>
      </c>
      <c r="E1893" s="449" t="s">
        <v>5365</v>
      </c>
      <c r="F1893" s="450">
        <v>10.61</v>
      </c>
      <c r="G1893" s="450">
        <v>8.7200000000000006</v>
      </c>
      <c r="H1893" s="426">
        <f t="shared" si="29"/>
        <v>10.61</v>
      </c>
    </row>
    <row r="1894" spans="1:8" x14ac:dyDescent="0.25">
      <c r="A1894" s="449"/>
      <c r="B1894" s="449">
        <v>37534</v>
      </c>
      <c r="C1894" s="439" t="s">
        <v>7949</v>
      </c>
      <c r="D1894" s="449" t="s">
        <v>81</v>
      </c>
      <c r="E1894" s="449" t="s">
        <v>5365</v>
      </c>
      <c r="F1894" s="450"/>
      <c r="G1894" s="450">
        <v>20.72</v>
      </c>
      <c r="H1894" s="426">
        <f t="shared" si="29"/>
        <v>20.72</v>
      </c>
    </row>
    <row r="1895" spans="1:8" x14ac:dyDescent="0.25">
      <c r="A1895" s="449"/>
      <c r="B1895" s="449">
        <v>37535</v>
      </c>
      <c r="C1895" s="439" t="s">
        <v>7950</v>
      </c>
      <c r="D1895" s="449" t="s">
        <v>81</v>
      </c>
      <c r="E1895" s="449" t="s">
        <v>5365</v>
      </c>
      <c r="F1895" s="450"/>
      <c r="G1895" s="450">
        <v>20.72</v>
      </c>
      <c r="H1895" s="426">
        <f t="shared" si="29"/>
        <v>20.72</v>
      </c>
    </row>
    <row r="1896" spans="1:8" x14ac:dyDescent="0.25">
      <c r="A1896" s="449"/>
      <c r="B1896" s="449">
        <v>37533</v>
      </c>
      <c r="C1896" s="439" t="s">
        <v>7951</v>
      </c>
      <c r="D1896" s="449" t="s">
        <v>81</v>
      </c>
      <c r="E1896" s="449" t="s">
        <v>5365</v>
      </c>
      <c r="F1896" s="450"/>
      <c r="G1896" s="450">
        <v>20.72</v>
      </c>
      <c r="H1896" s="426">
        <f t="shared" si="29"/>
        <v>20.72</v>
      </c>
    </row>
    <row r="1897" spans="1:8" x14ac:dyDescent="0.25">
      <c r="A1897" s="449"/>
      <c r="B1897" s="449">
        <v>37537</v>
      </c>
      <c r="C1897" s="439" t="s">
        <v>7952</v>
      </c>
      <c r="D1897" s="449" t="s">
        <v>81</v>
      </c>
      <c r="E1897" s="449" t="s">
        <v>5365</v>
      </c>
      <c r="F1897" s="450"/>
      <c r="G1897" s="450">
        <v>15.68</v>
      </c>
      <c r="H1897" s="426">
        <f t="shared" si="29"/>
        <v>15.68</v>
      </c>
    </row>
    <row r="1898" spans="1:8" x14ac:dyDescent="0.25">
      <c r="A1898" s="449"/>
      <c r="B1898" s="449">
        <v>37536</v>
      </c>
      <c r="C1898" s="439" t="s">
        <v>7953</v>
      </c>
      <c r="D1898" s="449" t="s">
        <v>81</v>
      </c>
      <c r="E1898" s="449" t="s">
        <v>5365</v>
      </c>
      <c r="F1898" s="450"/>
      <c r="G1898" s="450">
        <v>15.68</v>
      </c>
      <c r="H1898" s="426">
        <f t="shared" si="29"/>
        <v>15.68</v>
      </c>
    </row>
    <row r="1899" spans="1:8" x14ac:dyDescent="0.25">
      <c r="A1899" s="449"/>
      <c r="B1899" s="449">
        <v>37532</v>
      </c>
      <c r="C1899" s="439" t="s">
        <v>7954</v>
      </c>
      <c r="D1899" s="449" t="s">
        <v>81</v>
      </c>
      <c r="E1899" s="449" t="s">
        <v>6189</v>
      </c>
      <c r="F1899" s="450"/>
      <c r="G1899" s="450">
        <v>15.68</v>
      </c>
      <c r="H1899" s="426">
        <f t="shared" si="29"/>
        <v>15.68</v>
      </c>
    </row>
    <row r="1900" spans="1:8" x14ac:dyDescent="0.25">
      <c r="A1900" s="449"/>
      <c r="B1900" s="449">
        <v>2696</v>
      </c>
      <c r="C1900" s="439" t="s">
        <v>7955</v>
      </c>
      <c r="D1900" s="449" t="s">
        <v>69</v>
      </c>
      <c r="E1900" s="449" t="s">
        <v>6189</v>
      </c>
      <c r="F1900" s="450">
        <v>21.16</v>
      </c>
      <c r="G1900" s="450">
        <v>28.92</v>
      </c>
      <c r="H1900" s="426">
        <f t="shared" si="29"/>
        <v>21.16</v>
      </c>
    </row>
    <row r="1901" spans="1:8" x14ac:dyDescent="0.25">
      <c r="A1901" s="449"/>
      <c r="B1901" s="449">
        <v>40928</v>
      </c>
      <c r="C1901" s="439" t="s">
        <v>7956</v>
      </c>
      <c r="D1901" s="449" t="s">
        <v>109</v>
      </c>
      <c r="E1901" s="449" t="s">
        <v>5365</v>
      </c>
      <c r="F1901" s="450">
        <v>3719.03</v>
      </c>
      <c r="G1901" s="450">
        <v>5066.93</v>
      </c>
      <c r="H1901" s="426">
        <f t="shared" si="29"/>
        <v>3719.03</v>
      </c>
    </row>
    <row r="1902" spans="1:8" x14ac:dyDescent="0.25">
      <c r="A1902" s="449"/>
      <c r="B1902" s="449">
        <v>4083</v>
      </c>
      <c r="C1902" s="439" t="s">
        <v>7957</v>
      </c>
      <c r="D1902" s="449" t="s">
        <v>69</v>
      </c>
      <c r="E1902" s="449" t="s">
        <v>6189</v>
      </c>
      <c r="F1902" s="450">
        <v>65.459999999999994</v>
      </c>
      <c r="G1902" s="450">
        <v>42.6</v>
      </c>
      <c r="H1902" s="426">
        <f t="shared" si="29"/>
        <v>65.459999999999994</v>
      </c>
    </row>
    <row r="1903" spans="1:8" x14ac:dyDescent="0.25">
      <c r="A1903" s="449"/>
      <c r="B1903" s="449">
        <v>40818</v>
      </c>
      <c r="C1903" s="439" t="s">
        <v>7958</v>
      </c>
      <c r="D1903" s="449" t="s">
        <v>109</v>
      </c>
      <c r="E1903" s="449" t="s">
        <v>5365</v>
      </c>
      <c r="F1903" s="450">
        <v>11505.21</v>
      </c>
      <c r="G1903" s="450">
        <v>7462.65</v>
      </c>
      <c r="H1903" s="426">
        <f t="shared" si="29"/>
        <v>11505.21</v>
      </c>
    </row>
    <row r="1904" spans="1:8" x14ac:dyDescent="0.25">
      <c r="A1904" s="449"/>
      <c r="B1904" s="449">
        <v>43146</v>
      </c>
      <c r="C1904" s="439" t="s">
        <v>7959</v>
      </c>
      <c r="D1904" s="449" t="s">
        <v>81</v>
      </c>
      <c r="E1904" s="449" t="s">
        <v>5365</v>
      </c>
      <c r="F1904" s="450">
        <v>8.6</v>
      </c>
      <c r="G1904" s="450">
        <v>8.27</v>
      </c>
      <c r="H1904" s="426">
        <f t="shared" si="29"/>
        <v>8.6</v>
      </c>
    </row>
    <row r="1905" spans="1:8" x14ac:dyDescent="0.25">
      <c r="A1905" s="449"/>
      <c r="B1905" s="449">
        <v>2705</v>
      </c>
      <c r="C1905" s="439" t="s">
        <v>7960</v>
      </c>
      <c r="D1905" s="449" t="s">
        <v>7961</v>
      </c>
      <c r="E1905" s="449" t="s">
        <v>5365</v>
      </c>
      <c r="F1905" s="450">
        <v>1.05</v>
      </c>
      <c r="G1905" s="450">
        <v>0.87</v>
      </c>
      <c r="H1905" s="426">
        <f t="shared" si="29"/>
        <v>1.05</v>
      </c>
    </row>
    <row r="1906" spans="1:8" x14ac:dyDescent="0.25">
      <c r="A1906" s="449"/>
      <c r="B1906" s="449">
        <v>14250</v>
      </c>
      <c r="C1906" s="439" t="s">
        <v>7962</v>
      </c>
      <c r="D1906" s="449" t="s">
        <v>7961</v>
      </c>
      <c r="E1906" s="449" t="s">
        <v>6189</v>
      </c>
      <c r="F1906" s="450">
        <v>1.07</v>
      </c>
      <c r="G1906" s="450">
        <v>0.89</v>
      </c>
      <c r="H1906" s="426">
        <f t="shared" si="29"/>
        <v>1.07</v>
      </c>
    </row>
    <row r="1907" spans="1:8" x14ac:dyDescent="0.25">
      <c r="A1907" s="449"/>
      <c r="B1907" s="449">
        <v>11683</v>
      </c>
      <c r="C1907" s="439" t="s">
        <v>7963</v>
      </c>
      <c r="D1907" s="449" t="s">
        <v>60</v>
      </c>
      <c r="E1907" s="449" t="s">
        <v>5365</v>
      </c>
      <c r="F1907" s="450">
        <v>68.290000000000006</v>
      </c>
      <c r="G1907" s="450">
        <v>38.85</v>
      </c>
      <c r="H1907" s="426">
        <f t="shared" si="29"/>
        <v>68.290000000000006</v>
      </c>
    </row>
    <row r="1908" spans="1:8" x14ac:dyDescent="0.25">
      <c r="A1908" s="449"/>
      <c r="B1908" s="449">
        <v>11684</v>
      </c>
      <c r="C1908" s="439" t="s">
        <v>7964</v>
      </c>
      <c r="D1908" s="449" t="s">
        <v>60</v>
      </c>
      <c r="E1908" s="449" t="s">
        <v>5365</v>
      </c>
      <c r="F1908" s="450">
        <v>74.75</v>
      </c>
      <c r="G1908" s="450">
        <v>42.52</v>
      </c>
      <c r="H1908" s="426">
        <f t="shared" si="29"/>
        <v>74.75</v>
      </c>
    </row>
    <row r="1909" spans="1:8" x14ac:dyDescent="0.25">
      <c r="A1909" s="449"/>
      <c r="B1909" s="449">
        <v>6141</v>
      </c>
      <c r="C1909" s="439" t="s">
        <v>7965</v>
      </c>
      <c r="D1909" s="449" t="s">
        <v>60</v>
      </c>
      <c r="E1909" s="449" t="s">
        <v>5365</v>
      </c>
      <c r="F1909" s="450">
        <v>6.23</v>
      </c>
      <c r="G1909" s="450">
        <v>6.62</v>
      </c>
      <c r="H1909" s="426">
        <f t="shared" si="29"/>
        <v>6.23</v>
      </c>
    </row>
    <row r="1910" spans="1:8" x14ac:dyDescent="0.25">
      <c r="A1910" s="449"/>
      <c r="B1910" s="449">
        <v>11681</v>
      </c>
      <c r="C1910" s="439" t="s">
        <v>7966</v>
      </c>
      <c r="D1910" s="449" t="s">
        <v>60</v>
      </c>
      <c r="E1910" s="449" t="s">
        <v>5365</v>
      </c>
      <c r="F1910" s="450">
        <v>7.86</v>
      </c>
      <c r="G1910" s="450">
        <v>8.35</v>
      </c>
      <c r="H1910" s="426">
        <f t="shared" si="29"/>
        <v>7.86</v>
      </c>
    </row>
    <row r="1911" spans="1:8" x14ac:dyDescent="0.25">
      <c r="A1911" s="449"/>
      <c r="B1911" s="449">
        <v>2706</v>
      </c>
      <c r="C1911" s="439" t="s">
        <v>7967</v>
      </c>
      <c r="D1911" s="449" t="s">
        <v>69</v>
      </c>
      <c r="E1911" s="449" t="s">
        <v>6189</v>
      </c>
      <c r="F1911" s="450">
        <v>122.82</v>
      </c>
      <c r="G1911" s="450">
        <v>124.69</v>
      </c>
      <c r="H1911" s="426">
        <f t="shared" si="29"/>
        <v>122.82</v>
      </c>
    </row>
    <row r="1912" spans="1:8" x14ac:dyDescent="0.25">
      <c r="A1912" s="449"/>
      <c r="B1912" s="449">
        <v>40811</v>
      </c>
      <c r="C1912" s="439" t="s">
        <v>7968</v>
      </c>
      <c r="D1912" s="449" t="s">
        <v>109</v>
      </c>
      <c r="E1912" s="449" t="s">
        <v>5365</v>
      </c>
      <c r="F1912" s="450">
        <v>21586.93</v>
      </c>
      <c r="G1912" s="450">
        <v>21840.45</v>
      </c>
      <c r="H1912" s="426">
        <f t="shared" si="29"/>
        <v>21586.93</v>
      </c>
    </row>
    <row r="1913" spans="1:8" x14ac:dyDescent="0.25">
      <c r="A1913" s="449"/>
      <c r="B1913" s="449">
        <v>2707</v>
      </c>
      <c r="C1913" s="439" t="s">
        <v>7969</v>
      </c>
      <c r="D1913" s="449" t="s">
        <v>69</v>
      </c>
      <c r="E1913" s="449" t="s">
        <v>5365</v>
      </c>
      <c r="F1913" s="450">
        <v>129.44999999999999</v>
      </c>
      <c r="G1913" s="450">
        <v>126.84</v>
      </c>
      <c r="H1913" s="426">
        <f t="shared" si="29"/>
        <v>129.44999999999999</v>
      </c>
    </row>
    <row r="1914" spans="1:8" x14ac:dyDescent="0.25">
      <c r="A1914" s="449"/>
      <c r="B1914" s="449">
        <v>40813</v>
      </c>
      <c r="C1914" s="439" t="s">
        <v>7970</v>
      </c>
      <c r="D1914" s="449" t="s">
        <v>109</v>
      </c>
      <c r="E1914" s="449" t="s">
        <v>5365</v>
      </c>
      <c r="F1914" s="450">
        <v>22753.919999999998</v>
      </c>
      <c r="G1914" s="450">
        <v>22217.49</v>
      </c>
      <c r="H1914" s="426">
        <f t="shared" si="29"/>
        <v>22753.919999999998</v>
      </c>
    </row>
    <row r="1915" spans="1:8" x14ac:dyDescent="0.25">
      <c r="A1915" s="449"/>
      <c r="B1915" s="449">
        <v>2708</v>
      </c>
      <c r="C1915" s="439" t="s">
        <v>7971</v>
      </c>
      <c r="D1915" s="449" t="s">
        <v>69</v>
      </c>
      <c r="E1915" s="449" t="s">
        <v>5365</v>
      </c>
      <c r="F1915" s="450">
        <v>142.47999999999999</v>
      </c>
      <c r="G1915" s="450">
        <v>177.66</v>
      </c>
      <c r="H1915" s="426">
        <f t="shared" si="29"/>
        <v>142.47999999999999</v>
      </c>
    </row>
    <row r="1916" spans="1:8" x14ac:dyDescent="0.25">
      <c r="A1916" s="449"/>
      <c r="B1916" s="449">
        <v>40814</v>
      </c>
      <c r="C1916" s="439" t="s">
        <v>7972</v>
      </c>
      <c r="D1916" s="449" t="s">
        <v>109</v>
      </c>
      <c r="E1916" s="449" t="s">
        <v>5365</v>
      </c>
      <c r="F1916" s="450">
        <v>25042.44</v>
      </c>
      <c r="G1916" s="450">
        <v>31122.18</v>
      </c>
      <c r="H1916" s="426">
        <f t="shared" si="29"/>
        <v>25042.44</v>
      </c>
    </row>
    <row r="1917" spans="1:8" x14ac:dyDescent="0.25">
      <c r="A1917" s="449"/>
      <c r="B1917" s="449">
        <v>38403</v>
      </c>
      <c r="C1917" s="439" t="s">
        <v>7973</v>
      </c>
      <c r="D1917" s="449" t="s">
        <v>60</v>
      </c>
      <c r="E1917" s="449" t="s">
        <v>5365</v>
      </c>
      <c r="F1917" s="450">
        <v>65.16</v>
      </c>
      <c r="G1917" s="450">
        <v>73.03</v>
      </c>
      <c r="H1917" s="426">
        <f t="shared" si="29"/>
        <v>65.16</v>
      </c>
    </row>
    <row r="1918" spans="1:8" x14ac:dyDescent="0.25">
      <c r="A1918" s="449"/>
      <c r="B1918" s="449">
        <v>43482</v>
      </c>
      <c r="C1918" s="439" t="s">
        <v>7974</v>
      </c>
      <c r="D1918" s="449" t="s">
        <v>69</v>
      </c>
      <c r="E1918" s="449" t="s">
        <v>6189</v>
      </c>
      <c r="F1918" s="450">
        <v>0.82</v>
      </c>
      <c r="G1918" s="450">
        <v>0.75</v>
      </c>
      <c r="H1918" s="426">
        <f t="shared" si="29"/>
        <v>0.82</v>
      </c>
    </row>
    <row r="1919" spans="1:8" x14ac:dyDescent="0.25">
      <c r="A1919" s="449"/>
      <c r="B1919" s="449">
        <v>43494</v>
      </c>
      <c r="C1919" s="439" t="s">
        <v>7975</v>
      </c>
      <c r="D1919" s="449" t="s">
        <v>109</v>
      </c>
      <c r="E1919" s="449" t="s">
        <v>6189</v>
      </c>
      <c r="F1919" s="450">
        <v>137.97</v>
      </c>
      <c r="G1919" s="450">
        <v>124.49</v>
      </c>
      <c r="H1919" s="426">
        <f t="shared" si="29"/>
        <v>137.97</v>
      </c>
    </row>
    <row r="1920" spans="1:8" x14ac:dyDescent="0.25">
      <c r="A1920" s="449"/>
      <c r="B1920" s="449">
        <v>43483</v>
      </c>
      <c r="C1920" s="439" t="s">
        <v>7976</v>
      </c>
      <c r="D1920" s="449" t="s">
        <v>69</v>
      </c>
      <c r="E1920" s="449" t="s">
        <v>6189</v>
      </c>
      <c r="F1920" s="450">
        <v>1.6</v>
      </c>
      <c r="G1920" s="450">
        <v>1.45</v>
      </c>
      <c r="H1920" s="426">
        <f t="shared" si="29"/>
        <v>1.6</v>
      </c>
    </row>
    <row r="1921" spans="1:8" x14ac:dyDescent="0.25">
      <c r="A1921" s="449"/>
      <c r="B1921" s="449">
        <v>43495</v>
      </c>
      <c r="C1921" s="439" t="s">
        <v>7977</v>
      </c>
      <c r="D1921" s="449" t="s">
        <v>109</v>
      </c>
      <c r="E1921" s="449" t="s">
        <v>6189</v>
      </c>
      <c r="F1921" s="450">
        <v>267.11</v>
      </c>
      <c r="G1921" s="450">
        <v>240.95</v>
      </c>
      <c r="H1921" s="426">
        <f t="shared" si="29"/>
        <v>267.11</v>
      </c>
    </row>
    <row r="1922" spans="1:8" x14ac:dyDescent="0.25">
      <c r="A1922" s="449"/>
      <c r="B1922" s="449">
        <v>43484</v>
      </c>
      <c r="C1922" s="439" t="s">
        <v>7978</v>
      </c>
      <c r="D1922" s="449" t="s">
        <v>69</v>
      </c>
      <c r="E1922" s="449" t="s">
        <v>6189</v>
      </c>
      <c r="F1922" s="450">
        <v>1.52</v>
      </c>
      <c r="G1922" s="450">
        <v>1.38</v>
      </c>
      <c r="H1922" s="426">
        <f t="shared" si="29"/>
        <v>1.52</v>
      </c>
    </row>
    <row r="1923" spans="1:8" x14ac:dyDescent="0.25">
      <c r="A1923" s="449"/>
      <c r="B1923" s="449">
        <v>43496</v>
      </c>
      <c r="C1923" s="439" t="s">
        <v>7979</v>
      </c>
      <c r="D1923" s="449" t="s">
        <v>109</v>
      </c>
      <c r="E1923" s="449" t="s">
        <v>6189</v>
      </c>
      <c r="F1923" s="450">
        <v>254.69</v>
      </c>
      <c r="G1923" s="450">
        <v>229.76</v>
      </c>
      <c r="H1923" s="426">
        <f t="shared" si="29"/>
        <v>254.69</v>
      </c>
    </row>
    <row r="1924" spans="1:8" x14ac:dyDescent="0.25">
      <c r="A1924" s="449"/>
      <c r="B1924" s="449">
        <v>43485</v>
      </c>
      <c r="C1924" s="439" t="s">
        <v>7980</v>
      </c>
      <c r="D1924" s="449" t="s">
        <v>69</v>
      </c>
      <c r="E1924" s="449" t="s">
        <v>6189</v>
      </c>
      <c r="F1924" s="450">
        <v>1.36</v>
      </c>
      <c r="G1924" s="450">
        <v>1.23</v>
      </c>
      <c r="H1924" s="426">
        <f t="shared" si="29"/>
        <v>1.36</v>
      </c>
    </row>
    <row r="1925" spans="1:8" x14ac:dyDescent="0.25">
      <c r="A1925" s="449"/>
      <c r="B1925" s="449">
        <v>43497</v>
      </c>
      <c r="C1925" s="439" t="s">
        <v>7981</v>
      </c>
      <c r="D1925" s="449" t="s">
        <v>109</v>
      </c>
      <c r="E1925" s="449" t="s">
        <v>6189</v>
      </c>
      <c r="F1925" s="450">
        <v>227.86</v>
      </c>
      <c r="G1925" s="450">
        <v>205.62</v>
      </c>
      <c r="H1925" s="426">
        <f t="shared" si="29"/>
        <v>227.86</v>
      </c>
    </row>
    <row r="1926" spans="1:8" x14ac:dyDescent="0.25">
      <c r="A1926" s="449"/>
      <c r="B1926" s="449">
        <v>43487</v>
      </c>
      <c r="C1926" s="439" t="s">
        <v>7982</v>
      </c>
      <c r="D1926" s="449" t="s">
        <v>69</v>
      </c>
      <c r="E1926" s="449" t="s">
        <v>6189</v>
      </c>
      <c r="F1926" s="450">
        <v>1.41</v>
      </c>
      <c r="G1926" s="450">
        <v>1.27</v>
      </c>
      <c r="H1926" s="426">
        <f t="shared" si="29"/>
        <v>1.41</v>
      </c>
    </row>
    <row r="1927" spans="1:8" x14ac:dyDescent="0.25">
      <c r="A1927" s="449"/>
      <c r="B1927" s="449">
        <v>43499</v>
      </c>
      <c r="C1927" s="439" t="s">
        <v>7983</v>
      </c>
      <c r="D1927" s="449" t="s">
        <v>109</v>
      </c>
      <c r="E1927" s="449" t="s">
        <v>6189</v>
      </c>
      <c r="F1927" s="450">
        <v>235.42</v>
      </c>
      <c r="G1927" s="450">
        <v>212.36</v>
      </c>
      <c r="H1927" s="426">
        <f t="shared" si="29"/>
        <v>235.42</v>
      </c>
    </row>
    <row r="1928" spans="1:8" x14ac:dyDescent="0.25">
      <c r="A1928" s="449"/>
      <c r="B1928" s="449">
        <v>43486</v>
      </c>
      <c r="C1928" s="439" t="s">
        <v>7984</v>
      </c>
      <c r="D1928" s="449" t="s">
        <v>69</v>
      </c>
      <c r="E1928" s="449" t="s">
        <v>6189</v>
      </c>
      <c r="F1928" s="450">
        <v>1.01</v>
      </c>
      <c r="G1928" s="450">
        <v>0.92</v>
      </c>
      <c r="H1928" s="426">
        <f t="shared" si="29"/>
        <v>1.01</v>
      </c>
    </row>
    <row r="1929" spans="1:8" x14ac:dyDescent="0.25">
      <c r="A1929" s="449"/>
      <c r="B1929" s="449">
        <v>43498</v>
      </c>
      <c r="C1929" s="439" t="s">
        <v>7985</v>
      </c>
      <c r="D1929" s="449" t="s">
        <v>109</v>
      </c>
      <c r="E1929" s="449" t="s">
        <v>6189</v>
      </c>
      <c r="F1929" s="450">
        <v>169.49</v>
      </c>
      <c r="G1929" s="450">
        <v>152.93</v>
      </c>
      <c r="H1929" s="426">
        <f t="shared" si="29"/>
        <v>169.49</v>
      </c>
    </row>
    <row r="1930" spans="1:8" x14ac:dyDescent="0.25">
      <c r="A1930" s="449"/>
      <c r="B1930" s="449">
        <v>43488</v>
      </c>
      <c r="C1930" s="439" t="s">
        <v>7986</v>
      </c>
      <c r="D1930" s="449" t="s">
        <v>69</v>
      </c>
      <c r="E1930" s="449" t="s">
        <v>6189</v>
      </c>
      <c r="F1930" s="450">
        <v>1.02</v>
      </c>
      <c r="G1930" s="450">
        <v>0.92</v>
      </c>
      <c r="H1930" s="426">
        <f t="shared" si="29"/>
        <v>1.02</v>
      </c>
    </row>
    <row r="1931" spans="1:8" x14ac:dyDescent="0.25">
      <c r="A1931" s="449"/>
      <c r="B1931" s="449">
        <v>43500</v>
      </c>
      <c r="C1931" s="439" t="s">
        <v>7987</v>
      </c>
      <c r="D1931" s="449" t="s">
        <v>109</v>
      </c>
      <c r="E1931" s="449" t="s">
        <v>6189</v>
      </c>
      <c r="F1931" s="450">
        <v>170.53</v>
      </c>
      <c r="G1931" s="450">
        <v>153.80000000000001</v>
      </c>
      <c r="H1931" s="426">
        <f t="shared" si="29"/>
        <v>170.53</v>
      </c>
    </row>
    <row r="1932" spans="1:8" x14ac:dyDescent="0.25">
      <c r="A1932" s="449"/>
      <c r="B1932" s="449">
        <v>43489</v>
      </c>
      <c r="C1932" s="439" t="s">
        <v>7988</v>
      </c>
      <c r="D1932" s="449" t="s">
        <v>69</v>
      </c>
      <c r="E1932" s="449" t="s">
        <v>6189</v>
      </c>
      <c r="F1932" s="450">
        <v>1.62</v>
      </c>
      <c r="G1932" s="450">
        <v>1.47</v>
      </c>
      <c r="H1932" s="426">
        <f t="shared" ref="H1932:H1995" si="30">IF(F1932&gt;0,F1932,G1932)</f>
        <v>1.62</v>
      </c>
    </row>
    <row r="1933" spans="1:8" x14ac:dyDescent="0.25">
      <c r="A1933" s="449"/>
      <c r="B1933" s="449">
        <v>43501</v>
      </c>
      <c r="C1933" s="439" t="s">
        <v>7989</v>
      </c>
      <c r="D1933" s="449" t="s">
        <v>109</v>
      </c>
      <c r="E1933" s="449" t="s">
        <v>6189</v>
      </c>
      <c r="F1933" s="450">
        <v>271.42</v>
      </c>
      <c r="G1933" s="450">
        <v>244.86</v>
      </c>
      <c r="H1933" s="426">
        <f t="shared" si="30"/>
        <v>271.42</v>
      </c>
    </row>
    <row r="1934" spans="1:8" x14ac:dyDescent="0.25">
      <c r="A1934" s="449"/>
      <c r="B1934" s="449">
        <v>43490</v>
      </c>
      <c r="C1934" s="439" t="s">
        <v>7990</v>
      </c>
      <c r="D1934" s="449" t="s">
        <v>69</v>
      </c>
      <c r="E1934" s="449" t="s">
        <v>6189</v>
      </c>
      <c r="F1934" s="450">
        <v>2.06</v>
      </c>
      <c r="G1934" s="450">
        <v>1.87</v>
      </c>
      <c r="H1934" s="426">
        <f t="shared" si="30"/>
        <v>2.06</v>
      </c>
    </row>
    <row r="1935" spans="1:8" x14ac:dyDescent="0.25">
      <c r="A1935" s="449"/>
      <c r="B1935" s="449">
        <v>43502</v>
      </c>
      <c r="C1935" s="439" t="s">
        <v>7991</v>
      </c>
      <c r="D1935" s="449" t="s">
        <v>109</v>
      </c>
      <c r="E1935" s="449" t="s">
        <v>6189</v>
      </c>
      <c r="F1935" s="450">
        <v>344.99</v>
      </c>
      <c r="G1935" s="450">
        <v>311.25</v>
      </c>
      <c r="H1935" s="426">
        <f t="shared" si="30"/>
        <v>344.99</v>
      </c>
    </row>
    <row r="1936" spans="1:8" x14ac:dyDescent="0.25">
      <c r="A1936" s="449"/>
      <c r="B1936" s="449">
        <v>43491</v>
      </c>
      <c r="C1936" s="439" t="s">
        <v>7992</v>
      </c>
      <c r="D1936" s="449" t="s">
        <v>69</v>
      </c>
      <c r="E1936" s="449" t="s">
        <v>6189</v>
      </c>
      <c r="F1936" s="450">
        <v>1.7</v>
      </c>
      <c r="G1936" s="450">
        <v>1.54</v>
      </c>
      <c r="H1936" s="426">
        <f t="shared" si="30"/>
        <v>1.7</v>
      </c>
    </row>
    <row r="1937" spans="1:8" x14ac:dyDescent="0.25">
      <c r="A1937" s="449"/>
      <c r="B1937" s="449">
        <v>43503</v>
      </c>
      <c r="C1937" s="439" t="s">
        <v>7993</v>
      </c>
      <c r="D1937" s="449" t="s">
        <v>109</v>
      </c>
      <c r="E1937" s="449" t="s">
        <v>6189</v>
      </c>
      <c r="F1937" s="450">
        <v>284.18</v>
      </c>
      <c r="G1937" s="450">
        <v>256.38</v>
      </c>
      <c r="H1937" s="426">
        <f t="shared" si="30"/>
        <v>284.18</v>
      </c>
    </row>
    <row r="1938" spans="1:8" x14ac:dyDescent="0.25">
      <c r="A1938" s="449"/>
      <c r="B1938" s="449">
        <v>43492</v>
      </c>
      <c r="C1938" s="439" t="s">
        <v>7994</v>
      </c>
      <c r="D1938" s="449" t="s">
        <v>69</v>
      </c>
      <c r="E1938" s="449" t="s">
        <v>6189</v>
      </c>
      <c r="F1938" s="450">
        <v>2.4700000000000002</v>
      </c>
      <c r="G1938" s="450">
        <v>2.2400000000000002</v>
      </c>
      <c r="H1938" s="426">
        <f t="shared" si="30"/>
        <v>2.4700000000000002</v>
      </c>
    </row>
    <row r="1939" spans="1:8" x14ac:dyDescent="0.25">
      <c r="A1939" s="449"/>
      <c r="B1939" s="449">
        <v>43504</v>
      </c>
      <c r="C1939" s="439" t="s">
        <v>7995</v>
      </c>
      <c r="D1939" s="449" t="s">
        <v>109</v>
      </c>
      <c r="E1939" s="449" t="s">
        <v>6189</v>
      </c>
      <c r="F1939" s="450">
        <v>413.53</v>
      </c>
      <c r="G1939" s="450">
        <v>373.09</v>
      </c>
      <c r="H1939" s="426">
        <f t="shared" si="30"/>
        <v>413.53</v>
      </c>
    </row>
    <row r="1940" spans="1:8" x14ac:dyDescent="0.25">
      <c r="A1940" s="449"/>
      <c r="B1940" s="449">
        <v>43493</v>
      </c>
      <c r="C1940" s="439" t="s">
        <v>7996</v>
      </c>
      <c r="D1940" s="449" t="s">
        <v>69</v>
      </c>
      <c r="E1940" s="449" t="s">
        <v>6189</v>
      </c>
      <c r="F1940" s="450">
        <v>0.82</v>
      </c>
      <c r="G1940" s="450">
        <v>0.75</v>
      </c>
      <c r="H1940" s="426">
        <f t="shared" si="30"/>
        <v>0.82</v>
      </c>
    </row>
    <row r="1941" spans="1:8" x14ac:dyDescent="0.25">
      <c r="A1941" s="449"/>
      <c r="B1941" s="449">
        <v>43505</v>
      </c>
      <c r="C1941" s="439" t="s">
        <v>7997</v>
      </c>
      <c r="D1941" s="449" t="s">
        <v>109</v>
      </c>
      <c r="E1941" s="449" t="s">
        <v>6189</v>
      </c>
      <c r="F1941" s="450">
        <v>137.97</v>
      </c>
      <c r="G1941" s="450">
        <v>124.49</v>
      </c>
      <c r="H1941" s="426">
        <f t="shared" si="30"/>
        <v>137.97</v>
      </c>
    </row>
    <row r="1942" spans="1:8" x14ac:dyDescent="0.25">
      <c r="A1942" s="449"/>
      <c r="B1942" s="449">
        <v>38476</v>
      </c>
      <c r="C1942" s="439" t="s">
        <v>7998</v>
      </c>
      <c r="D1942" s="449" t="s">
        <v>60</v>
      </c>
      <c r="E1942" s="449" t="s">
        <v>5365</v>
      </c>
      <c r="F1942" s="450">
        <v>249.36</v>
      </c>
      <c r="G1942" s="450">
        <v>279.5</v>
      </c>
      <c r="H1942" s="426">
        <f t="shared" si="30"/>
        <v>249.36</v>
      </c>
    </row>
    <row r="1943" spans="1:8" x14ac:dyDescent="0.25">
      <c r="A1943" s="449"/>
      <c r="B1943" s="449">
        <v>38477</v>
      </c>
      <c r="C1943" s="439" t="s">
        <v>7999</v>
      </c>
      <c r="D1943" s="449" t="s">
        <v>60</v>
      </c>
      <c r="E1943" s="449" t="s">
        <v>5365</v>
      </c>
      <c r="F1943" s="450">
        <v>661.21</v>
      </c>
      <c r="G1943" s="450">
        <v>741.13</v>
      </c>
      <c r="H1943" s="426">
        <f t="shared" si="30"/>
        <v>661.21</v>
      </c>
    </row>
    <row r="1944" spans="1:8" x14ac:dyDescent="0.25">
      <c r="A1944" s="449"/>
      <c r="B1944" s="449">
        <v>45112</v>
      </c>
      <c r="C1944" s="439" t="s">
        <v>8000</v>
      </c>
      <c r="D1944" s="449" t="s">
        <v>60</v>
      </c>
      <c r="E1944" s="449" t="s">
        <v>5365</v>
      </c>
      <c r="F1944" s="450">
        <v>1060723.72</v>
      </c>
      <c r="G1944" s="450">
        <v>1102873.95</v>
      </c>
      <c r="H1944" s="426">
        <f t="shared" si="30"/>
        <v>1060723.72</v>
      </c>
    </row>
    <row r="1945" spans="1:8" x14ac:dyDescent="0.25">
      <c r="A1945" s="449"/>
      <c r="B1945" s="449">
        <v>14525</v>
      </c>
      <c r="C1945" s="439" t="s">
        <v>8001</v>
      </c>
      <c r="D1945" s="449" t="s">
        <v>60</v>
      </c>
      <c r="E1945" s="449" t="s">
        <v>5365</v>
      </c>
      <c r="F1945" s="450">
        <v>922198.17</v>
      </c>
      <c r="G1945" s="450">
        <v>958843.78</v>
      </c>
      <c r="H1945" s="426">
        <f t="shared" si="30"/>
        <v>922198.17</v>
      </c>
    </row>
    <row r="1946" spans="1:8" x14ac:dyDescent="0.25">
      <c r="A1946" s="449"/>
      <c r="B1946" s="449">
        <v>10685</v>
      </c>
      <c r="C1946" s="439" t="s">
        <v>8002</v>
      </c>
      <c r="D1946" s="449" t="s">
        <v>60</v>
      </c>
      <c r="E1946" s="449" t="s">
        <v>6189</v>
      </c>
      <c r="F1946" s="450">
        <v>815000</v>
      </c>
      <c r="G1946" s="450">
        <v>847385.85</v>
      </c>
      <c r="H1946" s="426">
        <f t="shared" si="30"/>
        <v>815000</v>
      </c>
    </row>
    <row r="1947" spans="1:8" x14ac:dyDescent="0.25">
      <c r="A1947" s="449"/>
      <c r="B1947" s="449">
        <v>40636</v>
      </c>
      <c r="C1947" s="439" t="s">
        <v>8003</v>
      </c>
      <c r="D1947" s="449" t="s">
        <v>60</v>
      </c>
      <c r="E1947" s="449" t="s">
        <v>5365</v>
      </c>
      <c r="F1947" s="450">
        <v>1128570.19</v>
      </c>
      <c r="G1947" s="450">
        <v>1173416.45</v>
      </c>
      <c r="H1947" s="426">
        <f t="shared" si="30"/>
        <v>1128570.19</v>
      </c>
    </row>
    <row r="1948" spans="1:8" x14ac:dyDescent="0.25">
      <c r="A1948" s="449"/>
      <c r="B1948" s="449">
        <v>4111</v>
      </c>
      <c r="C1948" s="439" t="s">
        <v>8004</v>
      </c>
      <c r="D1948" s="449" t="s">
        <v>60</v>
      </c>
      <c r="E1948" s="449" t="s">
        <v>5365</v>
      </c>
      <c r="F1948" s="450">
        <v>58.77</v>
      </c>
      <c r="G1948" s="450">
        <v>47.59</v>
      </c>
      <c r="H1948" s="426">
        <f t="shared" si="30"/>
        <v>58.77</v>
      </c>
    </row>
    <row r="1949" spans="1:8" x14ac:dyDescent="0.25">
      <c r="A1949" s="449"/>
      <c r="B1949" s="449">
        <v>44538</v>
      </c>
      <c r="C1949" s="439" t="s">
        <v>13553</v>
      </c>
      <c r="D1949" s="449" t="s">
        <v>60</v>
      </c>
      <c r="E1949" s="449" t="s">
        <v>5365</v>
      </c>
      <c r="F1949" s="450">
        <v>54.86</v>
      </c>
      <c r="G1949" s="450">
        <v>61.49</v>
      </c>
      <c r="H1949" s="426">
        <f t="shared" si="30"/>
        <v>54.86</v>
      </c>
    </row>
    <row r="1950" spans="1:8" x14ac:dyDescent="0.25">
      <c r="A1950" s="449"/>
      <c r="B1950" s="449">
        <v>12</v>
      </c>
      <c r="C1950" s="439" t="s">
        <v>8005</v>
      </c>
      <c r="D1950" s="449" t="s">
        <v>60</v>
      </c>
      <c r="E1950" s="449" t="s">
        <v>5365</v>
      </c>
      <c r="F1950" s="450">
        <v>6.91</v>
      </c>
      <c r="G1950" s="450">
        <v>7.75</v>
      </c>
      <c r="H1950" s="426">
        <f t="shared" si="30"/>
        <v>6.91</v>
      </c>
    </row>
    <row r="1951" spans="1:8" x14ac:dyDescent="0.25">
      <c r="A1951" s="449"/>
      <c r="B1951" s="449">
        <v>37554</v>
      </c>
      <c r="C1951" s="439" t="s">
        <v>8006</v>
      </c>
      <c r="D1951" s="449" t="s">
        <v>60</v>
      </c>
      <c r="E1951" s="449" t="s">
        <v>5365</v>
      </c>
      <c r="F1951" s="450">
        <v>193.77</v>
      </c>
      <c r="G1951" s="450">
        <v>388.42</v>
      </c>
      <c r="H1951" s="426">
        <f t="shared" si="30"/>
        <v>193.77</v>
      </c>
    </row>
    <row r="1952" spans="1:8" x14ac:dyDescent="0.25">
      <c r="A1952" s="449"/>
      <c r="B1952" s="449">
        <v>37555</v>
      </c>
      <c r="C1952" s="439" t="s">
        <v>8007</v>
      </c>
      <c r="D1952" s="449" t="s">
        <v>60</v>
      </c>
      <c r="E1952" s="449" t="s">
        <v>5365</v>
      </c>
      <c r="F1952" s="450">
        <v>235.71</v>
      </c>
      <c r="G1952" s="450">
        <v>472.49</v>
      </c>
      <c r="H1952" s="426">
        <f t="shared" si="30"/>
        <v>235.71</v>
      </c>
    </row>
    <row r="1953" spans="1:8" x14ac:dyDescent="0.25">
      <c r="A1953" s="449"/>
      <c r="B1953" s="449">
        <v>10902</v>
      </c>
      <c r="C1953" s="439" t="s">
        <v>8008</v>
      </c>
      <c r="D1953" s="449" t="s">
        <v>60</v>
      </c>
      <c r="E1953" s="449" t="s">
        <v>5365</v>
      </c>
      <c r="F1953" s="450">
        <v>59.14</v>
      </c>
      <c r="G1953" s="450">
        <v>118.56</v>
      </c>
      <c r="H1953" s="426">
        <f t="shared" si="30"/>
        <v>59.14</v>
      </c>
    </row>
    <row r="1954" spans="1:8" x14ac:dyDescent="0.25">
      <c r="A1954" s="449"/>
      <c r="B1954" s="449">
        <v>20965</v>
      </c>
      <c r="C1954" s="439" t="s">
        <v>8009</v>
      </c>
      <c r="D1954" s="449" t="s">
        <v>60</v>
      </c>
      <c r="E1954" s="449" t="s">
        <v>5365</v>
      </c>
      <c r="F1954" s="450">
        <v>59.69</v>
      </c>
      <c r="G1954" s="450">
        <v>119.66</v>
      </c>
      <c r="H1954" s="426">
        <f t="shared" si="30"/>
        <v>59.69</v>
      </c>
    </row>
    <row r="1955" spans="1:8" x14ac:dyDescent="0.25">
      <c r="A1955" s="449"/>
      <c r="B1955" s="449">
        <v>20966</v>
      </c>
      <c r="C1955" s="439" t="s">
        <v>8010</v>
      </c>
      <c r="D1955" s="449" t="s">
        <v>60</v>
      </c>
      <c r="E1955" s="449" t="s">
        <v>5365</v>
      </c>
      <c r="F1955" s="450">
        <v>64.27</v>
      </c>
      <c r="G1955" s="450">
        <v>128.85</v>
      </c>
      <c r="H1955" s="426">
        <f t="shared" si="30"/>
        <v>64.27</v>
      </c>
    </row>
    <row r="1956" spans="1:8" x14ac:dyDescent="0.25">
      <c r="A1956" s="449"/>
      <c r="B1956" s="449">
        <v>10903</v>
      </c>
      <c r="C1956" s="439" t="s">
        <v>8011</v>
      </c>
      <c r="D1956" s="449" t="s">
        <v>60</v>
      </c>
      <c r="E1956" s="449" t="s">
        <v>5365</v>
      </c>
      <c r="F1956" s="450">
        <v>97.42</v>
      </c>
      <c r="G1956" s="450">
        <v>195.29</v>
      </c>
      <c r="H1956" s="426">
        <f t="shared" si="30"/>
        <v>97.42</v>
      </c>
    </row>
    <row r="1957" spans="1:8" x14ac:dyDescent="0.25">
      <c r="A1957" s="449"/>
      <c r="B1957" s="449">
        <v>20967</v>
      </c>
      <c r="C1957" s="439" t="s">
        <v>8012</v>
      </c>
      <c r="D1957" s="449" t="s">
        <v>60</v>
      </c>
      <c r="E1957" s="449" t="s">
        <v>5365</v>
      </c>
      <c r="F1957" s="450">
        <v>97.42</v>
      </c>
      <c r="G1957" s="450">
        <v>195.29</v>
      </c>
      <c r="H1957" s="426">
        <f t="shared" si="30"/>
        <v>97.42</v>
      </c>
    </row>
    <row r="1958" spans="1:8" x14ac:dyDescent="0.25">
      <c r="A1958" s="449"/>
      <c r="B1958" s="449">
        <v>20968</v>
      </c>
      <c r="C1958" s="439" t="s">
        <v>8013</v>
      </c>
      <c r="D1958" s="449" t="s">
        <v>60</v>
      </c>
      <c r="E1958" s="449" t="s">
        <v>5365</v>
      </c>
      <c r="F1958" s="450">
        <v>106.85</v>
      </c>
      <c r="G1958" s="450">
        <v>214.19</v>
      </c>
      <c r="H1958" s="426">
        <f t="shared" si="30"/>
        <v>106.85</v>
      </c>
    </row>
    <row r="1959" spans="1:8" x14ac:dyDescent="0.25">
      <c r="A1959" s="449"/>
      <c r="B1959" s="449">
        <v>39017</v>
      </c>
      <c r="C1959" s="439" t="s">
        <v>8014</v>
      </c>
      <c r="D1959" s="449" t="s">
        <v>60</v>
      </c>
      <c r="E1959" s="449" t="s">
        <v>5365</v>
      </c>
      <c r="F1959" s="450">
        <v>0.14000000000000001</v>
      </c>
      <c r="G1959" s="450">
        <v>0.22</v>
      </c>
      <c r="H1959" s="426">
        <f t="shared" si="30"/>
        <v>0.14000000000000001</v>
      </c>
    </row>
    <row r="1960" spans="1:8" x14ac:dyDescent="0.25">
      <c r="A1960" s="449"/>
      <c r="B1960" s="449">
        <v>39315</v>
      </c>
      <c r="C1960" s="439" t="s">
        <v>8015</v>
      </c>
      <c r="D1960" s="449" t="s">
        <v>60</v>
      </c>
      <c r="E1960" s="449" t="s">
        <v>5365</v>
      </c>
      <c r="F1960" s="450">
        <v>0.22</v>
      </c>
      <c r="G1960" s="450">
        <v>0.36</v>
      </c>
      <c r="H1960" s="426">
        <f t="shared" si="30"/>
        <v>0.22</v>
      </c>
    </row>
    <row r="1961" spans="1:8" x14ac:dyDescent="0.25">
      <c r="A1961" s="449"/>
      <c r="B1961" s="449">
        <v>39016</v>
      </c>
      <c r="C1961" s="439" t="s">
        <v>8016</v>
      </c>
      <c r="D1961" s="449" t="s">
        <v>60</v>
      </c>
      <c r="E1961" s="449" t="s">
        <v>5365</v>
      </c>
      <c r="F1961" s="450">
        <v>0.23</v>
      </c>
      <c r="G1961" s="450">
        <v>0.36</v>
      </c>
      <c r="H1961" s="426">
        <f t="shared" si="30"/>
        <v>0.23</v>
      </c>
    </row>
    <row r="1962" spans="1:8" x14ac:dyDescent="0.25">
      <c r="A1962" s="449"/>
      <c r="B1962" s="449">
        <v>39481</v>
      </c>
      <c r="C1962" s="439" t="s">
        <v>8017</v>
      </c>
      <c r="D1962" s="449" t="s">
        <v>60</v>
      </c>
      <c r="E1962" s="449" t="s">
        <v>5365</v>
      </c>
      <c r="F1962" s="450">
        <v>1.1100000000000001</v>
      </c>
      <c r="G1962" s="450">
        <v>1.76</v>
      </c>
      <c r="H1962" s="426">
        <f t="shared" si="30"/>
        <v>1.1100000000000001</v>
      </c>
    </row>
    <row r="1963" spans="1:8" x14ac:dyDescent="0.25">
      <c r="A1963" s="449"/>
      <c r="B1963" s="449">
        <v>39013</v>
      </c>
      <c r="C1963" s="439" t="s">
        <v>8018</v>
      </c>
      <c r="D1963" s="449" t="s">
        <v>60</v>
      </c>
      <c r="E1963" s="449" t="s">
        <v>5365</v>
      </c>
      <c r="F1963" s="450">
        <v>0.94</v>
      </c>
      <c r="G1963" s="450">
        <v>1.5</v>
      </c>
      <c r="H1963" s="426">
        <f t="shared" si="30"/>
        <v>0.94</v>
      </c>
    </row>
    <row r="1964" spans="1:8" x14ac:dyDescent="0.25">
      <c r="A1964" s="449"/>
      <c r="B1964" s="449">
        <v>44919</v>
      </c>
      <c r="C1964" s="439" t="s">
        <v>8019</v>
      </c>
      <c r="D1964" s="449" t="s">
        <v>60</v>
      </c>
      <c r="E1964" s="449" t="s">
        <v>5365</v>
      </c>
      <c r="F1964" s="450">
        <v>1.77</v>
      </c>
      <c r="G1964" s="450">
        <v>2.8</v>
      </c>
      <c r="H1964" s="426">
        <f t="shared" si="30"/>
        <v>1.77</v>
      </c>
    </row>
    <row r="1965" spans="1:8" x14ac:dyDescent="0.25">
      <c r="A1965" s="449"/>
      <c r="B1965" s="449">
        <v>40433</v>
      </c>
      <c r="C1965" s="439" t="s">
        <v>8020</v>
      </c>
      <c r="D1965" s="449" t="s">
        <v>60</v>
      </c>
      <c r="E1965" s="449" t="s">
        <v>5365</v>
      </c>
      <c r="F1965" s="450">
        <v>0.98</v>
      </c>
      <c r="G1965" s="450">
        <v>1.55</v>
      </c>
      <c r="H1965" s="426">
        <f t="shared" si="30"/>
        <v>0.98</v>
      </c>
    </row>
    <row r="1966" spans="1:8" x14ac:dyDescent="0.25">
      <c r="A1966" s="449"/>
      <c r="B1966" s="449">
        <v>20219</v>
      </c>
      <c r="C1966" s="439" t="s">
        <v>8021</v>
      </c>
      <c r="D1966" s="449" t="s">
        <v>60</v>
      </c>
      <c r="E1966" s="449" t="s">
        <v>6189</v>
      </c>
      <c r="F1966" s="450"/>
      <c r="G1966" s="450">
        <v>131780</v>
      </c>
      <c r="H1966" s="426">
        <f t="shared" si="30"/>
        <v>131780</v>
      </c>
    </row>
    <row r="1967" spans="1:8" x14ac:dyDescent="0.25">
      <c r="A1967" s="449"/>
      <c r="B1967" s="449">
        <v>36484</v>
      </c>
      <c r="C1967" s="439" t="s">
        <v>8022</v>
      </c>
      <c r="D1967" s="449" t="s">
        <v>60</v>
      </c>
      <c r="E1967" s="449" t="s">
        <v>5365</v>
      </c>
      <c r="F1967" s="450"/>
      <c r="G1967" s="450">
        <v>279744.94</v>
      </c>
      <c r="H1967" s="426">
        <f t="shared" si="30"/>
        <v>279744.94</v>
      </c>
    </row>
    <row r="1968" spans="1:8" x14ac:dyDescent="0.25">
      <c r="A1968" s="449"/>
      <c r="B1968" s="449">
        <v>38368</v>
      </c>
      <c r="C1968" s="439" t="s">
        <v>8023</v>
      </c>
      <c r="D1968" s="449" t="s">
        <v>60</v>
      </c>
      <c r="E1968" s="449" t="s">
        <v>5365</v>
      </c>
      <c r="F1968" s="450">
        <v>6.94</v>
      </c>
      <c r="G1968" s="450">
        <v>7.42</v>
      </c>
      <c r="H1968" s="426">
        <f t="shared" si="30"/>
        <v>6.94</v>
      </c>
    </row>
    <row r="1969" spans="1:8" x14ac:dyDescent="0.25">
      <c r="A1969" s="449"/>
      <c r="B1969" s="449">
        <v>38367</v>
      </c>
      <c r="C1969" s="439" t="s">
        <v>8024</v>
      </c>
      <c r="D1969" s="449" t="s">
        <v>60</v>
      </c>
      <c r="E1969" s="449" t="s">
        <v>5365</v>
      </c>
      <c r="F1969" s="450">
        <v>12.35</v>
      </c>
      <c r="G1969" s="450">
        <v>13.84</v>
      </c>
      <c r="H1969" s="426">
        <f t="shared" si="30"/>
        <v>12.35</v>
      </c>
    </row>
    <row r="1970" spans="1:8" x14ac:dyDescent="0.25">
      <c r="A1970" s="449"/>
      <c r="B1970" s="449">
        <v>38091</v>
      </c>
      <c r="C1970" s="439" t="s">
        <v>8025</v>
      </c>
      <c r="D1970" s="449" t="s">
        <v>60</v>
      </c>
      <c r="E1970" s="449" t="s">
        <v>5365</v>
      </c>
      <c r="F1970" s="450">
        <v>2.9</v>
      </c>
      <c r="G1970" s="450">
        <v>2.63</v>
      </c>
      <c r="H1970" s="426">
        <f t="shared" si="30"/>
        <v>2.9</v>
      </c>
    </row>
    <row r="1971" spans="1:8" x14ac:dyDescent="0.25">
      <c r="A1971" s="449"/>
      <c r="B1971" s="449">
        <v>38095</v>
      </c>
      <c r="C1971" s="439" t="s">
        <v>8026</v>
      </c>
      <c r="D1971" s="449" t="s">
        <v>60</v>
      </c>
      <c r="E1971" s="449" t="s">
        <v>5365</v>
      </c>
      <c r="F1971" s="450">
        <v>6.14</v>
      </c>
      <c r="G1971" s="450">
        <v>5.58</v>
      </c>
      <c r="H1971" s="426">
        <f t="shared" si="30"/>
        <v>6.14</v>
      </c>
    </row>
    <row r="1972" spans="1:8" x14ac:dyDescent="0.25">
      <c r="A1972" s="449"/>
      <c r="B1972" s="449">
        <v>38092</v>
      </c>
      <c r="C1972" s="439" t="s">
        <v>8027</v>
      </c>
      <c r="D1972" s="449" t="s">
        <v>60</v>
      </c>
      <c r="E1972" s="449" t="s">
        <v>5365</v>
      </c>
      <c r="F1972" s="450">
        <v>2.75</v>
      </c>
      <c r="G1972" s="450">
        <v>2.5</v>
      </c>
      <c r="H1972" s="426">
        <f t="shared" si="30"/>
        <v>2.75</v>
      </c>
    </row>
    <row r="1973" spans="1:8" x14ac:dyDescent="0.25">
      <c r="A1973" s="449"/>
      <c r="B1973" s="449">
        <v>38093</v>
      </c>
      <c r="C1973" s="439" t="s">
        <v>8028</v>
      </c>
      <c r="D1973" s="449" t="s">
        <v>60</v>
      </c>
      <c r="E1973" s="449" t="s">
        <v>5365</v>
      </c>
      <c r="F1973" s="450">
        <v>2.84</v>
      </c>
      <c r="G1973" s="450">
        <v>2.58</v>
      </c>
      <c r="H1973" s="426">
        <f t="shared" si="30"/>
        <v>2.84</v>
      </c>
    </row>
    <row r="1974" spans="1:8" x14ac:dyDescent="0.25">
      <c r="A1974" s="449"/>
      <c r="B1974" s="449">
        <v>38096</v>
      </c>
      <c r="C1974" s="439" t="s">
        <v>8029</v>
      </c>
      <c r="D1974" s="449" t="s">
        <v>60</v>
      </c>
      <c r="E1974" s="449" t="s">
        <v>5365</v>
      </c>
      <c r="F1974" s="450">
        <v>6.6</v>
      </c>
      <c r="G1974" s="450">
        <v>6</v>
      </c>
      <c r="H1974" s="426">
        <f t="shared" si="30"/>
        <v>6.6</v>
      </c>
    </row>
    <row r="1975" spans="1:8" x14ac:dyDescent="0.25">
      <c r="A1975" s="449"/>
      <c r="B1975" s="449">
        <v>38094</v>
      </c>
      <c r="C1975" s="439" t="s">
        <v>8030</v>
      </c>
      <c r="D1975" s="449" t="s">
        <v>60</v>
      </c>
      <c r="E1975" s="449" t="s">
        <v>5365</v>
      </c>
      <c r="F1975" s="450">
        <v>3.48</v>
      </c>
      <c r="G1975" s="450">
        <v>3.16</v>
      </c>
      <c r="H1975" s="426">
        <f t="shared" si="30"/>
        <v>3.48</v>
      </c>
    </row>
    <row r="1976" spans="1:8" x14ac:dyDescent="0.25">
      <c r="A1976" s="449"/>
      <c r="B1976" s="449">
        <v>38097</v>
      </c>
      <c r="C1976" s="439" t="s">
        <v>8031</v>
      </c>
      <c r="D1976" s="449" t="s">
        <v>60</v>
      </c>
      <c r="E1976" s="449" t="s">
        <v>5365</v>
      </c>
      <c r="F1976" s="450">
        <v>7.08</v>
      </c>
      <c r="G1976" s="450">
        <v>6.43</v>
      </c>
      <c r="H1976" s="426">
        <f t="shared" si="30"/>
        <v>7.08</v>
      </c>
    </row>
    <row r="1977" spans="1:8" x14ac:dyDescent="0.25">
      <c r="A1977" s="449"/>
      <c r="B1977" s="449">
        <v>38098</v>
      </c>
      <c r="C1977" s="439" t="s">
        <v>8032</v>
      </c>
      <c r="D1977" s="449" t="s">
        <v>60</v>
      </c>
      <c r="E1977" s="449" t="s">
        <v>5365</v>
      </c>
      <c r="F1977" s="450">
        <v>7.08</v>
      </c>
      <c r="G1977" s="450">
        <v>6.43</v>
      </c>
      <c r="H1977" s="426">
        <f t="shared" si="30"/>
        <v>7.08</v>
      </c>
    </row>
    <row r="1978" spans="1:8" x14ac:dyDescent="0.25">
      <c r="A1978" s="449"/>
      <c r="B1978" s="449">
        <v>11186</v>
      </c>
      <c r="C1978" s="439" t="s">
        <v>8033</v>
      </c>
      <c r="D1978" s="449" t="s">
        <v>71</v>
      </c>
      <c r="E1978" s="449" t="s">
        <v>5365</v>
      </c>
      <c r="F1978" s="450">
        <v>313.89999999999998</v>
      </c>
      <c r="G1978" s="450">
        <v>544.66</v>
      </c>
      <c r="H1978" s="426">
        <f t="shared" si="30"/>
        <v>313.89999999999998</v>
      </c>
    </row>
    <row r="1979" spans="1:8" x14ac:dyDescent="0.25">
      <c r="A1979" s="449"/>
      <c r="B1979" s="449">
        <v>11558</v>
      </c>
      <c r="C1979" s="439" t="s">
        <v>8034</v>
      </c>
      <c r="D1979" s="449" t="s">
        <v>6583</v>
      </c>
      <c r="E1979" s="449" t="s">
        <v>5365</v>
      </c>
      <c r="F1979" s="450">
        <v>15.93</v>
      </c>
      <c r="G1979" s="450">
        <v>14.34</v>
      </c>
      <c r="H1979" s="426">
        <f t="shared" si="30"/>
        <v>15.93</v>
      </c>
    </row>
    <row r="1980" spans="1:8" x14ac:dyDescent="0.25">
      <c r="A1980" s="449"/>
      <c r="B1980" s="449">
        <v>11557</v>
      </c>
      <c r="C1980" s="439" t="s">
        <v>8035</v>
      </c>
      <c r="D1980" s="449" t="s">
        <v>6583</v>
      </c>
      <c r="E1980" s="449" t="s">
        <v>5365</v>
      </c>
      <c r="F1980" s="450">
        <v>40.340000000000003</v>
      </c>
      <c r="G1980" s="450">
        <v>36.29</v>
      </c>
      <c r="H1980" s="426">
        <f t="shared" si="30"/>
        <v>40.340000000000003</v>
      </c>
    </row>
    <row r="1981" spans="1:8" x14ac:dyDescent="0.25">
      <c r="A1981" s="449"/>
      <c r="B1981" s="449">
        <v>2759</v>
      </c>
      <c r="C1981" s="439" t="s">
        <v>8036</v>
      </c>
      <c r="D1981" s="449" t="s">
        <v>60</v>
      </c>
      <c r="E1981" s="449" t="s">
        <v>6189</v>
      </c>
      <c r="F1981" s="450"/>
      <c r="G1981" s="450">
        <v>9.68</v>
      </c>
      <c r="H1981" s="426">
        <f t="shared" si="30"/>
        <v>9.68</v>
      </c>
    </row>
    <row r="1982" spans="1:8" x14ac:dyDescent="0.25">
      <c r="A1982" s="449"/>
      <c r="B1982" s="449">
        <v>38124</v>
      </c>
      <c r="C1982" s="439" t="s">
        <v>8037</v>
      </c>
      <c r="D1982" s="449" t="s">
        <v>60</v>
      </c>
      <c r="E1982" s="449" t="s">
        <v>6189</v>
      </c>
      <c r="F1982" s="450">
        <v>29.99</v>
      </c>
      <c r="G1982" s="450">
        <v>28</v>
      </c>
      <c r="H1982" s="426">
        <f t="shared" si="30"/>
        <v>29.99</v>
      </c>
    </row>
    <row r="1983" spans="1:8" x14ac:dyDescent="0.25">
      <c r="A1983" s="449"/>
      <c r="B1983" s="449">
        <v>38380</v>
      </c>
      <c r="C1983" s="439" t="s">
        <v>8038</v>
      </c>
      <c r="D1983" s="449" t="s">
        <v>60</v>
      </c>
      <c r="E1983" s="449" t="s">
        <v>5365</v>
      </c>
      <c r="F1983" s="450">
        <v>20.54</v>
      </c>
      <c r="G1983" s="450">
        <v>23.02</v>
      </c>
      <c r="H1983" s="426">
        <f t="shared" si="30"/>
        <v>20.54</v>
      </c>
    </row>
    <row r="1984" spans="1:8" x14ac:dyDescent="0.25">
      <c r="A1984" s="449"/>
      <c r="B1984" s="449">
        <v>45278</v>
      </c>
      <c r="C1984" s="439" t="s">
        <v>13554</v>
      </c>
      <c r="D1984" s="449" t="s">
        <v>60</v>
      </c>
      <c r="E1984" s="449" t="s">
        <v>5365</v>
      </c>
      <c r="F1984" s="450">
        <v>125.98</v>
      </c>
      <c r="G1984" s="450">
        <v>106.91</v>
      </c>
      <c r="H1984" s="426">
        <f t="shared" si="30"/>
        <v>125.98</v>
      </c>
    </row>
    <row r="1985" spans="1:8" x14ac:dyDescent="0.25">
      <c r="A1985" s="449"/>
      <c r="B1985" s="449">
        <v>42429</v>
      </c>
      <c r="C1985" s="439" t="s">
        <v>8039</v>
      </c>
      <c r="D1985" s="449" t="s">
        <v>60</v>
      </c>
      <c r="E1985" s="449" t="s">
        <v>5365</v>
      </c>
      <c r="F1985" s="450"/>
      <c r="G1985" s="450">
        <v>6025.1</v>
      </c>
      <c r="H1985" s="426">
        <f t="shared" si="30"/>
        <v>6025.1</v>
      </c>
    </row>
    <row r="1986" spans="1:8" x14ac:dyDescent="0.25">
      <c r="A1986" s="449"/>
      <c r="B1986" s="449">
        <v>38538</v>
      </c>
      <c r="C1986" s="439" t="s">
        <v>8040</v>
      </c>
      <c r="D1986" s="449" t="s">
        <v>73</v>
      </c>
      <c r="E1986" s="449" t="s">
        <v>6189</v>
      </c>
      <c r="F1986" s="450"/>
      <c r="G1986" s="450">
        <v>86</v>
      </c>
      <c r="H1986" s="426">
        <f t="shared" si="30"/>
        <v>86</v>
      </c>
    </row>
    <row r="1987" spans="1:8" x14ac:dyDescent="0.25">
      <c r="A1987" s="449"/>
      <c r="B1987" s="449">
        <v>38539</v>
      </c>
      <c r="C1987" s="439" t="s">
        <v>8041</v>
      </c>
      <c r="D1987" s="449" t="s">
        <v>73</v>
      </c>
      <c r="E1987" s="449" t="s">
        <v>5365</v>
      </c>
      <c r="F1987" s="450"/>
      <c r="G1987" s="450">
        <v>116.95</v>
      </c>
      <c r="H1987" s="426">
        <f t="shared" si="30"/>
        <v>116.95</v>
      </c>
    </row>
    <row r="1988" spans="1:8" x14ac:dyDescent="0.25">
      <c r="A1988" s="449"/>
      <c r="B1988" s="449">
        <v>38540</v>
      </c>
      <c r="C1988" s="439" t="s">
        <v>8042</v>
      </c>
      <c r="D1988" s="449" t="s">
        <v>73</v>
      </c>
      <c r="E1988" s="449" t="s">
        <v>5365</v>
      </c>
      <c r="F1988" s="450"/>
      <c r="G1988" s="450">
        <v>299.70999999999998</v>
      </c>
      <c r="H1988" s="426">
        <f t="shared" si="30"/>
        <v>299.70999999999998</v>
      </c>
    </row>
    <row r="1989" spans="1:8" x14ac:dyDescent="0.25">
      <c r="A1989" s="449"/>
      <c r="B1989" s="449">
        <v>38384</v>
      </c>
      <c r="C1989" s="439" t="s">
        <v>8043</v>
      </c>
      <c r="D1989" s="449" t="s">
        <v>60</v>
      </c>
      <c r="E1989" s="449" t="s">
        <v>5365</v>
      </c>
      <c r="F1989" s="450">
        <v>14.79</v>
      </c>
      <c r="G1989" s="450">
        <v>16.579999999999998</v>
      </c>
      <c r="H1989" s="426">
        <f t="shared" si="30"/>
        <v>14.79</v>
      </c>
    </row>
    <row r="1990" spans="1:8" x14ac:dyDescent="0.25">
      <c r="A1990" s="449"/>
      <c r="B1990" s="449">
        <v>13</v>
      </c>
      <c r="C1990" s="439" t="s">
        <v>8044</v>
      </c>
      <c r="D1990" s="449" t="s">
        <v>81</v>
      </c>
      <c r="E1990" s="449" t="s">
        <v>5365</v>
      </c>
      <c r="F1990" s="450">
        <v>18.649999999999999</v>
      </c>
      <c r="G1990" s="450">
        <v>20.420000000000002</v>
      </c>
      <c r="H1990" s="426">
        <f t="shared" si="30"/>
        <v>18.649999999999999</v>
      </c>
    </row>
    <row r="1991" spans="1:8" x14ac:dyDescent="0.25">
      <c r="A1991" s="449"/>
      <c r="B1991" s="449">
        <v>2762</v>
      </c>
      <c r="C1991" s="439" t="s">
        <v>8045</v>
      </c>
      <c r="D1991" s="449" t="s">
        <v>73</v>
      </c>
      <c r="E1991" s="449" t="s">
        <v>5365</v>
      </c>
      <c r="F1991" s="450"/>
      <c r="G1991" s="450">
        <v>12.1</v>
      </c>
      <c r="H1991" s="426">
        <f t="shared" si="30"/>
        <v>12.1</v>
      </c>
    </row>
    <row r="1992" spans="1:8" x14ac:dyDescent="0.25">
      <c r="A1992" s="449"/>
      <c r="B1992" s="449">
        <v>21142</v>
      </c>
      <c r="C1992" s="439" t="s">
        <v>8046</v>
      </c>
      <c r="D1992" s="449" t="s">
        <v>60</v>
      </c>
      <c r="E1992" s="449" t="s">
        <v>5365</v>
      </c>
      <c r="F1992" s="450">
        <v>24.75</v>
      </c>
      <c r="G1992" s="450">
        <v>32.29</v>
      </c>
      <c r="H1992" s="426">
        <f t="shared" si="30"/>
        <v>24.75</v>
      </c>
    </row>
    <row r="1993" spans="1:8" x14ac:dyDescent="0.25">
      <c r="A1993" s="449"/>
      <c r="B1993" s="449">
        <v>37372</v>
      </c>
      <c r="C1993" s="439" t="s">
        <v>8047</v>
      </c>
      <c r="D1993" s="449" t="s">
        <v>69</v>
      </c>
      <c r="E1993" s="449" t="s">
        <v>6189</v>
      </c>
      <c r="F1993" s="450">
        <v>1.36</v>
      </c>
      <c r="G1993" s="450">
        <v>1.43</v>
      </c>
      <c r="H1993" s="426">
        <f t="shared" si="30"/>
        <v>1.36</v>
      </c>
    </row>
    <row r="1994" spans="1:8" x14ac:dyDescent="0.25">
      <c r="A1994" s="449"/>
      <c r="B1994" s="449">
        <v>40863</v>
      </c>
      <c r="C1994" s="439" t="s">
        <v>8048</v>
      </c>
      <c r="D1994" s="449" t="s">
        <v>109</v>
      </c>
      <c r="E1994" s="449" t="s">
        <v>6189</v>
      </c>
      <c r="F1994" s="450">
        <v>227.2</v>
      </c>
      <c r="G1994" s="450">
        <v>237.03</v>
      </c>
      <c r="H1994" s="426">
        <f t="shared" si="30"/>
        <v>227.2</v>
      </c>
    </row>
    <row r="1995" spans="1:8" x14ac:dyDescent="0.25">
      <c r="A1995" s="449"/>
      <c r="B1995" s="449">
        <v>38475</v>
      </c>
      <c r="C1995" s="439" t="s">
        <v>13555</v>
      </c>
      <c r="D1995" s="449" t="s">
        <v>60</v>
      </c>
      <c r="E1995" s="449" t="s">
        <v>5365</v>
      </c>
      <c r="F1995" s="450">
        <v>66.53</v>
      </c>
      <c r="G1995" s="450">
        <v>56.46</v>
      </c>
      <c r="H1995" s="426">
        <f t="shared" si="30"/>
        <v>66.53</v>
      </c>
    </row>
    <row r="1996" spans="1:8" x14ac:dyDescent="0.25">
      <c r="A1996" s="449"/>
      <c r="B1996" s="449">
        <v>38474</v>
      </c>
      <c r="C1996" s="439" t="s">
        <v>13556</v>
      </c>
      <c r="D1996" s="449" t="s">
        <v>60</v>
      </c>
      <c r="E1996" s="449" t="s">
        <v>5365</v>
      </c>
      <c r="F1996" s="450">
        <v>67.45</v>
      </c>
      <c r="G1996" s="450">
        <v>57.24</v>
      </c>
      <c r="H1996" s="426">
        <f t="shared" ref="H1996:H2059" si="31">IF(F1996&gt;0,F1996,G1996)</f>
        <v>67.45</v>
      </c>
    </row>
    <row r="1997" spans="1:8" x14ac:dyDescent="0.25">
      <c r="A1997" s="449"/>
      <c r="B1997" s="449">
        <v>10886</v>
      </c>
      <c r="C1997" s="439" t="s">
        <v>8049</v>
      </c>
      <c r="D1997" s="449" t="s">
        <v>60</v>
      </c>
      <c r="E1997" s="449" t="s">
        <v>5365</v>
      </c>
      <c r="F1997" s="450">
        <v>212.55</v>
      </c>
      <c r="G1997" s="450">
        <v>200.81</v>
      </c>
      <c r="H1997" s="426">
        <f t="shared" si="31"/>
        <v>212.55</v>
      </c>
    </row>
    <row r="1998" spans="1:8" x14ac:dyDescent="0.25">
      <c r="A1998" s="449"/>
      <c r="B1998" s="449">
        <v>10888</v>
      </c>
      <c r="C1998" s="439" t="s">
        <v>8050</v>
      </c>
      <c r="D1998" s="449" t="s">
        <v>60</v>
      </c>
      <c r="E1998" s="449" t="s">
        <v>5365</v>
      </c>
      <c r="F1998" s="450">
        <v>672.7</v>
      </c>
      <c r="G1998" s="450">
        <v>635.53</v>
      </c>
      <c r="H1998" s="426">
        <f t="shared" si="31"/>
        <v>672.7</v>
      </c>
    </row>
    <row r="1999" spans="1:8" x14ac:dyDescent="0.25">
      <c r="A1999" s="449"/>
      <c r="B1999" s="449">
        <v>10889</v>
      </c>
      <c r="C1999" s="439" t="s">
        <v>8051</v>
      </c>
      <c r="D1999" s="449" t="s">
        <v>60</v>
      </c>
      <c r="E1999" s="449" t="s">
        <v>5365</v>
      </c>
      <c r="F1999" s="450">
        <v>728.76</v>
      </c>
      <c r="G1999" s="450">
        <v>688.5</v>
      </c>
      <c r="H1999" s="426">
        <f t="shared" si="31"/>
        <v>728.76</v>
      </c>
    </row>
    <row r="2000" spans="1:8" x14ac:dyDescent="0.25">
      <c r="A2000" s="449"/>
      <c r="B2000" s="449">
        <v>10890</v>
      </c>
      <c r="C2000" s="439" t="s">
        <v>8052</v>
      </c>
      <c r="D2000" s="449" t="s">
        <v>60</v>
      </c>
      <c r="E2000" s="449" t="s">
        <v>5365</v>
      </c>
      <c r="F2000" s="450">
        <v>336.35</v>
      </c>
      <c r="G2000" s="450">
        <v>317.76</v>
      </c>
      <c r="H2000" s="426">
        <f t="shared" si="31"/>
        <v>336.35</v>
      </c>
    </row>
    <row r="2001" spans="1:8" x14ac:dyDescent="0.25">
      <c r="A2001" s="449"/>
      <c r="B2001" s="449">
        <v>10891</v>
      </c>
      <c r="C2001" s="439" t="s">
        <v>8053</v>
      </c>
      <c r="D2001" s="449" t="s">
        <v>60</v>
      </c>
      <c r="E2001" s="449" t="s">
        <v>5365</v>
      </c>
      <c r="F2001" s="450">
        <v>205.54</v>
      </c>
      <c r="G2001" s="450">
        <v>194.19</v>
      </c>
      <c r="H2001" s="426">
        <f t="shared" si="31"/>
        <v>205.54</v>
      </c>
    </row>
    <row r="2002" spans="1:8" x14ac:dyDescent="0.25">
      <c r="A2002" s="449"/>
      <c r="B2002" s="449">
        <v>10892</v>
      </c>
      <c r="C2002" s="439" t="s">
        <v>8054</v>
      </c>
      <c r="D2002" s="449" t="s">
        <v>60</v>
      </c>
      <c r="E2002" s="449" t="s">
        <v>6189</v>
      </c>
      <c r="F2002" s="450">
        <v>242.92</v>
      </c>
      <c r="G2002" s="450">
        <v>229.5</v>
      </c>
      <c r="H2002" s="426">
        <f t="shared" si="31"/>
        <v>242.92</v>
      </c>
    </row>
    <row r="2003" spans="1:8" x14ac:dyDescent="0.25">
      <c r="A2003" s="449"/>
      <c r="B2003" s="449">
        <v>20977</v>
      </c>
      <c r="C2003" s="439" t="s">
        <v>8055</v>
      </c>
      <c r="D2003" s="449" t="s">
        <v>60</v>
      </c>
      <c r="E2003" s="449" t="s">
        <v>5365</v>
      </c>
      <c r="F2003" s="450">
        <v>289.63</v>
      </c>
      <c r="G2003" s="450">
        <v>273.63</v>
      </c>
      <c r="H2003" s="426">
        <f t="shared" si="31"/>
        <v>289.63</v>
      </c>
    </row>
    <row r="2004" spans="1:8" x14ac:dyDescent="0.25">
      <c r="A2004" s="449"/>
      <c r="B2004" s="449">
        <v>3073</v>
      </c>
      <c r="C2004" s="439" t="s">
        <v>8056</v>
      </c>
      <c r="D2004" s="449" t="s">
        <v>60</v>
      </c>
      <c r="E2004" s="449" t="s">
        <v>5365</v>
      </c>
      <c r="F2004" s="450"/>
      <c r="G2004" s="450">
        <v>245.92</v>
      </c>
      <c r="H2004" s="426">
        <f t="shared" si="31"/>
        <v>245.92</v>
      </c>
    </row>
    <row r="2005" spans="1:8" x14ac:dyDescent="0.25">
      <c r="A2005" s="449"/>
      <c r="B2005" s="449">
        <v>3074</v>
      </c>
      <c r="C2005" s="439" t="s">
        <v>8057</v>
      </c>
      <c r="D2005" s="449" t="s">
        <v>60</v>
      </c>
      <c r="E2005" s="449" t="s">
        <v>5365</v>
      </c>
      <c r="F2005" s="450"/>
      <c r="G2005" s="450">
        <v>155.26</v>
      </c>
      <c r="H2005" s="426">
        <f t="shared" si="31"/>
        <v>155.26</v>
      </c>
    </row>
    <row r="2006" spans="1:8" x14ac:dyDescent="0.25">
      <c r="A2006" s="449"/>
      <c r="B2006" s="449">
        <v>3076</v>
      </c>
      <c r="C2006" s="439" t="s">
        <v>8058</v>
      </c>
      <c r="D2006" s="449" t="s">
        <v>60</v>
      </c>
      <c r="E2006" s="449" t="s">
        <v>5365</v>
      </c>
      <c r="F2006" s="450"/>
      <c r="G2006" s="450">
        <v>202.17</v>
      </c>
      <c r="H2006" s="426">
        <f t="shared" si="31"/>
        <v>202.17</v>
      </c>
    </row>
    <row r="2007" spans="1:8" x14ac:dyDescent="0.25">
      <c r="A2007" s="449"/>
      <c r="B2007" s="449">
        <v>3075</v>
      </c>
      <c r="C2007" s="439" t="s">
        <v>8059</v>
      </c>
      <c r="D2007" s="449" t="s">
        <v>60</v>
      </c>
      <c r="E2007" s="449" t="s">
        <v>5365</v>
      </c>
      <c r="F2007" s="450"/>
      <c r="G2007" s="450">
        <v>127.76</v>
      </c>
      <c r="H2007" s="426">
        <f t="shared" si="31"/>
        <v>127.76</v>
      </c>
    </row>
    <row r="2008" spans="1:8" x14ac:dyDescent="0.25">
      <c r="A2008" s="449"/>
      <c r="B2008" s="449">
        <v>10781</v>
      </c>
      <c r="C2008" s="439" t="s">
        <v>8060</v>
      </c>
      <c r="D2008" s="449" t="s">
        <v>60</v>
      </c>
      <c r="E2008" s="449" t="s">
        <v>5365</v>
      </c>
      <c r="F2008" s="450"/>
      <c r="G2008" s="450">
        <v>17.32</v>
      </c>
      <c r="H2008" s="426">
        <f t="shared" si="31"/>
        <v>17.32</v>
      </c>
    </row>
    <row r="2009" spans="1:8" x14ac:dyDescent="0.25">
      <c r="A2009" s="449"/>
      <c r="B2009" s="449">
        <v>11480</v>
      </c>
      <c r="C2009" s="439" t="s">
        <v>8061</v>
      </c>
      <c r="D2009" s="449" t="s">
        <v>7481</v>
      </c>
      <c r="E2009" s="449" t="s">
        <v>5365</v>
      </c>
      <c r="F2009" s="450">
        <v>161.19</v>
      </c>
      <c r="G2009" s="450">
        <v>148.88999999999999</v>
      </c>
      <c r="H2009" s="426">
        <f t="shared" si="31"/>
        <v>161.19</v>
      </c>
    </row>
    <row r="2010" spans="1:8" x14ac:dyDescent="0.25">
      <c r="A2010" s="449"/>
      <c r="B2010" s="449">
        <v>43612</v>
      </c>
      <c r="C2010" s="439" t="s">
        <v>8062</v>
      </c>
      <c r="D2010" s="449" t="s">
        <v>7481</v>
      </c>
      <c r="E2010" s="449" t="s">
        <v>5365</v>
      </c>
      <c r="F2010" s="450">
        <v>126.87</v>
      </c>
      <c r="G2010" s="450">
        <v>117.19</v>
      </c>
      <c r="H2010" s="426">
        <f t="shared" si="31"/>
        <v>126.87</v>
      </c>
    </row>
    <row r="2011" spans="1:8" x14ac:dyDescent="0.25">
      <c r="A2011" s="449"/>
      <c r="B2011" s="449">
        <v>43613</v>
      </c>
      <c r="C2011" s="439" t="s">
        <v>8063</v>
      </c>
      <c r="D2011" s="449" t="s">
        <v>7481</v>
      </c>
      <c r="E2011" s="449" t="s">
        <v>5365</v>
      </c>
      <c r="F2011" s="450">
        <v>105.03</v>
      </c>
      <c r="G2011" s="450">
        <v>97.02</v>
      </c>
      <c r="H2011" s="426">
        <f t="shared" si="31"/>
        <v>105.03</v>
      </c>
    </row>
    <row r="2012" spans="1:8" x14ac:dyDescent="0.25">
      <c r="A2012" s="449"/>
      <c r="B2012" s="449">
        <v>11469</v>
      </c>
      <c r="C2012" s="439" t="s">
        <v>8064</v>
      </c>
      <c r="D2012" s="449" t="s">
        <v>60</v>
      </c>
      <c r="E2012" s="449" t="s">
        <v>5365</v>
      </c>
      <c r="F2012" s="450">
        <v>17.21</v>
      </c>
      <c r="G2012" s="450">
        <v>15.89</v>
      </c>
      <c r="H2012" s="426">
        <f t="shared" si="31"/>
        <v>17.21</v>
      </c>
    </row>
    <row r="2013" spans="1:8" x14ac:dyDescent="0.25">
      <c r="A2013" s="449"/>
      <c r="B2013" s="449">
        <v>11468</v>
      </c>
      <c r="C2013" s="439" t="s">
        <v>8065</v>
      </c>
      <c r="D2013" s="449" t="s">
        <v>60</v>
      </c>
      <c r="E2013" s="449" t="s">
        <v>5365</v>
      </c>
      <c r="F2013" s="450">
        <v>17.22</v>
      </c>
      <c r="G2013" s="450">
        <v>15.9</v>
      </c>
      <c r="H2013" s="426">
        <f t="shared" si="31"/>
        <v>17.22</v>
      </c>
    </row>
    <row r="2014" spans="1:8" x14ac:dyDescent="0.25">
      <c r="A2014" s="449"/>
      <c r="B2014" s="449">
        <v>11484</v>
      </c>
      <c r="C2014" s="439" t="s">
        <v>8066</v>
      </c>
      <c r="D2014" s="449" t="s">
        <v>60</v>
      </c>
      <c r="E2014" s="449" t="s">
        <v>5365</v>
      </c>
      <c r="F2014" s="450">
        <v>75.62</v>
      </c>
      <c r="G2014" s="450">
        <v>69.849999999999994</v>
      </c>
      <c r="H2014" s="426">
        <f t="shared" si="31"/>
        <v>75.62</v>
      </c>
    </row>
    <row r="2015" spans="1:8" x14ac:dyDescent="0.25">
      <c r="A2015" s="449"/>
      <c r="B2015" s="449">
        <v>38155</v>
      </c>
      <c r="C2015" s="439" t="s">
        <v>8067</v>
      </c>
      <c r="D2015" s="449" t="s">
        <v>60</v>
      </c>
      <c r="E2015" s="449" t="s">
        <v>5365</v>
      </c>
      <c r="F2015" s="450">
        <v>117.41</v>
      </c>
      <c r="G2015" s="450">
        <v>108.45</v>
      </c>
      <c r="H2015" s="426">
        <f t="shared" si="31"/>
        <v>117.41</v>
      </c>
    </row>
    <row r="2016" spans="1:8" x14ac:dyDescent="0.25">
      <c r="A2016" s="449"/>
      <c r="B2016" s="449">
        <v>11467</v>
      </c>
      <c r="C2016" s="439" t="s">
        <v>8068</v>
      </c>
      <c r="D2016" s="449" t="s">
        <v>60</v>
      </c>
      <c r="E2016" s="449" t="s">
        <v>5365</v>
      </c>
      <c r="F2016" s="450">
        <v>26.83</v>
      </c>
      <c r="G2016" s="450">
        <v>24.78</v>
      </c>
      <c r="H2016" s="426">
        <f t="shared" si="31"/>
        <v>26.83</v>
      </c>
    </row>
    <row r="2017" spans="1:8" x14ac:dyDescent="0.25">
      <c r="A2017" s="449"/>
      <c r="B2017" s="449">
        <v>38153</v>
      </c>
      <c r="C2017" s="439" t="s">
        <v>8069</v>
      </c>
      <c r="D2017" s="449" t="s">
        <v>7481</v>
      </c>
      <c r="E2017" s="449" t="s">
        <v>5365</v>
      </c>
      <c r="F2017" s="450">
        <v>68.53</v>
      </c>
      <c r="G2017" s="450">
        <v>63.3</v>
      </c>
      <c r="H2017" s="426">
        <f t="shared" si="31"/>
        <v>68.53</v>
      </c>
    </row>
    <row r="2018" spans="1:8" x14ac:dyDescent="0.25">
      <c r="A2018" s="449"/>
      <c r="B2018" s="449">
        <v>43607</v>
      </c>
      <c r="C2018" s="439" t="s">
        <v>8070</v>
      </c>
      <c r="D2018" s="449" t="s">
        <v>7481</v>
      </c>
      <c r="E2018" s="449" t="s">
        <v>5365</v>
      </c>
      <c r="F2018" s="450">
        <v>129.62</v>
      </c>
      <c r="G2018" s="450">
        <v>119.73</v>
      </c>
      <c r="H2018" s="426">
        <f t="shared" si="31"/>
        <v>129.62</v>
      </c>
    </row>
    <row r="2019" spans="1:8" x14ac:dyDescent="0.25">
      <c r="A2019" s="449"/>
      <c r="B2019" s="449">
        <v>3080</v>
      </c>
      <c r="C2019" s="439" t="s">
        <v>8071</v>
      </c>
      <c r="D2019" s="449" t="s">
        <v>7481</v>
      </c>
      <c r="E2019" s="449" t="s">
        <v>6189</v>
      </c>
      <c r="F2019" s="450">
        <v>87.15</v>
      </c>
      <c r="G2019" s="450">
        <v>80.5</v>
      </c>
      <c r="H2019" s="426">
        <f t="shared" si="31"/>
        <v>87.15</v>
      </c>
    </row>
    <row r="2020" spans="1:8" x14ac:dyDescent="0.25">
      <c r="A2020" s="449"/>
      <c r="B2020" s="449">
        <v>3081</v>
      </c>
      <c r="C2020" s="439" t="s">
        <v>8072</v>
      </c>
      <c r="D2020" s="449" t="s">
        <v>7481</v>
      </c>
      <c r="E2020" s="449" t="s">
        <v>5365</v>
      </c>
      <c r="F2020" s="450">
        <v>172.42</v>
      </c>
      <c r="G2020" s="450">
        <v>159.27000000000001</v>
      </c>
      <c r="H2020" s="426">
        <f t="shared" si="31"/>
        <v>172.42</v>
      </c>
    </row>
    <row r="2021" spans="1:8" x14ac:dyDescent="0.25">
      <c r="A2021" s="449"/>
      <c r="B2021" s="449">
        <v>3090</v>
      </c>
      <c r="C2021" s="439" t="s">
        <v>8073</v>
      </c>
      <c r="D2021" s="449" t="s">
        <v>7481</v>
      </c>
      <c r="E2021" s="449" t="s">
        <v>5365</v>
      </c>
      <c r="F2021" s="450">
        <v>77.790000000000006</v>
      </c>
      <c r="G2021" s="450">
        <v>71.849999999999994</v>
      </c>
      <c r="H2021" s="426">
        <f t="shared" si="31"/>
        <v>77.790000000000006</v>
      </c>
    </row>
    <row r="2022" spans="1:8" x14ac:dyDescent="0.25">
      <c r="A2022" s="449"/>
      <c r="B2022" s="449">
        <v>43611</v>
      </c>
      <c r="C2022" s="439" t="s">
        <v>8074</v>
      </c>
      <c r="D2022" s="449" t="s">
        <v>7481</v>
      </c>
      <c r="E2022" s="449" t="s">
        <v>5365</v>
      </c>
      <c r="F2022" s="450">
        <v>129.08000000000001</v>
      </c>
      <c r="G2022" s="450">
        <v>119.23</v>
      </c>
      <c r="H2022" s="426">
        <f t="shared" si="31"/>
        <v>129.08000000000001</v>
      </c>
    </row>
    <row r="2023" spans="1:8" x14ac:dyDescent="0.25">
      <c r="A2023" s="449"/>
      <c r="B2023" s="449">
        <v>3103</v>
      </c>
      <c r="C2023" s="439" t="s">
        <v>8075</v>
      </c>
      <c r="D2023" s="449" t="s">
        <v>60</v>
      </c>
      <c r="E2023" s="449" t="s">
        <v>5365</v>
      </c>
      <c r="F2023" s="450">
        <v>64.489999999999995</v>
      </c>
      <c r="G2023" s="450">
        <v>59.57</v>
      </c>
      <c r="H2023" s="426">
        <f t="shared" si="31"/>
        <v>64.489999999999995</v>
      </c>
    </row>
    <row r="2024" spans="1:8" x14ac:dyDescent="0.25">
      <c r="A2024" s="449"/>
      <c r="B2024" s="449">
        <v>3097</v>
      </c>
      <c r="C2024" s="439" t="s">
        <v>8076</v>
      </c>
      <c r="D2024" s="449" t="s">
        <v>7481</v>
      </c>
      <c r="E2024" s="449" t="s">
        <v>5365</v>
      </c>
      <c r="F2024" s="450">
        <v>97.58</v>
      </c>
      <c r="G2024" s="450">
        <v>90.13</v>
      </c>
      <c r="H2024" s="426">
        <f t="shared" si="31"/>
        <v>97.58</v>
      </c>
    </row>
    <row r="2025" spans="1:8" x14ac:dyDescent="0.25">
      <c r="A2025" s="449"/>
      <c r="B2025" s="449">
        <v>3099</v>
      </c>
      <c r="C2025" s="439" t="s">
        <v>8077</v>
      </c>
      <c r="D2025" s="449" t="s">
        <v>7481</v>
      </c>
      <c r="E2025" s="449" t="s">
        <v>5365</v>
      </c>
      <c r="F2025" s="450">
        <v>156.24</v>
      </c>
      <c r="G2025" s="450">
        <v>144.32</v>
      </c>
      <c r="H2025" s="426">
        <f t="shared" si="31"/>
        <v>156.24</v>
      </c>
    </row>
    <row r="2026" spans="1:8" x14ac:dyDescent="0.25">
      <c r="A2026" s="449"/>
      <c r="B2026" s="449">
        <v>38151</v>
      </c>
      <c r="C2026" s="439" t="s">
        <v>8078</v>
      </c>
      <c r="D2026" s="449" t="s">
        <v>7481</v>
      </c>
      <c r="E2026" s="449" t="s">
        <v>5365</v>
      </c>
      <c r="F2026" s="450">
        <v>113.27</v>
      </c>
      <c r="G2026" s="450">
        <v>104.63</v>
      </c>
      <c r="H2026" s="426">
        <f t="shared" si="31"/>
        <v>113.27</v>
      </c>
    </row>
    <row r="2027" spans="1:8" x14ac:dyDescent="0.25">
      <c r="A2027" s="449"/>
      <c r="B2027" s="449">
        <v>38152</v>
      </c>
      <c r="C2027" s="439" t="s">
        <v>8079</v>
      </c>
      <c r="D2027" s="449" t="s">
        <v>7481</v>
      </c>
      <c r="E2027" s="449" t="s">
        <v>5365</v>
      </c>
      <c r="F2027" s="450">
        <v>182.72</v>
      </c>
      <c r="G2027" s="450">
        <v>168.78</v>
      </c>
      <c r="H2027" s="426">
        <f t="shared" si="31"/>
        <v>182.72</v>
      </c>
    </row>
    <row r="2028" spans="1:8" x14ac:dyDescent="0.25">
      <c r="A2028" s="449"/>
      <c r="B2028" s="449">
        <v>43610</v>
      </c>
      <c r="C2028" s="439" t="s">
        <v>8080</v>
      </c>
      <c r="D2028" s="449" t="s">
        <v>7481</v>
      </c>
      <c r="E2028" s="449" t="s">
        <v>5365</v>
      </c>
      <c r="F2028" s="450">
        <v>96.82</v>
      </c>
      <c r="G2028" s="450">
        <v>89.43</v>
      </c>
      <c r="H2028" s="426">
        <f t="shared" si="31"/>
        <v>96.82</v>
      </c>
    </row>
    <row r="2029" spans="1:8" x14ac:dyDescent="0.25">
      <c r="A2029" s="449"/>
      <c r="B2029" s="449">
        <v>3093</v>
      </c>
      <c r="C2029" s="439" t="s">
        <v>8081</v>
      </c>
      <c r="D2029" s="449" t="s">
        <v>7481</v>
      </c>
      <c r="E2029" s="449" t="s">
        <v>5365</v>
      </c>
      <c r="F2029" s="450">
        <v>156.24</v>
      </c>
      <c r="G2029" s="450">
        <v>144.32</v>
      </c>
      <c r="H2029" s="426">
        <f t="shared" si="31"/>
        <v>156.24</v>
      </c>
    </row>
    <row r="2030" spans="1:8" x14ac:dyDescent="0.25">
      <c r="A2030" s="449"/>
      <c r="B2030" s="449">
        <v>38165</v>
      </c>
      <c r="C2030" s="439" t="s">
        <v>8082</v>
      </c>
      <c r="D2030" s="449" t="s">
        <v>7481</v>
      </c>
      <c r="E2030" s="449" t="s">
        <v>5365</v>
      </c>
      <c r="F2030" s="450">
        <v>76.66</v>
      </c>
      <c r="G2030" s="450">
        <v>68.97</v>
      </c>
      <c r="H2030" s="426">
        <f t="shared" si="31"/>
        <v>76.66</v>
      </c>
    </row>
    <row r="2031" spans="1:8" x14ac:dyDescent="0.25">
      <c r="A2031" s="449"/>
      <c r="B2031" s="449">
        <v>38177</v>
      </c>
      <c r="C2031" s="439" t="s">
        <v>8083</v>
      </c>
      <c r="D2031" s="449" t="s">
        <v>60</v>
      </c>
      <c r="E2031" s="449" t="s">
        <v>5365</v>
      </c>
      <c r="F2031" s="450">
        <v>22.78</v>
      </c>
      <c r="G2031" s="450">
        <v>20.49</v>
      </c>
      <c r="H2031" s="426">
        <f t="shared" si="31"/>
        <v>22.78</v>
      </c>
    </row>
    <row r="2032" spans="1:8" x14ac:dyDescent="0.25">
      <c r="A2032" s="449"/>
      <c r="B2032" s="449">
        <v>11458</v>
      </c>
      <c r="C2032" s="439" t="s">
        <v>8084</v>
      </c>
      <c r="D2032" s="449" t="s">
        <v>60</v>
      </c>
      <c r="E2032" s="449" t="s">
        <v>5365</v>
      </c>
      <c r="F2032" s="450">
        <v>27.2</v>
      </c>
      <c r="G2032" s="450">
        <v>24.47</v>
      </c>
      <c r="H2032" s="426">
        <f t="shared" si="31"/>
        <v>27.2</v>
      </c>
    </row>
    <row r="2033" spans="1:8" x14ac:dyDescent="0.25">
      <c r="A2033" s="449"/>
      <c r="B2033" s="449">
        <v>3108</v>
      </c>
      <c r="C2033" s="439" t="s">
        <v>8085</v>
      </c>
      <c r="D2033" s="449" t="s">
        <v>60</v>
      </c>
      <c r="E2033" s="449" t="s">
        <v>5365</v>
      </c>
      <c r="F2033" s="450">
        <v>115.61</v>
      </c>
      <c r="G2033" s="450">
        <v>104.01</v>
      </c>
      <c r="H2033" s="426">
        <f t="shared" si="31"/>
        <v>115.61</v>
      </c>
    </row>
    <row r="2034" spans="1:8" x14ac:dyDescent="0.25">
      <c r="A2034" s="449"/>
      <c r="B2034" s="449">
        <v>3105</v>
      </c>
      <c r="C2034" s="439" t="s">
        <v>8086</v>
      </c>
      <c r="D2034" s="449" t="s">
        <v>60</v>
      </c>
      <c r="E2034" s="449" t="s">
        <v>5365</v>
      </c>
      <c r="F2034" s="450">
        <v>151.21</v>
      </c>
      <c r="G2034" s="450">
        <v>136.04</v>
      </c>
      <c r="H2034" s="426">
        <f t="shared" si="31"/>
        <v>151.21</v>
      </c>
    </row>
    <row r="2035" spans="1:8" x14ac:dyDescent="0.25">
      <c r="A2035" s="449"/>
      <c r="B2035" s="449">
        <v>38178</v>
      </c>
      <c r="C2035" s="439" t="s">
        <v>8087</v>
      </c>
      <c r="D2035" s="449" t="s">
        <v>60</v>
      </c>
      <c r="E2035" s="449" t="s">
        <v>5365</v>
      </c>
      <c r="F2035" s="450">
        <v>25.06</v>
      </c>
      <c r="G2035" s="450">
        <v>22.55</v>
      </c>
      <c r="H2035" s="426">
        <f t="shared" si="31"/>
        <v>25.06</v>
      </c>
    </row>
    <row r="2036" spans="1:8" x14ac:dyDescent="0.25">
      <c r="A2036" s="449"/>
      <c r="B2036" s="449">
        <v>43575</v>
      </c>
      <c r="C2036" s="439" t="s">
        <v>8088</v>
      </c>
      <c r="D2036" s="449" t="s">
        <v>60</v>
      </c>
      <c r="E2036" s="449" t="s">
        <v>5365</v>
      </c>
      <c r="F2036" s="450">
        <v>54.3</v>
      </c>
      <c r="G2036" s="450">
        <v>48.86</v>
      </c>
      <c r="H2036" s="426">
        <f t="shared" si="31"/>
        <v>54.3</v>
      </c>
    </row>
    <row r="2037" spans="1:8" x14ac:dyDescent="0.25">
      <c r="A2037" s="449"/>
      <c r="B2037" s="449">
        <v>43577</v>
      </c>
      <c r="C2037" s="439" t="s">
        <v>8089</v>
      </c>
      <c r="D2037" s="449" t="s">
        <v>60</v>
      </c>
      <c r="E2037" s="449" t="s">
        <v>5365</v>
      </c>
      <c r="F2037" s="450">
        <v>94.41</v>
      </c>
      <c r="G2037" s="450">
        <v>84.94</v>
      </c>
      <c r="H2037" s="426">
        <f t="shared" si="31"/>
        <v>94.41</v>
      </c>
    </row>
    <row r="2038" spans="1:8" x14ac:dyDescent="0.25">
      <c r="A2038" s="449"/>
      <c r="B2038" s="449">
        <v>43458</v>
      </c>
      <c r="C2038" s="439" t="s">
        <v>8090</v>
      </c>
      <c r="D2038" s="449" t="s">
        <v>69</v>
      </c>
      <c r="E2038" s="449" t="s">
        <v>6189</v>
      </c>
      <c r="F2038" s="450">
        <v>0.05</v>
      </c>
      <c r="G2038" s="450">
        <v>0.05</v>
      </c>
      <c r="H2038" s="426">
        <f t="shared" si="31"/>
        <v>0.05</v>
      </c>
    </row>
    <row r="2039" spans="1:8" x14ac:dyDescent="0.25">
      <c r="A2039" s="449"/>
      <c r="B2039" s="449">
        <v>43470</v>
      </c>
      <c r="C2039" s="439" t="s">
        <v>8091</v>
      </c>
      <c r="D2039" s="449" t="s">
        <v>109</v>
      </c>
      <c r="E2039" s="449" t="s">
        <v>6189</v>
      </c>
      <c r="F2039" s="450">
        <v>9.7100000000000009</v>
      </c>
      <c r="G2039" s="450">
        <v>9.52</v>
      </c>
      <c r="H2039" s="426">
        <f t="shared" si="31"/>
        <v>9.7100000000000009</v>
      </c>
    </row>
    <row r="2040" spans="1:8" x14ac:dyDescent="0.25">
      <c r="A2040" s="449"/>
      <c r="B2040" s="449">
        <v>43459</v>
      </c>
      <c r="C2040" s="439" t="s">
        <v>8092</v>
      </c>
      <c r="D2040" s="449" t="s">
        <v>69</v>
      </c>
      <c r="E2040" s="449" t="s">
        <v>6189</v>
      </c>
      <c r="F2040" s="450">
        <v>0.3</v>
      </c>
      <c r="G2040" s="450">
        <v>0.28999999999999998</v>
      </c>
      <c r="H2040" s="426">
        <f t="shared" si="31"/>
        <v>0.3</v>
      </c>
    </row>
    <row r="2041" spans="1:8" x14ac:dyDescent="0.25">
      <c r="A2041" s="449"/>
      <c r="B2041" s="449">
        <v>43471</v>
      </c>
      <c r="C2041" s="439" t="s">
        <v>8093</v>
      </c>
      <c r="D2041" s="449" t="s">
        <v>109</v>
      </c>
      <c r="E2041" s="449" t="s">
        <v>6189</v>
      </c>
      <c r="F2041" s="450">
        <v>50.36</v>
      </c>
      <c r="G2041" s="450">
        <v>49.31</v>
      </c>
      <c r="H2041" s="426">
        <f t="shared" si="31"/>
        <v>50.36</v>
      </c>
    </row>
    <row r="2042" spans="1:8" x14ac:dyDescent="0.25">
      <c r="A2042" s="449"/>
      <c r="B2042" s="449">
        <v>43460</v>
      </c>
      <c r="C2042" s="439" t="s">
        <v>8094</v>
      </c>
      <c r="D2042" s="449" t="s">
        <v>69</v>
      </c>
      <c r="E2042" s="449" t="s">
        <v>6189</v>
      </c>
      <c r="F2042" s="450">
        <v>0.91</v>
      </c>
      <c r="G2042" s="450">
        <v>0.83</v>
      </c>
      <c r="H2042" s="426">
        <f t="shared" si="31"/>
        <v>0.91</v>
      </c>
    </row>
    <row r="2043" spans="1:8" x14ac:dyDescent="0.25">
      <c r="A2043" s="449"/>
      <c r="B2043" s="449">
        <v>43472</v>
      </c>
      <c r="C2043" s="439" t="s">
        <v>8095</v>
      </c>
      <c r="D2043" s="449" t="s">
        <v>109</v>
      </c>
      <c r="E2043" s="449" t="s">
        <v>6189</v>
      </c>
      <c r="F2043" s="450">
        <v>152.44</v>
      </c>
      <c r="G2043" s="450">
        <v>139.4</v>
      </c>
      <c r="H2043" s="426">
        <f t="shared" si="31"/>
        <v>152.44</v>
      </c>
    </row>
    <row r="2044" spans="1:8" x14ac:dyDescent="0.25">
      <c r="A2044" s="449"/>
      <c r="B2044" s="449">
        <v>43461</v>
      </c>
      <c r="C2044" s="439" t="s">
        <v>8096</v>
      </c>
      <c r="D2044" s="449" t="s">
        <v>69</v>
      </c>
      <c r="E2044" s="449" t="s">
        <v>6189</v>
      </c>
      <c r="F2044" s="450">
        <v>0.47</v>
      </c>
      <c r="G2044" s="450">
        <v>0.42</v>
      </c>
      <c r="H2044" s="426">
        <f t="shared" si="31"/>
        <v>0.47</v>
      </c>
    </row>
    <row r="2045" spans="1:8" x14ac:dyDescent="0.25">
      <c r="A2045" s="449"/>
      <c r="B2045" s="449">
        <v>43473</v>
      </c>
      <c r="C2045" s="439" t="s">
        <v>8097</v>
      </c>
      <c r="D2045" s="449" t="s">
        <v>109</v>
      </c>
      <c r="E2045" s="449" t="s">
        <v>6189</v>
      </c>
      <c r="F2045" s="450">
        <v>79.92</v>
      </c>
      <c r="G2045" s="450">
        <v>70.760000000000005</v>
      </c>
      <c r="H2045" s="426">
        <f t="shared" si="31"/>
        <v>79.92</v>
      </c>
    </row>
    <row r="2046" spans="1:8" x14ac:dyDescent="0.25">
      <c r="A2046" s="449"/>
      <c r="B2046" s="449">
        <v>43463</v>
      </c>
      <c r="C2046" s="439" t="s">
        <v>8098</v>
      </c>
      <c r="D2046" s="449" t="s">
        <v>69</v>
      </c>
      <c r="E2046" s="449" t="s">
        <v>6189</v>
      </c>
      <c r="F2046" s="450">
        <v>0.12</v>
      </c>
      <c r="G2046" s="450">
        <v>0.12</v>
      </c>
      <c r="H2046" s="426">
        <f t="shared" si="31"/>
        <v>0.12</v>
      </c>
    </row>
    <row r="2047" spans="1:8" x14ac:dyDescent="0.25">
      <c r="A2047" s="449"/>
      <c r="B2047" s="449">
        <v>43475</v>
      </c>
      <c r="C2047" s="439" t="s">
        <v>8099</v>
      </c>
      <c r="D2047" s="449" t="s">
        <v>109</v>
      </c>
      <c r="E2047" s="449" t="s">
        <v>6189</v>
      </c>
      <c r="F2047" s="450">
        <v>21.01</v>
      </c>
      <c r="G2047" s="450">
        <v>21.33</v>
      </c>
      <c r="H2047" s="426">
        <f t="shared" si="31"/>
        <v>21.01</v>
      </c>
    </row>
    <row r="2048" spans="1:8" x14ac:dyDescent="0.25">
      <c r="A2048" s="449"/>
      <c r="B2048" s="449">
        <v>43462</v>
      </c>
      <c r="C2048" s="439" t="s">
        <v>8100</v>
      </c>
      <c r="D2048" s="449" t="s">
        <v>69</v>
      </c>
      <c r="E2048" s="449" t="s">
        <v>6189</v>
      </c>
      <c r="F2048" s="450">
        <v>0.02</v>
      </c>
      <c r="G2048" s="450">
        <v>0.02</v>
      </c>
      <c r="H2048" s="426">
        <f t="shared" si="31"/>
        <v>0.02</v>
      </c>
    </row>
    <row r="2049" spans="1:8" x14ac:dyDescent="0.25">
      <c r="A2049" s="449"/>
      <c r="B2049" s="449">
        <v>43474</v>
      </c>
      <c r="C2049" s="439" t="s">
        <v>8101</v>
      </c>
      <c r="D2049" s="449" t="s">
        <v>109</v>
      </c>
      <c r="E2049" s="449" t="s">
        <v>6189</v>
      </c>
      <c r="F2049" s="450">
        <v>4.41</v>
      </c>
      <c r="G2049" s="450">
        <v>4.33</v>
      </c>
      <c r="H2049" s="426">
        <f t="shared" si="31"/>
        <v>4.41</v>
      </c>
    </row>
    <row r="2050" spans="1:8" x14ac:dyDescent="0.25">
      <c r="A2050" s="449"/>
      <c r="B2050" s="449">
        <v>43464</v>
      </c>
      <c r="C2050" s="439" t="s">
        <v>8102</v>
      </c>
      <c r="D2050" s="449" t="s">
        <v>69</v>
      </c>
      <c r="E2050" s="449" t="s">
        <v>6189</v>
      </c>
      <c r="F2050" s="450">
        <v>0.03</v>
      </c>
      <c r="G2050" s="450">
        <v>0.02</v>
      </c>
      <c r="H2050" s="426">
        <f t="shared" si="31"/>
        <v>0.03</v>
      </c>
    </row>
    <row r="2051" spans="1:8" x14ac:dyDescent="0.25">
      <c r="A2051" s="449"/>
      <c r="B2051" s="449">
        <v>43476</v>
      </c>
      <c r="C2051" s="439" t="s">
        <v>8103</v>
      </c>
      <c r="D2051" s="449" t="s">
        <v>109</v>
      </c>
      <c r="E2051" s="449" t="s">
        <v>6189</v>
      </c>
      <c r="F2051" s="450">
        <v>5.04</v>
      </c>
      <c r="G2051" s="450">
        <v>4.95</v>
      </c>
      <c r="H2051" s="426">
        <f t="shared" si="31"/>
        <v>5.04</v>
      </c>
    </row>
    <row r="2052" spans="1:8" x14ac:dyDescent="0.25">
      <c r="A2052" s="449"/>
      <c r="B2052" s="449">
        <v>43465</v>
      </c>
      <c r="C2052" s="439" t="s">
        <v>8104</v>
      </c>
      <c r="D2052" s="449" t="s">
        <v>69</v>
      </c>
      <c r="E2052" s="449" t="s">
        <v>6189</v>
      </c>
      <c r="F2052" s="450">
        <v>0.71</v>
      </c>
      <c r="G2052" s="450">
        <v>0.73</v>
      </c>
      <c r="H2052" s="426">
        <f t="shared" si="31"/>
        <v>0.71</v>
      </c>
    </row>
    <row r="2053" spans="1:8" x14ac:dyDescent="0.25">
      <c r="A2053" s="449"/>
      <c r="B2053" s="449">
        <v>43477</v>
      </c>
      <c r="C2053" s="439" t="s">
        <v>8105</v>
      </c>
      <c r="D2053" s="449" t="s">
        <v>109</v>
      </c>
      <c r="E2053" s="449" t="s">
        <v>6189</v>
      </c>
      <c r="F2053" s="450">
        <v>118.86</v>
      </c>
      <c r="G2053" s="450">
        <v>122.35</v>
      </c>
      <c r="H2053" s="426">
        <f t="shared" si="31"/>
        <v>118.86</v>
      </c>
    </row>
    <row r="2054" spans="1:8" x14ac:dyDescent="0.25">
      <c r="A2054" s="449"/>
      <c r="B2054" s="449">
        <v>43466</v>
      </c>
      <c r="C2054" s="439" t="s">
        <v>8106</v>
      </c>
      <c r="D2054" s="449" t="s">
        <v>69</v>
      </c>
      <c r="E2054" s="449" t="s">
        <v>6189</v>
      </c>
      <c r="F2054" s="450">
        <v>2.13</v>
      </c>
      <c r="G2054" s="450">
        <v>2.08</v>
      </c>
      <c r="H2054" s="426">
        <f t="shared" si="31"/>
        <v>2.13</v>
      </c>
    </row>
    <row r="2055" spans="1:8" x14ac:dyDescent="0.25">
      <c r="A2055" s="449"/>
      <c r="B2055" s="449">
        <v>43478</v>
      </c>
      <c r="C2055" s="439" t="s">
        <v>8107</v>
      </c>
      <c r="D2055" s="449" t="s">
        <v>109</v>
      </c>
      <c r="E2055" s="449" t="s">
        <v>6189</v>
      </c>
      <c r="F2055" s="450">
        <v>356.54</v>
      </c>
      <c r="G2055" s="450">
        <v>346.31</v>
      </c>
      <c r="H2055" s="426">
        <f t="shared" si="31"/>
        <v>356.54</v>
      </c>
    </row>
    <row r="2056" spans="1:8" x14ac:dyDescent="0.25">
      <c r="A2056" s="449"/>
      <c r="B2056" s="449">
        <v>43467</v>
      </c>
      <c r="C2056" s="439" t="s">
        <v>8108</v>
      </c>
      <c r="D2056" s="449" t="s">
        <v>69</v>
      </c>
      <c r="E2056" s="449" t="s">
        <v>6189</v>
      </c>
      <c r="F2056" s="450">
        <v>0.56999999999999995</v>
      </c>
      <c r="G2056" s="450">
        <v>0.56999999999999995</v>
      </c>
      <c r="H2056" s="426">
        <f t="shared" si="31"/>
        <v>0.56999999999999995</v>
      </c>
    </row>
    <row r="2057" spans="1:8" x14ac:dyDescent="0.25">
      <c r="A2057" s="449"/>
      <c r="B2057" s="449">
        <v>43479</v>
      </c>
      <c r="C2057" s="439" t="s">
        <v>8109</v>
      </c>
      <c r="D2057" s="449" t="s">
        <v>109</v>
      </c>
      <c r="E2057" s="449" t="s">
        <v>6189</v>
      </c>
      <c r="F2057" s="450">
        <v>96.38</v>
      </c>
      <c r="G2057" s="450">
        <v>95.69</v>
      </c>
      <c r="H2057" s="426">
        <f t="shared" si="31"/>
        <v>96.38</v>
      </c>
    </row>
    <row r="2058" spans="1:8" x14ac:dyDescent="0.25">
      <c r="A2058" s="449"/>
      <c r="B2058" s="449">
        <v>43468</v>
      </c>
      <c r="C2058" s="439" t="s">
        <v>8110</v>
      </c>
      <c r="D2058" s="449" t="s">
        <v>69</v>
      </c>
      <c r="E2058" s="449" t="s">
        <v>6189</v>
      </c>
      <c r="F2058" s="450">
        <v>1.34</v>
      </c>
      <c r="G2058" s="450">
        <v>1.24</v>
      </c>
      <c r="H2058" s="426">
        <f t="shared" si="31"/>
        <v>1.34</v>
      </c>
    </row>
    <row r="2059" spans="1:8" x14ac:dyDescent="0.25">
      <c r="A2059" s="449"/>
      <c r="B2059" s="449">
        <v>43480</v>
      </c>
      <c r="C2059" s="439" t="s">
        <v>8111</v>
      </c>
      <c r="D2059" s="449" t="s">
        <v>109</v>
      </c>
      <c r="E2059" s="449" t="s">
        <v>6189</v>
      </c>
      <c r="F2059" s="450">
        <v>223.82</v>
      </c>
      <c r="G2059" s="450">
        <v>206.14</v>
      </c>
      <c r="H2059" s="426">
        <f t="shared" si="31"/>
        <v>223.82</v>
      </c>
    </row>
    <row r="2060" spans="1:8" x14ac:dyDescent="0.25">
      <c r="A2060" s="449"/>
      <c r="B2060" s="449">
        <v>43469</v>
      </c>
      <c r="C2060" s="439" t="s">
        <v>8112</v>
      </c>
      <c r="D2060" s="449" t="s">
        <v>69</v>
      </c>
      <c r="E2060" s="449" t="s">
        <v>6189</v>
      </c>
      <c r="F2060" s="450">
        <v>0.08</v>
      </c>
      <c r="G2060" s="450">
        <v>0.08</v>
      </c>
      <c r="H2060" s="426">
        <f t="shared" ref="H2060:H2123" si="32">IF(F2060&gt;0,F2060,G2060)</f>
        <v>0.08</v>
      </c>
    </row>
    <row r="2061" spans="1:8" x14ac:dyDescent="0.25">
      <c r="A2061" s="449"/>
      <c r="B2061" s="449">
        <v>43481</v>
      </c>
      <c r="C2061" s="439" t="s">
        <v>8113</v>
      </c>
      <c r="D2061" s="449" t="s">
        <v>109</v>
      </c>
      <c r="E2061" s="449" t="s">
        <v>6189</v>
      </c>
      <c r="F2061" s="450">
        <v>13.77</v>
      </c>
      <c r="G2061" s="450">
        <v>14.27</v>
      </c>
      <c r="H2061" s="426">
        <f t="shared" si="32"/>
        <v>13.77</v>
      </c>
    </row>
    <row r="2062" spans="1:8" x14ac:dyDescent="0.25">
      <c r="A2062" s="449"/>
      <c r="B2062" s="449">
        <v>45204</v>
      </c>
      <c r="C2062" s="439" t="s">
        <v>13557</v>
      </c>
      <c r="D2062" s="449" t="s">
        <v>60</v>
      </c>
      <c r="E2062" s="449" t="s">
        <v>5365</v>
      </c>
      <c r="F2062" s="450">
        <v>49.22</v>
      </c>
      <c r="G2062" s="450">
        <v>41.77</v>
      </c>
      <c r="H2062" s="426">
        <f t="shared" si="32"/>
        <v>49.22</v>
      </c>
    </row>
    <row r="2063" spans="1:8" x14ac:dyDescent="0.25">
      <c r="A2063" s="449"/>
      <c r="B2063" s="449">
        <v>3119</v>
      </c>
      <c r="C2063" s="439" t="s">
        <v>8114</v>
      </c>
      <c r="D2063" s="449" t="s">
        <v>60</v>
      </c>
      <c r="E2063" s="449" t="s">
        <v>5365</v>
      </c>
      <c r="F2063" s="450">
        <v>2.94</v>
      </c>
      <c r="G2063" s="450">
        <v>2.65</v>
      </c>
      <c r="H2063" s="426">
        <f t="shared" si="32"/>
        <v>2.94</v>
      </c>
    </row>
    <row r="2064" spans="1:8" x14ac:dyDescent="0.25">
      <c r="A2064" s="449"/>
      <c r="B2064" s="449">
        <v>3122</v>
      </c>
      <c r="C2064" s="439" t="s">
        <v>8115</v>
      </c>
      <c r="D2064" s="449" t="s">
        <v>60</v>
      </c>
      <c r="E2064" s="449" t="s">
        <v>5365</v>
      </c>
      <c r="F2064" s="450">
        <v>5.99</v>
      </c>
      <c r="G2064" s="450">
        <v>5.39</v>
      </c>
      <c r="H2064" s="426">
        <f t="shared" si="32"/>
        <v>5.99</v>
      </c>
    </row>
    <row r="2065" spans="1:8" x14ac:dyDescent="0.25">
      <c r="A2065" s="449"/>
      <c r="B2065" s="449">
        <v>3121</v>
      </c>
      <c r="C2065" s="439" t="s">
        <v>8116</v>
      </c>
      <c r="D2065" s="449" t="s">
        <v>60</v>
      </c>
      <c r="E2065" s="449" t="s">
        <v>5365</v>
      </c>
      <c r="F2065" s="450">
        <v>6.79</v>
      </c>
      <c r="G2065" s="450">
        <v>6.11</v>
      </c>
      <c r="H2065" s="426">
        <f t="shared" si="32"/>
        <v>6.79</v>
      </c>
    </row>
    <row r="2066" spans="1:8" x14ac:dyDescent="0.25">
      <c r="A2066" s="449"/>
      <c r="B2066" s="449">
        <v>3120</v>
      </c>
      <c r="C2066" s="439" t="s">
        <v>8117</v>
      </c>
      <c r="D2066" s="449" t="s">
        <v>60</v>
      </c>
      <c r="E2066" s="449" t="s">
        <v>5365</v>
      </c>
      <c r="F2066" s="450">
        <v>12.87</v>
      </c>
      <c r="G2066" s="450">
        <v>11.58</v>
      </c>
      <c r="H2066" s="426">
        <f t="shared" si="32"/>
        <v>12.87</v>
      </c>
    </row>
    <row r="2067" spans="1:8" x14ac:dyDescent="0.25">
      <c r="A2067" s="449"/>
      <c r="B2067" s="449">
        <v>11455</v>
      </c>
      <c r="C2067" s="439" t="s">
        <v>8118</v>
      </c>
      <c r="D2067" s="449" t="s">
        <v>60</v>
      </c>
      <c r="E2067" s="449" t="s">
        <v>5365</v>
      </c>
      <c r="F2067" s="450">
        <v>18.62</v>
      </c>
      <c r="G2067" s="450">
        <v>16.75</v>
      </c>
      <c r="H2067" s="426">
        <f t="shared" si="32"/>
        <v>18.62</v>
      </c>
    </row>
    <row r="2068" spans="1:8" x14ac:dyDescent="0.25">
      <c r="A2068" s="449"/>
      <c r="B2068" s="449">
        <v>11456</v>
      </c>
      <c r="C2068" s="439" t="s">
        <v>8119</v>
      </c>
      <c r="D2068" s="449" t="s">
        <v>60</v>
      </c>
      <c r="E2068" s="449" t="s">
        <v>5365</v>
      </c>
      <c r="F2068" s="450">
        <v>22.25</v>
      </c>
      <c r="G2068" s="450">
        <v>20.02</v>
      </c>
      <c r="H2068" s="426">
        <f t="shared" si="32"/>
        <v>22.25</v>
      </c>
    </row>
    <row r="2069" spans="1:8" x14ac:dyDescent="0.25">
      <c r="A2069" s="449"/>
      <c r="B2069" s="449">
        <v>3107</v>
      </c>
      <c r="C2069" s="439" t="s">
        <v>8120</v>
      </c>
      <c r="D2069" s="449" t="s">
        <v>60</v>
      </c>
      <c r="E2069" s="449" t="s">
        <v>5365</v>
      </c>
      <c r="F2069" s="450">
        <v>9.39</v>
      </c>
      <c r="G2069" s="450">
        <v>8.44</v>
      </c>
      <c r="H2069" s="426">
        <f t="shared" si="32"/>
        <v>9.39</v>
      </c>
    </row>
    <row r="2070" spans="1:8" x14ac:dyDescent="0.25">
      <c r="A2070" s="449"/>
      <c r="B2070" s="449">
        <v>43583</v>
      </c>
      <c r="C2070" s="439" t="s">
        <v>8121</v>
      </c>
      <c r="D2070" s="449" t="s">
        <v>60</v>
      </c>
      <c r="E2070" s="449" t="s">
        <v>5365</v>
      </c>
      <c r="F2070" s="450">
        <v>10.59</v>
      </c>
      <c r="G2070" s="450">
        <v>9.52</v>
      </c>
      <c r="H2070" s="426">
        <f t="shared" si="32"/>
        <v>10.59</v>
      </c>
    </row>
    <row r="2071" spans="1:8" x14ac:dyDescent="0.25">
      <c r="A2071" s="449"/>
      <c r="B2071" s="449">
        <v>43586</v>
      </c>
      <c r="C2071" s="439" t="s">
        <v>8122</v>
      </c>
      <c r="D2071" s="449" t="s">
        <v>60</v>
      </c>
      <c r="E2071" s="449" t="s">
        <v>5365</v>
      </c>
      <c r="F2071" s="450">
        <v>10.85</v>
      </c>
      <c r="G2071" s="450">
        <v>9.76</v>
      </c>
      <c r="H2071" s="426">
        <f t="shared" si="32"/>
        <v>10.85</v>
      </c>
    </row>
    <row r="2072" spans="1:8" x14ac:dyDescent="0.25">
      <c r="A2072" s="449"/>
      <c r="B2072" s="449">
        <v>11461</v>
      </c>
      <c r="C2072" s="439" t="s">
        <v>8123</v>
      </c>
      <c r="D2072" s="449" t="s">
        <v>60</v>
      </c>
      <c r="E2072" s="449" t="s">
        <v>5365</v>
      </c>
      <c r="F2072" s="450">
        <v>11.82</v>
      </c>
      <c r="G2072" s="450">
        <v>10.64</v>
      </c>
      <c r="H2072" s="426">
        <f t="shared" si="32"/>
        <v>11.82</v>
      </c>
    </row>
    <row r="2073" spans="1:8" x14ac:dyDescent="0.25">
      <c r="A2073" s="449"/>
      <c r="B2073" s="449">
        <v>43587</v>
      </c>
      <c r="C2073" s="439" t="s">
        <v>8124</v>
      </c>
      <c r="D2073" s="449" t="s">
        <v>60</v>
      </c>
      <c r="E2073" s="449" t="s">
        <v>5365</v>
      </c>
      <c r="F2073" s="450">
        <v>13.64</v>
      </c>
      <c r="G2073" s="450">
        <v>12.27</v>
      </c>
      <c r="H2073" s="426">
        <f t="shared" si="32"/>
        <v>13.64</v>
      </c>
    </row>
    <row r="2074" spans="1:8" x14ac:dyDescent="0.25">
      <c r="A2074" s="449"/>
      <c r="B2074" s="449">
        <v>3106</v>
      </c>
      <c r="C2074" s="439" t="s">
        <v>8125</v>
      </c>
      <c r="D2074" s="449" t="s">
        <v>60</v>
      </c>
      <c r="E2074" s="449" t="s">
        <v>5365</v>
      </c>
      <c r="F2074" s="450">
        <v>17.309999999999999</v>
      </c>
      <c r="G2074" s="450">
        <v>15.57</v>
      </c>
      <c r="H2074" s="426">
        <f t="shared" si="32"/>
        <v>17.309999999999999</v>
      </c>
    </row>
    <row r="2075" spans="1:8" x14ac:dyDescent="0.25">
      <c r="A2075" s="449"/>
      <c r="B2075" s="449">
        <v>44539</v>
      </c>
      <c r="C2075" s="439" t="s">
        <v>13558</v>
      </c>
      <c r="D2075" s="449" t="s">
        <v>81</v>
      </c>
      <c r="E2075" s="449" t="s">
        <v>5365</v>
      </c>
      <c r="F2075" s="450">
        <v>2.5499999999999998</v>
      </c>
      <c r="G2075" s="450">
        <v>3.16</v>
      </c>
      <c r="H2075" s="426">
        <f t="shared" si="32"/>
        <v>2.5499999999999998</v>
      </c>
    </row>
    <row r="2076" spans="1:8" x14ac:dyDescent="0.25">
      <c r="A2076" s="449"/>
      <c r="B2076" s="449">
        <v>3123</v>
      </c>
      <c r="C2076" s="439" t="s">
        <v>8126</v>
      </c>
      <c r="D2076" s="449" t="s">
        <v>81</v>
      </c>
      <c r="E2076" s="449" t="s">
        <v>6189</v>
      </c>
      <c r="F2076" s="450">
        <v>2.38</v>
      </c>
      <c r="G2076" s="450">
        <v>2.95</v>
      </c>
      <c r="H2076" s="426">
        <f t="shared" si="32"/>
        <v>2.38</v>
      </c>
    </row>
    <row r="2077" spans="1:8" x14ac:dyDescent="0.25">
      <c r="A2077" s="449"/>
      <c r="B2077" s="449">
        <v>38125</v>
      </c>
      <c r="C2077" s="439" t="s">
        <v>8127</v>
      </c>
      <c r="D2077" s="449" t="s">
        <v>81</v>
      </c>
      <c r="E2077" s="449" t="s">
        <v>5365</v>
      </c>
      <c r="F2077" s="450">
        <v>1.61</v>
      </c>
      <c r="G2077" s="450">
        <v>1.71</v>
      </c>
      <c r="H2077" s="426">
        <f t="shared" si="32"/>
        <v>1.61</v>
      </c>
    </row>
    <row r="2078" spans="1:8" x14ac:dyDescent="0.25">
      <c r="A2078" s="449"/>
      <c r="B2078" s="449">
        <v>39014</v>
      </c>
      <c r="C2078" s="439" t="s">
        <v>8128</v>
      </c>
      <c r="D2078" s="449" t="s">
        <v>81</v>
      </c>
      <c r="E2078" s="449" t="s">
        <v>5365</v>
      </c>
      <c r="F2078" s="450">
        <v>10.52</v>
      </c>
      <c r="G2078" s="450">
        <v>9.66</v>
      </c>
      <c r="H2078" s="426">
        <f t="shared" si="32"/>
        <v>10.52</v>
      </c>
    </row>
    <row r="2079" spans="1:8" x14ac:dyDescent="0.25">
      <c r="A2079" s="449"/>
      <c r="B2079" s="449">
        <v>39365</v>
      </c>
      <c r="C2079" s="439" t="s">
        <v>8129</v>
      </c>
      <c r="D2079" s="449" t="s">
        <v>60</v>
      </c>
      <c r="E2079" s="449" t="s">
        <v>5365</v>
      </c>
      <c r="F2079" s="450">
        <v>1979.2</v>
      </c>
      <c r="G2079" s="450">
        <v>1948.79</v>
      </c>
      <c r="H2079" s="426">
        <f t="shared" si="32"/>
        <v>1979.2</v>
      </c>
    </row>
    <row r="2080" spans="1:8" x14ac:dyDescent="0.25">
      <c r="A2080" s="449"/>
      <c r="B2080" s="449">
        <v>39366</v>
      </c>
      <c r="C2080" s="439" t="s">
        <v>8130</v>
      </c>
      <c r="D2080" s="449" t="s">
        <v>60</v>
      </c>
      <c r="E2080" s="449" t="s">
        <v>5365</v>
      </c>
      <c r="F2080" s="450">
        <v>3002.77</v>
      </c>
      <c r="G2080" s="450">
        <v>2956.64</v>
      </c>
      <c r="H2080" s="426">
        <f t="shared" si="32"/>
        <v>3002.77</v>
      </c>
    </row>
    <row r="2081" spans="1:8" x14ac:dyDescent="0.25">
      <c r="A2081" s="449"/>
      <c r="B2081" s="449">
        <v>39367</v>
      </c>
      <c r="C2081" s="439" t="s">
        <v>8131</v>
      </c>
      <c r="D2081" s="449" t="s">
        <v>60</v>
      </c>
      <c r="E2081" s="449" t="s">
        <v>5365</v>
      </c>
      <c r="F2081" s="450">
        <v>5145.04</v>
      </c>
      <c r="G2081" s="450">
        <v>5066.01</v>
      </c>
      <c r="H2081" s="426">
        <f t="shared" si="32"/>
        <v>5145.04</v>
      </c>
    </row>
    <row r="2082" spans="1:8" x14ac:dyDescent="0.25">
      <c r="A2082" s="449"/>
      <c r="B2082" s="449">
        <v>45263</v>
      </c>
      <c r="C2082" s="439" t="s">
        <v>13559</v>
      </c>
      <c r="D2082" s="449" t="s">
        <v>60</v>
      </c>
      <c r="E2082" s="449" t="s">
        <v>5365</v>
      </c>
      <c r="F2082" s="450">
        <v>21.03</v>
      </c>
      <c r="G2082" s="450">
        <v>19.29</v>
      </c>
      <c r="H2082" s="426">
        <f t="shared" si="32"/>
        <v>21.03</v>
      </c>
    </row>
    <row r="2083" spans="1:8" x14ac:dyDescent="0.25">
      <c r="A2083" s="449"/>
      <c r="B2083" s="449">
        <v>37394</v>
      </c>
      <c r="C2083" s="439" t="s">
        <v>8132</v>
      </c>
      <c r="D2083" s="449" t="s">
        <v>8133</v>
      </c>
      <c r="E2083" s="449" t="s">
        <v>5365</v>
      </c>
      <c r="F2083" s="450"/>
      <c r="G2083" s="450">
        <v>44.15</v>
      </c>
      <c r="H2083" s="426">
        <f t="shared" si="32"/>
        <v>44.15</v>
      </c>
    </row>
    <row r="2084" spans="1:8" x14ac:dyDescent="0.25">
      <c r="A2084" s="449"/>
      <c r="B2084" s="449">
        <v>14146</v>
      </c>
      <c r="C2084" s="439" t="s">
        <v>8134</v>
      </c>
      <c r="D2084" s="449" t="s">
        <v>8133</v>
      </c>
      <c r="E2084" s="449" t="s">
        <v>6189</v>
      </c>
      <c r="F2084" s="450"/>
      <c r="G2084" s="450">
        <v>71</v>
      </c>
      <c r="H2084" s="426">
        <f t="shared" si="32"/>
        <v>71</v>
      </c>
    </row>
    <row r="2085" spans="1:8" x14ac:dyDescent="0.25">
      <c r="A2085" s="449"/>
      <c r="B2085" s="449">
        <v>938</v>
      </c>
      <c r="C2085" s="439" t="s">
        <v>8135</v>
      </c>
      <c r="D2085" s="449" t="s">
        <v>73</v>
      </c>
      <c r="E2085" s="449" t="s">
        <v>5365</v>
      </c>
      <c r="F2085" s="450">
        <v>1.61</v>
      </c>
      <c r="G2085" s="450">
        <v>1.66</v>
      </c>
      <c r="H2085" s="426">
        <f t="shared" si="32"/>
        <v>1.61</v>
      </c>
    </row>
    <row r="2086" spans="1:8" x14ac:dyDescent="0.25">
      <c r="A2086" s="449"/>
      <c r="B2086" s="449">
        <v>937</v>
      </c>
      <c r="C2086" s="439" t="s">
        <v>8136</v>
      </c>
      <c r="D2086" s="449" t="s">
        <v>73</v>
      </c>
      <c r="E2086" s="449" t="s">
        <v>5365</v>
      </c>
      <c r="F2086" s="450">
        <v>9.42</v>
      </c>
      <c r="G2086" s="450">
        <v>9.68</v>
      </c>
      <c r="H2086" s="426">
        <f t="shared" si="32"/>
        <v>9.42</v>
      </c>
    </row>
    <row r="2087" spans="1:8" x14ac:dyDescent="0.25">
      <c r="A2087" s="449"/>
      <c r="B2087" s="449">
        <v>939</v>
      </c>
      <c r="C2087" s="439" t="s">
        <v>8137</v>
      </c>
      <c r="D2087" s="449" t="s">
        <v>73</v>
      </c>
      <c r="E2087" s="449" t="s">
        <v>5365</v>
      </c>
      <c r="F2087" s="450">
        <v>2.61</v>
      </c>
      <c r="G2087" s="450">
        <v>2.69</v>
      </c>
      <c r="H2087" s="426">
        <f t="shared" si="32"/>
        <v>2.61</v>
      </c>
    </row>
    <row r="2088" spans="1:8" x14ac:dyDescent="0.25">
      <c r="A2088" s="449"/>
      <c r="B2088" s="449">
        <v>944</v>
      </c>
      <c r="C2088" s="439" t="s">
        <v>8138</v>
      </c>
      <c r="D2088" s="449" t="s">
        <v>73</v>
      </c>
      <c r="E2088" s="449" t="s">
        <v>5365</v>
      </c>
      <c r="F2088" s="450">
        <v>4.13</v>
      </c>
      <c r="G2088" s="450">
        <v>4.24</v>
      </c>
      <c r="H2088" s="426">
        <f t="shared" si="32"/>
        <v>4.13</v>
      </c>
    </row>
    <row r="2089" spans="1:8" x14ac:dyDescent="0.25">
      <c r="A2089" s="449"/>
      <c r="B2089" s="449">
        <v>940</v>
      </c>
      <c r="C2089" s="439" t="s">
        <v>8139</v>
      </c>
      <c r="D2089" s="449" t="s">
        <v>73</v>
      </c>
      <c r="E2089" s="449" t="s">
        <v>5365</v>
      </c>
      <c r="F2089" s="450">
        <v>5.96</v>
      </c>
      <c r="G2089" s="450">
        <v>6.13</v>
      </c>
      <c r="H2089" s="426">
        <f t="shared" si="32"/>
        <v>5.96</v>
      </c>
    </row>
    <row r="2090" spans="1:8" x14ac:dyDescent="0.25">
      <c r="A2090" s="449"/>
      <c r="B2090" s="449">
        <v>44397</v>
      </c>
      <c r="C2090" s="439" t="s">
        <v>8140</v>
      </c>
      <c r="D2090" s="449" t="s">
        <v>73</v>
      </c>
      <c r="E2090" s="449" t="s">
        <v>5365</v>
      </c>
      <c r="F2090" s="450">
        <v>2.85</v>
      </c>
      <c r="G2090" s="450">
        <v>4.29</v>
      </c>
      <c r="H2090" s="426">
        <f t="shared" si="32"/>
        <v>2.85</v>
      </c>
    </row>
    <row r="2091" spans="1:8" x14ac:dyDescent="0.25">
      <c r="A2091" s="449"/>
      <c r="B2091" s="449">
        <v>406</v>
      </c>
      <c r="C2091" s="439" t="s">
        <v>8141</v>
      </c>
      <c r="D2091" s="449" t="s">
        <v>60</v>
      </c>
      <c r="E2091" s="449" t="s">
        <v>5365</v>
      </c>
      <c r="F2091" s="450">
        <v>98.58</v>
      </c>
      <c r="G2091" s="450">
        <v>86.14</v>
      </c>
      <c r="H2091" s="426">
        <f t="shared" si="32"/>
        <v>98.58</v>
      </c>
    </row>
    <row r="2092" spans="1:8" x14ac:dyDescent="0.25">
      <c r="A2092" s="449"/>
      <c r="B2092" s="449">
        <v>42529</v>
      </c>
      <c r="C2092" s="439" t="s">
        <v>8142</v>
      </c>
      <c r="D2092" s="449" t="s">
        <v>73</v>
      </c>
      <c r="E2092" s="449" t="s">
        <v>5365</v>
      </c>
      <c r="F2092" s="450">
        <v>1.0900000000000001</v>
      </c>
      <c r="G2092" s="450">
        <v>1.4</v>
      </c>
      <c r="H2092" s="426">
        <f t="shared" si="32"/>
        <v>1.0900000000000001</v>
      </c>
    </row>
    <row r="2093" spans="1:8" x14ac:dyDescent="0.25">
      <c r="A2093" s="449"/>
      <c r="B2093" s="449">
        <v>39634</v>
      </c>
      <c r="C2093" s="439" t="s">
        <v>8143</v>
      </c>
      <c r="D2093" s="449" t="s">
        <v>73</v>
      </c>
      <c r="E2093" s="449" t="s">
        <v>5365</v>
      </c>
      <c r="F2093" s="450">
        <v>8.7799999999999994</v>
      </c>
      <c r="G2093" s="450">
        <v>5.76</v>
      </c>
      <c r="H2093" s="426">
        <f t="shared" si="32"/>
        <v>8.7799999999999994</v>
      </c>
    </row>
    <row r="2094" spans="1:8" x14ac:dyDescent="0.25">
      <c r="A2094" s="449"/>
      <c r="B2094" s="449">
        <v>39701</v>
      </c>
      <c r="C2094" s="439" t="s">
        <v>8144</v>
      </c>
      <c r="D2094" s="449" t="s">
        <v>60</v>
      </c>
      <c r="E2094" s="449" t="s">
        <v>5365</v>
      </c>
      <c r="F2094" s="450">
        <v>102.88</v>
      </c>
      <c r="G2094" s="450">
        <v>101.02</v>
      </c>
      <c r="H2094" s="426">
        <f t="shared" si="32"/>
        <v>102.88</v>
      </c>
    </row>
    <row r="2095" spans="1:8" x14ac:dyDescent="0.25">
      <c r="A2095" s="449"/>
      <c r="B2095" s="449">
        <v>12815</v>
      </c>
      <c r="C2095" s="439" t="s">
        <v>8145</v>
      </c>
      <c r="D2095" s="449" t="s">
        <v>60</v>
      </c>
      <c r="E2095" s="449" t="s">
        <v>5365</v>
      </c>
      <c r="F2095" s="450">
        <v>13.11</v>
      </c>
      <c r="G2095" s="450">
        <v>14.35</v>
      </c>
      <c r="H2095" s="426">
        <f t="shared" si="32"/>
        <v>13.11</v>
      </c>
    </row>
    <row r="2096" spans="1:8" x14ac:dyDescent="0.25">
      <c r="A2096" s="449"/>
      <c r="B2096" s="449">
        <v>39431</v>
      </c>
      <c r="C2096" s="439" t="s">
        <v>8146</v>
      </c>
      <c r="D2096" s="449" t="s">
        <v>73</v>
      </c>
      <c r="E2096" s="449" t="s">
        <v>5365</v>
      </c>
      <c r="F2096" s="450">
        <v>0.38</v>
      </c>
      <c r="G2096" s="450">
        <v>0.31</v>
      </c>
      <c r="H2096" s="426">
        <f t="shared" si="32"/>
        <v>0.38</v>
      </c>
    </row>
    <row r="2097" spans="1:8" x14ac:dyDescent="0.25">
      <c r="A2097" s="449"/>
      <c r="B2097" s="449">
        <v>39432</v>
      </c>
      <c r="C2097" s="439" t="s">
        <v>8147</v>
      </c>
      <c r="D2097" s="449" t="s">
        <v>73</v>
      </c>
      <c r="E2097" s="449" t="s">
        <v>5365</v>
      </c>
      <c r="F2097" s="450">
        <v>3.37</v>
      </c>
      <c r="G2097" s="450">
        <v>2.8</v>
      </c>
      <c r="H2097" s="426">
        <f t="shared" si="32"/>
        <v>3.37</v>
      </c>
    </row>
    <row r="2098" spans="1:8" x14ac:dyDescent="0.25">
      <c r="A2098" s="449"/>
      <c r="B2098" s="449">
        <v>20111</v>
      </c>
      <c r="C2098" s="439" t="s">
        <v>8148</v>
      </c>
      <c r="D2098" s="449" t="s">
        <v>60</v>
      </c>
      <c r="E2098" s="449" t="s">
        <v>6189</v>
      </c>
      <c r="F2098" s="450">
        <v>9.02</v>
      </c>
      <c r="G2098" s="450">
        <v>20.68</v>
      </c>
      <c r="H2098" s="426">
        <f t="shared" si="32"/>
        <v>9.02</v>
      </c>
    </row>
    <row r="2099" spans="1:8" x14ac:dyDescent="0.25">
      <c r="A2099" s="449"/>
      <c r="B2099" s="449">
        <v>21127</v>
      </c>
      <c r="C2099" s="439" t="s">
        <v>8149</v>
      </c>
      <c r="D2099" s="449" t="s">
        <v>60</v>
      </c>
      <c r="E2099" s="449" t="s">
        <v>5365</v>
      </c>
      <c r="F2099" s="450">
        <v>3.41</v>
      </c>
      <c r="G2099" s="450">
        <v>7.82</v>
      </c>
      <c r="H2099" s="426">
        <f t="shared" si="32"/>
        <v>3.41</v>
      </c>
    </row>
    <row r="2100" spans="1:8" x14ac:dyDescent="0.25">
      <c r="A2100" s="449"/>
      <c r="B2100" s="449">
        <v>404</v>
      </c>
      <c r="C2100" s="439" t="s">
        <v>8150</v>
      </c>
      <c r="D2100" s="449" t="s">
        <v>73</v>
      </c>
      <c r="E2100" s="449" t="s">
        <v>5365</v>
      </c>
      <c r="F2100" s="450">
        <v>1.23</v>
      </c>
      <c r="G2100" s="450">
        <v>2.82</v>
      </c>
      <c r="H2100" s="426">
        <f t="shared" si="32"/>
        <v>1.23</v>
      </c>
    </row>
    <row r="2101" spans="1:8" x14ac:dyDescent="0.25">
      <c r="A2101" s="449"/>
      <c r="B2101" s="449">
        <v>14151</v>
      </c>
      <c r="C2101" s="439" t="s">
        <v>8151</v>
      </c>
      <c r="D2101" s="449" t="s">
        <v>60</v>
      </c>
      <c r="E2101" s="449" t="s">
        <v>5365</v>
      </c>
      <c r="F2101" s="450"/>
      <c r="G2101" s="450">
        <v>51.03</v>
      </c>
      <c r="H2101" s="426">
        <f t="shared" si="32"/>
        <v>51.03</v>
      </c>
    </row>
    <row r="2102" spans="1:8" x14ac:dyDescent="0.25">
      <c r="A2102" s="449"/>
      <c r="B2102" s="449">
        <v>14153</v>
      </c>
      <c r="C2102" s="439" t="s">
        <v>8152</v>
      </c>
      <c r="D2102" s="449" t="s">
        <v>60</v>
      </c>
      <c r="E2102" s="449" t="s">
        <v>5365</v>
      </c>
      <c r="F2102" s="450"/>
      <c r="G2102" s="450">
        <v>57.68</v>
      </c>
      <c r="H2102" s="426">
        <f t="shared" si="32"/>
        <v>57.68</v>
      </c>
    </row>
    <row r="2103" spans="1:8" x14ac:dyDescent="0.25">
      <c r="A2103" s="449"/>
      <c r="B2103" s="449">
        <v>14152</v>
      </c>
      <c r="C2103" s="439" t="s">
        <v>8153</v>
      </c>
      <c r="D2103" s="449" t="s">
        <v>60</v>
      </c>
      <c r="E2103" s="449" t="s">
        <v>5365</v>
      </c>
      <c r="F2103" s="450"/>
      <c r="G2103" s="450">
        <v>44.28</v>
      </c>
      <c r="H2103" s="426">
        <f t="shared" si="32"/>
        <v>44.28</v>
      </c>
    </row>
    <row r="2104" spans="1:8" x14ac:dyDescent="0.25">
      <c r="A2104" s="449"/>
      <c r="B2104" s="449">
        <v>14154</v>
      </c>
      <c r="C2104" s="439" t="s">
        <v>8154</v>
      </c>
      <c r="D2104" s="449" t="s">
        <v>60</v>
      </c>
      <c r="E2104" s="449" t="s">
        <v>5365</v>
      </c>
      <c r="F2104" s="450"/>
      <c r="G2104" s="450">
        <v>155</v>
      </c>
      <c r="H2104" s="426">
        <f t="shared" si="32"/>
        <v>155</v>
      </c>
    </row>
    <row r="2105" spans="1:8" x14ac:dyDescent="0.25">
      <c r="A2105" s="449"/>
      <c r="B2105" s="449">
        <v>3146</v>
      </c>
      <c r="C2105" s="439" t="s">
        <v>8155</v>
      </c>
      <c r="D2105" s="449" t="s">
        <v>60</v>
      </c>
      <c r="E2105" s="449" t="s">
        <v>6189</v>
      </c>
      <c r="F2105" s="450">
        <v>4.51</v>
      </c>
      <c r="G2105" s="450">
        <v>2.96</v>
      </c>
      <c r="H2105" s="426">
        <f t="shared" si="32"/>
        <v>4.51</v>
      </c>
    </row>
    <row r="2106" spans="1:8" x14ac:dyDescent="0.25">
      <c r="A2106" s="449"/>
      <c r="B2106" s="449">
        <v>3143</v>
      </c>
      <c r="C2106" s="439" t="s">
        <v>13560</v>
      </c>
      <c r="D2106" s="449" t="s">
        <v>60</v>
      </c>
      <c r="E2106" s="449" t="s">
        <v>5365</v>
      </c>
      <c r="F2106" s="450">
        <v>10.26</v>
      </c>
      <c r="G2106" s="450">
        <v>6.73</v>
      </c>
      <c r="H2106" s="426">
        <f t="shared" si="32"/>
        <v>10.26</v>
      </c>
    </row>
    <row r="2107" spans="1:8" x14ac:dyDescent="0.25">
      <c r="A2107" s="449"/>
      <c r="B2107" s="449">
        <v>3148</v>
      </c>
      <c r="C2107" s="439" t="s">
        <v>8156</v>
      </c>
      <c r="D2107" s="449" t="s">
        <v>60</v>
      </c>
      <c r="E2107" s="449" t="s">
        <v>5365</v>
      </c>
      <c r="F2107" s="450">
        <v>16.63</v>
      </c>
      <c r="G2107" s="450">
        <v>10.91</v>
      </c>
      <c r="H2107" s="426">
        <f t="shared" si="32"/>
        <v>16.63</v>
      </c>
    </row>
    <row r="2108" spans="1:8" x14ac:dyDescent="0.25">
      <c r="A2108" s="449"/>
      <c r="B2108" s="449">
        <v>4310</v>
      </c>
      <c r="C2108" s="439" t="s">
        <v>8157</v>
      </c>
      <c r="D2108" s="449" t="s">
        <v>60</v>
      </c>
      <c r="E2108" s="449" t="s">
        <v>5365</v>
      </c>
      <c r="F2108" s="450">
        <v>2.36</v>
      </c>
      <c r="G2108" s="450">
        <v>3.08</v>
      </c>
      <c r="H2108" s="426">
        <f t="shared" si="32"/>
        <v>2.36</v>
      </c>
    </row>
    <row r="2109" spans="1:8" x14ac:dyDescent="0.25">
      <c r="A2109" s="449"/>
      <c r="B2109" s="449">
        <v>4311</v>
      </c>
      <c r="C2109" s="439" t="s">
        <v>8158</v>
      </c>
      <c r="D2109" s="449" t="s">
        <v>60</v>
      </c>
      <c r="E2109" s="449" t="s">
        <v>5365</v>
      </c>
      <c r="F2109" s="450">
        <v>1.66</v>
      </c>
      <c r="G2109" s="450">
        <v>2.17</v>
      </c>
      <c r="H2109" s="426">
        <f t="shared" si="32"/>
        <v>1.66</v>
      </c>
    </row>
    <row r="2110" spans="1:8" x14ac:dyDescent="0.25">
      <c r="A2110" s="449"/>
      <c r="B2110" s="449">
        <v>4312</v>
      </c>
      <c r="C2110" s="439" t="s">
        <v>8159</v>
      </c>
      <c r="D2110" s="449" t="s">
        <v>60</v>
      </c>
      <c r="E2110" s="449" t="s">
        <v>5365</v>
      </c>
      <c r="F2110" s="450">
        <v>2.33</v>
      </c>
      <c r="G2110" s="450">
        <v>3.04</v>
      </c>
      <c r="H2110" s="426">
        <f t="shared" si="32"/>
        <v>2.33</v>
      </c>
    </row>
    <row r="2111" spans="1:8" x14ac:dyDescent="0.25">
      <c r="A2111" s="449"/>
      <c r="B2111" s="449">
        <v>13261</v>
      </c>
      <c r="C2111" s="439" t="s">
        <v>8160</v>
      </c>
      <c r="D2111" s="449" t="s">
        <v>60</v>
      </c>
      <c r="E2111" s="449" t="s">
        <v>5365</v>
      </c>
      <c r="F2111" s="450">
        <v>2.37</v>
      </c>
      <c r="G2111" s="450">
        <v>2.6</v>
      </c>
      <c r="H2111" s="426">
        <f t="shared" si="32"/>
        <v>2.37</v>
      </c>
    </row>
    <row r="2112" spans="1:8" x14ac:dyDescent="0.25">
      <c r="A2112" s="449"/>
      <c r="B2112" s="449">
        <v>3272</v>
      </c>
      <c r="C2112" s="439" t="s">
        <v>8161</v>
      </c>
      <c r="D2112" s="449" t="s">
        <v>60</v>
      </c>
      <c r="E2112" s="449" t="s">
        <v>5365</v>
      </c>
      <c r="F2112" s="450">
        <v>53.53</v>
      </c>
      <c r="G2112" s="450">
        <v>55.12</v>
      </c>
      <c r="H2112" s="426">
        <f t="shared" si="32"/>
        <v>53.53</v>
      </c>
    </row>
    <row r="2113" spans="1:8" x14ac:dyDescent="0.25">
      <c r="A2113" s="449"/>
      <c r="B2113" s="449">
        <v>3265</v>
      </c>
      <c r="C2113" s="439" t="s">
        <v>8162</v>
      </c>
      <c r="D2113" s="449" t="s">
        <v>60</v>
      </c>
      <c r="E2113" s="449" t="s">
        <v>5365</v>
      </c>
      <c r="F2113" s="450">
        <v>42.53</v>
      </c>
      <c r="G2113" s="450">
        <v>43.79</v>
      </c>
      <c r="H2113" s="426">
        <f t="shared" si="32"/>
        <v>42.53</v>
      </c>
    </row>
    <row r="2114" spans="1:8" x14ac:dyDescent="0.25">
      <c r="A2114" s="449"/>
      <c r="B2114" s="449">
        <v>3264</v>
      </c>
      <c r="C2114" s="439" t="s">
        <v>8163</v>
      </c>
      <c r="D2114" s="449" t="s">
        <v>60</v>
      </c>
      <c r="E2114" s="449" t="s">
        <v>5365</v>
      </c>
      <c r="F2114" s="450">
        <v>30.58</v>
      </c>
      <c r="G2114" s="450">
        <v>31.49</v>
      </c>
      <c r="H2114" s="426">
        <f t="shared" si="32"/>
        <v>30.58</v>
      </c>
    </row>
    <row r="2115" spans="1:8" x14ac:dyDescent="0.25">
      <c r="A2115" s="449"/>
      <c r="B2115" s="449">
        <v>3262</v>
      </c>
      <c r="C2115" s="439" t="s">
        <v>8164</v>
      </c>
      <c r="D2115" s="449" t="s">
        <v>60</v>
      </c>
      <c r="E2115" s="449" t="s">
        <v>5365</v>
      </c>
      <c r="F2115" s="450">
        <v>18.62</v>
      </c>
      <c r="G2115" s="450">
        <v>19.170000000000002</v>
      </c>
      <c r="H2115" s="426">
        <f t="shared" si="32"/>
        <v>18.62</v>
      </c>
    </row>
    <row r="2116" spans="1:8" x14ac:dyDescent="0.25">
      <c r="A2116" s="449"/>
      <c r="B2116" s="449">
        <v>3267</v>
      </c>
      <c r="C2116" s="439" t="s">
        <v>8165</v>
      </c>
      <c r="D2116" s="449" t="s">
        <v>60</v>
      </c>
      <c r="E2116" s="449" t="s">
        <v>5365</v>
      </c>
      <c r="F2116" s="450">
        <v>99.88</v>
      </c>
      <c r="G2116" s="450">
        <v>102.84</v>
      </c>
      <c r="H2116" s="426">
        <f t="shared" si="32"/>
        <v>99.88</v>
      </c>
    </row>
    <row r="2117" spans="1:8" x14ac:dyDescent="0.25">
      <c r="A2117" s="449"/>
      <c r="B2117" s="449">
        <v>3266</v>
      </c>
      <c r="C2117" s="439" t="s">
        <v>8166</v>
      </c>
      <c r="D2117" s="449" t="s">
        <v>60</v>
      </c>
      <c r="E2117" s="449" t="s">
        <v>5365</v>
      </c>
      <c r="F2117" s="450">
        <v>63.54</v>
      </c>
      <c r="G2117" s="450">
        <v>65.430000000000007</v>
      </c>
      <c r="H2117" s="426">
        <f t="shared" si="32"/>
        <v>63.54</v>
      </c>
    </row>
    <row r="2118" spans="1:8" x14ac:dyDescent="0.25">
      <c r="A2118" s="449"/>
      <c r="B2118" s="449">
        <v>3268</v>
      </c>
      <c r="C2118" s="439" t="s">
        <v>8167</v>
      </c>
      <c r="D2118" s="449" t="s">
        <v>60</v>
      </c>
      <c r="E2118" s="449" t="s">
        <v>5365</v>
      </c>
      <c r="F2118" s="450">
        <v>135.04</v>
      </c>
      <c r="G2118" s="450">
        <v>139.04</v>
      </c>
      <c r="H2118" s="426">
        <f t="shared" si="32"/>
        <v>135.04</v>
      </c>
    </row>
    <row r="2119" spans="1:8" x14ac:dyDescent="0.25">
      <c r="A2119" s="449"/>
      <c r="B2119" s="449">
        <v>3263</v>
      </c>
      <c r="C2119" s="439" t="s">
        <v>8168</v>
      </c>
      <c r="D2119" s="449" t="s">
        <v>60</v>
      </c>
      <c r="E2119" s="449" t="s">
        <v>5365</v>
      </c>
      <c r="F2119" s="450">
        <v>25.43</v>
      </c>
      <c r="G2119" s="450">
        <v>26.18</v>
      </c>
      <c r="H2119" s="426">
        <f t="shared" si="32"/>
        <v>25.43</v>
      </c>
    </row>
    <row r="2120" spans="1:8" x14ac:dyDescent="0.25">
      <c r="A2120" s="449"/>
      <c r="B2120" s="449">
        <v>3271</v>
      </c>
      <c r="C2120" s="439" t="s">
        <v>8169</v>
      </c>
      <c r="D2120" s="449" t="s">
        <v>60</v>
      </c>
      <c r="E2120" s="449" t="s">
        <v>5365</v>
      </c>
      <c r="F2120" s="450">
        <v>199.64</v>
      </c>
      <c r="G2120" s="450">
        <v>205.56</v>
      </c>
      <c r="H2120" s="426">
        <f t="shared" si="32"/>
        <v>199.64</v>
      </c>
    </row>
    <row r="2121" spans="1:8" x14ac:dyDescent="0.25">
      <c r="A2121" s="449"/>
      <c r="B2121" s="449">
        <v>3270</v>
      </c>
      <c r="C2121" s="439" t="s">
        <v>8170</v>
      </c>
      <c r="D2121" s="449" t="s">
        <v>60</v>
      </c>
      <c r="E2121" s="449" t="s">
        <v>5365</v>
      </c>
      <c r="F2121" s="450">
        <v>335.42</v>
      </c>
      <c r="G2121" s="450">
        <v>345.35</v>
      </c>
      <c r="H2121" s="426">
        <f t="shared" si="32"/>
        <v>335.42</v>
      </c>
    </row>
    <row r="2122" spans="1:8" x14ac:dyDescent="0.25">
      <c r="A2122" s="449"/>
      <c r="B2122" s="449">
        <v>45256</v>
      </c>
      <c r="C2122" s="439" t="s">
        <v>13561</v>
      </c>
      <c r="D2122" s="449" t="s">
        <v>60</v>
      </c>
      <c r="E2122" s="449" t="s">
        <v>5365</v>
      </c>
      <c r="F2122" s="450">
        <v>25.74</v>
      </c>
      <c r="G2122" s="450">
        <v>28.86</v>
      </c>
      <c r="H2122" s="426">
        <f t="shared" si="32"/>
        <v>25.74</v>
      </c>
    </row>
    <row r="2123" spans="1:8" x14ac:dyDescent="0.25">
      <c r="A2123" s="449"/>
      <c r="B2123" s="449">
        <v>3275</v>
      </c>
      <c r="C2123" s="439" t="s">
        <v>8171</v>
      </c>
      <c r="D2123" s="449" t="s">
        <v>71</v>
      </c>
      <c r="E2123" s="449" t="s">
        <v>5365</v>
      </c>
      <c r="F2123" s="450">
        <v>168.34</v>
      </c>
      <c r="G2123" s="450">
        <v>122.16</v>
      </c>
      <c r="H2123" s="426">
        <f t="shared" si="32"/>
        <v>168.34</v>
      </c>
    </row>
    <row r="2124" spans="1:8" x14ac:dyDescent="0.25">
      <c r="A2124" s="449"/>
      <c r="B2124" s="449">
        <v>39512</v>
      </c>
      <c r="C2124" s="439" t="s">
        <v>8172</v>
      </c>
      <c r="D2124" s="449" t="s">
        <v>71</v>
      </c>
      <c r="E2124" s="449" t="s">
        <v>5365</v>
      </c>
      <c r="F2124" s="450">
        <v>106.8</v>
      </c>
      <c r="G2124" s="450">
        <v>122.24</v>
      </c>
      <c r="H2124" s="426">
        <f t="shared" ref="H2124:H2187" si="33">IF(F2124&gt;0,F2124,G2124)</f>
        <v>106.8</v>
      </c>
    </row>
    <row r="2125" spans="1:8" x14ac:dyDescent="0.25">
      <c r="A2125" s="449"/>
      <c r="B2125" s="449">
        <v>39511</v>
      </c>
      <c r="C2125" s="439" t="s">
        <v>8173</v>
      </c>
      <c r="D2125" s="449" t="s">
        <v>71</v>
      </c>
      <c r="E2125" s="449" t="s">
        <v>5365</v>
      </c>
      <c r="F2125" s="450">
        <v>116.49</v>
      </c>
      <c r="G2125" s="450">
        <v>133.33000000000001</v>
      </c>
      <c r="H2125" s="426">
        <f t="shared" si="33"/>
        <v>116.49</v>
      </c>
    </row>
    <row r="2126" spans="1:8" x14ac:dyDescent="0.25">
      <c r="A2126" s="449"/>
      <c r="B2126" s="449">
        <v>39513</v>
      </c>
      <c r="C2126" s="439" t="s">
        <v>8174</v>
      </c>
      <c r="D2126" s="449" t="s">
        <v>71</v>
      </c>
      <c r="E2126" s="449" t="s">
        <v>5365</v>
      </c>
      <c r="F2126" s="450">
        <v>124.95</v>
      </c>
      <c r="G2126" s="450">
        <v>143.01</v>
      </c>
      <c r="H2126" s="426">
        <f t="shared" si="33"/>
        <v>124.95</v>
      </c>
    </row>
    <row r="2127" spans="1:8" x14ac:dyDescent="0.25">
      <c r="A2127" s="449"/>
      <c r="B2127" s="449">
        <v>3286</v>
      </c>
      <c r="C2127" s="439" t="s">
        <v>8175</v>
      </c>
      <c r="D2127" s="449" t="s">
        <v>71</v>
      </c>
      <c r="E2127" s="449" t="s">
        <v>5365</v>
      </c>
      <c r="F2127" s="450">
        <v>105.88</v>
      </c>
      <c r="G2127" s="450">
        <v>99.26</v>
      </c>
      <c r="H2127" s="426">
        <f t="shared" si="33"/>
        <v>105.88</v>
      </c>
    </row>
    <row r="2128" spans="1:8" x14ac:dyDescent="0.25">
      <c r="A2128" s="449"/>
      <c r="B2128" s="449">
        <v>3287</v>
      </c>
      <c r="C2128" s="439" t="s">
        <v>8176</v>
      </c>
      <c r="D2128" s="449" t="s">
        <v>71</v>
      </c>
      <c r="E2128" s="449" t="s">
        <v>5365</v>
      </c>
      <c r="F2128" s="450">
        <v>160</v>
      </c>
      <c r="G2128" s="450">
        <v>150</v>
      </c>
      <c r="H2128" s="426">
        <f t="shared" si="33"/>
        <v>160</v>
      </c>
    </row>
    <row r="2129" spans="1:8" x14ac:dyDescent="0.25">
      <c r="A2129" s="449"/>
      <c r="B2129" s="449">
        <v>3283</v>
      </c>
      <c r="C2129" s="439" t="s">
        <v>8177</v>
      </c>
      <c r="D2129" s="449" t="s">
        <v>71</v>
      </c>
      <c r="E2129" s="449" t="s">
        <v>5365</v>
      </c>
      <c r="F2129" s="450">
        <v>33.61</v>
      </c>
      <c r="G2129" s="450">
        <v>31.51</v>
      </c>
      <c r="H2129" s="426">
        <f t="shared" si="33"/>
        <v>33.61</v>
      </c>
    </row>
    <row r="2130" spans="1:8" x14ac:dyDescent="0.25">
      <c r="A2130" s="449"/>
      <c r="B2130" s="449">
        <v>11587</v>
      </c>
      <c r="C2130" s="439" t="s">
        <v>8178</v>
      </c>
      <c r="D2130" s="449" t="s">
        <v>71</v>
      </c>
      <c r="E2130" s="449" t="s">
        <v>5365</v>
      </c>
      <c r="F2130" s="450">
        <v>115.43</v>
      </c>
      <c r="G2130" s="450">
        <v>83.76</v>
      </c>
      <c r="H2130" s="426">
        <f t="shared" si="33"/>
        <v>115.43</v>
      </c>
    </row>
    <row r="2131" spans="1:8" x14ac:dyDescent="0.25">
      <c r="A2131" s="449"/>
      <c r="B2131" s="449">
        <v>36225</v>
      </c>
      <c r="C2131" s="439" t="s">
        <v>8179</v>
      </c>
      <c r="D2131" s="449" t="s">
        <v>71</v>
      </c>
      <c r="E2131" s="449" t="s">
        <v>5365</v>
      </c>
      <c r="F2131" s="450">
        <v>46.89</v>
      </c>
      <c r="G2131" s="450">
        <v>34.03</v>
      </c>
      <c r="H2131" s="426">
        <f t="shared" si="33"/>
        <v>46.89</v>
      </c>
    </row>
    <row r="2132" spans="1:8" x14ac:dyDescent="0.25">
      <c r="A2132" s="449"/>
      <c r="B2132" s="449">
        <v>36230</v>
      </c>
      <c r="C2132" s="439" t="s">
        <v>8180</v>
      </c>
      <c r="D2132" s="449" t="s">
        <v>71</v>
      </c>
      <c r="E2132" s="449" t="s">
        <v>6189</v>
      </c>
      <c r="F2132" s="450">
        <v>34.450000000000003</v>
      </c>
      <c r="G2132" s="450">
        <v>25</v>
      </c>
      <c r="H2132" s="426">
        <f t="shared" si="33"/>
        <v>34.450000000000003</v>
      </c>
    </row>
    <row r="2133" spans="1:8" x14ac:dyDescent="0.25">
      <c r="A2133" s="449"/>
      <c r="B2133" s="449">
        <v>36238</v>
      </c>
      <c r="C2133" s="439" t="s">
        <v>8181</v>
      </c>
      <c r="D2133" s="449" t="s">
        <v>71</v>
      </c>
      <c r="E2133" s="449" t="s">
        <v>5365</v>
      </c>
      <c r="F2133" s="450">
        <v>33.659999999999997</v>
      </c>
      <c r="G2133" s="450">
        <v>24.43</v>
      </c>
      <c r="H2133" s="426">
        <f t="shared" si="33"/>
        <v>33.659999999999997</v>
      </c>
    </row>
    <row r="2134" spans="1:8" x14ac:dyDescent="0.25">
      <c r="A2134" s="449"/>
      <c r="B2134" s="449">
        <v>39363</v>
      </c>
      <c r="C2134" s="439" t="s">
        <v>8182</v>
      </c>
      <c r="D2134" s="449" t="s">
        <v>60</v>
      </c>
      <c r="E2134" s="449" t="s">
        <v>5365</v>
      </c>
      <c r="F2134" s="450">
        <v>5834</v>
      </c>
      <c r="G2134" s="450">
        <v>5744.38</v>
      </c>
      <c r="H2134" s="426">
        <f t="shared" si="33"/>
        <v>5834</v>
      </c>
    </row>
    <row r="2135" spans="1:8" x14ac:dyDescent="0.25">
      <c r="A2135" s="449"/>
      <c r="B2135" s="449">
        <v>39361</v>
      </c>
      <c r="C2135" s="439" t="s">
        <v>8183</v>
      </c>
      <c r="D2135" s="449" t="s">
        <v>60</v>
      </c>
      <c r="E2135" s="449" t="s">
        <v>5365</v>
      </c>
      <c r="F2135" s="450">
        <v>1782.33</v>
      </c>
      <c r="G2135" s="450">
        <v>1754.95</v>
      </c>
      <c r="H2135" s="426">
        <f t="shared" si="33"/>
        <v>1782.33</v>
      </c>
    </row>
    <row r="2136" spans="1:8" x14ac:dyDescent="0.25">
      <c r="A2136" s="449"/>
      <c r="B2136" s="449">
        <v>39362</v>
      </c>
      <c r="C2136" s="439" t="s">
        <v>8184</v>
      </c>
      <c r="D2136" s="449" t="s">
        <v>60</v>
      </c>
      <c r="E2136" s="449" t="s">
        <v>5365</v>
      </c>
      <c r="F2136" s="450">
        <v>3148.57</v>
      </c>
      <c r="G2136" s="450">
        <v>3100.21</v>
      </c>
      <c r="H2136" s="426">
        <f t="shared" si="33"/>
        <v>3148.57</v>
      </c>
    </row>
    <row r="2137" spans="1:8" x14ac:dyDescent="0.25">
      <c r="A2137" s="449"/>
      <c r="B2137" s="449">
        <v>39364</v>
      </c>
      <c r="C2137" s="439" t="s">
        <v>8185</v>
      </c>
      <c r="D2137" s="449" t="s">
        <v>60</v>
      </c>
      <c r="E2137" s="449" t="s">
        <v>5365</v>
      </c>
      <c r="F2137" s="450">
        <v>12305.46</v>
      </c>
      <c r="G2137" s="450">
        <v>12116.43</v>
      </c>
      <c r="H2137" s="426">
        <f t="shared" si="33"/>
        <v>12305.46</v>
      </c>
    </row>
    <row r="2138" spans="1:8" x14ac:dyDescent="0.25">
      <c r="A2138" s="449"/>
      <c r="B2138" s="449">
        <v>14576</v>
      </c>
      <c r="C2138" s="439" t="s">
        <v>8186</v>
      </c>
      <c r="D2138" s="449" t="s">
        <v>60</v>
      </c>
      <c r="E2138" s="449" t="s">
        <v>5365</v>
      </c>
      <c r="F2138" s="450"/>
      <c r="G2138" s="450">
        <v>6253276.54</v>
      </c>
      <c r="H2138" s="426">
        <f t="shared" si="33"/>
        <v>6253276.54</v>
      </c>
    </row>
    <row r="2139" spans="1:8" x14ac:dyDescent="0.25">
      <c r="A2139" s="449"/>
      <c r="B2139" s="449">
        <v>13877</v>
      </c>
      <c r="C2139" s="439" t="s">
        <v>8187</v>
      </c>
      <c r="D2139" s="449" t="s">
        <v>60</v>
      </c>
      <c r="E2139" s="449" t="s">
        <v>5365</v>
      </c>
      <c r="F2139" s="450"/>
      <c r="G2139" s="450">
        <v>2676934.42</v>
      </c>
      <c r="H2139" s="426">
        <f t="shared" si="33"/>
        <v>2676934.42</v>
      </c>
    </row>
    <row r="2140" spans="1:8" x14ac:dyDescent="0.25">
      <c r="A2140" s="449"/>
      <c r="B2140" s="449">
        <v>7307</v>
      </c>
      <c r="C2140" s="439" t="s">
        <v>8188</v>
      </c>
      <c r="D2140" s="449" t="s">
        <v>94</v>
      </c>
      <c r="E2140" s="449" t="s">
        <v>5365</v>
      </c>
      <c r="F2140" s="450">
        <v>44.91</v>
      </c>
      <c r="G2140" s="450">
        <v>49.72</v>
      </c>
      <c r="H2140" s="426">
        <f t="shared" si="33"/>
        <v>44.91</v>
      </c>
    </row>
    <row r="2141" spans="1:8" x14ac:dyDescent="0.25">
      <c r="A2141" s="449"/>
      <c r="B2141" s="449">
        <v>38122</v>
      </c>
      <c r="C2141" s="439" t="s">
        <v>8189</v>
      </c>
      <c r="D2141" s="449" t="s">
        <v>94</v>
      </c>
      <c r="E2141" s="449" t="s">
        <v>5365</v>
      </c>
      <c r="F2141" s="450">
        <v>14.91</v>
      </c>
      <c r="G2141" s="450">
        <v>22.39</v>
      </c>
      <c r="H2141" s="426">
        <f t="shared" si="33"/>
        <v>14.91</v>
      </c>
    </row>
    <row r="2142" spans="1:8" x14ac:dyDescent="0.25">
      <c r="A2142" s="449"/>
      <c r="B2142" s="449">
        <v>43653</v>
      </c>
      <c r="C2142" s="439" t="s">
        <v>8190</v>
      </c>
      <c r="D2142" s="449" t="s">
        <v>94</v>
      </c>
      <c r="E2142" s="449" t="s">
        <v>5365</v>
      </c>
      <c r="F2142" s="450">
        <v>43.28</v>
      </c>
      <c r="G2142" s="450">
        <v>39.35</v>
      </c>
      <c r="H2142" s="426">
        <f t="shared" si="33"/>
        <v>43.28</v>
      </c>
    </row>
    <row r="2143" spans="1:8" x14ac:dyDescent="0.25">
      <c r="A2143" s="449"/>
      <c r="B2143" s="449">
        <v>45301</v>
      </c>
      <c r="C2143" s="439" t="s">
        <v>13562</v>
      </c>
      <c r="D2143" s="449" t="s">
        <v>60</v>
      </c>
      <c r="E2143" s="449" t="s">
        <v>5365</v>
      </c>
      <c r="F2143" s="450">
        <v>317.83999999999997</v>
      </c>
      <c r="G2143" s="450">
        <v>244.22</v>
      </c>
      <c r="H2143" s="426">
        <f t="shared" si="33"/>
        <v>317.83999999999997</v>
      </c>
    </row>
    <row r="2144" spans="1:8" x14ac:dyDescent="0.25">
      <c r="A2144" s="449"/>
      <c r="B2144" s="449">
        <v>45334</v>
      </c>
      <c r="C2144" s="439" t="s">
        <v>12541</v>
      </c>
      <c r="D2144" s="449" t="s">
        <v>60</v>
      </c>
      <c r="E2144" s="449" t="s">
        <v>5365</v>
      </c>
      <c r="F2144" s="450">
        <v>31.98</v>
      </c>
      <c r="G2144" s="450">
        <v>28.48</v>
      </c>
      <c r="H2144" s="426">
        <f t="shared" si="33"/>
        <v>31.98</v>
      </c>
    </row>
    <row r="2145" spans="1:8" x14ac:dyDescent="0.25">
      <c r="A2145" s="449"/>
      <c r="B2145" s="449">
        <v>34802</v>
      </c>
      <c r="C2145" s="439" t="s">
        <v>8191</v>
      </c>
      <c r="D2145" s="449" t="s">
        <v>60</v>
      </c>
      <c r="E2145" s="449" t="s">
        <v>5365</v>
      </c>
      <c r="F2145" s="450">
        <v>1166.0899999999999</v>
      </c>
      <c r="G2145" s="450">
        <v>1262.8699999999999</v>
      </c>
      <c r="H2145" s="426">
        <f t="shared" si="33"/>
        <v>1166.0899999999999</v>
      </c>
    </row>
    <row r="2146" spans="1:8" x14ac:dyDescent="0.25">
      <c r="A2146" s="449"/>
      <c r="B2146" s="449">
        <v>11588</v>
      </c>
      <c r="C2146" s="439" t="s">
        <v>8192</v>
      </c>
      <c r="D2146" s="449" t="s">
        <v>60</v>
      </c>
      <c r="E2146" s="449" t="s">
        <v>5365</v>
      </c>
      <c r="F2146" s="450">
        <v>1258.02</v>
      </c>
      <c r="G2146" s="450">
        <v>1362.43</v>
      </c>
      <c r="H2146" s="426">
        <f t="shared" si="33"/>
        <v>1258.02</v>
      </c>
    </row>
    <row r="2147" spans="1:8" x14ac:dyDescent="0.25">
      <c r="A2147" s="449"/>
      <c r="B2147" s="449">
        <v>34383</v>
      </c>
      <c r="C2147" s="439" t="s">
        <v>8193</v>
      </c>
      <c r="D2147" s="449" t="s">
        <v>60</v>
      </c>
      <c r="E2147" s="449" t="s">
        <v>5365</v>
      </c>
      <c r="F2147" s="450">
        <v>1383.91</v>
      </c>
      <c r="G2147" s="450">
        <v>1498.78</v>
      </c>
      <c r="H2147" s="426">
        <f t="shared" si="33"/>
        <v>1383.91</v>
      </c>
    </row>
    <row r="2148" spans="1:8" x14ac:dyDescent="0.25">
      <c r="A2148" s="449"/>
      <c r="B2148" s="449">
        <v>40451</v>
      </c>
      <c r="C2148" s="439" t="s">
        <v>8194</v>
      </c>
      <c r="D2148" s="449" t="s">
        <v>71</v>
      </c>
      <c r="E2148" s="449" t="s">
        <v>5365</v>
      </c>
      <c r="F2148" s="450">
        <v>111.86</v>
      </c>
      <c r="G2148" s="450">
        <v>121.15</v>
      </c>
      <c r="H2148" s="426">
        <f t="shared" si="33"/>
        <v>111.86</v>
      </c>
    </row>
    <row r="2149" spans="1:8" x14ac:dyDescent="0.25">
      <c r="A2149" s="449"/>
      <c r="B2149" s="449">
        <v>40453</v>
      </c>
      <c r="C2149" s="439" t="s">
        <v>8195</v>
      </c>
      <c r="D2149" s="449" t="s">
        <v>71</v>
      </c>
      <c r="E2149" s="449" t="s">
        <v>5365</v>
      </c>
      <c r="F2149" s="450">
        <v>121.04</v>
      </c>
      <c r="G2149" s="450">
        <v>131.08000000000001</v>
      </c>
      <c r="H2149" s="426">
        <f t="shared" si="33"/>
        <v>121.04</v>
      </c>
    </row>
    <row r="2150" spans="1:8" x14ac:dyDescent="0.25">
      <c r="A2150" s="449"/>
      <c r="B2150" s="449">
        <v>40452</v>
      </c>
      <c r="C2150" s="439" t="s">
        <v>8196</v>
      </c>
      <c r="D2150" s="449" t="s">
        <v>71</v>
      </c>
      <c r="E2150" s="449" t="s">
        <v>5365</v>
      </c>
      <c r="F2150" s="450">
        <v>132.76</v>
      </c>
      <c r="G2150" s="450">
        <v>143.78</v>
      </c>
      <c r="H2150" s="426">
        <f t="shared" si="33"/>
        <v>132.76</v>
      </c>
    </row>
    <row r="2151" spans="1:8" x14ac:dyDescent="0.25">
      <c r="A2151" s="449"/>
      <c r="B2151" s="449">
        <v>11594</v>
      </c>
      <c r="C2151" s="439" t="s">
        <v>8197</v>
      </c>
      <c r="D2151" s="449" t="s">
        <v>60</v>
      </c>
      <c r="E2151" s="449" t="s">
        <v>5365</v>
      </c>
      <c r="F2151" s="450">
        <v>400.97</v>
      </c>
      <c r="G2151" s="450">
        <v>434.25</v>
      </c>
      <c r="H2151" s="426">
        <f t="shared" si="33"/>
        <v>400.97</v>
      </c>
    </row>
    <row r="2152" spans="1:8" x14ac:dyDescent="0.25">
      <c r="A2152" s="449"/>
      <c r="B2152" s="449">
        <v>3311</v>
      </c>
      <c r="C2152" s="439" t="s">
        <v>8198</v>
      </c>
      <c r="D2152" s="449" t="s">
        <v>84</v>
      </c>
      <c r="E2152" s="449" t="s">
        <v>5365</v>
      </c>
      <c r="F2152" s="450">
        <v>400.97</v>
      </c>
      <c r="G2152" s="450">
        <v>434.25</v>
      </c>
      <c r="H2152" s="426">
        <f t="shared" si="33"/>
        <v>400.97</v>
      </c>
    </row>
    <row r="2153" spans="1:8" x14ac:dyDescent="0.25">
      <c r="A2153" s="449"/>
      <c r="B2153" s="449">
        <v>11599</v>
      </c>
      <c r="C2153" s="439" t="s">
        <v>8199</v>
      </c>
      <c r="D2153" s="449" t="s">
        <v>60</v>
      </c>
      <c r="E2153" s="449" t="s">
        <v>5365</v>
      </c>
      <c r="F2153" s="450">
        <v>533.24</v>
      </c>
      <c r="G2153" s="450">
        <v>577.5</v>
      </c>
      <c r="H2153" s="426">
        <f t="shared" si="33"/>
        <v>533.24</v>
      </c>
    </row>
    <row r="2154" spans="1:8" x14ac:dyDescent="0.25">
      <c r="A2154" s="449"/>
      <c r="B2154" s="449">
        <v>11593</v>
      </c>
      <c r="C2154" s="439" t="s">
        <v>8200</v>
      </c>
      <c r="D2154" s="449" t="s">
        <v>60</v>
      </c>
      <c r="E2154" s="449" t="s">
        <v>5365</v>
      </c>
      <c r="F2154" s="450">
        <v>747.57</v>
      </c>
      <c r="G2154" s="450">
        <v>809.62</v>
      </c>
      <c r="H2154" s="426">
        <f t="shared" si="33"/>
        <v>747.57</v>
      </c>
    </row>
    <row r="2155" spans="1:8" x14ac:dyDescent="0.25">
      <c r="A2155" s="449"/>
      <c r="B2155" s="449">
        <v>3314</v>
      </c>
      <c r="C2155" s="439" t="s">
        <v>8201</v>
      </c>
      <c r="D2155" s="449" t="s">
        <v>84</v>
      </c>
      <c r="E2155" s="449" t="s">
        <v>5365</v>
      </c>
      <c r="F2155" s="450">
        <v>534.66</v>
      </c>
      <c r="G2155" s="450">
        <v>579.04</v>
      </c>
      <c r="H2155" s="426">
        <f t="shared" si="33"/>
        <v>534.66</v>
      </c>
    </row>
    <row r="2156" spans="1:8" x14ac:dyDescent="0.25">
      <c r="A2156" s="449"/>
      <c r="B2156" s="449">
        <v>11597</v>
      </c>
      <c r="C2156" s="439" t="s">
        <v>8202</v>
      </c>
      <c r="D2156" s="449" t="s">
        <v>60</v>
      </c>
      <c r="E2156" s="449" t="s">
        <v>5365</v>
      </c>
      <c r="F2156" s="450">
        <v>621.75</v>
      </c>
      <c r="G2156" s="450">
        <v>673.35</v>
      </c>
      <c r="H2156" s="426">
        <f t="shared" si="33"/>
        <v>621.75</v>
      </c>
    </row>
    <row r="2157" spans="1:8" x14ac:dyDescent="0.25">
      <c r="A2157" s="449"/>
      <c r="B2157" s="449">
        <v>3309</v>
      </c>
      <c r="C2157" s="439" t="s">
        <v>8203</v>
      </c>
      <c r="D2157" s="449" t="s">
        <v>84</v>
      </c>
      <c r="E2157" s="449" t="s">
        <v>5365</v>
      </c>
      <c r="F2157" s="450">
        <v>424.6</v>
      </c>
      <c r="G2157" s="450">
        <v>459.84</v>
      </c>
      <c r="H2157" s="426">
        <f t="shared" si="33"/>
        <v>424.6</v>
      </c>
    </row>
    <row r="2158" spans="1:8" x14ac:dyDescent="0.25">
      <c r="A2158" s="449"/>
      <c r="B2158" s="449">
        <v>40440</v>
      </c>
      <c r="C2158" s="439" t="s">
        <v>8204</v>
      </c>
      <c r="D2158" s="449" t="s">
        <v>84</v>
      </c>
      <c r="E2158" s="449" t="s">
        <v>5365</v>
      </c>
      <c r="F2158" s="450">
        <v>556.9</v>
      </c>
      <c r="G2158" s="450">
        <v>603.13</v>
      </c>
      <c r="H2158" s="426">
        <f t="shared" si="33"/>
        <v>556.9</v>
      </c>
    </row>
    <row r="2159" spans="1:8" x14ac:dyDescent="0.25">
      <c r="A2159" s="449"/>
      <c r="B2159" s="449">
        <v>40441</v>
      </c>
      <c r="C2159" s="439" t="s">
        <v>8205</v>
      </c>
      <c r="D2159" s="449" t="s">
        <v>84</v>
      </c>
      <c r="E2159" s="449" t="s">
        <v>5365</v>
      </c>
      <c r="F2159" s="450">
        <v>355.55</v>
      </c>
      <c r="G2159" s="450">
        <v>385.06</v>
      </c>
      <c r="H2159" s="426">
        <f t="shared" si="33"/>
        <v>355.55</v>
      </c>
    </row>
    <row r="2160" spans="1:8" x14ac:dyDescent="0.25">
      <c r="A2160" s="449"/>
      <c r="B2160" s="449">
        <v>34612</v>
      </c>
      <c r="C2160" s="439" t="s">
        <v>8206</v>
      </c>
      <c r="D2160" s="449" t="s">
        <v>60</v>
      </c>
      <c r="E2160" s="449" t="s">
        <v>5365</v>
      </c>
      <c r="F2160" s="450">
        <v>768.99</v>
      </c>
      <c r="G2160" s="450">
        <v>832.82</v>
      </c>
      <c r="H2160" s="426">
        <f t="shared" si="33"/>
        <v>768.99</v>
      </c>
    </row>
    <row r="2161" spans="1:8" x14ac:dyDescent="0.25">
      <c r="A2161" s="449"/>
      <c r="B2161" s="449">
        <v>34635</v>
      </c>
      <c r="C2161" s="439" t="s">
        <v>8207</v>
      </c>
      <c r="D2161" s="449" t="s">
        <v>60</v>
      </c>
      <c r="E2161" s="449" t="s">
        <v>5365</v>
      </c>
      <c r="F2161" s="450">
        <v>988.89</v>
      </c>
      <c r="G2161" s="450">
        <v>1070.97</v>
      </c>
      <c r="H2161" s="426">
        <f t="shared" si="33"/>
        <v>988.89</v>
      </c>
    </row>
    <row r="2162" spans="1:8" x14ac:dyDescent="0.25">
      <c r="A2162" s="449"/>
      <c r="B2162" s="449">
        <v>34633</v>
      </c>
      <c r="C2162" s="439" t="s">
        <v>8208</v>
      </c>
      <c r="D2162" s="449" t="s">
        <v>60</v>
      </c>
      <c r="E2162" s="449" t="s">
        <v>5365</v>
      </c>
      <c r="F2162" s="450">
        <v>1090.02</v>
      </c>
      <c r="G2162" s="450">
        <v>1180.49</v>
      </c>
      <c r="H2162" s="426">
        <f t="shared" si="33"/>
        <v>1090.02</v>
      </c>
    </row>
    <row r="2163" spans="1:8" x14ac:dyDescent="0.25">
      <c r="A2163" s="449"/>
      <c r="B2163" s="449">
        <v>40449</v>
      </c>
      <c r="C2163" s="439" t="s">
        <v>8209</v>
      </c>
      <c r="D2163" s="449" t="s">
        <v>84</v>
      </c>
      <c r="E2163" s="449" t="s">
        <v>5365</v>
      </c>
      <c r="F2163" s="450">
        <v>298.89999999999998</v>
      </c>
      <c r="G2163" s="450">
        <v>323.70999999999998</v>
      </c>
      <c r="H2163" s="426">
        <f t="shared" si="33"/>
        <v>298.89999999999998</v>
      </c>
    </row>
    <row r="2164" spans="1:8" x14ac:dyDescent="0.25">
      <c r="A2164" s="449"/>
      <c r="B2164" s="449">
        <v>11592</v>
      </c>
      <c r="C2164" s="439" t="s">
        <v>8210</v>
      </c>
      <c r="D2164" s="449" t="s">
        <v>60</v>
      </c>
      <c r="E2164" s="449" t="s">
        <v>5365</v>
      </c>
      <c r="F2164" s="450">
        <v>534.66</v>
      </c>
      <c r="G2164" s="450">
        <v>579.04</v>
      </c>
      <c r="H2164" s="426">
        <f t="shared" si="33"/>
        <v>534.66</v>
      </c>
    </row>
    <row r="2165" spans="1:8" x14ac:dyDescent="0.25">
      <c r="A2165" s="449"/>
      <c r="B2165" s="449">
        <v>34800</v>
      </c>
      <c r="C2165" s="439" t="s">
        <v>8211</v>
      </c>
      <c r="D2165" s="449" t="s">
        <v>84</v>
      </c>
      <c r="E2165" s="449" t="s">
        <v>5365</v>
      </c>
      <c r="F2165" s="450">
        <v>373.78</v>
      </c>
      <c r="G2165" s="450">
        <v>404.8</v>
      </c>
      <c r="H2165" s="426">
        <f t="shared" si="33"/>
        <v>373.78</v>
      </c>
    </row>
    <row r="2166" spans="1:8" x14ac:dyDescent="0.25">
      <c r="A2166" s="449"/>
      <c r="B2166" s="449">
        <v>11596</v>
      </c>
      <c r="C2166" s="439" t="s">
        <v>8212</v>
      </c>
      <c r="D2166" s="449" t="s">
        <v>60</v>
      </c>
      <c r="E2166" s="449" t="s">
        <v>5365</v>
      </c>
      <c r="F2166" s="450">
        <v>424.6</v>
      </c>
      <c r="G2166" s="450">
        <v>459.84</v>
      </c>
      <c r="H2166" s="426">
        <f t="shared" si="33"/>
        <v>424.6</v>
      </c>
    </row>
    <row r="2167" spans="1:8" x14ac:dyDescent="0.25">
      <c r="A2167" s="449"/>
      <c r="B2167" s="449">
        <v>40438</v>
      </c>
      <c r="C2167" s="439" t="s">
        <v>8213</v>
      </c>
      <c r="D2167" s="449" t="s">
        <v>84</v>
      </c>
      <c r="E2167" s="449" t="s">
        <v>5365</v>
      </c>
      <c r="F2167" s="450">
        <v>249.02</v>
      </c>
      <c r="G2167" s="450">
        <v>269.69</v>
      </c>
      <c r="H2167" s="426">
        <f t="shared" si="33"/>
        <v>249.02</v>
      </c>
    </row>
    <row r="2168" spans="1:8" x14ac:dyDescent="0.25">
      <c r="A2168" s="449"/>
      <c r="B2168" s="449">
        <v>40436</v>
      </c>
      <c r="C2168" s="439" t="s">
        <v>8214</v>
      </c>
      <c r="D2168" s="449" t="s">
        <v>84</v>
      </c>
      <c r="E2168" s="449" t="s">
        <v>5365</v>
      </c>
      <c r="F2168" s="450">
        <v>310.5</v>
      </c>
      <c r="G2168" s="450">
        <v>336.28</v>
      </c>
      <c r="H2168" s="426">
        <f t="shared" si="33"/>
        <v>310.5</v>
      </c>
    </row>
    <row r="2169" spans="1:8" x14ac:dyDescent="0.25">
      <c r="A2169" s="449"/>
      <c r="B2169" s="449">
        <v>4315</v>
      </c>
      <c r="C2169" s="439" t="s">
        <v>8215</v>
      </c>
      <c r="D2169" s="449" t="s">
        <v>60</v>
      </c>
      <c r="E2169" s="449" t="s">
        <v>5365</v>
      </c>
      <c r="F2169" s="450">
        <v>1.71</v>
      </c>
      <c r="G2169" s="450">
        <v>2.23</v>
      </c>
      <c r="H2169" s="426">
        <f t="shared" si="33"/>
        <v>1.71</v>
      </c>
    </row>
    <row r="2170" spans="1:8" x14ac:dyDescent="0.25">
      <c r="A2170" s="449"/>
      <c r="B2170" s="449">
        <v>402</v>
      </c>
      <c r="C2170" s="439" t="s">
        <v>8216</v>
      </c>
      <c r="D2170" s="449" t="s">
        <v>60</v>
      </c>
      <c r="E2170" s="449" t="s">
        <v>5365</v>
      </c>
      <c r="F2170" s="450"/>
      <c r="G2170" s="450">
        <v>12.11</v>
      </c>
      <c r="H2170" s="426">
        <f t="shared" si="33"/>
        <v>12.11</v>
      </c>
    </row>
    <row r="2171" spans="1:8" x14ac:dyDescent="0.25">
      <c r="A2171" s="449"/>
      <c r="B2171" s="449">
        <v>4226</v>
      </c>
      <c r="C2171" s="439" t="s">
        <v>8217</v>
      </c>
      <c r="D2171" s="449" t="s">
        <v>81</v>
      </c>
      <c r="E2171" s="449" t="s">
        <v>6189</v>
      </c>
      <c r="F2171" s="450">
        <v>8.82</v>
      </c>
      <c r="G2171" s="450">
        <v>8.5500000000000007</v>
      </c>
      <c r="H2171" s="426">
        <f t="shared" si="33"/>
        <v>8.82</v>
      </c>
    </row>
    <row r="2172" spans="1:8" x14ac:dyDescent="0.25">
      <c r="A2172" s="449"/>
      <c r="B2172" s="449">
        <v>4222</v>
      </c>
      <c r="C2172" s="439" t="s">
        <v>8218</v>
      </c>
      <c r="D2172" s="449" t="s">
        <v>94</v>
      </c>
      <c r="E2172" s="449" t="s">
        <v>6189</v>
      </c>
      <c r="F2172" s="450">
        <v>6.34</v>
      </c>
      <c r="G2172" s="450">
        <v>6.16</v>
      </c>
      <c r="H2172" s="426">
        <f t="shared" si="33"/>
        <v>6.34</v>
      </c>
    </row>
    <row r="2173" spans="1:8" x14ac:dyDescent="0.25">
      <c r="A2173" s="449"/>
      <c r="B2173" s="449">
        <v>34804</v>
      </c>
      <c r="C2173" s="439" t="s">
        <v>8219</v>
      </c>
      <c r="D2173" s="449" t="s">
        <v>71</v>
      </c>
      <c r="E2173" s="449" t="s">
        <v>5365</v>
      </c>
      <c r="F2173" s="450">
        <v>45.13</v>
      </c>
      <c r="G2173" s="450">
        <v>48.88</v>
      </c>
      <c r="H2173" s="426">
        <f t="shared" si="33"/>
        <v>45.13</v>
      </c>
    </row>
    <row r="2174" spans="1:8" x14ac:dyDescent="0.25">
      <c r="A2174" s="449"/>
      <c r="B2174" s="449">
        <v>4013</v>
      </c>
      <c r="C2174" s="439" t="s">
        <v>8220</v>
      </c>
      <c r="D2174" s="449" t="s">
        <v>71</v>
      </c>
      <c r="E2174" s="449" t="s">
        <v>5365</v>
      </c>
      <c r="F2174" s="450">
        <v>7.25</v>
      </c>
      <c r="G2174" s="450">
        <v>7.12</v>
      </c>
      <c r="H2174" s="426">
        <f t="shared" si="33"/>
        <v>7.25</v>
      </c>
    </row>
    <row r="2175" spans="1:8" x14ac:dyDescent="0.25">
      <c r="A2175" s="449"/>
      <c r="B2175" s="449">
        <v>4011</v>
      </c>
      <c r="C2175" s="439" t="s">
        <v>8221</v>
      </c>
      <c r="D2175" s="449" t="s">
        <v>71</v>
      </c>
      <c r="E2175" s="449" t="s">
        <v>5365</v>
      </c>
      <c r="F2175" s="450">
        <v>8.1</v>
      </c>
      <c r="G2175" s="450">
        <v>7.96</v>
      </c>
      <c r="H2175" s="426">
        <f t="shared" si="33"/>
        <v>8.1</v>
      </c>
    </row>
    <row r="2176" spans="1:8" x14ac:dyDescent="0.25">
      <c r="A2176" s="449"/>
      <c r="B2176" s="449">
        <v>4021</v>
      </c>
      <c r="C2176" s="439" t="s">
        <v>8222</v>
      </c>
      <c r="D2176" s="449" t="s">
        <v>71</v>
      </c>
      <c r="E2176" s="449" t="s">
        <v>5365</v>
      </c>
      <c r="F2176" s="450">
        <v>10.11</v>
      </c>
      <c r="G2176" s="450">
        <v>9.92</v>
      </c>
      <c r="H2176" s="426">
        <f t="shared" si="33"/>
        <v>10.11</v>
      </c>
    </row>
    <row r="2177" spans="1:8" x14ac:dyDescent="0.25">
      <c r="A2177" s="449"/>
      <c r="B2177" s="449">
        <v>4019</v>
      </c>
      <c r="C2177" s="439" t="s">
        <v>8223</v>
      </c>
      <c r="D2177" s="449" t="s">
        <v>71</v>
      </c>
      <c r="E2177" s="449" t="s">
        <v>5365</v>
      </c>
      <c r="F2177" s="450">
        <v>12.13</v>
      </c>
      <c r="G2177" s="450">
        <v>11.91</v>
      </c>
      <c r="H2177" s="426">
        <f t="shared" si="33"/>
        <v>12.13</v>
      </c>
    </row>
    <row r="2178" spans="1:8" x14ac:dyDescent="0.25">
      <c r="A2178" s="449"/>
      <c r="B2178" s="449">
        <v>4012</v>
      </c>
      <c r="C2178" s="439" t="s">
        <v>8224</v>
      </c>
      <c r="D2178" s="449" t="s">
        <v>71</v>
      </c>
      <c r="E2178" s="449" t="s">
        <v>5365</v>
      </c>
      <c r="F2178" s="450">
        <v>16.260000000000002</v>
      </c>
      <c r="G2178" s="450">
        <v>15.97</v>
      </c>
      <c r="H2178" s="426">
        <f t="shared" si="33"/>
        <v>16.260000000000002</v>
      </c>
    </row>
    <row r="2179" spans="1:8" x14ac:dyDescent="0.25">
      <c r="A2179" s="449"/>
      <c r="B2179" s="449">
        <v>4020</v>
      </c>
      <c r="C2179" s="439" t="s">
        <v>8225</v>
      </c>
      <c r="D2179" s="449" t="s">
        <v>71</v>
      </c>
      <c r="E2179" s="449" t="s">
        <v>5365</v>
      </c>
      <c r="F2179" s="450">
        <v>20.36</v>
      </c>
      <c r="G2179" s="450">
        <v>19.989999999999998</v>
      </c>
      <c r="H2179" s="426">
        <f t="shared" si="33"/>
        <v>20.36</v>
      </c>
    </row>
    <row r="2180" spans="1:8" x14ac:dyDescent="0.25">
      <c r="A2180" s="449"/>
      <c r="B2180" s="449">
        <v>4018</v>
      </c>
      <c r="C2180" s="439" t="s">
        <v>8226</v>
      </c>
      <c r="D2180" s="449" t="s">
        <v>71</v>
      </c>
      <c r="E2180" s="449" t="s">
        <v>5365</v>
      </c>
      <c r="F2180" s="450">
        <v>24.39</v>
      </c>
      <c r="G2180" s="450">
        <v>23.95</v>
      </c>
      <c r="H2180" s="426">
        <f t="shared" si="33"/>
        <v>24.39</v>
      </c>
    </row>
    <row r="2181" spans="1:8" x14ac:dyDescent="0.25">
      <c r="A2181" s="449"/>
      <c r="B2181" s="449">
        <v>36498</v>
      </c>
      <c r="C2181" s="439" t="s">
        <v>8227</v>
      </c>
      <c r="D2181" s="449" t="s">
        <v>60</v>
      </c>
      <c r="E2181" s="449" t="s">
        <v>5365</v>
      </c>
      <c r="F2181" s="450">
        <v>8926.2099999999991</v>
      </c>
      <c r="G2181" s="450">
        <v>9377.68</v>
      </c>
      <c r="H2181" s="426">
        <f t="shared" si="33"/>
        <v>8926.2099999999991</v>
      </c>
    </row>
    <row r="2182" spans="1:8" x14ac:dyDescent="0.25">
      <c r="A2182" s="449"/>
      <c r="B2182" s="449">
        <v>12872</v>
      </c>
      <c r="C2182" s="439" t="s">
        <v>8228</v>
      </c>
      <c r="D2182" s="449" t="s">
        <v>69</v>
      </c>
      <c r="E2182" s="449" t="s">
        <v>5365</v>
      </c>
      <c r="F2182" s="450">
        <v>21.06</v>
      </c>
      <c r="G2182" s="450">
        <v>24.1</v>
      </c>
      <c r="H2182" s="426">
        <f t="shared" si="33"/>
        <v>21.06</v>
      </c>
    </row>
    <row r="2183" spans="1:8" x14ac:dyDescent="0.25">
      <c r="A2183" s="449"/>
      <c r="B2183" s="449">
        <v>41075</v>
      </c>
      <c r="C2183" s="439" t="s">
        <v>8229</v>
      </c>
      <c r="D2183" s="449" t="s">
        <v>109</v>
      </c>
      <c r="E2183" s="449" t="s">
        <v>5365</v>
      </c>
      <c r="F2183" s="450">
        <v>3701.79</v>
      </c>
      <c r="G2183" s="450">
        <v>4223.0200000000004</v>
      </c>
      <c r="H2183" s="426">
        <f t="shared" si="33"/>
        <v>3701.79</v>
      </c>
    </row>
    <row r="2184" spans="1:8" x14ac:dyDescent="0.25">
      <c r="A2184" s="449"/>
      <c r="B2184" s="449">
        <v>44324</v>
      </c>
      <c r="C2184" s="439" t="s">
        <v>8230</v>
      </c>
      <c r="D2184" s="449" t="s">
        <v>81</v>
      </c>
      <c r="E2184" s="449" t="s">
        <v>5365</v>
      </c>
      <c r="F2184" s="450">
        <v>3.34</v>
      </c>
      <c r="G2184" s="450">
        <v>2.78</v>
      </c>
      <c r="H2184" s="426">
        <f t="shared" si="33"/>
        <v>3.34</v>
      </c>
    </row>
    <row r="2185" spans="1:8" x14ac:dyDescent="0.25">
      <c r="A2185" s="449"/>
      <c r="B2185" s="449">
        <v>3315</v>
      </c>
      <c r="C2185" s="439" t="s">
        <v>8231</v>
      </c>
      <c r="D2185" s="449" t="s">
        <v>81</v>
      </c>
      <c r="E2185" s="449" t="s">
        <v>5365</v>
      </c>
      <c r="F2185" s="450">
        <v>0.97</v>
      </c>
      <c r="G2185" s="450">
        <v>0.8</v>
      </c>
      <c r="H2185" s="426">
        <f t="shared" si="33"/>
        <v>0.97</v>
      </c>
    </row>
    <row r="2186" spans="1:8" x14ac:dyDescent="0.25">
      <c r="A2186" s="449"/>
      <c r="B2186" s="449">
        <v>36870</v>
      </c>
      <c r="C2186" s="439" t="s">
        <v>8232</v>
      </c>
      <c r="D2186" s="449" t="s">
        <v>81</v>
      </c>
      <c r="E2186" s="449" t="s">
        <v>5365</v>
      </c>
      <c r="F2186" s="450">
        <v>0.75</v>
      </c>
      <c r="G2186" s="450">
        <v>0.62</v>
      </c>
      <c r="H2186" s="426">
        <f t="shared" si="33"/>
        <v>0.75</v>
      </c>
    </row>
    <row r="2187" spans="1:8" x14ac:dyDescent="0.25">
      <c r="A2187" s="449"/>
      <c r="B2187" s="449">
        <v>5092</v>
      </c>
      <c r="C2187" s="439" t="s">
        <v>8233</v>
      </c>
      <c r="D2187" s="449" t="s">
        <v>6583</v>
      </c>
      <c r="E2187" s="449" t="s">
        <v>5365</v>
      </c>
      <c r="F2187" s="450">
        <v>19.5</v>
      </c>
      <c r="G2187" s="450">
        <v>17.55</v>
      </c>
      <c r="H2187" s="426">
        <f t="shared" si="33"/>
        <v>19.5</v>
      </c>
    </row>
    <row r="2188" spans="1:8" x14ac:dyDescent="0.25">
      <c r="A2188" s="449"/>
      <c r="B2188" s="449">
        <v>11462</v>
      </c>
      <c r="C2188" s="439" t="s">
        <v>8234</v>
      </c>
      <c r="D2188" s="449" t="s">
        <v>6583</v>
      </c>
      <c r="E2188" s="449" t="s">
        <v>5365</v>
      </c>
      <c r="F2188" s="450">
        <v>19.940000000000001</v>
      </c>
      <c r="G2188" s="450">
        <v>17.940000000000001</v>
      </c>
      <c r="H2188" s="426">
        <f t="shared" ref="H2188:H2251" si="34">IF(F2188&gt;0,F2188,G2188)</f>
        <v>19.940000000000001</v>
      </c>
    </row>
    <row r="2189" spans="1:8" x14ac:dyDescent="0.25">
      <c r="A2189" s="449"/>
      <c r="B2189" s="449">
        <v>36529</v>
      </c>
      <c r="C2189" s="439" t="s">
        <v>8235</v>
      </c>
      <c r="D2189" s="449" t="s">
        <v>60</v>
      </c>
      <c r="E2189" s="449" t="s">
        <v>5365</v>
      </c>
      <c r="F2189" s="450">
        <v>81692.33</v>
      </c>
      <c r="G2189" s="450">
        <v>62499.99</v>
      </c>
      <c r="H2189" s="426">
        <f t="shared" si="34"/>
        <v>81692.33</v>
      </c>
    </row>
    <row r="2190" spans="1:8" x14ac:dyDescent="0.25">
      <c r="A2190" s="449"/>
      <c r="B2190" s="449">
        <v>3318</v>
      </c>
      <c r="C2190" s="439" t="s">
        <v>8236</v>
      </c>
      <c r="D2190" s="449" t="s">
        <v>60</v>
      </c>
      <c r="E2190" s="449" t="s">
        <v>6189</v>
      </c>
      <c r="F2190" s="450">
        <v>64046.79</v>
      </c>
      <c r="G2190" s="450">
        <v>49000</v>
      </c>
      <c r="H2190" s="426">
        <f t="shared" si="34"/>
        <v>64046.79</v>
      </c>
    </row>
    <row r="2191" spans="1:8" x14ac:dyDescent="0.25">
      <c r="A2191" s="449"/>
      <c r="B2191" s="449">
        <v>3324</v>
      </c>
      <c r="C2191" s="439" t="s">
        <v>8237</v>
      </c>
      <c r="D2191" s="449" t="s">
        <v>71</v>
      </c>
      <c r="E2191" s="449" t="s">
        <v>5365</v>
      </c>
      <c r="F2191" s="450">
        <v>19.239999999999998</v>
      </c>
      <c r="G2191" s="450">
        <v>12.85</v>
      </c>
      <c r="H2191" s="426">
        <f t="shared" si="34"/>
        <v>19.239999999999998</v>
      </c>
    </row>
    <row r="2192" spans="1:8" x14ac:dyDescent="0.25">
      <c r="A2192" s="449"/>
      <c r="B2192" s="449">
        <v>3322</v>
      </c>
      <c r="C2192" s="439" t="s">
        <v>8238</v>
      </c>
      <c r="D2192" s="449" t="s">
        <v>71</v>
      </c>
      <c r="E2192" s="449" t="s">
        <v>6189</v>
      </c>
      <c r="F2192" s="450">
        <v>26.95</v>
      </c>
      <c r="G2192" s="450">
        <v>18</v>
      </c>
      <c r="H2192" s="426">
        <f t="shared" si="34"/>
        <v>26.95</v>
      </c>
    </row>
    <row r="2193" spans="1:8" x14ac:dyDescent="0.25">
      <c r="A2193" s="449"/>
      <c r="B2193" s="449">
        <v>5076</v>
      </c>
      <c r="C2193" s="439" t="s">
        <v>8239</v>
      </c>
      <c r="D2193" s="449" t="s">
        <v>81</v>
      </c>
      <c r="E2193" s="449" t="s">
        <v>5365</v>
      </c>
      <c r="F2193" s="450">
        <v>14.31</v>
      </c>
      <c r="G2193" s="450">
        <v>11.43</v>
      </c>
      <c r="H2193" s="426">
        <f t="shared" si="34"/>
        <v>14.31</v>
      </c>
    </row>
    <row r="2194" spans="1:8" x14ac:dyDescent="0.25">
      <c r="A2194" s="449"/>
      <c r="B2194" s="449">
        <v>5077</v>
      </c>
      <c r="C2194" s="439" t="s">
        <v>8240</v>
      </c>
      <c r="D2194" s="449" t="s">
        <v>81</v>
      </c>
      <c r="E2194" s="449" t="s">
        <v>5365</v>
      </c>
      <c r="F2194" s="450">
        <v>15.82</v>
      </c>
      <c r="G2194" s="450">
        <v>12.64</v>
      </c>
      <c r="H2194" s="426">
        <f t="shared" si="34"/>
        <v>15.82</v>
      </c>
    </row>
    <row r="2195" spans="1:8" x14ac:dyDescent="0.25">
      <c r="A2195" s="449"/>
      <c r="B2195" s="449">
        <v>45242</v>
      </c>
      <c r="C2195" s="439" t="s">
        <v>13563</v>
      </c>
      <c r="D2195" s="449" t="s">
        <v>60</v>
      </c>
      <c r="E2195" s="449" t="s">
        <v>5365</v>
      </c>
      <c r="F2195" s="450">
        <v>60.04</v>
      </c>
      <c r="G2195" s="450">
        <v>67.3</v>
      </c>
      <c r="H2195" s="426">
        <f t="shared" si="34"/>
        <v>60.04</v>
      </c>
    </row>
    <row r="2196" spans="1:8" x14ac:dyDescent="0.25">
      <c r="A2196" s="449"/>
      <c r="B2196" s="449">
        <v>11837</v>
      </c>
      <c r="C2196" s="439" t="s">
        <v>8241</v>
      </c>
      <c r="D2196" s="449" t="s">
        <v>60</v>
      </c>
      <c r="E2196" s="449" t="s">
        <v>5365</v>
      </c>
      <c r="F2196" s="450">
        <v>90.4</v>
      </c>
      <c r="G2196" s="450">
        <v>71.8</v>
      </c>
      <c r="H2196" s="426">
        <f t="shared" si="34"/>
        <v>90.4</v>
      </c>
    </row>
    <row r="2197" spans="1:8" x14ac:dyDescent="0.25">
      <c r="A2197" s="449"/>
      <c r="B2197" s="449">
        <v>415</v>
      </c>
      <c r="C2197" s="439" t="s">
        <v>8242</v>
      </c>
      <c r="D2197" s="449" t="s">
        <v>60</v>
      </c>
      <c r="E2197" s="449" t="s">
        <v>5365</v>
      </c>
      <c r="F2197" s="450">
        <v>37.07</v>
      </c>
      <c r="G2197" s="450">
        <v>29.44</v>
      </c>
      <c r="H2197" s="426">
        <f t="shared" si="34"/>
        <v>37.07</v>
      </c>
    </row>
    <row r="2198" spans="1:8" x14ac:dyDescent="0.25">
      <c r="A2198" s="449"/>
      <c r="B2198" s="449">
        <v>38055</v>
      </c>
      <c r="C2198" s="439" t="s">
        <v>8243</v>
      </c>
      <c r="D2198" s="449" t="s">
        <v>60</v>
      </c>
      <c r="E2198" s="449" t="s">
        <v>5365</v>
      </c>
      <c r="F2198" s="450">
        <v>8.1999999999999993</v>
      </c>
      <c r="G2198" s="450">
        <v>6.51</v>
      </c>
      <c r="H2198" s="426">
        <f t="shared" si="34"/>
        <v>8.1999999999999993</v>
      </c>
    </row>
    <row r="2199" spans="1:8" x14ac:dyDescent="0.25">
      <c r="A2199" s="449"/>
      <c r="B2199" s="449">
        <v>416</v>
      </c>
      <c r="C2199" s="439" t="s">
        <v>8244</v>
      </c>
      <c r="D2199" s="449" t="s">
        <v>60</v>
      </c>
      <c r="E2199" s="449" t="s">
        <v>5365</v>
      </c>
      <c r="F2199" s="450">
        <v>13.57</v>
      </c>
      <c r="G2199" s="450">
        <v>10.78</v>
      </c>
      <c r="H2199" s="426">
        <f t="shared" si="34"/>
        <v>13.57</v>
      </c>
    </row>
    <row r="2200" spans="1:8" x14ac:dyDescent="0.25">
      <c r="A2200" s="449"/>
      <c r="B2200" s="449">
        <v>425</v>
      </c>
      <c r="C2200" s="439" t="s">
        <v>8245</v>
      </c>
      <c r="D2200" s="449" t="s">
        <v>60</v>
      </c>
      <c r="E2200" s="449" t="s">
        <v>5365</v>
      </c>
      <c r="F2200" s="450">
        <v>8.41</v>
      </c>
      <c r="G2200" s="450">
        <v>6.68</v>
      </c>
      <c r="H2200" s="426">
        <f t="shared" si="34"/>
        <v>8.41</v>
      </c>
    </row>
    <row r="2201" spans="1:8" x14ac:dyDescent="0.25">
      <c r="A2201" s="449"/>
      <c r="B2201" s="449">
        <v>426</v>
      </c>
      <c r="C2201" s="439" t="s">
        <v>8246</v>
      </c>
      <c r="D2201" s="449" t="s">
        <v>60</v>
      </c>
      <c r="E2201" s="449" t="s">
        <v>5365</v>
      </c>
      <c r="F2201" s="450">
        <v>46.33</v>
      </c>
      <c r="G2201" s="450">
        <v>36.799999999999997</v>
      </c>
      <c r="H2201" s="426">
        <f t="shared" si="34"/>
        <v>46.33</v>
      </c>
    </row>
    <row r="2202" spans="1:8" x14ac:dyDescent="0.25">
      <c r="A2202" s="449"/>
      <c r="B2202" s="449">
        <v>38056</v>
      </c>
      <c r="C2202" s="439" t="s">
        <v>8247</v>
      </c>
      <c r="D2202" s="449" t="s">
        <v>60</v>
      </c>
      <c r="E2202" s="449" t="s">
        <v>5365</v>
      </c>
      <c r="F2202" s="450">
        <v>45.24</v>
      </c>
      <c r="G2202" s="450">
        <v>35.94</v>
      </c>
      <c r="H2202" s="426">
        <f t="shared" si="34"/>
        <v>45.24</v>
      </c>
    </row>
    <row r="2203" spans="1:8" x14ac:dyDescent="0.25">
      <c r="A2203" s="449"/>
      <c r="B2203" s="449">
        <v>1564</v>
      </c>
      <c r="C2203" s="439" t="s">
        <v>8248</v>
      </c>
      <c r="D2203" s="449" t="s">
        <v>60</v>
      </c>
      <c r="E2203" s="449" t="s">
        <v>5365</v>
      </c>
      <c r="F2203" s="450">
        <v>17.260000000000002</v>
      </c>
      <c r="G2203" s="450">
        <v>13.71</v>
      </c>
      <c r="H2203" s="426">
        <f t="shared" si="34"/>
        <v>17.260000000000002</v>
      </c>
    </row>
    <row r="2204" spans="1:8" x14ac:dyDescent="0.25">
      <c r="A2204" s="449"/>
      <c r="B2204" s="449">
        <v>11032</v>
      </c>
      <c r="C2204" s="439" t="s">
        <v>8249</v>
      </c>
      <c r="D2204" s="449" t="s">
        <v>60</v>
      </c>
      <c r="E2204" s="449" t="s">
        <v>5365</v>
      </c>
      <c r="F2204" s="450">
        <v>9.66</v>
      </c>
      <c r="G2204" s="450">
        <v>12.61</v>
      </c>
      <c r="H2204" s="426">
        <f t="shared" si="34"/>
        <v>9.66</v>
      </c>
    </row>
    <row r="2205" spans="1:8" x14ac:dyDescent="0.25">
      <c r="A2205" s="449"/>
      <c r="B2205" s="449">
        <v>36786</v>
      </c>
      <c r="C2205" s="439" t="s">
        <v>8250</v>
      </c>
      <c r="D2205" s="449" t="s">
        <v>5366</v>
      </c>
      <c r="E2205" s="449" t="s">
        <v>5365</v>
      </c>
      <c r="F2205" s="450"/>
      <c r="G2205" s="450">
        <v>137.94</v>
      </c>
      <c r="H2205" s="426">
        <f t="shared" si="34"/>
        <v>137.94</v>
      </c>
    </row>
    <row r="2206" spans="1:8" x14ac:dyDescent="0.25">
      <c r="A2206" s="449"/>
      <c r="B2206" s="449">
        <v>36785</v>
      </c>
      <c r="C2206" s="439" t="s">
        <v>8251</v>
      </c>
      <c r="D2206" s="449" t="s">
        <v>5366</v>
      </c>
      <c r="E2206" s="449" t="s">
        <v>5365</v>
      </c>
      <c r="F2206" s="450"/>
      <c r="G2206" s="450">
        <v>119.87</v>
      </c>
      <c r="H2206" s="426">
        <f t="shared" si="34"/>
        <v>119.87</v>
      </c>
    </row>
    <row r="2207" spans="1:8" x14ac:dyDescent="0.25">
      <c r="A2207" s="449"/>
      <c r="B2207" s="449">
        <v>36782</v>
      </c>
      <c r="C2207" s="439" t="s">
        <v>8252</v>
      </c>
      <c r="D2207" s="449" t="s">
        <v>5366</v>
      </c>
      <c r="E2207" s="449" t="s">
        <v>5365</v>
      </c>
      <c r="F2207" s="450"/>
      <c r="G2207" s="450">
        <v>143.08000000000001</v>
      </c>
      <c r="H2207" s="426">
        <f t="shared" si="34"/>
        <v>143.08000000000001</v>
      </c>
    </row>
    <row r="2208" spans="1:8" x14ac:dyDescent="0.25">
      <c r="A2208" s="449"/>
      <c r="B2208" s="449">
        <v>44481</v>
      </c>
      <c r="C2208" s="439" t="s">
        <v>13564</v>
      </c>
      <c r="D2208" s="449" t="s">
        <v>5366</v>
      </c>
      <c r="E2208" s="449" t="s">
        <v>6189</v>
      </c>
      <c r="F2208" s="450"/>
      <c r="G2208" s="450">
        <v>161.16999999999999</v>
      </c>
      <c r="H2208" s="426">
        <f t="shared" si="34"/>
        <v>161.16999999999999</v>
      </c>
    </row>
    <row r="2209" spans="1:8" x14ac:dyDescent="0.25">
      <c r="A2209" s="449"/>
      <c r="B2209" s="449">
        <v>4824</v>
      </c>
      <c r="C2209" s="439" t="s">
        <v>8253</v>
      </c>
      <c r="D2209" s="449" t="s">
        <v>81</v>
      </c>
      <c r="E2209" s="449" t="s">
        <v>5365</v>
      </c>
      <c r="F2209" s="450">
        <v>0.85</v>
      </c>
      <c r="G2209" s="450">
        <v>0.75</v>
      </c>
      <c r="H2209" s="426">
        <f t="shared" si="34"/>
        <v>0.85</v>
      </c>
    </row>
    <row r="2210" spans="1:8" x14ac:dyDescent="0.25">
      <c r="A2210" s="449"/>
      <c r="B2210" s="449">
        <v>11795</v>
      </c>
      <c r="C2210" s="439" t="s">
        <v>8254</v>
      </c>
      <c r="D2210" s="449" t="s">
        <v>71</v>
      </c>
      <c r="E2210" s="449" t="s">
        <v>5365</v>
      </c>
      <c r="F2210" s="450">
        <v>657.35</v>
      </c>
      <c r="G2210" s="450">
        <v>671.69</v>
      </c>
      <c r="H2210" s="426">
        <f t="shared" si="34"/>
        <v>657.35</v>
      </c>
    </row>
    <row r="2211" spans="1:8" x14ac:dyDescent="0.25">
      <c r="A2211" s="449"/>
      <c r="B2211" s="449">
        <v>134</v>
      </c>
      <c r="C2211" s="439" t="s">
        <v>8255</v>
      </c>
      <c r="D2211" s="449" t="s">
        <v>81</v>
      </c>
      <c r="E2211" s="449" t="s">
        <v>5365</v>
      </c>
      <c r="F2211" s="450">
        <v>1.64</v>
      </c>
      <c r="G2211" s="450">
        <v>1.58</v>
      </c>
      <c r="H2211" s="426">
        <f t="shared" si="34"/>
        <v>1.64</v>
      </c>
    </row>
    <row r="2212" spans="1:8" x14ac:dyDescent="0.25">
      <c r="A2212" s="449"/>
      <c r="B2212" s="449">
        <v>4229</v>
      </c>
      <c r="C2212" s="439" t="s">
        <v>8256</v>
      </c>
      <c r="D2212" s="449" t="s">
        <v>81</v>
      </c>
      <c r="E2212" s="449" t="s">
        <v>5365</v>
      </c>
      <c r="F2212" s="450">
        <v>45.73</v>
      </c>
      <c r="G2212" s="450">
        <v>45.13</v>
      </c>
      <c r="H2212" s="426">
        <f t="shared" si="34"/>
        <v>45.73</v>
      </c>
    </row>
    <row r="2213" spans="1:8" x14ac:dyDescent="0.25">
      <c r="A2213" s="449"/>
      <c r="B2213" s="449">
        <v>11731</v>
      </c>
      <c r="C2213" s="439" t="s">
        <v>8257</v>
      </c>
      <c r="D2213" s="449" t="s">
        <v>60</v>
      </c>
      <c r="E2213" s="449" t="s">
        <v>5365</v>
      </c>
      <c r="F2213" s="450">
        <v>11.87</v>
      </c>
      <c r="G2213" s="450">
        <v>10.75</v>
      </c>
      <c r="H2213" s="426">
        <f t="shared" si="34"/>
        <v>11.87</v>
      </c>
    </row>
    <row r="2214" spans="1:8" x14ac:dyDescent="0.25">
      <c r="A2214" s="449"/>
      <c r="B2214" s="449">
        <v>11732</v>
      </c>
      <c r="C2214" s="439" t="s">
        <v>8258</v>
      </c>
      <c r="D2214" s="449" t="s">
        <v>60</v>
      </c>
      <c r="E2214" s="449" t="s">
        <v>5365</v>
      </c>
      <c r="F2214" s="450">
        <v>31.12</v>
      </c>
      <c r="G2214" s="450">
        <v>28.17</v>
      </c>
      <c r="H2214" s="426">
        <f t="shared" si="34"/>
        <v>31.12</v>
      </c>
    </row>
    <row r="2215" spans="1:8" x14ac:dyDescent="0.25">
      <c r="A2215" s="449"/>
      <c r="B2215" s="449">
        <v>11244</v>
      </c>
      <c r="C2215" s="439" t="s">
        <v>8259</v>
      </c>
      <c r="D2215" s="449" t="s">
        <v>60</v>
      </c>
      <c r="E2215" s="449" t="s">
        <v>5365</v>
      </c>
      <c r="F2215" s="450"/>
      <c r="G2215" s="450">
        <v>233.07</v>
      </c>
      <c r="H2215" s="426">
        <f t="shared" si="34"/>
        <v>233.07</v>
      </c>
    </row>
    <row r="2216" spans="1:8" x14ac:dyDescent="0.25">
      <c r="A2216" s="449"/>
      <c r="B2216" s="449">
        <v>11235</v>
      </c>
      <c r="C2216" s="439" t="s">
        <v>8260</v>
      </c>
      <c r="D2216" s="449" t="s">
        <v>60</v>
      </c>
      <c r="E2216" s="449" t="s">
        <v>5365</v>
      </c>
      <c r="F2216" s="450"/>
      <c r="G2216" s="450">
        <v>177.86</v>
      </c>
      <c r="H2216" s="426">
        <f t="shared" si="34"/>
        <v>177.86</v>
      </c>
    </row>
    <row r="2217" spans="1:8" x14ac:dyDescent="0.25">
      <c r="A2217" s="449"/>
      <c r="B2217" s="449">
        <v>11236</v>
      </c>
      <c r="C2217" s="439" t="s">
        <v>8261</v>
      </c>
      <c r="D2217" s="449" t="s">
        <v>60</v>
      </c>
      <c r="E2217" s="449" t="s">
        <v>5365</v>
      </c>
      <c r="F2217" s="450"/>
      <c r="G2217" s="450">
        <v>226.03</v>
      </c>
      <c r="H2217" s="426">
        <f t="shared" si="34"/>
        <v>226.03</v>
      </c>
    </row>
    <row r="2218" spans="1:8" x14ac:dyDescent="0.25">
      <c r="A2218" s="449"/>
      <c r="B2218" s="449">
        <v>11245</v>
      </c>
      <c r="C2218" s="439" t="s">
        <v>8262</v>
      </c>
      <c r="D2218" s="449" t="s">
        <v>60</v>
      </c>
      <c r="E2218" s="449" t="s">
        <v>5365</v>
      </c>
      <c r="F2218" s="450"/>
      <c r="G2218" s="450">
        <v>322.37</v>
      </c>
      <c r="H2218" s="426">
        <f t="shared" si="34"/>
        <v>322.37</v>
      </c>
    </row>
    <row r="2219" spans="1:8" x14ac:dyDescent="0.25">
      <c r="A2219" s="449"/>
      <c r="B2219" s="449">
        <v>36494</v>
      </c>
      <c r="C2219" s="439" t="s">
        <v>8263</v>
      </c>
      <c r="D2219" s="449" t="s">
        <v>60</v>
      </c>
      <c r="E2219" s="449" t="s">
        <v>5365</v>
      </c>
      <c r="F2219" s="450">
        <v>778121.87</v>
      </c>
      <c r="G2219" s="450">
        <v>746558.98</v>
      </c>
      <c r="H2219" s="426">
        <f t="shared" si="34"/>
        <v>778121.87</v>
      </c>
    </row>
    <row r="2220" spans="1:8" x14ac:dyDescent="0.25">
      <c r="A2220" s="449"/>
      <c r="B2220" s="449">
        <v>36493</v>
      </c>
      <c r="C2220" s="439" t="s">
        <v>8264</v>
      </c>
      <c r="D2220" s="449" t="s">
        <v>60</v>
      </c>
      <c r="E2220" s="449" t="s">
        <v>5365</v>
      </c>
      <c r="F2220" s="450">
        <v>881580.47</v>
      </c>
      <c r="G2220" s="450">
        <v>845821</v>
      </c>
      <c r="H2220" s="426">
        <f t="shared" si="34"/>
        <v>881580.47</v>
      </c>
    </row>
    <row r="2221" spans="1:8" x14ac:dyDescent="0.25">
      <c r="A2221" s="449"/>
      <c r="B2221" s="449">
        <v>13333</v>
      </c>
      <c r="C2221" s="439" t="s">
        <v>8265</v>
      </c>
      <c r="D2221" s="449" t="s">
        <v>60</v>
      </c>
      <c r="E2221" s="449" t="s">
        <v>5365</v>
      </c>
      <c r="F2221" s="450">
        <v>247187.22</v>
      </c>
      <c r="G2221" s="450">
        <v>259689.46</v>
      </c>
      <c r="H2221" s="426">
        <f t="shared" si="34"/>
        <v>247187.22</v>
      </c>
    </row>
    <row r="2222" spans="1:8" x14ac:dyDescent="0.25">
      <c r="A2222" s="449"/>
      <c r="B2222" s="449">
        <v>39588</v>
      </c>
      <c r="C2222" s="439" t="s">
        <v>8266</v>
      </c>
      <c r="D2222" s="449" t="s">
        <v>60</v>
      </c>
      <c r="E2222" s="449" t="s">
        <v>5365</v>
      </c>
      <c r="F2222" s="450">
        <v>264014.51</v>
      </c>
      <c r="G2222" s="450">
        <v>277367.84000000003</v>
      </c>
      <c r="H2222" s="426">
        <f t="shared" si="34"/>
        <v>264014.51</v>
      </c>
    </row>
    <row r="2223" spans="1:8" x14ac:dyDescent="0.25">
      <c r="A2223" s="449"/>
      <c r="B2223" s="449">
        <v>14254</v>
      </c>
      <c r="C2223" s="439" t="s">
        <v>8267</v>
      </c>
      <c r="D2223" s="449" t="s">
        <v>60</v>
      </c>
      <c r="E2223" s="449" t="s">
        <v>6189</v>
      </c>
      <c r="F2223" s="450">
        <v>129607.13</v>
      </c>
      <c r="G2223" s="450">
        <v>136162.4</v>
      </c>
      <c r="H2223" s="426">
        <f t="shared" si="34"/>
        <v>129607.13</v>
      </c>
    </row>
    <row r="2224" spans="1:8" x14ac:dyDescent="0.25">
      <c r="A2224" s="449"/>
      <c r="B2224" s="449">
        <v>25019</v>
      </c>
      <c r="C2224" s="439" t="s">
        <v>8268</v>
      </c>
      <c r="D2224" s="449" t="s">
        <v>60</v>
      </c>
      <c r="E2224" s="449" t="s">
        <v>5365</v>
      </c>
      <c r="F2224" s="450">
        <v>185522.25</v>
      </c>
      <c r="G2224" s="450">
        <v>194905.59</v>
      </c>
      <c r="H2224" s="426">
        <f t="shared" si="34"/>
        <v>185522.25</v>
      </c>
    </row>
    <row r="2225" spans="1:8" x14ac:dyDescent="0.25">
      <c r="A2225" s="449"/>
      <c r="B2225" s="449">
        <v>36501</v>
      </c>
      <c r="C2225" s="439" t="s">
        <v>8269</v>
      </c>
      <c r="D2225" s="449" t="s">
        <v>60</v>
      </c>
      <c r="E2225" s="449" t="s">
        <v>5365</v>
      </c>
      <c r="F2225" s="450">
        <v>165178.73000000001</v>
      </c>
      <c r="G2225" s="450">
        <v>173533.15</v>
      </c>
      <c r="H2225" s="426">
        <f t="shared" si="34"/>
        <v>165178.73000000001</v>
      </c>
    </row>
    <row r="2226" spans="1:8" x14ac:dyDescent="0.25">
      <c r="A2226" s="449"/>
      <c r="B2226" s="449">
        <v>36500</v>
      </c>
      <c r="C2226" s="439" t="s">
        <v>8270</v>
      </c>
      <c r="D2226" s="449" t="s">
        <v>60</v>
      </c>
      <c r="E2226" s="449" t="s">
        <v>5365</v>
      </c>
      <c r="F2226" s="450">
        <v>116727.3</v>
      </c>
      <c r="G2226" s="450">
        <v>122631.13</v>
      </c>
      <c r="H2226" s="426">
        <f t="shared" si="34"/>
        <v>116727.3</v>
      </c>
    </row>
    <row r="2227" spans="1:8" x14ac:dyDescent="0.25">
      <c r="A2227" s="449"/>
      <c r="B2227" s="449">
        <v>20017</v>
      </c>
      <c r="C2227" s="439" t="s">
        <v>8271</v>
      </c>
      <c r="D2227" s="449" t="s">
        <v>73</v>
      </c>
      <c r="E2227" s="449" t="s">
        <v>5365</v>
      </c>
      <c r="F2227" s="450">
        <v>12.32</v>
      </c>
      <c r="G2227" s="450">
        <v>10.18</v>
      </c>
      <c r="H2227" s="426">
        <f t="shared" si="34"/>
        <v>12.32</v>
      </c>
    </row>
    <row r="2228" spans="1:8" x14ac:dyDescent="0.25">
      <c r="A2228" s="449"/>
      <c r="B2228" s="449">
        <v>20007</v>
      </c>
      <c r="C2228" s="439" t="s">
        <v>8272</v>
      </c>
      <c r="D2228" s="449" t="s">
        <v>73</v>
      </c>
      <c r="E2228" s="449" t="s">
        <v>5365</v>
      </c>
      <c r="F2228" s="450">
        <v>7.35</v>
      </c>
      <c r="G2228" s="450">
        <v>6.07</v>
      </c>
      <c r="H2228" s="426">
        <f t="shared" si="34"/>
        <v>7.35</v>
      </c>
    </row>
    <row r="2229" spans="1:8" x14ac:dyDescent="0.25">
      <c r="A2229" s="449"/>
      <c r="B2229" s="449">
        <v>39831</v>
      </c>
      <c r="C2229" s="439" t="s">
        <v>8273</v>
      </c>
      <c r="D2229" s="449" t="s">
        <v>6618</v>
      </c>
      <c r="E2229" s="449" t="s">
        <v>5365</v>
      </c>
      <c r="F2229" s="450">
        <v>240.28</v>
      </c>
      <c r="G2229" s="450">
        <v>310.89</v>
      </c>
      <c r="H2229" s="426">
        <f t="shared" si="34"/>
        <v>240.28</v>
      </c>
    </row>
    <row r="2230" spans="1:8" x14ac:dyDescent="0.25">
      <c r="A2230" s="449"/>
      <c r="B2230" s="449">
        <v>36888</v>
      </c>
      <c r="C2230" s="439" t="s">
        <v>8274</v>
      </c>
      <c r="D2230" s="449" t="s">
        <v>73</v>
      </c>
      <c r="E2230" s="449" t="s">
        <v>5365</v>
      </c>
      <c r="F2230" s="450">
        <v>34.22</v>
      </c>
      <c r="G2230" s="450">
        <v>29.87</v>
      </c>
      <c r="H2230" s="426">
        <f t="shared" si="34"/>
        <v>34.22</v>
      </c>
    </row>
    <row r="2231" spans="1:8" x14ac:dyDescent="0.25">
      <c r="A2231" s="449"/>
      <c r="B2231" s="449">
        <v>39836</v>
      </c>
      <c r="C2231" s="439" t="s">
        <v>8275</v>
      </c>
      <c r="D2231" s="449" t="s">
        <v>6618</v>
      </c>
      <c r="E2231" s="449" t="s">
        <v>5365</v>
      </c>
      <c r="F2231" s="450">
        <v>211.13</v>
      </c>
      <c r="G2231" s="450">
        <v>273.18</v>
      </c>
      <c r="H2231" s="426">
        <f t="shared" si="34"/>
        <v>211.13</v>
      </c>
    </row>
    <row r="2232" spans="1:8" x14ac:dyDescent="0.25">
      <c r="A2232" s="449"/>
      <c r="B2232" s="449">
        <v>39830</v>
      </c>
      <c r="C2232" s="439" t="s">
        <v>8276</v>
      </c>
      <c r="D2232" s="449" t="s">
        <v>6618</v>
      </c>
      <c r="E2232" s="449" t="s">
        <v>5365</v>
      </c>
      <c r="F2232" s="450">
        <v>240.8</v>
      </c>
      <c r="G2232" s="450">
        <v>311.55</v>
      </c>
      <c r="H2232" s="426">
        <f t="shared" si="34"/>
        <v>240.8</v>
      </c>
    </row>
    <row r="2233" spans="1:8" x14ac:dyDescent="0.25">
      <c r="A2233" s="449"/>
      <c r="B2233" s="449">
        <v>36487</v>
      </c>
      <c r="C2233" s="439" t="s">
        <v>8277</v>
      </c>
      <c r="D2233" s="449" t="s">
        <v>60</v>
      </c>
      <c r="E2233" s="449" t="s">
        <v>5365</v>
      </c>
      <c r="F2233" s="450">
        <v>3762.74</v>
      </c>
      <c r="G2233" s="450">
        <v>3781.91</v>
      </c>
      <c r="H2233" s="426">
        <f t="shared" si="34"/>
        <v>3762.74</v>
      </c>
    </row>
    <row r="2234" spans="1:8" x14ac:dyDescent="0.25">
      <c r="A2234" s="449"/>
      <c r="B2234" s="449">
        <v>44475</v>
      </c>
      <c r="C2234" s="439" t="s">
        <v>13565</v>
      </c>
      <c r="D2234" s="449" t="s">
        <v>60</v>
      </c>
      <c r="E2234" s="449" t="s">
        <v>5365</v>
      </c>
      <c r="F2234" s="450">
        <v>1360665.72</v>
      </c>
      <c r="G2234" s="450">
        <v>1305473.1499999999</v>
      </c>
      <c r="H2234" s="426">
        <f t="shared" si="34"/>
        <v>1360665.72</v>
      </c>
    </row>
    <row r="2235" spans="1:8" x14ac:dyDescent="0.25">
      <c r="A2235" s="449"/>
      <c r="B2235" s="449">
        <v>44474</v>
      </c>
      <c r="C2235" s="439" t="s">
        <v>13566</v>
      </c>
      <c r="D2235" s="449" t="s">
        <v>60</v>
      </c>
      <c r="E2235" s="449" t="s">
        <v>5365</v>
      </c>
      <c r="F2235" s="450">
        <v>2616664.85</v>
      </c>
      <c r="G2235" s="450">
        <v>2510525.2999999998</v>
      </c>
      <c r="H2235" s="426">
        <f t="shared" si="34"/>
        <v>2616664.85</v>
      </c>
    </row>
    <row r="2236" spans="1:8" x14ac:dyDescent="0.25">
      <c r="A2236" s="449"/>
      <c r="B2236" s="449">
        <v>37775</v>
      </c>
      <c r="C2236" s="439" t="s">
        <v>8278</v>
      </c>
      <c r="D2236" s="449" t="s">
        <v>60</v>
      </c>
      <c r="E2236" s="449" t="s">
        <v>5365</v>
      </c>
      <c r="F2236" s="450">
        <v>429406.25</v>
      </c>
      <c r="G2236" s="450">
        <v>411988.28</v>
      </c>
      <c r="H2236" s="426">
        <f t="shared" si="34"/>
        <v>429406.25</v>
      </c>
    </row>
    <row r="2237" spans="1:8" x14ac:dyDescent="0.25">
      <c r="A2237" s="449"/>
      <c r="B2237" s="449">
        <v>10712</v>
      </c>
      <c r="C2237" s="439" t="s">
        <v>8279</v>
      </c>
      <c r="D2237" s="449" t="s">
        <v>60</v>
      </c>
      <c r="E2237" s="449" t="s">
        <v>5365</v>
      </c>
      <c r="F2237" s="450">
        <v>107351.56</v>
      </c>
      <c r="G2237" s="450">
        <v>102997.07</v>
      </c>
      <c r="H2237" s="426">
        <f t="shared" si="34"/>
        <v>107351.56</v>
      </c>
    </row>
    <row r="2238" spans="1:8" x14ac:dyDescent="0.25">
      <c r="A2238" s="449"/>
      <c r="B2238" s="449">
        <v>3363</v>
      </c>
      <c r="C2238" s="439" t="s">
        <v>8280</v>
      </c>
      <c r="D2238" s="449" t="s">
        <v>60</v>
      </c>
      <c r="E2238" s="449" t="s">
        <v>6189</v>
      </c>
      <c r="F2238" s="450">
        <v>151000</v>
      </c>
      <c r="G2238" s="450">
        <v>144875</v>
      </c>
      <c r="H2238" s="426">
        <f t="shared" si="34"/>
        <v>151000</v>
      </c>
    </row>
    <row r="2239" spans="1:8" x14ac:dyDescent="0.25">
      <c r="A2239" s="449"/>
      <c r="B2239" s="449">
        <v>3365</v>
      </c>
      <c r="C2239" s="439" t="s">
        <v>8281</v>
      </c>
      <c r="D2239" s="449" t="s">
        <v>60</v>
      </c>
      <c r="E2239" s="449" t="s">
        <v>5365</v>
      </c>
      <c r="F2239" s="450">
        <v>352962.5</v>
      </c>
      <c r="G2239" s="450">
        <v>338645.31</v>
      </c>
      <c r="H2239" s="426">
        <f t="shared" si="34"/>
        <v>352962.5</v>
      </c>
    </row>
    <row r="2240" spans="1:8" x14ac:dyDescent="0.25">
      <c r="A2240" s="449"/>
      <c r="B2240" s="449">
        <v>7569</v>
      </c>
      <c r="C2240" s="439" t="s">
        <v>8282</v>
      </c>
      <c r="D2240" s="449" t="s">
        <v>60</v>
      </c>
      <c r="E2240" s="449" t="s">
        <v>5365</v>
      </c>
      <c r="F2240" s="450"/>
      <c r="G2240" s="450">
        <v>56.58</v>
      </c>
      <c r="H2240" s="426">
        <f t="shared" si="34"/>
        <v>56.58</v>
      </c>
    </row>
    <row r="2241" spans="1:8" x14ac:dyDescent="0.25">
      <c r="A2241" s="449"/>
      <c r="B2241" s="449">
        <v>3378</v>
      </c>
      <c r="C2241" s="439" t="s">
        <v>8283</v>
      </c>
      <c r="D2241" s="449" t="s">
        <v>60</v>
      </c>
      <c r="E2241" s="449" t="s">
        <v>5365</v>
      </c>
      <c r="F2241" s="450">
        <v>131.21</v>
      </c>
      <c r="G2241" s="450">
        <v>104.22</v>
      </c>
      <c r="H2241" s="426">
        <f t="shared" si="34"/>
        <v>131.21</v>
      </c>
    </row>
    <row r="2242" spans="1:8" x14ac:dyDescent="0.25">
      <c r="A2242" s="449"/>
      <c r="B2242" s="449">
        <v>3380</v>
      </c>
      <c r="C2242" s="439" t="s">
        <v>8284</v>
      </c>
      <c r="D2242" s="449" t="s">
        <v>60</v>
      </c>
      <c r="E2242" s="449" t="s">
        <v>6189</v>
      </c>
      <c r="F2242" s="450">
        <v>91.85</v>
      </c>
      <c r="G2242" s="450">
        <v>72.959999999999994</v>
      </c>
      <c r="H2242" s="426">
        <f t="shared" si="34"/>
        <v>91.85</v>
      </c>
    </row>
    <row r="2243" spans="1:8" x14ac:dyDescent="0.25">
      <c r="A2243" s="449"/>
      <c r="B2243" s="449">
        <v>3379</v>
      </c>
      <c r="C2243" s="439" t="s">
        <v>8285</v>
      </c>
      <c r="D2243" s="449" t="s">
        <v>60</v>
      </c>
      <c r="E2243" s="449" t="s">
        <v>5365</v>
      </c>
      <c r="F2243" s="450">
        <v>88.68</v>
      </c>
      <c r="G2243" s="450">
        <v>70.44</v>
      </c>
      <c r="H2243" s="426">
        <f t="shared" si="34"/>
        <v>88.68</v>
      </c>
    </row>
    <row r="2244" spans="1:8" x14ac:dyDescent="0.25">
      <c r="A2244" s="449"/>
      <c r="B2244" s="449">
        <v>11991</v>
      </c>
      <c r="C2244" s="439" t="s">
        <v>8286</v>
      </c>
      <c r="D2244" s="449" t="s">
        <v>60</v>
      </c>
      <c r="E2244" s="449" t="s">
        <v>5365</v>
      </c>
      <c r="F2244" s="450">
        <v>102.96</v>
      </c>
      <c r="G2244" s="450">
        <v>81.78</v>
      </c>
      <c r="H2244" s="426">
        <f t="shared" si="34"/>
        <v>102.96</v>
      </c>
    </row>
    <row r="2245" spans="1:8" x14ac:dyDescent="0.25">
      <c r="A2245" s="449"/>
      <c r="B2245" s="449">
        <v>44305</v>
      </c>
      <c r="C2245" s="439" t="s">
        <v>8287</v>
      </c>
      <c r="D2245" s="449" t="s">
        <v>60</v>
      </c>
      <c r="E2245" s="449" t="s">
        <v>5365</v>
      </c>
      <c r="F2245" s="450">
        <v>1832.69</v>
      </c>
      <c r="G2245" s="450">
        <v>1905.51</v>
      </c>
      <c r="H2245" s="426">
        <f t="shared" si="34"/>
        <v>1832.69</v>
      </c>
    </row>
    <row r="2246" spans="1:8" x14ac:dyDescent="0.25">
      <c r="A2246" s="449"/>
      <c r="B2246" s="449">
        <v>34349</v>
      </c>
      <c r="C2246" s="439" t="s">
        <v>8288</v>
      </c>
      <c r="D2246" s="449" t="s">
        <v>60</v>
      </c>
      <c r="E2246" s="449" t="s">
        <v>5365</v>
      </c>
      <c r="F2246" s="450">
        <v>25.64</v>
      </c>
      <c r="G2246" s="450">
        <v>27.77</v>
      </c>
      <c r="H2246" s="426">
        <f t="shared" si="34"/>
        <v>25.64</v>
      </c>
    </row>
    <row r="2247" spans="1:8" x14ac:dyDescent="0.25">
      <c r="A2247" s="449"/>
      <c r="B2247" s="449">
        <v>11029</v>
      </c>
      <c r="C2247" s="439" t="s">
        <v>8289</v>
      </c>
      <c r="D2247" s="449" t="s">
        <v>7481</v>
      </c>
      <c r="E2247" s="449" t="s">
        <v>5365</v>
      </c>
      <c r="F2247" s="450">
        <v>1.48</v>
      </c>
      <c r="G2247" s="450">
        <v>1.93</v>
      </c>
      <c r="H2247" s="426">
        <f t="shared" si="34"/>
        <v>1.48</v>
      </c>
    </row>
    <row r="2248" spans="1:8" x14ac:dyDescent="0.25">
      <c r="A2248" s="449"/>
      <c r="B2248" s="449">
        <v>4316</v>
      </c>
      <c r="C2248" s="439" t="s">
        <v>8290</v>
      </c>
      <c r="D2248" s="449" t="s">
        <v>60</v>
      </c>
      <c r="E2248" s="449" t="s">
        <v>5365</v>
      </c>
      <c r="F2248" s="450">
        <v>1.49</v>
      </c>
      <c r="G2248" s="450">
        <v>1.95</v>
      </c>
      <c r="H2248" s="426">
        <f t="shared" si="34"/>
        <v>1.49</v>
      </c>
    </row>
    <row r="2249" spans="1:8" x14ac:dyDescent="0.25">
      <c r="A2249" s="449"/>
      <c r="B2249" s="449">
        <v>4313</v>
      </c>
      <c r="C2249" s="439" t="s">
        <v>8291</v>
      </c>
      <c r="D2249" s="449" t="s">
        <v>7481</v>
      </c>
      <c r="E2249" s="449" t="s">
        <v>5365</v>
      </c>
      <c r="F2249" s="450">
        <v>2.14</v>
      </c>
      <c r="G2249" s="450">
        <v>2.8</v>
      </c>
      <c r="H2249" s="426">
        <f t="shared" si="34"/>
        <v>2.14</v>
      </c>
    </row>
    <row r="2250" spans="1:8" x14ac:dyDescent="0.25">
      <c r="A2250" s="449"/>
      <c r="B2250" s="449">
        <v>4317</v>
      </c>
      <c r="C2250" s="439" t="s">
        <v>8292</v>
      </c>
      <c r="D2250" s="449" t="s">
        <v>60</v>
      </c>
      <c r="E2250" s="449" t="s">
        <v>5365</v>
      </c>
      <c r="F2250" s="450">
        <v>2.44</v>
      </c>
      <c r="G2250" s="450">
        <v>3.19</v>
      </c>
      <c r="H2250" s="426">
        <f t="shared" si="34"/>
        <v>2.44</v>
      </c>
    </row>
    <row r="2251" spans="1:8" x14ac:dyDescent="0.25">
      <c r="A2251" s="449"/>
      <c r="B2251" s="449">
        <v>4314</v>
      </c>
      <c r="C2251" s="439" t="s">
        <v>8293</v>
      </c>
      <c r="D2251" s="449" t="s">
        <v>7481</v>
      </c>
      <c r="E2251" s="449" t="s">
        <v>5365</v>
      </c>
      <c r="F2251" s="450">
        <v>2.86</v>
      </c>
      <c r="G2251" s="450">
        <v>3.74</v>
      </c>
      <c r="H2251" s="426">
        <f t="shared" si="34"/>
        <v>2.86</v>
      </c>
    </row>
    <row r="2252" spans="1:8" x14ac:dyDescent="0.25">
      <c r="A2252" s="449"/>
      <c r="B2252" s="449">
        <v>10921</v>
      </c>
      <c r="C2252" s="439" t="s">
        <v>8294</v>
      </c>
      <c r="D2252" s="449" t="s">
        <v>60</v>
      </c>
      <c r="E2252" s="449" t="s">
        <v>6189</v>
      </c>
      <c r="F2252" s="450"/>
      <c r="G2252" s="450">
        <v>5746</v>
      </c>
      <c r="H2252" s="426">
        <f t="shared" ref="H2252:H2315" si="35">IF(F2252&gt;0,F2252,G2252)</f>
        <v>5746</v>
      </c>
    </row>
    <row r="2253" spans="1:8" x14ac:dyDescent="0.25">
      <c r="A2253" s="449"/>
      <c r="B2253" s="449">
        <v>10922</v>
      </c>
      <c r="C2253" s="439" t="s">
        <v>8295</v>
      </c>
      <c r="D2253" s="449" t="s">
        <v>60</v>
      </c>
      <c r="E2253" s="449" t="s">
        <v>5365</v>
      </c>
      <c r="F2253" s="450"/>
      <c r="G2253" s="450">
        <v>5204.58</v>
      </c>
      <c r="H2253" s="426">
        <f t="shared" si="35"/>
        <v>5204.58</v>
      </c>
    </row>
    <row r="2254" spans="1:8" x14ac:dyDescent="0.25">
      <c r="A2254" s="449"/>
      <c r="B2254" s="449">
        <v>10923</v>
      </c>
      <c r="C2254" s="439" t="s">
        <v>8296</v>
      </c>
      <c r="D2254" s="449" t="s">
        <v>60</v>
      </c>
      <c r="E2254" s="449" t="s">
        <v>5365</v>
      </c>
      <c r="F2254" s="450"/>
      <c r="G2254" s="450">
        <v>3076.13</v>
      </c>
      <c r="H2254" s="426">
        <f t="shared" si="35"/>
        <v>3076.13</v>
      </c>
    </row>
    <row r="2255" spans="1:8" x14ac:dyDescent="0.25">
      <c r="A2255" s="449"/>
      <c r="B2255" s="449">
        <v>10924</v>
      </c>
      <c r="C2255" s="439" t="s">
        <v>8297</v>
      </c>
      <c r="D2255" s="449" t="s">
        <v>60</v>
      </c>
      <c r="E2255" s="449" t="s">
        <v>5365</v>
      </c>
      <c r="F2255" s="450"/>
      <c r="G2255" s="450">
        <v>3239.76</v>
      </c>
      <c r="H2255" s="426">
        <f t="shared" si="35"/>
        <v>3239.76</v>
      </c>
    </row>
    <row r="2256" spans="1:8" x14ac:dyDescent="0.25">
      <c r="A2256" s="449"/>
      <c r="B2256" s="449">
        <v>12772</v>
      </c>
      <c r="C2256" s="439" t="s">
        <v>8298</v>
      </c>
      <c r="D2256" s="449" t="s">
        <v>60</v>
      </c>
      <c r="E2256" s="449" t="s">
        <v>5365</v>
      </c>
      <c r="F2256" s="450">
        <v>1484.45</v>
      </c>
      <c r="G2256" s="450">
        <v>910.59</v>
      </c>
      <c r="H2256" s="426">
        <f t="shared" si="35"/>
        <v>1484.45</v>
      </c>
    </row>
    <row r="2257" spans="1:8" x14ac:dyDescent="0.25">
      <c r="A2257" s="449"/>
      <c r="B2257" s="449">
        <v>12770</v>
      </c>
      <c r="C2257" s="439" t="s">
        <v>8299</v>
      </c>
      <c r="D2257" s="449" t="s">
        <v>60</v>
      </c>
      <c r="E2257" s="449" t="s">
        <v>5365</v>
      </c>
      <c r="F2257" s="450">
        <v>893.19</v>
      </c>
      <c r="G2257" s="450">
        <v>547.9</v>
      </c>
      <c r="H2257" s="426">
        <f t="shared" si="35"/>
        <v>893.19</v>
      </c>
    </row>
    <row r="2258" spans="1:8" x14ac:dyDescent="0.25">
      <c r="A2258" s="449"/>
      <c r="B2258" s="449">
        <v>12775</v>
      </c>
      <c r="C2258" s="439" t="s">
        <v>8300</v>
      </c>
      <c r="D2258" s="449" t="s">
        <v>60</v>
      </c>
      <c r="E2258" s="449" t="s">
        <v>5365</v>
      </c>
      <c r="F2258" s="450">
        <v>654.16</v>
      </c>
      <c r="G2258" s="450">
        <v>401.27</v>
      </c>
      <c r="H2258" s="426">
        <f t="shared" si="35"/>
        <v>654.16</v>
      </c>
    </row>
    <row r="2259" spans="1:8" x14ac:dyDescent="0.25">
      <c r="A2259" s="449"/>
      <c r="B2259" s="449">
        <v>12768</v>
      </c>
      <c r="C2259" s="439" t="s">
        <v>8301</v>
      </c>
      <c r="D2259" s="449" t="s">
        <v>60</v>
      </c>
      <c r="E2259" s="449" t="s">
        <v>5365</v>
      </c>
      <c r="F2259" s="450">
        <v>2088.3000000000002</v>
      </c>
      <c r="G2259" s="450">
        <v>1281</v>
      </c>
      <c r="H2259" s="426">
        <f t="shared" si="35"/>
        <v>2088.3000000000002</v>
      </c>
    </row>
    <row r="2260" spans="1:8" x14ac:dyDescent="0.25">
      <c r="A2260" s="449"/>
      <c r="B2260" s="449">
        <v>12769</v>
      </c>
      <c r="C2260" s="439" t="s">
        <v>8302</v>
      </c>
      <c r="D2260" s="449" t="s">
        <v>60</v>
      </c>
      <c r="E2260" s="449" t="s">
        <v>6189</v>
      </c>
      <c r="F2260" s="450">
        <v>171.09</v>
      </c>
      <c r="G2260" s="450">
        <v>104.95</v>
      </c>
      <c r="H2260" s="426">
        <f t="shared" si="35"/>
        <v>171.09</v>
      </c>
    </row>
    <row r="2261" spans="1:8" x14ac:dyDescent="0.25">
      <c r="A2261" s="449"/>
      <c r="B2261" s="449">
        <v>12773</v>
      </c>
      <c r="C2261" s="439" t="s">
        <v>8303</v>
      </c>
      <c r="D2261" s="449" t="s">
        <v>60</v>
      </c>
      <c r="E2261" s="449" t="s">
        <v>5365</v>
      </c>
      <c r="F2261" s="450">
        <v>183.67</v>
      </c>
      <c r="G2261" s="450">
        <v>112.66</v>
      </c>
      <c r="H2261" s="426">
        <f t="shared" si="35"/>
        <v>183.67</v>
      </c>
    </row>
    <row r="2262" spans="1:8" x14ac:dyDescent="0.25">
      <c r="A2262" s="449"/>
      <c r="B2262" s="449">
        <v>12774</v>
      </c>
      <c r="C2262" s="439" t="s">
        <v>8304</v>
      </c>
      <c r="D2262" s="449" t="s">
        <v>60</v>
      </c>
      <c r="E2262" s="449" t="s">
        <v>5365</v>
      </c>
      <c r="F2262" s="450">
        <v>226.44</v>
      </c>
      <c r="G2262" s="450">
        <v>138.9</v>
      </c>
      <c r="H2262" s="426">
        <f t="shared" si="35"/>
        <v>226.44</v>
      </c>
    </row>
    <row r="2263" spans="1:8" x14ac:dyDescent="0.25">
      <c r="A2263" s="449"/>
      <c r="B2263" s="449">
        <v>12776</v>
      </c>
      <c r="C2263" s="439" t="s">
        <v>8305</v>
      </c>
      <c r="D2263" s="449" t="s">
        <v>60</v>
      </c>
      <c r="E2263" s="449" t="s">
        <v>5365</v>
      </c>
      <c r="F2263" s="450">
        <v>3371.47</v>
      </c>
      <c r="G2263" s="450">
        <v>2068.13</v>
      </c>
      <c r="H2263" s="426">
        <f t="shared" si="35"/>
        <v>3371.47</v>
      </c>
    </row>
    <row r="2264" spans="1:8" x14ac:dyDescent="0.25">
      <c r="A2264" s="449"/>
      <c r="B2264" s="449">
        <v>12777</v>
      </c>
      <c r="C2264" s="439" t="s">
        <v>8306</v>
      </c>
      <c r="D2264" s="449" t="s">
        <v>60</v>
      </c>
      <c r="E2264" s="449" t="s">
        <v>5365</v>
      </c>
      <c r="F2264" s="450">
        <v>4403.05</v>
      </c>
      <c r="G2264" s="450">
        <v>2700.91</v>
      </c>
      <c r="H2264" s="426">
        <f t="shared" si="35"/>
        <v>4403.05</v>
      </c>
    </row>
    <row r="2265" spans="1:8" x14ac:dyDescent="0.25">
      <c r="A2265" s="449"/>
      <c r="B2265" s="449">
        <v>12873</v>
      </c>
      <c r="C2265" s="439" t="s">
        <v>8307</v>
      </c>
      <c r="D2265" s="449" t="s">
        <v>69</v>
      </c>
      <c r="E2265" s="449" t="s">
        <v>5365</v>
      </c>
      <c r="F2265" s="450">
        <v>22.49</v>
      </c>
      <c r="G2265" s="450">
        <v>24.1</v>
      </c>
      <c r="H2265" s="426">
        <f t="shared" si="35"/>
        <v>22.49</v>
      </c>
    </row>
    <row r="2266" spans="1:8" x14ac:dyDescent="0.25">
      <c r="A2266" s="449"/>
      <c r="B2266" s="449">
        <v>41076</v>
      </c>
      <c r="C2266" s="439" t="s">
        <v>8308</v>
      </c>
      <c r="D2266" s="449" t="s">
        <v>109</v>
      </c>
      <c r="E2266" s="449" t="s">
        <v>5365</v>
      </c>
      <c r="F2266" s="450">
        <v>3955.98</v>
      </c>
      <c r="G2266" s="450">
        <v>4223.0200000000004</v>
      </c>
      <c r="H2266" s="426">
        <f t="shared" si="35"/>
        <v>3955.98</v>
      </c>
    </row>
    <row r="2267" spans="1:8" x14ac:dyDescent="0.25">
      <c r="A2267" s="449"/>
      <c r="B2267" s="449">
        <v>140</v>
      </c>
      <c r="C2267" s="439" t="s">
        <v>8309</v>
      </c>
      <c r="D2267" s="449" t="s">
        <v>81</v>
      </c>
      <c r="E2267" s="449" t="s">
        <v>5365</v>
      </c>
      <c r="F2267" s="450">
        <v>18.38</v>
      </c>
      <c r="G2267" s="450">
        <v>17.670000000000002</v>
      </c>
      <c r="H2267" s="426">
        <f t="shared" si="35"/>
        <v>18.38</v>
      </c>
    </row>
    <row r="2268" spans="1:8" x14ac:dyDescent="0.25">
      <c r="A2268" s="449"/>
      <c r="B2268" s="449">
        <v>151</v>
      </c>
      <c r="C2268" s="439" t="s">
        <v>8310</v>
      </c>
      <c r="D2268" s="449" t="s">
        <v>94</v>
      </c>
      <c r="E2268" s="449" t="s">
        <v>5365</v>
      </c>
      <c r="F2268" s="450">
        <v>27.12</v>
      </c>
      <c r="G2268" s="450">
        <v>26.07</v>
      </c>
      <c r="H2268" s="426">
        <f t="shared" si="35"/>
        <v>27.12</v>
      </c>
    </row>
    <row r="2269" spans="1:8" x14ac:dyDescent="0.25">
      <c r="A2269" s="449"/>
      <c r="B2269" s="449">
        <v>7340</v>
      </c>
      <c r="C2269" s="439" t="s">
        <v>8311</v>
      </c>
      <c r="D2269" s="449" t="s">
        <v>94</v>
      </c>
      <c r="E2269" s="449" t="s">
        <v>5365</v>
      </c>
      <c r="F2269" s="450">
        <v>31.07</v>
      </c>
      <c r="G2269" s="450">
        <v>26.86</v>
      </c>
      <c r="H2269" s="426">
        <f t="shared" si="35"/>
        <v>31.07</v>
      </c>
    </row>
    <row r="2270" spans="1:8" x14ac:dyDescent="0.25">
      <c r="A2270" s="449"/>
      <c r="B2270" s="449">
        <v>40929</v>
      </c>
      <c r="C2270" s="439" t="s">
        <v>8312</v>
      </c>
      <c r="D2270" s="449" t="s">
        <v>109</v>
      </c>
      <c r="E2270" s="449" t="s">
        <v>5365</v>
      </c>
      <c r="F2270" s="450">
        <v>5979.09</v>
      </c>
      <c r="G2270" s="450">
        <v>5496.06</v>
      </c>
      <c r="H2270" s="426">
        <f t="shared" si="35"/>
        <v>5979.09</v>
      </c>
    </row>
    <row r="2271" spans="1:8" x14ac:dyDescent="0.25">
      <c r="A2271" s="449"/>
      <c r="B2271" s="449">
        <v>2701</v>
      </c>
      <c r="C2271" s="439" t="s">
        <v>8313</v>
      </c>
      <c r="D2271" s="449" t="s">
        <v>69</v>
      </c>
      <c r="E2271" s="449" t="s">
        <v>5365</v>
      </c>
      <c r="F2271" s="450">
        <v>34</v>
      </c>
      <c r="G2271" s="450">
        <v>31.37</v>
      </c>
      <c r="H2271" s="426">
        <f t="shared" si="35"/>
        <v>34</v>
      </c>
    </row>
    <row r="2272" spans="1:8" x14ac:dyDescent="0.25">
      <c r="A2272" s="449"/>
      <c r="B2272" s="449">
        <v>38064</v>
      </c>
      <c r="C2272" s="439" t="s">
        <v>8314</v>
      </c>
      <c r="D2272" s="449" t="s">
        <v>60</v>
      </c>
      <c r="E2272" s="449" t="s">
        <v>5365</v>
      </c>
      <c r="F2272" s="450">
        <v>23.83</v>
      </c>
      <c r="G2272" s="450">
        <v>21.64</v>
      </c>
      <c r="H2272" s="426">
        <f t="shared" si="35"/>
        <v>23.83</v>
      </c>
    </row>
    <row r="2273" spans="1:8" x14ac:dyDescent="0.25">
      <c r="A2273" s="449"/>
      <c r="B2273" s="449">
        <v>38114</v>
      </c>
      <c r="C2273" s="439" t="s">
        <v>8315</v>
      </c>
      <c r="D2273" s="449" t="s">
        <v>60</v>
      </c>
      <c r="E2273" s="449" t="s">
        <v>5365</v>
      </c>
      <c r="F2273" s="450">
        <v>21.31</v>
      </c>
      <c r="G2273" s="450">
        <v>19.36</v>
      </c>
      <c r="H2273" s="426">
        <f t="shared" si="35"/>
        <v>21.31</v>
      </c>
    </row>
    <row r="2274" spans="1:8" x14ac:dyDescent="0.25">
      <c r="A2274" s="449"/>
      <c r="B2274" s="449">
        <v>38115</v>
      </c>
      <c r="C2274" s="439" t="s">
        <v>8316</v>
      </c>
      <c r="D2274" s="449" t="s">
        <v>60</v>
      </c>
      <c r="E2274" s="449" t="s">
        <v>5365</v>
      </c>
      <c r="F2274" s="450">
        <v>22.76</v>
      </c>
      <c r="G2274" s="450">
        <v>20.67</v>
      </c>
      <c r="H2274" s="426">
        <f t="shared" si="35"/>
        <v>22.76</v>
      </c>
    </row>
    <row r="2275" spans="1:8" x14ac:dyDescent="0.25">
      <c r="A2275" s="449"/>
      <c r="B2275" s="449">
        <v>38065</v>
      </c>
      <c r="C2275" s="439" t="s">
        <v>8317</v>
      </c>
      <c r="D2275" s="449" t="s">
        <v>60</v>
      </c>
      <c r="E2275" s="449" t="s">
        <v>5365</v>
      </c>
      <c r="F2275" s="450">
        <v>33.81</v>
      </c>
      <c r="G2275" s="450">
        <v>30.7</v>
      </c>
      <c r="H2275" s="426">
        <f t="shared" si="35"/>
        <v>33.81</v>
      </c>
    </row>
    <row r="2276" spans="1:8" x14ac:dyDescent="0.25">
      <c r="A2276" s="449"/>
      <c r="B2276" s="449">
        <v>38078</v>
      </c>
      <c r="C2276" s="439" t="s">
        <v>8318</v>
      </c>
      <c r="D2276" s="449" t="s">
        <v>60</v>
      </c>
      <c r="E2276" s="449" t="s">
        <v>5365</v>
      </c>
      <c r="F2276" s="450">
        <v>19.72</v>
      </c>
      <c r="G2276" s="450">
        <v>17.91</v>
      </c>
      <c r="H2276" s="426">
        <f t="shared" si="35"/>
        <v>19.72</v>
      </c>
    </row>
    <row r="2277" spans="1:8" x14ac:dyDescent="0.25">
      <c r="A2277" s="449"/>
      <c r="B2277" s="449">
        <v>38113</v>
      </c>
      <c r="C2277" s="439" t="s">
        <v>8319</v>
      </c>
      <c r="D2277" s="449" t="s">
        <v>60</v>
      </c>
      <c r="E2277" s="449" t="s">
        <v>5365</v>
      </c>
      <c r="F2277" s="450">
        <v>10.71</v>
      </c>
      <c r="G2277" s="450">
        <v>9.73</v>
      </c>
      <c r="H2277" s="426">
        <f t="shared" si="35"/>
        <v>10.71</v>
      </c>
    </row>
    <row r="2278" spans="1:8" x14ac:dyDescent="0.25">
      <c r="A2278" s="449"/>
      <c r="B2278" s="449">
        <v>38063</v>
      </c>
      <c r="C2278" s="439" t="s">
        <v>8320</v>
      </c>
      <c r="D2278" s="449" t="s">
        <v>60</v>
      </c>
      <c r="E2278" s="449" t="s">
        <v>5365</v>
      </c>
      <c r="F2278" s="450">
        <v>11.49</v>
      </c>
      <c r="G2278" s="450">
        <v>10.44</v>
      </c>
      <c r="H2278" s="426">
        <f t="shared" si="35"/>
        <v>11.49</v>
      </c>
    </row>
    <row r="2279" spans="1:8" x14ac:dyDescent="0.25">
      <c r="A2279" s="449"/>
      <c r="B2279" s="449">
        <v>38073</v>
      </c>
      <c r="C2279" s="439" t="s">
        <v>8321</v>
      </c>
      <c r="D2279" s="449" t="s">
        <v>60</v>
      </c>
      <c r="E2279" s="449" t="s">
        <v>5365</v>
      </c>
      <c r="F2279" s="450">
        <v>27.89</v>
      </c>
      <c r="G2279" s="450">
        <v>25.33</v>
      </c>
      <c r="H2279" s="426">
        <f t="shared" si="35"/>
        <v>27.89</v>
      </c>
    </row>
    <row r="2280" spans="1:8" x14ac:dyDescent="0.25">
      <c r="A2280" s="449"/>
      <c r="B2280" s="449">
        <v>38080</v>
      </c>
      <c r="C2280" s="439" t="s">
        <v>8322</v>
      </c>
      <c r="D2280" s="449" t="s">
        <v>60</v>
      </c>
      <c r="E2280" s="449" t="s">
        <v>5365</v>
      </c>
      <c r="F2280" s="450">
        <v>34.26</v>
      </c>
      <c r="G2280" s="450">
        <v>31.11</v>
      </c>
      <c r="H2280" s="426">
        <f t="shared" si="35"/>
        <v>34.26</v>
      </c>
    </row>
    <row r="2281" spans="1:8" x14ac:dyDescent="0.25">
      <c r="A2281" s="449"/>
      <c r="B2281" s="449">
        <v>38069</v>
      </c>
      <c r="C2281" s="439" t="s">
        <v>8323</v>
      </c>
      <c r="D2281" s="449" t="s">
        <v>60</v>
      </c>
      <c r="E2281" s="449" t="s">
        <v>5365</v>
      </c>
      <c r="F2281" s="450">
        <v>18.73</v>
      </c>
      <c r="G2281" s="450">
        <v>17.010000000000002</v>
      </c>
      <c r="H2281" s="426">
        <f t="shared" si="35"/>
        <v>18.73</v>
      </c>
    </row>
    <row r="2282" spans="1:8" x14ac:dyDescent="0.25">
      <c r="A2282" s="449"/>
      <c r="B2282" s="449">
        <v>38077</v>
      </c>
      <c r="C2282" s="439" t="s">
        <v>8324</v>
      </c>
      <c r="D2282" s="449" t="s">
        <v>60</v>
      </c>
      <c r="E2282" s="449" t="s">
        <v>5365</v>
      </c>
      <c r="F2282" s="450">
        <v>18.309999999999999</v>
      </c>
      <c r="G2282" s="450">
        <v>16.63</v>
      </c>
      <c r="H2282" s="426">
        <f t="shared" si="35"/>
        <v>18.309999999999999</v>
      </c>
    </row>
    <row r="2283" spans="1:8" x14ac:dyDescent="0.25">
      <c r="A2283" s="449"/>
      <c r="B2283" s="449">
        <v>38112</v>
      </c>
      <c r="C2283" s="439" t="s">
        <v>8325</v>
      </c>
      <c r="D2283" s="449" t="s">
        <v>60</v>
      </c>
      <c r="E2283" s="449" t="s">
        <v>5365</v>
      </c>
      <c r="F2283" s="450">
        <v>8.2200000000000006</v>
      </c>
      <c r="G2283" s="450">
        <v>7.47</v>
      </c>
      <c r="H2283" s="426">
        <f t="shared" si="35"/>
        <v>8.2200000000000006</v>
      </c>
    </row>
    <row r="2284" spans="1:8" x14ac:dyDescent="0.25">
      <c r="A2284" s="449"/>
      <c r="B2284" s="449">
        <v>38062</v>
      </c>
      <c r="C2284" s="439" t="s">
        <v>8326</v>
      </c>
      <c r="D2284" s="449" t="s">
        <v>60</v>
      </c>
      <c r="E2284" s="449" t="s">
        <v>5365</v>
      </c>
      <c r="F2284" s="450">
        <v>8.44</v>
      </c>
      <c r="G2284" s="450">
        <v>7.67</v>
      </c>
      <c r="H2284" s="426">
        <f t="shared" si="35"/>
        <v>8.44</v>
      </c>
    </row>
    <row r="2285" spans="1:8" x14ac:dyDescent="0.25">
      <c r="A2285" s="449"/>
      <c r="B2285" s="449">
        <v>12129</v>
      </c>
      <c r="C2285" s="439" t="s">
        <v>8327</v>
      </c>
      <c r="D2285" s="449" t="s">
        <v>60</v>
      </c>
      <c r="E2285" s="449" t="s">
        <v>5365</v>
      </c>
      <c r="F2285" s="450">
        <v>14.92</v>
      </c>
      <c r="G2285" s="450">
        <v>13.55</v>
      </c>
      <c r="H2285" s="426">
        <f t="shared" si="35"/>
        <v>14.92</v>
      </c>
    </row>
    <row r="2286" spans="1:8" x14ac:dyDescent="0.25">
      <c r="A2286" s="449"/>
      <c r="B2286" s="449">
        <v>12128</v>
      </c>
      <c r="C2286" s="439" t="s">
        <v>8328</v>
      </c>
      <c r="D2286" s="449" t="s">
        <v>60</v>
      </c>
      <c r="E2286" s="449" t="s">
        <v>5365</v>
      </c>
      <c r="F2286" s="450">
        <v>11.29</v>
      </c>
      <c r="G2286" s="450">
        <v>10.25</v>
      </c>
      <c r="H2286" s="426">
        <f t="shared" si="35"/>
        <v>11.29</v>
      </c>
    </row>
    <row r="2287" spans="1:8" x14ac:dyDescent="0.25">
      <c r="A2287" s="449"/>
      <c r="B2287" s="449">
        <v>38081</v>
      </c>
      <c r="C2287" s="439" t="s">
        <v>8329</v>
      </c>
      <c r="D2287" s="449" t="s">
        <v>60</v>
      </c>
      <c r="E2287" s="449" t="s">
        <v>5365</v>
      </c>
      <c r="F2287" s="450">
        <v>29.06</v>
      </c>
      <c r="G2287" s="450">
        <v>26.39</v>
      </c>
      <c r="H2287" s="426">
        <f t="shared" si="35"/>
        <v>29.06</v>
      </c>
    </row>
    <row r="2288" spans="1:8" x14ac:dyDescent="0.25">
      <c r="A2288" s="449"/>
      <c r="B2288" s="449">
        <v>38070</v>
      </c>
      <c r="C2288" s="439" t="s">
        <v>8330</v>
      </c>
      <c r="D2288" s="449" t="s">
        <v>60</v>
      </c>
      <c r="E2288" s="449" t="s">
        <v>5365</v>
      </c>
      <c r="F2288" s="450">
        <v>20.02</v>
      </c>
      <c r="G2288" s="450">
        <v>18.18</v>
      </c>
      <c r="H2288" s="426">
        <f t="shared" si="35"/>
        <v>20.02</v>
      </c>
    </row>
    <row r="2289" spans="1:8" x14ac:dyDescent="0.25">
      <c r="A2289" s="449"/>
      <c r="B2289" s="449">
        <v>38074</v>
      </c>
      <c r="C2289" s="439" t="s">
        <v>8331</v>
      </c>
      <c r="D2289" s="449" t="s">
        <v>60</v>
      </c>
      <c r="E2289" s="449" t="s">
        <v>5365</v>
      </c>
      <c r="F2289" s="450">
        <v>30.44</v>
      </c>
      <c r="G2289" s="450">
        <v>27.65</v>
      </c>
      <c r="H2289" s="426">
        <f t="shared" si="35"/>
        <v>30.44</v>
      </c>
    </row>
    <row r="2290" spans="1:8" x14ac:dyDescent="0.25">
      <c r="A2290" s="449"/>
      <c r="B2290" s="449">
        <v>38072</v>
      </c>
      <c r="C2290" s="439" t="s">
        <v>8332</v>
      </c>
      <c r="D2290" s="449" t="s">
        <v>60</v>
      </c>
      <c r="E2290" s="449" t="s">
        <v>5365</v>
      </c>
      <c r="F2290" s="450">
        <v>25.11</v>
      </c>
      <c r="G2290" s="450">
        <v>22.8</v>
      </c>
      <c r="H2290" s="426">
        <f t="shared" si="35"/>
        <v>25.11</v>
      </c>
    </row>
    <row r="2291" spans="1:8" x14ac:dyDescent="0.25">
      <c r="A2291" s="449"/>
      <c r="B2291" s="449">
        <v>38079</v>
      </c>
      <c r="C2291" s="439" t="s">
        <v>8333</v>
      </c>
      <c r="D2291" s="449" t="s">
        <v>60</v>
      </c>
      <c r="E2291" s="449" t="s">
        <v>5365</v>
      </c>
      <c r="F2291" s="450">
        <v>26.13</v>
      </c>
      <c r="G2291" s="450">
        <v>23.73</v>
      </c>
      <c r="H2291" s="426">
        <f t="shared" si="35"/>
        <v>26.13</v>
      </c>
    </row>
    <row r="2292" spans="1:8" x14ac:dyDescent="0.25">
      <c r="A2292" s="449"/>
      <c r="B2292" s="449">
        <v>38068</v>
      </c>
      <c r="C2292" s="439" t="s">
        <v>8334</v>
      </c>
      <c r="D2292" s="449" t="s">
        <v>60</v>
      </c>
      <c r="E2292" s="449" t="s">
        <v>5365</v>
      </c>
      <c r="F2292" s="450">
        <v>17.329999999999998</v>
      </c>
      <c r="G2292" s="450">
        <v>15.74</v>
      </c>
      <c r="H2292" s="426">
        <f t="shared" si="35"/>
        <v>17.329999999999998</v>
      </c>
    </row>
    <row r="2293" spans="1:8" x14ac:dyDescent="0.25">
      <c r="A2293" s="449"/>
      <c r="B2293" s="449">
        <v>38071</v>
      </c>
      <c r="C2293" s="439" t="s">
        <v>8335</v>
      </c>
      <c r="D2293" s="449" t="s">
        <v>60</v>
      </c>
      <c r="E2293" s="449" t="s">
        <v>5365</v>
      </c>
      <c r="F2293" s="450">
        <v>20.72</v>
      </c>
      <c r="G2293" s="450">
        <v>18.82</v>
      </c>
      <c r="H2293" s="426">
        <f t="shared" si="35"/>
        <v>20.72</v>
      </c>
    </row>
    <row r="2294" spans="1:8" x14ac:dyDescent="0.25">
      <c r="A2294" s="449"/>
      <c r="B2294" s="449">
        <v>45279</v>
      </c>
      <c r="C2294" s="439" t="s">
        <v>13567</v>
      </c>
      <c r="D2294" s="449" t="s">
        <v>60</v>
      </c>
      <c r="E2294" s="449" t="s">
        <v>6189</v>
      </c>
      <c r="F2294" s="450">
        <v>1089.9000000000001</v>
      </c>
      <c r="G2294" s="450">
        <v>924.95</v>
      </c>
      <c r="H2294" s="426">
        <f t="shared" si="35"/>
        <v>1089.9000000000001</v>
      </c>
    </row>
    <row r="2295" spans="1:8" x14ac:dyDescent="0.25">
      <c r="A2295" s="449"/>
      <c r="B2295" s="449">
        <v>3405</v>
      </c>
      <c r="C2295" s="439" t="s">
        <v>8336</v>
      </c>
      <c r="D2295" s="449" t="s">
        <v>60</v>
      </c>
      <c r="E2295" s="449" t="s">
        <v>5365</v>
      </c>
      <c r="F2295" s="450"/>
      <c r="G2295" s="450">
        <v>86.8</v>
      </c>
      <c r="H2295" s="426">
        <f t="shared" si="35"/>
        <v>86.8</v>
      </c>
    </row>
    <row r="2296" spans="1:8" x14ac:dyDescent="0.25">
      <c r="A2296" s="449"/>
      <c r="B2296" s="449">
        <v>3394</v>
      </c>
      <c r="C2296" s="439" t="s">
        <v>8337</v>
      </c>
      <c r="D2296" s="449" t="s">
        <v>60</v>
      </c>
      <c r="E2296" s="449" t="s">
        <v>5365</v>
      </c>
      <c r="F2296" s="450"/>
      <c r="G2296" s="450">
        <v>458.21</v>
      </c>
      <c r="H2296" s="426">
        <f t="shared" si="35"/>
        <v>458.21</v>
      </c>
    </row>
    <row r="2297" spans="1:8" x14ac:dyDescent="0.25">
      <c r="A2297" s="449"/>
      <c r="B2297" s="449">
        <v>3393</v>
      </c>
      <c r="C2297" s="439" t="s">
        <v>8338</v>
      </c>
      <c r="D2297" s="449" t="s">
        <v>60</v>
      </c>
      <c r="E2297" s="449" t="s">
        <v>5365</v>
      </c>
      <c r="F2297" s="450"/>
      <c r="G2297" s="450">
        <v>780.15</v>
      </c>
      <c r="H2297" s="426">
        <f t="shared" si="35"/>
        <v>780.15</v>
      </c>
    </row>
    <row r="2298" spans="1:8" x14ac:dyDescent="0.25">
      <c r="A2298" s="449"/>
      <c r="B2298" s="449">
        <v>3406</v>
      </c>
      <c r="C2298" s="439" t="s">
        <v>8339</v>
      </c>
      <c r="D2298" s="449" t="s">
        <v>60</v>
      </c>
      <c r="E2298" s="449" t="s">
        <v>6189</v>
      </c>
      <c r="F2298" s="450"/>
      <c r="G2298" s="450">
        <v>26.57</v>
      </c>
      <c r="H2298" s="426">
        <f t="shared" si="35"/>
        <v>26.57</v>
      </c>
    </row>
    <row r="2299" spans="1:8" x14ac:dyDescent="0.25">
      <c r="A2299" s="449"/>
      <c r="B2299" s="449">
        <v>3395</v>
      </c>
      <c r="C2299" s="439" t="s">
        <v>8340</v>
      </c>
      <c r="D2299" s="449" t="s">
        <v>60</v>
      </c>
      <c r="E2299" s="449" t="s">
        <v>5365</v>
      </c>
      <c r="F2299" s="450"/>
      <c r="G2299" s="450">
        <v>112.08</v>
      </c>
      <c r="H2299" s="426">
        <f t="shared" si="35"/>
        <v>112.08</v>
      </c>
    </row>
    <row r="2300" spans="1:8" x14ac:dyDescent="0.25">
      <c r="A2300" s="449"/>
      <c r="B2300" s="449">
        <v>3398</v>
      </c>
      <c r="C2300" s="439" t="s">
        <v>8341</v>
      </c>
      <c r="D2300" s="449" t="s">
        <v>60</v>
      </c>
      <c r="E2300" s="449" t="s">
        <v>5365</v>
      </c>
      <c r="F2300" s="450"/>
      <c r="G2300" s="450">
        <v>5.32</v>
      </c>
      <c r="H2300" s="426">
        <f t="shared" si="35"/>
        <v>5.32</v>
      </c>
    </row>
    <row r="2301" spans="1:8" x14ac:dyDescent="0.25">
      <c r="A2301" s="449"/>
      <c r="B2301" s="449">
        <v>40662</v>
      </c>
      <c r="C2301" s="439" t="s">
        <v>8342</v>
      </c>
      <c r="D2301" s="449" t="s">
        <v>60</v>
      </c>
      <c r="E2301" s="449" t="s">
        <v>5365</v>
      </c>
      <c r="F2301" s="450">
        <v>283.12</v>
      </c>
      <c r="G2301" s="450">
        <v>195.68</v>
      </c>
      <c r="H2301" s="426">
        <f t="shared" si="35"/>
        <v>283.12</v>
      </c>
    </row>
    <row r="2302" spans="1:8" x14ac:dyDescent="0.25">
      <c r="A2302" s="449"/>
      <c r="B2302" s="449">
        <v>3437</v>
      </c>
      <c r="C2302" s="439" t="s">
        <v>8343</v>
      </c>
      <c r="D2302" s="449" t="s">
        <v>71</v>
      </c>
      <c r="E2302" s="449" t="s">
        <v>5365</v>
      </c>
      <c r="F2302" s="450">
        <v>786.46</v>
      </c>
      <c r="G2302" s="450">
        <v>543.57000000000005</v>
      </c>
      <c r="H2302" s="426">
        <f t="shared" si="35"/>
        <v>786.46</v>
      </c>
    </row>
    <row r="2303" spans="1:8" x14ac:dyDescent="0.25">
      <c r="A2303" s="449"/>
      <c r="B2303" s="449">
        <v>11190</v>
      </c>
      <c r="C2303" s="439" t="s">
        <v>8344</v>
      </c>
      <c r="D2303" s="449" t="s">
        <v>60</v>
      </c>
      <c r="E2303" s="449" t="s">
        <v>6189</v>
      </c>
      <c r="F2303" s="450"/>
      <c r="G2303" s="450">
        <v>171.7</v>
      </c>
      <c r="H2303" s="426">
        <f t="shared" si="35"/>
        <v>171.7</v>
      </c>
    </row>
    <row r="2304" spans="1:8" x14ac:dyDescent="0.25">
      <c r="A2304" s="449"/>
      <c r="B2304" s="449">
        <v>34377</v>
      </c>
      <c r="C2304" s="439" t="s">
        <v>8345</v>
      </c>
      <c r="D2304" s="449" t="s">
        <v>60</v>
      </c>
      <c r="E2304" s="449" t="s">
        <v>5365</v>
      </c>
      <c r="F2304" s="450">
        <v>240.94</v>
      </c>
      <c r="G2304" s="450">
        <v>210.35</v>
      </c>
      <c r="H2304" s="426">
        <f t="shared" si="35"/>
        <v>240.94</v>
      </c>
    </row>
    <row r="2305" spans="1:8" x14ac:dyDescent="0.25">
      <c r="A2305" s="449"/>
      <c r="B2305" s="449">
        <v>40659</v>
      </c>
      <c r="C2305" s="439" t="s">
        <v>8346</v>
      </c>
      <c r="D2305" s="449" t="s">
        <v>71</v>
      </c>
      <c r="E2305" s="449" t="s">
        <v>5365</v>
      </c>
      <c r="F2305" s="450">
        <v>1112.73</v>
      </c>
      <c r="G2305" s="450">
        <v>769.08</v>
      </c>
      <c r="H2305" s="426">
        <f t="shared" si="35"/>
        <v>1112.73</v>
      </c>
    </row>
    <row r="2306" spans="1:8" x14ac:dyDescent="0.25">
      <c r="A2306" s="449"/>
      <c r="B2306" s="449">
        <v>40660</v>
      </c>
      <c r="C2306" s="439" t="s">
        <v>8347</v>
      </c>
      <c r="D2306" s="449" t="s">
        <v>71</v>
      </c>
      <c r="E2306" s="449" t="s">
        <v>5365</v>
      </c>
      <c r="F2306" s="450">
        <v>1410.25</v>
      </c>
      <c r="G2306" s="450">
        <v>974.71</v>
      </c>
      <c r="H2306" s="426">
        <f t="shared" si="35"/>
        <v>1410.25</v>
      </c>
    </row>
    <row r="2307" spans="1:8" x14ac:dyDescent="0.25">
      <c r="A2307" s="449"/>
      <c r="B2307" s="449">
        <v>40661</v>
      </c>
      <c r="C2307" s="439" t="s">
        <v>8348</v>
      </c>
      <c r="D2307" s="449" t="s">
        <v>71</v>
      </c>
      <c r="E2307" s="449" t="s">
        <v>5365</v>
      </c>
      <c r="F2307" s="450">
        <v>867.06</v>
      </c>
      <c r="G2307" s="450">
        <v>599.28</v>
      </c>
      <c r="H2307" s="426">
        <f t="shared" si="35"/>
        <v>867.06</v>
      </c>
    </row>
    <row r="2308" spans="1:8" x14ac:dyDescent="0.25">
      <c r="A2308" s="449"/>
      <c r="B2308" s="449">
        <v>3428</v>
      </c>
      <c r="C2308" s="439" t="s">
        <v>8349</v>
      </c>
      <c r="D2308" s="449" t="s">
        <v>71</v>
      </c>
      <c r="E2308" s="449" t="s">
        <v>6189</v>
      </c>
      <c r="F2308" s="450">
        <v>1166.58</v>
      </c>
      <c r="G2308" s="450">
        <v>806.3</v>
      </c>
      <c r="H2308" s="426">
        <f t="shared" si="35"/>
        <v>1166.58</v>
      </c>
    </row>
    <row r="2309" spans="1:8" x14ac:dyDescent="0.25">
      <c r="A2309" s="449"/>
      <c r="B2309" s="449">
        <v>3429</v>
      </c>
      <c r="C2309" s="439" t="s">
        <v>8350</v>
      </c>
      <c r="D2309" s="449" t="s">
        <v>71</v>
      </c>
      <c r="E2309" s="449" t="s">
        <v>5365</v>
      </c>
      <c r="F2309" s="450">
        <v>666.52</v>
      </c>
      <c r="G2309" s="450">
        <v>460.67</v>
      </c>
      <c r="H2309" s="426">
        <f t="shared" si="35"/>
        <v>666.52</v>
      </c>
    </row>
    <row r="2310" spans="1:8" x14ac:dyDescent="0.25">
      <c r="A2310" s="449"/>
      <c r="B2310" s="449">
        <v>11199</v>
      </c>
      <c r="C2310" s="439" t="s">
        <v>8351</v>
      </c>
      <c r="D2310" s="449" t="s">
        <v>60</v>
      </c>
      <c r="E2310" s="449" t="s">
        <v>5365</v>
      </c>
      <c r="F2310" s="450"/>
      <c r="G2310" s="450">
        <v>948.26</v>
      </c>
      <c r="H2310" s="426">
        <f t="shared" si="35"/>
        <v>948.26</v>
      </c>
    </row>
    <row r="2311" spans="1:8" x14ac:dyDescent="0.25">
      <c r="A2311" s="449"/>
      <c r="B2311" s="449">
        <v>36896</v>
      </c>
      <c r="C2311" s="439" t="s">
        <v>8352</v>
      </c>
      <c r="D2311" s="449" t="s">
        <v>60</v>
      </c>
      <c r="E2311" s="449" t="s">
        <v>6189</v>
      </c>
      <c r="F2311" s="450">
        <v>466.65</v>
      </c>
      <c r="G2311" s="450">
        <v>407.4</v>
      </c>
      <c r="H2311" s="426">
        <f t="shared" si="35"/>
        <v>466.65</v>
      </c>
    </row>
    <row r="2312" spans="1:8" x14ac:dyDescent="0.25">
      <c r="A2312" s="449"/>
      <c r="B2312" s="449">
        <v>34367</v>
      </c>
      <c r="C2312" s="439" t="s">
        <v>8353</v>
      </c>
      <c r="D2312" s="449" t="s">
        <v>60</v>
      </c>
      <c r="E2312" s="449" t="s">
        <v>5365</v>
      </c>
      <c r="F2312" s="450">
        <v>601.44000000000005</v>
      </c>
      <c r="G2312" s="450">
        <v>525.07000000000005</v>
      </c>
      <c r="H2312" s="426">
        <f t="shared" si="35"/>
        <v>601.44000000000005</v>
      </c>
    </row>
    <row r="2313" spans="1:8" x14ac:dyDescent="0.25">
      <c r="A2313" s="449"/>
      <c r="B2313" s="449">
        <v>36897</v>
      </c>
      <c r="C2313" s="439" t="s">
        <v>8354</v>
      </c>
      <c r="D2313" s="449" t="s">
        <v>60</v>
      </c>
      <c r="E2313" s="449" t="s">
        <v>5365</v>
      </c>
      <c r="F2313" s="450">
        <v>728.2</v>
      </c>
      <c r="G2313" s="450">
        <v>635.74</v>
      </c>
      <c r="H2313" s="426">
        <f t="shared" si="35"/>
        <v>728.2</v>
      </c>
    </row>
    <row r="2314" spans="1:8" x14ac:dyDescent="0.25">
      <c r="A2314" s="449"/>
      <c r="B2314" s="449">
        <v>34369</v>
      </c>
      <c r="C2314" s="439" t="s">
        <v>8355</v>
      </c>
      <c r="D2314" s="449" t="s">
        <v>60</v>
      </c>
      <c r="E2314" s="449" t="s">
        <v>5365</v>
      </c>
      <c r="F2314" s="450">
        <v>838.02</v>
      </c>
      <c r="G2314" s="450">
        <v>731.62</v>
      </c>
      <c r="H2314" s="426">
        <f t="shared" si="35"/>
        <v>838.02</v>
      </c>
    </row>
    <row r="2315" spans="1:8" x14ac:dyDescent="0.25">
      <c r="A2315" s="449"/>
      <c r="B2315" s="449">
        <v>34364</v>
      </c>
      <c r="C2315" s="439" t="s">
        <v>8356</v>
      </c>
      <c r="D2315" s="449" t="s">
        <v>60</v>
      </c>
      <c r="E2315" s="449" t="s">
        <v>5365</v>
      </c>
      <c r="F2315" s="450">
        <v>790.57</v>
      </c>
      <c r="G2315" s="450">
        <v>690.19</v>
      </c>
      <c r="H2315" s="426">
        <f t="shared" si="35"/>
        <v>790.57</v>
      </c>
    </row>
    <row r="2316" spans="1:8" x14ac:dyDescent="0.25">
      <c r="A2316" s="449"/>
      <c r="B2316" s="449">
        <v>3421</v>
      </c>
      <c r="C2316" s="439" t="s">
        <v>8357</v>
      </c>
      <c r="D2316" s="449" t="s">
        <v>71</v>
      </c>
      <c r="E2316" s="449" t="s">
        <v>5365</v>
      </c>
      <c r="F2316" s="450">
        <v>873.69</v>
      </c>
      <c r="G2316" s="450">
        <v>603.86</v>
      </c>
      <c r="H2316" s="426">
        <f t="shared" ref="H2316:H2379" si="36">IF(F2316&gt;0,F2316,G2316)</f>
        <v>873.69</v>
      </c>
    </row>
    <row r="2317" spans="1:8" x14ac:dyDescent="0.25">
      <c r="A2317" s="449"/>
      <c r="B2317" s="449">
        <v>599</v>
      </c>
      <c r="C2317" s="439" t="s">
        <v>8358</v>
      </c>
      <c r="D2317" s="449" t="s">
        <v>71</v>
      </c>
      <c r="E2317" s="449" t="s">
        <v>5365</v>
      </c>
      <c r="F2317" s="450">
        <v>851.07</v>
      </c>
      <c r="G2317" s="450">
        <v>743.01</v>
      </c>
      <c r="H2317" s="426">
        <f t="shared" si="36"/>
        <v>851.07</v>
      </c>
    </row>
    <row r="2318" spans="1:8" x14ac:dyDescent="0.25">
      <c r="A2318" s="449"/>
      <c r="B2318" s="449">
        <v>44053</v>
      </c>
      <c r="C2318" s="439" t="s">
        <v>8359</v>
      </c>
      <c r="D2318" s="449" t="s">
        <v>60</v>
      </c>
      <c r="E2318" s="449" t="s">
        <v>5365</v>
      </c>
      <c r="F2318" s="450">
        <v>1888.97</v>
      </c>
      <c r="G2318" s="450">
        <v>1649.13</v>
      </c>
      <c r="H2318" s="426">
        <f t="shared" si="36"/>
        <v>1888.97</v>
      </c>
    </row>
    <row r="2319" spans="1:8" x14ac:dyDescent="0.25">
      <c r="A2319" s="449"/>
      <c r="B2319" s="449">
        <v>3423</v>
      </c>
      <c r="C2319" s="439" t="s">
        <v>8360</v>
      </c>
      <c r="D2319" s="449" t="s">
        <v>71</v>
      </c>
      <c r="E2319" s="449" t="s">
        <v>5365</v>
      </c>
      <c r="F2319" s="450">
        <v>1232.1199999999999</v>
      </c>
      <c r="G2319" s="450">
        <v>851.6</v>
      </c>
      <c r="H2319" s="426">
        <f t="shared" si="36"/>
        <v>1232.1199999999999</v>
      </c>
    </row>
    <row r="2320" spans="1:8" x14ac:dyDescent="0.25">
      <c r="A2320" s="449"/>
      <c r="B2320" s="449">
        <v>34797</v>
      </c>
      <c r="C2320" s="439" t="s">
        <v>8361</v>
      </c>
      <c r="D2320" s="449" t="s">
        <v>60</v>
      </c>
      <c r="E2320" s="449" t="s">
        <v>5365</v>
      </c>
      <c r="F2320" s="450"/>
      <c r="G2320" s="450">
        <v>373.99</v>
      </c>
      <c r="H2320" s="426">
        <f t="shared" si="36"/>
        <v>373.99</v>
      </c>
    </row>
    <row r="2321" spans="1:8" x14ac:dyDescent="0.25">
      <c r="A2321" s="449"/>
      <c r="B2321" s="449">
        <v>34381</v>
      </c>
      <c r="C2321" s="439" t="s">
        <v>8362</v>
      </c>
      <c r="D2321" s="449" t="s">
        <v>60</v>
      </c>
      <c r="E2321" s="449" t="s">
        <v>5365</v>
      </c>
      <c r="F2321" s="450">
        <v>343.64</v>
      </c>
      <c r="G2321" s="450">
        <v>300.01</v>
      </c>
      <c r="H2321" s="426">
        <f t="shared" si="36"/>
        <v>343.64</v>
      </c>
    </row>
    <row r="2322" spans="1:8" x14ac:dyDescent="0.25">
      <c r="A2322" s="449"/>
      <c r="B2322" s="449">
        <v>44054</v>
      </c>
      <c r="C2322" s="439" t="s">
        <v>8363</v>
      </c>
      <c r="D2322" s="449" t="s">
        <v>60</v>
      </c>
      <c r="E2322" s="449" t="s">
        <v>5365</v>
      </c>
      <c r="F2322" s="450">
        <v>677.65</v>
      </c>
      <c r="G2322" s="450">
        <v>591.61</v>
      </c>
      <c r="H2322" s="426">
        <f t="shared" si="36"/>
        <v>677.65</v>
      </c>
    </row>
    <row r="2323" spans="1:8" x14ac:dyDescent="0.25">
      <c r="A2323" s="449"/>
      <c r="B2323" s="449">
        <v>44399</v>
      </c>
      <c r="C2323" s="439" t="s">
        <v>8364</v>
      </c>
      <c r="D2323" s="449" t="s">
        <v>60</v>
      </c>
      <c r="E2323" s="449" t="s">
        <v>5365</v>
      </c>
      <c r="F2323" s="450">
        <v>925.89</v>
      </c>
      <c r="G2323" s="450">
        <v>808.33</v>
      </c>
      <c r="H2323" s="426">
        <f t="shared" si="36"/>
        <v>925.89</v>
      </c>
    </row>
    <row r="2324" spans="1:8" x14ac:dyDescent="0.25">
      <c r="A2324" s="449"/>
      <c r="B2324" s="449">
        <v>44503</v>
      </c>
      <c r="C2324" s="439" t="s">
        <v>8365</v>
      </c>
      <c r="D2324" s="449" t="s">
        <v>69</v>
      </c>
      <c r="E2324" s="449" t="s">
        <v>5365</v>
      </c>
      <c r="F2324" s="450">
        <v>17.72</v>
      </c>
      <c r="G2324" s="450">
        <v>21.34</v>
      </c>
      <c r="H2324" s="426">
        <f t="shared" si="36"/>
        <v>17.72</v>
      </c>
    </row>
    <row r="2325" spans="1:8" x14ac:dyDescent="0.25">
      <c r="A2325" s="449"/>
      <c r="B2325" s="449">
        <v>41077</v>
      </c>
      <c r="C2325" s="439" t="s">
        <v>8366</v>
      </c>
      <c r="D2325" s="449" t="s">
        <v>109</v>
      </c>
      <c r="E2325" s="449" t="s">
        <v>5365</v>
      </c>
      <c r="F2325" s="450">
        <v>3118.67</v>
      </c>
      <c r="G2325" s="450">
        <v>3738.5</v>
      </c>
      <c r="H2325" s="426">
        <f t="shared" si="36"/>
        <v>3118.67</v>
      </c>
    </row>
    <row r="2326" spans="1:8" x14ac:dyDescent="0.25">
      <c r="A2326" s="449"/>
      <c r="B2326" s="449">
        <v>37963</v>
      </c>
      <c r="C2326" s="439" t="s">
        <v>8367</v>
      </c>
      <c r="D2326" s="449" t="s">
        <v>60</v>
      </c>
      <c r="E2326" s="449" t="s">
        <v>5365</v>
      </c>
      <c r="F2326" s="450">
        <v>5.69</v>
      </c>
      <c r="G2326" s="450">
        <v>4.43</v>
      </c>
      <c r="H2326" s="426">
        <f t="shared" si="36"/>
        <v>5.69</v>
      </c>
    </row>
    <row r="2327" spans="1:8" x14ac:dyDescent="0.25">
      <c r="A2327" s="449"/>
      <c r="B2327" s="449">
        <v>37964</v>
      </c>
      <c r="C2327" s="439" t="s">
        <v>8368</v>
      </c>
      <c r="D2327" s="449" t="s">
        <v>60</v>
      </c>
      <c r="E2327" s="449" t="s">
        <v>5365</v>
      </c>
      <c r="F2327" s="450">
        <v>7.61</v>
      </c>
      <c r="G2327" s="450">
        <v>5.92</v>
      </c>
      <c r="H2327" s="426">
        <f t="shared" si="36"/>
        <v>7.61</v>
      </c>
    </row>
    <row r="2328" spans="1:8" x14ac:dyDescent="0.25">
      <c r="A2328" s="449"/>
      <c r="B2328" s="449">
        <v>37965</v>
      </c>
      <c r="C2328" s="439" t="s">
        <v>8369</v>
      </c>
      <c r="D2328" s="449" t="s">
        <v>60</v>
      </c>
      <c r="E2328" s="449" t="s">
        <v>5365</v>
      </c>
      <c r="F2328" s="450">
        <v>10.97</v>
      </c>
      <c r="G2328" s="450">
        <v>8.5399999999999991</v>
      </c>
      <c r="H2328" s="426">
        <f t="shared" si="36"/>
        <v>10.97</v>
      </c>
    </row>
    <row r="2329" spans="1:8" x14ac:dyDescent="0.25">
      <c r="A2329" s="449"/>
      <c r="B2329" s="449">
        <v>37966</v>
      </c>
      <c r="C2329" s="439" t="s">
        <v>8370</v>
      </c>
      <c r="D2329" s="449" t="s">
        <v>60</v>
      </c>
      <c r="E2329" s="449" t="s">
        <v>5365</v>
      </c>
      <c r="F2329" s="450">
        <v>19.27</v>
      </c>
      <c r="G2329" s="450">
        <v>15</v>
      </c>
      <c r="H2329" s="426">
        <f t="shared" si="36"/>
        <v>19.27</v>
      </c>
    </row>
    <row r="2330" spans="1:8" x14ac:dyDescent="0.25">
      <c r="A2330" s="449"/>
      <c r="B2330" s="449">
        <v>37967</v>
      </c>
      <c r="C2330" s="439" t="s">
        <v>8371</v>
      </c>
      <c r="D2330" s="449" t="s">
        <v>60</v>
      </c>
      <c r="E2330" s="449" t="s">
        <v>5365</v>
      </c>
      <c r="F2330" s="450">
        <v>32.369999999999997</v>
      </c>
      <c r="G2330" s="450">
        <v>25.21</v>
      </c>
      <c r="H2330" s="426">
        <f t="shared" si="36"/>
        <v>32.369999999999997</v>
      </c>
    </row>
    <row r="2331" spans="1:8" x14ac:dyDescent="0.25">
      <c r="A2331" s="449"/>
      <c r="B2331" s="449">
        <v>37968</v>
      </c>
      <c r="C2331" s="439" t="s">
        <v>8372</v>
      </c>
      <c r="D2331" s="449" t="s">
        <v>60</v>
      </c>
      <c r="E2331" s="449" t="s">
        <v>5365</v>
      </c>
      <c r="F2331" s="450">
        <v>68.73</v>
      </c>
      <c r="G2331" s="450">
        <v>53.53</v>
      </c>
      <c r="H2331" s="426">
        <f t="shared" si="36"/>
        <v>68.73</v>
      </c>
    </row>
    <row r="2332" spans="1:8" x14ac:dyDescent="0.25">
      <c r="A2332" s="449"/>
      <c r="B2332" s="449">
        <v>37969</v>
      </c>
      <c r="C2332" s="439" t="s">
        <v>8373</v>
      </c>
      <c r="D2332" s="449" t="s">
        <v>60</v>
      </c>
      <c r="E2332" s="449" t="s">
        <v>5365</v>
      </c>
      <c r="F2332" s="450">
        <v>173.68</v>
      </c>
      <c r="G2332" s="450">
        <v>135.26</v>
      </c>
      <c r="H2332" s="426">
        <f t="shared" si="36"/>
        <v>173.68</v>
      </c>
    </row>
    <row r="2333" spans="1:8" x14ac:dyDescent="0.25">
      <c r="A2333" s="449"/>
      <c r="B2333" s="449">
        <v>37970</v>
      </c>
      <c r="C2333" s="439" t="s">
        <v>8374</v>
      </c>
      <c r="D2333" s="449" t="s">
        <v>60</v>
      </c>
      <c r="E2333" s="449" t="s">
        <v>5365</v>
      </c>
      <c r="F2333" s="450">
        <v>251.27</v>
      </c>
      <c r="G2333" s="450">
        <v>195.69</v>
      </c>
      <c r="H2333" s="426">
        <f t="shared" si="36"/>
        <v>251.27</v>
      </c>
    </row>
    <row r="2334" spans="1:8" x14ac:dyDescent="0.25">
      <c r="A2334" s="449"/>
      <c r="B2334" s="449">
        <v>44251</v>
      </c>
      <c r="C2334" s="439" t="s">
        <v>8375</v>
      </c>
      <c r="D2334" s="449" t="s">
        <v>60</v>
      </c>
      <c r="E2334" s="449" t="s">
        <v>5365</v>
      </c>
      <c r="F2334" s="450">
        <v>290.23</v>
      </c>
      <c r="G2334" s="450">
        <v>226.03</v>
      </c>
      <c r="H2334" s="426">
        <f t="shared" si="36"/>
        <v>290.23</v>
      </c>
    </row>
    <row r="2335" spans="1:8" x14ac:dyDescent="0.25">
      <c r="A2335" s="449"/>
      <c r="B2335" s="449">
        <v>21118</v>
      </c>
      <c r="C2335" s="439" t="s">
        <v>8376</v>
      </c>
      <c r="D2335" s="449" t="s">
        <v>60</v>
      </c>
      <c r="E2335" s="449" t="s">
        <v>5365</v>
      </c>
      <c r="F2335" s="450">
        <v>4.5199999999999996</v>
      </c>
      <c r="G2335" s="450">
        <v>3.52</v>
      </c>
      <c r="H2335" s="426">
        <f t="shared" si="36"/>
        <v>4.5199999999999996</v>
      </c>
    </row>
    <row r="2336" spans="1:8" x14ac:dyDescent="0.25">
      <c r="A2336" s="449"/>
      <c r="B2336" s="449">
        <v>37956</v>
      </c>
      <c r="C2336" s="439" t="s">
        <v>8377</v>
      </c>
      <c r="D2336" s="449" t="s">
        <v>60</v>
      </c>
      <c r="E2336" s="449" t="s">
        <v>5365</v>
      </c>
      <c r="F2336" s="450">
        <v>5.55</v>
      </c>
      <c r="G2336" s="450">
        <v>4.32</v>
      </c>
      <c r="H2336" s="426">
        <f t="shared" si="36"/>
        <v>5.55</v>
      </c>
    </row>
    <row r="2337" spans="1:8" x14ac:dyDescent="0.25">
      <c r="A2337" s="449"/>
      <c r="B2337" s="449">
        <v>37957</v>
      </c>
      <c r="C2337" s="439" t="s">
        <v>8378</v>
      </c>
      <c r="D2337" s="449" t="s">
        <v>60</v>
      </c>
      <c r="E2337" s="449" t="s">
        <v>5365</v>
      </c>
      <c r="F2337" s="450">
        <v>11.82</v>
      </c>
      <c r="G2337" s="450">
        <v>9.1999999999999993</v>
      </c>
      <c r="H2337" s="426">
        <f t="shared" si="36"/>
        <v>11.82</v>
      </c>
    </row>
    <row r="2338" spans="1:8" x14ac:dyDescent="0.25">
      <c r="A2338" s="449"/>
      <c r="B2338" s="449">
        <v>37958</v>
      </c>
      <c r="C2338" s="439" t="s">
        <v>8379</v>
      </c>
      <c r="D2338" s="449" t="s">
        <v>60</v>
      </c>
      <c r="E2338" s="449" t="s">
        <v>5365</v>
      </c>
      <c r="F2338" s="450">
        <v>21.36</v>
      </c>
      <c r="G2338" s="450">
        <v>16.64</v>
      </c>
      <c r="H2338" s="426">
        <f t="shared" si="36"/>
        <v>21.36</v>
      </c>
    </row>
    <row r="2339" spans="1:8" x14ac:dyDescent="0.25">
      <c r="A2339" s="449"/>
      <c r="B2339" s="449">
        <v>37959</v>
      </c>
      <c r="C2339" s="439" t="s">
        <v>8380</v>
      </c>
      <c r="D2339" s="449" t="s">
        <v>60</v>
      </c>
      <c r="E2339" s="449" t="s">
        <v>5365</v>
      </c>
      <c r="F2339" s="450">
        <v>32.89</v>
      </c>
      <c r="G2339" s="450">
        <v>25.61</v>
      </c>
      <c r="H2339" s="426">
        <f t="shared" si="36"/>
        <v>32.89</v>
      </c>
    </row>
    <row r="2340" spans="1:8" x14ac:dyDescent="0.25">
      <c r="A2340" s="449"/>
      <c r="B2340" s="449">
        <v>37960</v>
      </c>
      <c r="C2340" s="439" t="s">
        <v>8381</v>
      </c>
      <c r="D2340" s="449" t="s">
        <v>60</v>
      </c>
      <c r="E2340" s="449" t="s">
        <v>5365</v>
      </c>
      <c r="F2340" s="450">
        <v>84.03</v>
      </c>
      <c r="G2340" s="450">
        <v>65.44</v>
      </c>
      <c r="H2340" s="426">
        <f t="shared" si="36"/>
        <v>84.03</v>
      </c>
    </row>
    <row r="2341" spans="1:8" x14ac:dyDescent="0.25">
      <c r="A2341" s="449"/>
      <c r="B2341" s="449">
        <v>37961</v>
      </c>
      <c r="C2341" s="439" t="s">
        <v>8382</v>
      </c>
      <c r="D2341" s="449" t="s">
        <v>60</v>
      </c>
      <c r="E2341" s="449" t="s">
        <v>5365</v>
      </c>
      <c r="F2341" s="450">
        <v>180.6</v>
      </c>
      <c r="G2341" s="450">
        <v>140.65</v>
      </c>
      <c r="H2341" s="426">
        <f t="shared" si="36"/>
        <v>180.6</v>
      </c>
    </row>
    <row r="2342" spans="1:8" x14ac:dyDescent="0.25">
      <c r="A2342" s="449"/>
      <c r="B2342" s="449">
        <v>37962</v>
      </c>
      <c r="C2342" s="439" t="s">
        <v>8383</v>
      </c>
      <c r="D2342" s="449" t="s">
        <v>60</v>
      </c>
      <c r="E2342" s="449" t="s">
        <v>5365</v>
      </c>
      <c r="F2342" s="450">
        <v>208.2</v>
      </c>
      <c r="G2342" s="450">
        <v>162.15</v>
      </c>
      <c r="H2342" s="426">
        <f t="shared" si="36"/>
        <v>208.2</v>
      </c>
    </row>
    <row r="2343" spans="1:8" x14ac:dyDescent="0.25">
      <c r="A2343" s="449"/>
      <c r="B2343" s="449">
        <v>3533</v>
      </c>
      <c r="C2343" s="439" t="s">
        <v>8384</v>
      </c>
      <c r="D2343" s="449" t="s">
        <v>60</v>
      </c>
      <c r="E2343" s="449" t="s">
        <v>5365</v>
      </c>
      <c r="F2343" s="450">
        <v>3.36</v>
      </c>
      <c r="G2343" s="450">
        <v>3.22</v>
      </c>
      <c r="H2343" s="426">
        <f t="shared" si="36"/>
        <v>3.36</v>
      </c>
    </row>
    <row r="2344" spans="1:8" x14ac:dyDescent="0.25">
      <c r="A2344" s="449"/>
      <c r="B2344" s="449">
        <v>3538</v>
      </c>
      <c r="C2344" s="439" t="s">
        <v>8385</v>
      </c>
      <c r="D2344" s="449" t="s">
        <v>60</v>
      </c>
      <c r="E2344" s="449" t="s">
        <v>5365</v>
      </c>
      <c r="F2344" s="450">
        <v>6.36</v>
      </c>
      <c r="G2344" s="450">
        <v>6.1</v>
      </c>
      <c r="H2344" s="426">
        <f t="shared" si="36"/>
        <v>6.36</v>
      </c>
    </row>
    <row r="2345" spans="1:8" x14ac:dyDescent="0.25">
      <c r="A2345" s="449"/>
      <c r="B2345" s="449">
        <v>3498</v>
      </c>
      <c r="C2345" s="439" t="s">
        <v>8386</v>
      </c>
      <c r="D2345" s="449" t="s">
        <v>60</v>
      </c>
      <c r="E2345" s="449" t="s">
        <v>5365</v>
      </c>
      <c r="F2345" s="450">
        <v>6.17</v>
      </c>
      <c r="G2345" s="450">
        <v>5.91</v>
      </c>
      <c r="H2345" s="426">
        <f t="shared" si="36"/>
        <v>6.17</v>
      </c>
    </row>
    <row r="2346" spans="1:8" x14ac:dyDescent="0.25">
      <c r="A2346" s="449"/>
      <c r="B2346" s="449">
        <v>3496</v>
      </c>
      <c r="C2346" s="439" t="s">
        <v>8387</v>
      </c>
      <c r="D2346" s="449" t="s">
        <v>60</v>
      </c>
      <c r="E2346" s="449" t="s">
        <v>5365</v>
      </c>
      <c r="F2346" s="450">
        <v>4.13</v>
      </c>
      <c r="G2346" s="450">
        <v>3.96</v>
      </c>
      <c r="H2346" s="426">
        <f t="shared" si="36"/>
        <v>4.13</v>
      </c>
    </row>
    <row r="2347" spans="1:8" x14ac:dyDescent="0.25">
      <c r="A2347" s="449"/>
      <c r="B2347" s="449">
        <v>38429</v>
      </c>
      <c r="C2347" s="439" t="s">
        <v>8388</v>
      </c>
      <c r="D2347" s="449" t="s">
        <v>60</v>
      </c>
      <c r="E2347" s="449" t="s">
        <v>5365</v>
      </c>
      <c r="F2347" s="450">
        <v>15.38</v>
      </c>
      <c r="G2347" s="450">
        <v>11.97</v>
      </c>
      <c r="H2347" s="426">
        <f t="shared" si="36"/>
        <v>15.38</v>
      </c>
    </row>
    <row r="2348" spans="1:8" x14ac:dyDescent="0.25">
      <c r="A2348" s="449"/>
      <c r="B2348" s="449">
        <v>38431</v>
      </c>
      <c r="C2348" s="439" t="s">
        <v>8389</v>
      </c>
      <c r="D2348" s="449" t="s">
        <v>60</v>
      </c>
      <c r="E2348" s="449" t="s">
        <v>5365</v>
      </c>
      <c r="F2348" s="450">
        <v>19.29</v>
      </c>
      <c r="G2348" s="450">
        <v>15.02</v>
      </c>
      <c r="H2348" s="426">
        <f t="shared" si="36"/>
        <v>19.29</v>
      </c>
    </row>
    <row r="2349" spans="1:8" x14ac:dyDescent="0.25">
      <c r="A2349" s="449"/>
      <c r="B2349" s="449">
        <v>38430</v>
      </c>
      <c r="C2349" s="439" t="s">
        <v>8390</v>
      </c>
      <c r="D2349" s="449" t="s">
        <v>60</v>
      </c>
      <c r="E2349" s="449" t="s">
        <v>5365</v>
      </c>
      <c r="F2349" s="450">
        <v>29.91</v>
      </c>
      <c r="G2349" s="450">
        <v>23.29</v>
      </c>
      <c r="H2349" s="426">
        <f t="shared" si="36"/>
        <v>29.91</v>
      </c>
    </row>
    <row r="2350" spans="1:8" x14ac:dyDescent="0.25">
      <c r="A2350" s="449"/>
      <c r="B2350" s="449">
        <v>36348</v>
      </c>
      <c r="C2350" s="439" t="s">
        <v>8391</v>
      </c>
      <c r="D2350" s="449" t="s">
        <v>60</v>
      </c>
      <c r="E2350" s="449" t="s">
        <v>5365</v>
      </c>
      <c r="F2350" s="450">
        <v>2.11</v>
      </c>
      <c r="G2350" s="450">
        <v>2.39</v>
      </c>
      <c r="H2350" s="426">
        <f t="shared" si="36"/>
        <v>2.11</v>
      </c>
    </row>
    <row r="2351" spans="1:8" x14ac:dyDescent="0.25">
      <c r="A2351" s="449"/>
      <c r="B2351" s="449">
        <v>36349</v>
      </c>
      <c r="C2351" s="439" t="s">
        <v>8392</v>
      </c>
      <c r="D2351" s="449" t="s">
        <v>60</v>
      </c>
      <c r="E2351" s="449" t="s">
        <v>5365</v>
      </c>
      <c r="F2351" s="450">
        <v>2.91</v>
      </c>
      <c r="G2351" s="450">
        <v>3.29</v>
      </c>
      <c r="H2351" s="426">
        <f t="shared" si="36"/>
        <v>2.91</v>
      </c>
    </row>
    <row r="2352" spans="1:8" x14ac:dyDescent="0.25">
      <c r="A2352" s="449"/>
      <c r="B2352" s="449">
        <v>38987</v>
      </c>
      <c r="C2352" s="439" t="s">
        <v>8393</v>
      </c>
      <c r="D2352" s="449" t="s">
        <v>60</v>
      </c>
      <c r="E2352" s="449" t="s">
        <v>5365</v>
      </c>
      <c r="F2352" s="450">
        <v>14</v>
      </c>
      <c r="G2352" s="450">
        <v>15.83</v>
      </c>
      <c r="H2352" s="426">
        <f t="shared" si="36"/>
        <v>14</v>
      </c>
    </row>
    <row r="2353" spans="1:8" x14ac:dyDescent="0.25">
      <c r="A2353" s="449"/>
      <c r="B2353" s="449">
        <v>38988</v>
      </c>
      <c r="C2353" s="439" t="s">
        <v>8394</v>
      </c>
      <c r="D2353" s="449" t="s">
        <v>60</v>
      </c>
      <c r="E2353" s="449" t="s">
        <v>5365</v>
      </c>
      <c r="F2353" s="450">
        <v>22.81</v>
      </c>
      <c r="G2353" s="450">
        <v>25.79</v>
      </c>
      <c r="H2353" s="426">
        <f t="shared" si="36"/>
        <v>22.81</v>
      </c>
    </row>
    <row r="2354" spans="1:8" x14ac:dyDescent="0.25">
      <c r="A2354" s="449"/>
      <c r="B2354" s="449">
        <v>38989</v>
      </c>
      <c r="C2354" s="439" t="s">
        <v>8395</v>
      </c>
      <c r="D2354" s="449" t="s">
        <v>60</v>
      </c>
      <c r="E2354" s="449" t="s">
        <v>5365</v>
      </c>
      <c r="F2354" s="450">
        <v>38.380000000000003</v>
      </c>
      <c r="G2354" s="450">
        <v>43.39</v>
      </c>
      <c r="H2354" s="426">
        <f t="shared" si="36"/>
        <v>38.380000000000003</v>
      </c>
    </row>
    <row r="2355" spans="1:8" x14ac:dyDescent="0.25">
      <c r="A2355" s="449"/>
      <c r="B2355" s="449">
        <v>38990</v>
      </c>
      <c r="C2355" s="439" t="s">
        <v>8396</v>
      </c>
      <c r="D2355" s="449" t="s">
        <v>60</v>
      </c>
      <c r="E2355" s="449" t="s">
        <v>5365</v>
      </c>
      <c r="F2355" s="450">
        <v>76.69</v>
      </c>
      <c r="G2355" s="450">
        <v>86.71</v>
      </c>
      <c r="H2355" s="426">
        <f t="shared" si="36"/>
        <v>76.69</v>
      </c>
    </row>
    <row r="2356" spans="1:8" x14ac:dyDescent="0.25">
      <c r="A2356" s="449"/>
      <c r="B2356" s="449">
        <v>38991</v>
      </c>
      <c r="C2356" s="439" t="s">
        <v>8397</v>
      </c>
      <c r="D2356" s="449" t="s">
        <v>60</v>
      </c>
      <c r="E2356" s="449" t="s">
        <v>5365</v>
      </c>
      <c r="F2356" s="450">
        <v>138</v>
      </c>
      <c r="G2356" s="450">
        <v>156.03</v>
      </c>
      <c r="H2356" s="426">
        <f t="shared" si="36"/>
        <v>138</v>
      </c>
    </row>
    <row r="2357" spans="1:8" x14ac:dyDescent="0.25">
      <c r="A2357" s="449"/>
      <c r="B2357" s="449">
        <v>38433</v>
      </c>
      <c r="C2357" s="439" t="s">
        <v>8398</v>
      </c>
      <c r="D2357" s="449" t="s">
        <v>60</v>
      </c>
      <c r="E2357" s="449" t="s">
        <v>5365</v>
      </c>
      <c r="F2357" s="450">
        <v>7.13</v>
      </c>
      <c r="G2357" s="450">
        <v>8.07</v>
      </c>
      <c r="H2357" s="426">
        <f t="shared" si="36"/>
        <v>7.13</v>
      </c>
    </row>
    <row r="2358" spans="1:8" x14ac:dyDescent="0.25">
      <c r="A2358" s="449"/>
      <c r="B2358" s="449">
        <v>38440</v>
      </c>
      <c r="C2358" s="439" t="s">
        <v>8399</v>
      </c>
      <c r="D2358" s="449" t="s">
        <v>60</v>
      </c>
      <c r="E2358" s="449" t="s">
        <v>5365</v>
      </c>
      <c r="F2358" s="450">
        <v>300.74</v>
      </c>
      <c r="G2358" s="450">
        <v>340.05</v>
      </c>
      <c r="H2358" s="426">
        <f t="shared" si="36"/>
        <v>300.74</v>
      </c>
    </row>
    <row r="2359" spans="1:8" x14ac:dyDescent="0.25">
      <c r="A2359" s="449"/>
      <c r="B2359" s="449">
        <v>36359</v>
      </c>
      <c r="C2359" s="439" t="s">
        <v>8400</v>
      </c>
      <c r="D2359" s="449" t="s">
        <v>60</v>
      </c>
      <c r="E2359" s="449" t="s">
        <v>5365</v>
      </c>
      <c r="F2359" s="450">
        <v>1.87</v>
      </c>
      <c r="G2359" s="450">
        <v>2.12</v>
      </c>
      <c r="H2359" s="426">
        <f t="shared" si="36"/>
        <v>1.87</v>
      </c>
    </row>
    <row r="2360" spans="1:8" x14ac:dyDescent="0.25">
      <c r="A2360" s="449"/>
      <c r="B2360" s="449">
        <v>36360</v>
      </c>
      <c r="C2360" s="439" t="s">
        <v>8401</v>
      </c>
      <c r="D2360" s="449" t="s">
        <v>60</v>
      </c>
      <c r="E2360" s="449" t="s">
        <v>5365</v>
      </c>
      <c r="F2360" s="450">
        <v>2.52</v>
      </c>
      <c r="G2360" s="450">
        <v>2.85</v>
      </c>
      <c r="H2360" s="426">
        <f t="shared" si="36"/>
        <v>2.52</v>
      </c>
    </row>
    <row r="2361" spans="1:8" x14ac:dyDescent="0.25">
      <c r="A2361" s="449"/>
      <c r="B2361" s="449">
        <v>38434</v>
      </c>
      <c r="C2361" s="439" t="s">
        <v>8402</v>
      </c>
      <c r="D2361" s="449" t="s">
        <v>60</v>
      </c>
      <c r="E2361" s="449" t="s">
        <v>5365</v>
      </c>
      <c r="F2361" s="450">
        <v>3.84</v>
      </c>
      <c r="G2361" s="450">
        <v>4.3499999999999996</v>
      </c>
      <c r="H2361" s="426">
        <f t="shared" si="36"/>
        <v>3.84</v>
      </c>
    </row>
    <row r="2362" spans="1:8" x14ac:dyDescent="0.25">
      <c r="A2362" s="449"/>
      <c r="B2362" s="449">
        <v>38435</v>
      </c>
      <c r="C2362" s="439" t="s">
        <v>8403</v>
      </c>
      <c r="D2362" s="449" t="s">
        <v>60</v>
      </c>
      <c r="E2362" s="449" t="s">
        <v>5365</v>
      </c>
      <c r="F2362" s="450">
        <v>8.65</v>
      </c>
      <c r="G2362" s="450">
        <v>9.7799999999999994</v>
      </c>
      <c r="H2362" s="426">
        <f t="shared" si="36"/>
        <v>8.65</v>
      </c>
    </row>
    <row r="2363" spans="1:8" x14ac:dyDescent="0.25">
      <c r="A2363" s="449"/>
      <c r="B2363" s="449">
        <v>38436</v>
      </c>
      <c r="C2363" s="439" t="s">
        <v>8404</v>
      </c>
      <c r="D2363" s="449" t="s">
        <v>60</v>
      </c>
      <c r="E2363" s="449" t="s">
        <v>5365</v>
      </c>
      <c r="F2363" s="450">
        <v>14.34</v>
      </c>
      <c r="G2363" s="450">
        <v>16.21</v>
      </c>
      <c r="H2363" s="426">
        <f t="shared" si="36"/>
        <v>14.34</v>
      </c>
    </row>
    <row r="2364" spans="1:8" x14ac:dyDescent="0.25">
      <c r="A2364" s="449"/>
      <c r="B2364" s="449">
        <v>38437</v>
      </c>
      <c r="C2364" s="439" t="s">
        <v>8405</v>
      </c>
      <c r="D2364" s="449" t="s">
        <v>60</v>
      </c>
      <c r="E2364" s="449" t="s">
        <v>5365</v>
      </c>
      <c r="F2364" s="450">
        <v>23.26</v>
      </c>
      <c r="G2364" s="450">
        <v>26.3</v>
      </c>
      <c r="H2364" s="426">
        <f t="shared" si="36"/>
        <v>23.26</v>
      </c>
    </row>
    <row r="2365" spans="1:8" x14ac:dyDescent="0.25">
      <c r="A2365" s="449"/>
      <c r="B2365" s="449">
        <v>38438</v>
      </c>
      <c r="C2365" s="439" t="s">
        <v>8406</v>
      </c>
      <c r="D2365" s="449" t="s">
        <v>60</v>
      </c>
      <c r="E2365" s="449" t="s">
        <v>5365</v>
      </c>
      <c r="F2365" s="450">
        <v>67.47</v>
      </c>
      <c r="G2365" s="450">
        <v>76.28</v>
      </c>
      <c r="H2365" s="426">
        <f t="shared" si="36"/>
        <v>67.47</v>
      </c>
    </row>
    <row r="2366" spans="1:8" x14ac:dyDescent="0.25">
      <c r="A2366" s="449"/>
      <c r="B2366" s="449">
        <v>38439</v>
      </c>
      <c r="C2366" s="439" t="s">
        <v>8407</v>
      </c>
      <c r="D2366" s="449" t="s">
        <v>60</v>
      </c>
      <c r="E2366" s="449" t="s">
        <v>5365</v>
      </c>
      <c r="F2366" s="450">
        <v>85.73</v>
      </c>
      <c r="G2366" s="450">
        <v>96.94</v>
      </c>
      <c r="H2366" s="426">
        <f t="shared" si="36"/>
        <v>85.73</v>
      </c>
    </row>
    <row r="2367" spans="1:8" x14ac:dyDescent="0.25">
      <c r="A2367" s="449"/>
      <c r="B2367" s="449">
        <v>10836</v>
      </c>
      <c r="C2367" s="439" t="s">
        <v>8408</v>
      </c>
      <c r="D2367" s="449" t="s">
        <v>60</v>
      </c>
      <c r="E2367" s="449" t="s">
        <v>5365</v>
      </c>
      <c r="F2367" s="450">
        <v>24.26</v>
      </c>
      <c r="G2367" s="450">
        <v>24.39</v>
      </c>
      <c r="H2367" s="426">
        <f t="shared" si="36"/>
        <v>24.26</v>
      </c>
    </row>
    <row r="2368" spans="1:8" x14ac:dyDescent="0.25">
      <c r="A2368" s="449"/>
      <c r="B2368" s="449">
        <v>3510</v>
      </c>
      <c r="C2368" s="439" t="s">
        <v>8409</v>
      </c>
      <c r="D2368" s="449" t="s">
        <v>60</v>
      </c>
      <c r="E2368" s="449" t="s">
        <v>5365</v>
      </c>
      <c r="F2368" s="450">
        <v>15.48</v>
      </c>
      <c r="G2368" s="450">
        <v>14.84</v>
      </c>
      <c r="H2368" s="426">
        <f t="shared" si="36"/>
        <v>15.48</v>
      </c>
    </row>
    <row r="2369" spans="1:8" x14ac:dyDescent="0.25">
      <c r="A2369" s="449"/>
      <c r="B2369" s="449">
        <v>10835</v>
      </c>
      <c r="C2369" s="439" t="s">
        <v>8410</v>
      </c>
      <c r="D2369" s="449" t="s">
        <v>60</v>
      </c>
      <c r="E2369" s="449" t="s">
        <v>5365</v>
      </c>
      <c r="F2369" s="450">
        <v>6.77</v>
      </c>
      <c r="G2369" s="450">
        <v>6.81</v>
      </c>
      <c r="H2369" s="426">
        <f t="shared" si="36"/>
        <v>6.77</v>
      </c>
    </row>
    <row r="2370" spans="1:8" x14ac:dyDescent="0.25">
      <c r="A2370" s="449"/>
      <c r="B2370" s="449">
        <v>3485</v>
      </c>
      <c r="C2370" s="439" t="s">
        <v>8411</v>
      </c>
      <c r="D2370" s="449" t="s">
        <v>60</v>
      </c>
      <c r="E2370" s="449" t="s">
        <v>5365</v>
      </c>
      <c r="F2370" s="450">
        <v>16.28</v>
      </c>
      <c r="G2370" s="450">
        <v>15.61</v>
      </c>
      <c r="H2370" s="426">
        <f t="shared" si="36"/>
        <v>16.28</v>
      </c>
    </row>
    <row r="2371" spans="1:8" x14ac:dyDescent="0.25">
      <c r="A2371" s="449"/>
      <c r="B2371" s="449">
        <v>3475</v>
      </c>
      <c r="C2371" s="439" t="s">
        <v>8412</v>
      </c>
      <c r="D2371" s="449" t="s">
        <v>60</v>
      </c>
      <c r="E2371" s="449" t="s">
        <v>5365</v>
      </c>
      <c r="F2371" s="450">
        <v>5.89</v>
      </c>
      <c r="G2371" s="450">
        <v>5.65</v>
      </c>
      <c r="H2371" s="426">
        <f t="shared" si="36"/>
        <v>5.89</v>
      </c>
    </row>
    <row r="2372" spans="1:8" x14ac:dyDescent="0.25">
      <c r="A2372" s="449"/>
      <c r="B2372" s="449">
        <v>3534</v>
      </c>
      <c r="C2372" s="439" t="s">
        <v>8413</v>
      </c>
      <c r="D2372" s="449" t="s">
        <v>60</v>
      </c>
      <c r="E2372" s="449" t="s">
        <v>5365</v>
      </c>
      <c r="F2372" s="450">
        <v>9.33</v>
      </c>
      <c r="G2372" s="450">
        <v>8.9499999999999993</v>
      </c>
      <c r="H2372" s="426">
        <f t="shared" si="36"/>
        <v>9.33</v>
      </c>
    </row>
    <row r="2373" spans="1:8" x14ac:dyDescent="0.25">
      <c r="A2373" s="449"/>
      <c r="B2373" s="449">
        <v>3482</v>
      </c>
      <c r="C2373" s="439" t="s">
        <v>8414</v>
      </c>
      <c r="D2373" s="449" t="s">
        <v>60</v>
      </c>
      <c r="E2373" s="449" t="s">
        <v>5365</v>
      </c>
      <c r="F2373" s="450">
        <v>6.67</v>
      </c>
      <c r="G2373" s="450">
        <v>6.4</v>
      </c>
      <c r="H2373" s="426">
        <f t="shared" si="36"/>
        <v>6.67</v>
      </c>
    </row>
    <row r="2374" spans="1:8" x14ac:dyDescent="0.25">
      <c r="A2374" s="449"/>
      <c r="B2374" s="449">
        <v>3543</v>
      </c>
      <c r="C2374" s="439" t="s">
        <v>8415</v>
      </c>
      <c r="D2374" s="449" t="s">
        <v>60</v>
      </c>
      <c r="E2374" s="449" t="s">
        <v>5365</v>
      </c>
      <c r="F2374" s="450">
        <v>2.17</v>
      </c>
      <c r="G2374" s="450">
        <v>2.08</v>
      </c>
      <c r="H2374" s="426">
        <f t="shared" si="36"/>
        <v>2.17</v>
      </c>
    </row>
    <row r="2375" spans="1:8" x14ac:dyDescent="0.25">
      <c r="A2375" s="449"/>
      <c r="B2375" s="449">
        <v>3505</v>
      </c>
      <c r="C2375" s="439" t="s">
        <v>8416</v>
      </c>
      <c r="D2375" s="449" t="s">
        <v>60</v>
      </c>
      <c r="E2375" s="449" t="s">
        <v>5365</v>
      </c>
      <c r="F2375" s="450">
        <v>3.22</v>
      </c>
      <c r="G2375" s="450">
        <v>3.09</v>
      </c>
      <c r="H2375" s="426">
        <f t="shared" si="36"/>
        <v>3.22</v>
      </c>
    </row>
    <row r="2376" spans="1:8" x14ac:dyDescent="0.25">
      <c r="A2376" s="449"/>
      <c r="B2376" s="449">
        <v>3521</v>
      </c>
      <c r="C2376" s="439" t="s">
        <v>8417</v>
      </c>
      <c r="D2376" s="449" t="s">
        <v>60</v>
      </c>
      <c r="E2376" s="449" t="s">
        <v>5365</v>
      </c>
      <c r="F2376" s="450">
        <v>2.4300000000000002</v>
      </c>
      <c r="G2376" s="450">
        <v>2.33</v>
      </c>
      <c r="H2376" s="426">
        <f t="shared" si="36"/>
        <v>2.4300000000000002</v>
      </c>
    </row>
    <row r="2377" spans="1:8" x14ac:dyDescent="0.25">
      <c r="A2377" s="449"/>
      <c r="B2377" s="449">
        <v>3531</v>
      </c>
      <c r="C2377" s="439" t="s">
        <v>8418</v>
      </c>
      <c r="D2377" s="449" t="s">
        <v>60</v>
      </c>
      <c r="E2377" s="449" t="s">
        <v>5365</v>
      </c>
      <c r="F2377" s="450">
        <v>4.62</v>
      </c>
      <c r="G2377" s="450">
        <v>4.43</v>
      </c>
      <c r="H2377" s="426">
        <f t="shared" si="36"/>
        <v>4.62</v>
      </c>
    </row>
    <row r="2378" spans="1:8" x14ac:dyDescent="0.25">
      <c r="A2378" s="449"/>
      <c r="B2378" s="449">
        <v>3522</v>
      </c>
      <c r="C2378" s="439" t="s">
        <v>8419</v>
      </c>
      <c r="D2378" s="449" t="s">
        <v>60</v>
      </c>
      <c r="E2378" s="449" t="s">
        <v>5365</v>
      </c>
      <c r="F2378" s="450">
        <v>2.98</v>
      </c>
      <c r="G2378" s="450">
        <v>2.86</v>
      </c>
      <c r="H2378" s="426">
        <f t="shared" si="36"/>
        <v>2.98</v>
      </c>
    </row>
    <row r="2379" spans="1:8" x14ac:dyDescent="0.25">
      <c r="A2379" s="449"/>
      <c r="B2379" s="449">
        <v>3527</v>
      </c>
      <c r="C2379" s="439" t="s">
        <v>8420</v>
      </c>
      <c r="D2379" s="449" t="s">
        <v>60</v>
      </c>
      <c r="E2379" s="449" t="s">
        <v>5365</v>
      </c>
      <c r="F2379" s="450">
        <v>15.68</v>
      </c>
      <c r="G2379" s="450">
        <v>15.04</v>
      </c>
      <c r="H2379" s="426">
        <f t="shared" si="36"/>
        <v>15.68</v>
      </c>
    </row>
    <row r="2380" spans="1:8" x14ac:dyDescent="0.25">
      <c r="A2380" s="449"/>
      <c r="B2380" s="449">
        <v>3530</v>
      </c>
      <c r="C2380" s="439" t="s">
        <v>8421</v>
      </c>
      <c r="D2380" s="449" t="s">
        <v>60</v>
      </c>
      <c r="E2380" s="449" t="s">
        <v>5365</v>
      </c>
      <c r="F2380" s="450">
        <v>253.98</v>
      </c>
      <c r="G2380" s="450">
        <v>243.52</v>
      </c>
      <c r="H2380" s="426">
        <f t="shared" ref="H2380:H2443" si="37">IF(F2380&gt;0,F2380,G2380)</f>
        <v>253.98</v>
      </c>
    </row>
    <row r="2381" spans="1:8" x14ac:dyDescent="0.25">
      <c r="A2381" s="449"/>
      <c r="B2381" s="449">
        <v>3542</v>
      </c>
      <c r="C2381" s="439" t="s">
        <v>8422</v>
      </c>
      <c r="D2381" s="449" t="s">
        <v>60</v>
      </c>
      <c r="E2381" s="449" t="s">
        <v>5365</v>
      </c>
      <c r="F2381" s="450">
        <v>0.73</v>
      </c>
      <c r="G2381" s="450">
        <v>0.7</v>
      </c>
      <c r="H2381" s="426">
        <f t="shared" si="37"/>
        <v>0.73</v>
      </c>
    </row>
    <row r="2382" spans="1:8" x14ac:dyDescent="0.25">
      <c r="A2382" s="449"/>
      <c r="B2382" s="449">
        <v>3529</v>
      </c>
      <c r="C2382" s="439" t="s">
        <v>8423</v>
      </c>
      <c r="D2382" s="449" t="s">
        <v>60</v>
      </c>
      <c r="E2382" s="449" t="s">
        <v>5365</v>
      </c>
      <c r="F2382" s="450">
        <v>0.89</v>
      </c>
      <c r="G2382" s="450">
        <v>0.86</v>
      </c>
      <c r="H2382" s="426">
        <f t="shared" si="37"/>
        <v>0.89</v>
      </c>
    </row>
    <row r="2383" spans="1:8" x14ac:dyDescent="0.25">
      <c r="A2383" s="449"/>
      <c r="B2383" s="449">
        <v>3536</v>
      </c>
      <c r="C2383" s="439" t="s">
        <v>8424</v>
      </c>
      <c r="D2383" s="449" t="s">
        <v>60</v>
      </c>
      <c r="E2383" s="449" t="s">
        <v>5365</v>
      </c>
      <c r="F2383" s="450">
        <v>2.98</v>
      </c>
      <c r="G2383" s="450">
        <v>2.85</v>
      </c>
      <c r="H2383" s="426">
        <f t="shared" si="37"/>
        <v>2.98</v>
      </c>
    </row>
    <row r="2384" spans="1:8" x14ac:dyDescent="0.25">
      <c r="A2384" s="449"/>
      <c r="B2384" s="449">
        <v>3535</v>
      </c>
      <c r="C2384" s="439" t="s">
        <v>8425</v>
      </c>
      <c r="D2384" s="449" t="s">
        <v>60</v>
      </c>
      <c r="E2384" s="449" t="s">
        <v>5365</v>
      </c>
      <c r="F2384" s="450">
        <v>7.25</v>
      </c>
      <c r="G2384" s="450">
        <v>6.95</v>
      </c>
      <c r="H2384" s="426">
        <f t="shared" si="37"/>
        <v>7.25</v>
      </c>
    </row>
    <row r="2385" spans="1:8" x14ac:dyDescent="0.25">
      <c r="A2385" s="449"/>
      <c r="B2385" s="449">
        <v>3540</v>
      </c>
      <c r="C2385" s="439" t="s">
        <v>8426</v>
      </c>
      <c r="D2385" s="449" t="s">
        <v>60</v>
      </c>
      <c r="E2385" s="449" t="s">
        <v>5365</v>
      </c>
      <c r="F2385" s="450">
        <v>6.13</v>
      </c>
      <c r="G2385" s="450">
        <v>5.88</v>
      </c>
      <c r="H2385" s="426">
        <f t="shared" si="37"/>
        <v>6.13</v>
      </c>
    </row>
    <row r="2386" spans="1:8" x14ac:dyDescent="0.25">
      <c r="A2386" s="449"/>
      <c r="B2386" s="449">
        <v>3539</v>
      </c>
      <c r="C2386" s="439" t="s">
        <v>8427</v>
      </c>
      <c r="D2386" s="449" t="s">
        <v>60</v>
      </c>
      <c r="E2386" s="449" t="s">
        <v>5365</v>
      </c>
      <c r="F2386" s="450">
        <v>35.549999999999997</v>
      </c>
      <c r="G2386" s="450">
        <v>34.08</v>
      </c>
      <c r="H2386" s="426">
        <f t="shared" si="37"/>
        <v>35.549999999999997</v>
      </c>
    </row>
    <row r="2387" spans="1:8" x14ac:dyDescent="0.25">
      <c r="A2387" s="449"/>
      <c r="B2387" s="449">
        <v>3513</v>
      </c>
      <c r="C2387" s="439" t="s">
        <v>8428</v>
      </c>
      <c r="D2387" s="449" t="s">
        <v>60</v>
      </c>
      <c r="E2387" s="449" t="s">
        <v>5365</v>
      </c>
      <c r="F2387" s="450">
        <v>125.34</v>
      </c>
      <c r="G2387" s="450">
        <v>120.18</v>
      </c>
      <c r="H2387" s="426">
        <f t="shared" si="37"/>
        <v>125.34</v>
      </c>
    </row>
    <row r="2388" spans="1:8" x14ac:dyDescent="0.25">
      <c r="A2388" s="449"/>
      <c r="B2388" s="449">
        <v>3516</v>
      </c>
      <c r="C2388" s="439" t="s">
        <v>8429</v>
      </c>
      <c r="D2388" s="449" t="s">
        <v>60</v>
      </c>
      <c r="E2388" s="449" t="s">
        <v>5365</v>
      </c>
      <c r="F2388" s="450">
        <v>2.8</v>
      </c>
      <c r="G2388" s="450">
        <v>2.81</v>
      </c>
      <c r="H2388" s="426">
        <f t="shared" si="37"/>
        <v>2.8</v>
      </c>
    </row>
    <row r="2389" spans="1:8" x14ac:dyDescent="0.25">
      <c r="A2389" s="449"/>
      <c r="B2389" s="449">
        <v>3517</v>
      </c>
      <c r="C2389" s="439" t="s">
        <v>8430</v>
      </c>
      <c r="D2389" s="449" t="s">
        <v>60</v>
      </c>
      <c r="E2389" s="449" t="s">
        <v>5365</v>
      </c>
      <c r="F2389" s="450">
        <v>2.52</v>
      </c>
      <c r="G2389" s="450">
        <v>2.54</v>
      </c>
      <c r="H2389" s="426">
        <f t="shared" si="37"/>
        <v>2.52</v>
      </c>
    </row>
    <row r="2390" spans="1:8" x14ac:dyDescent="0.25">
      <c r="A2390" s="449"/>
      <c r="B2390" s="449">
        <v>3515</v>
      </c>
      <c r="C2390" s="439" t="s">
        <v>8431</v>
      </c>
      <c r="D2390" s="449" t="s">
        <v>60</v>
      </c>
      <c r="E2390" s="449" t="s">
        <v>5365</v>
      </c>
      <c r="F2390" s="450">
        <v>8</v>
      </c>
      <c r="G2390" s="450">
        <v>7.67</v>
      </c>
      <c r="H2390" s="426">
        <f t="shared" si="37"/>
        <v>8</v>
      </c>
    </row>
    <row r="2391" spans="1:8" x14ac:dyDescent="0.25">
      <c r="A2391" s="449"/>
      <c r="B2391" s="449">
        <v>20147</v>
      </c>
      <c r="C2391" s="439" t="s">
        <v>8432</v>
      </c>
      <c r="D2391" s="449" t="s">
        <v>60</v>
      </c>
      <c r="E2391" s="449" t="s">
        <v>5365</v>
      </c>
      <c r="F2391" s="450">
        <v>6.58</v>
      </c>
      <c r="G2391" s="450">
        <v>6.31</v>
      </c>
      <c r="H2391" s="426">
        <f t="shared" si="37"/>
        <v>6.58</v>
      </c>
    </row>
    <row r="2392" spans="1:8" x14ac:dyDescent="0.25">
      <c r="A2392" s="449"/>
      <c r="B2392" s="449">
        <v>3524</v>
      </c>
      <c r="C2392" s="439" t="s">
        <v>8433</v>
      </c>
      <c r="D2392" s="449" t="s">
        <v>60</v>
      </c>
      <c r="E2392" s="449" t="s">
        <v>5365</v>
      </c>
      <c r="F2392" s="450">
        <v>9.9</v>
      </c>
      <c r="G2392" s="450">
        <v>9.49</v>
      </c>
      <c r="H2392" s="426">
        <f t="shared" si="37"/>
        <v>9.9</v>
      </c>
    </row>
    <row r="2393" spans="1:8" x14ac:dyDescent="0.25">
      <c r="A2393" s="449"/>
      <c r="B2393" s="449">
        <v>3532</v>
      </c>
      <c r="C2393" s="439" t="s">
        <v>8434</v>
      </c>
      <c r="D2393" s="449" t="s">
        <v>60</v>
      </c>
      <c r="E2393" s="449" t="s">
        <v>5365</v>
      </c>
      <c r="F2393" s="450">
        <v>22.88</v>
      </c>
      <c r="G2393" s="450">
        <v>21.93</v>
      </c>
      <c r="H2393" s="426">
        <f t="shared" si="37"/>
        <v>22.88</v>
      </c>
    </row>
    <row r="2394" spans="1:8" x14ac:dyDescent="0.25">
      <c r="A2394" s="449"/>
      <c r="B2394" s="449">
        <v>3528</v>
      </c>
      <c r="C2394" s="439" t="s">
        <v>8435</v>
      </c>
      <c r="D2394" s="449" t="s">
        <v>60</v>
      </c>
      <c r="E2394" s="449" t="s">
        <v>5365</v>
      </c>
      <c r="F2394" s="450">
        <v>10.93</v>
      </c>
      <c r="G2394" s="450">
        <v>10.98</v>
      </c>
      <c r="H2394" s="426">
        <f t="shared" si="37"/>
        <v>10.93</v>
      </c>
    </row>
    <row r="2395" spans="1:8" x14ac:dyDescent="0.25">
      <c r="A2395" s="449"/>
      <c r="B2395" s="449">
        <v>37952</v>
      </c>
      <c r="C2395" s="439" t="s">
        <v>8436</v>
      </c>
      <c r="D2395" s="449" t="s">
        <v>60</v>
      </c>
      <c r="E2395" s="449" t="s">
        <v>5365</v>
      </c>
      <c r="F2395" s="450">
        <v>78.3</v>
      </c>
      <c r="G2395" s="450">
        <v>78.69</v>
      </c>
      <c r="H2395" s="426">
        <f t="shared" si="37"/>
        <v>78.3</v>
      </c>
    </row>
    <row r="2396" spans="1:8" x14ac:dyDescent="0.25">
      <c r="A2396" s="449"/>
      <c r="B2396" s="449">
        <v>37951</v>
      </c>
      <c r="C2396" s="439" t="s">
        <v>8437</v>
      </c>
      <c r="D2396" s="449" t="s">
        <v>60</v>
      </c>
      <c r="E2396" s="449" t="s">
        <v>5365</v>
      </c>
      <c r="F2396" s="450">
        <v>2.94</v>
      </c>
      <c r="G2396" s="450">
        <v>2.96</v>
      </c>
      <c r="H2396" s="426">
        <f t="shared" si="37"/>
        <v>2.94</v>
      </c>
    </row>
    <row r="2397" spans="1:8" x14ac:dyDescent="0.25">
      <c r="A2397" s="449"/>
      <c r="B2397" s="449">
        <v>3518</v>
      </c>
      <c r="C2397" s="439" t="s">
        <v>8438</v>
      </c>
      <c r="D2397" s="449" t="s">
        <v>60</v>
      </c>
      <c r="E2397" s="449" t="s">
        <v>5365</v>
      </c>
      <c r="F2397" s="450">
        <v>4.53</v>
      </c>
      <c r="G2397" s="450">
        <v>4.55</v>
      </c>
      <c r="H2397" s="426">
        <f t="shared" si="37"/>
        <v>4.53</v>
      </c>
    </row>
    <row r="2398" spans="1:8" x14ac:dyDescent="0.25">
      <c r="A2398" s="449"/>
      <c r="B2398" s="449">
        <v>3519</v>
      </c>
      <c r="C2398" s="439" t="s">
        <v>8439</v>
      </c>
      <c r="D2398" s="449" t="s">
        <v>60</v>
      </c>
      <c r="E2398" s="449" t="s">
        <v>5365</v>
      </c>
      <c r="F2398" s="450">
        <v>9.4700000000000006</v>
      </c>
      <c r="G2398" s="450">
        <v>9.52</v>
      </c>
      <c r="H2398" s="426">
        <f t="shared" si="37"/>
        <v>9.4700000000000006</v>
      </c>
    </row>
    <row r="2399" spans="1:8" x14ac:dyDescent="0.25">
      <c r="A2399" s="449"/>
      <c r="B2399" s="449">
        <v>3520</v>
      </c>
      <c r="C2399" s="439" t="s">
        <v>8440</v>
      </c>
      <c r="D2399" s="449" t="s">
        <v>60</v>
      </c>
      <c r="E2399" s="449" t="s">
        <v>5365</v>
      </c>
      <c r="F2399" s="450">
        <v>9.93</v>
      </c>
      <c r="G2399" s="450">
        <v>9.98</v>
      </c>
      <c r="H2399" s="426">
        <f t="shared" si="37"/>
        <v>9.93</v>
      </c>
    </row>
    <row r="2400" spans="1:8" x14ac:dyDescent="0.25">
      <c r="A2400" s="449"/>
      <c r="B2400" s="449">
        <v>37950</v>
      </c>
      <c r="C2400" s="439" t="s">
        <v>8441</v>
      </c>
      <c r="D2400" s="449" t="s">
        <v>60</v>
      </c>
      <c r="E2400" s="449" t="s">
        <v>5365</v>
      </c>
      <c r="F2400" s="450">
        <v>72.08</v>
      </c>
      <c r="G2400" s="450">
        <v>72.44</v>
      </c>
      <c r="H2400" s="426">
        <f t="shared" si="37"/>
        <v>72.08</v>
      </c>
    </row>
    <row r="2401" spans="1:8" x14ac:dyDescent="0.25">
      <c r="A2401" s="449"/>
      <c r="B2401" s="449">
        <v>37949</v>
      </c>
      <c r="C2401" s="439" t="s">
        <v>8442</v>
      </c>
      <c r="D2401" s="449" t="s">
        <v>60</v>
      </c>
      <c r="E2401" s="449" t="s">
        <v>5365</v>
      </c>
      <c r="F2401" s="450">
        <v>2.66</v>
      </c>
      <c r="G2401" s="450">
        <v>2.67</v>
      </c>
      <c r="H2401" s="426">
        <f t="shared" si="37"/>
        <v>2.66</v>
      </c>
    </row>
    <row r="2402" spans="1:8" x14ac:dyDescent="0.25">
      <c r="A2402" s="449"/>
      <c r="B2402" s="449">
        <v>3526</v>
      </c>
      <c r="C2402" s="439" t="s">
        <v>8443</v>
      </c>
      <c r="D2402" s="449" t="s">
        <v>60</v>
      </c>
      <c r="E2402" s="449" t="s">
        <v>5365</v>
      </c>
      <c r="F2402" s="450">
        <v>3.66</v>
      </c>
      <c r="G2402" s="450">
        <v>3.68</v>
      </c>
      <c r="H2402" s="426">
        <f t="shared" si="37"/>
        <v>3.66</v>
      </c>
    </row>
    <row r="2403" spans="1:8" x14ac:dyDescent="0.25">
      <c r="A2403" s="449"/>
      <c r="B2403" s="449">
        <v>3509</v>
      </c>
      <c r="C2403" s="439" t="s">
        <v>8444</v>
      </c>
      <c r="D2403" s="449" t="s">
        <v>60</v>
      </c>
      <c r="E2403" s="449" t="s">
        <v>5365</v>
      </c>
      <c r="F2403" s="450">
        <v>8.31</v>
      </c>
      <c r="G2403" s="450">
        <v>8.35</v>
      </c>
      <c r="H2403" s="426">
        <f t="shared" si="37"/>
        <v>8.31</v>
      </c>
    </row>
    <row r="2404" spans="1:8" x14ac:dyDescent="0.25">
      <c r="A2404" s="449"/>
      <c r="B2404" s="449">
        <v>20151</v>
      </c>
      <c r="C2404" s="439" t="s">
        <v>8445</v>
      </c>
      <c r="D2404" s="449" t="s">
        <v>60</v>
      </c>
      <c r="E2404" s="449" t="s">
        <v>5365</v>
      </c>
      <c r="F2404" s="450">
        <v>24.42</v>
      </c>
      <c r="G2404" s="450">
        <v>24.54</v>
      </c>
      <c r="H2404" s="426">
        <f t="shared" si="37"/>
        <v>24.42</v>
      </c>
    </row>
    <row r="2405" spans="1:8" x14ac:dyDescent="0.25">
      <c r="A2405" s="449"/>
      <c r="B2405" s="449">
        <v>20152</v>
      </c>
      <c r="C2405" s="439" t="s">
        <v>8446</v>
      </c>
      <c r="D2405" s="449" t="s">
        <v>60</v>
      </c>
      <c r="E2405" s="449" t="s">
        <v>5365</v>
      </c>
      <c r="F2405" s="450">
        <v>88.35</v>
      </c>
      <c r="G2405" s="450">
        <v>88.8</v>
      </c>
      <c r="H2405" s="426">
        <f t="shared" si="37"/>
        <v>88.35</v>
      </c>
    </row>
    <row r="2406" spans="1:8" x14ac:dyDescent="0.25">
      <c r="A2406" s="449"/>
      <c r="B2406" s="449">
        <v>20148</v>
      </c>
      <c r="C2406" s="439" t="s">
        <v>8447</v>
      </c>
      <c r="D2406" s="449" t="s">
        <v>60</v>
      </c>
      <c r="E2406" s="449" t="s">
        <v>5365</v>
      </c>
      <c r="F2406" s="450">
        <v>4.8</v>
      </c>
      <c r="G2406" s="450">
        <v>4.82</v>
      </c>
      <c r="H2406" s="426">
        <f t="shared" si="37"/>
        <v>4.8</v>
      </c>
    </row>
    <row r="2407" spans="1:8" x14ac:dyDescent="0.25">
      <c r="A2407" s="449"/>
      <c r="B2407" s="449">
        <v>20149</v>
      </c>
      <c r="C2407" s="439" t="s">
        <v>8448</v>
      </c>
      <c r="D2407" s="449" t="s">
        <v>60</v>
      </c>
      <c r="E2407" s="449" t="s">
        <v>5365</v>
      </c>
      <c r="F2407" s="450">
        <v>8.02</v>
      </c>
      <c r="G2407" s="450">
        <v>8.06</v>
      </c>
      <c r="H2407" s="426">
        <f t="shared" si="37"/>
        <v>8.02</v>
      </c>
    </row>
    <row r="2408" spans="1:8" x14ac:dyDescent="0.25">
      <c r="A2408" s="449"/>
      <c r="B2408" s="449">
        <v>20150</v>
      </c>
      <c r="C2408" s="439" t="s">
        <v>8449</v>
      </c>
      <c r="D2408" s="449" t="s">
        <v>60</v>
      </c>
      <c r="E2408" s="449" t="s">
        <v>5365</v>
      </c>
      <c r="F2408" s="450">
        <v>20.66</v>
      </c>
      <c r="G2408" s="450">
        <v>20.77</v>
      </c>
      <c r="H2408" s="426">
        <f t="shared" si="37"/>
        <v>20.66</v>
      </c>
    </row>
    <row r="2409" spans="1:8" x14ac:dyDescent="0.25">
      <c r="A2409" s="449"/>
      <c r="B2409" s="449">
        <v>20157</v>
      </c>
      <c r="C2409" s="439" t="s">
        <v>8450</v>
      </c>
      <c r="D2409" s="449" t="s">
        <v>60</v>
      </c>
      <c r="E2409" s="449" t="s">
        <v>5365</v>
      </c>
      <c r="F2409" s="450">
        <v>23.19</v>
      </c>
      <c r="G2409" s="450">
        <v>23.31</v>
      </c>
      <c r="H2409" s="426">
        <f t="shared" si="37"/>
        <v>23.19</v>
      </c>
    </row>
    <row r="2410" spans="1:8" x14ac:dyDescent="0.25">
      <c r="A2410" s="449"/>
      <c r="B2410" s="449">
        <v>20158</v>
      </c>
      <c r="C2410" s="439" t="s">
        <v>8451</v>
      </c>
      <c r="D2410" s="449" t="s">
        <v>60</v>
      </c>
      <c r="E2410" s="449" t="s">
        <v>5365</v>
      </c>
      <c r="F2410" s="450">
        <v>92.1</v>
      </c>
      <c r="G2410" s="450">
        <v>92.57</v>
      </c>
      <c r="H2410" s="426">
        <f t="shared" si="37"/>
        <v>92.1</v>
      </c>
    </row>
    <row r="2411" spans="1:8" x14ac:dyDescent="0.25">
      <c r="A2411" s="449"/>
      <c r="B2411" s="449">
        <v>20154</v>
      </c>
      <c r="C2411" s="439" t="s">
        <v>8452</v>
      </c>
      <c r="D2411" s="449" t="s">
        <v>60</v>
      </c>
      <c r="E2411" s="449" t="s">
        <v>5365</v>
      </c>
      <c r="F2411" s="450">
        <v>4.7</v>
      </c>
      <c r="G2411" s="450">
        <v>4.72</v>
      </c>
      <c r="H2411" s="426">
        <f t="shared" si="37"/>
        <v>4.7</v>
      </c>
    </row>
    <row r="2412" spans="1:8" x14ac:dyDescent="0.25">
      <c r="A2412" s="449"/>
      <c r="B2412" s="449">
        <v>20155</v>
      </c>
      <c r="C2412" s="439" t="s">
        <v>8453</v>
      </c>
      <c r="D2412" s="449" t="s">
        <v>60</v>
      </c>
      <c r="E2412" s="449" t="s">
        <v>5365</v>
      </c>
      <c r="F2412" s="450">
        <v>7.16</v>
      </c>
      <c r="G2412" s="450">
        <v>7.19</v>
      </c>
      <c r="H2412" s="426">
        <f t="shared" si="37"/>
        <v>7.16</v>
      </c>
    </row>
    <row r="2413" spans="1:8" x14ac:dyDescent="0.25">
      <c r="A2413" s="449"/>
      <c r="B2413" s="449">
        <v>20156</v>
      </c>
      <c r="C2413" s="439" t="s">
        <v>8454</v>
      </c>
      <c r="D2413" s="449" t="s">
        <v>60</v>
      </c>
      <c r="E2413" s="449" t="s">
        <v>5365</v>
      </c>
      <c r="F2413" s="450">
        <v>20.12</v>
      </c>
      <c r="G2413" s="450">
        <v>20.22</v>
      </c>
      <c r="H2413" s="426">
        <f t="shared" si="37"/>
        <v>20.12</v>
      </c>
    </row>
    <row r="2414" spans="1:8" x14ac:dyDescent="0.25">
      <c r="A2414" s="449"/>
      <c r="B2414" s="449">
        <v>3499</v>
      </c>
      <c r="C2414" s="439" t="s">
        <v>8455</v>
      </c>
      <c r="D2414" s="449" t="s">
        <v>60</v>
      </c>
      <c r="E2414" s="449" t="s">
        <v>5365</v>
      </c>
      <c r="F2414" s="450">
        <v>1.39</v>
      </c>
      <c r="G2414" s="450">
        <v>1.33</v>
      </c>
      <c r="H2414" s="426">
        <f t="shared" si="37"/>
        <v>1.39</v>
      </c>
    </row>
    <row r="2415" spans="1:8" x14ac:dyDescent="0.25">
      <c r="A2415" s="449"/>
      <c r="B2415" s="449">
        <v>3500</v>
      </c>
      <c r="C2415" s="439" t="s">
        <v>8456</v>
      </c>
      <c r="D2415" s="449" t="s">
        <v>60</v>
      </c>
      <c r="E2415" s="449" t="s">
        <v>5365</v>
      </c>
      <c r="F2415" s="450">
        <v>1.84</v>
      </c>
      <c r="G2415" s="450">
        <v>1.77</v>
      </c>
      <c r="H2415" s="426">
        <f t="shared" si="37"/>
        <v>1.84</v>
      </c>
    </row>
    <row r="2416" spans="1:8" x14ac:dyDescent="0.25">
      <c r="A2416" s="449"/>
      <c r="B2416" s="449">
        <v>3501</v>
      </c>
      <c r="C2416" s="439" t="s">
        <v>8457</v>
      </c>
      <c r="D2416" s="449" t="s">
        <v>60</v>
      </c>
      <c r="E2416" s="449" t="s">
        <v>5365</v>
      </c>
      <c r="F2416" s="450">
        <v>5.09</v>
      </c>
      <c r="G2416" s="450">
        <v>4.88</v>
      </c>
      <c r="H2416" s="426">
        <f t="shared" si="37"/>
        <v>5.09</v>
      </c>
    </row>
    <row r="2417" spans="1:8" x14ac:dyDescent="0.25">
      <c r="A2417" s="449"/>
      <c r="B2417" s="449">
        <v>3502</v>
      </c>
      <c r="C2417" s="439" t="s">
        <v>8458</v>
      </c>
      <c r="D2417" s="449" t="s">
        <v>60</v>
      </c>
      <c r="E2417" s="449" t="s">
        <v>5365</v>
      </c>
      <c r="F2417" s="450">
        <v>7.32</v>
      </c>
      <c r="G2417" s="450">
        <v>7.02</v>
      </c>
      <c r="H2417" s="426">
        <f t="shared" si="37"/>
        <v>7.32</v>
      </c>
    </row>
    <row r="2418" spans="1:8" x14ac:dyDescent="0.25">
      <c r="A2418" s="449"/>
      <c r="B2418" s="449">
        <v>3503</v>
      </c>
      <c r="C2418" s="439" t="s">
        <v>8459</v>
      </c>
      <c r="D2418" s="449" t="s">
        <v>60</v>
      </c>
      <c r="E2418" s="449" t="s">
        <v>5365</v>
      </c>
      <c r="F2418" s="450">
        <v>9.19</v>
      </c>
      <c r="G2418" s="450">
        <v>8.81</v>
      </c>
      <c r="H2418" s="426">
        <f t="shared" si="37"/>
        <v>9.19</v>
      </c>
    </row>
    <row r="2419" spans="1:8" x14ac:dyDescent="0.25">
      <c r="A2419" s="449"/>
      <c r="B2419" s="449">
        <v>3477</v>
      </c>
      <c r="C2419" s="439" t="s">
        <v>8460</v>
      </c>
      <c r="D2419" s="449" t="s">
        <v>60</v>
      </c>
      <c r="E2419" s="449" t="s">
        <v>5365</v>
      </c>
      <c r="F2419" s="450">
        <v>33.4</v>
      </c>
      <c r="G2419" s="450">
        <v>32.03</v>
      </c>
      <c r="H2419" s="426">
        <f t="shared" si="37"/>
        <v>33.4</v>
      </c>
    </row>
    <row r="2420" spans="1:8" x14ac:dyDescent="0.25">
      <c r="A2420" s="449"/>
      <c r="B2420" s="449">
        <v>3478</v>
      </c>
      <c r="C2420" s="439" t="s">
        <v>8461</v>
      </c>
      <c r="D2420" s="449" t="s">
        <v>60</v>
      </c>
      <c r="E2420" s="449" t="s">
        <v>5365</v>
      </c>
      <c r="F2420" s="450">
        <v>80.09</v>
      </c>
      <c r="G2420" s="450">
        <v>76.790000000000006</v>
      </c>
      <c r="H2420" s="426">
        <f t="shared" si="37"/>
        <v>80.09</v>
      </c>
    </row>
    <row r="2421" spans="1:8" x14ac:dyDescent="0.25">
      <c r="A2421" s="449"/>
      <c r="B2421" s="449">
        <v>3525</v>
      </c>
      <c r="C2421" s="439" t="s">
        <v>8462</v>
      </c>
      <c r="D2421" s="449" t="s">
        <v>60</v>
      </c>
      <c r="E2421" s="449" t="s">
        <v>5365</v>
      </c>
      <c r="F2421" s="450">
        <v>98.84</v>
      </c>
      <c r="G2421" s="450">
        <v>94.77</v>
      </c>
      <c r="H2421" s="426">
        <f t="shared" si="37"/>
        <v>98.84</v>
      </c>
    </row>
    <row r="2422" spans="1:8" x14ac:dyDescent="0.25">
      <c r="A2422" s="449"/>
      <c r="B2422" s="449">
        <v>3511</v>
      </c>
      <c r="C2422" s="439" t="s">
        <v>8463</v>
      </c>
      <c r="D2422" s="449" t="s">
        <v>60</v>
      </c>
      <c r="E2422" s="449" t="s">
        <v>5365</v>
      </c>
      <c r="F2422" s="450">
        <v>104.84</v>
      </c>
      <c r="G2422" s="450">
        <v>100.52</v>
      </c>
      <c r="H2422" s="426">
        <f t="shared" si="37"/>
        <v>104.84</v>
      </c>
    </row>
    <row r="2423" spans="1:8" x14ac:dyDescent="0.25">
      <c r="A2423" s="449"/>
      <c r="B2423" s="449">
        <v>38913</v>
      </c>
      <c r="C2423" s="439" t="s">
        <v>8464</v>
      </c>
      <c r="D2423" s="449" t="s">
        <v>60</v>
      </c>
      <c r="E2423" s="449" t="s">
        <v>5365</v>
      </c>
      <c r="F2423" s="450">
        <v>17.62</v>
      </c>
      <c r="G2423" s="450">
        <v>11.01</v>
      </c>
      <c r="H2423" s="426">
        <f t="shared" si="37"/>
        <v>17.62</v>
      </c>
    </row>
    <row r="2424" spans="1:8" x14ac:dyDescent="0.25">
      <c r="A2424" s="449"/>
      <c r="B2424" s="449">
        <v>38914</v>
      </c>
      <c r="C2424" s="439" t="s">
        <v>8465</v>
      </c>
      <c r="D2424" s="449" t="s">
        <v>60</v>
      </c>
      <c r="E2424" s="449" t="s">
        <v>5365</v>
      </c>
      <c r="F2424" s="450">
        <v>21.63</v>
      </c>
      <c r="G2424" s="450">
        <v>13.52</v>
      </c>
      <c r="H2424" s="426">
        <f t="shared" si="37"/>
        <v>21.63</v>
      </c>
    </row>
    <row r="2425" spans="1:8" x14ac:dyDescent="0.25">
      <c r="A2425" s="449"/>
      <c r="B2425" s="449">
        <v>38915</v>
      </c>
      <c r="C2425" s="439" t="s">
        <v>8466</v>
      </c>
      <c r="D2425" s="449" t="s">
        <v>60</v>
      </c>
      <c r="E2425" s="449" t="s">
        <v>5365</v>
      </c>
      <c r="F2425" s="450">
        <v>41.69</v>
      </c>
      <c r="G2425" s="450">
        <v>26.06</v>
      </c>
      <c r="H2425" s="426">
        <f t="shared" si="37"/>
        <v>41.69</v>
      </c>
    </row>
    <row r="2426" spans="1:8" x14ac:dyDescent="0.25">
      <c r="A2426" s="449"/>
      <c r="B2426" s="449">
        <v>38916</v>
      </c>
      <c r="C2426" s="439" t="s">
        <v>8467</v>
      </c>
      <c r="D2426" s="449" t="s">
        <v>60</v>
      </c>
      <c r="E2426" s="449" t="s">
        <v>5365</v>
      </c>
      <c r="F2426" s="450">
        <v>57.7</v>
      </c>
      <c r="G2426" s="450">
        <v>36.06</v>
      </c>
      <c r="H2426" s="426">
        <f t="shared" si="37"/>
        <v>57.7</v>
      </c>
    </row>
    <row r="2427" spans="1:8" x14ac:dyDescent="0.25">
      <c r="A2427" s="449"/>
      <c r="B2427" s="449">
        <v>39300</v>
      </c>
      <c r="C2427" s="439" t="s">
        <v>8468</v>
      </c>
      <c r="D2427" s="449" t="s">
        <v>60</v>
      </c>
      <c r="E2427" s="449" t="s">
        <v>5365</v>
      </c>
      <c r="F2427" s="450">
        <v>15.73</v>
      </c>
      <c r="G2427" s="450">
        <v>9.83</v>
      </c>
      <c r="H2427" s="426">
        <f t="shared" si="37"/>
        <v>15.73</v>
      </c>
    </row>
    <row r="2428" spans="1:8" x14ac:dyDescent="0.25">
      <c r="A2428" s="449"/>
      <c r="B2428" s="449">
        <v>39301</v>
      </c>
      <c r="C2428" s="439" t="s">
        <v>8469</v>
      </c>
      <c r="D2428" s="449" t="s">
        <v>60</v>
      </c>
      <c r="E2428" s="449" t="s">
        <v>5365</v>
      </c>
      <c r="F2428" s="450">
        <v>21.07</v>
      </c>
      <c r="G2428" s="450">
        <v>13.16</v>
      </c>
      <c r="H2428" s="426">
        <f t="shared" si="37"/>
        <v>21.07</v>
      </c>
    </row>
    <row r="2429" spans="1:8" x14ac:dyDescent="0.25">
      <c r="A2429" s="449"/>
      <c r="B2429" s="449">
        <v>39302</v>
      </c>
      <c r="C2429" s="439" t="s">
        <v>8470</v>
      </c>
      <c r="D2429" s="449" t="s">
        <v>60</v>
      </c>
      <c r="E2429" s="449" t="s">
        <v>5365</v>
      </c>
      <c r="F2429" s="450">
        <v>38.29</v>
      </c>
      <c r="G2429" s="450">
        <v>23.93</v>
      </c>
      <c r="H2429" s="426">
        <f t="shared" si="37"/>
        <v>38.29</v>
      </c>
    </row>
    <row r="2430" spans="1:8" x14ac:dyDescent="0.25">
      <c r="A2430" s="449"/>
      <c r="B2430" s="449">
        <v>38941</v>
      </c>
      <c r="C2430" s="439" t="s">
        <v>8471</v>
      </c>
      <c r="D2430" s="449" t="s">
        <v>60</v>
      </c>
      <c r="E2430" s="449" t="s">
        <v>5365</v>
      </c>
      <c r="F2430" s="450">
        <v>28.43</v>
      </c>
      <c r="G2430" s="450">
        <v>17.77</v>
      </c>
      <c r="H2430" s="426">
        <f t="shared" si="37"/>
        <v>28.43</v>
      </c>
    </row>
    <row r="2431" spans="1:8" x14ac:dyDescent="0.25">
      <c r="A2431" s="449"/>
      <c r="B2431" s="449">
        <v>38923</v>
      </c>
      <c r="C2431" s="439" t="s">
        <v>8472</v>
      </c>
      <c r="D2431" s="449" t="s">
        <v>60</v>
      </c>
      <c r="E2431" s="449" t="s">
        <v>5365</v>
      </c>
      <c r="F2431" s="450">
        <v>18.86</v>
      </c>
      <c r="G2431" s="450">
        <v>11.78</v>
      </c>
      <c r="H2431" s="426">
        <f t="shared" si="37"/>
        <v>18.86</v>
      </c>
    </row>
    <row r="2432" spans="1:8" x14ac:dyDescent="0.25">
      <c r="A2432" s="449"/>
      <c r="B2432" s="449">
        <v>38925</v>
      </c>
      <c r="C2432" s="439" t="s">
        <v>8473</v>
      </c>
      <c r="D2432" s="449" t="s">
        <v>60</v>
      </c>
      <c r="E2432" s="449" t="s">
        <v>5365</v>
      </c>
      <c r="F2432" s="450">
        <v>21.88</v>
      </c>
      <c r="G2432" s="450">
        <v>13.67</v>
      </c>
      <c r="H2432" s="426">
        <f t="shared" si="37"/>
        <v>21.88</v>
      </c>
    </row>
    <row r="2433" spans="1:8" x14ac:dyDescent="0.25">
      <c r="A2433" s="449"/>
      <c r="B2433" s="449">
        <v>38926</v>
      </c>
      <c r="C2433" s="439" t="s">
        <v>8474</v>
      </c>
      <c r="D2433" s="449" t="s">
        <v>60</v>
      </c>
      <c r="E2433" s="449" t="s">
        <v>5365</v>
      </c>
      <c r="F2433" s="450">
        <v>25.95</v>
      </c>
      <c r="G2433" s="450">
        <v>16.22</v>
      </c>
      <c r="H2433" s="426">
        <f t="shared" si="37"/>
        <v>25.95</v>
      </c>
    </row>
    <row r="2434" spans="1:8" x14ac:dyDescent="0.25">
      <c r="A2434" s="449"/>
      <c r="B2434" s="449">
        <v>38927</v>
      </c>
      <c r="C2434" s="439" t="s">
        <v>8475</v>
      </c>
      <c r="D2434" s="449" t="s">
        <v>60</v>
      </c>
      <c r="E2434" s="449" t="s">
        <v>5365</v>
      </c>
      <c r="F2434" s="450">
        <v>32.770000000000003</v>
      </c>
      <c r="G2434" s="450">
        <v>20.48</v>
      </c>
      <c r="H2434" s="426">
        <f t="shared" si="37"/>
        <v>32.770000000000003</v>
      </c>
    </row>
    <row r="2435" spans="1:8" x14ac:dyDescent="0.25">
      <c r="A2435" s="449"/>
      <c r="B2435" s="449">
        <v>39304</v>
      </c>
      <c r="C2435" s="439" t="s">
        <v>8476</v>
      </c>
      <c r="D2435" s="449" t="s">
        <v>60</v>
      </c>
      <c r="E2435" s="449" t="s">
        <v>5365</v>
      </c>
      <c r="F2435" s="450">
        <v>18.62</v>
      </c>
      <c r="G2435" s="450">
        <v>11.63</v>
      </c>
      <c r="H2435" s="426">
        <f t="shared" si="37"/>
        <v>18.62</v>
      </c>
    </row>
    <row r="2436" spans="1:8" x14ac:dyDescent="0.25">
      <c r="A2436" s="449"/>
      <c r="B2436" s="449">
        <v>39305</v>
      </c>
      <c r="C2436" s="439" t="s">
        <v>8477</v>
      </c>
      <c r="D2436" s="449" t="s">
        <v>60</v>
      </c>
      <c r="E2436" s="449" t="s">
        <v>5365</v>
      </c>
      <c r="F2436" s="450">
        <v>20.420000000000002</v>
      </c>
      <c r="G2436" s="450">
        <v>12.76</v>
      </c>
      <c r="H2436" s="426">
        <f t="shared" si="37"/>
        <v>20.420000000000002</v>
      </c>
    </row>
    <row r="2437" spans="1:8" x14ac:dyDescent="0.25">
      <c r="A2437" s="449"/>
      <c r="B2437" s="449">
        <v>39306</v>
      </c>
      <c r="C2437" s="439" t="s">
        <v>8478</v>
      </c>
      <c r="D2437" s="449" t="s">
        <v>60</v>
      </c>
      <c r="E2437" s="449" t="s">
        <v>5365</v>
      </c>
      <c r="F2437" s="450">
        <v>27.44</v>
      </c>
      <c r="G2437" s="450">
        <v>17.149999999999999</v>
      </c>
      <c r="H2437" s="426">
        <f t="shared" si="37"/>
        <v>27.44</v>
      </c>
    </row>
    <row r="2438" spans="1:8" x14ac:dyDescent="0.25">
      <c r="A2438" s="449"/>
      <c r="B2438" s="449">
        <v>38928</v>
      </c>
      <c r="C2438" s="439" t="s">
        <v>8479</v>
      </c>
      <c r="D2438" s="449" t="s">
        <v>60</v>
      </c>
      <c r="E2438" s="449" t="s">
        <v>5365</v>
      </c>
      <c r="F2438" s="450">
        <v>36.270000000000003</v>
      </c>
      <c r="G2438" s="450">
        <v>22.67</v>
      </c>
      <c r="H2438" s="426">
        <f t="shared" si="37"/>
        <v>36.270000000000003</v>
      </c>
    </row>
    <row r="2439" spans="1:8" x14ac:dyDescent="0.25">
      <c r="A2439" s="449"/>
      <c r="B2439" s="449">
        <v>38917</v>
      </c>
      <c r="C2439" s="439" t="s">
        <v>8480</v>
      </c>
      <c r="D2439" s="449" t="s">
        <v>60</v>
      </c>
      <c r="E2439" s="449" t="s">
        <v>5365</v>
      </c>
      <c r="F2439" s="450">
        <v>20.27</v>
      </c>
      <c r="G2439" s="450">
        <v>12.67</v>
      </c>
      <c r="H2439" s="426">
        <f t="shared" si="37"/>
        <v>20.27</v>
      </c>
    </row>
    <row r="2440" spans="1:8" x14ac:dyDescent="0.25">
      <c r="A2440" s="449"/>
      <c r="B2440" s="449">
        <v>38919</v>
      </c>
      <c r="C2440" s="439" t="s">
        <v>8481</v>
      </c>
      <c r="D2440" s="449" t="s">
        <v>60</v>
      </c>
      <c r="E2440" s="449" t="s">
        <v>5365</v>
      </c>
      <c r="F2440" s="450">
        <v>23.8</v>
      </c>
      <c r="G2440" s="450">
        <v>14.87</v>
      </c>
      <c r="H2440" s="426">
        <f t="shared" si="37"/>
        <v>23.8</v>
      </c>
    </row>
    <row r="2441" spans="1:8" x14ac:dyDescent="0.25">
      <c r="A2441" s="449"/>
      <c r="B2441" s="449">
        <v>38922</v>
      </c>
      <c r="C2441" s="439" t="s">
        <v>8482</v>
      </c>
      <c r="D2441" s="449" t="s">
        <v>60</v>
      </c>
      <c r="E2441" s="449" t="s">
        <v>5365</v>
      </c>
      <c r="F2441" s="450">
        <v>31.93</v>
      </c>
      <c r="G2441" s="450">
        <v>19.95</v>
      </c>
      <c r="H2441" s="426">
        <f t="shared" si="37"/>
        <v>31.93</v>
      </c>
    </row>
    <row r="2442" spans="1:8" x14ac:dyDescent="0.25">
      <c r="A2442" s="449"/>
      <c r="B2442" s="449">
        <v>45198</v>
      </c>
      <c r="C2442" s="439" t="s">
        <v>13568</v>
      </c>
      <c r="D2442" s="449" t="s">
        <v>60</v>
      </c>
      <c r="E2442" s="449" t="s">
        <v>5365</v>
      </c>
      <c r="F2442" s="450">
        <v>49.08</v>
      </c>
      <c r="G2442" s="450">
        <v>55.01</v>
      </c>
      <c r="H2442" s="426">
        <f t="shared" si="37"/>
        <v>49.08</v>
      </c>
    </row>
    <row r="2443" spans="1:8" x14ac:dyDescent="0.25">
      <c r="A2443" s="449"/>
      <c r="B2443" s="449">
        <v>45196</v>
      </c>
      <c r="C2443" s="439" t="s">
        <v>13569</v>
      </c>
      <c r="D2443" s="449" t="s">
        <v>60</v>
      </c>
      <c r="E2443" s="449" t="s">
        <v>5365</v>
      </c>
      <c r="F2443" s="450">
        <v>101.19</v>
      </c>
      <c r="G2443" s="450">
        <v>113.42</v>
      </c>
      <c r="H2443" s="426">
        <f t="shared" si="37"/>
        <v>101.19</v>
      </c>
    </row>
    <row r="2444" spans="1:8" x14ac:dyDescent="0.25">
      <c r="A2444" s="449"/>
      <c r="B2444" s="449">
        <v>12032</v>
      </c>
      <c r="C2444" s="439" t="s">
        <v>8483</v>
      </c>
      <c r="D2444" s="449" t="s">
        <v>6618</v>
      </c>
      <c r="E2444" s="449" t="s">
        <v>5365</v>
      </c>
      <c r="F2444" s="450">
        <v>60.7</v>
      </c>
      <c r="G2444" s="450">
        <v>54.61</v>
      </c>
      <c r="H2444" s="426">
        <f t="shared" ref="H2444:H2507" si="38">IF(F2444&gt;0,F2444,G2444)</f>
        <v>60.7</v>
      </c>
    </row>
    <row r="2445" spans="1:8" x14ac:dyDescent="0.25">
      <c r="A2445" s="449"/>
      <c r="B2445" s="449">
        <v>12030</v>
      </c>
      <c r="C2445" s="439" t="s">
        <v>8484</v>
      </c>
      <c r="D2445" s="449" t="s">
        <v>6618</v>
      </c>
      <c r="E2445" s="449" t="s">
        <v>5365</v>
      </c>
      <c r="F2445" s="450">
        <v>57.04</v>
      </c>
      <c r="G2445" s="450">
        <v>51.31</v>
      </c>
      <c r="H2445" s="426">
        <f t="shared" si="38"/>
        <v>57.04</v>
      </c>
    </row>
    <row r="2446" spans="1:8" x14ac:dyDescent="0.25">
      <c r="A2446" s="449"/>
      <c r="B2446" s="449">
        <v>45207</v>
      </c>
      <c r="C2446" s="439" t="s">
        <v>13570</v>
      </c>
      <c r="D2446" s="449" t="s">
        <v>60</v>
      </c>
      <c r="E2446" s="449" t="s">
        <v>5365</v>
      </c>
      <c r="F2446" s="450">
        <v>323.23</v>
      </c>
      <c r="G2446" s="450">
        <v>362.3</v>
      </c>
      <c r="H2446" s="426">
        <f t="shared" si="38"/>
        <v>323.23</v>
      </c>
    </row>
    <row r="2447" spans="1:8" x14ac:dyDescent="0.25">
      <c r="A2447" s="449"/>
      <c r="B2447" s="449">
        <v>14157</v>
      </c>
      <c r="C2447" s="439" t="s">
        <v>8485</v>
      </c>
      <c r="D2447" s="449" t="s">
        <v>60</v>
      </c>
      <c r="E2447" s="449" t="s">
        <v>5365</v>
      </c>
      <c r="F2447" s="450"/>
      <c r="G2447" s="450">
        <v>1.32</v>
      </c>
      <c r="H2447" s="426">
        <f t="shared" si="38"/>
        <v>1.32</v>
      </c>
    </row>
    <row r="2448" spans="1:8" x14ac:dyDescent="0.25">
      <c r="A2448" s="449"/>
      <c r="B2448" s="449">
        <v>10908</v>
      </c>
      <c r="C2448" s="439" t="s">
        <v>8486</v>
      </c>
      <c r="D2448" s="449" t="s">
        <v>60</v>
      </c>
      <c r="E2448" s="449" t="s">
        <v>5365</v>
      </c>
      <c r="F2448" s="450">
        <v>22.8</v>
      </c>
      <c r="G2448" s="450">
        <v>22.91</v>
      </c>
      <c r="H2448" s="426">
        <f t="shared" si="38"/>
        <v>22.8</v>
      </c>
    </row>
    <row r="2449" spans="1:8" x14ac:dyDescent="0.25">
      <c r="A2449" s="449"/>
      <c r="B2449" s="449">
        <v>10909</v>
      </c>
      <c r="C2449" s="439" t="s">
        <v>8487</v>
      </c>
      <c r="D2449" s="449" t="s">
        <v>60</v>
      </c>
      <c r="E2449" s="449" t="s">
        <v>5365</v>
      </c>
      <c r="F2449" s="450">
        <v>26.52</v>
      </c>
      <c r="G2449" s="450">
        <v>26.65</v>
      </c>
      <c r="H2449" s="426">
        <f t="shared" si="38"/>
        <v>26.52</v>
      </c>
    </row>
    <row r="2450" spans="1:8" x14ac:dyDescent="0.25">
      <c r="A2450" s="449"/>
      <c r="B2450" s="449">
        <v>3669</v>
      </c>
      <c r="C2450" s="439" t="s">
        <v>8488</v>
      </c>
      <c r="D2450" s="449" t="s">
        <v>60</v>
      </c>
      <c r="E2450" s="449" t="s">
        <v>5365</v>
      </c>
      <c r="F2450" s="450">
        <v>16.29</v>
      </c>
      <c r="G2450" s="450">
        <v>16.37</v>
      </c>
      <c r="H2450" s="426">
        <f t="shared" si="38"/>
        <v>16.29</v>
      </c>
    </row>
    <row r="2451" spans="1:8" x14ac:dyDescent="0.25">
      <c r="A2451" s="449"/>
      <c r="B2451" s="449">
        <v>20139</v>
      </c>
      <c r="C2451" s="439" t="s">
        <v>8489</v>
      </c>
      <c r="D2451" s="449" t="s">
        <v>60</v>
      </c>
      <c r="E2451" s="449" t="s">
        <v>5365</v>
      </c>
      <c r="F2451" s="450">
        <v>140.12</v>
      </c>
      <c r="G2451" s="450">
        <v>140.83000000000001</v>
      </c>
      <c r="H2451" s="426">
        <f t="shared" si="38"/>
        <v>140.12</v>
      </c>
    </row>
    <row r="2452" spans="1:8" x14ac:dyDescent="0.25">
      <c r="A2452" s="449"/>
      <c r="B2452" s="449">
        <v>3668</v>
      </c>
      <c r="C2452" s="439" t="s">
        <v>8490</v>
      </c>
      <c r="D2452" s="449" t="s">
        <v>60</v>
      </c>
      <c r="E2452" s="449" t="s">
        <v>5365</v>
      </c>
      <c r="F2452" s="450">
        <v>50.05</v>
      </c>
      <c r="G2452" s="450">
        <v>50.3</v>
      </c>
      <c r="H2452" s="426">
        <f t="shared" si="38"/>
        <v>50.05</v>
      </c>
    </row>
    <row r="2453" spans="1:8" x14ac:dyDescent="0.25">
      <c r="A2453" s="449"/>
      <c r="B2453" s="449">
        <v>10911</v>
      </c>
      <c r="C2453" s="439" t="s">
        <v>8491</v>
      </c>
      <c r="D2453" s="449" t="s">
        <v>60</v>
      </c>
      <c r="E2453" s="449" t="s">
        <v>5365</v>
      </c>
      <c r="F2453" s="450">
        <v>21.94</v>
      </c>
      <c r="G2453" s="450">
        <v>22.05</v>
      </c>
      <c r="H2453" s="426">
        <f t="shared" si="38"/>
        <v>21.94</v>
      </c>
    </row>
    <row r="2454" spans="1:8" x14ac:dyDescent="0.25">
      <c r="A2454" s="449"/>
      <c r="B2454" s="449">
        <v>3659</v>
      </c>
      <c r="C2454" s="439" t="s">
        <v>8492</v>
      </c>
      <c r="D2454" s="449" t="s">
        <v>60</v>
      </c>
      <c r="E2454" s="449" t="s">
        <v>5365</v>
      </c>
      <c r="F2454" s="450">
        <v>22.36</v>
      </c>
      <c r="G2454" s="450">
        <v>22.47</v>
      </c>
      <c r="H2454" s="426">
        <f t="shared" si="38"/>
        <v>22.36</v>
      </c>
    </row>
    <row r="2455" spans="1:8" x14ac:dyDescent="0.25">
      <c r="A2455" s="449"/>
      <c r="B2455" s="449">
        <v>3660</v>
      </c>
      <c r="C2455" s="439" t="s">
        <v>8493</v>
      </c>
      <c r="D2455" s="449" t="s">
        <v>60</v>
      </c>
      <c r="E2455" s="449" t="s">
        <v>5365</v>
      </c>
      <c r="F2455" s="450">
        <v>28.91</v>
      </c>
      <c r="G2455" s="450">
        <v>29.05</v>
      </c>
      <c r="H2455" s="426">
        <f t="shared" si="38"/>
        <v>28.91</v>
      </c>
    </row>
    <row r="2456" spans="1:8" x14ac:dyDescent="0.25">
      <c r="A2456" s="449"/>
      <c r="B2456" s="449">
        <v>20144</v>
      </c>
      <c r="C2456" s="439" t="s">
        <v>8494</v>
      </c>
      <c r="D2456" s="449" t="s">
        <v>60</v>
      </c>
      <c r="E2456" s="449" t="s">
        <v>5365</v>
      </c>
      <c r="F2456" s="450">
        <v>64.739999999999995</v>
      </c>
      <c r="G2456" s="450">
        <v>65.069999999999993</v>
      </c>
      <c r="H2456" s="426">
        <f t="shared" si="38"/>
        <v>64.739999999999995</v>
      </c>
    </row>
    <row r="2457" spans="1:8" x14ac:dyDescent="0.25">
      <c r="A2457" s="449"/>
      <c r="B2457" s="449">
        <v>20143</v>
      </c>
      <c r="C2457" s="439" t="s">
        <v>8495</v>
      </c>
      <c r="D2457" s="449" t="s">
        <v>60</v>
      </c>
      <c r="E2457" s="449" t="s">
        <v>5365</v>
      </c>
      <c r="F2457" s="450">
        <v>82.83</v>
      </c>
      <c r="G2457" s="450">
        <v>83.25</v>
      </c>
      <c r="H2457" s="426">
        <f t="shared" si="38"/>
        <v>82.83</v>
      </c>
    </row>
    <row r="2458" spans="1:8" x14ac:dyDescent="0.25">
      <c r="A2458" s="449"/>
      <c r="B2458" s="449">
        <v>20145</v>
      </c>
      <c r="C2458" s="439" t="s">
        <v>8496</v>
      </c>
      <c r="D2458" s="449" t="s">
        <v>60</v>
      </c>
      <c r="E2458" s="449" t="s">
        <v>5365</v>
      </c>
      <c r="F2458" s="450">
        <v>159.77000000000001</v>
      </c>
      <c r="G2458" s="450">
        <v>160.58000000000001</v>
      </c>
      <c r="H2458" s="426">
        <f t="shared" si="38"/>
        <v>159.77000000000001</v>
      </c>
    </row>
    <row r="2459" spans="1:8" x14ac:dyDescent="0.25">
      <c r="A2459" s="449"/>
      <c r="B2459" s="449">
        <v>20146</v>
      </c>
      <c r="C2459" s="439" t="s">
        <v>8497</v>
      </c>
      <c r="D2459" s="449" t="s">
        <v>60</v>
      </c>
      <c r="E2459" s="449" t="s">
        <v>5365</v>
      </c>
      <c r="F2459" s="450">
        <v>218.41</v>
      </c>
      <c r="G2459" s="450">
        <v>219.51</v>
      </c>
      <c r="H2459" s="426">
        <f t="shared" si="38"/>
        <v>218.41</v>
      </c>
    </row>
    <row r="2460" spans="1:8" x14ac:dyDescent="0.25">
      <c r="A2460" s="449"/>
      <c r="B2460" s="449">
        <v>20140</v>
      </c>
      <c r="C2460" s="439" t="s">
        <v>8498</v>
      </c>
      <c r="D2460" s="449" t="s">
        <v>60</v>
      </c>
      <c r="E2460" s="449" t="s">
        <v>5365</v>
      </c>
      <c r="F2460" s="450">
        <v>10.24</v>
      </c>
      <c r="G2460" s="450">
        <v>10.29</v>
      </c>
      <c r="H2460" s="426">
        <f t="shared" si="38"/>
        <v>10.24</v>
      </c>
    </row>
    <row r="2461" spans="1:8" x14ac:dyDescent="0.25">
      <c r="A2461" s="449"/>
      <c r="B2461" s="449">
        <v>20141</v>
      </c>
      <c r="C2461" s="439" t="s">
        <v>8499</v>
      </c>
      <c r="D2461" s="449" t="s">
        <v>60</v>
      </c>
      <c r="E2461" s="449" t="s">
        <v>5365</v>
      </c>
      <c r="F2461" s="450">
        <v>25.09</v>
      </c>
      <c r="G2461" s="450">
        <v>25.22</v>
      </c>
      <c r="H2461" s="426">
        <f t="shared" si="38"/>
        <v>25.09</v>
      </c>
    </row>
    <row r="2462" spans="1:8" x14ac:dyDescent="0.25">
      <c r="A2462" s="449"/>
      <c r="B2462" s="449">
        <v>20142</v>
      </c>
      <c r="C2462" s="439" t="s">
        <v>8500</v>
      </c>
      <c r="D2462" s="449" t="s">
        <v>60</v>
      </c>
      <c r="E2462" s="449" t="s">
        <v>5365</v>
      </c>
      <c r="F2462" s="450">
        <v>44.14</v>
      </c>
      <c r="G2462" s="450">
        <v>44.37</v>
      </c>
      <c r="H2462" s="426">
        <f t="shared" si="38"/>
        <v>44.14</v>
      </c>
    </row>
    <row r="2463" spans="1:8" x14ac:dyDescent="0.25">
      <c r="A2463" s="449"/>
      <c r="B2463" s="449">
        <v>3670</v>
      </c>
      <c r="C2463" s="439" t="s">
        <v>8501</v>
      </c>
      <c r="D2463" s="449" t="s">
        <v>60</v>
      </c>
      <c r="E2463" s="449" t="s">
        <v>5365</v>
      </c>
      <c r="F2463" s="450">
        <v>28.71</v>
      </c>
      <c r="G2463" s="450">
        <v>28.85</v>
      </c>
      <c r="H2463" s="426">
        <f t="shared" si="38"/>
        <v>28.71</v>
      </c>
    </row>
    <row r="2464" spans="1:8" x14ac:dyDescent="0.25">
      <c r="A2464" s="449"/>
      <c r="B2464" s="449">
        <v>3666</v>
      </c>
      <c r="C2464" s="439" t="s">
        <v>8502</v>
      </c>
      <c r="D2464" s="449" t="s">
        <v>60</v>
      </c>
      <c r="E2464" s="449" t="s">
        <v>5365</v>
      </c>
      <c r="F2464" s="450">
        <v>4.5199999999999996</v>
      </c>
      <c r="G2464" s="450">
        <v>4.54</v>
      </c>
      <c r="H2464" s="426">
        <f t="shared" si="38"/>
        <v>4.5199999999999996</v>
      </c>
    </row>
    <row r="2465" spans="1:8" x14ac:dyDescent="0.25">
      <c r="A2465" s="449"/>
      <c r="B2465" s="449">
        <v>3662</v>
      </c>
      <c r="C2465" s="439" t="s">
        <v>8503</v>
      </c>
      <c r="D2465" s="449" t="s">
        <v>60</v>
      </c>
      <c r="E2465" s="449" t="s">
        <v>5365</v>
      </c>
      <c r="F2465" s="450">
        <v>11.78</v>
      </c>
      <c r="G2465" s="450">
        <v>11.84</v>
      </c>
      <c r="H2465" s="426">
        <f t="shared" si="38"/>
        <v>11.78</v>
      </c>
    </row>
    <row r="2466" spans="1:8" x14ac:dyDescent="0.25">
      <c r="A2466" s="449"/>
      <c r="B2466" s="449">
        <v>3658</v>
      </c>
      <c r="C2466" s="439" t="s">
        <v>8504</v>
      </c>
      <c r="D2466" s="449" t="s">
        <v>60</v>
      </c>
      <c r="E2466" s="449" t="s">
        <v>5365</v>
      </c>
      <c r="F2466" s="450">
        <v>22.32</v>
      </c>
      <c r="G2466" s="450">
        <v>22.43</v>
      </c>
      <c r="H2466" s="426">
        <f t="shared" si="38"/>
        <v>22.32</v>
      </c>
    </row>
    <row r="2467" spans="1:8" x14ac:dyDescent="0.25">
      <c r="A2467" s="449"/>
      <c r="B2467" s="449">
        <v>42696</v>
      </c>
      <c r="C2467" s="439" t="s">
        <v>8505</v>
      </c>
      <c r="D2467" s="449" t="s">
        <v>60</v>
      </c>
      <c r="E2467" s="449" t="s">
        <v>5365</v>
      </c>
      <c r="F2467" s="450">
        <v>176.98</v>
      </c>
      <c r="G2467" s="450">
        <v>177.88</v>
      </c>
      <c r="H2467" s="426">
        <f t="shared" si="38"/>
        <v>176.98</v>
      </c>
    </row>
    <row r="2468" spans="1:8" x14ac:dyDescent="0.25">
      <c r="A2468" s="449"/>
      <c r="B2468" s="449">
        <v>39875</v>
      </c>
      <c r="C2468" s="439" t="s">
        <v>8506</v>
      </c>
      <c r="D2468" s="449" t="s">
        <v>60</v>
      </c>
      <c r="E2468" s="449" t="s">
        <v>5365</v>
      </c>
      <c r="F2468" s="450"/>
      <c r="G2468" s="450">
        <v>689.33</v>
      </c>
      <c r="H2468" s="426">
        <f t="shared" si="38"/>
        <v>689.33</v>
      </c>
    </row>
    <row r="2469" spans="1:8" x14ac:dyDescent="0.25">
      <c r="A2469" s="449"/>
      <c r="B2469" s="449">
        <v>39876</v>
      </c>
      <c r="C2469" s="439" t="s">
        <v>8507</v>
      </c>
      <c r="D2469" s="449" t="s">
        <v>60</v>
      </c>
      <c r="E2469" s="449" t="s">
        <v>5365</v>
      </c>
      <c r="F2469" s="450"/>
      <c r="G2469" s="450">
        <v>863.04</v>
      </c>
      <c r="H2469" s="426">
        <f t="shared" si="38"/>
        <v>863.04</v>
      </c>
    </row>
    <row r="2470" spans="1:8" x14ac:dyDescent="0.25">
      <c r="A2470" s="449"/>
      <c r="B2470" s="449">
        <v>39877</v>
      </c>
      <c r="C2470" s="439" t="s">
        <v>8508</v>
      </c>
      <c r="D2470" s="449" t="s">
        <v>60</v>
      </c>
      <c r="E2470" s="449" t="s">
        <v>5365</v>
      </c>
      <c r="F2470" s="450"/>
      <c r="G2470" s="450">
        <v>1197</v>
      </c>
      <c r="H2470" s="426">
        <f t="shared" si="38"/>
        <v>1197</v>
      </c>
    </row>
    <row r="2471" spans="1:8" x14ac:dyDescent="0.25">
      <c r="A2471" s="449"/>
      <c r="B2471" s="449">
        <v>39878</v>
      </c>
      <c r="C2471" s="439" t="s">
        <v>8509</v>
      </c>
      <c r="D2471" s="449" t="s">
        <v>60</v>
      </c>
      <c r="E2471" s="449" t="s">
        <v>5365</v>
      </c>
      <c r="F2471" s="450"/>
      <c r="G2471" s="450">
        <v>1581.04</v>
      </c>
      <c r="H2471" s="426">
        <f t="shared" si="38"/>
        <v>1581.04</v>
      </c>
    </row>
    <row r="2472" spans="1:8" x14ac:dyDescent="0.25">
      <c r="A2472" s="449"/>
      <c r="B2472" s="449">
        <v>39872</v>
      </c>
      <c r="C2472" s="439" t="s">
        <v>8510</v>
      </c>
      <c r="D2472" s="449" t="s">
        <v>60</v>
      </c>
      <c r="E2472" s="449" t="s">
        <v>5365</v>
      </c>
      <c r="F2472" s="450"/>
      <c r="G2472" s="450">
        <v>472.72</v>
      </c>
      <c r="H2472" s="426">
        <f t="shared" si="38"/>
        <v>472.72</v>
      </c>
    </row>
    <row r="2473" spans="1:8" x14ac:dyDescent="0.25">
      <c r="A2473" s="449"/>
      <c r="B2473" s="449">
        <v>39873</v>
      </c>
      <c r="C2473" s="439" t="s">
        <v>8511</v>
      </c>
      <c r="D2473" s="449" t="s">
        <v>60</v>
      </c>
      <c r="E2473" s="449" t="s">
        <v>5365</v>
      </c>
      <c r="F2473" s="450"/>
      <c r="G2473" s="450">
        <v>548.33000000000004</v>
      </c>
      <c r="H2473" s="426">
        <f t="shared" si="38"/>
        <v>548.33000000000004</v>
      </c>
    </row>
    <row r="2474" spans="1:8" x14ac:dyDescent="0.25">
      <c r="A2474" s="449"/>
      <c r="B2474" s="449">
        <v>39874</v>
      </c>
      <c r="C2474" s="439" t="s">
        <v>8512</v>
      </c>
      <c r="D2474" s="449" t="s">
        <v>60</v>
      </c>
      <c r="E2474" s="449" t="s">
        <v>5365</v>
      </c>
      <c r="F2474" s="450"/>
      <c r="G2474" s="450">
        <v>602.27</v>
      </c>
      <c r="H2474" s="426">
        <f t="shared" si="38"/>
        <v>602.27</v>
      </c>
    </row>
    <row r="2475" spans="1:8" x14ac:dyDescent="0.25">
      <c r="A2475" s="449"/>
      <c r="B2475" s="449">
        <v>3674</v>
      </c>
      <c r="C2475" s="439" t="s">
        <v>8513</v>
      </c>
      <c r="D2475" s="449" t="s">
        <v>73</v>
      </c>
      <c r="E2475" s="449" t="s">
        <v>5365</v>
      </c>
      <c r="F2475" s="450"/>
      <c r="G2475" s="450">
        <v>91.25</v>
      </c>
      <c r="H2475" s="426">
        <f t="shared" si="38"/>
        <v>91.25</v>
      </c>
    </row>
    <row r="2476" spans="1:8" x14ac:dyDescent="0.25">
      <c r="A2476" s="449"/>
      <c r="B2476" s="449">
        <v>3681</v>
      </c>
      <c r="C2476" s="439" t="s">
        <v>8514</v>
      </c>
      <c r="D2476" s="449" t="s">
        <v>73</v>
      </c>
      <c r="E2476" s="449" t="s">
        <v>5365</v>
      </c>
      <c r="F2476" s="450"/>
      <c r="G2476" s="450">
        <v>135.77000000000001</v>
      </c>
      <c r="H2476" s="426">
        <f t="shared" si="38"/>
        <v>135.77000000000001</v>
      </c>
    </row>
    <row r="2477" spans="1:8" x14ac:dyDescent="0.25">
      <c r="A2477" s="449"/>
      <c r="B2477" s="449">
        <v>3676</v>
      </c>
      <c r="C2477" s="439" t="s">
        <v>8515</v>
      </c>
      <c r="D2477" s="449" t="s">
        <v>73</v>
      </c>
      <c r="E2477" s="449" t="s">
        <v>5365</v>
      </c>
      <c r="F2477" s="450"/>
      <c r="G2477" s="450">
        <v>510.97</v>
      </c>
      <c r="H2477" s="426">
        <f t="shared" si="38"/>
        <v>510.97</v>
      </c>
    </row>
    <row r="2478" spans="1:8" x14ac:dyDescent="0.25">
      <c r="A2478" s="449"/>
      <c r="B2478" s="449">
        <v>3679</v>
      </c>
      <c r="C2478" s="439" t="s">
        <v>8516</v>
      </c>
      <c r="D2478" s="449" t="s">
        <v>73</v>
      </c>
      <c r="E2478" s="449" t="s">
        <v>5365</v>
      </c>
      <c r="F2478" s="450"/>
      <c r="G2478" s="450">
        <v>422.73</v>
      </c>
      <c r="H2478" s="426">
        <f t="shared" si="38"/>
        <v>422.73</v>
      </c>
    </row>
    <row r="2479" spans="1:8" x14ac:dyDescent="0.25">
      <c r="A2479" s="449"/>
      <c r="B2479" s="449">
        <v>3672</v>
      </c>
      <c r="C2479" s="439" t="s">
        <v>8517</v>
      </c>
      <c r="D2479" s="449" t="s">
        <v>73</v>
      </c>
      <c r="E2479" s="449" t="s">
        <v>5365</v>
      </c>
      <c r="F2479" s="450"/>
      <c r="G2479" s="450">
        <v>1.44</v>
      </c>
      <c r="H2479" s="426">
        <f t="shared" si="38"/>
        <v>1.44</v>
      </c>
    </row>
    <row r="2480" spans="1:8" x14ac:dyDescent="0.25">
      <c r="A2480" s="449"/>
      <c r="B2480" s="449">
        <v>3671</v>
      </c>
      <c r="C2480" s="439" t="s">
        <v>8518</v>
      </c>
      <c r="D2480" s="449" t="s">
        <v>73</v>
      </c>
      <c r="E2480" s="449" t="s">
        <v>6189</v>
      </c>
      <c r="F2480" s="450"/>
      <c r="G2480" s="450">
        <v>1.36</v>
      </c>
      <c r="H2480" s="426">
        <f t="shared" si="38"/>
        <v>1.36</v>
      </c>
    </row>
    <row r="2481" spans="1:8" x14ac:dyDescent="0.25">
      <c r="A2481" s="449"/>
      <c r="B2481" s="449">
        <v>3673</v>
      </c>
      <c r="C2481" s="439" t="s">
        <v>8519</v>
      </c>
      <c r="D2481" s="449" t="s">
        <v>73</v>
      </c>
      <c r="E2481" s="449" t="s">
        <v>5365</v>
      </c>
      <c r="F2481" s="450"/>
      <c r="G2481" s="450">
        <v>2.13</v>
      </c>
      <c r="H2481" s="426">
        <f t="shared" si="38"/>
        <v>2.13</v>
      </c>
    </row>
    <row r="2482" spans="1:8" x14ac:dyDescent="0.25">
      <c r="A2482" s="449"/>
      <c r="B2482" s="449">
        <v>38394</v>
      </c>
      <c r="C2482" s="439" t="s">
        <v>8520</v>
      </c>
      <c r="D2482" s="449" t="s">
        <v>60</v>
      </c>
      <c r="E2482" s="449" t="s">
        <v>5365</v>
      </c>
      <c r="F2482" s="450">
        <v>190.21</v>
      </c>
      <c r="G2482" s="450">
        <v>213.2</v>
      </c>
      <c r="H2482" s="426">
        <f t="shared" si="38"/>
        <v>190.21</v>
      </c>
    </row>
    <row r="2483" spans="1:8" x14ac:dyDescent="0.25">
      <c r="A2483" s="449"/>
      <c r="B2483" s="449">
        <v>3729</v>
      </c>
      <c r="C2483" s="439" t="s">
        <v>8521</v>
      </c>
      <c r="D2483" s="449" t="s">
        <v>60</v>
      </c>
      <c r="E2483" s="449" t="s">
        <v>5365</v>
      </c>
      <c r="F2483" s="450">
        <v>170.3</v>
      </c>
      <c r="G2483" s="450">
        <v>163.28</v>
      </c>
      <c r="H2483" s="426">
        <f t="shared" si="38"/>
        <v>170.3</v>
      </c>
    </row>
    <row r="2484" spans="1:8" x14ac:dyDescent="0.25">
      <c r="A2484" s="449"/>
      <c r="B2484" s="449">
        <v>39357</v>
      </c>
      <c r="C2484" s="439" t="s">
        <v>8522</v>
      </c>
      <c r="D2484" s="449" t="s">
        <v>60</v>
      </c>
      <c r="E2484" s="449" t="s">
        <v>5365</v>
      </c>
      <c r="F2484" s="450">
        <v>97.64</v>
      </c>
      <c r="G2484" s="450">
        <v>61.02</v>
      </c>
      <c r="H2484" s="426">
        <f t="shared" si="38"/>
        <v>97.64</v>
      </c>
    </row>
    <row r="2485" spans="1:8" x14ac:dyDescent="0.25">
      <c r="A2485" s="449"/>
      <c r="B2485" s="449">
        <v>39358</v>
      </c>
      <c r="C2485" s="439" t="s">
        <v>8523</v>
      </c>
      <c r="D2485" s="449" t="s">
        <v>60</v>
      </c>
      <c r="E2485" s="449" t="s">
        <v>5365</v>
      </c>
      <c r="F2485" s="450">
        <v>97.64</v>
      </c>
      <c r="G2485" s="450">
        <v>61.02</v>
      </c>
      <c r="H2485" s="426">
        <f t="shared" si="38"/>
        <v>97.64</v>
      </c>
    </row>
    <row r="2486" spans="1:8" x14ac:dyDescent="0.25">
      <c r="A2486" s="449"/>
      <c r="B2486" s="449">
        <v>39355</v>
      </c>
      <c r="C2486" s="439" t="s">
        <v>8524</v>
      </c>
      <c r="D2486" s="449" t="s">
        <v>60</v>
      </c>
      <c r="E2486" s="449" t="s">
        <v>5365</v>
      </c>
      <c r="F2486" s="450">
        <v>142.27000000000001</v>
      </c>
      <c r="G2486" s="450">
        <v>88.91</v>
      </c>
      <c r="H2486" s="426">
        <f t="shared" si="38"/>
        <v>142.27000000000001</v>
      </c>
    </row>
    <row r="2487" spans="1:8" x14ac:dyDescent="0.25">
      <c r="A2487" s="449"/>
      <c r="B2487" s="449">
        <v>39356</v>
      </c>
      <c r="C2487" s="439" t="s">
        <v>8525</v>
      </c>
      <c r="D2487" s="449" t="s">
        <v>60</v>
      </c>
      <c r="E2487" s="449" t="s">
        <v>5365</v>
      </c>
      <c r="F2487" s="450">
        <v>135.77000000000001</v>
      </c>
      <c r="G2487" s="450">
        <v>84.86</v>
      </c>
      <c r="H2487" s="426">
        <f t="shared" si="38"/>
        <v>135.77000000000001</v>
      </c>
    </row>
    <row r="2488" spans="1:8" x14ac:dyDescent="0.25">
      <c r="A2488" s="449"/>
      <c r="B2488" s="449">
        <v>39353</v>
      </c>
      <c r="C2488" s="439" t="s">
        <v>13571</v>
      </c>
      <c r="D2488" s="449" t="s">
        <v>60</v>
      </c>
      <c r="E2488" s="449" t="s">
        <v>5365</v>
      </c>
      <c r="F2488" s="450">
        <v>311.68</v>
      </c>
      <c r="G2488" s="450">
        <v>194.8</v>
      </c>
      <c r="H2488" s="426">
        <f t="shared" si="38"/>
        <v>311.68</v>
      </c>
    </row>
    <row r="2489" spans="1:8" x14ac:dyDescent="0.25">
      <c r="A2489" s="449"/>
      <c r="B2489" s="449">
        <v>39354</v>
      </c>
      <c r="C2489" s="439" t="s">
        <v>13572</v>
      </c>
      <c r="D2489" s="449" t="s">
        <v>60</v>
      </c>
      <c r="E2489" s="449" t="s">
        <v>5365</v>
      </c>
      <c r="F2489" s="450">
        <v>657.59</v>
      </c>
      <c r="G2489" s="450">
        <v>410.99</v>
      </c>
      <c r="H2489" s="426">
        <f t="shared" si="38"/>
        <v>657.59</v>
      </c>
    </row>
    <row r="2490" spans="1:8" x14ac:dyDescent="0.25">
      <c r="A2490" s="449"/>
      <c r="B2490" s="449">
        <v>39398</v>
      </c>
      <c r="C2490" s="439" t="s">
        <v>8526</v>
      </c>
      <c r="D2490" s="449" t="s">
        <v>60</v>
      </c>
      <c r="E2490" s="449" t="s">
        <v>5365</v>
      </c>
      <c r="F2490" s="450">
        <v>211.96</v>
      </c>
      <c r="G2490" s="450">
        <v>121.27</v>
      </c>
      <c r="H2490" s="426">
        <f t="shared" si="38"/>
        <v>211.96</v>
      </c>
    </row>
    <row r="2491" spans="1:8" x14ac:dyDescent="0.25">
      <c r="A2491" s="449"/>
      <c r="B2491" s="449">
        <v>13343</v>
      </c>
      <c r="C2491" s="439" t="s">
        <v>8527</v>
      </c>
      <c r="D2491" s="449" t="s">
        <v>60</v>
      </c>
      <c r="E2491" s="449" t="s">
        <v>5365</v>
      </c>
      <c r="F2491" s="450"/>
      <c r="G2491" s="450">
        <v>43.27</v>
      </c>
      <c r="H2491" s="426">
        <f t="shared" si="38"/>
        <v>43.27</v>
      </c>
    </row>
    <row r="2492" spans="1:8" x14ac:dyDescent="0.25">
      <c r="A2492" s="449"/>
      <c r="B2492" s="449">
        <v>12118</v>
      </c>
      <c r="C2492" s="439" t="s">
        <v>8528</v>
      </c>
      <c r="D2492" s="449" t="s">
        <v>60</v>
      </c>
      <c r="E2492" s="449" t="s">
        <v>5365</v>
      </c>
      <c r="F2492" s="450">
        <v>27.08</v>
      </c>
      <c r="G2492" s="450">
        <v>24.59</v>
      </c>
      <c r="H2492" s="426">
        <f t="shared" si="38"/>
        <v>27.08</v>
      </c>
    </row>
    <row r="2493" spans="1:8" x14ac:dyDescent="0.25">
      <c r="A2493" s="449"/>
      <c r="B2493" s="449">
        <v>39482</v>
      </c>
      <c r="C2493" s="439" t="s">
        <v>8529</v>
      </c>
      <c r="D2493" s="449" t="s">
        <v>60</v>
      </c>
      <c r="E2493" s="449" t="s">
        <v>5365</v>
      </c>
      <c r="F2493" s="450">
        <v>804.24</v>
      </c>
      <c r="G2493" s="450">
        <v>689.6</v>
      </c>
      <c r="H2493" s="426">
        <f t="shared" si="38"/>
        <v>804.24</v>
      </c>
    </row>
    <row r="2494" spans="1:8" x14ac:dyDescent="0.25">
      <c r="A2494" s="449"/>
      <c r="B2494" s="449">
        <v>39486</v>
      </c>
      <c r="C2494" s="439" t="s">
        <v>8530</v>
      </c>
      <c r="D2494" s="449" t="s">
        <v>60</v>
      </c>
      <c r="E2494" s="449" t="s">
        <v>5365</v>
      </c>
      <c r="F2494" s="450">
        <v>656.38</v>
      </c>
      <c r="G2494" s="450">
        <v>562.80999999999995</v>
      </c>
      <c r="H2494" s="426">
        <f t="shared" si="38"/>
        <v>656.38</v>
      </c>
    </row>
    <row r="2495" spans="1:8" x14ac:dyDescent="0.25">
      <c r="A2495" s="449"/>
      <c r="B2495" s="449">
        <v>39484</v>
      </c>
      <c r="C2495" s="439" t="s">
        <v>8531</v>
      </c>
      <c r="D2495" s="449" t="s">
        <v>60</v>
      </c>
      <c r="E2495" s="449" t="s">
        <v>5365</v>
      </c>
      <c r="F2495" s="450">
        <v>804.24</v>
      </c>
      <c r="G2495" s="450">
        <v>689.6</v>
      </c>
      <c r="H2495" s="426">
        <f t="shared" si="38"/>
        <v>804.24</v>
      </c>
    </row>
    <row r="2496" spans="1:8" x14ac:dyDescent="0.25">
      <c r="A2496" s="449"/>
      <c r="B2496" s="449">
        <v>39488</v>
      </c>
      <c r="C2496" s="439" t="s">
        <v>8532</v>
      </c>
      <c r="D2496" s="449" t="s">
        <v>60</v>
      </c>
      <c r="E2496" s="449" t="s">
        <v>5365</v>
      </c>
      <c r="F2496" s="450">
        <v>667.12</v>
      </c>
      <c r="G2496" s="450">
        <v>572.02</v>
      </c>
      <c r="H2496" s="426">
        <f t="shared" si="38"/>
        <v>667.12</v>
      </c>
    </row>
    <row r="2497" spans="1:8" x14ac:dyDescent="0.25">
      <c r="A2497" s="449"/>
      <c r="B2497" s="449">
        <v>39485</v>
      </c>
      <c r="C2497" s="439" t="s">
        <v>8533</v>
      </c>
      <c r="D2497" s="449" t="s">
        <v>60</v>
      </c>
      <c r="E2497" s="449" t="s">
        <v>5365</v>
      </c>
      <c r="F2497" s="450">
        <v>804.24</v>
      </c>
      <c r="G2497" s="450">
        <v>689.6</v>
      </c>
      <c r="H2497" s="426">
        <f t="shared" si="38"/>
        <v>804.24</v>
      </c>
    </row>
    <row r="2498" spans="1:8" x14ac:dyDescent="0.25">
      <c r="A2498" s="449"/>
      <c r="B2498" s="449">
        <v>39489</v>
      </c>
      <c r="C2498" s="439" t="s">
        <v>8534</v>
      </c>
      <c r="D2498" s="449" t="s">
        <v>60</v>
      </c>
      <c r="E2498" s="449" t="s">
        <v>5365</v>
      </c>
      <c r="F2498" s="450">
        <v>678.43</v>
      </c>
      <c r="G2498" s="450">
        <v>581.72</v>
      </c>
      <c r="H2498" s="426">
        <f t="shared" si="38"/>
        <v>678.43</v>
      </c>
    </row>
    <row r="2499" spans="1:8" x14ac:dyDescent="0.25">
      <c r="A2499" s="449"/>
      <c r="B2499" s="449">
        <v>39490</v>
      </c>
      <c r="C2499" s="439" t="s">
        <v>8535</v>
      </c>
      <c r="D2499" s="449" t="s">
        <v>60</v>
      </c>
      <c r="E2499" s="449" t="s">
        <v>5365</v>
      </c>
      <c r="F2499" s="450">
        <v>1010.95</v>
      </c>
      <c r="G2499" s="450">
        <v>866.84</v>
      </c>
      <c r="H2499" s="426">
        <f t="shared" si="38"/>
        <v>1010.95</v>
      </c>
    </row>
    <row r="2500" spans="1:8" x14ac:dyDescent="0.25">
      <c r="A2500" s="449"/>
      <c r="B2500" s="449">
        <v>39494</v>
      </c>
      <c r="C2500" s="439" t="s">
        <v>8536</v>
      </c>
      <c r="D2500" s="449" t="s">
        <v>60</v>
      </c>
      <c r="E2500" s="449" t="s">
        <v>5365</v>
      </c>
      <c r="F2500" s="450">
        <v>725.95</v>
      </c>
      <c r="G2500" s="450">
        <v>622.46</v>
      </c>
      <c r="H2500" s="426">
        <f t="shared" si="38"/>
        <v>725.95</v>
      </c>
    </row>
    <row r="2501" spans="1:8" x14ac:dyDescent="0.25">
      <c r="A2501" s="449"/>
      <c r="B2501" s="449">
        <v>39495</v>
      </c>
      <c r="C2501" s="439" t="s">
        <v>8537</v>
      </c>
      <c r="D2501" s="449" t="s">
        <v>60</v>
      </c>
      <c r="E2501" s="449" t="s">
        <v>5365</v>
      </c>
      <c r="F2501" s="450">
        <v>818.05</v>
      </c>
      <c r="G2501" s="450">
        <v>701.43</v>
      </c>
      <c r="H2501" s="426">
        <f t="shared" si="38"/>
        <v>818.05</v>
      </c>
    </row>
    <row r="2502" spans="1:8" x14ac:dyDescent="0.25">
      <c r="A2502" s="449"/>
      <c r="B2502" s="449">
        <v>39496</v>
      </c>
      <c r="C2502" s="439" t="s">
        <v>8538</v>
      </c>
      <c r="D2502" s="449" t="s">
        <v>60</v>
      </c>
      <c r="E2502" s="449" t="s">
        <v>5365</v>
      </c>
      <c r="F2502" s="450">
        <v>899.85</v>
      </c>
      <c r="G2502" s="450">
        <v>771.57</v>
      </c>
      <c r="H2502" s="426">
        <f t="shared" si="38"/>
        <v>899.85</v>
      </c>
    </row>
    <row r="2503" spans="1:8" x14ac:dyDescent="0.25">
      <c r="A2503" s="449"/>
      <c r="B2503" s="449">
        <v>39492</v>
      </c>
      <c r="C2503" s="439" t="s">
        <v>8539</v>
      </c>
      <c r="D2503" s="449" t="s">
        <v>60</v>
      </c>
      <c r="E2503" s="449" t="s">
        <v>5365</v>
      </c>
      <c r="F2503" s="450">
        <v>1041.78</v>
      </c>
      <c r="G2503" s="450">
        <v>893.27</v>
      </c>
      <c r="H2503" s="426">
        <f t="shared" si="38"/>
        <v>1041.78</v>
      </c>
    </row>
    <row r="2504" spans="1:8" x14ac:dyDescent="0.25">
      <c r="A2504" s="449"/>
      <c r="B2504" s="449">
        <v>39497</v>
      </c>
      <c r="C2504" s="439" t="s">
        <v>8540</v>
      </c>
      <c r="D2504" s="449" t="s">
        <v>60</v>
      </c>
      <c r="E2504" s="449" t="s">
        <v>5365</v>
      </c>
      <c r="F2504" s="450">
        <v>941</v>
      </c>
      <c r="G2504" s="450">
        <v>806.86</v>
      </c>
      <c r="H2504" s="426">
        <f t="shared" si="38"/>
        <v>941</v>
      </c>
    </row>
    <row r="2505" spans="1:8" x14ac:dyDescent="0.25">
      <c r="A2505" s="449"/>
      <c r="B2505" s="449">
        <v>39493</v>
      </c>
      <c r="C2505" s="439" t="s">
        <v>8541</v>
      </c>
      <c r="D2505" s="449" t="s">
        <v>60</v>
      </c>
      <c r="E2505" s="449" t="s">
        <v>5365</v>
      </c>
      <c r="F2505" s="450">
        <v>1117.4100000000001</v>
      </c>
      <c r="G2505" s="450">
        <v>958.12</v>
      </c>
      <c r="H2505" s="426">
        <f t="shared" si="38"/>
        <v>1117.4100000000001</v>
      </c>
    </row>
    <row r="2506" spans="1:8" x14ac:dyDescent="0.25">
      <c r="A2506" s="449"/>
      <c r="B2506" s="449">
        <v>43628</v>
      </c>
      <c r="C2506" s="439" t="s">
        <v>8542</v>
      </c>
      <c r="D2506" s="449" t="s">
        <v>60</v>
      </c>
      <c r="E2506" s="449" t="s">
        <v>5365</v>
      </c>
      <c r="F2506" s="450">
        <v>1185.2</v>
      </c>
      <c r="G2506" s="450">
        <v>1016.25</v>
      </c>
      <c r="H2506" s="426">
        <f t="shared" si="38"/>
        <v>1185.2</v>
      </c>
    </row>
    <row r="2507" spans="1:8" x14ac:dyDescent="0.25">
      <c r="A2507" s="449"/>
      <c r="B2507" s="449">
        <v>39500</v>
      </c>
      <c r="C2507" s="439" t="s">
        <v>8543</v>
      </c>
      <c r="D2507" s="449" t="s">
        <v>60</v>
      </c>
      <c r="E2507" s="449" t="s">
        <v>5365</v>
      </c>
      <c r="F2507" s="450">
        <v>1219.19</v>
      </c>
      <c r="G2507" s="450">
        <v>1045.3900000000001</v>
      </c>
      <c r="H2507" s="426">
        <f t="shared" si="38"/>
        <v>1219.19</v>
      </c>
    </row>
    <row r="2508" spans="1:8" x14ac:dyDescent="0.25">
      <c r="A2508" s="449"/>
      <c r="B2508" s="449">
        <v>39498</v>
      </c>
      <c r="C2508" s="439" t="s">
        <v>8544</v>
      </c>
      <c r="D2508" s="449" t="s">
        <v>60</v>
      </c>
      <c r="E2508" s="449" t="s">
        <v>5365</v>
      </c>
      <c r="F2508" s="450">
        <v>1503.66</v>
      </c>
      <c r="G2508" s="450">
        <v>1289.31</v>
      </c>
      <c r="H2508" s="426">
        <f t="shared" ref="H2508:H2571" si="39">IF(F2508&gt;0,F2508,G2508)</f>
        <v>1503.66</v>
      </c>
    </row>
    <row r="2509" spans="1:8" x14ac:dyDescent="0.25">
      <c r="A2509" s="449"/>
      <c r="B2509" s="449">
        <v>43621</v>
      </c>
      <c r="C2509" s="439" t="s">
        <v>8545</v>
      </c>
      <c r="D2509" s="449" t="s">
        <v>60</v>
      </c>
      <c r="E2509" s="449" t="s">
        <v>5365</v>
      </c>
      <c r="F2509" s="450">
        <v>1259.28</v>
      </c>
      <c r="G2509" s="450">
        <v>1079.77</v>
      </c>
      <c r="H2509" s="426">
        <f t="shared" si="39"/>
        <v>1259.28</v>
      </c>
    </row>
    <row r="2510" spans="1:8" x14ac:dyDescent="0.25">
      <c r="A2510" s="449"/>
      <c r="B2510" s="449">
        <v>39501</v>
      </c>
      <c r="C2510" s="439" t="s">
        <v>8546</v>
      </c>
      <c r="D2510" s="449" t="s">
        <v>60</v>
      </c>
      <c r="E2510" s="449" t="s">
        <v>5365</v>
      </c>
      <c r="F2510" s="450">
        <v>1252.2</v>
      </c>
      <c r="G2510" s="450">
        <v>1073.7</v>
      </c>
      <c r="H2510" s="426">
        <f t="shared" si="39"/>
        <v>1252.2</v>
      </c>
    </row>
    <row r="2511" spans="1:8" x14ac:dyDescent="0.25">
      <c r="A2511" s="449"/>
      <c r="B2511" s="449">
        <v>39499</v>
      </c>
      <c r="C2511" s="439" t="s">
        <v>8547</v>
      </c>
      <c r="D2511" s="449" t="s">
        <v>60</v>
      </c>
      <c r="E2511" s="449" t="s">
        <v>5365</v>
      </c>
      <c r="F2511" s="450">
        <v>1525.01</v>
      </c>
      <c r="G2511" s="450">
        <v>1307.6199999999999</v>
      </c>
      <c r="H2511" s="426">
        <f t="shared" si="39"/>
        <v>1525.01</v>
      </c>
    </row>
    <row r="2512" spans="1:8" x14ac:dyDescent="0.25">
      <c r="A2512" s="449"/>
      <c r="B2512" s="449">
        <v>3733</v>
      </c>
      <c r="C2512" s="439" t="s">
        <v>8548</v>
      </c>
      <c r="D2512" s="449" t="s">
        <v>71</v>
      </c>
      <c r="E2512" s="449" t="s">
        <v>5365</v>
      </c>
      <c r="F2512" s="450">
        <v>84.51</v>
      </c>
      <c r="G2512" s="450">
        <v>109.11</v>
      </c>
      <c r="H2512" s="426">
        <f t="shared" si="39"/>
        <v>84.51</v>
      </c>
    </row>
    <row r="2513" spans="1:8" x14ac:dyDescent="0.25">
      <c r="A2513" s="449"/>
      <c r="B2513" s="449">
        <v>3731</v>
      </c>
      <c r="C2513" s="439" t="s">
        <v>8549</v>
      </c>
      <c r="D2513" s="449" t="s">
        <v>71</v>
      </c>
      <c r="E2513" s="449" t="s">
        <v>5365</v>
      </c>
      <c r="F2513" s="450">
        <v>75.61</v>
      </c>
      <c r="G2513" s="450">
        <v>97.62</v>
      </c>
      <c r="H2513" s="426">
        <f t="shared" si="39"/>
        <v>75.61</v>
      </c>
    </row>
    <row r="2514" spans="1:8" x14ac:dyDescent="0.25">
      <c r="A2514" s="449"/>
      <c r="B2514" s="449">
        <v>38137</v>
      </c>
      <c r="C2514" s="439" t="s">
        <v>8550</v>
      </c>
      <c r="D2514" s="449" t="s">
        <v>71</v>
      </c>
      <c r="E2514" s="449" t="s">
        <v>5365</v>
      </c>
      <c r="F2514" s="450">
        <v>90.44</v>
      </c>
      <c r="G2514" s="450">
        <v>116.76</v>
      </c>
      <c r="H2514" s="426">
        <f t="shared" si="39"/>
        <v>90.44</v>
      </c>
    </row>
    <row r="2515" spans="1:8" x14ac:dyDescent="0.25">
      <c r="A2515" s="449"/>
      <c r="B2515" s="449">
        <v>38138</v>
      </c>
      <c r="C2515" s="439" t="s">
        <v>8551</v>
      </c>
      <c r="D2515" s="449" t="s">
        <v>71</v>
      </c>
      <c r="E2515" s="449" t="s">
        <v>5365</v>
      </c>
      <c r="F2515" s="450">
        <v>93.9</v>
      </c>
      <c r="G2515" s="450">
        <v>121.23</v>
      </c>
      <c r="H2515" s="426">
        <f t="shared" si="39"/>
        <v>93.9</v>
      </c>
    </row>
    <row r="2516" spans="1:8" x14ac:dyDescent="0.25">
      <c r="A2516" s="449"/>
      <c r="B2516" s="449">
        <v>45318</v>
      </c>
      <c r="C2516" s="439" t="s">
        <v>14998</v>
      </c>
      <c r="D2516" s="449" t="s">
        <v>71</v>
      </c>
      <c r="E2516" s="449" t="s">
        <v>5365</v>
      </c>
      <c r="F2516" s="450"/>
      <c r="G2516" s="450">
        <v>135.26</v>
      </c>
      <c r="H2516" s="426">
        <f t="shared" si="39"/>
        <v>135.26</v>
      </c>
    </row>
    <row r="2517" spans="1:8" x14ac:dyDescent="0.25">
      <c r="A2517" s="449"/>
      <c r="B2517" s="449">
        <v>45319</v>
      </c>
      <c r="C2517" s="439" t="s">
        <v>14999</v>
      </c>
      <c r="D2517" s="449" t="s">
        <v>71</v>
      </c>
      <c r="E2517" s="449" t="s">
        <v>5365</v>
      </c>
      <c r="F2517" s="450"/>
      <c r="G2517" s="450">
        <v>152.16999999999999</v>
      </c>
      <c r="H2517" s="426">
        <f t="shared" si="39"/>
        <v>152.16999999999999</v>
      </c>
    </row>
    <row r="2518" spans="1:8" x14ac:dyDescent="0.25">
      <c r="A2518" s="449"/>
      <c r="B2518" s="449">
        <v>45320</v>
      </c>
      <c r="C2518" s="439" t="s">
        <v>15000</v>
      </c>
      <c r="D2518" s="449" t="s">
        <v>71</v>
      </c>
      <c r="E2518" s="449" t="s">
        <v>5365</v>
      </c>
      <c r="F2518" s="450"/>
      <c r="G2518" s="450">
        <v>197.15</v>
      </c>
      <c r="H2518" s="426">
        <f t="shared" si="39"/>
        <v>197.15</v>
      </c>
    </row>
    <row r="2519" spans="1:8" x14ac:dyDescent="0.25">
      <c r="A2519" s="449"/>
      <c r="B2519" s="449">
        <v>45315</v>
      </c>
      <c r="C2519" s="439" t="s">
        <v>15001</v>
      </c>
      <c r="D2519" s="449" t="s">
        <v>71</v>
      </c>
      <c r="E2519" s="449" t="s">
        <v>5365</v>
      </c>
      <c r="F2519" s="450"/>
      <c r="G2519" s="450">
        <v>89.02</v>
      </c>
      <c r="H2519" s="426">
        <f t="shared" si="39"/>
        <v>89.02</v>
      </c>
    </row>
    <row r="2520" spans="1:8" x14ac:dyDescent="0.25">
      <c r="A2520" s="449"/>
      <c r="B2520" s="449">
        <v>45316</v>
      </c>
      <c r="C2520" s="439" t="s">
        <v>15002</v>
      </c>
      <c r="D2520" s="449" t="s">
        <v>71</v>
      </c>
      <c r="E2520" s="449" t="s">
        <v>5365</v>
      </c>
      <c r="F2520" s="450"/>
      <c r="G2520" s="450">
        <v>102.11</v>
      </c>
      <c r="H2520" s="426">
        <f t="shared" si="39"/>
        <v>102.11</v>
      </c>
    </row>
    <row r="2521" spans="1:8" x14ac:dyDescent="0.25">
      <c r="A2521" s="449"/>
      <c r="B2521" s="449">
        <v>45317</v>
      </c>
      <c r="C2521" s="439" t="s">
        <v>15003</v>
      </c>
      <c r="D2521" s="449" t="s">
        <v>71</v>
      </c>
      <c r="E2521" s="449" t="s">
        <v>5365</v>
      </c>
      <c r="F2521" s="450"/>
      <c r="G2521" s="450">
        <v>121.17</v>
      </c>
      <c r="H2521" s="426">
        <f t="shared" si="39"/>
        <v>121.17</v>
      </c>
    </row>
    <row r="2522" spans="1:8" x14ac:dyDescent="0.25">
      <c r="A2522" s="449"/>
      <c r="B2522" s="449">
        <v>45313</v>
      </c>
      <c r="C2522" s="439" t="s">
        <v>15004</v>
      </c>
      <c r="D2522" s="449" t="s">
        <v>71</v>
      </c>
      <c r="E2522" s="449" t="s">
        <v>5365</v>
      </c>
      <c r="F2522" s="450"/>
      <c r="G2522" s="450">
        <v>116.77</v>
      </c>
      <c r="H2522" s="426">
        <f t="shared" si="39"/>
        <v>116.77</v>
      </c>
    </row>
    <row r="2523" spans="1:8" x14ac:dyDescent="0.25">
      <c r="A2523" s="449"/>
      <c r="B2523" s="449">
        <v>45314</v>
      </c>
      <c r="C2523" s="439" t="s">
        <v>15005</v>
      </c>
      <c r="D2523" s="449" t="s">
        <v>71</v>
      </c>
      <c r="E2523" s="449" t="s">
        <v>5365</v>
      </c>
      <c r="F2523" s="450"/>
      <c r="G2523" s="450">
        <v>164.11</v>
      </c>
      <c r="H2523" s="426">
        <f t="shared" si="39"/>
        <v>164.11</v>
      </c>
    </row>
    <row r="2524" spans="1:8" x14ac:dyDescent="0.25">
      <c r="A2524" s="449"/>
      <c r="B2524" s="449">
        <v>45309</v>
      </c>
      <c r="C2524" s="439" t="s">
        <v>15006</v>
      </c>
      <c r="D2524" s="449" t="s">
        <v>71</v>
      </c>
      <c r="E2524" s="449" t="s">
        <v>5365</v>
      </c>
      <c r="F2524" s="450"/>
      <c r="G2524" s="450">
        <v>82.21</v>
      </c>
      <c r="H2524" s="426">
        <f t="shared" si="39"/>
        <v>82.21</v>
      </c>
    </row>
    <row r="2525" spans="1:8" x14ac:dyDescent="0.25">
      <c r="A2525" s="449"/>
      <c r="B2525" s="449">
        <v>45310</v>
      </c>
      <c r="C2525" s="439" t="s">
        <v>15007</v>
      </c>
      <c r="D2525" s="449" t="s">
        <v>71</v>
      </c>
      <c r="E2525" s="449" t="s">
        <v>5365</v>
      </c>
      <c r="F2525" s="450"/>
      <c r="G2525" s="450">
        <v>95.69</v>
      </c>
      <c r="H2525" s="426">
        <f t="shared" si="39"/>
        <v>95.69</v>
      </c>
    </row>
    <row r="2526" spans="1:8" x14ac:dyDescent="0.25">
      <c r="A2526" s="449"/>
      <c r="B2526" s="449">
        <v>45311</v>
      </c>
      <c r="C2526" s="439" t="s">
        <v>15008</v>
      </c>
      <c r="D2526" s="449" t="s">
        <v>71</v>
      </c>
      <c r="E2526" s="449" t="s">
        <v>5365</v>
      </c>
      <c r="F2526" s="450"/>
      <c r="G2526" s="450">
        <v>104.2</v>
      </c>
      <c r="H2526" s="426">
        <f t="shared" si="39"/>
        <v>104.2</v>
      </c>
    </row>
    <row r="2527" spans="1:8" x14ac:dyDescent="0.25">
      <c r="A2527" s="449"/>
      <c r="B2527" s="449">
        <v>45312</v>
      </c>
      <c r="C2527" s="439" t="s">
        <v>15009</v>
      </c>
      <c r="D2527" s="449" t="s">
        <v>71</v>
      </c>
      <c r="E2527" s="449" t="s">
        <v>5365</v>
      </c>
      <c r="F2527" s="450"/>
      <c r="G2527" s="450">
        <v>126.11</v>
      </c>
      <c r="H2527" s="426">
        <f t="shared" si="39"/>
        <v>126.11</v>
      </c>
    </row>
    <row r="2528" spans="1:8" x14ac:dyDescent="0.25">
      <c r="A2528" s="449"/>
      <c r="B2528" s="449">
        <v>43342</v>
      </c>
      <c r="C2528" s="439" t="s">
        <v>15010</v>
      </c>
      <c r="D2528" s="449" t="s">
        <v>71</v>
      </c>
      <c r="E2528" s="449" t="s">
        <v>5365</v>
      </c>
      <c r="F2528" s="450"/>
      <c r="G2528" s="450">
        <v>89.02</v>
      </c>
      <c r="H2528" s="426">
        <f t="shared" si="39"/>
        <v>89.02</v>
      </c>
    </row>
    <row r="2529" spans="1:8" x14ac:dyDescent="0.25">
      <c r="A2529" s="449"/>
      <c r="B2529" s="449">
        <v>43343</v>
      </c>
      <c r="C2529" s="439" t="s">
        <v>15011</v>
      </c>
      <c r="D2529" s="449" t="s">
        <v>71</v>
      </c>
      <c r="E2529" s="449" t="s">
        <v>5365</v>
      </c>
      <c r="F2529" s="450"/>
      <c r="G2529" s="450">
        <v>93.21</v>
      </c>
      <c r="H2529" s="426">
        <f t="shared" si="39"/>
        <v>93.21</v>
      </c>
    </row>
    <row r="2530" spans="1:8" x14ac:dyDescent="0.25">
      <c r="A2530" s="449"/>
      <c r="B2530" s="449">
        <v>43344</v>
      </c>
      <c r="C2530" s="439" t="s">
        <v>15012</v>
      </c>
      <c r="D2530" s="449" t="s">
        <v>71</v>
      </c>
      <c r="E2530" s="449" t="s">
        <v>5365</v>
      </c>
      <c r="F2530" s="450"/>
      <c r="G2530" s="450">
        <v>112.32</v>
      </c>
      <c r="H2530" s="426">
        <f t="shared" si="39"/>
        <v>112.32</v>
      </c>
    </row>
    <row r="2531" spans="1:8" x14ac:dyDescent="0.25">
      <c r="A2531" s="449"/>
      <c r="B2531" s="449">
        <v>45307</v>
      </c>
      <c r="C2531" s="439" t="s">
        <v>15013</v>
      </c>
      <c r="D2531" s="449" t="s">
        <v>71</v>
      </c>
      <c r="E2531" s="449" t="s">
        <v>5365</v>
      </c>
      <c r="F2531" s="450"/>
      <c r="G2531" s="450">
        <v>120.44</v>
      </c>
      <c r="H2531" s="426">
        <f t="shared" si="39"/>
        <v>120.44</v>
      </c>
    </row>
    <row r="2532" spans="1:8" x14ac:dyDescent="0.25">
      <c r="A2532" s="449"/>
      <c r="B2532" s="449">
        <v>43345</v>
      </c>
      <c r="C2532" s="439" t="s">
        <v>15014</v>
      </c>
      <c r="D2532" s="449" t="s">
        <v>71</v>
      </c>
      <c r="E2532" s="449" t="s">
        <v>5365</v>
      </c>
      <c r="F2532" s="450"/>
      <c r="G2532" s="450">
        <v>84.7</v>
      </c>
      <c r="H2532" s="426">
        <f t="shared" si="39"/>
        <v>84.7</v>
      </c>
    </row>
    <row r="2533" spans="1:8" x14ac:dyDescent="0.25">
      <c r="A2533" s="449"/>
      <c r="B2533" s="449">
        <v>43346</v>
      </c>
      <c r="C2533" s="439" t="s">
        <v>15015</v>
      </c>
      <c r="D2533" s="449" t="s">
        <v>71</v>
      </c>
      <c r="E2533" s="449" t="s">
        <v>5365</v>
      </c>
      <c r="F2533" s="450"/>
      <c r="G2533" s="450">
        <v>86.4</v>
      </c>
      <c r="H2533" s="426">
        <f t="shared" si="39"/>
        <v>86.4</v>
      </c>
    </row>
    <row r="2534" spans="1:8" x14ac:dyDescent="0.25">
      <c r="A2534" s="449"/>
      <c r="B2534" s="449">
        <v>43347</v>
      </c>
      <c r="C2534" s="439" t="s">
        <v>15016</v>
      </c>
      <c r="D2534" s="449" t="s">
        <v>71</v>
      </c>
      <c r="E2534" s="449" t="s">
        <v>5365</v>
      </c>
      <c r="F2534" s="450"/>
      <c r="G2534" s="450">
        <v>97.4</v>
      </c>
      <c r="H2534" s="426">
        <f t="shared" si="39"/>
        <v>97.4</v>
      </c>
    </row>
    <row r="2535" spans="1:8" x14ac:dyDescent="0.25">
      <c r="A2535" s="449"/>
      <c r="B2535" s="449">
        <v>43348</v>
      </c>
      <c r="C2535" s="439" t="s">
        <v>15017</v>
      </c>
      <c r="D2535" s="449" t="s">
        <v>71</v>
      </c>
      <c r="E2535" s="449" t="s">
        <v>5365</v>
      </c>
      <c r="F2535" s="450"/>
      <c r="G2535" s="450">
        <v>108.17</v>
      </c>
      <c r="H2535" s="426">
        <f t="shared" si="39"/>
        <v>108.17</v>
      </c>
    </row>
    <row r="2536" spans="1:8" x14ac:dyDescent="0.25">
      <c r="A2536" s="449"/>
      <c r="B2536" s="449">
        <v>45308</v>
      </c>
      <c r="C2536" s="439" t="s">
        <v>15018</v>
      </c>
      <c r="D2536" s="449" t="s">
        <v>71</v>
      </c>
      <c r="E2536" s="449" t="s">
        <v>5365</v>
      </c>
      <c r="F2536" s="450"/>
      <c r="G2536" s="450">
        <v>120.44</v>
      </c>
      <c r="H2536" s="426">
        <f t="shared" si="39"/>
        <v>120.44</v>
      </c>
    </row>
    <row r="2537" spans="1:8" x14ac:dyDescent="0.25">
      <c r="A2537" s="449"/>
      <c r="B2537" s="449">
        <v>43349</v>
      </c>
      <c r="C2537" s="439" t="s">
        <v>15019</v>
      </c>
      <c r="D2537" s="449" t="s">
        <v>71</v>
      </c>
      <c r="E2537" s="449" t="s">
        <v>5365</v>
      </c>
      <c r="F2537" s="450"/>
      <c r="G2537" s="450">
        <v>74.39</v>
      </c>
      <c r="H2537" s="426">
        <f t="shared" si="39"/>
        <v>74.39</v>
      </c>
    </row>
    <row r="2538" spans="1:8" x14ac:dyDescent="0.25">
      <c r="A2538" s="449"/>
      <c r="B2538" s="449">
        <v>3736</v>
      </c>
      <c r="C2538" s="439" t="s">
        <v>13573</v>
      </c>
      <c r="D2538" s="449" t="s">
        <v>71</v>
      </c>
      <c r="E2538" s="449" t="s">
        <v>5365</v>
      </c>
      <c r="F2538" s="450"/>
      <c r="G2538" s="450">
        <v>38.75</v>
      </c>
      <c r="H2538" s="426">
        <f t="shared" si="39"/>
        <v>38.75</v>
      </c>
    </row>
    <row r="2539" spans="1:8" x14ac:dyDescent="0.25">
      <c r="A2539" s="449"/>
      <c r="B2539" s="449">
        <v>3741</v>
      </c>
      <c r="C2539" s="439" t="s">
        <v>13574</v>
      </c>
      <c r="D2539" s="449" t="s">
        <v>71</v>
      </c>
      <c r="E2539" s="449" t="s">
        <v>5365</v>
      </c>
      <c r="F2539" s="450"/>
      <c r="G2539" s="450">
        <v>41.89</v>
      </c>
      <c r="H2539" s="426">
        <f t="shared" si="39"/>
        <v>41.89</v>
      </c>
    </row>
    <row r="2540" spans="1:8" x14ac:dyDescent="0.25">
      <c r="A2540" s="449"/>
      <c r="B2540" s="449">
        <v>3737</v>
      </c>
      <c r="C2540" s="439" t="s">
        <v>13575</v>
      </c>
      <c r="D2540" s="449" t="s">
        <v>71</v>
      </c>
      <c r="E2540" s="449" t="s">
        <v>5365</v>
      </c>
      <c r="F2540" s="450"/>
      <c r="G2540" s="450">
        <v>57.07</v>
      </c>
      <c r="H2540" s="426">
        <f t="shared" si="39"/>
        <v>57.07</v>
      </c>
    </row>
    <row r="2541" spans="1:8" x14ac:dyDescent="0.25">
      <c r="A2541" s="449"/>
      <c r="B2541" s="449">
        <v>43353</v>
      </c>
      <c r="C2541" s="439" t="s">
        <v>15020</v>
      </c>
      <c r="D2541" s="449" t="s">
        <v>71</v>
      </c>
      <c r="E2541" s="449" t="s">
        <v>5365</v>
      </c>
      <c r="F2541" s="450"/>
      <c r="G2541" s="450">
        <v>62.83</v>
      </c>
      <c r="H2541" s="426">
        <f t="shared" si="39"/>
        <v>62.83</v>
      </c>
    </row>
    <row r="2542" spans="1:8" x14ac:dyDescent="0.25">
      <c r="A2542" s="449"/>
      <c r="B2542" s="449">
        <v>43350</v>
      </c>
      <c r="C2542" s="439" t="s">
        <v>15021</v>
      </c>
      <c r="D2542" s="449" t="s">
        <v>71</v>
      </c>
      <c r="E2542" s="449" t="s">
        <v>5365</v>
      </c>
      <c r="F2542" s="450"/>
      <c r="G2542" s="450">
        <v>78.540000000000006</v>
      </c>
      <c r="H2542" s="426">
        <f t="shared" si="39"/>
        <v>78.540000000000006</v>
      </c>
    </row>
    <row r="2543" spans="1:8" x14ac:dyDescent="0.25">
      <c r="A2543" s="449"/>
      <c r="B2543" s="449">
        <v>43351</v>
      </c>
      <c r="C2543" s="439" t="s">
        <v>15022</v>
      </c>
      <c r="D2543" s="449" t="s">
        <v>71</v>
      </c>
      <c r="E2543" s="449" t="s">
        <v>5365</v>
      </c>
      <c r="F2543" s="450"/>
      <c r="G2543" s="450">
        <v>86.71</v>
      </c>
      <c r="H2543" s="426">
        <f t="shared" si="39"/>
        <v>86.71</v>
      </c>
    </row>
    <row r="2544" spans="1:8" x14ac:dyDescent="0.25">
      <c r="A2544" s="449"/>
      <c r="B2544" s="449">
        <v>43352</v>
      </c>
      <c r="C2544" s="439" t="s">
        <v>15023</v>
      </c>
      <c r="D2544" s="449" t="s">
        <v>71</v>
      </c>
      <c r="E2544" s="449" t="s">
        <v>5365</v>
      </c>
      <c r="F2544" s="450"/>
      <c r="G2544" s="450">
        <v>105.78</v>
      </c>
      <c r="H2544" s="426">
        <f t="shared" si="39"/>
        <v>105.78</v>
      </c>
    </row>
    <row r="2545" spans="1:8" x14ac:dyDescent="0.25">
      <c r="A2545" s="449"/>
      <c r="B2545" s="449">
        <v>45306</v>
      </c>
      <c r="C2545" s="439" t="s">
        <v>15024</v>
      </c>
      <c r="D2545" s="449" t="s">
        <v>71</v>
      </c>
      <c r="E2545" s="449" t="s">
        <v>5365</v>
      </c>
      <c r="F2545" s="450"/>
      <c r="G2545" s="450">
        <v>137.19999999999999</v>
      </c>
      <c r="H2545" s="426">
        <f t="shared" si="39"/>
        <v>137.19999999999999</v>
      </c>
    </row>
    <row r="2546" spans="1:8" x14ac:dyDescent="0.25">
      <c r="A2546" s="449"/>
      <c r="B2546" s="449">
        <v>44379</v>
      </c>
      <c r="C2546" s="439" t="s">
        <v>15025</v>
      </c>
      <c r="D2546" s="449" t="s">
        <v>71</v>
      </c>
      <c r="E2546" s="449" t="s">
        <v>5365</v>
      </c>
      <c r="F2546" s="450"/>
      <c r="G2546" s="450">
        <v>89.02</v>
      </c>
      <c r="H2546" s="426">
        <f t="shared" si="39"/>
        <v>89.02</v>
      </c>
    </row>
    <row r="2547" spans="1:8" x14ac:dyDescent="0.25">
      <c r="A2547" s="449"/>
      <c r="B2547" s="449">
        <v>43355</v>
      </c>
      <c r="C2547" s="439" t="s">
        <v>15026</v>
      </c>
      <c r="D2547" s="449" t="s">
        <v>71</v>
      </c>
      <c r="E2547" s="449" t="s">
        <v>5365</v>
      </c>
      <c r="F2547" s="450"/>
      <c r="G2547" s="450">
        <v>103.39</v>
      </c>
      <c r="H2547" s="426">
        <f t="shared" si="39"/>
        <v>103.39</v>
      </c>
    </row>
    <row r="2548" spans="1:8" x14ac:dyDescent="0.25">
      <c r="A2548" s="449"/>
      <c r="B2548" s="449">
        <v>43356</v>
      </c>
      <c r="C2548" s="439" t="s">
        <v>15027</v>
      </c>
      <c r="D2548" s="449" t="s">
        <v>71</v>
      </c>
      <c r="E2548" s="449" t="s">
        <v>5365</v>
      </c>
      <c r="F2548" s="450"/>
      <c r="G2548" s="450">
        <v>121.64</v>
      </c>
      <c r="H2548" s="426">
        <f t="shared" si="39"/>
        <v>121.64</v>
      </c>
    </row>
    <row r="2549" spans="1:8" x14ac:dyDescent="0.25">
      <c r="A2549" s="449"/>
      <c r="B2549" s="449">
        <v>45305</v>
      </c>
      <c r="C2549" s="439" t="s">
        <v>15028</v>
      </c>
      <c r="D2549" s="449" t="s">
        <v>71</v>
      </c>
      <c r="E2549" s="449" t="s">
        <v>5365</v>
      </c>
      <c r="F2549" s="450"/>
      <c r="G2549" s="450">
        <v>148.35</v>
      </c>
      <c r="H2549" s="426">
        <f t="shared" si="39"/>
        <v>148.35</v>
      </c>
    </row>
    <row r="2550" spans="1:8" x14ac:dyDescent="0.25">
      <c r="A2550" s="449"/>
      <c r="B2550" s="449">
        <v>3742</v>
      </c>
      <c r="C2550" s="439" t="s">
        <v>8552</v>
      </c>
      <c r="D2550" s="449" t="s">
        <v>71</v>
      </c>
      <c r="E2550" s="449" t="s">
        <v>5365</v>
      </c>
      <c r="F2550" s="450"/>
      <c r="G2550" s="450">
        <v>55.8</v>
      </c>
      <c r="H2550" s="426">
        <f t="shared" si="39"/>
        <v>55.8</v>
      </c>
    </row>
    <row r="2551" spans="1:8" x14ac:dyDescent="0.25">
      <c r="A2551" s="449"/>
      <c r="B2551" s="449">
        <v>43357</v>
      </c>
      <c r="C2551" s="439" t="s">
        <v>15029</v>
      </c>
      <c r="D2551" s="449" t="s">
        <v>71</v>
      </c>
      <c r="E2551" s="449" t="s">
        <v>6189</v>
      </c>
      <c r="F2551" s="450"/>
      <c r="G2551" s="450">
        <v>68.599999999999994</v>
      </c>
      <c r="H2551" s="426">
        <f t="shared" si="39"/>
        <v>68.599999999999994</v>
      </c>
    </row>
    <row r="2552" spans="1:8" x14ac:dyDescent="0.25">
      <c r="A2552" s="449"/>
      <c r="B2552" s="449">
        <v>38194</v>
      </c>
      <c r="C2552" s="439" t="s">
        <v>8553</v>
      </c>
      <c r="D2552" s="449" t="s">
        <v>60</v>
      </c>
      <c r="E2552" s="449" t="s">
        <v>6189</v>
      </c>
      <c r="F2552" s="450">
        <v>4.6500000000000004</v>
      </c>
      <c r="G2552" s="450">
        <v>4.1100000000000003</v>
      </c>
      <c r="H2552" s="426">
        <f t="shared" si="39"/>
        <v>4.6500000000000004</v>
      </c>
    </row>
    <row r="2553" spans="1:8" x14ac:dyDescent="0.25">
      <c r="A2553" s="449"/>
      <c r="B2553" s="449">
        <v>38193</v>
      </c>
      <c r="C2553" s="439" t="s">
        <v>8554</v>
      </c>
      <c r="D2553" s="449" t="s">
        <v>60</v>
      </c>
      <c r="E2553" s="449" t="s">
        <v>5365</v>
      </c>
      <c r="F2553" s="450">
        <v>4.04</v>
      </c>
      <c r="G2553" s="450">
        <v>3.57</v>
      </c>
      <c r="H2553" s="426">
        <f t="shared" si="39"/>
        <v>4.04</v>
      </c>
    </row>
    <row r="2554" spans="1:8" x14ac:dyDescent="0.25">
      <c r="A2554" s="449"/>
      <c r="B2554" s="449">
        <v>39388</v>
      </c>
      <c r="C2554" s="439" t="s">
        <v>8555</v>
      </c>
      <c r="D2554" s="449" t="s">
        <v>60</v>
      </c>
      <c r="E2554" s="449" t="s">
        <v>5365</v>
      </c>
      <c r="F2554" s="450">
        <v>5.72</v>
      </c>
      <c r="G2554" s="450">
        <v>5.05</v>
      </c>
      <c r="H2554" s="426">
        <f t="shared" si="39"/>
        <v>5.72</v>
      </c>
    </row>
    <row r="2555" spans="1:8" x14ac:dyDescent="0.25">
      <c r="A2555" s="449"/>
      <c r="B2555" s="449">
        <v>39387</v>
      </c>
      <c r="C2555" s="439" t="s">
        <v>8556</v>
      </c>
      <c r="D2555" s="449" t="s">
        <v>60</v>
      </c>
      <c r="E2555" s="449" t="s">
        <v>5365</v>
      </c>
      <c r="F2555" s="450">
        <v>8.91</v>
      </c>
      <c r="G2555" s="450">
        <v>7.88</v>
      </c>
      <c r="H2555" s="426">
        <f t="shared" si="39"/>
        <v>8.91</v>
      </c>
    </row>
    <row r="2556" spans="1:8" x14ac:dyDescent="0.25">
      <c r="A2556" s="449"/>
      <c r="B2556" s="449">
        <v>39386</v>
      </c>
      <c r="C2556" s="439" t="s">
        <v>8557</v>
      </c>
      <c r="D2556" s="449" t="s">
        <v>60</v>
      </c>
      <c r="E2556" s="449" t="s">
        <v>5365</v>
      </c>
      <c r="F2556" s="450">
        <v>6.21</v>
      </c>
      <c r="G2556" s="450">
        <v>5.49</v>
      </c>
      <c r="H2556" s="426">
        <f t="shared" si="39"/>
        <v>6.21</v>
      </c>
    </row>
    <row r="2557" spans="1:8" x14ac:dyDescent="0.25">
      <c r="A2557" s="449"/>
      <c r="B2557" s="449">
        <v>45229</v>
      </c>
      <c r="C2557" s="439" t="s">
        <v>13576</v>
      </c>
      <c r="D2557" s="449" t="s">
        <v>60</v>
      </c>
      <c r="E2557" s="449" t="s">
        <v>5365</v>
      </c>
      <c r="F2557" s="450">
        <v>2.38</v>
      </c>
      <c r="G2557" s="450">
        <v>2.6</v>
      </c>
      <c r="H2557" s="426">
        <f t="shared" si="39"/>
        <v>2.38</v>
      </c>
    </row>
    <row r="2558" spans="1:8" x14ac:dyDescent="0.25">
      <c r="A2558" s="449"/>
      <c r="B2558" s="449">
        <v>746</v>
      </c>
      <c r="C2558" s="439" t="s">
        <v>8558</v>
      </c>
      <c r="D2558" s="449" t="s">
        <v>60</v>
      </c>
      <c r="E2558" s="449" t="s">
        <v>6189</v>
      </c>
      <c r="F2558" s="450">
        <v>2798</v>
      </c>
      <c r="G2558" s="450">
        <v>2287</v>
      </c>
      <c r="H2558" s="426">
        <f t="shared" si="39"/>
        <v>2798</v>
      </c>
    </row>
    <row r="2559" spans="1:8" x14ac:dyDescent="0.25">
      <c r="A2559" s="449"/>
      <c r="B2559" s="449">
        <v>20269</v>
      </c>
      <c r="C2559" s="439" t="s">
        <v>8559</v>
      </c>
      <c r="D2559" s="449" t="s">
        <v>60</v>
      </c>
      <c r="E2559" s="449" t="s">
        <v>5365</v>
      </c>
      <c r="F2559" s="450">
        <v>115.21</v>
      </c>
      <c r="G2559" s="450">
        <v>101.34</v>
      </c>
      <c r="H2559" s="426">
        <f t="shared" si="39"/>
        <v>115.21</v>
      </c>
    </row>
    <row r="2560" spans="1:8" x14ac:dyDescent="0.25">
      <c r="A2560" s="449"/>
      <c r="B2560" s="449">
        <v>20270</v>
      </c>
      <c r="C2560" s="439" t="s">
        <v>8560</v>
      </c>
      <c r="D2560" s="449" t="s">
        <v>60</v>
      </c>
      <c r="E2560" s="449" t="s">
        <v>5365</v>
      </c>
      <c r="F2560" s="450">
        <v>127.31</v>
      </c>
      <c r="G2560" s="450">
        <v>111.97</v>
      </c>
      <c r="H2560" s="426">
        <f t="shared" si="39"/>
        <v>127.31</v>
      </c>
    </row>
    <row r="2561" spans="1:8" x14ac:dyDescent="0.25">
      <c r="A2561" s="449"/>
      <c r="B2561" s="449">
        <v>11696</v>
      </c>
      <c r="C2561" s="439" t="s">
        <v>8561</v>
      </c>
      <c r="D2561" s="449" t="s">
        <v>60</v>
      </c>
      <c r="E2561" s="449" t="s">
        <v>5365</v>
      </c>
      <c r="F2561" s="450">
        <v>203.79</v>
      </c>
      <c r="G2561" s="450">
        <v>179.24</v>
      </c>
      <c r="H2561" s="426">
        <f t="shared" si="39"/>
        <v>203.79</v>
      </c>
    </row>
    <row r="2562" spans="1:8" x14ac:dyDescent="0.25">
      <c r="A2562" s="449"/>
      <c r="B2562" s="449">
        <v>10427</v>
      </c>
      <c r="C2562" s="439" t="s">
        <v>8562</v>
      </c>
      <c r="D2562" s="449" t="s">
        <v>60</v>
      </c>
      <c r="E2562" s="449" t="s">
        <v>5365</v>
      </c>
      <c r="F2562" s="450">
        <v>570.29</v>
      </c>
      <c r="G2562" s="450">
        <v>501.6</v>
      </c>
      <c r="H2562" s="426">
        <f t="shared" si="39"/>
        <v>570.29</v>
      </c>
    </row>
    <row r="2563" spans="1:8" x14ac:dyDescent="0.25">
      <c r="A2563" s="449"/>
      <c r="B2563" s="449">
        <v>10428</v>
      </c>
      <c r="C2563" s="439" t="s">
        <v>8563</v>
      </c>
      <c r="D2563" s="449" t="s">
        <v>60</v>
      </c>
      <c r="E2563" s="449" t="s">
        <v>5365</v>
      </c>
      <c r="F2563" s="450">
        <v>587.58000000000004</v>
      </c>
      <c r="G2563" s="450">
        <v>516.79999999999995</v>
      </c>
      <c r="H2563" s="426">
        <f t="shared" si="39"/>
        <v>587.58000000000004</v>
      </c>
    </row>
    <row r="2564" spans="1:8" x14ac:dyDescent="0.25">
      <c r="A2564" s="449"/>
      <c r="B2564" s="449">
        <v>36521</v>
      </c>
      <c r="C2564" s="439" t="s">
        <v>8564</v>
      </c>
      <c r="D2564" s="449" t="s">
        <v>60</v>
      </c>
      <c r="E2564" s="449" t="s">
        <v>5365</v>
      </c>
      <c r="F2564" s="450">
        <v>183.33</v>
      </c>
      <c r="G2564" s="450">
        <v>161.25</v>
      </c>
      <c r="H2564" s="426">
        <f t="shared" si="39"/>
        <v>183.33</v>
      </c>
    </row>
    <row r="2565" spans="1:8" x14ac:dyDescent="0.25">
      <c r="A2565" s="449"/>
      <c r="B2565" s="449">
        <v>36794</v>
      </c>
      <c r="C2565" s="439" t="s">
        <v>8565</v>
      </c>
      <c r="D2565" s="449" t="s">
        <v>60</v>
      </c>
      <c r="E2565" s="449" t="s">
        <v>5365</v>
      </c>
      <c r="F2565" s="450">
        <v>195.17</v>
      </c>
      <c r="G2565" s="450">
        <v>171.66</v>
      </c>
      <c r="H2565" s="426">
        <f t="shared" si="39"/>
        <v>195.17</v>
      </c>
    </row>
    <row r="2566" spans="1:8" x14ac:dyDescent="0.25">
      <c r="A2566" s="449"/>
      <c r="B2566" s="449">
        <v>10426</v>
      </c>
      <c r="C2566" s="439" t="s">
        <v>8566</v>
      </c>
      <c r="D2566" s="449" t="s">
        <v>60</v>
      </c>
      <c r="E2566" s="449" t="s">
        <v>5365</v>
      </c>
      <c r="F2566" s="450">
        <v>218.55</v>
      </c>
      <c r="G2566" s="450">
        <v>192.23</v>
      </c>
      <c r="H2566" s="426">
        <f t="shared" si="39"/>
        <v>218.55</v>
      </c>
    </row>
    <row r="2567" spans="1:8" x14ac:dyDescent="0.25">
      <c r="A2567" s="449"/>
      <c r="B2567" s="449">
        <v>10425</v>
      </c>
      <c r="C2567" s="439" t="s">
        <v>8567</v>
      </c>
      <c r="D2567" s="449" t="s">
        <v>60</v>
      </c>
      <c r="E2567" s="449" t="s">
        <v>5365</v>
      </c>
      <c r="F2567" s="450">
        <v>110.87</v>
      </c>
      <c r="G2567" s="450">
        <v>97.52</v>
      </c>
      <c r="H2567" s="426">
        <f t="shared" si="39"/>
        <v>110.87</v>
      </c>
    </row>
    <row r="2568" spans="1:8" x14ac:dyDescent="0.25">
      <c r="A2568" s="449"/>
      <c r="B2568" s="449">
        <v>10431</v>
      </c>
      <c r="C2568" s="439" t="s">
        <v>8568</v>
      </c>
      <c r="D2568" s="449" t="s">
        <v>60</v>
      </c>
      <c r="E2568" s="449" t="s">
        <v>5365</v>
      </c>
      <c r="F2568" s="450">
        <v>379.6</v>
      </c>
      <c r="G2568" s="450">
        <v>333.87</v>
      </c>
      <c r="H2568" s="426">
        <f t="shared" si="39"/>
        <v>379.6</v>
      </c>
    </row>
    <row r="2569" spans="1:8" x14ac:dyDescent="0.25">
      <c r="A2569" s="449"/>
      <c r="B2569" s="449">
        <v>10429</v>
      </c>
      <c r="C2569" s="439" t="s">
        <v>8569</v>
      </c>
      <c r="D2569" s="449" t="s">
        <v>60</v>
      </c>
      <c r="E2569" s="449" t="s">
        <v>5365</v>
      </c>
      <c r="F2569" s="450">
        <v>187.26</v>
      </c>
      <c r="G2569" s="450">
        <v>164.7</v>
      </c>
      <c r="H2569" s="426">
        <f t="shared" si="39"/>
        <v>187.26</v>
      </c>
    </row>
    <row r="2570" spans="1:8" x14ac:dyDescent="0.25">
      <c r="A2570" s="449"/>
      <c r="B2570" s="449">
        <v>10853</v>
      </c>
      <c r="C2570" s="439" t="s">
        <v>8570</v>
      </c>
      <c r="D2570" s="449" t="s">
        <v>60</v>
      </c>
      <c r="E2570" s="449" t="s">
        <v>5365</v>
      </c>
      <c r="F2570" s="450">
        <v>116.49</v>
      </c>
      <c r="G2570" s="450">
        <v>101.79</v>
      </c>
      <c r="H2570" s="426">
        <f t="shared" si="39"/>
        <v>116.49</v>
      </c>
    </row>
    <row r="2571" spans="1:8" x14ac:dyDescent="0.25">
      <c r="A2571" s="449"/>
      <c r="B2571" s="449">
        <v>5093</v>
      </c>
      <c r="C2571" s="439" t="s">
        <v>8571</v>
      </c>
      <c r="D2571" s="449" t="s">
        <v>6583</v>
      </c>
      <c r="E2571" s="449" t="s">
        <v>5365</v>
      </c>
      <c r="F2571" s="450">
        <v>19.29</v>
      </c>
      <c r="G2571" s="450">
        <v>17.36</v>
      </c>
      <c r="H2571" s="426">
        <f t="shared" si="39"/>
        <v>19.29</v>
      </c>
    </row>
    <row r="2572" spans="1:8" x14ac:dyDescent="0.25">
      <c r="A2572" s="449"/>
      <c r="B2572" s="449">
        <v>45254</v>
      </c>
      <c r="C2572" s="439" t="s">
        <v>13577</v>
      </c>
      <c r="D2572" s="449" t="s">
        <v>60</v>
      </c>
      <c r="E2572" s="449" t="s">
        <v>5365</v>
      </c>
      <c r="F2572" s="450">
        <v>30.47</v>
      </c>
      <c r="G2572" s="450">
        <v>34.15</v>
      </c>
      <c r="H2572" s="426">
        <f t="shared" ref="H2572:H2635" si="40">IF(F2572&gt;0,F2572,G2572)</f>
        <v>30.47</v>
      </c>
    </row>
    <row r="2573" spans="1:8" x14ac:dyDescent="0.25">
      <c r="A2573" s="449"/>
      <c r="B2573" s="449">
        <v>45253</v>
      </c>
      <c r="C2573" s="439" t="s">
        <v>13578</v>
      </c>
      <c r="D2573" s="449" t="s">
        <v>60</v>
      </c>
      <c r="E2573" s="449" t="s">
        <v>5365</v>
      </c>
      <c r="F2573" s="450">
        <v>39.49</v>
      </c>
      <c r="G2573" s="450">
        <v>44.27</v>
      </c>
      <c r="H2573" s="426">
        <f t="shared" si="40"/>
        <v>39.49</v>
      </c>
    </row>
    <row r="2574" spans="1:8" x14ac:dyDescent="0.25">
      <c r="A2574" s="449"/>
      <c r="B2574" s="449">
        <v>44331</v>
      </c>
      <c r="C2574" s="439" t="s">
        <v>8572</v>
      </c>
      <c r="D2574" s="449" t="s">
        <v>94</v>
      </c>
      <c r="E2574" s="449" t="s">
        <v>5365</v>
      </c>
      <c r="F2574" s="450">
        <v>63.56</v>
      </c>
      <c r="G2574" s="450">
        <v>62.03</v>
      </c>
      <c r="H2574" s="426">
        <f t="shared" si="40"/>
        <v>63.56</v>
      </c>
    </row>
    <row r="2575" spans="1:8" x14ac:dyDescent="0.25">
      <c r="A2575" s="449"/>
      <c r="B2575" s="449">
        <v>37768</v>
      </c>
      <c r="C2575" s="439" t="s">
        <v>8573</v>
      </c>
      <c r="D2575" s="449" t="s">
        <v>60</v>
      </c>
      <c r="E2575" s="449" t="s">
        <v>6189</v>
      </c>
      <c r="F2575" s="450"/>
      <c r="G2575" s="450">
        <v>315650</v>
      </c>
      <c r="H2575" s="426">
        <f t="shared" si="40"/>
        <v>315650</v>
      </c>
    </row>
    <row r="2576" spans="1:8" x14ac:dyDescent="0.25">
      <c r="A2576" s="449"/>
      <c r="B2576" s="449">
        <v>38382</v>
      </c>
      <c r="C2576" s="439" t="s">
        <v>8574</v>
      </c>
      <c r="D2576" s="449" t="s">
        <v>60</v>
      </c>
      <c r="E2576" s="449" t="s">
        <v>5365</v>
      </c>
      <c r="F2576" s="450">
        <v>13.67</v>
      </c>
      <c r="G2576" s="450">
        <v>14.97</v>
      </c>
      <c r="H2576" s="426">
        <f t="shared" si="40"/>
        <v>13.67</v>
      </c>
    </row>
    <row r="2577" spans="1:8" x14ac:dyDescent="0.25">
      <c r="A2577" s="449"/>
      <c r="B2577" s="449">
        <v>38383</v>
      </c>
      <c r="C2577" s="439" t="s">
        <v>8575</v>
      </c>
      <c r="D2577" s="449" t="s">
        <v>60</v>
      </c>
      <c r="E2577" s="449" t="s">
        <v>5365</v>
      </c>
      <c r="F2577" s="450">
        <v>2.17</v>
      </c>
      <c r="G2577" s="450">
        <v>2.38</v>
      </c>
      <c r="H2577" s="426">
        <f t="shared" si="40"/>
        <v>2.17</v>
      </c>
    </row>
    <row r="2578" spans="1:8" x14ac:dyDescent="0.25">
      <c r="A2578" s="449"/>
      <c r="B2578" s="449">
        <v>3768</v>
      </c>
      <c r="C2578" s="439" t="s">
        <v>8576</v>
      </c>
      <c r="D2578" s="449" t="s">
        <v>60</v>
      </c>
      <c r="E2578" s="449" t="s">
        <v>5365</v>
      </c>
      <c r="F2578" s="450">
        <v>4.4400000000000004</v>
      </c>
      <c r="G2578" s="450">
        <v>4.04</v>
      </c>
      <c r="H2578" s="426">
        <f t="shared" si="40"/>
        <v>4.4400000000000004</v>
      </c>
    </row>
    <row r="2579" spans="1:8" x14ac:dyDescent="0.25">
      <c r="A2579" s="449"/>
      <c r="B2579" s="449">
        <v>3767</v>
      </c>
      <c r="C2579" s="439" t="s">
        <v>8577</v>
      </c>
      <c r="D2579" s="449" t="s">
        <v>60</v>
      </c>
      <c r="E2579" s="449" t="s">
        <v>5365</v>
      </c>
      <c r="F2579" s="450">
        <v>1.48</v>
      </c>
      <c r="G2579" s="450">
        <v>1.35</v>
      </c>
      <c r="H2579" s="426">
        <f t="shared" si="40"/>
        <v>1.48</v>
      </c>
    </row>
    <row r="2580" spans="1:8" x14ac:dyDescent="0.25">
      <c r="A2580" s="449"/>
      <c r="B2580" s="449">
        <v>42440</v>
      </c>
      <c r="C2580" s="439" t="s">
        <v>8578</v>
      </c>
      <c r="D2580" s="449" t="s">
        <v>60</v>
      </c>
      <c r="E2580" s="449" t="s">
        <v>5365</v>
      </c>
      <c r="F2580" s="450"/>
      <c r="G2580" s="450">
        <v>1235.9100000000001</v>
      </c>
      <c r="H2580" s="426">
        <f t="shared" si="40"/>
        <v>1235.9100000000001</v>
      </c>
    </row>
    <row r="2581" spans="1:8" x14ac:dyDescent="0.25">
      <c r="A2581" s="449"/>
      <c r="B2581" s="449">
        <v>20193</v>
      </c>
      <c r="C2581" s="439" t="s">
        <v>8579</v>
      </c>
      <c r="D2581" s="449" t="s">
        <v>5367</v>
      </c>
      <c r="E2581" s="449" t="s">
        <v>5365</v>
      </c>
      <c r="F2581" s="450">
        <v>22.5</v>
      </c>
      <c r="G2581" s="450">
        <v>22.5</v>
      </c>
      <c r="H2581" s="426">
        <f t="shared" si="40"/>
        <v>22.5</v>
      </c>
    </row>
    <row r="2582" spans="1:8" x14ac:dyDescent="0.25">
      <c r="A2582" s="449"/>
      <c r="B2582" s="449">
        <v>10527</v>
      </c>
      <c r="C2582" s="439" t="s">
        <v>8580</v>
      </c>
      <c r="D2582" s="449" t="s">
        <v>8581</v>
      </c>
      <c r="E2582" s="449" t="s">
        <v>6189</v>
      </c>
      <c r="F2582" s="450">
        <v>30</v>
      </c>
      <c r="G2582" s="450">
        <v>30</v>
      </c>
      <c r="H2582" s="426">
        <f t="shared" si="40"/>
        <v>30</v>
      </c>
    </row>
    <row r="2583" spans="1:8" x14ac:dyDescent="0.25">
      <c r="A2583" s="449"/>
      <c r="B2583" s="449">
        <v>41805</v>
      </c>
      <c r="C2583" s="439" t="s">
        <v>8582</v>
      </c>
      <c r="D2583" s="449" t="s">
        <v>109</v>
      </c>
      <c r="E2583" s="449" t="s">
        <v>5365</v>
      </c>
      <c r="F2583" s="450">
        <v>862.5</v>
      </c>
      <c r="G2583" s="450">
        <v>862.5</v>
      </c>
      <c r="H2583" s="426">
        <f t="shared" si="40"/>
        <v>862.5</v>
      </c>
    </row>
    <row r="2584" spans="1:8" x14ac:dyDescent="0.25">
      <c r="A2584" s="449"/>
      <c r="B2584" s="449">
        <v>40271</v>
      </c>
      <c r="C2584" s="439" t="s">
        <v>8583</v>
      </c>
      <c r="D2584" s="449" t="s">
        <v>5368</v>
      </c>
      <c r="E2584" s="449" t="s">
        <v>5365</v>
      </c>
      <c r="F2584" s="450">
        <v>22.96</v>
      </c>
      <c r="G2584" s="450">
        <v>22.96</v>
      </c>
      <c r="H2584" s="426">
        <f t="shared" si="40"/>
        <v>22.96</v>
      </c>
    </row>
    <row r="2585" spans="1:8" x14ac:dyDescent="0.25">
      <c r="A2585" s="449"/>
      <c r="B2585" s="449">
        <v>40287</v>
      </c>
      <c r="C2585" s="439" t="s">
        <v>8584</v>
      </c>
      <c r="D2585" s="449" t="s">
        <v>109</v>
      </c>
      <c r="E2585" s="449" t="s">
        <v>5365</v>
      </c>
      <c r="F2585" s="450">
        <v>8.84</v>
      </c>
      <c r="G2585" s="450">
        <v>8.84</v>
      </c>
      <c r="H2585" s="426">
        <f t="shared" si="40"/>
        <v>8.84</v>
      </c>
    </row>
    <row r="2586" spans="1:8" x14ac:dyDescent="0.25">
      <c r="A2586" s="449"/>
      <c r="B2586" s="449">
        <v>10779</v>
      </c>
      <c r="C2586" s="439" t="s">
        <v>8585</v>
      </c>
      <c r="D2586" s="449" t="s">
        <v>109</v>
      </c>
      <c r="E2586" s="449" t="s">
        <v>5365</v>
      </c>
      <c r="F2586" s="450">
        <v>1375</v>
      </c>
      <c r="G2586" s="450">
        <v>1160.93</v>
      </c>
      <c r="H2586" s="426">
        <f t="shared" si="40"/>
        <v>1375</v>
      </c>
    </row>
    <row r="2587" spans="1:8" x14ac:dyDescent="0.25">
      <c r="A2587" s="449"/>
      <c r="B2587" s="449">
        <v>10777</v>
      </c>
      <c r="C2587" s="439" t="s">
        <v>8586</v>
      </c>
      <c r="D2587" s="449" t="s">
        <v>109</v>
      </c>
      <c r="E2587" s="449" t="s">
        <v>5365</v>
      </c>
      <c r="F2587" s="450">
        <v>1248.95</v>
      </c>
      <c r="G2587" s="450">
        <v>1054.51</v>
      </c>
      <c r="H2587" s="426">
        <f t="shared" si="40"/>
        <v>1248.95</v>
      </c>
    </row>
    <row r="2588" spans="1:8" x14ac:dyDescent="0.25">
      <c r="A2588" s="449"/>
      <c r="B2588" s="449">
        <v>10775</v>
      </c>
      <c r="C2588" s="439" t="s">
        <v>8587</v>
      </c>
      <c r="D2588" s="449" t="s">
        <v>109</v>
      </c>
      <c r="E2588" s="449" t="s">
        <v>6189</v>
      </c>
      <c r="F2588" s="450">
        <v>1100</v>
      </c>
      <c r="G2588" s="450">
        <v>928.75</v>
      </c>
      <c r="H2588" s="426">
        <f t="shared" si="40"/>
        <v>1100</v>
      </c>
    </row>
    <row r="2589" spans="1:8" x14ac:dyDescent="0.25">
      <c r="A2589" s="449"/>
      <c r="B2589" s="449">
        <v>10776</v>
      </c>
      <c r="C2589" s="439" t="s">
        <v>8588</v>
      </c>
      <c r="D2589" s="449" t="s">
        <v>109</v>
      </c>
      <c r="E2589" s="449" t="s">
        <v>5365</v>
      </c>
      <c r="F2589" s="450">
        <v>859.37</v>
      </c>
      <c r="G2589" s="450">
        <v>725.58</v>
      </c>
      <c r="H2589" s="426">
        <f t="shared" si="40"/>
        <v>859.37</v>
      </c>
    </row>
    <row r="2590" spans="1:8" x14ac:dyDescent="0.25">
      <c r="A2590" s="449"/>
      <c r="B2590" s="449">
        <v>10778</v>
      </c>
      <c r="C2590" s="439" t="s">
        <v>8589</v>
      </c>
      <c r="D2590" s="449" t="s">
        <v>109</v>
      </c>
      <c r="E2590" s="449" t="s">
        <v>5365</v>
      </c>
      <c r="F2590" s="450">
        <v>1375</v>
      </c>
      <c r="G2590" s="450">
        <v>1160.93</v>
      </c>
      <c r="H2590" s="426">
        <f t="shared" si="40"/>
        <v>1375</v>
      </c>
    </row>
    <row r="2591" spans="1:8" x14ac:dyDescent="0.25">
      <c r="A2591" s="449"/>
      <c r="B2591" s="449">
        <v>40339</v>
      </c>
      <c r="C2591" s="439" t="s">
        <v>8590</v>
      </c>
      <c r="D2591" s="449" t="s">
        <v>5368</v>
      </c>
      <c r="E2591" s="449" t="s">
        <v>5365</v>
      </c>
      <c r="F2591" s="450">
        <v>8.0500000000000007</v>
      </c>
      <c r="G2591" s="450">
        <v>8.0500000000000007</v>
      </c>
      <c r="H2591" s="426">
        <f t="shared" si="40"/>
        <v>8.0500000000000007</v>
      </c>
    </row>
    <row r="2592" spans="1:8" x14ac:dyDescent="0.25">
      <c r="A2592" s="449"/>
      <c r="B2592" s="449">
        <v>10749</v>
      </c>
      <c r="C2592" s="439" t="s">
        <v>8591</v>
      </c>
      <c r="D2592" s="449" t="s">
        <v>5368</v>
      </c>
      <c r="E2592" s="449" t="s">
        <v>5365</v>
      </c>
      <c r="F2592" s="450">
        <v>26.62</v>
      </c>
      <c r="G2592" s="450">
        <v>26.62</v>
      </c>
      <c r="H2592" s="426">
        <f t="shared" si="40"/>
        <v>26.62</v>
      </c>
    </row>
    <row r="2593" spans="1:8" x14ac:dyDescent="0.25">
      <c r="A2593" s="449"/>
      <c r="B2593" s="449">
        <v>40290</v>
      </c>
      <c r="C2593" s="439" t="s">
        <v>8592</v>
      </c>
      <c r="D2593" s="449" t="s">
        <v>5368</v>
      </c>
      <c r="E2593" s="449" t="s">
        <v>5365</v>
      </c>
      <c r="F2593" s="450">
        <v>14.4</v>
      </c>
      <c r="G2593" s="450">
        <v>14.4</v>
      </c>
      <c r="H2593" s="426">
        <f t="shared" si="40"/>
        <v>14.4</v>
      </c>
    </row>
    <row r="2594" spans="1:8" x14ac:dyDescent="0.25">
      <c r="A2594" s="449"/>
      <c r="B2594" s="449">
        <v>3346</v>
      </c>
      <c r="C2594" s="439" t="s">
        <v>8593</v>
      </c>
      <c r="D2594" s="449" t="s">
        <v>69</v>
      </c>
      <c r="E2594" s="449" t="s">
        <v>6189</v>
      </c>
      <c r="F2594" s="450">
        <v>22.27</v>
      </c>
      <c r="G2594" s="450">
        <v>24.72</v>
      </c>
      <c r="H2594" s="426">
        <f t="shared" si="40"/>
        <v>22.27</v>
      </c>
    </row>
    <row r="2595" spans="1:8" x14ac:dyDescent="0.25">
      <c r="A2595" s="449"/>
      <c r="B2595" s="449">
        <v>3348</v>
      </c>
      <c r="C2595" s="439" t="s">
        <v>8594</v>
      </c>
      <c r="D2595" s="449" t="s">
        <v>69</v>
      </c>
      <c r="E2595" s="449" t="s">
        <v>5365</v>
      </c>
      <c r="F2595" s="450">
        <v>26.64</v>
      </c>
      <c r="G2595" s="450">
        <v>29.57</v>
      </c>
      <c r="H2595" s="426">
        <f t="shared" si="40"/>
        <v>26.64</v>
      </c>
    </row>
    <row r="2596" spans="1:8" x14ac:dyDescent="0.25">
      <c r="A2596" s="449"/>
      <c r="B2596" s="449">
        <v>39833</v>
      </c>
      <c r="C2596" s="439" t="s">
        <v>8595</v>
      </c>
      <c r="D2596" s="449" t="s">
        <v>69</v>
      </c>
      <c r="E2596" s="449" t="s">
        <v>5365</v>
      </c>
      <c r="F2596" s="450">
        <v>36.49</v>
      </c>
      <c r="G2596" s="450">
        <v>40.5</v>
      </c>
      <c r="H2596" s="426">
        <f t="shared" si="40"/>
        <v>36.49</v>
      </c>
    </row>
    <row r="2597" spans="1:8" x14ac:dyDescent="0.25">
      <c r="A2597" s="449"/>
      <c r="B2597" s="449">
        <v>7252</v>
      </c>
      <c r="C2597" s="439" t="s">
        <v>8596</v>
      </c>
      <c r="D2597" s="449" t="s">
        <v>69</v>
      </c>
      <c r="E2597" s="449" t="s">
        <v>5365</v>
      </c>
      <c r="F2597" s="450"/>
      <c r="G2597" s="450">
        <v>2.48</v>
      </c>
      <c r="H2597" s="426">
        <f t="shared" si="40"/>
        <v>2.48</v>
      </c>
    </row>
    <row r="2598" spans="1:8" x14ac:dyDescent="0.25">
      <c r="A2598" s="449"/>
      <c r="B2598" s="449">
        <v>7247</v>
      </c>
      <c r="C2598" s="439" t="s">
        <v>8597</v>
      </c>
      <c r="D2598" s="449" t="s">
        <v>69</v>
      </c>
      <c r="E2598" s="449" t="s">
        <v>6189</v>
      </c>
      <c r="F2598" s="450"/>
      <c r="G2598" s="450">
        <v>2.48</v>
      </c>
      <c r="H2598" s="426">
        <f t="shared" si="40"/>
        <v>2.48</v>
      </c>
    </row>
    <row r="2599" spans="1:8" x14ac:dyDescent="0.25">
      <c r="A2599" s="449"/>
      <c r="B2599" s="449">
        <v>40291</v>
      </c>
      <c r="C2599" s="439" t="s">
        <v>8598</v>
      </c>
      <c r="D2599" s="449" t="s">
        <v>5368</v>
      </c>
      <c r="E2599" s="449" t="s">
        <v>5365</v>
      </c>
      <c r="F2599" s="450">
        <v>750</v>
      </c>
      <c r="G2599" s="450">
        <v>750</v>
      </c>
      <c r="H2599" s="426">
        <f t="shared" si="40"/>
        <v>750</v>
      </c>
    </row>
    <row r="2600" spans="1:8" x14ac:dyDescent="0.25">
      <c r="A2600" s="449"/>
      <c r="B2600" s="449">
        <v>40275</v>
      </c>
      <c r="C2600" s="439" t="s">
        <v>8599</v>
      </c>
      <c r="D2600" s="449" t="s">
        <v>5368</v>
      </c>
      <c r="E2600" s="449" t="s">
        <v>5365</v>
      </c>
      <c r="F2600" s="450">
        <v>24</v>
      </c>
      <c r="G2600" s="450">
        <v>24</v>
      </c>
      <c r="H2600" s="426">
        <f t="shared" si="40"/>
        <v>24</v>
      </c>
    </row>
    <row r="2601" spans="1:8" x14ac:dyDescent="0.25">
      <c r="A2601" s="449"/>
      <c r="B2601" s="449">
        <v>42408</v>
      </c>
      <c r="C2601" s="439" t="s">
        <v>8600</v>
      </c>
      <c r="D2601" s="449" t="s">
        <v>71</v>
      </c>
      <c r="E2601" s="449" t="s">
        <v>5365</v>
      </c>
      <c r="F2601" s="450">
        <v>2.08</v>
      </c>
      <c r="G2601" s="450">
        <v>2.2799999999999998</v>
      </c>
      <c r="H2601" s="426">
        <f t="shared" si="40"/>
        <v>2.08</v>
      </c>
    </row>
    <row r="2602" spans="1:8" x14ac:dyDescent="0.25">
      <c r="A2602" s="449"/>
      <c r="B2602" s="449">
        <v>3777</v>
      </c>
      <c r="C2602" s="439" t="s">
        <v>8601</v>
      </c>
      <c r="D2602" s="449" t="s">
        <v>71</v>
      </c>
      <c r="E2602" s="449" t="s">
        <v>5365</v>
      </c>
      <c r="F2602" s="450">
        <v>1.83</v>
      </c>
      <c r="G2602" s="450">
        <v>2.0099999999999998</v>
      </c>
      <c r="H2602" s="426">
        <f t="shared" si="40"/>
        <v>1.83</v>
      </c>
    </row>
    <row r="2603" spans="1:8" x14ac:dyDescent="0.25">
      <c r="A2603" s="449"/>
      <c r="B2603" s="449">
        <v>44699</v>
      </c>
      <c r="C2603" s="439" t="s">
        <v>8602</v>
      </c>
      <c r="D2603" s="449" t="s">
        <v>81</v>
      </c>
      <c r="E2603" s="449" t="s">
        <v>5365</v>
      </c>
      <c r="F2603" s="450">
        <v>49.02</v>
      </c>
      <c r="G2603" s="450">
        <v>48.38</v>
      </c>
      <c r="H2603" s="426">
        <f t="shared" si="40"/>
        <v>49.02</v>
      </c>
    </row>
    <row r="2604" spans="1:8" x14ac:dyDescent="0.25">
      <c r="A2604" s="449"/>
      <c r="B2604" s="449">
        <v>3798</v>
      </c>
      <c r="C2604" s="439" t="s">
        <v>8603</v>
      </c>
      <c r="D2604" s="449" t="s">
        <v>60</v>
      </c>
      <c r="E2604" s="449" t="s">
        <v>5365</v>
      </c>
      <c r="F2604" s="450"/>
      <c r="G2604" s="450">
        <v>75.48</v>
      </c>
      <c r="H2604" s="426">
        <f t="shared" si="40"/>
        <v>75.48</v>
      </c>
    </row>
    <row r="2605" spans="1:8" x14ac:dyDescent="0.25">
      <c r="A2605" s="449"/>
      <c r="B2605" s="449">
        <v>38769</v>
      </c>
      <c r="C2605" s="439" t="s">
        <v>8604</v>
      </c>
      <c r="D2605" s="449" t="s">
        <v>60</v>
      </c>
      <c r="E2605" s="449" t="s">
        <v>5365</v>
      </c>
      <c r="F2605" s="450"/>
      <c r="G2605" s="450">
        <v>58.95</v>
      </c>
      <c r="H2605" s="426">
        <f t="shared" si="40"/>
        <v>58.95</v>
      </c>
    </row>
    <row r="2606" spans="1:8" x14ac:dyDescent="0.25">
      <c r="A2606" s="449"/>
      <c r="B2606" s="449">
        <v>38774</v>
      </c>
      <c r="C2606" s="439" t="s">
        <v>8605</v>
      </c>
      <c r="D2606" s="449" t="s">
        <v>60</v>
      </c>
      <c r="E2606" s="449" t="s">
        <v>5365</v>
      </c>
      <c r="F2606" s="450">
        <v>11.68</v>
      </c>
      <c r="G2606" s="450">
        <v>10.32</v>
      </c>
      <c r="H2606" s="426">
        <f t="shared" si="40"/>
        <v>11.68</v>
      </c>
    </row>
    <row r="2607" spans="1:8" x14ac:dyDescent="0.25">
      <c r="A2607" s="449"/>
      <c r="B2607" s="449">
        <v>42247</v>
      </c>
      <c r="C2607" s="439" t="s">
        <v>8606</v>
      </c>
      <c r="D2607" s="449" t="s">
        <v>60</v>
      </c>
      <c r="E2607" s="449" t="s">
        <v>5365</v>
      </c>
      <c r="F2607" s="450">
        <v>398.73</v>
      </c>
      <c r="G2607" s="450">
        <v>352.42</v>
      </c>
      <c r="H2607" s="426">
        <f t="shared" si="40"/>
        <v>398.73</v>
      </c>
    </row>
    <row r="2608" spans="1:8" x14ac:dyDescent="0.25">
      <c r="A2608" s="449"/>
      <c r="B2608" s="449">
        <v>42248</v>
      </c>
      <c r="C2608" s="439" t="s">
        <v>8607</v>
      </c>
      <c r="D2608" s="449" t="s">
        <v>60</v>
      </c>
      <c r="E2608" s="449" t="s">
        <v>5365</v>
      </c>
      <c r="F2608" s="450">
        <v>463.15</v>
      </c>
      <c r="G2608" s="450">
        <v>409.37</v>
      </c>
      <c r="H2608" s="426">
        <f t="shared" si="40"/>
        <v>463.15</v>
      </c>
    </row>
    <row r="2609" spans="1:8" x14ac:dyDescent="0.25">
      <c r="A2609" s="449"/>
      <c r="B2609" s="449">
        <v>42249</v>
      </c>
      <c r="C2609" s="439" t="s">
        <v>8608</v>
      </c>
      <c r="D2609" s="449" t="s">
        <v>60</v>
      </c>
      <c r="E2609" s="449" t="s">
        <v>5365</v>
      </c>
      <c r="F2609" s="450">
        <v>767.28</v>
      </c>
      <c r="G2609" s="450">
        <v>678.18</v>
      </c>
      <c r="H2609" s="426">
        <f t="shared" si="40"/>
        <v>767.28</v>
      </c>
    </row>
    <row r="2610" spans="1:8" x14ac:dyDescent="0.25">
      <c r="A2610" s="449"/>
      <c r="B2610" s="449">
        <v>42244</v>
      </c>
      <c r="C2610" s="439" t="s">
        <v>8609</v>
      </c>
      <c r="D2610" s="449" t="s">
        <v>60</v>
      </c>
      <c r="E2610" s="449" t="s">
        <v>5365</v>
      </c>
      <c r="F2610" s="450">
        <v>119.82</v>
      </c>
      <c r="G2610" s="450">
        <v>105.91</v>
      </c>
      <c r="H2610" s="426">
        <f t="shared" si="40"/>
        <v>119.82</v>
      </c>
    </row>
    <row r="2611" spans="1:8" x14ac:dyDescent="0.25">
      <c r="A2611" s="449"/>
      <c r="B2611" s="449">
        <v>42245</v>
      </c>
      <c r="C2611" s="439" t="s">
        <v>8610</v>
      </c>
      <c r="D2611" s="449" t="s">
        <v>60</v>
      </c>
      <c r="E2611" s="449" t="s">
        <v>5365</v>
      </c>
      <c r="F2611" s="450">
        <v>221.12</v>
      </c>
      <c r="G2611" s="450">
        <v>195.44</v>
      </c>
      <c r="H2611" s="426">
        <f t="shared" si="40"/>
        <v>221.12</v>
      </c>
    </row>
    <row r="2612" spans="1:8" x14ac:dyDescent="0.25">
      <c r="A2612" s="449"/>
      <c r="B2612" s="449">
        <v>42246</v>
      </c>
      <c r="C2612" s="439" t="s">
        <v>8611</v>
      </c>
      <c r="D2612" s="449" t="s">
        <v>60</v>
      </c>
      <c r="E2612" s="449" t="s">
        <v>5365</v>
      </c>
      <c r="F2612" s="450">
        <v>244.76</v>
      </c>
      <c r="G2612" s="450">
        <v>216.34</v>
      </c>
      <c r="H2612" s="426">
        <f t="shared" si="40"/>
        <v>244.76</v>
      </c>
    </row>
    <row r="2613" spans="1:8" x14ac:dyDescent="0.25">
      <c r="A2613" s="449"/>
      <c r="B2613" s="449">
        <v>42243</v>
      </c>
      <c r="C2613" s="439" t="s">
        <v>8612</v>
      </c>
      <c r="D2613" s="449" t="s">
        <v>60</v>
      </c>
      <c r="E2613" s="449" t="s">
        <v>5365</v>
      </c>
      <c r="F2613" s="450">
        <v>295.14</v>
      </c>
      <c r="G2613" s="450">
        <v>260.87</v>
      </c>
      <c r="H2613" s="426">
        <f t="shared" si="40"/>
        <v>295.14</v>
      </c>
    </row>
    <row r="2614" spans="1:8" x14ac:dyDescent="0.25">
      <c r="A2614" s="449"/>
      <c r="B2614" s="449">
        <v>38889</v>
      </c>
      <c r="C2614" s="439" t="s">
        <v>8613</v>
      </c>
      <c r="D2614" s="449" t="s">
        <v>60</v>
      </c>
      <c r="E2614" s="449" t="s">
        <v>5365</v>
      </c>
      <c r="F2614" s="450"/>
      <c r="G2614" s="450">
        <v>45.18</v>
      </c>
      <c r="H2614" s="426">
        <f t="shared" si="40"/>
        <v>45.18</v>
      </c>
    </row>
    <row r="2615" spans="1:8" x14ac:dyDescent="0.25">
      <c r="A2615" s="449"/>
      <c r="B2615" s="449">
        <v>38784</v>
      </c>
      <c r="C2615" s="439" t="s">
        <v>8614</v>
      </c>
      <c r="D2615" s="449" t="s">
        <v>60</v>
      </c>
      <c r="E2615" s="449" t="s">
        <v>5365</v>
      </c>
      <c r="F2615" s="450"/>
      <c r="G2615" s="450">
        <v>60.44</v>
      </c>
      <c r="H2615" s="426">
        <f t="shared" si="40"/>
        <v>60.44</v>
      </c>
    </row>
    <row r="2616" spans="1:8" x14ac:dyDescent="0.25">
      <c r="A2616" s="449"/>
      <c r="B2616" s="449">
        <v>3780</v>
      </c>
      <c r="C2616" s="439" t="s">
        <v>8615</v>
      </c>
      <c r="D2616" s="449" t="s">
        <v>60</v>
      </c>
      <c r="E2616" s="449" t="s">
        <v>6189</v>
      </c>
      <c r="F2616" s="450"/>
      <c r="G2616" s="450">
        <v>92.94</v>
      </c>
      <c r="H2616" s="426">
        <f t="shared" si="40"/>
        <v>92.94</v>
      </c>
    </row>
    <row r="2617" spans="1:8" x14ac:dyDescent="0.25">
      <c r="A2617" s="449"/>
      <c r="B2617" s="449">
        <v>38773</v>
      </c>
      <c r="C2617" s="439" t="s">
        <v>8616</v>
      </c>
      <c r="D2617" s="449" t="s">
        <v>60</v>
      </c>
      <c r="E2617" s="449" t="s">
        <v>5365</v>
      </c>
      <c r="F2617" s="450"/>
      <c r="G2617" s="450">
        <v>5.93</v>
      </c>
      <c r="H2617" s="426">
        <f t="shared" si="40"/>
        <v>5.93</v>
      </c>
    </row>
    <row r="2618" spans="1:8" x14ac:dyDescent="0.25">
      <c r="A2618" s="449"/>
      <c r="B2618" s="449">
        <v>12271</v>
      </c>
      <c r="C2618" s="439" t="s">
        <v>8617</v>
      </c>
      <c r="D2618" s="449" t="s">
        <v>60</v>
      </c>
      <c r="E2618" s="449" t="s">
        <v>5365</v>
      </c>
      <c r="F2618" s="450"/>
      <c r="G2618" s="450">
        <v>330.57</v>
      </c>
      <c r="H2618" s="426">
        <f t="shared" si="40"/>
        <v>330.57</v>
      </c>
    </row>
    <row r="2619" spans="1:8" x14ac:dyDescent="0.25">
      <c r="A2619" s="449"/>
      <c r="B2619" s="449">
        <v>39385</v>
      </c>
      <c r="C2619" s="439" t="s">
        <v>8618</v>
      </c>
      <c r="D2619" s="449" t="s">
        <v>60</v>
      </c>
      <c r="E2619" s="449" t="s">
        <v>5365</v>
      </c>
      <c r="F2619" s="450">
        <v>10.68</v>
      </c>
      <c r="G2619" s="450">
        <v>9.44</v>
      </c>
      <c r="H2619" s="426">
        <f t="shared" si="40"/>
        <v>10.68</v>
      </c>
    </row>
    <row r="2620" spans="1:8" x14ac:dyDescent="0.25">
      <c r="A2620" s="449"/>
      <c r="B2620" s="449">
        <v>39389</v>
      </c>
      <c r="C2620" s="439" t="s">
        <v>8619</v>
      </c>
      <c r="D2620" s="449" t="s">
        <v>60</v>
      </c>
      <c r="E2620" s="449" t="s">
        <v>5365</v>
      </c>
      <c r="F2620" s="450">
        <v>11.59</v>
      </c>
      <c r="G2620" s="450">
        <v>10.24</v>
      </c>
      <c r="H2620" s="426">
        <f t="shared" si="40"/>
        <v>11.59</v>
      </c>
    </row>
    <row r="2621" spans="1:8" x14ac:dyDescent="0.25">
      <c r="A2621" s="449"/>
      <c r="B2621" s="449">
        <v>39390</v>
      </c>
      <c r="C2621" s="439" t="s">
        <v>8620</v>
      </c>
      <c r="D2621" s="449" t="s">
        <v>60</v>
      </c>
      <c r="E2621" s="449" t="s">
        <v>5365</v>
      </c>
      <c r="F2621" s="450">
        <v>24.3</v>
      </c>
      <c r="G2621" s="450">
        <v>21.47</v>
      </c>
      <c r="H2621" s="426">
        <f t="shared" si="40"/>
        <v>24.3</v>
      </c>
    </row>
    <row r="2622" spans="1:8" x14ac:dyDescent="0.25">
      <c r="A2622" s="449"/>
      <c r="B2622" s="449">
        <v>39391</v>
      </c>
      <c r="C2622" s="439" t="s">
        <v>8621</v>
      </c>
      <c r="D2622" s="449" t="s">
        <v>60</v>
      </c>
      <c r="E2622" s="449" t="s">
        <v>5365</v>
      </c>
      <c r="F2622" s="450">
        <v>27.28</v>
      </c>
      <c r="G2622" s="450">
        <v>24.11</v>
      </c>
      <c r="H2622" s="426">
        <f t="shared" si="40"/>
        <v>27.28</v>
      </c>
    </row>
    <row r="2623" spans="1:8" x14ac:dyDescent="0.25">
      <c r="A2623" s="449"/>
      <c r="B2623" s="449">
        <v>3803</v>
      </c>
      <c r="C2623" s="439" t="s">
        <v>8622</v>
      </c>
      <c r="D2623" s="449" t="s">
        <v>60</v>
      </c>
      <c r="E2623" s="449" t="s">
        <v>5365</v>
      </c>
      <c r="F2623" s="450"/>
      <c r="G2623" s="450">
        <v>55.9</v>
      </c>
      <c r="H2623" s="426">
        <f t="shared" si="40"/>
        <v>55.9</v>
      </c>
    </row>
    <row r="2624" spans="1:8" x14ac:dyDescent="0.25">
      <c r="A2624" s="449"/>
      <c r="B2624" s="449">
        <v>38770</v>
      </c>
      <c r="C2624" s="439" t="s">
        <v>8623</v>
      </c>
      <c r="D2624" s="449" t="s">
        <v>60</v>
      </c>
      <c r="E2624" s="449" t="s">
        <v>5365</v>
      </c>
      <c r="F2624" s="450"/>
      <c r="G2624" s="450">
        <v>64.72</v>
      </c>
      <c r="H2624" s="426">
        <f t="shared" si="40"/>
        <v>64.72</v>
      </c>
    </row>
    <row r="2625" spans="1:8" x14ac:dyDescent="0.25">
      <c r="A2625" s="449"/>
      <c r="B2625" s="449">
        <v>12267</v>
      </c>
      <c r="C2625" s="439" t="s">
        <v>8624</v>
      </c>
      <c r="D2625" s="449" t="s">
        <v>60</v>
      </c>
      <c r="E2625" s="449" t="s">
        <v>5365</v>
      </c>
      <c r="F2625" s="450"/>
      <c r="G2625" s="450">
        <v>189.67</v>
      </c>
      <c r="H2625" s="426">
        <f t="shared" si="40"/>
        <v>189.67</v>
      </c>
    </row>
    <row r="2626" spans="1:8" x14ac:dyDescent="0.25">
      <c r="A2626" s="449"/>
      <c r="B2626" s="449">
        <v>43265</v>
      </c>
      <c r="C2626" s="439" t="s">
        <v>8625</v>
      </c>
      <c r="D2626" s="449" t="s">
        <v>60</v>
      </c>
      <c r="E2626" s="449" t="s">
        <v>5365</v>
      </c>
      <c r="F2626" s="450">
        <v>33.409999999999997</v>
      </c>
      <c r="G2626" s="450">
        <v>29.53</v>
      </c>
      <c r="H2626" s="426">
        <f t="shared" si="40"/>
        <v>33.409999999999997</v>
      </c>
    </row>
    <row r="2627" spans="1:8" x14ac:dyDescent="0.25">
      <c r="A2627" s="449"/>
      <c r="B2627" s="449">
        <v>12266</v>
      </c>
      <c r="C2627" s="439" t="s">
        <v>8626</v>
      </c>
      <c r="D2627" s="449" t="s">
        <v>60</v>
      </c>
      <c r="E2627" s="449" t="s">
        <v>5365</v>
      </c>
      <c r="F2627" s="450"/>
      <c r="G2627" s="450">
        <v>97.08</v>
      </c>
      <c r="H2627" s="426">
        <f t="shared" si="40"/>
        <v>97.08</v>
      </c>
    </row>
    <row r="2628" spans="1:8" x14ac:dyDescent="0.25">
      <c r="A2628" s="449"/>
      <c r="B2628" s="449">
        <v>39378</v>
      </c>
      <c r="C2628" s="439" t="s">
        <v>8627</v>
      </c>
      <c r="D2628" s="449" t="s">
        <v>60</v>
      </c>
      <c r="E2628" s="449" t="s">
        <v>5365</v>
      </c>
      <c r="F2628" s="450"/>
      <c r="G2628" s="450">
        <v>68.83</v>
      </c>
      <c r="H2628" s="426">
        <f t="shared" si="40"/>
        <v>68.83</v>
      </c>
    </row>
    <row r="2629" spans="1:8" x14ac:dyDescent="0.25">
      <c r="A2629" s="449"/>
      <c r="B2629" s="449">
        <v>43543</v>
      </c>
      <c r="C2629" s="439" t="s">
        <v>8628</v>
      </c>
      <c r="D2629" s="449" t="s">
        <v>60</v>
      </c>
      <c r="E2629" s="449" t="s">
        <v>5365</v>
      </c>
      <c r="F2629" s="450"/>
      <c r="G2629" s="450">
        <v>143.38999999999999</v>
      </c>
      <c r="H2629" s="426">
        <f t="shared" si="40"/>
        <v>143.38999999999999</v>
      </c>
    </row>
    <row r="2630" spans="1:8" x14ac:dyDescent="0.25">
      <c r="A2630" s="449"/>
      <c r="B2630" s="449">
        <v>38775</v>
      </c>
      <c r="C2630" s="439" t="s">
        <v>8629</v>
      </c>
      <c r="D2630" s="449" t="s">
        <v>60</v>
      </c>
      <c r="E2630" s="449" t="s">
        <v>5365</v>
      </c>
      <c r="F2630" s="450"/>
      <c r="G2630" s="450">
        <v>72.97</v>
      </c>
      <c r="H2630" s="426">
        <f t="shared" si="40"/>
        <v>72.97</v>
      </c>
    </row>
    <row r="2631" spans="1:8" x14ac:dyDescent="0.25">
      <c r="A2631" s="449"/>
      <c r="B2631" s="449">
        <v>44252</v>
      </c>
      <c r="C2631" s="439" t="s">
        <v>8630</v>
      </c>
      <c r="D2631" s="449" t="s">
        <v>60</v>
      </c>
      <c r="E2631" s="449" t="s">
        <v>5365</v>
      </c>
      <c r="F2631" s="450">
        <v>237.53</v>
      </c>
      <c r="G2631" s="450">
        <v>184.99</v>
      </c>
      <c r="H2631" s="426">
        <f t="shared" si="40"/>
        <v>237.53</v>
      </c>
    </row>
    <row r="2632" spans="1:8" x14ac:dyDescent="0.25">
      <c r="A2632" s="449"/>
      <c r="B2632" s="449">
        <v>21119</v>
      </c>
      <c r="C2632" s="439" t="s">
        <v>8631</v>
      </c>
      <c r="D2632" s="449" t="s">
        <v>60</v>
      </c>
      <c r="E2632" s="449" t="s">
        <v>5365</v>
      </c>
      <c r="F2632" s="450">
        <v>2.39</v>
      </c>
      <c r="G2632" s="450">
        <v>1.86</v>
      </c>
      <c r="H2632" s="426">
        <f t="shared" si="40"/>
        <v>2.39</v>
      </c>
    </row>
    <row r="2633" spans="1:8" x14ac:dyDescent="0.25">
      <c r="A2633" s="449"/>
      <c r="B2633" s="449">
        <v>37974</v>
      </c>
      <c r="C2633" s="439" t="s">
        <v>8632</v>
      </c>
      <c r="D2633" s="449" t="s">
        <v>60</v>
      </c>
      <c r="E2633" s="449" t="s">
        <v>5365</v>
      </c>
      <c r="F2633" s="450">
        <v>3.08</v>
      </c>
      <c r="G2633" s="450">
        <v>2.4</v>
      </c>
      <c r="H2633" s="426">
        <f t="shared" si="40"/>
        <v>3.08</v>
      </c>
    </row>
    <row r="2634" spans="1:8" x14ac:dyDescent="0.25">
      <c r="A2634" s="449"/>
      <c r="B2634" s="449">
        <v>37975</v>
      </c>
      <c r="C2634" s="439" t="s">
        <v>8633</v>
      </c>
      <c r="D2634" s="449" t="s">
        <v>60</v>
      </c>
      <c r="E2634" s="449" t="s">
        <v>5365</v>
      </c>
      <c r="F2634" s="450">
        <v>6.86</v>
      </c>
      <c r="G2634" s="450">
        <v>5.34</v>
      </c>
      <c r="H2634" s="426">
        <f t="shared" si="40"/>
        <v>6.86</v>
      </c>
    </row>
    <row r="2635" spans="1:8" x14ac:dyDescent="0.25">
      <c r="A2635" s="449"/>
      <c r="B2635" s="449">
        <v>37976</v>
      </c>
      <c r="C2635" s="439" t="s">
        <v>8634</v>
      </c>
      <c r="D2635" s="449" t="s">
        <v>60</v>
      </c>
      <c r="E2635" s="449" t="s">
        <v>5365</v>
      </c>
      <c r="F2635" s="450">
        <v>15.27</v>
      </c>
      <c r="G2635" s="450">
        <v>11.89</v>
      </c>
      <c r="H2635" s="426">
        <f t="shared" si="40"/>
        <v>15.27</v>
      </c>
    </row>
    <row r="2636" spans="1:8" x14ac:dyDescent="0.25">
      <c r="A2636" s="449"/>
      <c r="B2636" s="449">
        <v>37977</v>
      </c>
      <c r="C2636" s="439" t="s">
        <v>8635</v>
      </c>
      <c r="D2636" s="449" t="s">
        <v>60</v>
      </c>
      <c r="E2636" s="449" t="s">
        <v>5365</v>
      </c>
      <c r="F2636" s="450">
        <v>21.13</v>
      </c>
      <c r="G2636" s="450">
        <v>16.46</v>
      </c>
      <c r="H2636" s="426">
        <f t="shared" ref="H2636:H2699" si="41">IF(F2636&gt;0,F2636,G2636)</f>
        <v>21.13</v>
      </c>
    </row>
    <row r="2637" spans="1:8" x14ac:dyDescent="0.25">
      <c r="A2637" s="449"/>
      <c r="B2637" s="449">
        <v>37978</v>
      </c>
      <c r="C2637" s="439" t="s">
        <v>8636</v>
      </c>
      <c r="D2637" s="449" t="s">
        <v>60</v>
      </c>
      <c r="E2637" s="449" t="s">
        <v>5365</v>
      </c>
      <c r="F2637" s="450">
        <v>41.9</v>
      </c>
      <c r="G2637" s="450">
        <v>32.630000000000003</v>
      </c>
      <c r="H2637" s="426">
        <f t="shared" si="41"/>
        <v>41.9</v>
      </c>
    </row>
    <row r="2638" spans="1:8" x14ac:dyDescent="0.25">
      <c r="A2638" s="449"/>
      <c r="B2638" s="449">
        <v>37979</v>
      </c>
      <c r="C2638" s="439" t="s">
        <v>8637</v>
      </c>
      <c r="D2638" s="449" t="s">
        <v>60</v>
      </c>
      <c r="E2638" s="449" t="s">
        <v>5365</v>
      </c>
      <c r="F2638" s="450">
        <v>177.83</v>
      </c>
      <c r="G2638" s="450">
        <v>138.49</v>
      </c>
      <c r="H2638" s="426">
        <f t="shared" si="41"/>
        <v>177.83</v>
      </c>
    </row>
    <row r="2639" spans="1:8" x14ac:dyDescent="0.25">
      <c r="A2639" s="449"/>
      <c r="B2639" s="449">
        <v>37980</v>
      </c>
      <c r="C2639" s="439" t="s">
        <v>8638</v>
      </c>
      <c r="D2639" s="449" t="s">
        <v>60</v>
      </c>
      <c r="E2639" s="449" t="s">
        <v>5365</v>
      </c>
      <c r="F2639" s="450">
        <v>204.27</v>
      </c>
      <c r="G2639" s="450">
        <v>159.08000000000001</v>
      </c>
      <c r="H2639" s="426">
        <f t="shared" si="41"/>
        <v>204.27</v>
      </c>
    </row>
    <row r="2640" spans="1:8" x14ac:dyDescent="0.25">
      <c r="A2640" s="449"/>
      <c r="B2640" s="449">
        <v>36147</v>
      </c>
      <c r="C2640" s="439" t="s">
        <v>8639</v>
      </c>
      <c r="D2640" s="449" t="s">
        <v>6583</v>
      </c>
      <c r="E2640" s="449" t="s">
        <v>5365</v>
      </c>
      <c r="F2640" s="450">
        <v>322.07</v>
      </c>
      <c r="G2640" s="450">
        <v>295.39</v>
      </c>
      <c r="H2640" s="426">
        <f t="shared" si="41"/>
        <v>322.07</v>
      </c>
    </row>
    <row r="2641" spans="1:8" x14ac:dyDescent="0.25">
      <c r="A2641" s="449"/>
      <c r="B2641" s="449">
        <v>12731</v>
      </c>
      <c r="C2641" s="439" t="s">
        <v>8640</v>
      </c>
      <c r="D2641" s="449" t="s">
        <v>60</v>
      </c>
      <c r="E2641" s="449" t="s">
        <v>5365</v>
      </c>
      <c r="F2641" s="450"/>
      <c r="G2641" s="450">
        <v>393.4</v>
      </c>
      <c r="H2641" s="426">
        <f t="shared" si="41"/>
        <v>393.4</v>
      </c>
    </row>
    <row r="2642" spans="1:8" x14ac:dyDescent="0.25">
      <c r="A2642" s="449"/>
      <c r="B2642" s="449">
        <v>12723</v>
      </c>
      <c r="C2642" s="439" t="s">
        <v>8641</v>
      </c>
      <c r="D2642" s="449" t="s">
        <v>60</v>
      </c>
      <c r="E2642" s="449" t="s">
        <v>5365</v>
      </c>
      <c r="F2642" s="450"/>
      <c r="G2642" s="450">
        <v>3.05</v>
      </c>
      <c r="H2642" s="426">
        <f t="shared" si="41"/>
        <v>3.05</v>
      </c>
    </row>
    <row r="2643" spans="1:8" x14ac:dyDescent="0.25">
      <c r="A2643" s="449"/>
      <c r="B2643" s="449">
        <v>12724</v>
      </c>
      <c r="C2643" s="439" t="s">
        <v>8642</v>
      </c>
      <c r="D2643" s="449" t="s">
        <v>60</v>
      </c>
      <c r="E2643" s="449" t="s">
        <v>5365</v>
      </c>
      <c r="F2643" s="450"/>
      <c r="G2643" s="450">
        <v>5.86</v>
      </c>
      <c r="H2643" s="426">
        <f t="shared" si="41"/>
        <v>5.86</v>
      </c>
    </row>
    <row r="2644" spans="1:8" x14ac:dyDescent="0.25">
      <c r="A2644" s="449"/>
      <c r="B2644" s="449">
        <v>12725</v>
      </c>
      <c r="C2644" s="439" t="s">
        <v>8643</v>
      </c>
      <c r="D2644" s="449" t="s">
        <v>60</v>
      </c>
      <c r="E2644" s="449" t="s">
        <v>5365</v>
      </c>
      <c r="F2644" s="450"/>
      <c r="G2644" s="450">
        <v>11.76</v>
      </c>
      <c r="H2644" s="426">
        <f t="shared" si="41"/>
        <v>11.76</v>
      </c>
    </row>
    <row r="2645" spans="1:8" x14ac:dyDescent="0.25">
      <c r="A2645" s="449"/>
      <c r="B2645" s="449">
        <v>12726</v>
      </c>
      <c r="C2645" s="439" t="s">
        <v>8644</v>
      </c>
      <c r="D2645" s="449" t="s">
        <v>60</v>
      </c>
      <c r="E2645" s="449" t="s">
        <v>5365</v>
      </c>
      <c r="F2645" s="450"/>
      <c r="G2645" s="450">
        <v>25.95</v>
      </c>
      <c r="H2645" s="426">
        <f t="shared" si="41"/>
        <v>25.95</v>
      </c>
    </row>
    <row r="2646" spans="1:8" x14ac:dyDescent="0.25">
      <c r="A2646" s="449"/>
      <c r="B2646" s="449">
        <v>12727</v>
      </c>
      <c r="C2646" s="439" t="s">
        <v>8645</v>
      </c>
      <c r="D2646" s="449" t="s">
        <v>60</v>
      </c>
      <c r="E2646" s="449" t="s">
        <v>5365</v>
      </c>
      <c r="F2646" s="450"/>
      <c r="G2646" s="450">
        <v>32.909999999999997</v>
      </c>
      <c r="H2646" s="426">
        <f t="shared" si="41"/>
        <v>32.909999999999997</v>
      </c>
    </row>
    <row r="2647" spans="1:8" x14ac:dyDescent="0.25">
      <c r="A2647" s="449"/>
      <c r="B2647" s="449">
        <v>12728</v>
      </c>
      <c r="C2647" s="439" t="s">
        <v>8646</v>
      </c>
      <c r="D2647" s="449" t="s">
        <v>60</v>
      </c>
      <c r="E2647" s="449" t="s">
        <v>5365</v>
      </c>
      <c r="F2647" s="450"/>
      <c r="G2647" s="450">
        <v>53.76</v>
      </c>
      <c r="H2647" s="426">
        <f t="shared" si="41"/>
        <v>53.76</v>
      </c>
    </row>
    <row r="2648" spans="1:8" x14ac:dyDescent="0.25">
      <c r="A2648" s="449"/>
      <c r="B2648" s="449">
        <v>12729</v>
      </c>
      <c r="C2648" s="439" t="s">
        <v>8647</v>
      </c>
      <c r="D2648" s="449" t="s">
        <v>60</v>
      </c>
      <c r="E2648" s="449" t="s">
        <v>5365</v>
      </c>
      <c r="F2648" s="450"/>
      <c r="G2648" s="450">
        <v>176.21</v>
      </c>
      <c r="H2648" s="426">
        <f t="shared" si="41"/>
        <v>176.21</v>
      </c>
    </row>
    <row r="2649" spans="1:8" x14ac:dyDescent="0.25">
      <c r="A2649" s="449"/>
      <c r="B2649" s="449">
        <v>12730</v>
      </c>
      <c r="C2649" s="439" t="s">
        <v>8648</v>
      </c>
      <c r="D2649" s="449" t="s">
        <v>60</v>
      </c>
      <c r="E2649" s="449" t="s">
        <v>5365</v>
      </c>
      <c r="F2649" s="450"/>
      <c r="G2649" s="450">
        <v>269.77999999999997</v>
      </c>
      <c r="H2649" s="426">
        <f t="shared" si="41"/>
        <v>269.77999999999997</v>
      </c>
    </row>
    <row r="2650" spans="1:8" x14ac:dyDescent="0.25">
      <c r="A2650" s="449"/>
      <c r="B2650" s="449">
        <v>3840</v>
      </c>
      <c r="C2650" s="439" t="s">
        <v>8649</v>
      </c>
      <c r="D2650" s="449" t="s">
        <v>60</v>
      </c>
      <c r="E2650" s="449" t="s">
        <v>5365</v>
      </c>
      <c r="F2650" s="450"/>
      <c r="G2650" s="450">
        <v>64.650000000000006</v>
      </c>
      <c r="H2650" s="426">
        <f t="shared" si="41"/>
        <v>64.650000000000006</v>
      </c>
    </row>
    <row r="2651" spans="1:8" x14ac:dyDescent="0.25">
      <c r="A2651" s="449"/>
      <c r="B2651" s="449">
        <v>3838</v>
      </c>
      <c r="C2651" s="439" t="s">
        <v>8650</v>
      </c>
      <c r="D2651" s="449" t="s">
        <v>60</v>
      </c>
      <c r="E2651" s="449" t="s">
        <v>5365</v>
      </c>
      <c r="F2651" s="450"/>
      <c r="G2651" s="450">
        <v>142.68</v>
      </c>
      <c r="H2651" s="426">
        <f t="shared" si="41"/>
        <v>142.68</v>
      </c>
    </row>
    <row r="2652" spans="1:8" x14ac:dyDescent="0.25">
      <c r="A2652" s="449"/>
      <c r="B2652" s="449">
        <v>3844</v>
      </c>
      <c r="C2652" s="439" t="s">
        <v>8651</v>
      </c>
      <c r="D2652" s="449" t="s">
        <v>60</v>
      </c>
      <c r="E2652" s="449" t="s">
        <v>5365</v>
      </c>
      <c r="F2652" s="450"/>
      <c r="G2652" s="450">
        <v>254.51</v>
      </c>
      <c r="H2652" s="426">
        <f t="shared" si="41"/>
        <v>254.51</v>
      </c>
    </row>
    <row r="2653" spans="1:8" x14ac:dyDescent="0.25">
      <c r="A2653" s="449"/>
      <c r="B2653" s="449">
        <v>3839</v>
      </c>
      <c r="C2653" s="439" t="s">
        <v>8652</v>
      </c>
      <c r="D2653" s="449" t="s">
        <v>60</v>
      </c>
      <c r="E2653" s="449" t="s">
        <v>5365</v>
      </c>
      <c r="F2653" s="450"/>
      <c r="G2653" s="450">
        <v>463.57</v>
      </c>
      <c r="H2653" s="426">
        <f t="shared" si="41"/>
        <v>463.57</v>
      </c>
    </row>
    <row r="2654" spans="1:8" x14ac:dyDescent="0.25">
      <c r="A2654" s="449"/>
      <c r="B2654" s="449">
        <v>3843</v>
      </c>
      <c r="C2654" s="439" t="s">
        <v>8653</v>
      </c>
      <c r="D2654" s="449" t="s">
        <v>60</v>
      </c>
      <c r="E2654" s="449" t="s">
        <v>5365</v>
      </c>
      <c r="F2654" s="450"/>
      <c r="G2654" s="450">
        <v>636.26</v>
      </c>
      <c r="H2654" s="426">
        <f t="shared" si="41"/>
        <v>636.26</v>
      </c>
    </row>
    <row r="2655" spans="1:8" x14ac:dyDescent="0.25">
      <c r="A2655" s="449"/>
      <c r="B2655" s="449">
        <v>3900</v>
      </c>
      <c r="C2655" s="439" t="s">
        <v>8654</v>
      </c>
      <c r="D2655" s="449" t="s">
        <v>60</v>
      </c>
      <c r="E2655" s="449" t="s">
        <v>5365</v>
      </c>
      <c r="F2655" s="450">
        <v>57.26</v>
      </c>
      <c r="G2655" s="450">
        <v>54.9</v>
      </c>
      <c r="H2655" s="426">
        <f t="shared" si="41"/>
        <v>57.26</v>
      </c>
    </row>
    <row r="2656" spans="1:8" x14ac:dyDescent="0.25">
      <c r="A2656" s="449"/>
      <c r="B2656" s="449">
        <v>3846</v>
      </c>
      <c r="C2656" s="439" t="s">
        <v>8655</v>
      </c>
      <c r="D2656" s="449" t="s">
        <v>60</v>
      </c>
      <c r="E2656" s="449" t="s">
        <v>5365</v>
      </c>
      <c r="F2656" s="450">
        <v>17.2</v>
      </c>
      <c r="G2656" s="450">
        <v>16.5</v>
      </c>
      <c r="H2656" s="426">
        <f t="shared" si="41"/>
        <v>17.2</v>
      </c>
    </row>
    <row r="2657" spans="1:8" x14ac:dyDescent="0.25">
      <c r="A2657" s="449"/>
      <c r="B2657" s="449">
        <v>3886</v>
      </c>
      <c r="C2657" s="439" t="s">
        <v>8656</v>
      </c>
      <c r="D2657" s="449" t="s">
        <v>60</v>
      </c>
      <c r="E2657" s="449" t="s">
        <v>5365</v>
      </c>
      <c r="F2657" s="450">
        <v>22.84</v>
      </c>
      <c r="G2657" s="450">
        <v>21.9</v>
      </c>
      <c r="H2657" s="426">
        <f t="shared" si="41"/>
        <v>22.84</v>
      </c>
    </row>
    <row r="2658" spans="1:8" x14ac:dyDescent="0.25">
      <c r="A2658" s="449"/>
      <c r="B2658" s="449">
        <v>3854</v>
      </c>
      <c r="C2658" s="439" t="s">
        <v>8657</v>
      </c>
      <c r="D2658" s="449" t="s">
        <v>60</v>
      </c>
      <c r="E2658" s="449" t="s">
        <v>5365</v>
      </c>
      <c r="F2658" s="450">
        <v>13.02</v>
      </c>
      <c r="G2658" s="450">
        <v>12.48</v>
      </c>
      <c r="H2658" s="426">
        <f t="shared" si="41"/>
        <v>13.02</v>
      </c>
    </row>
    <row r="2659" spans="1:8" x14ac:dyDescent="0.25">
      <c r="A2659" s="449"/>
      <c r="B2659" s="449">
        <v>3873</v>
      </c>
      <c r="C2659" s="439" t="s">
        <v>8658</v>
      </c>
      <c r="D2659" s="449" t="s">
        <v>60</v>
      </c>
      <c r="E2659" s="449" t="s">
        <v>5365</v>
      </c>
      <c r="F2659" s="450">
        <v>15.16</v>
      </c>
      <c r="G2659" s="450">
        <v>14.53</v>
      </c>
      <c r="H2659" s="426">
        <f t="shared" si="41"/>
        <v>15.16</v>
      </c>
    </row>
    <row r="2660" spans="1:8" x14ac:dyDescent="0.25">
      <c r="A2660" s="449"/>
      <c r="B2660" s="449">
        <v>38021</v>
      </c>
      <c r="C2660" s="439" t="s">
        <v>8659</v>
      </c>
      <c r="D2660" s="449" t="s">
        <v>60</v>
      </c>
      <c r="E2660" s="449" t="s">
        <v>5365</v>
      </c>
      <c r="F2660" s="450">
        <v>26.91</v>
      </c>
      <c r="G2660" s="450">
        <v>25.8</v>
      </c>
      <c r="H2660" s="426">
        <f t="shared" si="41"/>
        <v>26.91</v>
      </c>
    </row>
    <row r="2661" spans="1:8" x14ac:dyDescent="0.25">
      <c r="A2661" s="449"/>
      <c r="B2661" s="449">
        <v>43838</v>
      </c>
      <c r="C2661" s="439" t="s">
        <v>8660</v>
      </c>
      <c r="D2661" s="449" t="s">
        <v>60</v>
      </c>
      <c r="E2661" s="449" t="s">
        <v>5365</v>
      </c>
      <c r="F2661" s="450">
        <v>34.78</v>
      </c>
      <c r="G2661" s="450">
        <v>33.35</v>
      </c>
      <c r="H2661" s="426">
        <f t="shared" si="41"/>
        <v>34.78</v>
      </c>
    </row>
    <row r="2662" spans="1:8" x14ac:dyDescent="0.25">
      <c r="A2662" s="449"/>
      <c r="B2662" s="449">
        <v>3847</v>
      </c>
      <c r="C2662" s="439" t="s">
        <v>8661</v>
      </c>
      <c r="D2662" s="449" t="s">
        <v>60</v>
      </c>
      <c r="E2662" s="449" t="s">
        <v>5365</v>
      </c>
      <c r="F2662" s="450">
        <v>35.07</v>
      </c>
      <c r="G2662" s="450">
        <v>33.630000000000003</v>
      </c>
      <c r="H2662" s="426">
        <f t="shared" si="41"/>
        <v>35.07</v>
      </c>
    </row>
    <row r="2663" spans="1:8" x14ac:dyDescent="0.25">
      <c r="A2663" s="449"/>
      <c r="B2663" s="449">
        <v>38022</v>
      </c>
      <c r="C2663" s="439" t="s">
        <v>8662</v>
      </c>
      <c r="D2663" s="449" t="s">
        <v>60</v>
      </c>
      <c r="E2663" s="449" t="s">
        <v>5365</v>
      </c>
      <c r="F2663" s="450">
        <v>48.21</v>
      </c>
      <c r="G2663" s="450">
        <v>46.22</v>
      </c>
      <c r="H2663" s="426">
        <f t="shared" si="41"/>
        <v>48.21</v>
      </c>
    </row>
    <row r="2664" spans="1:8" x14ac:dyDescent="0.25">
      <c r="A2664" s="449"/>
      <c r="B2664" s="449">
        <v>3826</v>
      </c>
      <c r="C2664" s="439" t="s">
        <v>8663</v>
      </c>
      <c r="D2664" s="449" t="s">
        <v>60</v>
      </c>
      <c r="E2664" s="449" t="s">
        <v>5365</v>
      </c>
      <c r="F2664" s="450"/>
      <c r="G2664" s="450">
        <v>64.150000000000006</v>
      </c>
      <c r="H2664" s="426">
        <f t="shared" si="41"/>
        <v>64.150000000000006</v>
      </c>
    </row>
    <row r="2665" spans="1:8" x14ac:dyDescent="0.25">
      <c r="A2665" s="449"/>
      <c r="B2665" s="449">
        <v>3825</v>
      </c>
      <c r="C2665" s="439" t="s">
        <v>8664</v>
      </c>
      <c r="D2665" s="449" t="s">
        <v>60</v>
      </c>
      <c r="E2665" s="449" t="s">
        <v>5365</v>
      </c>
      <c r="F2665" s="450"/>
      <c r="G2665" s="450">
        <v>18.45</v>
      </c>
      <c r="H2665" s="426">
        <f t="shared" si="41"/>
        <v>18.45</v>
      </c>
    </row>
    <row r="2666" spans="1:8" x14ac:dyDescent="0.25">
      <c r="A2666" s="449"/>
      <c r="B2666" s="449">
        <v>3827</v>
      </c>
      <c r="C2666" s="439" t="s">
        <v>8665</v>
      </c>
      <c r="D2666" s="449" t="s">
        <v>60</v>
      </c>
      <c r="E2666" s="449" t="s">
        <v>5365</v>
      </c>
      <c r="F2666" s="450"/>
      <c r="G2666" s="450">
        <v>40.31</v>
      </c>
      <c r="H2666" s="426">
        <f t="shared" si="41"/>
        <v>40.31</v>
      </c>
    </row>
    <row r="2667" spans="1:8" x14ac:dyDescent="0.25">
      <c r="A2667" s="449"/>
      <c r="B2667" s="449">
        <v>3830</v>
      </c>
      <c r="C2667" s="439" t="s">
        <v>8666</v>
      </c>
      <c r="D2667" s="449" t="s">
        <v>60</v>
      </c>
      <c r="E2667" s="449" t="s">
        <v>5365</v>
      </c>
      <c r="F2667" s="450">
        <v>236.22</v>
      </c>
      <c r="G2667" s="450">
        <v>237.42</v>
      </c>
      <c r="H2667" s="426">
        <f t="shared" si="41"/>
        <v>236.22</v>
      </c>
    </row>
    <row r="2668" spans="1:8" x14ac:dyDescent="0.25">
      <c r="A2668" s="449"/>
      <c r="B2668" s="449">
        <v>37981</v>
      </c>
      <c r="C2668" s="439" t="s">
        <v>8667</v>
      </c>
      <c r="D2668" s="449" t="s">
        <v>60</v>
      </c>
      <c r="E2668" s="449" t="s">
        <v>5365</v>
      </c>
      <c r="F2668" s="450">
        <v>8.9</v>
      </c>
      <c r="G2668" s="450">
        <v>6.93</v>
      </c>
      <c r="H2668" s="426">
        <f t="shared" si="41"/>
        <v>8.9</v>
      </c>
    </row>
    <row r="2669" spans="1:8" x14ac:dyDescent="0.25">
      <c r="A2669" s="449"/>
      <c r="B2669" s="449">
        <v>37982</v>
      </c>
      <c r="C2669" s="439" t="s">
        <v>8668</v>
      </c>
      <c r="D2669" s="449" t="s">
        <v>60</v>
      </c>
      <c r="E2669" s="449" t="s">
        <v>5365</v>
      </c>
      <c r="F2669" s="450">
        <v>12.91</v>
      </c>
      <c r="G2669" s="450">
        <v>10.06</v>
      </c>
      <c r="H2669" s="426">
        <f t="shared" si="41"/>
        <v>12.91</v>
      </c>
    </row>
    <row r="2670" spans="1:8" x14ac:dyDescent="0.25">
      <c r="A2670" s="449"/>
      <c r="B2670" s="449">
        <v>37983</v>
      </c>
      <c r="C2670" s="439" t="s">
        <v>8669</v>
      </c>
      <c r="D2670" s="449" t="s">
        <v>60</v>
      </c>
      <c r="E2670" s="449" t="s">
        <v>5365</v>
      </c>
      <c r="F2670" s="450">
        <v>19.09</v>
      </c>
      <c r="G2670" s="450">
        <v>14.86</v>
      </c>
      <c r="H2670" s="426">
        <f t="shared" si="41"/>
        <v>19.09</v>
      </c>
    </row>
    <row r="2671" spans="1:8" x14ac:dyDescent="0.25">
      <c r="A2671" s="449"/>
      <c r="B2671" s="449">
        <v>37984</v>
      </c>
      <c r="C2671" s="439" t="s">
        <v>8670</v>
      </c>
      <c r="D2671" s="449" t="s">
        <v>60</v>
      </c>
      <c r="E2671" s="449" t="s">
        <v>5365</v>
      </c>
      <c r="F2671" s="450">
        <v>26.81</v>
      </c>
      <c r="G2671" s="450">
        <v>20.88</v>
      </c>
      <c r="H2671" s="426">
        <f t="shared" si="41"/>
        <v>26.81</v>
      </c>
    </row>
    <row r="2672" spans="1:8" x14ac:dyDescent="0.25">
      <c r="A2672" s="449"/>
      <c r="B2672" s="449">
        <v>37985</v>
      </c>
      <c r="C2672" s="439" t="s">
        <v>8671</v>
      </c>
      <c r="D2672" s="449" t="s">
        <v>60</v>
      </c>
      <c r="E2672" s="449" t="s">
        <v>5365</v>
      </c>
      <c r="F2672" s="450">
        <v>38.1</v>
      </c>
      <c r="G2672" s="450">
        <v>29.67</v>
      </c>
      <c r="H2672" s="426">
        <f t="shared" si="41"/>
        <v>38.1</v>
      </c>
    </row>
    <row r="2673" spans="1:8" x14ac:dyDescent="0.25">
      <c r="A2673" s="449"/>
      <c r="B2673" s="449">
        <v>20165</v>
      </c>
      <c r="C2673" s="439" t="s">
        <v>8672</v>
      </c>
      <c r="D2673" s="449" t="s">
        <v>60</v>
      </c>
      <c r="E2673" s="449" t="s">
        <v>5365</v>
      </c>
      <c r="F2673" s="450">
        <v>29.28</v>
      </c>
      <c r="G2673" s="450">
        <v>29.43</v>
      </c>
      <c r="H2673" s="426">
        <f t="shared" si="41"/>
        <v>29.28</v>
      </c>
    </row>
    <row r="2674" spans="1:8" x14ac:dyDescent="0.25">
      <c r="A2674" s="449"/>
      <c r="B2674" s="449">
        <v>20166</v>
      </c>
      <c r="C2674" s="439" t="s">
        <v>8673</v>
      </c>
      <c r="D2674" s="449" t="s">
        <v>60</v>
      </c>
      <c r="E2674" s="449" t="s">
        <v>5365</v>
      </c>
      <c r="F2674" s="450">
        <v>89.43</v>
      </c>
      <c r="G2674" s="450">
        <v>89.89</v>
      </c>
      <c r="H2674" s="426">
        <f t="shared" si="41"/>
        <v>89.43</v>
      </c>
    </row>
    <row r="2675" spans="1:8" x14ac:dyDescent="0.25">
      <c r="A2675" s="449"/>
      <c r="B2675" s="449">
        <v>20164</v>
      </c>
      <c r="C2675" s="439" t="s">
        <v>8674</v>
      </c>
      <c r="D2675" s="449" t="s">
        <v>60</v>
      </c>
      <c r="E2675" s="449" t="s">
        <v>5365</v>
      </c>
      <c r="F2675" s="450">
        <v>14.07</v>
      </c>
      <c r="G2675" s="450">
        <v>14.14</v>
      </c>
      <c r="H2675" s="426">
        <f t="shared" si="41"/>
        <v>14.07</v>
      </c>
    </row>
    <row r="2676" spans="1:8" x14ac:dyDescent="0.25">
      <c r="A2676" s="449"/>
      <c r="B2676" s="449">
        <v>3893</v>
      </c>
      <c r="C2676" s="439" t="s">
        <v>8675</v>
      </c>
      <c r="D2676" s="449" t="s">
        <v>60</v>
      </c>
      <c r="E2676" s="449" t="s">
        <v>5365</v>
      </c>
      <c r="F2676" s="450">
        <v>22.05</v>
      </c>
      <c r="G2676" s="450">
        <v>22.16</v>
      </c>
      <c r="H2676" s="426">
        <f t="shared" si="41"/>
        <v>22.05</v>
      </c>
    </row>
    <row r="2677" spans="1:8" x14ac:dyDescent="0.25">
      <c r="A2677" s="449"/>
      <c r="B2677" s="449">
        <v>3848</v>
      </c>
      <c r="C2677" s="439" t="s">
        <v>8676</v>
      </c>
      <c r="D2677" s="449" t="s">
        <v>60</v>
      </c>
      <c r="E2677" s="449" t="s">
        <v>5365</v>
      </c>
      <c r="F2677" s="450">
        <v>13.44</v>
      </c>
      <c r="G2677" s="450">
        <v>13.51</v>
      </c>
      <c r="H2677" s="426">
        <f t="shared" si="41"/>
        <v>13.44</v>
      </c>
    </row>
    <row r="2678" spans="1:8" x14ac:dyDescent="0.25">
      <c r="A2678" s="449"/>
      <c r="B2678" s="449">
        <v>3895</v>
      </c>
      <c r="C2678" s="439" t="s">
        <v>8677</v>
      </c>
      <c r="D2678" s="449" t="s">
        <v>60</v>
      </c>
      <c r="E2678" s="449" t="s">
        <v>5365</v>
      </c>
      <c r="F2678" s="450">
        <v>14.93</v>
      </c>
      <c r="G2678" s="450">
        <v>15.01</v>
      </c>
      <c r="H2678" s="426">
        <f t="shared" si="41"/>
        <v>14.93</v>
      </c>
    </row>
    <row r="2679" spans="1:8" x14ac:dyDescent="0.25">
      <c r="A2679" s="449"/>
      <c r="B2679" s="449">
        <v>12404</v>
      </c>
      <c r="C2679" s="439" t="s">
        <v>8678</v>
      </c>
      <c r="D2679" s="449" t="s">
        <v>60</v>
      </c>
      <c r="E2679" s="449" t="s">
        <v>5365</v>
      </c>
      <c r="F2679" s="450">
        <v>11.27</v>
      </c>
      <c r="G2679" s="450">
        <v>11.6</v>
      </c>
      <c r="H2679" s="426">
        <f t="shared" si="41"/>
        <v>11.27</v>
      </c>
    </row>
    <row r="2680" spans="1:8" x14ac:dyDescent="0.25">
      <c r="A2680" s="449"/>
      <c r="B2680" s="449">
        <v>3939</v>
      </c>
      <c r="C2680" s="439" t="s">
        <v>8679</v>
      </c>
      <c r="D2680" s="449" t="s">
        <v>60</v>
      </c>
      <c r="E2680" s="449" t="s">
        <v>5365</v>
      </c>
      <c r="F2680" s="450">
        <v>23.22</v>
      </c>
      <c r="G2680" s="450">
        <v>23.91</v>
      </c>
      <c r="H2680" s="426">
        <f t="shared" si="41"/>
        <v>23.22</v>
      </c>
    </row>
    <row r="2681" spans="1:8" x14ac:dyDescent="0.25">
      <c r="A2681" s="449"/>
      <c r="B2681" s="449">
        <v>3911</v>
      </c>
      <c r="C2681" s="439" t="s">
        <v>8680</v>
      </c>
      <c r="D2681" s="449" t="s">
        <v>60</v>
      </c>
      <c r="E2681" s="449" t="s">
        <v>5365</v>
      </c>
      <c r="F2681" s="450">
        <v>18.97</v>
      </c>
      <c r="G2681" s="450">
        <v>19.53</v>
      </c>
      <c r="H2681" s="426">
        <f t="shared" si="41"/>
        <v>18.97</v>
      </c>
    </row>
    <row r="2682" spans="1:8" x14ac:dyDescent="0.25">
      <c r="A2682" s="449"/>
      <c r="B2682" s="449">
        <v>3910</v>
      </c>
      <c r="C2682" s="439" t="s">
        <v>8681</v>
      </c>
      <c r="D2682" s="449" t="s">
        <v>60</v>
      </c>
      <c r="E2682" s="449" t="s">
        <v>5365</v>
      </c>
      <c r="F2682" s="450">
        <v>13.57</v>
      </c>
      <c r="G2682" s="450">
        <v>13.97</v>
      </c>
      <c r="H2682" s="426">
        <f t="shared" si="41"/>
        <v>13.57</v>
      </c>
    </row>
    <row r="2683" spans="1:8" x14ac:dyDescent="0.25">
      <c r="A2683" s="449"/>
      <c r="B2683" s="449">
        <v>3908</v>
      </c>
      <c r="C2683" s="439" t="s">
        <v>8682</v>
      </c>
      <c r="D2683" s="449" t="s">
        <v>60</v>
      </c>
      <c r="E2683" s="449" t="s">
        <v>5365</v>
      </c>
      <c r="F2683" s="450">
        <v>6.13</v>
      </c>
      <c r="G2683" s="450">
        <v>6.31</v>
      </c>
      <c r="H2683" s="426">
        <f t="shared" si="41"/>
        <v>6.13</v>
      </c>
    </row>
    <row r="2684" spans="1:8" x14ac:dyDescent="0.25">
      <c r="A2684" s="449"/>
      <c r="B2684" s="449">
        <v>3913</v>
      </c>
      <c r="C2684" s="439" t="s">
        <v>8683</v>
      </c>
      <c r="D2684" s="449" t="s">
        <v>60</v>
      </c>
      <c r="E2684" s="449" t="s">
        <v>5365</v>
      </c>
      <c r="F2684" s="450">
        <v>64.87</v>
      </c>
      <c r="G2684" s="450">
        <v>66.790000000000006</v>
      </c>
      <c r="H2684" s="426">
        <f t="shared" si="41"/>
        <v>64.87</v>
      </c>
    </row>
    <row r="2685" spans="1:8" x14ac:dyDescent="0.25">
      <c r="A2685" s="449"/>
      <c r="B2685" s="449">
        <v>3912</v>
      </c>
      <c r="C2685" s="439" t="s">
        <v>8684</v>
      </c>
      <c r="D2685" s="449" t="s">
        <v>60</v>
      </c>
      <c r="E2685" s="449" t="s">
        <v>5365</v>
      </c>
      <c r="F2685" s="450">
        <v>35.56</v>
      </c>
      <c r="G2685" s="450">
        <v>36.61</v>
      </c>
      <c r="H2685" s="426">
        <f t="shared" si="41"/>
        <v>35.56</v>
      </c>
    </row>
    <row r="2686" spans="1:8" x14ac:dyDescent="0.25">
      <c r="A2686" s="449"/>
      <c r="B2686" s="449">
        <v>3914</v>
      </c>
      <c r="C2686" s="439" t="s">
        <v>8685</v>
      </c>
      <c r="D2686" s="449" t="s">
        <v>60</v>
      </c>
      <c r="E2686" s="449" t="s">
        <v>5365</v>
      </c>
      <c r="F2686" s="450">
        <v>97.86</v>
      </c>
      <c r="G2686" s="450">
        <v>100.76</v>
      </c>
      <c r="H2686" s="426">
        <f t="shared" si="41"/>
        <v>97.86</v>
      </c>
    </row>
    <row r="2687" spans="1:8" x14ac:dyDescent="0.25">
      <c r="A2687" s="449"/>
      <c r="B2687" s="449">
        <v>3909</v>
      </c>
      <c r="C2687" s="439" t="s">
        <v>8686</v>
      </c>
      <c r="D2687" s="449" t="s">
        <v>60</v>
      </c>
      <c r="E2687" s="449" t="s">
        <v>5365</v>
      </c>
      <c r="F2687" s="450">
        <v>8.34</v>
      </c>
      <c r="G2687" s="450">
        <v>8.59</v>
      </c>
      <c r="H2687" s="426">
        <f t="shared" si="41"/>
        <v>8.34</v>
      </c>
    </row>
    <row r="2688" spans="1:8" x14ac:dyDescent="0.25">
      <c r="A2688" s="449"/>
      <c r="B2688" s="449">
        <v>3915</v>
      </c>
      <c r="C2688" s="439" t="s">
        <v>8687</v>
      </c>
      <c r="D2688" s="449" t="s">
        <v>60</v>
      </c>
      <c r="E2688" s="449" t="s">
        <v>5365</v>
      </c>
      <c r="F2688" s="450">
        <v>154.32</v>
      </c>
      <c r="G2688" s="450">
        <v>158.9</v>
      </c>
      <c r="H2688" s="426">
        <f t="shared" si="41"/>
        <v>154.32</v>
      </c>
    </row>
    <row r="2689" spans="1:8" x14ac:dyDescent="0.25">
      <c r="A2689" s="449"/>
      <c r="B2689" s="449">
        <v>3916</v>
      </c>
      <c r="C2689" s="439" t="s">
        <v>8688</v>
      </c>
      <c r="D2689" s="449" t="s">
        <v>60</v>
      </c>
      <c r="E2689" s="449" t="s">
        <v>5365</v>
      </c>
      <c r="F2689" s="450">
        <v>281.14999999999998</v>
      </c>
      <c r="G2689" s="450">
        <v>289.48</v>
      </c>
      <c r="H2689" s="426">
        <f t="shared" si="41"/>
        <v>281.14999999999998</v>
      </c>
    </row>
    <row r="2690" spans="1:8" x14ac:dyDescent="0.25">
      <c r="A2690" s="449"/>
      <c r="B2690" s="449">
        <v>3917</v>
      </c>
      <c r="C2690" s="439" t="s">
        <v>8689</v>
      </c>
      <c r="D2690" s="449" t="s">
        <v>60</v>
      </c>
      <c r="E2690" s="449" t="s">
        <v>5365</v>
      </c>
      <c r="F2690" s="450">
        <v>463.73</v>
      </c>
      <c r="G2690" s="450">
        <v>477.46</v>
      </c>
      <c r="H2690" s="426">
        <f t="shared" si="41"/>
        <v>463.73</v>
      </c>
    </row>
    <row r="2691" spans="1:8" x14ac:dyDescent="0.25">
      <c r="A2691" s="449"/>
      <c r="B2691" s="449">
        <v>45266</v>
      </c>
      <c r="C2691" s="439" t="s">
        <v>13579</v>
      </c>
      <c r="D2691" s="449" t="s">
        <v>6583</v>
      </c>
      <c r="E2691" s="449" t="s">
        <v>5365</v>
      </c>
      <c r="F2691" s="450">
        <v>3.6</v>
      </c>
      <c r="G2691" s="450">
        <v>3.3</v>
      </c>
      <c r="H2691" s="426">
        <f t="shared" si="41"/>
        <v>3.6</v>
      </c>
    </row>
    <row r="2692" spans="1:8" x14ac:dyDescent="0.25">
      <c r="A2692" s="449"/>
      <c r="B2692" s="449">
        <v>1904</v>
      </c>
      <c r="C2692" s="439" t="s">
        <v>8690</v>
      </c>
      <c r="D2692" s="449" t="s">
        <v>60</v>
      </c>
      <c r="E2692" s="449" t="s">
        <v>5365</v>
      </c>
      <c r="F2692" s="450">
        <v>1.1299999999999999</v>
      </c>
      <c r="G2692" s="450">
        <v>0.76</v>
      </c>
      <c r="H2692" s="426">
        <f t="shared" si="41"/>
        <v>1.1299999999999999</v>
      </c>
    </row>
    <row r="2693" spans="1:8" x14ac:dyDescent="0.25">
      <c r="A2693" s="449"/>
      <c r="B2693" s="449">
        <v>1899</v>
      </c>
      <c r="C2693" s="439" t="s">
        <v>8691</v>
      </c>
      <c r="D2693" s="449" t="s">
        <v>60</v>
      </c>
      <c r="E2693" s="449" t="s">
        <v>5365</v>
      </c>
      <c r="F2693" s="450">
        <v>1.28</v>
      </c>
      <c r="G2693" s="450">
        <v>0.87</v>
      </c>
      <c r="H2693" s="426">
        <f t="shared" si="41"/>
        <v>1.28</v>
      </c>
    </row>
    <row r="2694" spans="1:8" x14ac:dyDescent="0.25">
      <c r="A2694" s="449"/>
      <c r="B2694" s="449">
        <v>1900</v>
      </c>
      <c r="C2694" s="439" t="s">
        <v>8692</v>
      </c>
      <c r="D2694" s="449" t="s">
        <v>60</v>
      </c>
      <c r="E2694" s="449" t="s">
        <v>5365</v>
      </c>
      <c r="F2694" s="450">
        <v>2.08</v>
      </c>
      <c r="G2694" s="450">
        <v>1.4</v>
      </c>
      <c r="H2694" s="426">
        <f t="shared" si="41"/>
        <v>2.08</v>
      </c>
    </row>
    <row r="2695" spans="1:8" x14ac:dyDescent="0.25">
      <c r="A2695" s="449"/>
      <c r="B2695" s="449">
        <v>12407</v>
      </c>
      <c r="C2695" s="439" t="s">
        <v>8693</v>
      </c>
      <c r="D2695" s="449" t="s">
        <v>60</v>
      </c>
      <c r="E2695" s="449" t="s">
        <v>5365</v>
      </c>
      <c r="F2695" s="450">
        <v>35.11</v>
      </c>
      <c r="G2695" s="450">
        <v>36.15</v>
      </c>
      <c r="H2695" s="426">
        <f t="shared" si="41"/>
        <v>35.11</v>
      </c>
    </row>
    <row r="2696" spans="1:8" x14ac:dyDescent="0.25">
      <c r="A2696" s="449"/>
      <c r="B2696" s="449">
        <v>12408</v>
      </c>
      <c r="C2696" s="439" t="s">
        <v>8694</v>
      </c>
      <c r="D2696" s="449" t="s">
        <v>60</v>
      </c>
      <c r="E2696" s="449" t="s">
        <v>5365</v>
      </c>
      <c r="F2696" s="450">
        <v>19.809999999999999</v>
      </c>
      <c r="G2696" s="450">
        <v>20.399999999999999</v>
      </c>
      <c r="H2696" s="426">
        <f t="shared" si="41"/>
        <v>19.809999999999999</v>
      </c>
    </row>
    <row r="2697" spans="1:8" x14ac:dyDescent="0.25">
      <c r="A2697" s="449"/>
      <c r="B2697" s="449">
        <v>12409</v>
      </c>
      <c r="C2697" s="439" t="s">
        <v>8695</v>
      </c>
      <c r="D2697" s="449" t="s">
        <v>60</v>
      </c>
      <c r="E2697" s="449" t="s">
        <v>5365</v>
      </c>
      <c r="F2697" s="450">
        <v>19.809999999999999</v>
      </c>
      <c r="G2697" s="450">
        <v>20.399999999999999</v>
      </c>
      <c r="H2697" s="426">
        <f t="shared" si="41"/>
        <v>19.809999999999999</v>
      </c>
    </row>
    <row r="2698" spans="1:8" x14ac:dyDescent="0.25">
      <c r="A2698" s="449"/>
      <c r="B2698" s="449">
        <v>12410</v>
      </c>
      <c r="C2698" s="439" t="s">
        <v>8696</v>
      </c>
      <c r="D2698" s="449" t="s">
        <v>60</v>
      </c>
      <c r="E2698" s="449" t="s">
        <v>5365</v>
      </c>
      <c r="F2698" s="450">
        <v>13.65</v>
      </c>
      <c r="G2698" s="450">
        <v>14.05</v>
      </c>
      <c r="H2698" s="426">
        <f t="shared" si="41"/>
        <v>13.65</v>
      </c>
    </row>
    <row r="2699" spans="1:8" x14ac:dyDescent="0.25">
      <c r="A2699" s="449"/>
      <c r="B2699" s="449">
        <v>3936</v>
      </c>
      <c r="C2699" s="439" t="s">
        <v>8697</v>
      </c>
      <c r="D2699" s="449" t="s">
        <v>60</v>
      </c>
      <c r="E2699" s="449" t="s">
        <v>5365</v>
      </c>
      <c r="F2699" s="450">
        <v>24.66</v>
      </c>
      <c r="G2699" s="450">
        <v>25.39</v>
      </c>
      <c r="H2699" s="426">
        <f t="shared" si="41"/>
        <v>24.66</v>
      </c>
    </row>
    <row r="2700" spans="1:8" x14ac:dyDescent="0.25">
      <c r="A2700" s="449"/>
      <c r="B2700" s="449">
        <v>3924</v>
      </c>
      <c r="C2700" s="439" t="s">
        <v>8698</v>
      </c>
      <c r="D2700" s="449" t="s">
        <v>60</v>
      </c>
      <c r="E2700" s="449" t="s">
        <v>5365</v>
      </c>
      <c r="F2700" s="450">
        <v>24.66</v>
      </c>
      <c r="G2700" s="450">
        <v>25.39</v>
      </c>
      <c r="H2700" s="426">
        <f t="shared" ref="H2700:H2763" si="42">IF(F2700&gt;0,F2700,G2700)</f>
        <v>24.66</v>
      </c>
    </row>
    <row r="2701" spans="1:8" x14ac:dyDescent="0.25">
      <c r="A2701" s="449"/>
      <c r="B2701" s="449">
        <v>3922</v>
      </c>
      <c r="C2701" s="439" t="s">
        <v>8699</v>
      </c>
      <c r="D2701" s="449" t="s">
        <v>60</v>
      </c>
      <c r="E2701" s="449" t="s">
        <v>5365</v>
      </c>
      <c r="F2701" s="450">
        <v>22.69</v>
      </c>
      <c r="G2701" s="450">
        <v>23.36</v>
      </c>
      <c r="H2701" s="426">
        <f t="shared" si="42"/>
        <v>22.69</v>
      </c>
    </row>
    <row r="2702" spans="1:8" x14ac:dyDescent="0.25">
      <c r="A2702" s="449"/>
      <c r="B2702" s="449">
        <v>3923</v>
      </c>
      <c r="C2702" s="439" t="s">
        <v>8700</v>
      </c>
      <c r="D2702" s="449" t="s">
        <v>60</v>
      </c>
      <c r="E2702" s="449" t="s">
        <v>5365</v>
      </c>
      <c r="F2702" s="450">
        <v>24.66</v>
      </c>
      <c r="G2702" s="450">
        <v>25.39</v>
      </c>
      <c r="H2702" s="426">
        <f t="shared" si="42"/>
        <v>24.66</v>
      </c>
    </row>
    <row r="2703" spans="1:8" x14ac:dyDescent="0.25">
      <c r="A2703" s="449"/>
      <c r="B2703" s="449">
        <v>3921</v>
      </c>
      <c r="C2703" s="439" t="s">
        <v>8701</v>
      </c>
      <c r="D2703" s="449" t="s">
        <v>60</v>
      </c>
      <c r="E2703" s="449" t="s">
        <v>5365</v>
      </c>
      <c r="F2703" s="450">
        <v>20.36</v>
      </c>
      <c r="G2703" s="450">
        <v>20.96</v>
      </c>
      <c r="H2703" s="426">
        <f t="shared" si="42"/>
        <v>20.36</v>
      </c>
    </row>
    <row r="2704" spans="1:8" x14ac:dyDescent="0.25">
      <c r="A2704" s="449"/>
      <c r="B2704" s="449">
        <v>3937</v>
      </c>
      <c r="C2704" s="439" t="s">
        <v>8702</v>
      </c>
      <c r="D2704" s="449" t="s">
        <v>60</v>
      </c>
      <c r="E2704" s="449" t="s">
        <v>5365</v>
      </c>
      <c r="F2704" s="450">
        <v>20.350000000000001</v>
      </c>
      <c r="G2704" s="450">
        <v>20.95</v>
      </c>
      <c r="H2704" s="426">
        <f t="shared" si="42"/>
        <v>20.350000000000001</v>
      </c>
    </row>
    <row r="2705" spans="1:8" x14ac:dyDescent="0.25">
      <c r="A2705" s="449"/>
      <c r="B2705" s="449">
        <v>3920</v>
      </c>
      <c r="C2705" s="439" t="s">
        <v>8703</v>
      </c>
      <c r="D2705" s="449" t="s">
        <v>60</v>
      </c>
      <c r="E2705" s="449" t="s">
        <v>5365</v>
      </c>
      <c r="F2705" s="450">
        <v>20.350000000000001</v>
      </c>
      <c r="G2705" s="450">
        <v>20.95</v>
      </c>
      <c r="H2705" s="426">
        <f t="shared" si="42"/>
        <v>20.350000000000001</v>
      </c>
    </row>
    <row r="2706" spans="1:8" x14ac:dyDescent="0.25">
      <c r="A2706" s="449"/>
      <c r="B2706" s="449">
        <v>3938</v>
      </c>
      <c r="C2706" s="439" t="s">
        <v>8704</v>
      </c>
      <c r="D2706" s="449" t="s">
        <v>60</v>
      </c>
      <c r="E2706" s="449" t="s">
        <v>5365</v>
      </c>
      <c r="F2706" s="450">
        <v>13.41</v>
      </c>
      <c r="G2706" s="450">
        <v>13.81</v>
      </c>
      <c r="H2706" s="426">
        <f t="shared" si="42"/>
        <v>13.41</v>
      </c>
    </row>
    <row r="2707" spans="1:8" x14ac:dyDescent="0.25">
      <c r="A2707" s="449"/>
      <c r="B2707" s="449">
        <v>3919</v>
      </c>
      <c r="C2707" s="439" t="s">
        <v>8705</v>
      </c>
      <c r="D2707" s="449" t="s">
        <v>60</v>
      </c>
      <c r="E2707" s="449" t="s">
        <v>5365</v>
      </c>
      <c r="F2707" s="450">
        <v>13.68</v>
      </c>
      <c r="G2707" s="450">
        <v>14.08</v>
      </c>
      <c r="H2707" s="426">
        <f t="shared" si="42"/>
        <v>13.68</v>
      </c>
    </row>
    <row r="2708" spans="1:8" x14ac:dyDescent="0.25">
      <c r="A2708" s="449"/>
      <c r="B2708" s="449">
        <v>3927</v>
      </c>
      <c r="C2708" s="439" t="s">
        <v>8706</v>
      </c>
      <c r="D2708" s="449" t="s">
        <v>60</v>
      </c>
      <c r="E2708" s="449" t="s">
        <v>5365</v>
      </c>
      <c r="F2708" s="450">
        <v>69.27</v>
      </c>
      <c r="G2708" s="450">
        <v>71.319999999999993</v>
      </c>
      <c r="H2708" s="426">
        <f t="shared" si="42"/>
        <v>69.27</v>
      </c>
    </row>
    <row r="2709" spans="1:8" x14ac:dyDescent="0.25">
      <c r="A2709" s="449"/>
      <c r="B2709" s="449">
        <v>3928</v>
      </c>
      <c r="C2709" s="439" t="s">
        <v>8707</v>
      </c>
      <c r="D2709" s="449" t="s">
        <v>60</v>
      </c>
      <c r="E2709" s="449" t="s">
        <v>5365</v>
      </c>
      <c r="F2709" s="450">
        <v>69.27</v>
      </c>
      <c r="G2709" s="450">
        <v>71.319999999999993</v>
      </c>
      <c r="H2709" s="426">
        <f t="shared" si="42"/>
        <v>69.27</v>
      </c>
    </row>
    <row r="2710" spans="1:8" x14ac:dyDescent="0.25">
      <c r="A2710" s="449"/>
      <c r="B2710" s="449">
        <v>3926</v>
      </c>
      <c r="C2710" s="439" t="s">
        <v>8708</v>
      </c>
      <c r="D2710" s="449" t="s">
        <v>60</v>
      </c>
      <c r="E2710" s="449" t="s">
        <v>5365</v>
      </c>
      <c r="F2710" s="450">
        <v>39.49</v>
      </c>
      <c r="G2710" s="450">
        <v>40.659999999999997</v>
      </c>
      <c r="H2710" s="426">
        <f t="shared" si="42"/>
        <v>39.49</v>
      </c>
    </row>
    <row r="2711" spans="1:8" x14ac:dyDescent="0.25">
      <c r="A2711" s="449"/>
      <c r="B2711" s="449">
        <v>3935</v>
      </c>
      <c r="C2711" s="439" t="s">
        <v>8709</v>
      </c>
      <c r="D2711" s="449" t="s">
        <v>60</v>
      </c>
      <c r="E2711" s="449" t="s">
        <v>5365</v>
      </c>
      <c r="F2711" s="450">
        <v>39.49</v>
      </c>
      <c r="G2711" s="450">
        <v>40.659999999999997</v>
      </c>
      <c r="H2711" s="426">
        <f t="shared" si="42"/>
        <v>39.49</v>
      </c>
    </row>
    <row r="2712" spans="1:8" x14ac:dyDescent="0.25">
      <c r="A2712" s="449"/>
      <c r="B2712" s="449">
        <v>3925</v>
      </c>
      <c r="C2712" s="439" t="s">
        <v>8710</v>
      </c>
      <c r="D2712" s="449" t="s">
        <v>60</v>
      </c>
      <c r="E2712" s="449" t="s">
        <v>5365</v>
      </c>
      <c r="F2712" s="450">
        <v>39.49</v>
      </c>
      <c r="G2712" s="450">
        <v>40.659999999999997</v>
      </c>
      <c r="H2712" s="426">
        <f t="shared" si="42"/>
        <v>39.49</v>
      </c>
    </row>
    <row r="2713" spans="1:8" x14ac:dyDescent="0.25">
      <c r="A2713" s="449"/>
      <c r="B2713" s="449">
        <v>3929</v>
      </c>
      <c r="C2713" s="439" t="s">
        <v>8711</v>
      </c>
      <c r="D2713" s="449" t="s">
        <v>60</v>
      </c>
      <c r="E2713" s="449" t="s">
        <v>5365</v>
      </c>
      <c r="F2713" s="450">
        <v>105.53</v>
      </c>
      <c r="G2713" s="450">
        <v>108.66</v>
      </c>
      <c r="H2713" s="426">
        <f t="shared" si="42"/>
        <v>105.53</v>
      </c>
    </row>
    <row r="2714" spans="1:8" x14ac:dyDescent="0.25">
      <c r="A2714" s="449"/>
      <c r="B2714" s="449">
        <v>3931</v>
      </c>
      <c r="C2714" s="439" t="s">
        <v>8712</v>
      </c>
      <c r="D2714" s="449" t="s">
        <v>60</v>
      </c>
      <c r="E2714" s="449" t="s">
        <v>5365</v>
      </c>
      <c r="F2714" s="450">
        <v>105.53</v>
      </c>
      <c r="G2714" s="450">
        <v>108.66</v>
      </c>
      <c r="H2714" s="426">
        <f t="shared" si="42"/>
        <v>105.53</v>
      </c>
    </row>
    <row r="2715" spans="1:8" x14ac:dyDescent="0.25">
      <c r="A2715" s="449"/>
      <c r="B2715" s="449">
        <v>3930</v>
      </c>
      <c r="C2715" s="439" t="s">
        <v>8713</v>
      </c>
      <c r="D2715" s="449" t="s">
        <v>60</v>
      </c>
      <c r="E2715" s="449" t="s">
        <v>5365</v>
      </c>
      <c r="F2715" s="450">
        <v>105.53</v>
      </c>
      <c r="G2715" s="450">
        <v>108.66</v>
      </c>
      <c r="H2715" s="426">
        <f t="shared" si="42"/>
        <v>105.53</v>
      </c>
    </row>
    <row r="2716" spans="1:8" x14ac:dyDescent="0.25">
      <c r="A2716" s="449"/>
      <c r="B2716" s="449">
        <v>12406</v>
      </c>
      <c r="C2716" s="439" t="s">
        <v>8714</v>
      </c>
      <c r="D2716" s="449" t="s">
        <v>60</v>
      </c>
      <c r="E2716" s="449" t="s">
        <v>5365</v>
      </c>
      <c r="F2716" s="450">
        <v>9.6999999999999993</v>
      </c>
      <c r="G2716" s="450">
        <v>9.98</v>
      </c>
      <c r="H2716" s="426">
        <f t="shared" si="42"/>
        <v>9.6999999999999993</v>
      </c>
    </row>
    <row r="2717" spans="1:8" x14ac:dyDescent="0.25">
      <c r="A2717" s="449"/>
      <c r="B2717" s="449">
        <v>3932</v>
      </c>
      <c r="C2717" s="439" t="s">
        <v>8715</v>
      </c>
      <c r="D2717" s="449" t="s">
        <v>60</v>
      </c>
      <c r="E2717" s="449" t="s">
        <v>5365</v>
      </c>
      <c r="F2717" s="450">
        <v>182.23</v>
      </c>
      <c r="G2717" s="450">
        <v>187.63</v>
      </c>
      <c r="H2717" s="426">
        <f t="shared" si="42"/>
        <v>182.23</v>
      </c>
    </row>
    <row r="2718" spans="1:8" x14ac:dyDescent="0.25">
      <c r="A2718" s="449"/>
      <c r="B2718" s="449">
        <v>3933</v>
      </c>
      <c r="C2718" s="439" t="s">
        <v>8716</v>
      </c>
      <c r="D2718" s="449" t="s">
        <v>60</v>
      </c>
      <c r="E2718" s="449" t="s">
        <v>5365</v>
      </c>
      <c r="F2718" s="450">
        <v>182.23</v>
      </c>
      <c r="G2718" s="450">
        <v>187.63</v>
      </c>
      <c r="H2718" s="426">
        <f t="shared" si="42"/>
        <v>182.23</v>
      </c>
    </row>
    <row r="2719" spans="1:8" x14ac:dyDescent="0.25">
      <c r="A2719" s="449"/>
      <c r="B2719" s="449">
        <v>3934</v>
      </c>
      <c r="C2719" s="439" t="s">
        <v>8717</v>
      </c>
      <c r="D2719" s="449" t="s">
        <v>60</v>
      </c>
      <c r="E2719" s="449" t="s">
        <v>5365</v>
      </c>
      <c r="F2719" s="450">
        <v>182.23</v>
      </c>
      <c r="G2719" s="450">
        <v>187.63</v>
      </c>
      <c r="H2719" s="426">
        <f t="shared" si="42"/>
        <v>182.23</v>
      </c>
    </row>
    <row r="2720" spans="1:8" x14ac:dyDescent="0.25">
      <c r="A2720" s="449"/>
      <c r="B2720" s="449">
        <v>40355</v>
      </c>
      <c r="C2720" s="439" t="s">
        <v>8718</v>
      </c>
      <c r="D2720" s="449" t="s">
        <v>60</v>
      </c>
      <c r="E2720" s="449" t="s">
        <v>5365</v>
      </c>
      <c r="F2720" s="450">
        <v>17.55</v>
      </c>
      <c r="G2720" s="450">
        <v>12.72</v>
      </c>
      <c r="H2720" s="426">
        <f t="shared" si="42"/>
        <v>17.55</v>
      </c>
    </row>
    <row r="2721" spans="1:8" x14ac:dyDescent="0.25">
      <c r="A2721" s="449"/>
      <c r="B2721" s="449">
        <v>40364</v>
      </c>
      <c r="C2721" s="439" t="s">
        <v>8719</v>
      </c>
      <c r="D2721" s="449" t="s">
        <v>60</v>
      </c>
      <c r="E2721" s="449" t="s">
        <v>5365</v>
      </c>
      <c r="F2721" s="450">
        <v>82.19</v>
      </c>
      <c r="G2721" s="450">
        <v>59.6</v>
      </c>
      <c r="H2721" s="426">
        <f t="shared" si="42"/>
        <v>82.19</v>
      </c>
    </row>
    <row r="2722" spans="1:8" x14ac:dyDescent="0.25">
      <c r="A2722" s="449"/>
      <c r="B2722" s="449">
        <v>40361</v>
      </c>
      <c r="C2722" s="439" t="s">
        <v>8720</v>
      </c>
      <c r="D2722" s="449" t="s">
        <v>60</v>
      </c>
      <c r="E2722" s="449" t="s">
        <v>5365</v>
      </c>
      <c r="F2722" s="450">
        <v>64.260000000000005</v>
      </c>
      <c r="G2722" s="450">
        <v>46.6</v>
      </c>
      <c r="H2722" s="426">
        <f t="shared" si="42"/>
        <v>64.260000000000005</v>
      </c>
    </row>
    <row r="2723" spans="1:8" x14ac:dyDescent="0.25">
      <c r="A2723" s="449"/>
      <c r="B2723" s="449">
        <v>40358</v>
      </c>
      <c r="C2723" s="439" t="s">
        <v>8721</v>
      </c>
      <c r="D2723" s="449" t="s">
        <v>60</v>
      </c>
      <c r="E2723" s="449" t="s">
        <v>5365</v>
      </c>
      <c r="F2723" s="450">
        <v>24.5</v>
      </c>
      <c r="G2723" s="450">
        <v>17.760000000000002</v>
      </c>
      <c r="H2723" s="426">
        <f t="shared" si="42"/>
        <v>24.5</v>
      </c>
    </row>
    <row r="2724" spans="1:8" x14ac:dyDescent="0.25">
      <c r="A2724" s="449"/>
      <c r="B2724" s="449">
        <v>40370</v>
      </c>
      <c r="C2724" s="439" t="s">
        <v>8722</v>
      </c>
      <c r="D2724" s="449" t="s">
        <v>60</v>
      </c>
      <c r="E2724" s="449" t="s">
        <v>5365</v>
      </c>
      <c r="F2724" s="450">
        <v>260.77999999999997</v>
      </c>
      <c r="G2724" s="450">
        <v>189.1</v>
      </c>
      <c r="H2724" s="426">
        <f t="shared" si="42"/>
        <v>260.77999999999997</v>
      </c>
    </row>
    <row r="2725" spans="1:8" x14ac:dyDescent="0.25">
      <c r="A2725" s="449"/>
      <c r="B2725" s="449">
        <v>40367</v>
      </c>
      <c r="C2725" s="439" t="s">
        <v>8723</v>
      </c>
      <c r="D2725" s="449" t="s">
        <v>60</v>
      </c>
      <c r="E2725" s="449" t="s">
        <v>5365</v>
      </c>
      <c r="F2725" s="450">
        <v>129.62</v>
      </c>
      <c r="G2725" s="450">
        <v>93.99</v>
      </c>
      <c r="H2725" s="426">
        <f t="shared" si="42"/>
        <v>129.62</v>
      </c>
    </row>
    <row r="2726" spans="1:8" x14ac:dyDescent="0.25">
      <c r="A2726" s="449"/>
      <c r="B2726" s="449">
        <v>40373</v>
      </c>
      <c r="C2726" s="439" t="s">
        <v>8724</v>
      </c>
      <c r="D2726" s="449" t="s">
        <v>60</v>
      </c>
      <c r="E2726" s="449" t="s">
        <v>5365</v>
      </c>
      <c r="F2726" s="450">
        <v>352.64</v>
      </c>
      <c r="G2726" s="450">
        <v>255.72</v>
      </c>
      <c r="H2726" s="426">
        <f t="shared" si="42"/>
        <v>352.64</v>
      </c>
    </row>
    <row r="2727" spans="1:8" x14ac:dyDescent="0.25">
      <c r="A2727" s="449"/>
      <c r="B2727" s="449">
        <v>3907</v>
      </c>
      <c r="C2727" s="439" t="s">
        <v>8725</v>
      </c>
      <c r="D2727" s="449" t="s">
        <v>60</v>
      </c>
      <c r="E2727" s="449" t="s">
        <v>5365</v>
      </c>
      <c r="F2727" s="450">
        <v>6.59</v>
      </c>
      <c r="G2727" s="450">
        <v>6.32</v>
      </c>
      <c r="H2727" s="426">
        <f t="shared" si="42"/>
        <v>6.59</v>
      </c>
    </row>
    <row r="2728" spans="1:8" x14ac:dyDescent="0.25">
      <c r="A2728" s="449"/>
      <c r="B2728" s="449">
        <v>3889</v>
      </c>
      <c r="C2728" s="439" t="s">
        <v>8726</v>
      </c>
      <c r="D2728" s="449" t="s">
        <v>60</v>
      </c>
      <c r="E2728" s="449" t="s">
        <v>5365</v>
      </c>
      <c r="F2728" s="450">
        <v>4.6900000000000004</v>
      </c>
      <c r="G2728" s="450">
        <v>4.5</v>
      </c>
      <c r="H2728" s="426">
        <f t="shared" si="42"/>
        <v>4.6900000000000004</v>
      </c>
    </row>
    <row r="2729" spans="1:8" x14ac:dyDescent="0.25">
      <c r="A2729" s="449"/>
      <c r="B2729" s="449">
        <v>3868</v>
      </c>
      <c r="C2729" s="439" t="s">
        <v>8727</v>
      </c>
      <c r="D2729" s="449" t="s">
        <v>60</v>
      </c>
      <c r="E2729" s="449" t="s">
        <v>5365</v>
      </c>
      <c r="F2729" s="450">
        <v>1.72</v>
      </c>
      <c r="G2729" s="450">
        <v>1.65</v>
      </c>
      <c r="H2729" s="426">
        <f t="shared" si="42"/>
        <v>1.72</v>
      </c>
    </row>
    <row r="2730" spans="1:8" x14ac:dyDescent="0.25">
      <c r="A2730" s="449"/>
      <c r="B2730" s="449">
        <v>3869</v>
      </c>
      <c r="C2730" s="439" t="s">
        <v>8728</v>
      </c>
      <c r="D2730" s="449" t="s">
        <v>60</v>
      </c>
      <c r="E2730" s="449" t="s">
        <v>5365</v>
      </c>
      <c r="F2730" s="450">
        <v>3.81</v>
      </c>
      <c r="G2730" s="450">
        <v>3.66</v>
      </c>
      <c r="H2730" s="426">
        <f t="shared" si="42"/>
        <v>3.81</v>
      </c>
    </row>
    <row r="2731" spans="1:8" x14ac:dyDescent="0.25">
      <c r="A2731" s="449"/>
      <c r="B2731" s="449">
        <v>3872</v>
      </c>
      <c r="C2731" s="439" t="s">
        <v>8729</v>
      </c>
      <c r="D2731" s="449" t="s">
        <v>60</v>
      </c>
      <c r="E2731" s="449" t="s">
        <v>5365</v>
      </c>
      <c r="F2731" s="450">
        <v>6.51</v>
      </c>
      <c r="G2731" s="450">
        <v>6.24</v>
      </c>
      <c r="H2731" s="426">
        <f t="shared" si="42"/>
        <v>6.51</v>
      </c>
    </row>
    <row r="2732" spans="1:8" x14ac:dyDescent="0.25">
      <c r="A2732" s="449"/>
      <c r="B2732" s="449">
        <v>3850</v>
      </c>
      <c r="C2732" s="439" t="s">
        <v>8730</v>
      </c>
      <c r="D2732" s="449" t="s">
        <v>60</v>
      </c>
      <c r="E2732" s="449" t="s">
        <v>5365</v>
      </c>
      <c r="F2732" s="450">
        <v>15.02</v>
      </c>
      <c r="G2732" s="450">
        <v>14.4</v>
      </c>
      <c r="H2732" s="426">
        <f t="shared" si="42"/>
        <v>15.02</v>
      </c>
    </row>
    <row r="2733" spans="1:8" x14ac:dyDescent="0.25">
      <c r="A2733" s="449"/>
      <c r="B2733" s="449">
        <v>38023</v>
      </c>
      <c r="C2733" s="439" t="s">
        <v>8731</v>
      </c>
      <c r="D2733" s="449" t="s">
        <v>60</v>
      </c>
      <c r="E2733" s="449" t="s">
        <v>5365</v>
      </c>
      <c r="F2733" s="450">
        <v>7.64</v>
      </c>
      <c r="G2733" s="450">
        <v>7.33</v>
      </c>
      <c r="H2733" s="426">
        <f t="shared" si="42"/>
        <v>7.64</v>
      </c>
    </row>
    <row r="2734" spans="1:8" x14ac:dyDescent="0.25">
      <c r="A2734" s="449"/>
      <c r="B2734" s="449">
        <v>37986</v>
      </c>
      <c r="C2734" s="439" t="s">
        <v>8732</v>
      </c>
      <c r="D2734" s="449" t="s">
        <v>60</v>
      </c>
      <c r="E2734" s="449" t="s">
        <v>5365</v>
      </c>
      <c r="F2734" s="450">
        <v>3.04</v>
      </c>
      <c r="G2734" s="450">
        <v>2.36</v>
      </c>
      <c r="H2734" s="426">
        <f t="shared" si="42"/>
        <v>3.04</v>
      </c>
    </row>
    <row r="2735" spans="1:8" x14ac:dyDescent="0.25">
      <c r="A2735" s="449"/>
      <c r="B2735" s="449">
        <v>21120</v>
      </c>
      <c r="C2735" s="439" t="s">
        <v>8733</v>
      </c>
      <c r="D2735" s="449" t="s">
        <v>60</v>
      </c>
      <c r="E2735" s="449" t="s">
        <v>5365</v>
      </c>
      <c r="F2735" s="450">
        <v>15.5</v>
      </c>
      <c r="G2735" s="450">
        <v>12.07</v>
      </c>
      <c r="H2735" s="426">
        <f t="shared" si="42"/>
        <v>15.5</v>
      </c>
    </row>
    <row r="2736" spans="1:8" x14ac:dyDescent="0.25">
      <c r="A2736" s="449"/>
      <c r="B2736" s="449">
        <v>39318</v>
      </c>
      <c r="C2736" s="439" t="s">
        <v>8734</v>
      </c>
      <c r="D2736" s="449" t="s">
        <v>60</v>
      </c>
      <c r="E2736" s="449" t="s">
        <v>5365</v>
      </c>
      <c r="F2736" s="450">
        <v>14.41</v>
      </c>
      <c r="G2736" s="450">
        <v>11.22</v>
      </c>
      <c r="H2736" s="426">
        <f t="shared" si="42"/>
        <v>14.41</v>
      </c>
    </row>
    <row r="2737" spans="1:8" x14ac:dyDescent="0.25">
      <c r="A2737" s="449"/>
      <c r="B2737" s="449">
        <v>37987</v>
      </c>
      <c r="C2737" s="439" t="s">
        <v>8735</v>
      </c>
      <c r="D2737" s="449" t="s">
        <v>60</v>
      </c>
      <c r="E2737" s="449" t="s">
        <v>5365</v>
      </c>
      <c r="F2737" s="450">
        <v>151.53</v>
      </c>
      <c r="G2737" s="450">
        <v>118.01</v>
      </c>
      <c r="H2737" s="426">
        <f t="shared" si="42"/>
        <v>151.53</v>
      </c>
    </row>
    <row r="2738" spans="1:8" x14ac:dyDescent="0.25">
      <c r="A2738" s="449"/>
      <c r="B2738" s="449">
        <v>37988</v>
      </c>
      <c r="C2738" s="439" t="s">
        <v>8736</v>
      </c>
      <c r="D2738" s="449" t="s">
        <v>60</v>
      </c>
      <c r="E2738" s="449" t="s">
        <v>5365</v>
      </c>
      <c r="F2738" s="450">
        <v>240.78</v>
      </c>
      <c r="G2738" s="450">
        <v>187.52</v>
      </c>
      <c r="H2738" s="426">
        <f t="shared" si="42"/>
        <v>240.78</v>
      </c>
    </row>
    <row r="2739" spans="1:8" x14ac:dyDescent="0.25">
      <c r="A2739" s="449"/>
      <c r="B2739" s="449">
        <v>40366</v>
      </c>
      <c r="C2739" s="439" t="s">
        <v>8737</v>
      </c>
      <c r="D2739" s="449" t="s">
        <v>60</v>
      </c>
      <c r="E2739" s="449" t="s">
        <v>5365</v>
      </c>
      <c r="F2739" s="450">
        <v>64.11</v>
      </c>
      <c r="G2739" s="450">
        <v>46.49</v>
      </c>
      <c r="H2739" s="426">
        <f t="shared" si="42"/>
        <v>64.11</v>
      </c>
    </row>
    <row r="2740" spans="1:8" x14ac:dyDescent="0.25">
      <c r="A2740" s="449"/>
      <c r="B2740" s="449">
        <v>40363</v>
      </c>
      <c r="C2740" s="439" t="s">
        <v>8738</v>
      </c>
      <c r="D2740" s="449" t="s">
        <v>60</v>
      </c>
      <c r="E2740" s="449" t="s">
        <v>5365</v>
      </c>
      <c r="F2740" s="450">
        <v>50.14</v>
      </c>
      <c r="G2740" s="450">
        <v>36.36</v>
      </c>
      <c r="H2740" s="426">
        <f t="shared" si="42"/>
        <v>50.14</v>
      </c>
    </row>
    <row r="2741" spans="1:8" x14ac:dyDescent="0.25">
      <c r="A2741" s="449"/>
      <c r="B2741" s="449">
        <v>40360</v>
      </c>
      <c r="C2741" s="439" t="s">
        <v>8739</v>
      </c>
      <c r="D2741" s="449" t="s">
        <v>60</v>
      </c>
      <c r="E2741" s="449" t="s">
        <v>5365</v>
      </c>
      <c r="F2741" s="450">
        <v>32.869999999999997</v>
      </c>
      <c r="G2741" s="450">
        <v>23.84</v>
      </c>
      <c r="H2741" s="426">
        <f t="shared" si="42"/>
        <v>32.869999999999997</v>
      </c>
    </row>
    <row r="2742" spans="1:8" x14ac:dyDescent="0.25">
      <c r="A2742" s="449"/>
      <c r="B2742" s="449">
        <v>40354</v>
      </c>
      <c r="C2742" s="439" t="s">
        <v>8740</v>
      </c>
      <c r="D2742" s="449" t="s">
        <v>60</v>
      </c>
      <c r="E2742" s="449" t="s">
        <v>6189</v>
      </c>
      <c r="F2742" s="450">
        <v>21.83</v>
      </c>
      <c r="G2742" s="450">
        <v>15.83</v>
      </c>
      <c r="H2742" s="426">
        <f t="shared" si="42"/>
        <v>21.83</v>
      </c>
    </row>
    <row r="2743" spans="1:8" x14ac:dyDescent="0.25">
      <c r="A2743" s="449"/>
      <c r="B2743" s="449">
        <v>40372</v>
      </c>
      <c r="C2743" s="439" t="s">
        <v>8741</v>
      </c>
      <c r="D2743" s="449" t="s">
        <v>60</v>
      </c>
      <c r="E2743" s="449" t="s">
        <v>5365</v>
      </c>
      <c r="F2743" s="450">
        <v>203</v>
      </c>
      <c r="G2743" s="450">
        <v>147.19999999999999</v>
      </c>
      <c r="H2743" s="426">
        <f t="shared" si="42"/>
        <v>203</v>
      </c>
    </row>
    <row r="2744" spans="1:8" x14ac:dyDescent="0.25">
      <c r="A2744" s="449"/>
      <c r="B2744" s="449">
        <v>40369</v>
      </c>
      <c r="C2744" s="439" t="s">
        <v>8742</v>
      </c>
      <c r="D2744" s="449" t="s">
        <v>60</v>
      </c>
      <c r="E2744" s="449" t="s">
        <v>5365</v>
      </c>
      <c r="F2744" s="450">
        <v>101.03</v>
      </c>
      <c r="G2744" s="450">
        <v>73.260000000000005</v>
      </c>
      <c r="H2744" s="426">
        <f t="shared" si="42"/>
        <v>101.03</v>
      </c>
    </row>
    <row r="2745" spans="1:8" x14ac:dyDescent="0.25">
      <c r="A2745" s="449"/>
      <c r="B2745" s="449">
        <v>40375</v>
      </c>
      <c r="C2745" s="439" t="s">
        <v>8743</v>
      </c>
      <c r="D2745" s="449" t="s">
        <v>60</v>
      </c>
      <c r="E2745" s="449" t="s">
        <v>5365</v>
      </c>
      <c r="F2745" s="450">
        <v>274.81</v>
      </c>
      <c r="G2745" s="450">
        <v>199.28</v>
      </c>
      <c r="H2745" s="426">
        <f t="shared" si="42"/>
        <v>274.81</v>
      </c>
    </row>
    <row r="2746" spans="1:8" x14ac:dyDescent="0.25">
      <c r="A2746" s="449"/>
      <c r="B2746" s="449">
        <v>40357</v>
      </c>
      <c r="C2746" s="439" t="s">
        <v>8744</v>
      </c>
      <c r="D2746" s="449" t="s">
        <v>60</v>
      </c>
      <c r="E2746" s="449" t="s">
        <v>5365</v>
      </c>
      <c r="F2746" s="450">
        <v>24.5</v>
      </c>
      <c r="G2746" s="450">
        <v>17.760000000000002</v>
      </c>
      <c r="H2746" s="426">
        <f t="shared" si="42"/>
        <v>24.5</v>
      </c>
    </row>
    <row r="2747" spans="1:8" x14ac:dyDescent="0.25">
      <c r="A2747" s="449"/>
      <c r="B2747" s="449">
        <v>1893</v>
      </c>
      <c r="C2747" s="439" t="s">
        <v>8745</v>
      </c>
      <c r="D2747" s="449" t="s">
        <v>60</v>
      </c>
      <c r="E2747" s="449" t="s">
        <v>5365</v>
      </c>
      <c r="F2747" s="450">
        <v>4.28</v>
      </c>
      <c r="G2747" s="450">
        <v>2.89</v>
      </c>
      <c r="H2747" s="426">
        <f t="shared" si="42"/>
        <v>4.28</v>
      </c>
    </row>
    <row r="2748" spans="1:8" x14ac:dyDescent="0.25">
      <c r="A2748" s="449"/>
      <c r="B2748" s="449">
        <v>1902</v>
      </c>
      <c r="C2748" s="439" t="s">
        <v>8746</v>
      </c>
      <c r="D2748" s="449" t="s">
        <v>60</v>
      </c>
      <c r="E2748" s="449" t="s">
        <v>5365</v>
      </c>
      <c r="F2748" s="450">
        <v>3.11</v>
      </c>
      <c r="G2748" s="450">
        <v>2.1</v>
      </c>
      <c r="H2748" s="426">
        <f t="shared" si="42"/>
        <v>3.11</v>
      </c>
    </row>
    <row r="2749" spans="1:8" x14ac:dyDescent="0.25">
      <c r="A2749" s="449"/>
      <c r="B2749" s="449">
        <v>1892</v>
      </c>
      <c r="C2749" s="439" t="s">
        <v>8747</v>
      </c>
      <c r="D2749" s="449" t="s">
        <v>60</v>
      </c>
      <c r="E2749" s="449" t="s">
        <v>5365</v>
      </c>
      <c r="F2749" s="450">
        <v>2</v>
      </c>
      <c r="G2749" s="450">
        <v>1.35</v>
      </c>
      <c r="H2749" s="426">
        <f t="shared" si="42"/>
        <v>2</v>
      </c>
    </row>
    <row r="2750" spans="1:8" x14ac:dyDescent="0.25">
      <c r="A2750" s="449"/>
      <c r="B2750" s="449">
        <v>1901</v>
      </c>
      <c r="C2750" s="439" t="s">
        <v>8748</v>
      </c>
      <c r="D2750" s="449" t="s">
        <v>60</v>
      </c>
      <c r="E2750" s="449" t="s">
        <v>5365</v>
      </c>
      <c r="F2750" s="450">
        <v>0.97</v>
      </c>
      <c r="G2750" s="450">
        <v>0.65</v>
      </c>
      <c r="H2750" s="426">
        <f t="shared" si="42"/>
        <v>0.97</v>
      </c>
    </row>
    <row r="2751" spans="1:8" x14ac:dyDescent="0.25">
      <c r="A2751" s="449"/>
      <c r="B2751" s="449">
        <v>1907</v>
      </c>
      <c r="C2751" s="439" t="s">
        <v>8749</v>
      </c>
      <c r="D2751" s="449" t="s">
        <v>60</v>
      </c>
      <c r="E2751" s="449" t="s">
        <v>5365</v>
      </c>
      <c r="F2751" s="450">
        <v>13.78</v>
      </c>
      <c r="G2751" s="450">
        <v>9.31</v>
      </c>
      <c r="H2751" s="426">
        <f t="shared" si="42"/>
        <v>13.78</v>
      </c>
    </row>
    <row r="2752" spans="1:8" x14ac:dyDescent="0.25">
      <c r="A2752" s="449"/>
      <c r="B2752" s="449">
        <v>1894</v>
      </c>
      <c r="C2752" s="439" t="s">
        <v>8750</v>
      </c>
      <c r="D2752" s="449" t="s">
        <v>60</v>
      </c>
      <c r="E2752" s="449" t="s">
        <v>5365</v>
      </c>
      <c r="F2752" s="450">
        <v>6.19</v>
      </c>
      <c r="G2752" s="450">
        <v>4.18</v>
      </c>
      <c r="H2752" s="426">
        <f t="shared" si="42"/>
        <v>6.19</v>
      </c>
    </row>
    <row r="2753" spans="1:8" x14ac:dyDescent="0.25">
      <c r="A2753" s="449"/>
      <c r="B2753" s="449">
        <v>1896</v>
      </c>
      <c r="C2753" s="439" t="s">
        <v>8751</v>
      </c>
      <c r="D2753" s="449" t="s">
        <v>60</v>
      </c>
      <c r="E2753" s="449" t="s">
        <v>5365</v>
      </c>
      <c r="F2753" s="450">
        <v>18.5</v>
      </c>
      <c r="G2753" s="450">
        <v>12.5</v>
      </c>
      <c r="H2753" s="426">
        <f t="shared" si="42"/>
        <v>18.5</v>
      </c>
    </row>
    <row r="2754" spans="1:8" x14ac:dyDescent="0.25">
      <c r="A2754" s="449"/>
      <c r="B2754" s="449">
        <v>1891</v>
      </c>
      <c r="C2754" s="439" t="s">
        <v>8752</v>
      </c>
      <c r="D2754" s="449" t="s">
        <v>60</v>
      </c>
      <c r="E2754" s="449" t="s">
        <v>5365</v>
      </c>
      <c r="F2754" s="450">
        <v>1.44</v>
      </c>
      <c r="G2754" s="450">
        <v>0.97</v>
      </c>
      <c r="H2754" s="426">
        <f t="shared" si="42"/>
        <v>1.44</v>
      </c>
    </row>
    <row r="2755" spans="1:8" x14ac:dyDescent="0.25">
      <c r="A2755" s="449"/>
      <c r="B2755" s="449">
        <v>1895</v>
      </c>
      <c r="C2755" s="439" t="s">
        <v>8753</v>
      </c>
      <c r="D2755" s="449" t="s">
        <v>60</v>
      </c>
      <c r="E2755" s="449" t="s">
        <v>5365</v>
      </c>
      <c r="F2755" s="450">
        <v>32.51</v>
      </c>
      <c r="G2755" s="450">
        <v>21.97</v>
      </c>
      <c r="H2755" s="426">
        <f t="shared" si="42"/>
        <v>32.51</v>
      </c>
    </row>
    <row r="2756" spans="1:8" x14ac:dyDescent="0.25">
      <c r="A2756" s="449"/>
      <c r="B2756" s="449">
        <v>2641</v>
      </c>
      <c r="C2756" s="439" t="s">
        <v>8754</v>
      </c>
      <c r="D2756" s="449" t="s">
        <v>60</v>
      </c>
      <c r="E2756" s="449" t="s">
        <v>5365</v>
      </c>
      <c r="F2756" s="450">
        <v>33.299999999999997</v>
      </c>
      <c r="G2756" s="450">
        <v>22.3</v>
      </c>
      <c r="H2756" s="426">
        <f t="shared" si="42"/>
        <v>33.299999999999997</v>
      </c>
    </row>
    <row r="2757" spans="1:8" x14ac:dyDescent="0.25">
      <c r="A2757" s="449"/>
      <c r="B2757" s="449">
        <v>2636</v>
      </c>
      <c r="C2757" s="439" t="s">
        <v>8755</v>
      </c>
      <c r="D2757" s="449" t="s">
        <v>60</v>
      </c>
      <c r="E2757" s="449" t="s">
        <v>5365</v>
      </c>
      <c r="F2757" s="450">
        <v>2.14</v>
      </c>
      <c r="G2757" s="450">
        <v>1.43</v>
      </c>
      <c r="H2757" s="426">
        <f t="shared" si="42"/>
        <v>2.14</v>
      </c>
    </row>
    <row r="2758" spans="1:8" x14ac:dyDescent="0.25">
      <c r="A2758" s="449"/>
      <c r="B2758" s="449">
        <v>2637</v>
      </c>
      <c r="C2758" s="439" t="s">
        <v>8756</v>
      </c>
      <c r="D2758" s="449" t="s">
        <v>60</v>
      </c>
      <c r="E2758" s="449" t="s">
        <v>5365</v>
      </c>
      <c r="F2758" s="450">
        <v>2.2799999999999998</v>
      </c>
      <c r="G2758" s="450">
        <v>1.53</v>
      </c>
      <c r="H2758" s="426">
        <f t="shared" si="42"/>
        <v>2.2799999999999998</v>
      </c>
    </row>
    <row r="2759" spans="1:8" x14ac:dyDescent="0.25">
      <c r="A2759" s="449"/>
      <c r="B2759" s="449">
        <v>2638</v>
      </c>
      <c r="C2759" s="439" t="s">
        <v>8757</v>
      </c>
      <c r="D2759" s="449" t="s">
        <v>60</v>
      </c>
      <c r="E2759" s="449" t="s">
        <v>5365</v>
      </c>
      <c r="F2759" s="450">
        <v>2.65</v>
      </c>
      <c r="G2759" s="450">
        <v>1.77</v>
      </c>
      <c r="H2759" s="426">
        <f t="shared" si="42"/>
        <v>2.65</v>
      </c>
    </row>
    <row r="2760" spans="1:8" x14ac:dyDescent="0.25">
      <c r="A2760" s="449"/>
      <c r="B2760" s="449">
        <v>2639</v>
      </c>
      <c r="C2760" s="439" t="s">
        <v>8758</v>
      </c>
      <c r="D2760" s="449" t="s">
        <v>60</v>
      </c>
      <c r="E2760" s="449" t="s">
        <v>5365</v>
      </c>
      <c r="F2760" s="450">
        <v>4.7</v>
      </c>
      <c r="G2760" s="450">
        <v>3.15</v>
      </c>
      <c r="H2760" s="426">
        <f t="shared" si="42"/>
        <v>4.7</v>
      </c>
    </row>
    <row r="2761" spans="1:8" x14ac:dyDescent="0.25">
      <c r="A2761" s="449"/>
      <c r="B2761" s="449">
        <v>2644</v>
      </c>
      <c r="C2761" s="439" t="s">
        <v>8759</v>
      </c>
      <c r="D2761" s="449" t="s">
        <v>60</v>
      </c>
      <c r="E2761" s="449" t="s">
        <v>5365</v>
      </c>
      <c r="F2761" s="450">
        <v>6.81</v>
      </c>
      <c r="G2761" s="450">
        <v>4.5599999999999996</v>
      </c>
      <c r="H2761" s="426">
        <f t="shared" si="42"/>
        <v>6.81</v>
      </c>
    </row>
    <row r="2762" spans="1:8" x14ac:dyDescent="0.25">
      <c r="A2762" s="449"/>
      <c r="B2762" s="449">
        <v>2640</v>
      </c>
      <c r="C2762" s="439" t="s">
        <v>8760</v>
      </c>
      <c r="D2762" s="449" t="s">
        <v>60</v>
      </c>
      <c r="E2762" s="449" t="s">
        <v>5365</v>
      </c>
      <c r="F2762" s="450">
        <v>13.86</v>
      </c>
      <c r="G2762" s="450">
        <v>9.2799999999999994</v>
      </c>
      <c r="H2762" s="426">
        <f t="shared" si="42"/>
        <v>13.86</v>
      </c>
    </row>
    <row r="2763" spans="1:8" x14ac:dyDescent="0.25">
      <c r="A2763" s="449"/>
      <c r="B2763" s="449">
        <v>2642</v>
      </c>
      <c r="C2763" s="439" t="s">
        <v>8761</v>
      </c>
      <c r="D2763" s="449" t="s">
        <v>60</v>
      </c>
      <c r="E2763" s="449" t="s">
        <v>5365</v>
      </c>
      <c r="F2763" s="450">
        <v>21.1</v>
      </c>
      <c r="G2763" s="450">
        <v>14.13</v>
      </c>
      <c r="H2763" s="426">
        <f t="shared" si="42"/>
        <v>21.1</v>
      </c>
    </row>
    <row r="2764" spans="1:8" x14ac:dyDescent="0.25">
      <c r="A2764" s="449"/>
      <c r="B2764" s="449">
        <v>2643</v>
      </c>
      <c r="C2764" s="439" t="s">
        <v>8762</v>
      </c>
      <c r="D2764" s="449" t="s">
        <v>60</v>
      </c>
      <c r="E2764" s="449" t="s">
        <v>5365</v>
      </c>
      <c r="F2764" s="450">
        <v>9.49</v>
      </c>
      <c r="G2764" s="450">
        <v>6.36</v>
      </c>
      <c r="H2764" s="426">
        <f t="shared" ref="H2764:H2827" si="43">IF(F2764&gt;0,F2764,G2764)</f>
        <v>9.49</v>
      </c>
    </row>
    <row r="2765" spans="1:8" x14ac:dyDescent="0.25">
      <c r="A2765" s="449"/>
      <c r="B2765" s="449">
        <v>44281</v>
      </c>
      <c r="C2765" s="439" t="s">
        <v>8763</v>
      </c>
      <c r="D2765" s="449" t="s">
        <v>60</v>
      </c>
      <c r="E2765" s="449" t="s">
        <v>5365</v>
      </c>
      <c r="F2765" s="450">
        <v>261.12</v>
      </c>
      <c r="G2765" s="450">
        <v>271.5</v>
      </c>
      <c r="H2765" s="426">
        <f t="shared" si="43"/>
        <v>261.12</v>
      </c>
    </row>
    <row r="2766" spans="1:8" x14ac:dyDescent="0.25">
      <c r="A2766" s="449"/>
      <c r="B2766" s="449">
        <v>39855</v>
      </c>
      <c r="C2766" s="439" t="s">
        <v>8764</v>
      </c>
      <c r="D2766" s="449" t="s">
        <v>60</v>
      </c>
      <c r="E2766" s="449" t="s">
        <v>5365</v>
      </c>
      <c r="F2766" s="450"/>
      <c r="G2766" s="450">
        <v>3.08</v>
      </c>
      <c r="H2766" s="426">
        <f t="shared" si="43"/>
        <v>3.08</v>
      </c>
    </row>
    <row r="2767" spans="1:8" x14ac:dyDescent="0.25">
      <c r="A2767" s="449"/>
      <c r="B2767" s="449">
        <v>39856</v>
      </c>
      <c r="C2767" s="439" t="s">
        <v>8765</v>
      </c>
      <c r="D2767" s="449" t="s">
        <v>60</v>
      </c>
      <c r="E2767" s="449" t="s">
        <v>5365</v>
      </c>
      <c r="F2767" s="450"/>
      <c r="G2767" s="450">
        <v>7.26</v>
      </c>
      <c r="H2767" s="426">
        <f t="shared" si="43"/>
        <v>7.26</v>
      </c>
    </row>
    <row r="2768" spans="1:8" x14ac:dyDescent="0.25">
      <c r="A2768" s="449"/>
      <c r="B2768" s="449">
        <v>39857</v>
      </c>
      <c r="C2768" s="439" t="s">
        <v>8766</v>
      </c>
      <c r="D2768" s="449" t="s">
        <v>60</v>
      </c>
      <c r="E2768" s="449" t="s">
        <v>5365</v>
      </c>
      <c r="F2768" s="450"/>
      <c r="G2768" s="450">
        <v>11.76</v>
      </c>
      <c r="H2768" s="426">
        <f t="shared" si="43"/>
        <v>11.76</v>
      </c>
    </row>
    <row r="2769" spans="1:8" x14ac:dyDescent="0.25">
      <c r="A2769" s="449"/>
      <c r="B2769" s="449">
        <v>39858</v>
      </c>
      <c r="C2769" s="439" t="s">
        <v>8767</v>
      </c>
      <c r="D2769" s="449" t="s">
        <v>60</v>
      </c>
      <c r="E2769" s="449" t="s">
        <v>5365</v>
      </c>
      <c r="F2769" s="450"/>
      <c r="G2769" s="450">
        <v>26.09</v>
      </c>
      <c r="H2769" s="426">
        <f t="shared" si="43"/>
        <v>26.09</v>
      </c>
    </row>
    <row r="2770" spans="1:8" x14ac:dyDescent="0.25">
      <c r="A2770" s="449"/>
      <c r="B2770" s="449">
        <v>39859</v>
      </c>
      <c r="C2770" s="439" t="s">
        <v>8768</v>
      </c>
      <c r="D2770" s="449" t="s">
        <v>60</v>
      </c>
      <c r="E2770" s="449" t="s">
        <v>5365</v>
      </c>
      <c r="F2770" s="450"/>
      <c r="G2770" s="450">
        <v>40.22</v>
      </c>
      <c r="H2770" s="426">
        <f t="shared" si="43"/>
        <v>40.22</v>
      </c>
    </row>
    <row r="2771" spans="1:8" x14ac:dyDescent="0.25">
      <c r="A2771" s="449"/>
      <c r="B2771" s="449">
        <v>39860</v>
      </c>
      <c r="C2771" s="439" t="s">
        <v>8769</v>
      </c>
      <c r="D2771" s="449" t="s">
        <v>60</v>
      </c>
      <c r="E2771" s="449" t="s">
        <v>5365</v>
      </c>
      <c r="F2771" s="450"/>
      <c r="G2771" s="450">
        <v>61.72</v>
      </c>
      <c r="H2771" s="426">
        <f t="shared" si="43"/>
        <v>61.72</v>
      </c>
    </row>
    <row r="2772" spans="1:8" x14ac:dyDescent="0.25">
      <c r="A2772" s="449"/>
      <c r="B2772" s="449">
        <v>39861</v>
      </c>
      <c r="C2772" s="439" t="s">
        <v>8770</v>
      </c>
      <c r="D2772" s="449" t="s">
        <v>60</v>
      </c>
      <c r="E2772" s="449" t="s">
        <v>5365</v>
      </c>
      <c r="F2772" s="450"/>
      <c r="G2772" s="450">
        <v>176.21</v>
      </c>
      <c r="H2772" s="426">
        <f t="shared" si="43"/>
        <v>176.21</v>
      </c>
    </row>
    <row r="2773" spans="1:8" x14ac:dyDescent="0.25">
      <c r="A2773" s="449"/>
      <c r="B2773" s="449">
        <v>3867</v>
      </c>
      <c r="C2773" s="439" t="s">
        <v>8771</v>
      </c>
      <c r="D2773" s="449" t="s">
        <v>60</v>
      </c>
      <c r="E2773" s="449" t="s">
        <v>5365</v>
      </c>
      <c r="F2773" s="450">
        <v>91.45</v>
      </c>
      <c r="G2773" s="450">
        <v>87.68</v>
      </c>
      <c r="H2773" s="426">
        <f t="shared" si="43"/>
        <v>91.45</v>
      </c>
    </row>
    <row r="2774" spans="1:8" x14ac:dyDescent="0.25">
      <c r="A2774" s="449"/>
      <c r="B2774" s="449">
        <v>3861</v>
      </c>
      <c r="C2774" s="439" t="s">
        <v>8772</v>
      </c>
      <c r="D2774" s="449" t="s">
        <v>60</v>
      </c>
      <c r="E2774" s="449" t="s">
        <v>5365</v>
      </c>
      <c r="F2774" s="450">
        <v>0.95</v>
      </c>
      <c r="G2774" s="450">
        <v>0.91</v>
      </c>
      <c r="H2774" s="426">
        <f t="shared" si="43"/>
        <v>0.95</v>
      </c>
    </row>
    <row r="2775" spans="1:8" x14ac:dyDescent="0.25">
      <c r="A2775" s="449"/>
      <c r="B2775" s="449">
        <v>3904</v>
      </c>
      <c r="C2775" s="439" t="s">
        <v>8773</v>
      </c>
      <c r="D2775" s="449" t="s">
        <v>60</v>
      </c>
      <c r="E2775" s="449" t="s">
        <v>5365</v>
      </c>
      <c r="F2775" s="450">
        <v>1.01</v>
      </c>
      <c r="G2775" s="450">
        <v>0.96</v>
      </c>
      <c r="H2775" s="426">
        <f t="shared" si="43"/>
        <v>1.01</v>
      </c>
    </row>
    <row r="2776" spans="1:8" x14ac:dyDescent="0.25">
      <c r="A2776" s="449"/>
      <c r="B2776" s="449">
        <v>3903</v>
      </c>
      <c r="C2776" s="439" t="s">
        <v>8774</v>
      </c>
      <c r="D2776" s="449" t="s">
        <v>60</v>
      </c>
      <c r="E2776" s="449" t="s">
        <v>5365</v>
      </c>
      <c r="F2776" s="450">
        <v>2.4500000000000002</v>
      </c>
      <c r="G2776" s="450">
        <v>2.35</v>
      </c>
      <c r="H2776" s="426">
        <f t="shared" si="43"/>
        <v>2.4500000000000002</v>
      </c>
    </row>
    <row r="2777" spans="1:8" x14ac:dyDescent="0.25">
      <c r="A2777" s="449"/>
      <c r="B2777" s="449">
        <v>3862</v>
      </c>
      <c r="C2777" s="439" t="s">
        <v>8775</v>
      </c>
      <c r="D2777" s="449" t="s">
        <v>60</v>
      </c>
      <c r="E2777" s="449" t="s">
        <v>5365</v>
      </c>
      <c r="F2777" s="450">
        <v>5.23</v>
      </c>
      <c r="G2777" s="450">
        <v>5.01</v>
      </c>
      <c r="H2777" s="426">
        <f t="shared" si="43"/>
        <v>5.23</v>
      </c>
    </row>
    <row r="2778" spans="1:8" x14ac:dyDescent="0.25">
      <c r="A2778" s="449"/>
      <c r="B2778" s="449">
        <v>3863</v>
      </c>
      <c r="C2778" s="439" t="s">
        <v>8776</v>
      </c>
      <c r="D2778" s="449" t="s">
        <v>60</v>
      </c>
      <c r="E2778" s="449" t="s">
        <v>5365</v>
      </c>
      <c r="F2778" s="450">
        <v>5.36</v>
      </c>
      <c r="G2778" s="450">
        <v>5.14</v>
      </c>
      <c r="H2778" s="426">
        <f t="shared" si="43"/>
        <v>5.36</v>
      </c>
    </row>
    <row r="2779" spans="1:8" x14ac:dyDescent="0.25">
      <c r="A2779" s="449"/>
      <c r="B2779" s="449">
        <v>3864</v>
      </c>
      <c r="C2779" s="439" t="s">
        <v>8777</v>
      </c>
      <c r="D2779" s="449" t="s">
        <v>60</v>
      </c>
      <c r="E2779" s="449" t="s">
        <v>5365</v>
      </c>
      <c r="F2779" s="450">
        <v>16.399999999999999</v>
      </c>
      <c r="G2779" s="450">
        <v>15.73</v>
      </c>
      <c r="H2779" s="426">
        <f t="shared" si="43"/>
        <v>16.399999999999999</v>
      </c>
    </row>
    <row r="2780" spans="1:8" x14ac:dyDescent="0.25">
      <c r="A2780" s="449"/>
      <c r="B2780" s="449">
        <v>3865</v>
      </c>
      <c r="C2780" s="439" t="s">
        <v>8778</v>
      </c>
      <c r="D2780" s="449" t="s">
        <v>60</v>
      </c>
      <c r="E2780" s="449" t="s">
        <v>5365</v>
      </c>
      <c r="F2780" s="450">
        <v>23.99</v>
      </c>
      <c r="G2780" s="450">
        <v>23</v>
      </c>
      <c r="H2780" s="426">
        <f t="shared" si="43"/>
        <v>23.99</v>
      </c>
    </row>
    <row r="2781" spans="1:8" x14ac:dyDescent="0.25">
      <c r="A2781" s="449"/>
      <c r="B2781" s="449">
        <v>3866</v>
      </c>
      <c r="C2781" s="439" t="s">
        <v>8779</v>
      </c>
      <c r="D2781" s="449" t="s">
        <v>60</v>
      </c>
      <c r="E2781" s="449" t="s">
        <v>5365</v>
      </c>
      <c r="F2781" s="450">
        <v>53.85</v>
      </c>
      <c r="G2781" s="450">
        <v>51.64</v>
      </c>
      <c r="H2781" s="426">
        <f t="shared" si="43"/>
        <v>53.85</v>
      </c>
    </row>
    <row r="2782" spans="1:8" x14ac:dyDescent="0.25">
      <c r="A2782" s="449"/>
      <c r="B2782" s="449">
        <v>3878</v>
      </c>
      <c r="C2782" s="439" t="s">
        <v>8780</v>
      </c>
      <c r="D2782" s="449" t="s">
        <v>60</v>
      </c>
      <c r="E2782" s="449" t="s">
        <v>5365</v>
      </c>
      <c r="F2782" s="450">
        <v>14.68</v>
      </c>
      <c r="G2782" s="450">
        <v>14.08</v>
      </c>
      <c r="H2782" s="426">
        <f t="shared" si="43"/>
        <v>14.68</v>
      </c>
    </row>
    <row r="2783" spans="1:8" x14ac:dyDescent="0.25">
      <c r="A2783" s="449"/>
      <c r="B2783" s="449">
        <v>3876</v>
      </c>
      <c r="C2783" s="439" t="s">
        <v>8781</v>
      </c>
      <c r="D2783" s="449" t="s">
        <v>60</v>
      </c>
      <c r="E2783" s="449" t="s">
        <v>5365</v>
      </c>
      <c r="F2783" s="450">
        <v>5.84</v>
      </c>
      <c r="G2783" s="450">
        <v>5.6</v>
      </c>
      <c r="H2783" s="426">
        <f t="shared" si="43"/>
        <v>5.84</v>
      </c>
    </row>
    <row r="2784" spans="1:8" x14ac:dyDescent="0.25">
      <c r="A2784" s="449"/>
      <c r="B2784" s="449">
        <v>3883</v>
      </c>
      <c r="C2784" s="439" t="s">
        <v>8782</v>
      </c>
      <c r="D2784" s="449" t="s">
        <v>60</v>
      </c>
      <c r="E2784" s="449" t="s">
        <v>5365</v>
      </c>
      <c r="F2784" s="450">
        <v>1.88</v>
      </c>
      <c r="G2784" s="450">
        <v>1.8</v>
      </c>
      <c r="H2784" s="426">
        <f t="shared" si="43"/>
        <v>1.88</v>
      </c>
    </row>
    <row r="2785" spans="1:8" x14ac:dyDescent="0.25">
      <c r="A2785" s="449"/>
      <c r="B2785" s="449">
        <v>3884</v>
      </c>
      <c r="C2785" s="439" t="s">
        <v>8783</v>
      </c>
      <c r="D2785" s="449" t="s">
        <v>60</v>
      </c>
      <c r="E2785" s="449" t="s">
        <v>5365</v>
      </c>
      <c r="F2785" s="450">
        <v>2.97</v>
      </c>
      <c r="G2785" s="450">
        <v>2.85</v>
      </c>
      <c r="H2785" s="426">
        <f t="shared" si="43"/>
        <v>2.97</v>
      </c>
    </row>
    <row r="2786" spans="1:8" x14ac:dyDescent="0.25">
      <c r="A2786" s="449"/>
      <c r="B2786" s="449">
        <v>12892</v>
      </c>
      <c r="C2786" s="439" t="s">
        <v>8784</v>
      </c>
      <c r="D2786" s="449" t="s">
        <v>6583</v>
      </c>
      <c r="E2786" s="449" t="s">
        <v>5365</v>
      </c>
      <c r="F2786" s="450">
        <v>13.61</v>
      </c>
      <c r="G2786" s="450">
        <v>12.49</v>
      </c>
      <c r="H2786" s="426">
        <f t="shared" si="43"/>
        <v>13.61</v>
      </c>
    </row>
    <row r="2787" spans="1:8" x14ac:dyDescent="0.25">
      <c r="A2787" s="449"/>
      <c r="B2787" s="449">
        <v>38447</v>
      </c>
      <c r="C2787" s="439" t="s">
        <v>8785</v>
      </c>
      <c r="D2787" s="449" t="s">
        <v>60</v>
      </c>
      <c r="E2787" s="449" t="s">
        <v>5365</v>
      </c>
      <c r="F2787" s="450">
        <v>88.04</v>
      </c>
      <c r="G2787" s="450">
        <v>99.55</v>
      </c>
      <c r="H2787" s="426">
        <f t="shared" si="43"/>
        <v>88.04</v>
      </c>
    </row>
    <row r="2788" spans="1:8" x14ac:dyDescent="0.25">
      <c r="A2788" s="449"/>
      <c r="B2788" s="449">
        <v>36320</v>
      </c>
      <c r="C2788" s="439" t="s">
        <v>8786</v>
      </c>
      <c r="D2788" s="449" t="s">
        <v>60</v>
      </c>
      <c r="E2788" s="449" t="s">
        <v>5365</v>
      </c>
      <c r="F2788" s="450">
        <v>2.36</v>
      </c>
      <c r="G2788" s="450">
        <v>2.67</v>
      </c>
      <c r="H2788" s="426">
        <f t="shared" si="43"/>
        <v>2.36</v>
      </c>
    </row>
    <row r="2789" spans="1:8" x14ac:dyDescent="0.25">
      <c r="A2789" s="449"/>
      <c r="B2789" s="449">
        <v>36324</v>
      </c>
      <c r="C2789" s="439" t="s">
        <v>8787</v>
      </c>
      <c r="D2789" s="449" t="s">
        <v>60</v>
      </c>
      <c r="E2789" s="449" t="s">
        <v>5365</v>
      </c>
      <c r="F2789" s="450">
        <v>2.16</v>
      </c>
      <c r="G2789" s="450">
        <v>2.44</v>
      </c>
      <c r="H2789" s="426">
        <f t="shared" si="43"/>
        <v>2.16</v>
      </c>
    </row>
    <row r="2790" spans="1:8" x14ac:dyDescent="0.25">
      <c r="A2790" s="449"/>
      <c r="B2790" s="449">
        <v>38441</v>
      </c>
      <c r="C2790" s="439" t="s">
        <v>8788</v>
      </c>
      <c r="D2790" s="449" t="s">
        <v>60</v>
      </c>
      <c r="E2790" s="449" t="s">
        <v>5365</v>
      </c>
      <c r="F2790" s="450">
        <v>3.87</v>
      </c>
      <c r="G2790" s="450">
        <v>4.37</v>
      </c>
      <c r="H2790" s="426">
        <f t="shared" si="43"/>
        <v>3.87</v>
      </c>
    </row>
    <row r="2791" spans="1:8" x14ac:dyDescent="0.25">
      <c r="A2791" s="449"/>
      <c r="B2791" s="449">
        <v>38442</v>
      </c>
      <c r="C2791" s="439" t="s">
        <v>8789</v>
      </c>
      <c r="D2791" s="449" t="s">
        <v>60</v>
      </c>
      <c r="E2791" s="449" t="s">
        <v>5365</v>
      </c>
      <c r="F2791" s="450">
        <v>11</v>
      </c>
      <c r="G2791" s="450">
        <v>12.44</v>
      </c>
      <c r="H2791" s="426">
        <f t="shared" si="43"/>
        <v>11</v>
      </c>
    </row>
    <row r="2792" spans="1:8" x14ac:dyDescent="0.25">
      <c r="A2792" s="449"/>
      <c r="B2792" s="449">
        <v>38443</v>
      </c>
      <c r="C2792" s="439" t="s">
        <v>8790</v>
      </c>
      <c r="D2792" s="449" t="s">
        <v>60</v>
      </c>
      <c r="E2792" s="449" t="s">
        <v>5365</v>
      </c>
      <c r="F2792" s="450">
        <v>13.35</v>
      </c>
      <c r="G2792" s="450">
        <v>15.09</v>
      </c>
      <c r="H2792" s="426">
        <f t="shared" si="43"/>
        <v>13.35</v>
      </c>
    </row>
    <row r="2793" spans="1:8" x14ac:dyDescent="0.25">
      <c r="A2793" s="449"/>
      <c r="B2793" s="449">
        <v>38444</v>
      </c>
      <c r="C2793" s="439" t="s">
        <v>8791</v>
      </c>
      <c r="D2793" s="449" t="s">
        <v>60</v>
      </c>
      <c r="E2793" s="449" t="s">
        <v>5365</v>
      </c>
      <c r="F2793" s="450">
        <v>22.41</v>
      </c>
      <c r="G2793" s="450">
        <v>25.34</v>
      </c>
      <c r="H2793" s="426">
        <f t="shared" si="43"/>
        <v>22.41</v>
      </c>
    </row>
    <row r="2794" spans="1:8" x14ac:dyDescent="0.25">
      <c r="A2794" s="449"/>
      <c r="B2794" s="449">
        <v>38445</v>
      </c>
      <c r="C2794" s="439" t="s">
        <v>8792</v>
      </c>
      <c r="D2794" s="449" t="s">
        <v>60</v>
      </c>
      <c r="E2794" s="449" t="s">
        <v>5365</v>
      </c>
      <c r="F2794" s="450">
        <v>41.56</v>
      </c>
      <c r="G2794" s="450">
        <v>47</v>
      </c>
      <c r="H2794" s="426">
        <f t="shared" si="43"/>
        <v>41.56</v>
      </c>
    </row>
    <row r="2795" spans="1:8" x14ac:dyDescent="0.25">
      <c r="A2795" s="449"/>
      <c r="B2795" s="449">
        <v>38446</v>
      </c>
      <c r="C2795" s="439" t="s">
        <v>8793</v>
      </c>
      <c r="D2795" s="449" t="s">
        <v>60</v>
      </c>
      <c r="E2795" s="449" t="s">
        <v>5365</v>
      </c>
      <c r="F2795" s="450">
        <v>68.02</v>
      </c>
      <c r="G2795" s="450">
        <v>76.91</v>
      </c>
      <c r="H2795" s="426">
        <f t="shared" si="43"/>
        <v>68.02</v>
      </c>
    </row>
    <row r="2796" spans="1:8" x14ac:dyDescent="0.25">
      <c r="A2796" s="449"/>
      <c r="B2796" s="449">
        <v>3837</v>
      </c>
      <c r="C2796" s="439" t="s">
        <v>8794</v>
      </c>
      <c r="D2796" s="449" t="s">
        <v>60</v>
      </c>
      <c r="E2796" s="449" t="s">
        <v>5365</v>
      </c>
      <c r="F2796" s="450"/>
      <c r="G2796" s="450">
        <v>55.69</v>
      </c>
      <c r="H2796" s="426">
        <f t="shared" si="43"/>
        <v>55.69</v>
      </c>
    </row>
    <row r="2797" spans="1:8" x14ac:dyDescent="0.25">
      <c r="A2797" s="449"/>
      <c r="B2797" s="449">
        <v>3845</v>
      </c>
      <c r="C2797" s="439" t="s">
        <v>8795</v>
      </c>
      <c r="D2797" s="449" t="s">
        <v>60</v>
      </c>
      <c r="E2797" s="449" t="s">
        <v>5365</v>
      </c>
      <c r="F2797" s="450"/>
      <c r="G2797" s="450">
        <v>20.34</v>
      </c>
      <c r="H2797" s="426">
        <f t="shared" si="43"/>
        <v>20.34</v>
      </c>
    </row>
    <row r="2798" spans="1:8" x14ac:dyDescent="0.25">
      <c r="A2798" s="449"/>
      <c r="B2798" s="449">
        <v>11045</v>
      </c>
      <c r="C2798" s="439" t="s">
        <v>8796</v>
      </c>
      <c r="D2798" s="449" t="s">
        <v>60</v>
      </c>
      <c r="E2798" s="449" t="s">
        <v>5365</v>
      </c>
      <c r="F2798" s="450"/>
      <c r="G2798" s="450">
        <v>39.24</v>
      </c>
      <c r="H2798" s="426">
        <f t="shared" si="43"/>
        <v>39.24</v>
      </c>
    </row>
    <row r="2799" spans="1:8" x14ac:dyDescent="0.25">
      <c r="A2799" s="449"/>
      <c r="B2799" s="449">
        <v>20170</v>
      </c>
      <c r="C2799" s="439" t="s">
        <v>8797</v>
      </c>
      <c r="D2799" s="449" t="s">
        <v>60</v>
      </c>
      <c r="E2799" s="449" t="s">
        <v>5365</v>
      </c>
      <c r="F2799" s="450">
        <v>16.22</v>
      </c>
      <c r="G2799" s="450">
        <v>16.3</v>
      </c>
      <c r="H2799" s="426">
        <f t="shared" si="43"/>
        <v>16.22</v>
      </c>
    </row>
    <row r="2800" spans="1:8" x14ac:dyDescent="0.25">
      <c r="A2800" s="449"/>
      <c r="B2800" s="449">
        <v>20171</v>
      </c>
      <c r="C2800" s="439" t="s">
        <v>8798</v>
      </c>
      <c r="D2800" s="449" t="s">
        <v>60</v>
      </c>
      <c r="E2800" s="449" t="s">
        <v>5365</v>
      </c>
      <c r="F2800" s="450">
        <v>46.77</v>
      </c>
      <c r="G2800" s="450">
        <v>47.01</v>
      </c>
      <c r="H2800" s="426">
        <f t="shared" si="43"/>
        <v>46.77</v>
      </c>
    </row>
    <row r="2801" spans="1:8" x14ac:dyDescent="0.25">
      <c r="A2801" s="449"/>
      <c r="B2801" s="449">
        <v>20167</v>
      </c>
      <c r="C2801" s="439" t="s">
        <v>8799</v>
      </c>
      <c r="D2801" s="449" t="s">
        <v>60</v>
      </c>
      <c r="E2801" s="449" t="s">
        <v>5365</v>
      </c>
      <c r="F2801" s="450">
        <v>5.88</v>
      </c>
      <c r="G2801" s="450">
        <v>5.91</v>
      </c>
      <c r="H2801" s="426">
        <f t="shared" si="43"/>
        <v>5.88</v>
      </c>
    </row>
    <row r="2802" spans="1:8" x14ac:dyDescent="0.25">
      <c r="A2802" s="449"/>
      <c r="B2802" s="449">
        <v>20168</v>
      </c>
      <c r="C2802" s="439" t="s">
        <v>8800</v>
      </c>
      <c r="D2802" s="449" t="s">
        <v>60</v>
      </c>
      <c r="E2802" s="449" t="s">
        <v>5365</v>
      </c>
      <c r="F2802" s="450">
        <v>12.1</v>
      </c>
      <c r="G2802" s="450">
        <v>12.17</v>
      </c>
      <c r="H2802" s="426">
        <f t="shared" si="43"/>
        <v>12.1</v>
      </c>
    </row>
    <row r="2803" spans="1:8" x14ac:dyDescent="0.25">
      <c r="A2803" s="449"/>
      <c r="B2803" s="449">
        <v>20169</v>
      </c>
      <c r="C2803" s="439" t="s">
        <v>8801</v>
      </c>
      <c r="D2803" s="449" t="s">
        <v>60</v>
      </c>
      <c r="E2803" s="449" t="s">
        <v>5365</v>
      </c>
      <c r="F2803" s="450">
        <v>14.13</v>
      </c>
      <c r="G2803" s="450">
        <v>14.2</v>
      </c>
      <c r="H2803" s="426">
        <f t="shared" si="43"/>
        <v>14.13</v>
      </c>
    </row>
    <row r="2804" spans="1:8" x14ac:dyDescent="0.25">
      <c r="A2804" s="449"/>
      <c r="B2804" s="449">
        <v>3899</v>
      </c>
      <c r="C2804" s="439" t="s">
        <v>8802</v>
      </c>
      <c r="D2804" s="449" t="s">
        <v>60</v>
      </c>
      <c r="E2804" s="449" t="s">
        <v>5365</v>
      </c>
      <c r="F2804" s="450">
        <v>7.84</v>
      </c>
      <c r="G2804" s="450">
        <v>7.87</v>
      </c>
      <c r="H2804" s="426">
        <f t="shared" si="43"/>
        <v>7.84</v>
      </c>
    </row>
    <row r="2805" spans="1:8" x14ac:dyDescent="0.25">
      <c r="A2805" s="449"/>
      <c r="B2805" s="449">
        <v>38676</v>
      </c>
      <c r="C2805" s="439" t="s">
        <v>8803</v>
      </c>
      <c r="D2805" s="449" t="s">
        <v>60</v>
      </c>
      <c r="E2805" s="449" t="s">
        <v>5365</v>
      </c>
      <c r="F2805" s="450">
        <v>39.200000000000003</v>
      </c>
      <c r="G2805" s="450">
        <v>39.39</v>
      </c>
      <c r="H2805" s="426">
        <f t="shared" si="43"/>
        <v>39.200000000000003</v>
      </c>
    </row>
    <row r="2806" spans="1:8" x14ac:dyDescent="0.25">
      <c r="A2806" s="449"/>
      <c r="B2806" s="449">
        <v>3897</v>
      </c>
      <c r="C2806" s="439" t="s">
        <v>8804</v>
      </c>
      <c r="D2806" s="449" t="s">
        <v>60</v>
      </c>
      <c r="E2806" s="449" t="s">
        <v>5365</v>
      </c>
      <c r="F2806" s="450">
        <v>1.91</v>
      </c>
      <c r="G2806" s="450">
        <v>1.92</v>
      </c>
      <c r="H2806" s="426">
        <f t="shared" si="43"/>
        <v>1.91</v>
      </c>
    </row>
    <row r="2807" spans="1:8" x14ac:dyDescent="0.25">
      <c r="A2807" s="449"/>
      <c r="B2807" s="449">
        <v>3875</v>
      </c>
      <c r="C2807" s="439" t="s">
        <v>8805</v>
      </c>
      <c r="D2807" s="449" t="s">
        <v>60</v>
      </c>
      <c r="E2807" s="449" t="s">
        <v>5365</v>
      </c>
      <c r="F2807" s="450">
        <v>3.95</v>
      </c>
      <c r="G2807" s="450">
        <v>3.97</v>
      </c>
      <c r="H2807" s="426">
        <f t="shared" si="43"/>
        <v>3.95</v>
      </c>
    </row>
    <row r="2808" spans="1:8" x14ac:dyDescent="0.25">
      <c r="A2808" s="449"/>
      <c r="B2808" s="449">
        <v>3898</v>
      </c>
      <c r="C2808" s="439" t="s">
        <v>8806</v>
      </c>
      <c r="D2808" s="449" t="s">
        <v>60</v>
      </c>
      <c r="E2808" s="449" t="s">
        <v>5365</v>
      </c>
      <c r="F2808" s="450">
        <v>8.02</v>
      </c>
      <c r="G2808" s="450">
        <v>8.06</v>
      </c>
      <c r="H2808" s="426">
        <f t="shared" si="43"/>
        <v>8.02</v>
      </c>
    </row>
    <row r="2809" spans="1:8" x14ac:dyDescent="0.25">
      <c r="A2809" s="449"/>
      <c r="B2809" s="449">
        <v>3855</v>
      </c>
      <c r="C2809" s="439" t="s">
        <v>8807</v>
      </c>
      <c r="D2809" s="449" t="s">
        <v>60</v>
      </c>
      <c r="E2809" s="449" t="s">
        <v>5365</v>
      </c>
      <c r="F2809" s="450">
        <v>6.34</v>
      </c>
      <c r="G2809" s="450">
        <v>6.08</v>
      </c>
      <c r="H2809" s="426">
        <f t="shared" si="43"/>
        <v>6.34</v>
      </c>
    </row>
    <row r="2810" spans="1:8" x14ac:dyDescent="0.25">
      <c r="A2810" s="449"/>
      <c r="B2810" s="449">
        <v>3874</v>
      </c>
      <c r="C2810" s="439" t="s">
        <v>8808</v>
      </c>
      <c r="D2810" s="449" t="s">
        <v>60</v>
      </c>
      <c r="E2810" s="449" t="s">
        <v>5365</v>
      </c>
      <c r="F2810" s="450">
        <v>7.35</v>
      </c>
      <c r="G2810" s="450">
        <v>7.05</v>
      </c>
      <c r="H2810" s="426">
        <f t="shared" si="43"/>
        <v>7.35</v>
      </c>
    </row>
    <row r="2811" spans="1:8" x14ac:dyDescent="0.25">
      <c r="A2811" s="449"/>
      <c r="B2811" s="449">
        <v>3870</v>
      </c>
      <c r="C2811" s="439" t="s">
        <v>8809</v>
      </c>
      <c r="D2811" s="449" t="s">
        <v>60</v>
      </c>
      <c r="E2811" s="449" t="s">
        <v>5365</v>
      </c>
      <c r="F2811" s="450">
        <v>8.06</v>
      </c>
      <c r="G2811" s="450">
        <v>7.73</v>
      </c>
      <c r="H2811" s="426">
        <f t="shared" si="43"/>
        <v>8.06</v>
      </c>
    </row>
    <row r="2812" spans="1:8" x14ac:dyDescent="0.25">
      <c r="A2812" s="449"/>
      <c r="B2812" s="449">
        <v>38678</v>
      </c>
      <c r="C2812" s="439" t="s">
        <v>8810</v>
      </c>
      <c r="D2812" s="449" t="s">
        <v>60</v>
      </c>
      <c r="E2812" s="449" t="s">
        <v>5365</v>
      </c>
      <c r="F2812" s="450">
        <v>21.34</v>
      </c>
      <c r="G2812" s="450">
        <v>20.46</v>
      </c>
      <c r="H2812" s="426">
        <f t="shared" si="43"/>
        <v>21.34</v>
      </c>
    </row>
    <row r="2813" spans="1:8" x14ac:dyDescent="0.25">
      <c r="A2813" s="449"/>
      <c r="B2813" s="449">
        <v>3859</v>
      </c>
      <c r="C2813" s="439" t="s">
        <v>8811</v>
      </c>
      <c r="D2813" s="449" t="s">
        <v>60</v>
      </c>
      <c r="E2813" s="449" t="s">
        <v>5365</v>
      </c>
      <c r="F2813" s="450">
        <v>1.63</v>
      </c>
      <c r="G2813" s="450">
        <v>1.56</v>
      </c>
      <c r="H2813" s="426">
        <f t="shared" si="43"/>
        <v>1.63</v>
      </c>
    </row>
    <row r="2814" spans="1:8" x14ac:dyDescent="0.25">
      <c r="A2814" s="449"/>
      <c r="B2814" s="449">
        <v>3856</v>
      </c>
      <c r="C2814" s="439" t="s">
        <v>8812</v>
      </c>
      <c r="D2814" s="449" t="s">
        <v>60</v>
      </c>
      <c r="E2814" s="449" t="s">
        <v>5365</v>
      </c>
      <c r="F2814" s="450">
        <v>2.25</v>
      </c>
      <c r="G2814" s="450">
        <v>2.16</v>
      </c>
      <c r="H2814" s="426">
        <f t="shared" si="43"/>
        <v>2.25</v>
      </c>
    </row>
    <row r="2815" spans="1:8" x14ac:dyDescent="0.25">
      <c r="A2815" s="449"/>
      <c r="B2815" s="449">
        <v>3906</v>
      </c>
      <c r="C2815" s="439" t="s">
        <v>8813</v>
      </c>
      <c r="D2815" s="449" t="s">
        <v>60</v>
      </c>
      <c r="E2815" s="449" t="s">
        <v>5365</v>
      </c>
      <c r="F2815" s="450">
        <v>1.86</v>
      </c>
      <c r="G2815" s="450">
        <v>1.78</v>
      </c>
      <c r="H2815" s="426">
        <f t="shared" si="43"/>
        <v>1.86</v>
      </c>
    </row>
    <row r="2816" spans="1:8" x14ac:dyDescent="0.25">
      <c r="A2816" s="449"/>
      <c r="B2816" s="449">
        <v>3860</v>
      </c>
      <c r="C2816" s="439" t="s">
        <v>8814</v>
      </c>
      <c r="D2816" s="449" t="s">
        <v>60</v>
      </c>
      <c r="E2816" s="449" t="s">
        <v>5365</v>
      </c>
      <c r="F2816" s="450">
        <v>5.53</v>
      </c>
      <c r="G2816" s="450">
        <v>5.3</v>
      </c>
      <c r="H2816" s="426">
        <f t="shared" si="43"/>
        <v>5.53</v>
      </c>
    </row>
    <row r="2817" spans="1:8" x14ac:dyDescent="0.25">
      <c r="A2817" s="449"/>
      <c r="B2817" s="449">
        <v>3905</v>
      </c>
      <c r="C2817" s="439" t="s">
        <v>8815</v>
      </c>
      <c r="D2817" s="449" t="s">
        <v>60</v>
      </c>
      <c r="E2817" s="449" t="s">
        <v>5365</v>
      </c>
      <c r="F2817" s="450">
        <v>12.68</v>
      </c>
      <c r="G2817" s="450">
        <v>12.16</v>
      </c>
      <c r="H2817" s="426">
        <f t="shared" si="43"/>
        <v>12.68</v>
      </c>
    </row>
    <row r="2818" spans="1:8" x14ac:dyDescent="0.25">
      <c r="A2818" s="449"/>
      <c r="B2818" s="449">
        <v>3871</v>
      </c>
      <c r="C2818" s="439" t="s">
        <v>8816</v>
      </c>
      <c r="D2818" s="449" t="s">
        <v>60</v>
      </c>
      <c r="E2818" s="449" t="s">
        <v>5365</v>
      </c>
      <c r="F2818" s="450">
        <v>22.44</v>
      </c>
      <c r="G2818" s="450">
        <v>21.51</v>
      </c>
      <c r="H2818" s="426">
        <f t="shared" si="43"/>
        <v>22.44</v>
      </c>
    </row>
    <row r="2819" spans="1:8" x14ac:dyDescent="0.25">
      <c r="A2819" s="449"/>
      <c r="B2819" s="449">
        <v>37427</v>
      </c>
      <c r="C2819" s="439" t="s">
        <v>8817</v>
      </c>
      <c r="D2819" s="449" t="s">
        <v>60</v>
      </c>
      <c r="E2819" s="449" t="s">
        <v>5365</v>
      </c>
      <c r="F2819" s="450">
        <v>75.52</v>
      </c>
      <c r="G2819" s="450">
        <v>64.819999999999993</v>
      </c>
      <c r="H2819" s="426">
        <f t="shared" si="43"/>
        <v>75.52</v>
      </c>
    </row>
    <row r="2820" spans="1:8" x14ac:dyDescent="0.25">
      <c r="A2820" s="449"/>
      <c r="B2820" s="449">
        <v>37424</v>
      </c>
      <c r="C2820" s="439" t="s">
        <v>8818</v>
      </c>
      <c r="D2820" s="449" t="s">
        <v>60</v>
      </c>
      <c r="E2820" s="449" t="s">
        <v>5365</v>
      </c>
      <c r="F2820" s="450">
        <v>14.55</v>
      </c>
      <c r="G2820" s="450">
        <v>12.49</v>
      </c>
      <c r="H2820" s="426">
        <f t="shared" si="43"/>
        <v>14.55</v>
      </c>
    </row>
    <row r="2821" spans="1:8" x14ac:dyDescent="0.25">
      <c r="A2821" s="449"/>
      <c r="B2821" s="449">
        <v>37428</v>
      </c>
      <c r="C2821" s="439" t="s">
        <v>8819</v>
      </c>
      <c r="D2821" s="449" t="s">
        <v>60</v>
      </c>
      <c r="E2821" s="449" t="s">
        <v>5365</v>
      </c>
      <c r="F2821" s="450">
        <v>260.27999999999997</v>
      </c>
      <c r="G2821" s="450">
        <v>223.39</v>
      </c>
      <c r="H2821" s="426">
        <f t="shared" si="43"/>
        <v>260.27999999999997</v>
      </c>
    </row>
    <row r="2822" spans="1:8" x14ac:dyDescent="0.25">
      <c r="A2822" s="449"/>
      <c r="B2822" s="449">
        <v>37425</v>
      </c>
      <c r="C2822" s="439" t="s">
        <v>8820</v>
      </c>
      <c r="D2822" s="449" t="s">
        <v>60</v>
      </c>
      <c r="E2822" s="449" t="s">
        <v>5365</v>
      </c>
      <c r="F2822" s="450">
        <v>15.68</v>
      </c>
      <c r="G2822" s="450">
        <v>13.46</v>
      </c>
      <c r="H2822" s="426">
        <f t="shared" si="43"/>
        <v>15.68</v>
      </c>
    </row>
    <row r="2823" spans="1:8" x14ac:dyDescent="0.25">
      <c r="A2823" s="449"/>
      <c r="B2823" s="449">
        <v>37429</v>
      </c>
      <c r="C2823" s="439" t="s">
        <v>8821</v>
      </c>
      <c r="D2823" s="449" t="s">
        <v>60</v>
      </c>
      <c r="E2823" s="449" t="s">
        <v>5365</v>
      </c>
      <c r="F2823" s="450">
        <v>3291.44</v>
      </c>
      <c r="G2823" s="450">
        <v>2824.89</v>
      </c>
      <c r="H2823" s="426">
        <f t="shared" si="43"/>
        <v>3291.44</v>
      </c>
    </row>
    <row r="2824" spans="1:8" x14ac:dyDescent="0.25">
      <c r="A2824" s="449"/>
      <c r="B2824" s="449">
        <v>37426</v>
      </c>
      <c r="C2824" s="439" t="s">
        <v>8822</v>
      </c>
      <c r="D2824" s="449" t="s">
        <v>60</v>
      </c>
      <c r="E2824" s="449" t="s">
        <v>5365</v>
      </c>
      <c r="F2824" s="450">
        <v>31.66</v>
      </c>
      <c r="G2824" s="450">
        <v>27.17</v>
      </c>
      <c r="H2824" s="426">
        <f t="shared" si="43"/>
        <v>31.66</v>
      </c>
    </row>
    <row r="2825" spans="1:8" x14ac:dyDescent="0.25">
      <c r="A2825" s="449"/>
      <c r="B2825" s="449">
        <v>39292</v>
      </c>
      <c r="C2825" s="439" t="s">
        <v>8823</v>
      </c>
      <c r="D2825" s="449" t="s">
        <v>60</v>
      </c>
      <c r="E2825" s="449" t="s">
        <v>5365</v>
      </c>
      <c r="F2825" s="450">
        <v>14.18</v>
      </c>
      <c r="G2825" s="450">
        <v>8.86</v>
      </c>
      <c r="H2825" s="426">
        <f t="shared" si="43"/>
        <v>14.18</v>
      </c>
    </row>
    <row r="2826" spans="1:8" x14ac:dyDescent="0.25">
      <c r="A2826" s="449"/>
      <c r="B2826" s="449">
        <v>39293</v>
      </c>
      <c r="C2826" s="439" t="s">
        <v>8824</v>
      </c>
      <c r="D2826" s="449" t="s">
        <v>60</v>
      </c>
      <c r="E2826" s="449" t="s">
        <v>5365</v>
      </c>
      <c r="F2826" s="450">
        <v>22.03</v>
      </c>
      <c r="G2826" s="450">
        <v>13.77</v>
      </c>
      <c r="H2826" s="426">
        <f t="shared" si="43"/>
        <v>22.03</v>
      </c>
    </row>
    <row r="2827" spans="1:8" x14ac:dyDescent="0.25">
      <c r="A2827" s="449"/>
      <c r="B2827" s="449">
        <v>39294</v>
      </c>
      <c r="C2827" s="439" t="s">
        <v>8825</v>
      </c>
      <c r="D2827" s="449" t="s">
        <v>60</v>
      </c>
      <c r="E2827" s="449" t="s">
        <v>5365</v>
      </c>
      <c r="F2827" s="450">
        <v>23.55</v>
      </c>
      <c r="G2827" s="450">
        <v>14.72</v>
      </c>
      <c r="H2827" s="426">
        <f t="shared" si="43"/>
        <v>23.55</v>
      </c>
    </row>
    <row r="2828" spans="1:8" x14ac:dyDescent="0.25">
      <c r="A2828" s="449"/>
      <c r="B2828" s="449">
        <v>39295</v>
      </c>
      <c r="C2828" s="439" t="s">
        <v>8826</v>
      </c>
      <c r="D2828" s="449" t="s">
        <v>60</v>
      </c>
      <c r="E2828" s="449" t="s">
        <v>5365</v>
      </c>
      <c r="F2828" s="450">
        <v>32.39</v>
      </c>
      <c r="G2828" s="450">
        <v>20.239999999999998</v>
      </c>
      <c r="H2828" s="426">
        <f t="shared" ref="H2828:H2891" si="44">IF(F2828&gt;0,F2828,G2828)</f>
        <v>32.39</v>
      </c>
    </row>
    <row r="2829" spans="1:8" x14ac:dyDescent="0.25">
      <c r="A2829" s="449"/>
      <c r="B2829" s="449">
        <v>39312</v>
      </c>
      <c r="C2829" s="439" t="s">
        <v>8827</v>
      </c>
      <c r="D2829" s="449" t="s">
        <v>60</v>
      </c>
      <c r="E2829" s="449" t="s">
        <v>5365</v>
      </c>
      <c r="F2829" s="450">
        <v>21.74</v>
      </c>
      <c r="G2829" s="450">
        <v>13.59</v>
      </c>
      <c r="H2829" s="426">
        <f t="shared" si="44"/>
        <v>21.74</v>
      </c>
    </row>
    <row r="2830" spans="1:8" x14ac:dyDescent="0.25">
      <c r="A2830" s="449"/>
      <c r="B2830" s="449">
        <v>39313</v>
      </c>
      <c r="C2830" s="439" t="s">
        <v>8828</v>
      </c>
      <c r="D2830" s="449" t="s">
        <v>60</v>
      </c>
      <c r="E2830" s="449" t="s">
        <v>5365</v>
      </c>
      <c r="F2830" s="450">
        <v>29.2</v>
      </c>
      <c r="G2830" s="450">
        <v>18.25</v>
      </c>
      <c r="H2830" s="426">
        <f t="shared" si="44"/>
        <v>29.2</v>
      </c>
    </row>
    <row r="2831" spans="1:8" x14ac:dyDescent="0.25">
      <c r="A2831" s="449"/>
      <c r="B2831" s="449">
        <v>39314</v>
      </c>
      <c r="C2831" s="439" t="s">
        <v>8829</v>
      </c>
      <c r="D2831" s="449" t="s">
        <v>60</v>
      </c>
      <c r="E2831" s="449" t="s">
        <v>5365</v>
      </c>
      <c r="F2831" s="450">
        <v>42.97</v>
      </c>
      <c r="G2831" s="450">
        <v>26.85</v>
      </c>
      <c r="H2831" s="426">
        <f t="shared" si="44"/>
        <v>42.97</v>
      </c>
    </row>
    <row r="2832" spans="1:8" x14ac:dyDescent="0.25">
      <c r="A2832" s="449"/>
      <c r="B2832" s="449">
        <v>39296</v>
      </c>
      <c r="C2832" s="439" t="s">
        <v>8830</v>
      </c>
      <c r="D2832" s="449" t="s">
        <v>60</v>
      </c>
      <c r="E2832" s="449" t="s">
        <v>5365</v>
      </c>
      <c r="F2832" s="450">
        <v>12.93</v>
      </c>
      <c r="G2832" s="450">
        <v>8.08</v>
      </c>
      <c r="H2832" s="426">
        <f t="shared" si="44"/>
        <v>12.93</v>
      </c>
    </row>
    <row r="2833" spans="1:8" x14ac:dyDescent="0.25">
      <c r="A2833" s="449"/>
      <c r="B2833" s="449">
        <v>39297</v>
      </c>
      <c r="C2833" s="439" t="s">
        <v>8831</v>
      </c>
      <c r="D2833" s="449" t="s">
        <v>60</v>
      </c>
      <c r="E2833" s="449" t="s">
        <v>5365</v>
      </c>
      <c r="F2833" s="450">
        <v>17.53</v>
      </c>
      <c r="G2833" s="450">
        <v>10.95</v>
      </c>
      <c r="H2833" s="426">
        <f t="shared" si="44"/>
        <v>17.53</v>
      </c>
    </row>
    <row r="2834" spans="1:8" x14ac:dyDescent="0.25">
      <c r="A2834" s="449"/>
      <c r="B2834" s="449">
        <v>39298</v>
      </c>
      <c r="C2834" s="439" t="s">
        <v>8832</v>
      </c>
      <c r="D2834" s="449" t="s">
        <v>60</v>
      </c>
      <c r="E2834" s="449" t="s">
        <v>5365</v>
      </c>
      <c r="F2834" s="450">
        <v>33.65</v>
      </c>
      <c r="G2834" s="450">
        <v>21.03</v>
      </c>
      <c r="H2834" s="426">
        <f t="shared" si="44"/>
        <v>33.65</v>
      </c>
    </row>
    <row r="2835" spans="1:8" x14ac:dyDescent="0.25">
      <c r="A2835" s="449"/>
      <c r="B2835" s="449">
        <v>39299</v>
      </c>
      <c r="C2835" s="439" t="s">
        <v>8833</v>
      </c>
      <c r="D2835" s="449" t="s">
        <v>60</v>
      </c>
      <c r="E2835" s="449" t="s">
        <v>5365</v>
      </c>
      <c r="F2835" s="450">
        <v>39.880000000000003</v>
      </c>
      <c r="G2835" s="450">
        <v>24.92</v>
      </c>
      <c r="H2835" s="426">
        <f t="shared" si="44"/>
        <v>39.880000000000003</v>
      </c>
    </row>
    <row r="2836" spans="1:8" x14ac:dyDescent="0.25">
      <c r="A2836" s="449"/>
      <c r="B2836" s="449">
        <v>39308</v>
      </c>
      <c r="C2836" s="439" t="s">
        <v>8834</v>
      </c>
      <c r="D2836" s="449" t="s">
        <v>60</v>
      </c>
      <c r="E2836" s="449" t="s">
        <v>5365</v>
      </c>
      <c r="F2836" s="450">
        <v>10.78</v>
      </c>
      <c r="G2836" s="450">
        <v>6.74</v>
      </c>
      <c r="H2836" s="426">
        <f t="shared" si="44"/>
        <v>10.78</v>
      </c>
    </row>
    <row r="2837" spans="1:8" x14ac:dyDescent="0.25">
      <c r="A2837" s="449"/>
      <c r="B2837" s="449">
        <v>39309</v>
      </c>
      <c r="C2837" s="439" t="s">
        <v>8835</v>
      </c>
      <c r="D2837" s="449" t="s">
        <v>60</v>
      </c>
      <c r="E2837" s="449" t="s">
        <v>5365</v>
      </c>
      <c r="F2837" s="450">
        <v>12.3</v>
      </c>
      <c r="G2837" s="450">
        <v>7.68</v>
      </c>
      <c r="H2837" s="426">
        <f t="shared" si="44"/>
        <v>12.3</v>
      </c>
    </row>
    <row r="2838" spans="1:8" x14ac:dyDescent="0.25">
      <c r="A2838" s="449"/>
      <c r="B2838" s="449">
        <v>39310</v>
      </c>
      <c r="C2838" s="439" t="s">
        <v>8836</v>
      </c>
      <c r="D2838" s="449" t="s">
        <v>60</v>
      </c>
      <c r="E2838" s="449" t="s">
        <v>5365</v>
      </c>
      <c r="F2838" s="450">
        <v>22.95</v>
      </c>
      <c r="G2838" s="450">
        <v>14.34</v>
      </c>
      <c r="H2838" s="426">
        <f t="shared" si="44"/>
        <v>22.95</v>
      </c>
    </row>
    <row r="2839" spans="1:8" x14ac:dyDescent="0.25">
      <c r="A2839" s="449"/>
      <c r="B2839" s="449">
        <v>39311</v>
      </c>
      <c r="C2839" s="439" t="s">
        <v>8837</v>
      </c>
      <c r="D2839" s="449" t="s">
        <v>60</v>
      </c>
      <c r="E2839" s="449" t="s">
        <v>5365</v>
      </c>
      <c r="F2839" s="450">
        <v>32.49</v>
      </c>
      <c r="G2839" s="450">
        <v>20.309999999999999</v>
      </c>
      <c r="H2839" s="426">
        <f t="shared" si="44"/>
        <v>32.49</v>
      </c>
    </row>
    <row r="2840" spans="1:8" x14ac:dyDescent="0.25">
      <c r="A2840" s="449"/>
      <c r="B2840" s="449">
        <v>45261</v>
      </c>
      <c r="C2840" s="439" t="s">
        <v>13580</v>
      </c>
      <c r="D2840" s="449" t="s">
        <v>6583</v>
      </c>
      <c r="E2840" s="449" t="s">
        <v>5365</v>
      </c>
      <c r="F2840" s="450">
        <v>23.76</v>
      </c>
      <c r="G2840" s="450">
        <v>21.8</v>
      </c>
      <c r="H2840" s="426">
        <f t="shared" si="44"/>
        <v>23.76</v>
      </c>
    </row>
    <row r="2841" spans="1:8" x14ac:dyDescent="0.25">
      <c r="A2841" s="449"/>
      <c r="B2841" s="449">
        <v>11519</v>
      </c>
      <c r="C2841" s="439" t="s">
        <v>8838</v>
      </c>
      <c r="D2841" s="449" t="s">
        <v>6583</v>
      </c>
      <c r="E2841" s="449" t="s">
        <v>5365</v>
      </c>
      <c r="F2841" s="450">
        <v>65.22</v>
      </c>
      <c r="G2841" s="450">
        <v>60.25</v>
      </c>
      <c r="H2841" s="426">
        <f t="shared" si="44"/>
        <v>65.22</v>
      </c>
    </row>
    <row r="2842" spans="1:8" x14ac:dyDescent="0.25">
      <c r="A2842" s="449"/>
      <c r="B2842" s="449">
        <v>11520</v>
      </c>
      <c r="C2842" s="439" t="s">
        <v>8839</v>
      </c>
      <c r="D2842" s="449" t="s">
        <v>6583</v>
      </c>
      <c r="E2842" s="449" t="s">
        <v>5365</v>
      </c>
      <c r="F2842" s="450">
        <v>30.15</v>
      </c>
      <c r="G2842" s="450">
        <v>27.85</v>
      </c>
      <c r="H2842" s="426">
        <f t="shared" si="44"/>
        <v>30.15</v>
      </c>
    </row>
    <row r="2843" spans="1:8" x14ac:dyDescent="0.25">
      <c r="A2843" s="449"/>
      <c r="B2843" s="449">
        <v>11518</v>
      </c>
      <c r="C2843" s="439" t="s">
        <v>8840</v>
      </c>
      <c r="D2843" s="449" t="s">
        <v>6583</v>
      </c>
      <c r="E2843" s="449" t="s">
        <v>5365</v>
      </c>
      <c r="F2843" s="450">
        <v>109.64</v>
      </c>
      <c r="G2843" s="450">
        <v>101.27</v>
      </c>
      <c r="H2843" s="426">
        <f t="shared" si="44"/>
        <v>109.64</v>
      </c>
    </row>
    <row r="2844" spans="1:8" x14ac:dyDescent="0.25">
      <c r="A2844" s="449"/>
      <c r="B2844" s="449">
        <v>38473</v>
      </c>
      <c r="C2844" s="439" t="s">
        <v>8841</v>
      </c>
      <c r="D2844" s="449" t="s">
        <v>60</v>
      </c>
      <c r="E2844" s="449" t="s">
        <v>5365</v>
      </c>
      <c r="F2844" s="450">
        <v>314.25</v>
      </c>
      <c r="G2844" s="450">
        <v>266.69</v>
      </c>
      <c r="H2844" s="426">
        <f t="shared" si="44"/>
        <v>314.25</v>
      </c>
    </row>
    <row r="2845" spans="1:8" x14ac:dyDescent="0.25">
      <c r="A2845" s="449"/>
      <c r="B2845" s="449">
        <v>4244</v>
      </c>
      <c r="C2845" s="439" t="s">
        <v>8842</v>
      </c>
      <c r="D2845" s="449" t="s">
        <v>69</v>
      </c>
      <c r="E2845" s="449" t="s">
        <v>5365</v>
      </c>
      <c r="F2845" s="450">
        <v>22.1</v>
      </c>
      <c r="G2845" s="450">
        <v>26.55</v>
      </c>
      <c r="H2845" s="426">
        <f t="shared" si="44"/>
        <v>22.1</v>
      </c>
    </row>
    <row r="2846" spans="1:8" x14ac:dyDescent="0.25">
      <c r="A2846" s="449"/>
      <c r="B2846" s="449">
        <v>40977</v>
      </c>
      <c r="C2846" s="439" t="s">
        <v>8843</v>
      </c>
      <c r="D2846" s="449" t="s">
        <v>109</v>
      </c>
      <c r="E2846" s="449" t="s">
        <v>5365</v>
      </c>
      <c r="F2846" s="450">
        <v>3884.89</v>
      </c>
      <c r="G2846" s="450">
        <v>4655.3100000000004</v>
      </c>
      <c r="H2846" s="426">
        <f t="shared" si="44"/>
        <v>3884.89</v>
      </c>
    </row>
    <row r="2847" spans="1:8" x14ac:dyDescent="0.25">
      <c r="A2847" s="449"/>
      <c r="B2847" s="449">
        <v>4115</v>
      </c>
      <c r="C2847" s="439" t="s">
        <v>8844</v>
      </c>
      <c r="D2847" s="449" t="s">
        <v>73</v>
      </c>
      <c r="E2847" s="449" t="s">
        <v>5365</v>
      </c>
      <c r="F2847" s="450">
        <v>45.34</v>
      </c>
      <c r="G2847" s="450">
        <v>29.31</v>
      </c>
      <c r="H2847" s="426">
        <f t="shared" si="44"/>
        <v>45.34</v>
      </c>
    </row>
    <row r="2848" spans="1:8" x14ac:dyDescent="0.25">
      <c r="A2848" s="449"/>
      <c r="B2848" s="449">
        <v>4119</v>
      </c>
      <c r="C2848" s="439" t="s">
        <v>8845</v>
      </c>
      <c r="D2848" s="449" t="s">
        <v>73</v>
      </c>
      <c r="E2848" s="449" t="s">
        <v>5365</v>
      </c>
      <c r="F2848" s="450">
        <v>91.57</v>
      </c>
      <c r="G2848" s="450">
        <v>59.19</v>
      </c>
      <c r="H2848" s="426">
        <f t="shared" si="44"/>
        <v>91.57</v>
      </c>
    </row>
    <row r="2849" spans="1:8" x14ac:dyDescent="0.25">
      <c r="A2849" s="449"/>
      <c r="B2849" s="449">
        <v>2794</v>
      </c>
      <c r="C2849" s="439" t="s">
        <v>8846</v>
      </c>
      <c r="D2849" s="449" t="s">
        <v>73</v>
      </c>
      <c r="E2849" s="449" t="s">
        <v>5365</v>
      </c>
      <c r="F2849" s="450">
        <v>242.92</v>
      </c>
      <c r="G2849" s="450">
        <v>157.02000000000001</v>
      </c>
      <c r="H2849" s="426">
        <f t="shared" si="44"/>
        <v>242.92</v>
      </c>
    </row>
    <row r="2850" spans="1:8" x14ac:dyDescent="0.25">
      <c r="A2850" s="449"/>
      <c r="B2850" s="449">
        <v>2788</v>
      </c>
      <c r="C2850" s="439" t="s">
        <v>8847</v>
      </c>
      <c r="D2850" s="449" t="s">
        <v>73</v>
      </c>
      <c r="E2850" s="449" t="s">
        <v>5365</v>
      </c>
      <c r="F2850" s="450">
        <v>353.88</v>
      </c>
      <c r="G2850" s="450">
        <v>228.75</v>
      </c>
      <c r="H2850" s="426">
        <f t="shared" si="44"/>
        <v>353.88</v>
      </c>
    </row>
    <row r="2851" spans="1:8" x14ac:dyDescent="0.25">
      <c r="A2851" s="449"/>
      <c r="B2851" s="449">
        <v>4006</v>
      </c>
      <c r="C2851" s="439" t="s">
        <v>8848</v>
      </c>
      <c r="D2851" s="449" t="s">
        <v>84</v>
      </c>
      <c r="E2851" s="449" t="s">
        <v>5365</v>
      </c>
      <c r="F2851" s="450">
        <v>1608.54</v>
      </c>
      <c r="G2851" s="450">
        <v>1832.51</v>
      </c>
      <c r="H2851" s="426">
        <f t="shared" si="44"/>
        <v>1608.54</v>
      </c>
    </row>
    <row r="2852" spans="1:8" x14ac:dyDescent="0.25">
      <c r="A2852" s="449"/>
      <c r="B2852" s="449">
        <v>45395</v>
      </c>
      <c r="C2852" s="439" t="s">
        <v>8849</v>
      </c>
      <c r="D2852" s="449" t="s">
        <v>6583</v>
      </c>
      <c r="E2852" s="449" t="s">
        <v>5365</v>
      </c>
      <c r="F2852" s="450">
        <v>36.049999999999997</v>
      </c>
      <c r="G2852" s="450">
        <v>33.07</v>
      </c>
      <c r="H2852" s="426">
        <f t="shared" si="44"/>
        <v>36.049999999999997</v>
      </c>
    </row>
    <row r="2853" spans="1:8" x14ac:dyDescent="0.25">
      <c r="A2853" s="449"/>
      <c r="B2853" s="449">
        <v>37461</v>
      </c>
      <c r="C2853" s="439" t="s">
        <v>8850</v>
      </c>
      <c r="D2853" s="449" t="s">
        <v>73</v>
      </c>
      <c r="E2853" s="449" t="s">
        <v>5365</v>
      </c>
      <c r="F2853" s="450">
        <v>12.65</v>
      </c>
      <c r="G2853" s="450">
        <v>13.51</v>
      </c>
      <c r="H2853" s="426">
        <f t="shared" si="44"/>
        <v>12.65</v>
      </c>
    </row>
    <row r="2854" spans="1:8" x14ac:dyDescent="0.25">
      <c r="A2854" s="449"/>
      <c r="B2854" s="449">
        <v>37460</v>
      </c>
      <c r="C2854" s="439" t="s">
        <v>8851</v>
      </c>
      <c r="D2854" s="449" t="s">
        <v>73</v>
      </c>
      <c r="E2854" s="449" t="s">
        <v>5365</v>
      </c>
      <c r="F2854" s="450">
        <v>22.21</v>
      </c>
      <c r="G2854" s="450">
        <v>23.72</v>
      </c>
      <c r="H2854" s="426">
        <f t="shared" si="44"/>
        <v>22.21</v>
      </c>
    </row>
    <row r="2855" spans="1:8" x14ac:dyDescent="0.25">
      <c r="A2855" s="449"/>
      <c r="B2855" s="449">
        <v>37458</v>
      </c>
      <c r="C2855" s="439" t="s">
        <v>8852</v>
      </c>
      <c r="D2855" s="449" t="s">
        <v>73</v>
      </c>
      <c r="E2855" s="449" t="s">
        <v>6189</v>
      </c>
      <c r="F2855" s="450">
        <v>5.15</v>
      </c>
      <c r="G2855" s="450">
        <v>5.5</v>
      </c>
      <c r="H2855" s="426">
        <f t="shared" si="44"/>
        <v>5.15</v>
      </c>
    </row>
    <row r="2856" spans="1:8" x14ac:dyDescent="0.25">
      <c r="A2856" s="449"/>
      <c r="B2856" s="449">
        <v>37454</v>
      </c>
      <c r="C2856" s="439" t="s">
        <v>8853</v>
      </c>
      <c r="D2856" s="449" t="s">
        <v>73</v>
      </c>
      <c r="E2856" s="449" t="s">
        <v>5365</v>
      </c>
      <c r="F2856" s="450">
        <v>1.61</v>
      </c>
      <c r="G2856" s="450">
        <v>1.72</v>
      </c>
      <c r="H2856" s="426">
        <f t="shared" si="44"/>
        <v>1.61</v>
      </c>
    </row>
    <row r="2857" spans="1:8" x14ac:dyDescent="0.25">
      <c r="A2857" s="449"/>
      <c r="B2857" s="449">
        <v>37455</v>
      </c>
      <c r="C2857" s="439" t="s">
        <v>8854</v>
      </c>
      <c r="D2857" s="449" t="s">
        <v>73</v>
      </c>
      <c r="E2857" s="449" t="s">
        <v>5365</v>
      </c>
      <c r="F2857" s="450">
        <v>2.68</v>
      </c>
      <c r="G2857" s="450">
        <v>2.86</v>
      </c>
      <c r="H2857" s="426">
        <f t="shared" si="44"/>
        <v>2.68</v>
      </c>
    </row>
    <row r="2858" spans="1:8" x14ac:dyDescent="0.25">
      <c r="A2858" s="449"/>
      <c r="B2858" s="449">
        <v>37459</v>
      </c>
      <c r="C2858" s="439" t="s">
        <v>8855</v>
      </c>
      <c r="D2858" s="449" t="s">
        <v>73</v>
      </c>
      <c r="E2858" s="449" t="s">
        <v>5365</v>
      </c>
      <c r="F2858" s="450">
        <v>8.58</v>
      </c>
      <c r="G2858" s="450">
        <v>9.16</v>
      </c>
      <c r="H2858" s="426">
        <f t="shared" si="44"/>
        <v>8.58</v>
      </c>
    </row>
    <row r="2859" spans="1:8" x14ac:dyDescent="0.25">
      <c r="A2859" s="449"/>
      <c r="B2859" s="449">
        <v>37457</v>
      </c>
      <c r="C2859" s="439" t="s">
        <v>8856</v>
      </c>
      <c r="D2859" s="449" t="s">
        <v>73</v>
      </c>
      <c r="E2859" s="449" t="s">
        <v>5365</v>
      </c>
      <c r="F2859" s="450">
        <v>2.95</v>
      </c>
      <c r="G2859" s="450">
        <v>3.16</v>
      </c>
      <c r="H2859" s="426">
        <f t="shared" si="44"/>
        <v>2.95</v>
      </c>
    </row>
    <row r="2860" spans="1:8" x14ac:dyDescent="0.25">
      <c r="A2860" s="449"/>
      <c r="B2860" s="449">
        <v>37456</v>
      </c>
      <c r="C2860" s="439" t="s">
        <v>8857</v>
      </c>
      <c r="D2860" s="449" t="s">
        <v>73</v>
      </c>
      <c r="E2860" s="449" t="s">
        <v>5365</v>
      </c>
      <c r="F2860" s="450">
        <v>2.02</v>
      </c>
      <c r="G2860" s="450">
        <v>2.16</v>
      </c>
      <c r="H2860" s="426">
        <f t="shared" si="44"/>
        <v>2.02</v>
      </c>
    </row>
    <row r="2861" spans="1:8" x14ac:dyDescent="0.25">
      <c r="A2861" s="449"/>
      <c r="B2861" s="449">
        <v>21029</v>
      </c>
      <c r="C2861" s="439" t="s">
        <v>8858</v>
      </c>
      <c r="D2861" s="449" t="s">
        <v>60</v>
      </c>
      <c r="E2861" s="449" t="s">
        <v>6189</v>
      </c>
      <c r="F2861" s="450">
        <v>368</v>
      </c>
      <c r="G2861" s="450">
        <v>360</v>
      </c>
      <c r="H2861" s="426">
        <f t="shared" si="44"/>
        <v>368</v>
      </c>
    </row>
    <row r="2862" spans="1:8" x14ac:dyDescent="0.25">
      <c r="A2862" s="449"/>
      <c r="B2862" s="449">
        <v>21030</v>
      </c>
      <c r="C2862" s="439" t="s">
        <v>8859</v>
      </c>
      <c r="D2862" s="449" t="s">
        <v>60</v>
      </c>
      <c r="E2862" s="449" t="s">
        <v>5365</v>
      </c>
      <c r="F2862" s="450">
        <v>453.62</v>
      </c>
      <c r="G2862" s="450">
        <v>443.76</v>
      </c>
      <c r="H2862" s="426">
        <f t="shared" si="44"/>
        <v>453.62</v>
      </c>
    </row>
    <row r="2863" spans="1:8" x14ac:dyDescent="0.25">
      <c r="A2863" s="449"/>
      <c r="B2863" s="449">
        <v>21031</v>
      </c>
      <c r="C2863" s="439" t="s">
        <v>8860</v>
      </c>
      <c r="D2863" s="449" t="s">
        <v>60</v>
      </c>
      <c r="E2863" s="449" t="s">
        <v>5365</v>
      </c>
      <c r="F2863" s="450">
        <v>564.75</v>
      </c>
      <c r="G2863" s="450">
        <v>552.47</v>
      </c>
      <c r="H2863" s="426">
        <f t="shared" si="44"/>
        <v>564.75</v>
      </c>
    </row>
    <row r="2864" spans="1:8" x14ac:dyDescent="0.25">
      <c r="A2864" s="449"/>
      <c r="B2864" s="449">
        <v>21032</v>
      </c>
      <c r="C2864" s="439" t="s">
        <v>8861</v>
      </c>
      <c r="D2864" s="449" t="s">
        <v>60</v>
      </c>
      <c r="E2864" s="449" t="s">
        <v>5365</v>
      </c>
      <c r="F2864" s="450">
        <v>603</v>
      </c>
      <c r="G2864" s="450">
        <v>589.9</v>
      </c>
      <c r="H2864" s="426">
        <f t="shared" si="44"/>
        <v>603</v>
      </c>
    </row>
    <row r="2865" spans="1:8" x14ac:dyDescent="0.25">
      <c r="A2865" s="449"/>
      <c r="B2865" s="449">
        <v>37527</v>
      </c>
      <c r="C2865" s="439" t="s">
        <v>8862</v>
      </c>
      <c r="D2865" s="449" t="s">
        <v>60</v>
      </c>
      <c r="E2865" s="449" t="s">
        <v>5365</v>
      </c>
      <c r="F2865" s="450">
        <v>544.71</v>
      </c>
      <c r="G2865" s="450">
        <v>532.87</v>
      </c>
      <c r="H2865" s="426">
        <f t="shared" si="44"/>
        <v>544.71</v>
      </c>
    </row>
    <row r="2866" spans="1:8" x14ac:dyDescent="0.25">
      <c r="A2866" s="449"/>
      <c r="B2866" s="449">
        <v>37528</v>
      </c>
      <c r="C2866" s="439" t="s">
        <v>8863</v>
      </c>
      <c r="D2866" s="449" t="s">
        <v>60</v>
      </c>
      <c r="E2866" s="449" t="s">
        <v>5365</v>
      </c>
      <c r="F2866" s="450">
        <v>649.46</v>
      </c>
      <c r="G2866" s="450">
        <v>635.34</v>
      </c>
      <c r="H2866" s="426">
        <f t="shared" si="44"/>
        <v>649.46</v>
      </c>
    </row>
    <row r="2867" spans="1:8" x14ac:dyDescent="0.25">
      <c r="A2867" s="449"/>
      <c r="B2867" s="449">
        <v>37529</v>
      </c>
      <c r="C2867" s="439" t="s">
        <v>8864</v>
      </c>
      <c r="D2867" s="449" t="s">
        <v>60</v>
      </c>
      <c r="E2867" s="449" t="s">
        <v>5365</v>
      </c>
      <c r="F2867" s="450">
        <v>655.84</v>
      </c>
      <c r="G2867" s="450">
        <v>641.58000000000004</v>
      </c>
      <c r="H2867" s="426">
        <f t="shared" si="44"/>
        <v>655.84</v>
      </c>
    </row>
    <row r="2868" spans="1:8" x14ac:dyDescent="0.25">
      <c r="A2868" s="449"/>
      <c r="B2868" s="449">
        <v>37530</v>
      </c>
      <c r="C2868" s="439" t="s">
        <v>8865</v>
      </c>
      <c r="D2868" s="449" t="s">
        <v>60</v>
      </c>
      <c r="E2868" s="449" t="s">
        <v>5365</v>
      </c>
      <c r="F2868" s="450">
        <v>856.23</v>
      </c>
      <c r="G2868" s="450">
        <v>837.62</v>
      </c>
      <c r="H2868" s="426">
        <f t="shared" si="44"/>
        <v>856.23</v>
      </c>
    </row>
    <row r="2869" spans="1:8" x14ac:dyDescent="0.25">
      <c r="A2869" s="449"/>
      <c r="B2869" s="449">
        <v>21034</v>
      </c>
      <c r="C2869" s="439" t="s">
        <v>8866</v>
      </c>
      <c r="D2869" s="449" t="s">
        <v>60</v>
      </c>
      <c r="E2869" s="449" t="s">
        <v>5365</v>
      </c>
      <c r="F2869" s="450">
        <v>730.53</v>
      </c>
      <c r="G2869" s="450">
        <v>714.65</v>
      </c>
      <c r="H2869" s="426">
        <f t="shared" si="44"/>
        <v>730.53</v>
      </c>
    </row>
    <row r="2870" spans="1:8" x14ac:dyDescent="0.25">
      <c r="A2870" s="449"/>
      <c r="B2870" s="449">
        <v>37531</v>
      </c>
      <c r="C2870" s="439" t="s">
        <v>8867</v>
      </c>
      <c r="D2870" s="449" t="s">
        <v>60</v>
      </c>
      <c r="E2870" s="449" t="s">
        <v>5365</v>
      </c>
      <c r="F2870" s="450">
        <v>920</v>
      </c>
      <c r="G2870" s="450">
        <v>900</v>
      </c>
      <c r="H2870" s="426">
        <f t="shared" si="44"/>
        <v>920</v>
      </c>
    </row>
    <row r="2871" spans="1:8" x14ac:dyDescent="0.25">
      <c r="A2871" s="449"/>
      <c r="B2871" s="449">
        <v>21036</v>
      </c>
      <c r="C2871" s="439" t="s">
        <v>8868</v>
      </c>
      <c r="D2871" s="449" t="s">
        <v>60</v>
      </c>
      <c r="E2871" s="449" t="s">
        <v>5365</v>
      </c>
      <c r="F2871" s="450">
        <v>1118.57</v>
      </c>
      <c r="G2871" s="450">
        <v>1094.25</v>
      </c>
      <c r="H2871" s="426">
        <f t="shared" si="44"/>
        <v>1118.57</v>
      </c>
    </row>
    <row r="2872" spans="1:8" x14ac:dyDescent="0.25">
      <c r="A2872" s="449"/>
      <c r="B2872" s="449">
        <v>21037</v>
      </c>
      <c r="C2872" s="439" t="s">
        <v>8869</v>
      </c>
      <c r="D2872" s="449" t="s">
        <v>60</v>
      </c>
      <c r="E2872" s="449" t="s">
        <v>5365</v>
      </c>
      <c r="F2872" s="450">
        <v>1275.24</v>
      </c>
      <c r="G2872" s="450">
        <v>1247.52</v>
      </c>
      <c r="H2872" s="426">
        <f t="shared" si="44"/>
        <v>1275.24</v>
      </c>
    </row>
    <row r="2873" spans="1:8" x14ac:dyDescent="0.25">
      <c r="A2873" s="449"/>
      <c r="B2873" s="449">
        <v>20185</v>
      </c>
      <c r="C2873" s="439" t="s">
        <v>8870</v>
      </c>
      <c r="D2873" s="449" t="s">
        <v>73</v>
      </c>
      <c r="E2873" s="449" t="s">
        <v>5365</v>
      </c>
      <c r="F2873" s="450">
        <v>13.65</v>
      </c>
      <c r="G2873" s="450">
        <v>14.57</v>
      </c>
      <c r="H2873" s="426">
        <f t="shared" si="44"/>
        <v>13.65</v>
      </c>
    </row>
    <row r="2874" spans="1:8" x14ac:dyDescent="0.25">
      <c r="A2874" s="449"/>
      <c r="B2874" s="449">
        <v>44909</v>
      </c>
      <c r="C2874" s="439" t="s">
        <v>13581</v>
      </c>
      <c r="D2874" s="449" t="s">
        <v>73</v>
      </c>
      <c r="E2874" s="449" t="s">
        <v>5365</v>
      </c>
      <c r="F2874" s="450">
        <v>15.38</v>
      </c>
      <c r="G2874" s="450">
        <v>16.43</v>
      </c>
      <c r="H2874" s="426">
        <f t="shared" si="44"/>
        <v>15.38</v>
      </c>
    </row>
    <row r="2875" spans="1:8" x14ac:dyDescent="0.25">
      <c r="A2875" s="449"/>
      <c r="B2875" s="449">
        <v>44115</v>
      </c>
      <c r="C2875" s="439" t="s">
        <v>13582</v>
      </c>
      <c r="D2875" s="449" t="s">
        <v>73</v>
      </c>
      <c r="E2875" s="449" t="s">
        <v>5365</v>
      </c>
      <c r="F2875" s="450">
        <v>28.3</v>
      </c>
      <c r="G2875" s="450">
        <v>30.23</v>
      </c>
      <c r="H2875" s="426">
        <f t="shared" si="44"/>
        <v>28.3</v>
      </c>
    </row>
    <row r="2876" spans="1:8" x14ac:dyDescent="0.25">
      <c r="A2876" s="449"/>
      <c r="B2876" s="449">
        <v>44333</v>
      </c>
      <c r="C2876" s="439" t="s">
        <v>13583</v>
      </c>
      <c r="D2876" s="449" t="s">
        <v>73</v>
      </c>
      <c r="E2876" s="449" t="s">
        <v>5365</v>
      </c>
      <c r="F2876" s="450">
        <v>92.96</v>
      </c>
      <c r="G2876" s="450">
        <v>99.27</v>
      </c>
      <c r="H2876" s="426">
        <f t="shared" si="44"/>
        <v>92.96</v>
      </c>
    </row>
    <row r="2877" spans="1:8" x14ac:dyDescent="0.25">
      <c r="A2877" s="449"/>
      <c r="B2877" s="449">
        <v>44907</v>
      </c>
      <c r="C2877" s="439" t="s">
        <v>13584</v>
      </c>
      <c r="D2877" s="449" t="s">
        <v>73</v>
      </c>
      <c r="E2877" s="449" t="s">
        <v>5365</v>
      </c>
      <c r="F2877" s="450">
        <v>16.3</v>
      </c>
      <c r="G2877" s="450">
        <v>17.41</v>
      </c>
      <c r="H2877" s="426">
        <f t="shared" si="44"/>
        <v>16.3</v>
      </c>
    </row>
    <row r="2878" spans="1:8" x14ac:dyDescent="0.25">
      <c r="A2878" s="449"/>
      <c r="B2878" s="449">
        <v>20260</v>
      </c>
      <c r="C2878" s="439" t="s">
        <v>8871</v>
      </c>
      <c r="D2878" s="449" t="s">
        <v>60</v>
      </c>
      <c r="E2878" s="449" t="s">
        <v>5365</v>
      </c>
      <c r="F2878" s="450">
        <v>14.95</v>
      </c>
      <c r="G2878" s="450">
        <v>15.96</v>
      </c>
      <c r="H2878" s="426">
        <f t="shared" si="44"/>
        <v>14.95</v>
      </c>
    </row>
    <row r="2879" spans="1:8" x14ac:dyDescent="0.25">
      <c r="A2879" s="449"/>
      <c r="B2879" s="449">
        <v>37515</v>
      </c>
      <c r="C2879" s="439" t="s">
        <v>8872</v>
      </c>
      <c r="D2879" s="449" t="s">
        <v>60</v>
      </c>
      <c r="E2879" s="449" t="s">
        <v>6189</v>
      </c>
      <c r="F2879" s="450"/>
      <c r="G2879" s="450">
        <v>605592.16</v>
      </c>
      <c r="H2879" s="426">
        <f t="shared" si="44"/>
        <v>605592.16</v>
      </c>
    </row>
    <row r="2880" spans="1:8" x14ac:dyDescent="0.25">
      <c r="A2880" s="449"/>
      <c r="B2880" s="449">
        <v>12899</v>
      </c>
      <c r="C2880" s="439" t="s">
        <v>8873</v>
      </c>
      <c r="D2880" s="449" t="s">
        <v>60</v>
      </c>
      <c r="E2880" s="449" t="s">
        <v>5365</v>
      </c>
      <c r="F2880" s="450">
        <v>137.58000000000001</v>
      </c>
      <c r="G2880" s="450">
        <v>131.47999999999999</v>
      </c>
      <c r="H2880" s="426">
        <f t="shared" si="44"/>
        <v>137.58000000000001</v>
      </c>
    </row>
    <row r="2881" spans="1:8" x14ac:dyDescent="0.25">
      <c r="A2881" s="449"/>
      <c r="B2881" s="449">
        <v>12898</v>
      </c>
      <c r="C2881" s="439" t="s">
        <v>8874</v>
      </c>
      <c r="D2881" s="449" t="s">
        <v>60</v>
      </c>
      <c r="E2881" s="449" t="s">
        <v>6189</v>
      </c>
      <c r="F2881" s="450">
        <v>218.24</v>
      </c>
      <c r="G2881" s="450">
        <v>208.56</v>
      </c>
      <c r="H2881" s="426">
        <f t="shared" si="44"/>
        <v>218.24</v>
      </c>
    </row>
    <row r="2882" spans="1:8" x14ac:dyDescent="0.25">
      <c r="A2882" s="449"/>
      <c r="B2882" s="449">
        <v>39699</v>
      </c>
      <c r="C2882" s="439" t="s">
        <v>8875</v>
      </c>
      <c r="D2882" s="449" t="s">
        <v>71</v>
      </c>
      <c r="E2882" s="449" t="s">
        <v>5365</v>
      </c>
      <c r="F2882" s="450">
        <v>14.02</v>
      </c>
      <c r="G2882" s="450">
        <v>16.309999999999999</v>
      </c>
      <c r="H2882" s="426">
        <f t="shared" si="44"/>
        <v>14.02</v>
      </c>
    </row>
    <row r="2883" spans="1:8" x14ac:dyDescent="0.25">
      <c r="A2883" s="449"/>
      <c r="B2883" s="449">
        <v>39696</v>
      </c>
      <c r="C2883" s="439" t="s">
        <v>8876</v>
      </c>
      <c r="D2883" s="449" t="s">
        <v>71</v>
      </c>
      <c r="E2883" s="449" t="s">
        <v>6189</v>
      </c>
      <c r="F2883" s="450">
        <v>5.19</v>
      </c>
      <c r="G2883" s="450">
        <v>6.68</v>
      </c>
      <c r="H2883" s="426">
        <f t="shared" si="44"/>
        <v>5.19</v>
      </c>
    </row>
    <row r="2884" spans="1:8" x14ac:dyDescent="0.25">
      <c r="A2884" s="449"/>
      <c r="B2884" s="449">
        <v>42528</v>
      </c>
      <c r="C2884" s="439" t="s">
        <v>13585</v>
      </c>
      <c r="D2884" s="449" t="s">
        <v>71</v>
      </c>
      <c r="E2884" s="449" t="s">
        <v>5365</v>
      </c>
      <c r="F2884" s="450">
        <v>7.38</v>
      </c>
      <c r="G2884" s="450">
        <v>9.5</v>
      </c>
      <c r="H2884" s="426">
        <f t="shared" si="44"/>
        <v>7.38</v>
      </c>
    </row>
    <row r="2885" spans="1:8" x14ac:dyDescent="0.25">
      <c r="A2885" s="449"/>
      <c r="B2885" s="449">
        <v>39700</v>
      </c>
      <c r="C2885" s="439" t="s">
        <v>8877</v>
      </c>
      <c r="D2885" s="449" t="s">
        <v>71</v>
      </c>
      <c r="E2885" s="449" t="s">
        <v>5365</v>
      </c>
      <c r="F2885" s="450">
        <v>27.87</v>
      </c>
      <c r="G2885" s="450">
        <v>27.37</v>
      </c>
      <c r="H2885" s="426">
        <f t="shared" si="44"/>
        <v>27.87</v>
      </c>
    </row>
    <row r="2886" spans="1:8" x14ac:dyDescent="0.25">
      <c r="A2886" s="449"/>
      <c r="B2886" s="449">
        <v>4014</v>
      </c>
      <c r="C2886" s="439" t="s">
        <v>8878</v>
      </c>
      <c r="D2886" s="449" t="s">
        <v>71</v>
      </c>
      <c r="E2886" s="449" t="s">
        <v>5365</v>
      </c>
      <c r="F2886" s="450">
        <v>57.39</v>
      </c>
      <c r="G2886" s="450">
        <v>56.35</v>
      </c>
      <c r="H2886" s="426">
        <f t="shared" si="44"/>
        <v>57.39</v>
      </c>
    </row>
    <row r="2887" spans="1:8" x14ac:dyDescent="0.25">
      <c r="A2887" s="449"/>
      <c r="B2887" s="449">
        <v>4015</v>
      </c>
      <c r="C2887" s="439" t="s">
        <v>8879</v>
      </c>
      <c r="D2887" s="449" t="s">
        <v>71</v>
      </c>
      <c r="E2887" s="449" t="s">
        <v>5365</v>
      </c>
      <c r="F2887" s="450">
        <v>70.47</v>
      </c>
      <c r="G2887" s="450">
        <v>69.2</v>
      </c>
      <c r="H2887" s="426">
        <f t="shared" si="44"/>
        <v>70.47</v>
      </c>
    </row>
    <row r="2888" spans="1:8" x14ac:dyDescent="0.25">
      <c r="A2888" s="449"/>
      <c r="B2888" s="449">
        <v>4017</v>
      </c>
      <c r="C2888" s="439" t="s">
        <v>8880</v>
      </c>
      <c r="D2888" s="449" t="s">
        <v>71</v>
      </c>
      <c r="E2888" s="449" t="s">
        <v>5365</v>
      </c>
      <c r="F2888" s="450">
        <v>102.54</v>
      </c>
      <c r="G2888" s="450">
        <v>100.69</v>
      </c>
      <c r="H2888" s="426">
        <f t="shared" si="44"/>
        <v>102.54</v>
      </c>
    </row>
    <row r="2889" spans="1:8" x14ac:dyDescent="0.25">
      <c r="A2889" s="449"/>
      <c r="B2889" s="449">
        <v>11621</v>
      </c>
      <c r="C2889" s="439" t="s">
        <v>8881</v>
      </c>
      <c r="D2889" s="449" t="s">
        <v>71</v>
      </c>
      <c r="E2889" s="449" t="s">
        <v>5365</v>
      </c>
      <c r="F2889" s="450">
        <v>55.46</v>
      </c>
      <c r="G2889" s="450">
        <v>54.46</v>
      </c>
      <c r="H2889" s="426">
        <f t="shared" si="44"/>
        <v>55.46</v>
      </c>
    </row>
    <row r="2890" spans="1:8" x14ac:dyDescent="0.25">
      <c r="A2890" s="449"/>
      <c r="B2890" s="449">
        <v>4016</v>
      </c>
      <c r="C2890" s="439" t="s">
        <v>8882</v>
      </c>
      <c r="D2890" s="449" t="s">
        <v>71</v>
      </c>
      <c r="E2890" s="449" t="s">
        <v>6189</v>
      </c>
      <c r="F2890" s="450">
        <v>40.5</v>
      </c>
      <c r="G2890" s="450">
        <v>39.770000000000003</v>
      </c>
      <c r="H2890" s="426">
        <f t="shared" si="44"/>
        <v>40.5</v>
      </c>
    </row>
    <row r="2891" spans="1:8" x14ac:dyDescent="0.25">
      <c r="A2891" s="449"/>
      <c r="B2891" s="449">
        <v>38544</v>
      </c>
      <c r="C2891" s="439" t="s">
        <v>8883</v>
      </c>
      <c r="D2891" s="449" t="s">
        <v>71</v>
      </c>
      <c r="E2891" s="449" t="s">
        <v>5365</v>
      </c>
      <c r="F2891" s="450">
        <v>10.39</v>
      </c>
      <c r="G2891" s="450">
        <v>10.199999999999999</v>
      </c>
      <c r="H2891" s="426">
        <f t="shared" si="44"/>
        <v>10.39</v>
      </c>
    </row>
    <row r="2892" spans="1:8" x14ac:dyDescent="0.25">
      <c r="A2892" s="449"/>
      <c r="B2892" s="449">
        <v>38545</v>
      </c>
      <c r="C2892" s="439" t="s">
        <v>8884</v>
      </c>
      <c r="D2892" s="449" t="s">
        <v>71</v>
      </c>
      <c r="E2892" s="449" t="s">
        <v>5365</v>
      </c>
      <c r="F2892" s="450">
        <v>6.68</v>
      </c>
      <c r="G2892" s="450">
        <v>6.56</v>
      </c>
      <c r="H2892" s="426">
        <f t="shared" ref="H2892:H2955" si="45">IF(F2892&gt;0,F2892,G2892)</f>
        <v>6.68</v>
      </c>
    </row>
    <row r="2893" spans="1:8" x14ac:dyDescent="0.25">
      <c r="A2893" s="449"/>
      <c r="B2893" s="449">
        <v>42527</v>
      </c>
      <c r="C2893" s="439" t="s">
        <v>8885</v>
      </c>
      <c r="D2893" s="449" t="s">
        <v>71</v>
      </c>
      <c r="E2893" s="449" t="s">
        <v>5365</v>
      </c>
      <c r="F2893" s="450">
        <v>19.5</v>
      </c>
      <c r="G2893" s="450">
        <v>25.1</v>
      </c>
      <c r="H2893" s="426">
        <f t="shared" si="45"/>
        <v>19.5</v>
      </c>
    </row>
    <row r="2894" spans="1:8" x14ac:dyDescent="0.25">
      <c r="A2894" s="449"/>
      <c r="B2894" s="449">
        <v>39323</v>
      </c>
      <c r="C2894" s="439" t="s">
        <v>8886</v>
      </c>
      <c r="D2894" s="449" t="s">
        <v>71</v>
      </c>
      <c r="E2894" s="449" t="s">
        <v>5365</v>
      </c>
      <c r="F2894" s="450">
        <v>25.48</v>
      </c>
      <c r="G2894" s="450">
        <v>25.02</v>
      </c>
      <c r="H2894" s="426">
        <f t="shared" si="45"/>
        <v>25.48</v>
      </c>
    </row>
    <row r="2895" spans="1:8" x14ac:dyDescent="0.25">
      <c r="A2895" s="449"/>
      <c r="B2895" s="449">
        <v>626</v>
      </c>
      <c r="C2895" s="439" t="s">
        <v>8887</v>
      </c>
      <c r="D2895" s="449" t="s">
        <v>81</v>
      </c>
      <c r="E2895" s="449" t="s">
        <v>6189</v>
      </c>
      <c r="F2895" s="450">
        <v>20.55</v>
      </c>
      <c r="G2895" s="450">
        <v>17.77</v>
      </c>
      <c r="H2895" s="426">
        <f t="shared" si="45"/>
        <v>20.55</v>
      </c>
    </row>
    <row r="2896" spans="1:8" x14ac:dyDescent="0.25">
      <c r="A2896" s="449"/>
      <c r="B2896" s="449">
        <v>44504</v>
      </c>
      <c r="C2896" s="439" t="s">
        <v>8888</v>
      </c>
      <c r="D2896" s="449" t="s">
        <v>71</v>
      </c>
      <c r="E2896" s="449" t="s">
        <v>5365</v>
      </c>
      <c r="F2896" s="450">
        <v>16.61</v>
      </c>
      <c r="G2896" s="450">
        <v>14.26</v>
      </c>
      <c r="H2896" s="426">
        <f t="shared" si="45"/>
        <v>16.61</v>
      </c>
    </row>
    <row r="2897" spans="1:8" x14ac:dyDescent="0.25">
      <c r="A2897" s="449"/>
      <c r="B2897" s="449">
        <v>44505</v>
      </c>
      <c r="C2897" s="439" t="s">
        <v>8889</v>
      </c>
      <c r="D2897" s="449" t="s">
        <v>71</v>
      </c>
      <c r="E2897" s="449" t="s">
        <v>5365</v>
      </c>
      <c r="F2897" s="450">
        <v>25.06</v>
      </c>
      <c r="G2897" s="450">
        <v>21.51</v>
      </c>
      <c r="H2897" s="426">
        <f t="shared" si="45"/>
        <v>25.06</v>
      </c>
    </row>
    <row r="2898" spans="1:8" x14ac:dyDescent="0.25">
      <c r="A2898" s="449"/>
      <c r="B2898" s="449">
        <v>44506</v>
      </c>
      <c r="C2898" s="439" t="s">
        <v>8890</v>
      </c>
      <c r="D2898" s="449" t="s">
        <v>71</v>
      </c>
      <c r="E2898" s="449" t="s">
        <v>5365</v>
      </c>
      <c r="F2898" s="450">
        <v>26.6</v>
      </c>
      <c r="G2898" s="450">
        <v>22.83</v>
      </c>
      <c r="H2898" s="426">
        <f t="shared" si="45"/>
        <v>26.6</v>
      </c>
    </row>
    <row r="2899" spans="1:8" x14ac:dyDescent="0.25">
      <c r="A2899" s="449"/>
      <c r="B2899" s="449">
        <v>44507</v>
      </c>
      <c r="C2899" s="439" t="s">
        <v>8891</v>
      </c>
      <c r="D2899" s="449" t="s">
        <v>71</v>
      </c>
      <c r="E2899" s="449" t="s">
        <v>5365</v>
      </c>
      <c r="F2899" s="450">
        <v>33.26</v>
      </c>
      <c r="G2899" s="450">
        <v>28.54</v>
      </c>
      <c r="H2899" s="426">
        <f t="shared" si="45"/>
        <v>33.26</v>
      </c>
    </row>
    <row r="2900" spans="1:8" x14ac:dyDescent="0.25">
      <c r="A2900" s="449"/>
      <c r="B2900" s="449">
        <v>44508</v>
      </c>
      <c r="C2900" s="439" t="s">
        <v>8892</v>
      </c>
      <c r="D2900" s="449" t="s">
        <v>71</v>
      </c>
      <c r="E2900" s="449" t="s">
        <v>5365</v>
      </c>
      <c r="F2900" s="450">
        <v>49.87</v>
      </c>
      <c r="G2900" s="450">
        <v>42.8</v>
      </c>
      <c r="H2900" s="426">
        <f t="shared" si="45"/>
        <v>49.87</v>
      </c>
    </row>
    <row r="2901" spans="1:8" x14ac:dyDescent="0.25">
      <c r="A2901" s="449"/>
      <c r="B2901" s="449">
        <v>44509</v>
      </c>
      <c r="C2901" s="439" t="s">
        <v>8893</v>
      </c>
      <c r="D2901" s="449" t="s">
        <v>71</v>
      </c>
      <c r="E2901" s="449" t="s">
        <v>5365</v>
      </c>
      <c r="F2901" s="450">
        <v>66.81</v>
      </c>
      <c r="G2901" s="450">
        <v>57.34</v>
      </c>
      <c r="H2901" s="426">
        <f t="shared" si="45"/>
        <v>66.81</v>
      </c>
    </row>
    <row r="2902" spans="1:8" x14ac:dyDescent="0.25">
      <c r="A2902" s="449"/>
      <c r="B2902" s="449">
        <v>44510</v>
      </c>
      <c r="C2902" s="439" t="s">
        <v>8894</v>
      </c>
      <c r="D2902" s="449" t="s">
        <v>71</v>
      </c>
      <c r="E2902" s="449" t="s">
        <v>5365</v>
      </c>
      <c r="F2902" s="450">
        <v>82.96</v>
      </c>
      <c r="G2902" s="450">
        <v>71.2</v>
      </c>
      <c r="H2902" s="426">
        <f t="shared" si="45"/>
        <v>82.96</v>
      </c>
    </row>
    <row r="2903" spans="1:8" x14ac:dyDescent="0.25">
      <c r="A2903" s="449"/>
      <c r="B2903" s="449">
        <v>44512</v>
      </c>
      <c r="C2903" s="439" t="s">
        <v>13586</v>
      </c>
      <c r="D2903" s="449" t="s">
        <v>71</v>
      </c>
      <c r="E2903" s="449" t="s">
        <v>5365</v>
      </c>
      <c r="F2903" s="450">
        <v>18.510000000000002</v>
      </c>
      <c r="G2903" s="450">
        <v>15.89</v>
      </c>
      <c r="H2903" s="426">
        <f t="shared" si="45"/>
        <v>18.510000000000002</v>
      </c>
    </row>
    <row r="2904" spans="1:8" x14ac:dyDescent="0.25">
      <c r="A2904" s="449"/>
      <c r="B2904" s="449">
        <v>44513</v>
      </c>
      <c r="C2904" s="439" t="s">
        <v>13587</v>
      </c>
      <c r="D2904" s="449" t="s">
        <v>71</v>
      </c>
      <c r="E2904" s="449" t="s">
        <v>5365</v>
      </c>
      <c r="F2904" s="450">
        <v>26.14</v>
      </c>
      <c r="G2904" s="450">
        <v>22.43</v>
      </c>
      <c r="H2904" s="426">
        <f t="shared" si="45"/>
        <v>26.14</v>
      </c>
    </row>
    <row r="2905" spans="1:8" x14ac:dyDescent="0.25">
      <c r="A2905" s="449"/>
      <c r="B2905" s="449">
        <v>44514</v>
      </c>
      <c r="C2905" s="439" t="s">
        <v>13588</v>
      </c>
      <c r="D2905" s="449" t="s">
        <v>71</v>
      </c>
      <c r="E2905" s="449" t="s">
        <v>5365</v>
      </c>
      <c r="F2905" s="450">
        <v>29.63</v>
      </c>
      <c r="G2905" s="450">
        <v>25.43</v>
      </c>
      <c r="H2905" s="426">
        <f t="shared" si="45"/>
        <v>29.63</v>
      </c>
    </row>
    <row r="2906" spans="1:8" x14ac:dyDescent="0.25">
      <c r="A2906" s="449"/>
      <c r="B2906" s="449">
        <v>44515</v>
      </c>
      <c r="C2906" s="439" t="s">
        <v>13589</v>
      </c>
      <c r="D2906" s="449" t="s">
        <v>71</v>
      </c>
      <c r="E2906" s="449" t="s">
        <v>5365</v>
      </c>
      <c r="F2906" s="450">
        <v>36.380000000000003</v>
      </c>
      <c r="G2906" s="450">
        <v>31.22</v>
      </c>
      <c r="H2906" s="426">
        <f t="shared" si="45"/>
        <v>36.380000000000003</v>
      </c>
    </row>
    <row r="2907" spans="1:8" x14ac:dyDescent="0.25">
      <c r="A2907" s="449"/>
      <c r="B2907" s="449">
        <v>44511</v>
      </c>
      <c r="C2907" s="439" t="s">
        <v>13590</v>
      </c>
      <c r="D2907" s="449" t="s">
        <v>71</v>
      </c>
      <c r="E2907" s="449" t="s">
        <v>5365</v>
      </c>
      <c r="F2907" s="450">
        <v>53.85</v>
      </c>
      <c r="G2907" s="450">
        <v>46.22</v>
      </c>
      <c r="H2907" s="426">
        <f t="shared" si="45"/>
        <v>53.85</v>
      </c>
    </row>
    <row r="2908" spans="1:8" x14ac:dyDescent="0.25">
      <c r="A2908" s="449"/>
      <c r="B2908" s="449">
        <v>44516</v>
      </c>
      <c r="C2908" s="439" t="s">
        <v>13591</v>
      </c>
      <c r="D2908" s="449" t="s">
        <v>71</v>
      </c>
      <c r="E2908" s="449" t="s">
        <v>5365</v>
      </c>
      <c r="F2908" s="450">
        <v>72.78</v>
      </c>
      <c r="G2908" s="450">
        <v>62.46</v>
      </c>
      <c r="H2908" s="426">
        <f t="shared" si="45"/>
        <v>72.78</v>
      </c>
    </row>
    <row r="2909" spans="1:8" x14ac:dyDescent="0.25">
      <c r="A2909" s="449"/>
      <c r="B2909" s="449">
        <v>44517</v>
      </c>
      <c r="C2909" s="439" t="s">
        <v>13592</v>
      </c>
      <c r="D2909" s="449" t="s">
        <v>71</v>
      </c>
      <c r="E2909" s="449" t="s">
        <v>5365</v>
      </c>
      <c r="F2909" s="450">
        <v>90.78</v>
      </c>
      <c r="G2909" s="450">
        <v>77.91</v>
      </c>
      <c r="H2909" s="426">
        <f t="shared" si="45"/>
        <v>90.78</v>
      </c>
    </row>
    <row r="2910" spans="1:8" x14ac:dyDescent="0.25">
      <c r="A2910" s="449"/>
      <c r="B2910" s="449">
        <v>11479</v>
      </c>
      <c r="C2910" s="439" t="s">
        <v>8895</v>
      </c>
      <c r="D2910" s="449" t="s">
        <v>60</v>
      </c>
      <c r="E2910" s="449" t="s">
        <v>5365</v>
      </c>
      <c r="F2910" s="450">
        <v>45.8</v>
      </c>
      <c r="G2910" s="450">
        <v>42.3</v>
      </c>
      <c r="H2910" s="426">
        <f t="shared" si="45"/>
        <v>45.8</v>
      </c>
    </row>
    <row r="2911" spans="1:8" x14ac:dyDescent="0.25">
      <c r="A2911" s="449"/>
      <c r="B2911" s="449">
        <v>11481</v>
      </c>
      <c r="C2911" s="439" t="s">
        <v>8896</v>
      </c>
      <c r="D2911" s="449" t="s">
        <v>60</v>
      </c>
      <c r="E2911" s="449" t="s">
        <v>5365</v>
      </c>
      <c r="F2911" s="450">
        <v>41.43</v>
      </c>
      <c r="G2911" s="450">
        <v>38.270000000000003</v>
      </c>
      <c r="H2911" s="426">
        <f t="shared" si="45"/>
        <v>41.43</v>
      </c>
    </row>
    <row r="2912" spans="1:8" x14ac:dyDescent="0.25">
      <c r="A2912" s="449"/>
      <c r="B2912" s="449">
        <v>43609</v>
      </c>
      <c r="C2912" s="439" t="s">
        <v>8897</v>
      </c>
      <c r="D2912" s="449" t="s">
        <v>60</v>
      </c>
      <c r="E2912" s="449" t="s">
        <v>5365</v>
      </c>
      <c r="F2912" s="450">
        <v>41.43</v>
      </c>
      <c r="G2912" s="450">
        <v>38.270000000000003</v>
      </c>
      <c r="H2912" s="426">
        <f t="shared" si="45"/>
        <v>41.43</v>
      </c>
    </row>
    <row r="2913" spans="1:8" x14ac:dyDescent="0.25">
      <c r="A2913" s="449"/>
      <c r="B2913" s="449">
        <v>11478</v>
      </c>
      <c r="C2913" s="439" t="s">
        <v>8898</v>
      </c>
      <c r="D2913" s="449" t="s">
        <v>60</v>
      </c>
      <c r="E2913" s="449" t="s">
        <v>5365</v>
      </c>
      <c r="F2913" s="450">
        <v>78.58</v>
      </c>
      <c r="G2913" s="450">
        <v>72.58</v>
      </c>
      <c r="H2913" s="426">
        <f t="shared" si="45"/>
        <v>78.58</v>
      </c>
    </row>
    <row r="2914" spans="1:8" x14ac:dyDescent="0.25">
      <c r="A2914" s="449"/>
      <c r="B2914" s="449">
        <v>43608</v>
      </c>
      <c r="C2914" s="439" t="s">
        <v>8899</v>
      </c>
      <c r="D2914" s="449" t="s">
        <v>60</v>
      </c>
      <c r="E2914" s="449" t="s">
        <v>5365</v>
      </c>
      <c r="F2914" s="450">
        <v>59.96</v>
      </c>
      <c r="G2914" s="450">
        <v>55.38</v>
      </c>
      <c r="H2914" s="426">
        <f t="shared" si="45"/>
        <v>59.96</v>
      </c>
    </row>
    <row r="2915" spans="1:8" x14ac:dyDescent="0.25">
      <c r="A2915" s="449"/>
      <c r="B2915" s="449">
        <v>11476</v>
      </c>
      <c r="C2915" s="439" t="s">
        <v>8900</v>
      </c>
      <c r="D2915" s="449" t="s">
        <v>60</v>
      </c>
      <c r="E2915" s="449" t="s">
        <v>5365</v>
      </c>
      <c r="F2915" s="450">
        <v>59.96</v>
      </c>
      <c r="G2915" s="450">
        <v>55.38</v>
      </c>
      <c r="H2915" s="426">
        <f t="shared" si="45"/>
        <v>59.96</v>
      </c>
    </row>
    <row r="2916" spans="1:8" x14ac:dyDescent="0.25">
      <c r="A2916" s="449"/>
      <c r="B2916" s="449">
        <v>40637</v>
      </c>
      <c r="C2916" s="439" t="s">
        <v>8901</v>
      </c>
      <c r="D2916" s="449" t="s">
        <v>60</v>
      </c>
      <c r="E2916" s="449" t="s">
        <v>5365</v>
      </c>
      <c r="F2916" s="450"/>
      <c r="G2916" s="450">
        <v>900957.15</v>
      </c>
      <c r="H2916" s="426">
        <f t="shared" si="45"/>
        <v>900957.15</v>
      </c>
    </row>
    <row r="2917" spans="1:8" x14ac:dyDescent="0.25">
      <c r="A2917" s="449"/>
      <c r="B2917" s="449">
        <v>13836</v>
      </c>
      <c r="C2917" s="439" t="s">
        <v>8902</v>
      </c>
      <c r="D2917" s="449" t="s">
        <v>60</v>
      </c>
      <c r="E2917" s="449" t="s">
        <v>5365</v>
      </c>
      <c r="F2917" s="450"/>
      <c r="G2917" s="450">
        <v>66337.070000000007</v>
      </c>
      <c r="H2917" s="426">
        <f t="shared" si="45"/>
        <v>66337.070000000007</v>
      </c>
    </row>
    <row r="2918" spans="1:8" x14ac:dyDescent="0.25">
      <c r="A2918" s="449"/>
      <c r="B2918" s="449">
        <v>39813</v>
      </c>
      <c r="C2918" s="439" t="s">
        <v>8903</v>
      </c>
      <c r="D2918" s="449" t="s">
        <v>60</v>
      </c>
      <c r="E2918" s="449" t="s">
        <v>5365</v>
      </c>
      <c r="F2918" s="450"/>
      <c r="G2918" s="450">
        <v>38997.879999999997</v>
      </c>
      <c r="H2918" s="426">
        <f t="shared" si="45"/>
        <v>38997.879999999997</v>
      </c>
    </row>
    <row r="2919" spans="1:8" x14ac:dyDescent="0.25">
      <c r="A2919" s="449"/>
      <c r="B2919" s="449">
        <v>12868</v>
      </c>
      <c r="C2919" s="439" t="s">
        <v>8904</v>
      </c>
      <c r="D2919" s="449" t="s">
        <v>69</v>
      </c>
      <c r="E2919" s="449" t="s">
        <v>5365</v>
      </c>
      <c r="F2919" s="450">
        <v>19.510000000000002</v>
      </c>
      <c r="G2919" s="450">
        <v>24.1</v>
      </c>
      <c r="H2919" s="426">
        <f t="shared" si="45"/>
        <v>19.510000000000002</v>
      </c>
    </row>
    <row r="2920" spans="1:8" x14ac:dyDescent="0.25">
      <c r="A2920" s="449"/>
      <c r="B2920" s="449">
        <v>40916</v>
      </c>
      <c r="C2920" s="439" t="s">
        <v>8905</v>
      </c>
      <c r="D2920" s="449" t="s">
        <v>109</v>
      </c>
      <c r="E2920" s="449" t="s">
        <v>5365</v>
      </c>
      <c r="F2920" s="450">
        <v>3430.77</v>
      </c>
      <c r="G2920" s="450">
        <v>4223.0200000000004</v>
      </c>
      <c r="H2920" s="426">
        <f t="shared" si="45"/>
        <v>3430.77</v>
      </c>
    </row>
    <row r="2921" spans="1:8" x14ac:dyDescent="0.25">
      <c r="A2921" s="449"/>
      <c r="B2921" s="449">
        <v>4755</v>
      </c>
      <c r="C2921" s="439" t="s">
        <v>8906</v>
      </c>
      <c r="D2921" s="449" t="s">
        <v>69</v>
      </c>
      <c r="E2921" s="449" t="s">
        <v>5365</v>
      </c>
      <c r="F2921" s="450">
        <v>21.02</v>
      </c>
      <c r="G2921" s="450">
        <v>24.96</v>
      </c>
      <c r="H2921" s="426">
        <f t="shared" si="45"/>
        <v>21.02</v>
      </c>
    </row>
    <row r="2922" spans="1:8" x14ac:dyDescent="0.25">
      <c r="A2922" s="449"/>
      <c r="B2922" s="449">
        <v>41067</v>
      </c>
      <c r="C2922" s="439" t="s">
        <v>8907</v>
      </c>
      <c r="D2922" s="449" t="s">
        <v>109</v>
      </c>
      <c r="E2922" s="449" t="s">
        <v>5365</v>
      </c>
      <c r="F2922" s="450">
        <v>3696.84</v>
      </c>
      <c r="G2922" s="450">
        <v>4376.09</v>
      </c>
      <c r="H2922" s="426">
        <f t="shared" si="45"/>
        <v>3696.84</v>
      </c>
    </row>
    <row r="2923" spans="1:8" x14ac:dyDescent="0.25">
      <c r="A2923" s="449"/>
      <c r="B2923" s="449">
        <v>45240</v>
      </c>
      <c r="C2923" s="439" t="s">
        <v>13593</v>
      </c>
      <c r="D2923" s="449" t="s">
        <v>60</v>
      </c>
      <c r="E2923" s="449" t="s">
        <v>5365</v>
      </c>
      <c r="F2923" s="450">
        <v>30.38</v>
      </c>
      <c r="G2923" s="450">
        <v>34.049999999999997</v>
      </c>
      <c r="H2923" s="426">
        <f t="shared" si="45"/>
        <v>30.38</v>
      </c>
    </row>
    <row r="2924" spans="1:8" x14ac:dyDescent="0.25">
      <c r="A2924" s="449"/>
      <c r="B2924" s="449">
        <v>45228</v>
      </c>
      <c r="C2924" s="439" t="s">
        <v>13594</v>
      </c>
      <c r="D2924" s="449" t="s">
        <v>60</v>
      </c>
      <c r="E2924" s="449" t="s">
        <v>5365</v>
      </c>
      <c r="F2924" s="450">
        <v>25.96</v>
      </c>
      <c r="G2924" s="450">
        <v>29.1</v>
      </c>
      <c r="H2924" s="426">
        <f t="shared" si="45"/>
        <v>25.96</v>
      </c>
    </row>
    <row r="2925" spans="1:8" x14ac:dyDescent="0.25">
      <c r="A2925" s="449"/>
      <c r="B2925" s="449">
        <v>45241</v>
      </c>
      <c r="C2925" s="439" t="s">
        <v>13595</v>
      </c>
      <c r="D2925" s="449" t="s">
        <v>60</v>
      </c>
      <c r="E2925" s="449" t="s">
        <v>5365</v>
      </c>
      <c r="F2925" s="450">
        <v>37.36</v>
      </c>
      <c r="G2925" s="450">
        <v>41.87</v>
      </c>
      <c r="H2925" s="426">
        <f t="shared" si="45"/>
        <v>37.36</v>
      </c>
    </row>
    <row r="2926" spans="1:8" x14ac:dyDescent="0.25">
      <c r="A2926" s="449"/>
      <c r="B2926" s="449">
        <v>38463</v>
      </c>
      <c r="C2926" s="439" t="s">
        <v>8908</v>
      </c>
      <c r="D2926" s="449" t="s">
        <v>60</v>
      </c>
      <c r="E2926" s="449" t="s">
        <v>5365</v>
      </c>
      <c r="F2926" s="450">
        <v>51.59</v>
      </c>
      <c r="G2926" s="450">
        <v>43.78</v>
      </c>
      <c r="H2926" s="426">
        <f t="shared" si="45"/>
        <v>51.59</v>
      </c>
    </row>
    <row r="2927" spans="1:8" x14ac:dyDescent="0.25">
      <c r="A2927" s="449"/>
      <c r="B2927" s="449">
        <v>40703</v>
      </c>
      <c r="C2927" s="439" t="s">
        <v>8909</v>
      </c>
      <c r="D2927" s="449" t="s">
        <v>60</v>
      </c>
      <c r="E2927" s="449" t="s">
        <v>6189</v>
      </c>
      <c r="F2927" s="450">
        <v>13599</v>
      </c>
      <c r="G2927" s="450">
        <v>10449</v>
      </c>
      <c r="H2927" s="426">
        <f t="shared" si="45"/>
        <v>13599</v>
      </c>
    </row>
    <row r="2928" spans="1:8" x14ac:dyDescent="0.25">
      <c r="A2928" s="449"/>
      <c r="B2928" s="449">
        <v>11616</v>
      </c>
      <c r="C2928" s="439" t="s">
        <v>8910</v>
      </c>
      <c r="D2928" s="449" t="s">
        <v>60</v>
      </c>
      <c r="E2928" s="449" t="s">
        <v>5365</v>
      </c>
      <c r="F2928" s="450">
        <v>16243.37</v>
      </c>
      <c r="G2928" s="450">
        <v>12480.84</v>
      </c>
      <c r="H2928" s="426">
        <f t="shared" si="45"/>
        <v>16243.37</v>
      </c>
    </row>
    <row r="2929" spans="1:8" x14ac:dyDescent="0.25">
      <c r="A2929" s="449"/>
      <c r="B2929" s="449">
        <v>41898</v>
      </c>
      <c r="C2929" s="439" t="s">
        <v>8911</v>
      </c>
      <c r="D2929" s="449" t="s">
        <v>60</v>
      </c>
      <c r="E2929" s="449" t="s">
        <v>5365</v>
      </c>
      <c r="F2929" s="450">
        <v>8022.41</v>
      </c>
      <c r="G2929" s="450">
        <v>6164.14</v>
      </c>
      <c r="H2929" s="426">
        <f t="shared" si="45"/>
        <v>8022.41</v>
      </c>
    </row>
    <row r="2930" spans="1:8" x14ac:dyDescent="0.25">
      <c r="A2930" s="449"/>
      <c r="B2930" s="449">
        <v>45304</v>
      </c>
      <c r="C2930" s="439" t="s">
        <v>13596</v>
      </c>
      <c r="D2930" s="449" t="s">
        <v>60</v>
      </c>
      <c r="E2930" s="449" t="s">
        <v>5365</v>
      </c>
      <c r="F2930" s="450">
        <v>13800.93</v>
      </c>
      <c r="G2930" s="450">
        <v>10604.16</v>
      </c>
      <c r="H2930" s="426">
        <f t="shared" si="45"/>
        <v>13800.93</v>
      </c>
    </row>
    <row r="2931" spans="1:8" x14ac:dyDescent="0.25">
      <c r="A2931" s="449"/>
      <c r="B2931" s="449">
        <v>36141</v>
      </c>
      <c r="C2931" s="439" t="s">
        <v>8912</v>
      </c>
      <c r="D2931" s="449" t="s">
        <v>60</v>
      </c>
      <c r="E2931" s="449" t="s">
        <v>5365</v>
      </c>
      <c r="F2931" s="450">
        <v>113.27</v>
      </c>
      <c r="G2931" s="450">
        <v>103.89</v>
      </c>
      <c r="H2931" s="426">
        <f t="shared" si="45"/>
        <v>113.27</v>
      </c>
    </row>
    <row r="2932" spans="1:8" x14ac:dyDescent="0.25">
      <c r="A2932" s="449"/>
      <c r="B2932" s="449">
        <v>45211</v>
      </c>
      <c r="C2932" s="439" t="s">
        <v>13597</v>
      </c>
      <c r="D2932" s="449" t="s">
        <v>60</v>
      </c>
      <c r="E2932" s="449" t="s">
        <v>5365</v>
      </c>
      <c r="F2932" s="450">
        <v>102.95</v>
      </c>
      <c r="G2932" s="450">
        <v>94.42</v>
      </c>
      <c r="H2932" s="426">
        <f t="shared" si="45"/>
        <v>102.95</v>
      </c>
    </row>
    <row r="2933" spans="1:8" x14ac:dyDescent="0.25">
      <c r="A2933" s="449"/>
      <c r="B2933" s="449">
        <v>43651</v>
      </c>
      <c r="C2933" s="439" t="s">
        <v>8913</v>
      </c>
      <c r="D2933" s="449" t="s">
        <v>81</v>
      </c>
      <c r="E2933" s="449" t="s">
        <v>5365</v>
      </c>
      <c r="F2933" s="450">
        <v>7.91</v>
      </c>
      <c r="G2933" s="450">
        <v>7.19</v>
      </c>
      <c r="H2933" s="426">
        <f t="shared" si="45"/>
        <v>7.91</v>
      </c>
    </row>
    <row r="2934" spans="1:8" x14ac:dyDescent="0.25">
      <c r="A2934" s="449"/>
      <c r="B2934" s="449">
        <v>43626</v>
      </c>
      <c r="C2934" s="439" t="s">
        <v>8914</v>
      </c>
      <c r="D2934" s="449" t="s">
        <v>81</v>
      </c>
      <c r="E2934" s="449" t="s">
        <v>6189</v>
      </c>
      <c r="F2934" s="450">
        <v>4.4000000000000004</v>
      </c>
      <c r="G2934" s="450">
        <v>4</v>
      </c>
      <c r="H2934" s="426">
        <f t="shared" si="45"/>
        <v>4.4000000000000004</v>
      </c>
    </row>
    <row r="2935" spans="1:8" x14ac:dyDescent="0.25">
      <c r="A2935" s="449"/>
      <c r="B2935" s="449">
        <v>39434</v>
      </c>
      <c r="C2935" s="439" t="s">
        <v>8915</v>
      </c>
      <c r="D2935" s="449" t="s">
        <v>81</v>
      </c>
      <c r="E2935" s="449" t="s">
        <v>5365</v>
      </c>
      <c r="F2935" s="450">
        <v>4.22</v>
      </c>
      <c r="G2935" s="450">
        <v>3.51</v>
      </c>
      <c r="H2935" s="426">
        <f t="shared" si="45"/>
        <v>4.22</v>
      </c>
    </row>
    <row r="2936" spans="1:8" x14ac:dyDescent="0.25">
      <c r="A2936" s="449"/>
      <c r="B2936" s="449">
        <v>39433</v>
      </c>
      <c r="C2936" s="439" t="s">
        <v>8916</v>
      </c>
      <c r="D2936" s="449" t="s">
        <v>81</v>
      </c>
      <c r="E2936" s="449" t="s">
        <v>5365</v>
      </c>
      <c r="F2936" s="450">
        <v>3.36</v>
      </c>
      <c r="G2936" s="450">
        <v>2.79</v>
      </c>
      <c r="H2936" s="426">
        <f t="shared" si="45"/>
        <v>3.36</v>
      </c>
    </row>
    <row r="2937" spans="1:8" x14ac:dyDescent="0.25">
      <c r="A2937" s="449"/>
      <c r="B2937" s="449">
        <v>4049</v>
      </c>
      <c r="C2937" s="439" t="s">
        <v>8917</v>
      </c>
      <c r="D2937" s="449" t="s">
        <v>94</v>
      </c>
      <c r="E2937" s="449" t="s">
        <v>5365</v>
      </c>
      <c r="F2937" s="450">
        <v>88.31</v>
      </c>
      <c r="G2937" s="450">
        <v>80.28</v>
      </c>
      <c r="H2937" s="426">
        <f t="shared" si="45"/>
        <v>88.31</v>
      </c>
    </row>
    <row r="2938" spans="1:8" x14ac:dyDescent="0.25">
      <c r="A2938" s="449"/>
      <c r="B2938" s="449">
        <v>38120</v>
      </c>
      <c r="C2938" s="439" t="s">
        <v>8918</v>
      </c>
      <c r="D2938" s="449" t="s">
        <v>81</v>
      </c>
      <c r="E2938" s="449" t="s">
        <v>5365</v>
      </c>
      <c r="F2938" s="450">
        <v>146.24</v>
      </c>
      <c r="G2938" s="450">
        <v>126.46</v>
      </c>
      <c r="H2938" s="426">
        <f t="shared" si="45"/>
        <v>146.24</v>
      </c>
    </row>
    <row r="2939" spans="1:8" x14ac:dyDescent="0.25">
      <c r="A2939" s="449"/>
      <c r="B2939" s="449">
        <v>43652</v>
      </c>
      <c r="C2939" s="439" t="s">
        <v>8919</v>
      </c>
      <c r="D2939" s="449" t="s">
        <v>81</v>
      </c>
      <c r="E2939" s="449" t="s">
        <v>5365</v>
      </c>
      <c r="F2939" s="450">
        <v>17.73</v>
      </c>
      <c r="G2939" s="450">
        <v>16.12</v>
      </c>
      <c r="H2939" s="426">
        <f t="shared" si="45"/>
        <v>17.73</v>
      </c>
    </row>
    <row r="2940" spans="1:8" x14ac:dyDescent="0.25">
      <c r="A2940" s="449"/>
      <c r="B2940" s="449">
        <v>10498</v>
      </c>
      <c r="C2940" s="439" t="s">
        <v>8920</v>
      </c>
      <c r="D2940" s="449" t="s">
        <v>81</v>
      </c>
      <c r="E2940" s="449" t="s">
        <v>5365</v>
      </c>
      <c r="F2940" s="450">
        <v>6.97</v>
      </c>
      <c r="G2940" s="450">
        <v>12.09</v>
      </c>
      <c r="H2940" s="426">
        <f t="shared" si="45"/>
        <v>6.97</v>
      </c>
    </row>
    <row r="2941" spans="1:8" x14ac:dyDescent="0.25">
      <c r="A2941" s="449"/>
      <c r="B2941" s="449">
        <v>4823</v>
      </c>
      <c r="C2941" s="439" t="s">
        <v>8921</v>
      </c>
      <c r="D2941" s="449" t="s">
        <v>81</v>
      </c>
      <c r="E2941" s="449" t="s">
        <v>5365</v>
      </c>
      <c r="F2941" s="450">
        <v>38.299999999999997</v>
      </c>
      <c r="G2941" s="450">
        <v>35.76</v>
      </c>
      <c r="H2941" s="426">
        <f t="shared" si="45"/>
        <v>38.299999999999997</v>
      </c>
    </row>
    <row r="2942" spans="1:8" x14ac:dyDescent="0.25">
      <c r="A2942" s="449"/>
      <c r="B2942" s="449">
        <v>38877</v>
      </c>
      <c r="C2942" s="439" t="s">
        <v>8922</v>
      </c>
      <c r="D2942" s="449" t="s">
        <v>81</v>
      </c>
      <c r="E2942" s="449" t="s">
        <v>5365</v>
      </c>
      <c r="F2942" s="450">
        <v>8</v>
      </c>
      <c r="G2942" s="450">
        <v>8.01</v>
      </c>
      <c r="H2942" s="426">
        <f t="shared" si="45"/>
        <v>8</v>
      </c>
    </row>
    <row r="2943" spans="1:8" x14ac:dyDescent="0.25">
      <c r="A2943" s="449"/>
      <c r="B2943" s="449">
        <v>34546</v>
      </c>
      <c r="C2943" s="439" t="s">
        <v>8923</v>
      </c>
      <c r="D2943" s="449" t="s">
        <v>81</v>
      </c>
      <c r="E2943" s="449" t="s">
        <v>5365</v>
      </c>
      <c r="F2943" s="450">
        <v>8.23</v>
      </c>
      <c r="G2943" s="450">
        <v>8.24</v>
      </c>
      <c r="H2943" s="426">
        <f t="shared" si="45"/>
        <v>8.23</v>
      </c>
    </row>
    <row r="2944" spans="1:8" x14ac:dyDescent="0.25">
      <c r="A2944" s="449"/>
      <c r="B2944" s="449">
        <v>41387</v>
      </c>
      <c r="C2944" s="439" t="s">
        <v>8924</v>
      </c>
      <c r="D2944" s="449" t="s">
        <v>73</v>
      </c>
      <c r="E2944" s="449" t="s">
        <v>5365</v>
      </c>
      <c r="F2944" s="450">
        <v>55.22</v>
      </c>
      <c r="G2944" s="450">
        <v>55.64</v>
      </c>
      <c r="H2944" s="426">
        <f t="shared" si="45"/>
        <v>55.22</v>
      </c>
    </row>
    <row r="2945" spans="1:8" x14ac:dyDescent="0.25">
      <c r="A2945" s="449"/>
      <c r="B2945" s="449">
        <v>41388</v>
      </c>
      <c r="C2945" s="439" t="s">
        <v>8925</v>
      </c>
      <c r="D2945" s="449" t="s">
        <v>73</v>
      </c>
      <c r="E2945" s="449" t="s">
        <v>5365</v>
      </c>
      <c r="F2945" s="450">
        <v>66.25</v>
      </c>
      <c r="G2945" s="450">
        <v>66.75</v>
      </c>
      <c r="H2945" s="426">
        <f t="shared" si="45"/>
        <v>66.25</v>
      </c>
    </row>
    <row r="2946" spans="1:8" x14ac:dyDescent="0.25">
      <c r="A2946" s="449"/>
      <c r="B2946" s="449">
        <v>41380</v>
      </c>
      <c r="C2946" s="439" t="s">
        <v>8926</v>
      </c>
      <c r="D2946" s="449" t="s">
        <v>60</v>
      </c>
      <c r="E2946" s="449" t="s">
        <v>5365</v>
      </c>
      <c r="F2946" s="450">
        <v>440.77</v>
      </c>
      <c r="G2946" s="450">
        <v>444.13</v>
      </c>
      <c r="H2946" s="426">
        <f t="shared" si="45"/>
        <v>440.77</v>
      </c>
    </row>
    <row r="2947" spans="1:8" x14ac:dyDescent="0.25">
      <c r="A2947" s="449"/>
      <c r="B2947" s="449">
        <v>41381</v>
      </c>
      <c r="C2947" s="439" t="s">
        <v>8927</v>
      </c>
      <c r="D2947" s="449" t="s">
        <v>60</v>
      </c>
      <c r="E2947" s="449" t="s">
        <v>5365</v>
      </c>
      <c r="F2947" s="450">
        <v>461.76</v>
      </c>
      <c r="G2947" s="450">
        <v>465.28</v>
      </c>
      <c r="H2947" s="426">
        <f t="shared" si="45"/>
        <v>461.76</v>
      </c>
    </row>
    <row r="2948" spans="1:8" x14ac:dyDescent="0.25">
      <c r="A2948" s="449"/>
      <c r="B2948" s="449">
        <v>41382</v>
      </c>
      <c r="C2948" s="439" t="s">
        <v>8928</v>
      </c>
      <c r="D2948" s="449" t="s">
        <v>60</v>
      </c>
      <c r="E2948" s="449" t="s">
        <v>5365</v>
      </c>
      <c r="F2948" s="450">
        <v>446.96</v>
      </c>
      <c r="G2948" s="450">
        <v>450.37</v>
      </c>
      <c r="H2948" s="426">
        <f t="shared" si="45"/>
        <v>446.96</v>
      </c>
    </row>
    <row r="2949" spans="1:8" x14ac:dyDescent="0.25">
      <c r="A2949" s="449"/>
      <c r="B2949" s="449">
        <v>41383</v>
      </c>
      <c r="C2949" s="439" t="s">
        <v>8929</v>
      </c>
      <c r="D2949" s="449" t="s">
        <v>60</v>
      </c>
      <c r="E2949" s="449" t="s">
        <v>5365</v>
      </c>
      <c r="F2949" s="450">
        <v>606.65</v>
      </c>
      <c r="G2949" s="450">
        <v>611.28</v>
      </c>
      <c r="H2949" s="426">
        <f t="shared" si="45"/>
        <v>606.65</v>
      </c>
    </row>
    <row r="2950" spans="1:8" x14ac:dyDescent="0.25">
      <c r="A2950" s="449"/>
      <c r="B2950" s="449">
        <v>41385</v>
      </c>
      <c r="C2950" s="439" t="s">
        <v>8930</v>
      </c>
      <c r="D2950" s="449" t="s">
        <v>60</v>
      </c>
      <c r="E2950" s="449" t="s">
        <v>5365</v>
      </c>
      <c r="F2950" s="450">
        <v>754.9</v>
      </c>
      <c r="G2950" s="450">
        <v>760.66</v>
      </c>
      <c r="H2950" s="426">
        <f t="shared" si="45"/>
        <v>754.9</v>
      </c>
    </row>
    <row r="2951" spans="1:8" x14ac:dyDescent="0.25">
      <c r="A2951" s="449"/>
      <c r="B2951" s="449">
        <v>4058</v>
      </c>
      <c r="C2951" s="439" t="s">
        <v>8931</v>
      </c>
      <c r="D2951" s="449" t="s">
        <v>69</v>
      </c>
      <c r="E2951" s="449" t="s">
        <v>5365</v>
      </c>
      <c r="F2951" s="450">
        <v>38.409999999999997</v>
      </c>
      <c r="G2951" s="450">
        <v>38.6</v>
      </c>
      <c r="H2951" s="426">
        <f t="shared" si="45"/>
        <v>38.409999999999997</v>
      </c>
    </row>
    <row r="2952" spans="1:8" x14ac:dyDescent="0.25">
      <c r="A2952" s="449"/>
      <c r="B2952" s="449">
        <v>40974</v>
      </c>
      <c r="C2952" s="439" t="s">
        <v>8932</v>
      </c>
      <c r="D2952" s="449" t="s">
        <v>109</v>
      </c>
      <c r="E2952" s="449" t="s">
        <v>5365</v>
      </c>
      <c r="F2952" s="450">
        <v>6753.88</v>
      </c>
      <c r="G2952" s="450">
        <v>6763.49</v>
      </c>
      <c r="H2952" s="426">
        <f t="shared" si="45"/>
        <v>6753.88</v>
      </c>
    </row>
    <row r="2953" spans="1:8" x14ac:dyDescent="0.25">
      <c r="A2953" s="449"/>
      <c r="B2953" s="449">
        <v>34794</v>
      </c>
      <c r="C2953" s="439" t="s">
        <v>8933</v>
      </c>
      <c r="D2953" s="449" t="s">
        <v>69</v>
      </c>
      <c r="E2953" s="449" t="s">
        <v>5365</v>
      </c>
      <c r="F2953" s="450">
        <v>23.63</v>
      </c>
      <c r="G2953" s="450">
        <v>31.93</v>
      </c>
      <c r="H2953" s="426">
        <f t="shared" si="45"/>
        <v>23.63</v>
      </c>
    </row>
    <row r="2954" spans="1:8" x14ac:dyDescent="0.25">
      <c r="A2954" s="449"/>
      <c r="B2954" s="449">
        <v>40925</v>
      </c>
      <c r="C2954" s="439" t="s">
        <v>8934</v>
      </c>
      <c r="D2954" s="449" t="s">
        <v>109</v>
      </c>
      <c r="E2954" s="449" t="s">
        <v>5365</v>
      </c>
      <c r="F2954" s="450">
        <v>4155.9799999999996</v>
      </c>
      <c r="G2954" s="450">
        <v>5596.71</v>
      </c>
      <c r="H2954" s="426">
        <f t="shared" si="45"/>
        <v>4155.9799999999996</v>
      </c>
    </row>
    <row r="2955" spans="1:8" x14ac:dyDescent="0.25">
      <c r="A2955" s="449"/>
      <c r="B2955" s="449">
        <v>13741</v>
      </c>
      <c r="C2955" s="439" t="s">
        <v>8935</v>
      </c>
      <c r="D2955" s="449" t="s">
        <v>60</v>
      </c>
      <c r="E2955" s="449" t="s">
        <v>5365</v>
      </c>
      <c r="F2955" s="450">
        <v>2398.2800000000002</v>
      </c>
      <c r="G2955" s="450">
        <v>2333.2600000000002</v>
      </c>
      <c r="H2955" s="426">
        <f t="shared" si="45"/>
        <v>2398.2800000000002</v>
      </c>
    </row>
    <row r="2956" spans="1:8" x14ac:dyDescent="0.25">
      <c r="A2956" s="449"/>
      <c r="B2956" s="449">
        <v>3288</v>
      </c>
      <c r="C2956" s="439" t="s">
        <v>8936</v>
      </c>
      <c r="D2956" s="449" t="s">
        <v>73</v>
      </c>
      <c r="E2956" s="449" t="s">
        <v>6189</v>
      </c>
      <c r="F2956" s="450">
        <v>8</v>
      </c>
      <c r="G2956" s="450">
        <v>7.5</v>
      </c>
      <c r="H2956" s="426">
        <f t="shared" ref="H2956:H3019" si="46">IF(F2956&gt;0,F2956,G2956)</f>
        <v>8</v>
      </c>
    </row>
    <row r="2957" spans="1:8" x14ac:dyDescent="0.25">
      <c r="A2957" s="449"/>
      <c r="B2957" s="449">
        <v>13587</v>
      </c>
      <c r="C2957" s="439" t="s">
        <v>8937</v>
      </c>
      <c r="D2957" s="449" t="s">
        <v>73</v>
      </c>
      <c r="E2957" s="449" t="s">
        <v>5365</v>
      </c>
      <c r="F2957" s="450">
        <v>4.83</v>
      </c>
      <c r="G2957" s="450">
        <v>4.53</v>
      </c>
      <c r="H2957" s="426">
        <f t="shared" si="46"/>
        <v>4.83</v>
      </c>
    </row>
    <row r="2958" spans="1:8" x14ac:dyDescent="0.25">
      <c r="A2958" s="449"/>
      <c r="B2958" s="449">
        <v>38598</v>
      </c>
      <c r="C2958" s="439" t="s">
        <v>8938</v>
      </c>
      <c r="D2958" s="449" t="s">
        <v>60</v>
      </c>
      <c r="E2958" s="449" t="s">
        <v>5365</v>
      </c>
      <c r="F2958" s="450">
        <v>4.41</v>
      </c>
      <c r="G2958" s="450">
        <v>3.41</v>
      </c>
      <c r="H2958" s="426">
        <f t="shared" si="46"/>
        <v>4.41</v>
      </c>
    </row>
    <row r="2959" spans="1:8" x14ac:dyDescent="0.25">
      <c r="A2959" s="449"/>
      <c r="B2959" s="449">
        <v>38595</v>
      </c>
      <c r="C2959" s="439" t="s">
        <v>8939</v>
      </c>
      <c r="D2959" s="449" t="s">
        <v>60</v>
      </c>
      <c r="E2959" s="449" t="s">
        <v>5365</v>
      </c>
      <c r="F2959" s="450">
        <v>3.74</v>
      </c>
      <c r="G2959" s="450">
        <v>2.89</v>
      </c>
      <c r="H2959" s="426">
        <f t="shared" si="46"/>
        <v>3.74</v>
      </c>
    </row>
    <row r="2960" spans="1:8" x14ac:dyDescent="0.25">
      <c r="A2960" s="449"/>
      <c r="B2960" s="449">
        <v>38592</v>
      </c>
      <c r="C2960" s="439" t="s">
        <v>8940</v>
      </c>
      <c r="D2960" s="449" t="s">
        <v>60</v>
      </c>
      <c r="E2960" s="449" t="s">
        <v>5365</v>
      </c>
      <c r="F2960" s="450">
        <v>3.78</v>
      </c>
      <c r="G2960" s="450">
        <v>2.92</v>
      </c>
      <c r="H2960" s="426">
        <f t="shared" si="46"/>
        <v>3.78</v>
      </c>
    </row>
    <row r="2961" spans="1:8" x14ac:dyDescent="0.25">
      <c r="A2961" s="449"/>
      <c r="B2961" s="449">
        <v>38588</v>
      </c>
      <c r="C2961" s="439" t="s">
        <v>8941</v>
      </c>
      <c r="D2961" s="449" t="s">
        <v>60</v>
      </c>
      <c r="E2961" s="449" t="s">
        <v>5365</v>
      </c>
      <c r="F2961" s="450">
        <v>3.02</v>
      </c>
      <c r="G2961" s="450">
        <v>2.34</v>
      </c>
      <c r="H2961" s="426">
        <f t="shared" si="46"/>
        <v>3.02</v>
      </c>
    </row>
    <row r="2962" spans="1:8" x14ac:dyDescent="0.25">
      <c r="A2962" s="449"/>
      <c r="B2962" s="449">
        <v>38593</v>
      </c>
      <c r="C2962" s="439" t="s">
        <v>8942</v>
      </c>
      <c r="D2962" s="449" t="s">
        <v>60</v>
      </c>
      <c r="E2962" s="449" t="s">
        <v>5365</v>
      </c>
      <c r="F2962" s="450">
        <v>4.18</v>
      </c>
      <c r="G2962" s="450">
        <v>3.23</v>
      </c>
      <c r="H2962" s="426">
        <f t="shared" si="46"/>
        <v>4.18</v>
      </c>
    </row>
    <row r="2963" spans="1:8" x14ac:dyDescent="0.25">
      <c r="A2963" s="449"/>
      <c r="B2963" s="449">
        <v>38589</v>
      </c>
      <c r="C2963" s="439" t="s">
        <v>8943</v>
      </c>
      <c r="D2963" s="449" t="s">
        <v>60</v>
      </c>
      <c r="E2963" s="449" t="s">
        <v>5365</v>
      </c>
      <c r="F2963" s="450">
        <v>3.17</v>
      </c>
      <c r="G2963" s="450">
        <v>2.4500000000000002</v>
      </c>
      <c r="H2963" s="426">
        <f t="shared" si="46"/>
        <v>3.17</v>
      </c>
    </row>
    <row r="2964" spans="1:8" x14ac:dyDescent="0.25">
      <c r="A2964" s="449"/>
      <c r="B2964" s="449">
        <v>38594</v>
      </c>
      <c r="C2964" s="439" t="s">
        <v>8944</v>
      </c>
      <c r="D2964" s="449" t="s">
        <v>60</v>
      </c>
      <c r="E2964" s="449" t="s">
        <v>5365</v>
      </c>
      <c r="F2964" s="450">
        <v>6.58</v>
      </c>
      <c r="G2964" s="450">
        <v>5.09</v>
      </c>
      <c r="H2964" s="426">
        <f t="shared" si="46"/>
        <v>6.58</v>
      </c>
    </row>
    <row r="2965" spans="1:8" x14ac:dyDescent="0.25">
      <c r="A2965" s="449"/>
      <c r="B2965" s="449">
        <v>34774</v>
      </c>
      <c r="C2965" s="439" t="s">
        <v>8945</v>
      </c>
      <c r="D2965" s="449" t="s">
        <v>60</v>
      </c>
      <c r="E2965" s="449" t="s">
        <v>5365</v>
      </c>
      <c r="F2965" s="450">
        <v>2.96</v>
      </c>
      <c r="G2965" s="450">
        <v>2.29</v>
      </c>
      <c r="H2965" s="426">
        <f t="shared" si="46"/>
        <v>2.96</v>
      </c>
    </row>
    <row r="2966" spans="1:8" x14ac:dyDescent="0.25">
      <c r="A2966" s="449"/>
      <c r="B2966" s="449">
        <v>34771</v>
      </c>
      <c r="C2966" s="439" t="s">
        <v>8946</v>
      </c>
      <c r="D2966" s="449" t="s">
        <v>60</v>
      </c>
      <c r="E2966" s="449" t="s">
        <v>5365</v>
      </c>
      <c r="F2966" s="450">
        <v>3.57</v>
      </c>
      <c r="G2966" s="450">
        <v>2.76</v>
      </c>
      <c r="H2966" s="426">
        <f t="shared" si="46"/>
        <v>3.57</v>
      </c>
    </row>
    <row r="2967" spans="1:8" x14ac:dyDescent="0.25">
      <c r="A2967" s="449"/>
      <c r="B2967" s="449">
        <v>34764</v>
      </c>
      <c r="C2967" s="439" t="s">
        <v>8947</v>
      </c>
      <c r="D2967" s="449" t="s">
        <v>60</v>
      </c>
      <c r="E2967" s="449" t="s">
        <v>5365</v>
      </c>
      <c r="F2967" s="450">
        <v>2.34</v>
      </c>
      <c r="G2967" s="450">
        <v>1.81</v>
      </c>
      <c r="H2967" s="426">
        <f t="shared" si="46"/>
        <v>2.34</v>
      </c>
    </row>
    <row r="2968" spans="1:8" x14ac:dyDescent="0.25">
      <c r="A2968" s="449"/>
      <c r="B2968" s="449">
        <v>34773</v>
      </c>
      <c r="C2968" s="439" t="s">
        <v>8948</v>
      </c>
      <c r="D2968" s="449" t="s">
        <v>60</v>
      </c>
      <c r="E2968" s="449" t="s">
        <v>5365</v>
      </c>
      <c r="F2968" s="450">
        <v>3.12</v>
      </c>
      <c r="G2968" s="450">
        <v>2.41</v>
      </c>
      <c r="H2968" s="426">
        <f t="shared" si="46"/>
        <v>3.12</v>
      </c>
    </row>
    <row r="2969" spans="1:8" x14ac:dyDescent="0.25">
      <c r="A2969" s="449"/>
      <c r="B2969" s="449">
        <v>34769</v>
      </c>
      <c r="C2969" s="439" t="s">
        <v>8949</v>
      </c>
      <c r="D2969" s="449" t="s">
        <v>60</v>
      </c>
      <c r="E2969" s="449" t="s">
        <v>5365</v>
      </c>
      <c r="F2969" s="450">
        <v>3.86</v>
      </c>
      <c r="G2969" s="450">
        <v>2.98</v>
      </c>
      <c r="H2969" s="426">
        <f t="shared" si="46"/>
        <v>3.86</v>
      </c>
    </row>
    <row r="2970" spans="1:8" x14ac:dyDescent="0.25">
      <c r="A2970" s="449"/>
      <c r="B2970" s="449">
        <v>34763</v>
      </c>
      <c r="C2970" s="439" t="s">
        <v>8950</v>
      </c>
      <c r="D2970" s="449" t="s">
        <v>60</v>
      </c>
      <c r="E2970" s="449" t="s">
        <v>5365</v>
      </c>
      <c r="F2970" s="450">
        <v>2.38</v>
      </c>
      <c r="G2970" s="450">
        <v>1.84</v>
      </c>
      <c r="H2970" s="426">
        <f t="shared" si="46"/>
        <v>2.38</v>
      </c>
    </row>
    <row r="2971" spans="1:8" x14ac:dyDescent="0.25">
      <c r="A2971" s="449"/>
      <c r="B2971" s="449">
        <v>34788</v>
      </c>
      <c r="C2971" s="439" t="s">
        <v>8951</v>
      </c>
      <c r="D2971" s="449" t="s">
        <v>60</v>
      </c>
      <c r="E2971" s="449" t="s">
        <v>5365</v>
      </c>
      <c r="F2971" s="450">
        <v>1.33</v>
      </c>
      <c r="G2971" s="450">
        <v>1.24</v>
      </c>
      <c r="H2971" s="426">
        <f t="shared" si="46"/>
        <v>1.33</v>
      </c>
    </row>
    <row r="2972" spans="1:8" x14ac:dyDescent="0.25">
      <c r="A2972" s="449"/>
      <c r="B2972" s="449">
        <v>34781</v>
      </c>
      <c r="C2972" s="439" t="s">
        <v>8952</v>
      </c>
      <c r="D2972" s="449" t="s">
        <v>60</v>
      </c>
      <c r="E2972" s="449" t="s">
        <v>5365</v>
      </c>
      <c r="F2972" s="450">
        <v>1.83</v>
      </c>
      <c r="G2972" s="450">
        <v>1.71</v>
      </c>
      <c r="H2972" s="426">
        <f t="shared" si="46"/>
        <v>1.83</v>
      </c>
    </row>
    <row r="2973" spans="1:8" x14ac:dyDescent="0.25">
      <c r="A2973" s="449"/>
      <c r="B2973" s="449">
        <v>41682</v>
      </c>
      <c r="C2973" s="439" t="s">
        <v>8953</v>
      </c>
      <c r="D2973" s="449" t="s">
        <v>60</v>
      </c>
      <c r="E2973" s="449" t="s">
        <v>5365</v>
      </c>
      <c r="F2973" s="450">
        <v>36.4</v>
      </c>
      <c r="G2973" s="450">
        <v>29.47</v>
      </c>
      <c r="H2973" s="426">
        <f t="shared" si="46"/>
        <v>36.4</v>
      </c>
    </row>
    <row r="2974" spans="1:8" x14ac:dyDescent="0.25">
      <c r="A2974" s="449"/>
      <c r="B2974" s="449">
        <v>41683</v>
      </c>
      <c r="C2974" s="439" t="s">
        <v>8954</v>
      </c>
      <c r="D2974" s="449" t="s">
        <v>60</v>
      </c>
      <c r="E2974" s="449" t="s">
        <v>5365</v>
      </c>
      <c r="F2974" s="450">
        <v>26.78</v>
      </c>
      <c r="G2974" s="450">
        <v>21.68</v>
      </c>
      <c r="H2974" s="426">
        <f t="shared" si="46"/>
        <v>26.78</v>
      </c>
    </row>
    <row r="2975" spans="1:8" x14ac:dyDescent="0.25">
      <c r="A2975" s="449"/>
      <c r="B2975" s="449">
        <v>41680</v>
      </c>
      <c r="C2975" s="439" t="s">
        <v>8955</v>
      </c>
      <c r="D2975" s="449" t="s">
        <v>60</v>
      </c>
      <c r="E2975" s="449" t="s">
        <v>5365</v>
      </c>
      <c r="F2975" s="450">
        <v>14.42</v>
      </c>
      <c r="G2975" s="450">
        <v>11.67</v>
      </c>
      <c r="H2975" s="426">
        <f t="shared" si="46"/>
        <v>14.42</v>
      </c>
    </row>
    <row r="2976" spans="1:8" x14ac:dyDescent="0.25">
      <c r="A2976" s="449"/>
      <c r="B2976" s="449">
        <v>41679</v>
      </c>
      <c r="C2976" s="439" t="s">
        <v>8956</v>
      </c>
      <c r="D2976" s="449" t="s">
        <v>60</v>
      </c>
      <c r="E2976" s="449" t="s">
        <v>5365</v>
      </c>
      <c r="F2976" s="450">
        <v>32.96</v>
      </c>
      <c r="G2976" s="450">
        <v>26.69</v>
      </c>
      <c r="H2976" s="426">
        <f t="shared" si="46"/>
        <v>32.96</v>
      </c>
    </row>
    <row r="2977" spans="1:8" x14ac:dyDescent="0.25">
      <c r="A2977" s="449"/>
      <c r="B2977" s="449">
        <v>41681</v>
      </c>
      <c r="C2977" s="439" t="s">
        <v>8957</v>
      </c>
      <c r="D2977" s="449" t="s">
        <v>60</v>
      </c>
      <c r="E2977" s="449" t="s">
        <v>5365</v>
      </c>
      <c r="F2977" s="450">
        <v>22.55</v>
      </c>
      <c r="G2977" s="450">
        <v>18.260000000000002</v>
      </c>
      <c r="H2977" s="426">
        <f t="shared" si="46"/>
        <v>22.55</v>
      </c>
    </row>
    <row r="2978" spans="1:8" x14ac:dyDescent="0.25">
      <c r="A2978" s="449"/>
      <c r="B2978" s="449">
        <v>43386</v>
      </c>
      <c r="C2978" s="439" t="s">
        <v>13598</v>
      </c>
      <c r="D2978" s="449" t="s">
        <v>60</v>
      </c>
      <c r="E2978" s="449" t="s">
        <v>5365</v>
      </c>
      <c r="F2978" s="450">
        <v>51.5</v>
      </c>
      <c r="G2978" s="450">
        <v>41.7</v>
      </c>
      <c r="H2978" s="426">
        <f t="shared" si="46"/>
        <v>51.5</v>
      </c>
    </row>
    <row r="2979" spans="1:8" x14ac:dyDescent="0.25">
      <c r="A2979" s="449"/>
      <c r="B2979" s="449">
        <v>4059</v>
      </c>
      <c r="C2979" s="439" t="s">
        <v>8958</v>
      </c>
      <c r="D2979" s="449" t="s">
        <v>73</v>
      </c>
      <c r="E2979" s="449" t="s">
        <v>5365</v>
      </c>
      <c r="F2979" s="450">
        <v>36.4</v>
      </c>
      <c r="G2979" s="450">
        <v>29.47</v>
      </c>
      <c r="H2979" s="426">
        <f t="shared" si="46"/>
        <v>36.4</v>
      </c>
    </row>
    <row r="2980" spans="1:8" x14ac:dyDescent="0.25">
      <c r="A2980" s="449"/>
      <c r="B2980" s="449">
        <v>4062</v>
      </c>
      <c r="C2980" s="439" t="s">
        <v>8959</v>
      </c>
      <c r="D2980" s="449" t="s">
        <v>60</v>
      </c>
      <c r="E2980" s="449" t="s">
        <v>5365</v>
      </c>
      <c r="F2980" s="450">
        <v>36.4</v>
      </c>
      <c r="G2980" s="450">
        <v>29.47</v>
      </c>
      <c r="H2980" s="426">
        <f t="shared" si="46"/>
        <v>36.4</v>
      </c>
    </row>
    <row r="2981" spans="1:8" x14ac:dyDescent="0.25">
      <c r="A2981" s="449"/>
      <c r="B2981" s="449">
        <v>4061</v>
      </c>
      <c r="C2981" s="439" t="s">
        <v>8960</v>
      </c>
      <c r="D2981" s="449" t="s">
        <v>60</v>
      </c>
      <c r="E2981" s="449" t="s">
        <v>5365</v>
      </c>
      <c r="F2981" s="450">
        <v>45.32</v>
      </c>
      <c r="G2981" s="450">
        <v>36.700000000000003</v>
      </c>
      <c r="H2981" s="426">
        <f t="shared" si="46"/>
        <v>45.32</v>
      </c>
    </row>
    <row r="2982" spans="1:8" x14ac:dyDescent="0.25">
      <c r="A2982" s="449"/>
      <c r="B2982" s="449">
        <v>41315</v>
      </c>
      <c r="C2982" s="439" t="s">
        <v>8961</v>
      </c>
      <c r="D2982" s="449" t="s">
        <v>81</v>
      </c>
      <c r="E2982" s="449" t="s">
        <v>5365</v>
      </c>
      <c r="F2982" s="450">
        <v>85.66</v>
      </c>
      <c r="G2982" s="450">
        <v>82.35</v>
      </c>
      <c r="H2982" s="426">
        <f t="shared" si="46"/>
        <v>85.66</v>
      </c>
    </row>
    <row r="2983" spans="1:8" x14ac:dyDescent="0.25">
      <c r="A2983" s="449"/>
      <c r="B2983" s="449">
        <v>43148</v>
      </c>
      <c r="C2983" s="439" t="s">
        <v>8962</v>
      </c>
      <c r="D2983" s="449" t="s">
        <v>81</v>
      </c>
      <c r="E2983" s="449" t="s">
        <v>5365</v>
      </c>
      <c r="F2983" s="450">
        <v>58.14</v>
      </c>
      <c r="G2983" s="450">
        <v>55.89</v>
      </c>
      <c r="H2983" s="426">
        <f t="shared" si="46"/>
        <v>58.14</v>
      </c>
    </row>
    <row r="2984" spans="1:8" x14ac:dyDescent="0.25">
      <c r="A2984" s="449"/>
      <c r="B2984" s="449">
        <v>43147</v>
      </c>
      <c r="C2984" s="439" t="s">
        <v>8963</v>
      </c>
      <c r="D2984" s="449" t="s">
        <v>81</v>
      </c>
      <c r="E2984" s="449" t="s">
        <v>5365</v>
      </c>
      <c r="F2984" s="450">
        <v>22.52</v>
      </c>
      <c r="G2984" s="450">
        <v>21.65</v>
      </c>
      <c r="H2984" s="426">
        <f t="shared" si="46"/>
        <v>22.52</v>
      </c>
    </row>
    <row r="2985" spans="1:8" x14ac:dyDescent="0.25">
      <c r="A2985" s="449"/>
      <c r="B2985" s="449">
        <v>10608</v>
      </c>
      <c r="C2985" s="439" t="s">
        <v>8964</v>
      </c>
      <c r="D2985" s="449" t="s">
        <v>60</v>
      </c>
      <c r="E2985" s="449" t="s">
        <v>6189</v>
      </c>
      <c r="F2985" s="450"/>
      <c r="G2985" s="450">
        <v>9489.7999999999993</v>
      </c>
      <c r="H2985" s="426">
        <f t="shared" si="46"/>
        <v>9489.7999999999993</v>
      </c>
    </row>
    <row r="2986" spans="1:8" x14ac:dyDescent="0.25">
      <c r="A2986" s="449"/>
      <c r="B2986" s="449">
        <v>4069</v>
      </c>
      <c r="C2986" s="439" t="s">
        <v>8965</v>
      </c>
      <c r="D2986" s="449" t="s">
        <v>69</v>
      </c>
      <c r="E2986" s="449" t="s">
        <v>5365</v>
      </c>
      <c r="F2986" s="450">
        <v>109.67</v>
      </c>
      <c r="G2986" s="450">
        <v>69.48</v>
      </c>
      <c r="H2986" s="426">
        <f t="shared" si="46"/>
        <v>109.67</v>
      </c>
    </row>
    <row r="2987" spans="1:8" x14ac:dyDescent="0.25">
      <c r="A2987" s="449"/>
      <c r="B2987" s="449">
        <v>40819</v>
      </c>
      <c r="C2987" s="439" t="s">
        <v>8966</v>
      </c>
      <c r="D2987" s="449" t="s">
        <v>109</v>
      </c>
      <c r="E2987" s="449" t="s">
        <v>5365</v>
      </c>
      <c r="F2987" s="450">
        <v>19275.53</v>
      </c>
      <c r="G2987" s="450">
        <v>12173.39</v>
      </c>
      <c r="H2987" s="426">
        <f t="shared" si="46"/>
        <v>19275.53</v>
      </c>
    </row>
    <row r="2988" spans="1:8" x14ac:dyDescent="0.25">
      <c r="A2988" s="449"/>
      <c r="B2988" s="449">
        <v>34361</v>
      </c>
      <c r="C2988" s="439" t="s">
        <v>8967</v>
      </c>
      <c r="D2988" s="449" t="s">
        <v>81</v>
      </c>
      <c r="E2988" s="449" t="s">
        <v>5365</v>
      </c>
      <c r="F2988" s="450">
        <v>16.39</v>
      </c>
      <c r="G2988" s="450">
        <v>15.76</v>
      </c>
      <c r="H2988" s="426">
        <f t="shared" si="46"/>
        <v>16.39</v>
      </c>
    </row>
    <row r="2989" spans="1:8" x14ac:dyDescent="0.25">
      <c r="A2989" s="449"/>
      <c r="B2989" s="449">
        <v>44478</v>
      </c>
      <c r="C2989" s="439" t="s">
        <v>13599</v>
      </c>
      <c r="D2989" s="449" t="s">
        <v>81</v>
      </c>
      <c r="E2989" s="449" t="s">
        <v>5365</v>
      </c>
      <c r="F2989" s="450">
        <v>9.1199999999999992</v>
      </c>
      <c r="G2989" s="450">
        <v>15.83</v>
      </c>
      <c r="H2989" s="426">
        <f t="shared" si="46"/>
        <v>9.1199999999999992</v>
      </c>
    </row>
    <row r="2990" spans="1:8" x14ac:dyDescent="0.25">
      <c r="A2990" s="449"/>
      <c r="B2990" s="449">
        <v>44477</v>
      </c>
      <c r="C2990" s="439" t="s">
        <v>13600</v>
      </c>
      <c r="D2990" s="449" t="s">
        <v>81</v>
      </c>
      <c r="E2990" s="449" t="s">
        <v>5365</v>
      </c>
      <c r="F2990" s="450">
        <v>9.1199999999999992</v>
      </c>
      <c r="G2990" s="450">
        <v>15.83</v>
      </c>
      <c r="H2990" s="426">
        <f t="shared" si="46"/>
        <v>9.1199999999999992</v>
      </c>
    </row>
    <row r="2991" spans="1:8" x14ac:dyDescent="0.25">
      <c r="A2991" s="449"/>
      <c r="B2991" s="449">
        <v>11697</v>
      </c>
      <c r="C2991" s="439" t="s">
        <v>8968</v>
      </c>
      <c r="D2991" s="449" t="s">
        <v>60</v>
      </c>
      <c r="E2991" s="449" t="s">
        <v>5365</v>
      </c>
      <c r="F2991" s="450">
        <v>797.05</v>
      </c>
      <c r="G2991" s="450">
        <v>696.44</v>
      </c>
      <c r="H2991" s="426">
        <f t="shared" si="46"/>
        <v>797.05</v>
      </c>
    </row>
    <row r="2992" spans="1:8" x14ac:dyDescent="0.25">
      <c r="A2992" s="449"/>
      <c r="B2992" s="449">
        <v>11698</v>
      </c>
      <c r="C2992" s="439" t="s">
        <v>8969</v>
      </c>
      <c r="D2992" s="449" t="s">
        <v>60</v>
      </c>
      <c r="E2992" s="449" t="s">
        <v>5365</v>
      </c>
      <c r="F2992" s="450">
        <v>950.84</v>
      </c>
      <c r="G2992" s="450">
        <v>830.82</v>
      </c>
      <c r="H2992" s="426">
        <f t="shared" si="46"/>
        <v>950.84</v>
      </c>
    </row>
    <row r="2993" spans="1:8" x14ac:dyDescent="0.25">
      <c r="A2993" s="449"/>
      <c r="B2993" s="449">
        <v>11699</v>
      </c>
      <c r="C2993" s="439" t="s">
        <v>8970</v>
      </c>
      <c r="D2993" s="449" t="s">
        <v>60</v>
      </c>
      <c r="E2993" s="449" t="s">
        <v>5365</v>
      </c>
      <c r="F2993" s="450">
        <v>1050.8900000000001</v>
      </c>
      <c r="G2993" s="450">
        <v>918.25</v>
      </c>
      <c r="H2993" s="426">
        <f t="shared" si="46"/>
        <v>1050.8900000000001</v>
      </c>
    </row>
    <row r="2994" spans="1:8" x14ac:dyDescent="0.25">
      <c r="A2994" s="449"/>
      <c r="B2994" s="449">
        <v>10432</v>
      </c>
      <c r="C2994" s="439" t="s">
        <v>8971</v>
      </c>
      <c r="D2994" s="449" t="s">
        <v>60</v>
      </c>
      <c r="E2994" s="449" t="s">
        <v>5365</v>
      </c>
      <c r="F2994" s="450">
        <v>426.39</v>
      </c>
      <c r="G2994" s="450">
        <v>375.03</v>
      </c>
      <c r="H2994" s="426">
        <f t="shared" si="46"/>
        <v>426.39</v>
      </c>
    </row>
    <row r="2995" spans="1:8" x14ac:dyDescent="0.25">
      <c r="A2995" s="449"/>
      <c r="B2995" s="449">
        <v>44020</v>
      </c>
      <c r="C2995" s="439" t="s">
        <v>8972</v>
      </c>
      <c r="D2995" s="449" t="s">
        <v>60</v>
      </c>
      <c r="E2995" s="449" t="s">
        <v>5365</v>
      </c>
      <c r="F2995" s="450">
        <v>1051.95</v>
      </c>
      <c r="G2995" s="450">
        <v>925.24</v>
      </c>
      <c r="H2995" s="426">
        <f t="shared" si="46"/>
        <v>1051.95</v>
      </c>
    </row>
    <row r="2996" spans="1:8" x14ac:dyDescent="0.25">
      <c r="A2996" s="449"/>
      <c r="B2996" s="449">
        <v>41419</v>
      </c>
      <c r="C2996" s="439" t="s">
        <v>8973</v>
      </c>
      <c r="D2996" s="449" t="s">
        <v>60</v>
      </c>
      <c r="E2996" s="449" t="s">
        <v>5365</v>
      </c>
      <c r="F2996" s="450">
        <v>8.26</v>
      </c>
      <c r="G2996" s="450">
        <v>8.32</v>
      </c>
      <c r="H2996" s="426">
        <f t="shared" si="46"/>
        <v>8.26</v>
      </c>
    </row>
    <row r="2997" spans="1:8" x14ac:dyDescent="0.25">
      <c r="A2997" s="449"/>
      <c r="B2997" s="449">
        <v>41420</v>
      </c>
      <c r="C2997" s="439" t="s">
        <v>8974</v>
      </c>
      <c r="D2997" s="449" t="s">
        <v>60</v>
      </c>
      <c r="E2997" s="449" t="s">
        <v>5365</v>
      </c>
      <c r="F2997" s="450">
        <v>11.24</v>
      </c>
      <c r="G2997" s="450">
        <v>11.32</v>
      </c>
      <c r="H2997" s="426">
        <f t="shared" si="46"/>
        <v>11.24</v>
      </c>
    </row>
    <row r="2998" spans="1:8" x14ac:dyDescent="0.25">
      <c r="A2998" s="449"/>
      <c r="B2998" s="449">
        <v>41421</v>
      </c>
      <c r="C2998" s="439" t="s">
        <v>8975</v>
      </c>
      <c r="D2998" s="449" t="s">
        <v>60</v>
      </c>
      <c r="E2998" s="449" t="s">
        <v>5365</v>
      </c>
      <c r="F2998" s="450">
        <v>11.21</v>
      </c>
      <c r="G2998" s="450">
        <v>11.29</v>
      </c>
      <c r="H2998" s="426">
        <f t="shared" si="46"/>
        <v>11.21</v>
      </c>
    </row>
    <row r="2999" spans="1:8" x14ac:dyDescent="0.25">
      <c r="A2999" s="449"/>
      <c r="B2999" s="449">
        <v>41422</v>
      </c>
      <c r="C2999" s="439" t="s">
        <v>8976</v>
      </c>
      <c r="D2999" s="449" t="s">
        <v>60</v>
      </c>
      <c r="E2999" s="449" t="s">
        <v>5365</v>
      </c>
      <c r="F2999" s="450">
        <v>15.35</v>
      </c>
      <c r="G2999" s="450">
        <v>15.46</v>
      </c>
      <c r="H2999" s="426">
        <f t="shared" si="46"/>
        <v>15.35</v>
      </c>
    </row>
    <row r="3000" spans="1:8" x14ac:dyDescent="0.25">
      <c r="A3000" s="449"/>
      <c r="B3000" s="449">
        <v>41425</v>
      </c>
      <c r="C3000" s="439" t="s">
        <v>8977</v>
      </c>
      <c r="D3000" s="449" t="s">
        <v>60</v>
      </c>
      <c r="E3000" s="449" t="s">
        <v>5365</v>
      </c>
      <c r="F3000" s="450">
        <v>7.85</v>
      </c>
      <c r="G3000" s="450">
        <v>7.91</v>
      </c>
      <c r="H3000" s="426">
        <f t="shared" si="46"/>
        <v>7.85</v>
      </c>
    </row>
    <row r="3001" spans="1:8" x14ac:dyDescent="0.25">
      <c r="A3001" s="449"/>
      <c r="B3001" s="449">
        <v>41426</v>
      </c>
      <c r="C3001" s="439" t="s">
        <v>8978</v>
      </c>
      <c r="D3001" s="449" t="s">
        <v>60</v>
      </c>
      <c r="E3001" s="449" t="s">
        <v>5365</v>
      </c>
      <c r="F3001" s="450">
        <v>14.16</v>
      </c>
      <c r="G3001" s="450">
        <v>14.26</v>
      </c>
      <c r="H3001" s="426">
        <f t="shared" si="46"/>
        <v>14.16</v>
      </c>
    </row>
    <row r="3002" spans="1:8" x14ac:dyDescent="0.25">
      <c r="A3002" s="449"/>
      <c r="B3002" s="449">
        <v>41414</v>
      </c>
      <c r="C3002" s="439" t="s">
        <v>8979</v>
      </c>
      <c r="D3002" s="449" t="s">
        <v>60</v>
      </c>
      <c r="E3002" s="449" t="s">
        <v>5365</v>
      </c>
      <c r="F3002" s="450">
        <v>25.99</v>
      </c>
      <c r="G3002" s="450">
        <v>26.19</v>
      </c>
      <c r="H3002" s="426">
        <f t="shared" si="46"/>
        <v>25.99</v>
      </c>
    </row>
    <row r="3003" spans="1:8" x14ac:dyDescent="0.25">
      <c r="A3003" s="449"/>
      <c r="B3003" s="449">
        <v>41415</v>
      </c>
      <c r="C3003" s="439" t="s">
        <v>8980</v>
      </c>
      <c r="D3003" s="449" t="s">
        <v>60</v>
      </c>
      <c r="E3003" s="449" t="s">
        <v>5365</v>
      </c>
      <c r="F3003" s="450">
        <v>30.26</v>
      </c>
      <c r="G3003" s="450">
        <v>30.5</v>
      </c>
      <c r="H3003" s="426">
        <f t="shared" si="46"/>
        <v>30.26</v>
      </c>
    </row>
    <row r="3004" spans="1:8" x14ac:dyDescent="0.25">
      <c r="A3004" s="449"/>
      <c r="B3004" s="449">
        <v>37514</v>
      </c>
      <c r="C3004" s="439" t="s">
        <v>8981</v>
      </c>
      <c r="D3004" s="449" t="s">
        <v>60</v>
      </c>
      <c r="E3004" s="449" t="s">
        <v>6189</v>
      </c>
      <c r="F3004" s="450">
        <v>321000</v>
      </c>
      <c r="G3004" s="450">
        <v>360000</v>
      </c>
      <c r="H3004" s="426">
        <f t="shared" si="46"/>
        <v>321000</v>
      </c>
    </row>
    <row r="3005" spans="1:8" x14ac:dyDescent="0.25">
      <c r="A3005" s="449"/>
      <c r="B3005" s="449">
        <v>37520</v>
      </c>
      <c r="C3005" s="439" t="s">
        <v>8982</v>
      </c>
      <c r="D3005" s="449" t="s">
        <v>60</v>
      </c>
      <c r="E3005" s="449" t="s">
        <v>5365</v>
      </c>
      <c r="F3005" s="450">
        <v>487275.91</v>
      </c>
      <c r="G3005" s="450">
        <v>546477.66</v>
      </c>
      <c r="H3005" s="426">
        <f t="shared" si="46"/>
        <v>487275.91</v>
      </c>
    </row>
    <row r="3006" spans="1:8" x14ac:dyDescent="0.25">
      <c r="A3006" s="449"/>
      <c r="B3006" s="449">
        <v>37546</v>
      </c>
      <c r="C3006" s="439" t="s">
        <v>8983</v>
      </c>
      <c r="D3006" s="449" t="s">
        <v>60</v>
      </c>
      <c r="E3006" s="449" t="s">
        <v>5365</v>
      </c>
      <c r="F3006" s="450">
        <v>12254.19</v>
      </c>
      <c r="G3006" s="450">
        <v>13530.98</v>
      </c>
      <c r="H3006" s="426">
        <f t="shared" si="46"/>
        <v>12254.19</v>
      </c>
    </row>
    <row r="3007" spans="1:8" x14ac:dyDescent="0.25">
      <c r="A3007" s="449"/>
      <c r="B3007" s="449">
        <v>37544</v>
      </c>
      <c r="C3007" s="439" t="s">
        <v>8984</v>
      </c>
      <c r="D3007" s="449" t="s">
        <v>60</v>
      </c>
      <c r="E3007" s="449" t="s">
        <v>5365</v>
      </c>
      <c r="F3007" s="450">
        <v>12960.87</v>
      </c>
      <c r="G3007" s="450">
        <v>14311.29</v>
      </c>
      <c r="H3007" s="426">
        <f t="shared" si="46"/>
        <v>12960.87</v>
      </c>
    </row>
    <row r="3008" spans="1:8" x14ac:dyDescent="0.25">
      <c r="A3008" s="449"/>
      <c r="B3008" s="449">
        <v>37545</v>
      </c>
      <c r="C3008" s="439" t="s">
        <v>8985</v>
      </c>
      <c r="D3008" s="449" t="s">
        <v>60</v>
      </c>
      <c r="E3008" s="449" t="s">
        <v>5365</v>
      </c>
      <c r="F3008" s="450">
        <v>15421.69</v>
      </c>
      <c r="G3008" s="450">
        <v>17028.509999999998</v>
      </c>
      <c r="H3008" s="426">
        <f t="shared" si="46"/>
        <v>15421.69</v>
      </c>
    </row>
    <row r="3009" spans="1:8" x14ac:dyDescent="0.25">
      <c r="A3009" s="449"/>
      <c r="B3009" s="449">
        <v>36793</v>
      </c>
      <c r="C3009" s="439" t="s">
        <v>8986</v>
      </c>
      <c r="D3009" s="449" t="s">
        <v>60</v>
      </c>
      <c r="E3009" s="449" t="s">
        <v>5365</v>
      </c>
      <c r="F3009" s="450">
        <v>1561.55</v>
      </c>
      <c r="G3009" s="450">
        <v>773.4</v>
      </c>
      <c r="H3009" s="426">
        <f t="shared" si="46"/>
        <v>1561.55</v>
      </c>
    </row>
    <row r="3010" spans="1:8" x14ac:dyDescent="0.25">
      <c r="A3010" s="449"/>
      <c r="B3010" s="449">
        <v>11769</v>
      </c>
      <c r="C3010" s="439" t="s">
        <v>8987</v>
      </c>
      <c r="D3010" s="449" t="s">
        <v>60</v>
      </c>
      <c r="E3010" s="449" t="s">
        <v>5365</v>
      </c>
      <c r="F3010" s="450">
        <v>690.09</v>
      </c>
      <c r="G3010" s="450">
        <v>341.78</v>
      </c>
      <c r="H3010" s="426">
        <f t="shared" si="46"/>
        <v>690.09</v>
      </c>
    </row>
    <row r="3011" spans="1:8" x14ac:dyDescent="0.25">
      <c r="A3011" s="449"/>
      <c r="B3011" s="449">
        <v>11771</v>
      </c>
      <c r="C3011" s="439" t="s">
        <v>8988</v>
      </c>
      <c r="D3011" s="449" t="s">
        <v>60</v>
      </c>
      <c r="E3011" s="449" t="s">
        <v>5365</v>
      </c>
      <c r="F3011" s="450">
        <v>845.27</v>
      </c>
      <c r="G3011" s="450">
        <v>418.64</v>
      </c>
      <c r="H3011" s="426">
        <f t="shared" si="46"/>
        <v>845.27</v>
      </c>
    </row>
    <row r="3012" spans="1:8" x14ac:dyDescent="0.25">
      <c r="A3012" s="449"/>
      <c r="B3012" s="449">
        <v>39919</v>
      </c>
      <c r="C3012" s="439" t="s">
        <v>8989</v>
      </c>
      <c r="D3012" s="449" t="s">
        <v>60</v>
      </c>
      <c r="E3012" s="449" t="s">
        <v>5365</v>
      </c>
      <c r="F3012" s="450">
        <v>61339.02</v>
      </c>
      <c r="G3012" s="450">
        <v>67730.070000000007</v>
      </c>
      <c r="H3012" s="426">
        <f t="shared" si="46"/>
        <v>61339.02</v>
      </c>
    </row>
    <row r="3013" spans="1:8" x14ac:dyDescent="0.25">
      <c r="A3013" s="449"/>
      <c r="B3013" s="449">
        <v>38385</v>
      </c>
      <c r="C3013" s="439" t="s">
        <v>8990</v>
      </c>
      <c r="D3013" s="449" t="s">
        <v>60</v>
      </c>
      <c r="E3013" s="449" t="s">
        <v>5365</v>
      </c>
      <c r="F3013" s="450">
        <v>35.4</v>
      </c>
      <c r="G3013" s="450">
        <v>39.68</v>
      </c>
      <c r="H3013" s="426">
        <f t="shared" si="46"/>
        <v>35.4</v>
      </c>
    </row>
    <row r="3014" spans="1:8" x14ac:dyDescent="0.25">
      <c r="A3014" s="449"/>
      <c r="B3014" s="449">
        <v>36800</v>
      </c>
      <c r="C3014" s="439" t="s">
        <v>13601</v>
      </c>
      <c r="D3014" s="449" t="s">
        <v>60</v>
      </c>
      <c r="E3014" s="449" t="s">
        <v>5365</v>
      </c>
      <c r="F3014" s="450">
        <v>414.66</v>
      </c>
      <c r="G3014" s="450">
        <v>205.37</v>
      </c>
      <c r="H3014" s="426">
        <f t="shared" si="46"/>
        <v>414.66</v>
      </c>
    </row>
    <row r="3015" spans="1:8" x14ac:dyDescent="0.25">
      <c r="A3015" s="449"/>
      <c r="B3015" s="449">
        <v>37587</v>
      </c>
      <c r="C3015" s="439" t="s">
        <v>8991</v>
      </c>
      <c r="D3015" s="449" t="s">
        <v>60</v>
      </c>
      <c r="E3015" s="449" t="s">
        <v>5365</v>
      </c>
      <c r="F3015" s="450">
        <v>911</v>
      </c>
      <c r="G3015" s="450">
        <v>451.2</v>
      </c>
      <c r="H3015" s="426">
        <f t="shared" si="46"/>
        <v>911</v>
      </c>
    </row>
    <row r="3016" spans="1:8" x14ac:dyDescent="0.25">
      <c r="A3016" s="449"/>
      <c r="B3016" s="449">
        <v>11561</v>
      </c>
      <c r="C3016" s="439" t="s">
        <v>8992</v>
      </c>
      <c r="D3016" s="449" t="s">
        <v>60</v>
      </c>
      <c r="E3016" s="449" t="s">
        <v>5365</v>
      </c>
      <c r="F3016" s="450">
        <v>257.41000000000003</v>
      </c>
      <c r="G3016" s="450">
        <v>231.59</v>
      </c>
      <c r="H3016" s="426">
        <f t="shared" si="46"/>
        <v>257.41000000000003</v>
      </c>
    </row>
    <row r="3017" spans="1:8" x14ac:dyDescent="0.25">
      <c r="A3017" s="449"/>
      <c r="B3017" s="449">
        <v>43604</v>
      </c>
      <c r="C3017" s="439" t="s">
        <v>8993</v>
      </c>
      <c r="D3017" s="449" t="s">
        <v>60</v>
      </c>
      <c r="E3017" s="449" t="s">
        <v>5365</v>
      </c>
      <c r="F3017" s="450">
        <v>137.22999999999999</v>
      </c>
      <c r="G3017" s="450">
        <v>123.46</v>
      </c>
      <c r="H3017" s="426">
        <f t="shared" si="46"/>
        <v>137.22999999999999</v>
      </c>
    </row>
    <row r="3018" spans="1:8" x14ac:dyDescent="0.25">
      <c r="A3018" s="449"/>
      <c r="B3018" s="449">
        <v>11560</v>
      </c>
      <c r="C3018" s="439" t="s">
        <v>8994</v>
      </c>
      <c r="D3018" s="449" t="s">
        <v>60</v>
      </c>
      <c r="E3018" s="449" t="s">
        <v>5365</v>
      </c>
      <c r="F3018" s="450">
        <v>198.68</v>
      </c>
      <c r="G3018" s="450">
        <v>178.75</v>
      </c>
      <c r="H3018" s="426">
        <f t="shared" si="46"/>
        <v>198.68</v>
      </c>
    </row>
    <row r="3019" spans="1:8" x14ac:dyDescent="0.25">
      <c r="A3019" s="449"/>
      <c r="B3019" s="449">
        <v>11499</v>
      </c>
      <c r="C3019" s="439" t="s">
        <v>8995</v>
      </c>
      <c r="D3019" s="449" t="s">
        <v>60</v>
      </c>
      <c r="E3019" s="449" t="s">
        <v>5365</v>
      </c>
      <c r="F3019" s="450">
        <v>1082.5</v>
      </c>
      <c r="G3019" s="450">
        <v>999.9</v>
      </c>
      <c r="H3019" s="426">
        <f t="shared" si="46"/>
        <v>1082.5</v>
      </c>
    </row>
    <row r="3020" spans="1:8" x14ac:dyDescent="0.25">
      <c r="A3020" s="449"/>
      <c r="B3020" s="449">
        <v>34761</v>
      </c>
      <c r="C3020" s="439" t="s">
        <v>8996</v>
      </c>
      <c r="D3020" s="449" t="s">
        <v>69</v>
      </c>
      <c r="E3020" s="449" t="s">
        <v>5365</v>
      </c>
      <c r="F3020" s="450">
        <v>19.079999999999998</v>
      </c>
      <c r="G3020" s="450">
        <v>31.51</v>
      </c>
      <c r="H3020" s="426">
        <f t="shared" ref="H3020:H3083" si="47">IF(F3020&gt;0,F3020,G3020)</f>
        <v>19.079999999999998</v>
      </c>
    </row>
    <row r="3021" spans="1:8" x14ac:dyDescent="0.25">
      <c r="A3021" s="449"/>
      <c r="B3021" s="449">
        <v>40924</v>
      </c>
      <c r="C3021" s="439" t="s">
        <v>8997</v>
      </c>
      <c r="D3021" s="449" t="s">
        <v>109</v>
      </c>
      <c r="E3021" s="449" t="s">
        <v>5365</v>
      </c>
      <c r="F3021" s="450">
        <v>3353.99</v>
      </c>
      <c r="G3021" s="450">
        <v>5522.64</v>
      </c>
      <c r="H3021" s="426">
        <f t="shared" si="47"/>
        <v>3353.99</v>
      </c>
    </row>
    <row r="3022" spans="1:8" x14ac:dyDescent="0.25">
      <c r="A3022" s="449"/>
      <c r="B3022" s="449">
        <v>40983</v>
      </c>
      <c r="C3022" s="439" t="s">
        <v>8998</v>
      </c>
      <c r="D3022" s="449" t="s">
        <v>109</v>
      </c>
      <c r="E3022" s="449" t="s">
        <v>5365</v>
      </c>
      <c r="F3022" s="450">
        <v>4147.3900000000003</v>
      </c>
      <c r="G3022" s="450">
        <v>4297.6899999999996</v>
      </c>
      <c r="H3022" s="426">
        <f t="shared" si="47"/>
        <v>4147.3900000000003</v>
      </c>
    </row>
    <row r="3023" spans="1:8" x14ac:dyDescent="0.25">
      <c r="A3023" s="449"/>
      <c r="B3023" s="449">
        <v>44497</v>
      </c>
      <c r="C3023" s="439" t="s">
        <v>8999</v>
      </c>
      <c r="D3023" s="449" t="s">
        <v>69</v>
      </c>
      <c r="E3023" s="449" t="s">
        <v>5365</v>
      </c>
      <c r="F3023" s="450">
        <v>23.59</v>
      </c>
      <c r="G3023" s="450">
        <v>24.52</v>
      </c>
      <c r="H3023" s="426">
        <f t="shared" si="47"/>
        <v>23.59</v>
      </c>
    </row>
    <row r="3024" spans="1:8" x14ac:dyDescent="0.25">
      <c r="A3024" s="449"/>
      <c r="B3024" s="449">
        <v>2437</v>
      </c>
      <c r="C3024" s="439" t="s">
        <v>9000</v>
      </c>
      <c r="D3024" s="449" t="s">
        <v>69</v>
      </c>
      <c r="E3024" s="449" t="s">
        <v>5365</v>
      </c>
      <c r="F3024" s="450">
        <v>32.49</v>
      </c>
      <c r="G3024" s="450">
        <v>29.38</v>
      </c>
      <c r="H3024" s="426">
        <f t="shared" si="47"/>
        <v>32.49</v>
      </c>
    </row>
    <row r="3025" spans="1:8" x14ac:dyDescent="0.25">
      <c r="A3025" s="449"/>
      <c r="B3025" s="449">
        <v>40921</v>
      </c>
      <c r="C3025" s="439" t="s">
        <v>9001</v>
      </c>
      <c r="D3025" s="449" t="s">
        <v>109</v>
      </c>
      <c r="E3025" s="449" t="s">
        <v>5365</v>
      </c>
      <c r="F3025" s="450">
        <v>5714.19</v>
      </c>
      <c r="G3025" s="450">
        <v>5149.95</v>
      </c>
      <c r="H3025" s="426">
        <f t="shared" si="47"/>
        <v>5714.19</v>
      </c>
    </row>
    <row r="3026" spans="1:8" x14ac:dyDescent="0.25">
      <c r="A3026" s="449"/>
      <c r="B3026" s="449">
        <v>36502</v>
      </c>
      <c r="C3026" s="439" t="s">
        <v>9002</v>
      </c>
      <c r="D3026" s="449" t="s">
        <v>60</v>
      </c>
      <c r="E3026" s="449" t="s">
        <v>5365</v>
      </c>
      <c r="F3026" s="450">
        <v>4102.1400000000003</v>
      </c>
      <c r="G3026" s="450">
        <v>3107.66</v>
      </c>
      <c r="H3026" s="426">
        <f t="shared" si="47"/>
        <v>4102.1400000000003</v>
      </c>
    </row>
    <row r="3027" spans="1:8" x14ac:dyDescent="0.25">
      <c r="A3027" s="449"/>
      <c r="B3027" s="449">
        <v>36503</v>
      </c>
      <c r="C3027" s="439" t="s">
        <v>9003</v>
      </c>
      <c r="D3027" s="449" t="s">
        <v>60</v>
      </c>
      <c r="E3027" s="449" t="s">
        <v>5365</v>
      </c>
      <c r="F3027" s="450">
        <v>5058.43</v>
      </c>
      <c r="G3027" s="450">
        <v>3832.12</v>
      </c>
      <c r="H3027" s="426">
        <f t="shared" si="47"/>
        <v>5058.43</v>
      </c>
    </row>
    <row r="3028" spans="1:8" x14ac:dyDescent="0.25">
      <c r="A3028" s="449"/>
      <c r="B3028" s="449">
        <v>4090</v>
      </c>
      <c r="C3028" s="439" t="s">
        <v>9004</v>
      </c>
      <c r="D3028" s="449" t="s">
        <v>60</v>
      </c>
      <c r="E3028" s="449" t="s">
        <v>6189</v>
      </c>
      <c r="F3028" s="450">
        <v>1126000</v>
      </c>
      <c r="G3028" s="450">
        <v>1190000</v>
      </c>
      <c r="H3028" s="426">
        <f t="shared" si="47"/>
        <v>1126000</v>
      </c>
    </row>
    <row r="3029" spans="1:8" x14ac:dyDescent="0.25">
      <c r="A3029" s="449"/>
      <c r="B3029" s="449">
        <v>4093</v>
      </c>
      <c r="C3029" s="439" t="s">
        <v>9005</v>
      </c>
      <c r="D3029" s="449" t="s">
        <v>69</v>
      </c>
      <c r="E3029" s="449" t="s">
        <v>6189</v>
      </c>
      <c r="F3029" s="450">
        <v>20.49</v>
      </c>
      <c r="G3029" s="450">
        <v>27.15</v>
      </c>
      <c r="H3029" s="426">
        <f t="shared" si="47"/>
        <v>20.49</v>
      </c>
    </row>
    <row r="3030" spans="1:8" x14ac:dyDescent="0.25">
      <c r="A3030" s="449"/>
      <c r="B3030" s="449">
        <v>10512</v>
      </c>
      <c r="C3030" s="439" t="s">
        <v>9006</v>
      </c>
      <c r="D3030" s="449" t="s">
        <v>109</v>
      </c>
      <c r="E3030" s="449" t="s">
        <v>5365</v>
      </c>
      <c r="F3030" s="450">
        <v>3601.84</v>
      </c>
      <c r="G3030" s="450">
        <v>4756.5600000000004</v>
      </c>
      <c r="H3030" s="426">
        <f t="shared" si="47"/>
        <v>3601.84</v>
      </c>
    </row>
    <row r="3031" spans="1:8" x14ac:dyDescent="0.25">
      <c r="A3031" s="449"/>
      <c r="B3031" s="449">
        <v>4243</v>
      </c>
      <c r="C3031" s="439" t="s">
        <v>9007</v>
      </c>
      <c r="D3031" s="449" t="s">
        <v>69</v>
      </c>
      <c r="E3031" s="449" t="s">
        <v>5365</v>
      </c>
      <c r="F3031" s="450">
        <v>31.04</v>
      </c>
      <c r="G3031" s="450">
        <v>26.47</v>
      </c>
      <c r="H3031" s="426">
        <f t="shared" si="47"/>
        <v>31.04</v>
      </c>
    </row>
    <row r="3032" spans="1:8" x14ac:dyDescent="0.25">
      <c r="A3032" s="449"/>
      <c r="B3032" s="449">
        <v>20020</v>
      </c>
      <c r="C3032" s="439" t="s">
        <v>9008</v>
      </c>
      <c r="D3032" s="449" t="s">
        <v>69</v>
      </c>
      <c r="E3032" s="449" t="s">
        <v>5365</v>
      </c>
      <c r="F3032" s="450">
        <v>21.27</v>
      </c>
      <c r="G3032" s="450">
        <v>28.21</v>
      </c>
      <c r="H3032" s="426">
        <f t="shared" si="47"/>
        <v>21.27</v>
      </c>
    </row>
    <row r="3033" spans="1:8" x14ac:dyDescent="0.25">
      <c r="A3033" s="449"/>
      <c r="B3033" s="449">
        <v>41038</v>
      </c>
      <c r="C3033" s="439" t="s">
        <v>9009</v>
      </c>
      <c r="D3033" s="449" t="s">
        <v>109</v>
      </c>
      <c r="E3033" s="449" t="s">
        <v>5365</v>
      </c>
      <c r="F3033" s="450">
        <v>3743.04</v>
      </c>
      <c r="G3033" s="450">
        <v>4943.03</v>
      </c>
      <c r="H3033" s="426">
        <f t="shared" si="47"/>
        <v>3743.04</v>
      </c>
    </row>
    <row r="3034" spans="1:8" x14ac:dyDescent="0.25">
      <c r="A3034" s="449"/>
      <c r="B3034" s="449">
        <v>4094</v>
      </c>
      <c r="C3034" s="439" t="s">
        <v>9010</v>
      </c>
      <c r="D3034" s="449" t="s">
        <v>69</v>
      </c>
      <c r="E3034" s="449" t="s">
        <v>5365</v>
      </c>
      <c r="F3034" s="450">
        <v>25.47</v>
      </c>
      <c r="G3034" s="450">
        <v>33.76</v>
      </c>
      <c r="H3034" s="426">
        <f t="shared" si="47"/>
        <v>25.47</v>
      </c>
    </row>
    <row r="3035" spans="1:8" x14ac:dyDescent="0.25">
      <c r="A3035" s="449"/>
      <c r="B3035" s="449">
        <v>40988</v>
      </c>
      <c r="C3035" s="439" t="s">
        <v>9011</v>
      </c>
      <c r="D3035" s="449" t="s">
        <v>109</v>
      </c>
      <c r="E3035" s="449" t="s">
        <v>5365</v>
      </c>
      <c r="F3035" s="450">
        <v>4480.05</v>
      </c>
      <c r="G3035" s="450">
        <v>5916.32</v>
      </c>
      <c r="H3035" s="426">
        <f t="shared" si="47"/>
        <v>4480.05</v>
      </c>
    </row>
    <row r="3036" spans="1:8" x14ac:dyDescent="0.25">
      <c r="A3036" s="449"/>
      <c r="B3036" s="449">
        <v>4095</v>
      </c>
      <c r="C3036" s="439" t="s">
        <v>9012</v>
      </c>
      <c r="D3036" s="449" t="s">
        <v>69</v>
      </c>
      <c r="E3036" s="449" t="s">
        <v>5365</v>
      </c>
      <c r="F3036" s="450">
        <v>18.190000000000001</v>
      </c>
      <c r="G3036" s="450">
        <v>22.61</v>
      </c>
      <c r="H3036" s="426">
        <f t="shared" si="47"/>
        <v>18.190000000000001</v>
      </c>
    </row>
    <row r="3037" spans="1:8" x14ac:dyDescent="0.25">
      <c r="A3037" s="449"/>
      <c r="B3037" s="449">
        <v>40990</v>
      </c>
      <c r="C3037" s="439" t="s">
        <v>9013</v>
      </c>
      <c r="D3037" s="449" t="s">
        <v>109</v>
      </c>
      <c r="E3037" s="449" t="s">
        <v>5365</v>
      </c>
      <c r="F3037" s="450">
        <v>3199.13</v>
      </c>
      <c r="G3037" s="450">
        <v>3962.1</v>
      </c>
      <c r="H3037" s="426">
        <f t="shared" si="47"/>
        <v>3199.13</v>
      </c>
    </row>
    <row r="3038" spans="1:8" x14ac:dyDescent="0.25">
      <c r="A3038" s="449"/>
      <c r="B3038" s="449">
        <v>4096</v>
      </c>
      <c r="C3038" s="439" t="s">
        <v>9014</v>
      </c>
      <c r="D3038" s="449" t="s">
        <v>69</v>
      </c>
      <c r="E3038" s="449" t="s">
        <v>5365</v>
      </c>
      <c r="F3038" s="450">
        <v>24.73</v>
      </c>
      <c r="G3038" s="450">
        <v>30.44</v>
      </c>
      <c r="H3038" s="426">
        <f t="shared" si="47"/>
        <v>24.73</v>
      </c>
    </row>
    <row r="3039" spans="1:8" x14ac:dyDescent="0.25">
      <c r="A3039" s="449"/>
      <c r="B3039" s="449">
        <v>40992</v>
      </c>
      <c r="C3039" s="439" t="s">
        <v>9015</v>
      </c>
      <c r="D3039" s="449" t="s">
        <v>109</v>
      </c>
      <c r="E3039" s="449" t="s">
        <v>5365</v>
      </c>
      <c r="F3039" s="450">
        <v>4346.51</v>
      </c>
      <c r="G3039" s="450">
        <v>5333.89</v>
      </c>
      <c r="H3039" s="426">
        <f t="shared" si="47"/>
        <v>4346.51</v>
      </c>
    </row>
    <row r="3040" spans="1:8" x14ac:dyDescent="0.25">
      <c r="A3040" s="449"/>
      <c r="B3040" s="449">
        <v>4114</v>
      </c>
      <c r="C3040" s="439" t="s">
        <v>9016</v>
      </c>
      <c r="D3040" s="449" t="s">
        <v>60</v>
      </c>
      <c r="E3040" s="449" t="s">
        <v>5365</v>
      </c>
      <c r="F3040" s="450">
        <v>83.43</v>
      </c>
      <c r="G3040" s="450">
        <v>67.56</v>
      </c>
      <c r="H3040" s="426">
        <f t="shared" si="47"/>
        <v>83.43</v>
      </c>
    </row>
    <row r="3041" spans="1:8" x14ac:dyDescent="0.25">
      <c r="A3041" s="449"/>
      <c r="B3041" s="449">
        <v>36797</v>
      </c>
      <c r="C3041" s="439" t="s">
        <v>9017</v>
      </c>
      <c r="D3041" s="449" t="s">
        <v>60</v>
      </c>
      <c r="E3041" s="449" t="s">
        <v>5365</v>
      </c>
      <c r="F3041" s="450">
        <v>74.290000000000006</v>
      </c>
      <c r="G3041" s="450">
        <v>60.15</v>
      </c>
      <c r="H3041" s="426">
        <f t="shared" si="47"/>
        <v>74.290000000000006</v>
      </c>
    </row>
    <row r="3042" spans="1:8" x14ac:dyDescent="0.25">
      <c r="A3042" s="449"/>
      <c r="B3042" s="449">
        <v>4107</v>
      </c>
      <c r="C3042" s="439" t="s">
        <v>9018</v>
      </c>
      <c r="D3042" s="449" t="s">
        <v>60</v>
      </c>
      <c r="E3042" s="449" t="s">
        <v>5365</v>
      </c>
      <c r="F3042" s="450">
        <v>70.040000000000006</v>
      </c>
      <c r="G3042" s="450">
        <v>56.71</v>
      </c>
      <c r="H3042" s="426">
        <f t="shared" si="47"/>
        <v>70.040000000000006</v>
      </c>
    </row>
    <row r="3043" spans="1:8" x14ac:dyDescent="0.25">
      <c r="A3043" s="449"/>
      <c r="B3043" s="449">
        <v>4102</v>
      </c>
      <c r="C3043" s="439" t="s">
        <v>9019</v>
      </c>
      <c r="D3043" s="449" t="s">
        <v>60</v>
      </c>
      <c r="E3043" s="449" t="s">
        <v>6189</v>
      </c>
      <c r="F3043" s="450">
        <v>85.5</v>
      </c>
      <c r="G3043" s="450">
        <v>69.23</v>
      </c>
      <c r="H3043" s="426">
        <f t="shared" si="47"/>
        <v>85.5</v>
      </c>
    </row>
    <row r="3044" spans="1:8" x14ac:dyDescent="0.25">
      <c r="A3044" s="449"/>
      <c r="B3044" s="449">
        <v>36799</v>
      </c>
      <c r="C3044" s="439" t="s">
        <v>9020</v>
      </c>
      <c r="D3044" s="449" t="s">
        <v>60</v>
      </c>
      <c r="E3044" s="449" t="s">
        <v>5365</v>
      </c>
      <c r="F3044" s="450">
        <v>72.099999999999994</v>
      </c>
      <c r="G3044" s="450">
        <v>58.38</v>
      </c>
      <c r="H3044" s="426">
        <f t="shared" si="47"/>
        <v>72.099999999999994</v>
      </c>
    </row>
    <row r="3045" spans="1:8" x14ac:dyDescent="0.25">
      <c r="A3045" s="449"/>
      <c r="B3045" s="449">
        <v>2747</v>
      </c>
      <c r="C3045" s="439" t="s">
        <v>9021</v>
      </c>
      <c r="D3045" s="449" t="s">
        <v>73</v>
      </c>
      <c r="E3045" s="449" t="s">
        <v>5365</v>
      </c>
      <c r="F3045" s="450">
        <v>51.39</v>
      </c>
      <c r="G3045" s="450">
        <v>33.22</v>
      </c>
      <c r="H3045" s="426">
        <f t="shared" si="47"/>
        <v>51.39</v>
      </c>
    </row>
    <row r="3046" spans="1:8" x14ac:dyDescent="0.25">
      <c r="A3046" s="449"/>
      <c r="B3046" s="449">
        <v>21138</v>
      </c>
      <c r="C3046" s="439" t="s">
        <v>9022</v>
      </c>
      <c r="D3046" s="449" t="s">
        <v>73</v>
      </c>
      <c r="E3046" s="449" t="s">
        <v>6189</v>
      </c>
      <c r="F3046" s="450">
        <v>16.29</v>
      </c>
      <c r="G3046" s="450">
        <v>10.53</v>
      </c>
      <c r="H3046" s="426">
        <f t="shared" si="47"/>
        <v>16.29</v>
      </c>
    </row>
    <row r="3047" spans="1:8" x14ac:dyDescent="0.25">
      <c r="A3047" s="449"/>
      <c r="B3047" s="449">
        <v>10826</v>
      </c>
      <c r="C3047" s="439" t="s">
        <v>9023</v>
      </c>
      <c r="D3047" s="449" t="s">
        <v>60</v>
      </c>
      <c r="E3047" s="449" t="s">
        <v>5365</v>
      </c>
      <c r="F3047" s="450">
        <v>66.95</v>
      </c>
      <c r="G3047" s="450">
        <v>75.86</v>
      </c>
      <c r="H3047" s="426">
        <f t="shared" si="47"/>
        <v>66.95</v>
      </c>
    </row>
    <row r="3048" spans="1:8" x14ac:dyDescent="0.25">
      <c r="A3048" s="449"/>
      <c r="B3048" s="449">
        <v>365</v>
      </c>
      <c r="C3048" s="439" t="s">
        <v>9024</v>
      </c>
      <c r="D3048" s="449" t="s">
        <v>60</v>
      </c>
      <c r="E3048" s="449" t="s">
        <v>5365</v>
      </c>
      <c r="F3048" s="450">
        <v>41.51</v>
      </c>
      <c r="G3048" s="450">
        <v>47.03</v>
      </c>
      <c r="H3048" s="426">
        <f t="shared" si="47"/>
        <v>41.51</v>
      </c>
    </row>
    <row r="3049" spans="1:8" x14ac:dyDescent="0.25">
      <c r="A3049" s="449"/>
      <c r="B3049" s="449">
        <v>38639</v>
      </c>
      <c r="C3049" s="439" t="s">
        <v>9025</v>
      </c>
      <c r="D3049" s="449" t="s">
        <v>60</v>
      </c>
      <c r="E3049" s="449" t="s">
        <v>5365</v>
      </c>
      <c r="F3049" s="450">
        <v>160.68</v>
      </c>
      <c r="G3049" s="450">
        <v>182.06</v>
      </c>
      <c r="H3049" s="426">
        <f t="shared" si="47"/>
        <v>160.68</v>
      </c>
    </row>
    <row r="3050" spans="1:8" x14ac:dyDescent="0.25">
      <c r="A3050" s="449"/>
      <c r="B3050" s="449">
        <v>38640</v>
      </c>
      <c r="C3050" s="439" t="s">
        <v>9026</v>
      </c>
      <c r="D3050" s="449" t="s">
        <v>60</v>
      </c>
      <c r="E3050" s="449" t="s">
        <v>5365</v>
      </c>
      <c r="F3050" s="450">
        <v>2.41</v>
      </c>
      <c r="G3050" s="450">
        <v>2.73</v>
      </c>
      <c r="H3050" s="426">
        <f t="shared" si="47"/>
        <v>2.41</v>
      </c>
    </row>
    <row r="3051" spans="1:8" x14ac:dyDescent="0.25">
      <c r="A3051" s="449"/>
      <c r="B3051" s="449">
        <v>358</v>
      </c>
      <c r="C3051" s="439" t="s">
        <v>9027</v>
      </c>
      <c r="D3051" s="449" t="s">
        <v>60</v>
      </c>
      <c r="E3051" s="449" t="s">
        <v>5365</v>
      </c>
      <c r="F3051" s="450">
        <v>49.54</v>
      </c>
      <c r="G3051" s="450">
        <v>56.13</v>
      </c>
      <c r="H3051" s="426">
        <f t="shared" si="47"/>
        <v>49.54</v>
      </c>
    </row>
    <row r="3052" spans="1:8" x14ac:dyDescent="0.25">
      <c r="A3052" s="449"/>
      <c r="B3052" s="449">
        <v>359</v>
      </c>
      <c r="C3052" s="439" t="s">
        <v>9028</v>
      </c>
      <c r="D3052" s="449" t="s">
        <v>60</v>
      </c>
      <c r="E3052" s="449" t="s">
        <v>5365</v>
      </c>
      <c r="F3052" s="450">
        <v>101.77</v>
      </c>
      <c r="G3052" s="450">
        <v>115.31</v>
      </c>
      <c r="H3052" s="426">
        <f t="shared" si="47"/>
        <v>101.77</v>
      </c>
    </row>
    <row r="3053" spans="1:8" x14ac:dyDescent="0.25">
      <c r="A3053" s="449"/>
      <c r="B3053" s="449">
        <v>38641</v>
      </c>
      <c r="C3053" s="439" t="s">
        <v>9029</v>
      </c>
      <c r="D3053" s="449" t="s">
        <v>60</v>
      </c>
      <c r="E3053" s="449" t="s">
        <v>5365</v>
      </c>
      <c r="F3053" s="450">
        <v>100.43</v>
      </c>
      <c r="G3053" s="450">
        <v>113.79</v>
      </c>
      <c r="H3053" s="426">
        <f t="shared" si="47"/>
        <v>100.43</v>
      </c>
    </row>
    <row r="3054" spans="1:8" x14ac:dyDescent="0.25">
      <c r="A3054" s="449"/>
      <c r="B3054" s="449">
        <v>360</v>
      </c>
      <c r="C3054" s="439" t="s">
        <v>9030</v>
      </c>
      <c r="D3054" s="449" t="s">
        <v>60</v>
      </c>
      <c r="E3054" s="449" t="s">
        <v>6189</v>
      </c>
      <c r="F3054" s="450">
        <v>2.33</v>
      </c>
      <c r="G3054" s="450">
        <v>2.64</v>
      </c>
      <c r="H3054" s="426">
        <f t="shared" si="47"/>
        <v>2.33</v>
      </c>
    </row>
    <row r="3055" spans="1:8" x14ac:dyDescent="0.25">
      <c r="A3055" s="449"/>
      <c r="B3055" s="449">
        <v>42430</v>
      </c>
      <c r="C3055" s="439" t="s">
        <v>9031</v>
      </c>
      <c r="D3055" s="449" t="s">
        <v>60</v>
      </c>
      <c r="E3055" s="449" t="s">
        <v>5365</v>
      </c>
      <c r="F3055" s="450"/>
      <c r="G3055" s="450">
        <v>6434.22</v>
      </c>
      <c r="H3055" s="426">
        <f t="shared" si="47"/>
        <v>6434.22</v>
      </c>
    </row>
    <row r="3056" spans="1:8" x14ac:dyDescent="0.25">
      <c r="A3056" s="449"/>
      <c r="B3056" s="449">
        <v>4209</v>
      </c>
      <c r="C3056" s="439" t="s">
        <v>9032</v>
      </c>
      <c r="D3056" s="449" t="s">
        <v>60</v>
      </c>
      <c r="E3056" s="449" t="s">
        <v>5365</v>
      </c>
      <c r="F3056" s="450">
        <v>22.88</v>
      </c>
      <c r="G3056" s="450">
        <v>23.56</v>
      </c>
      <c r="H3056" s="426">
        <f t="shared" si="47"/>
        <v>22.88</v>
      </c>
    </row>
    <row r="3057" spans="1:8" x14ac:dyDescent="0.25">
      <c r="A3057" s="449"/>
      <c r="B3057" s="449">
        <v>4180</v>
      </c>
      <c r="C3057" s="439" t="s">
        <v>9033</v>
      </c>
      <c r="D3057" s="449" t="s">
        <v>60</v>
      </c>
      <c r="E3057" s="449" t="s">
        <v>5365</v>
      </c>
      <c r="F3057" s="450">
        <v>17.23</v>
      </c>
      <c r="G3057" s="450">
        <v>17.739999999999998</v>
      </c>
      <c r="H3057" s="426">
        <f t="shared" si="47"/>
        <v>17.23</v>
      </c>
    </row>
    <row r="3058" spans="1:8" x14ac:dyDescent="0.25">
      <c r="A3058" s="449"/>
      <c r="B3058" s="449">
        <v>4179</v>
      </c>
      <c r="C3058" s="439" t="s">
        <v>9034</v>
      </c>
      <c r="D3058" s="449" t="s">
        <v>60</v>
      </c>
      <c r="E3058" s="449" t="s">
        <v>5365</v>
      </c>
      <c r="F3058" s="450">
        <v>11.7</v>
      </c>
      <c r="G3058" s="450">
        <v>12.05</v>
      </c>
      <c r="H3058" s="426">
        <f t="shared" si="47"/>
        <v>11.7</v>
      </c>
    </row>
    <row r="3059" spans="1:8" x14ac:dyDescent="0.25">
      <c r="A3059" s="449"/>
      <c r="B3059" s="449">
        <v>4177</v>
      </c>
      <c r="C3059" s="439" t="s">
        <v>9035</v>
      </c>
      <c r="D3059" s="449" t="s">
        <v>60</v>
      </c>
      <c r="E3059" s="449" t="s">
        <v>5365</v>
      </c>
      <c r="F3059" s="450">
        <v>5.72</v>
      </c>
      <c r="G3059" s="450">
        <v>5.89</v>
      </c>
      <c r="H3059" s="426">
        <f t="shared" si="47"/>
        <v>5.72</v>
      </c>
    </row>
    <row r="3060" spans="1:8" x14ac:dyDescent="0.25">
      <c r="A3060" s="449"/>
      <c r="B3060" s="449">
        <v>4208</v>
      </c>
      <c r="C3060" s="439" t="s">
        <v>9036</v>
      </c>
      <c r="D3060" s="449" t="s">
        <v>60</v>
      </c>
      <c r="E3060" s="449" t="s">
        <v>5365</v>
      </c>
      <c r="F3060" s="450">
        <v>54.47</v>
      </c>
      <c r="G3060" s="450">
        <v>56.08</v>
      </c>
      <c r="H3060" s="426">
        <f t="shared" si="47"/>
        <v>54.47</v>
      </c>
    </row>
    <row r="3061" spans="1:8" x14ac:dyDescent="0.25">
      <c r="A3061" s="449"/>
      <c r="B3061" s="449">
        <v>4181</v>
      </c>
      <c r="C3061" s="439" t="s">
        <v>9037</v>
      </c>
      <c r="D3061" s="449" t="s">
        <v>60</v>
      </c>
      <c r="E3061" s="449" t="s">
        <v>5365</v>
      </c>
      <c r="F3061" s="450">
        <v>35.590000000000003</v>
      </c>
      <c r="G3061" s="450">
        <v>36.64</v>
      </c>
      <c r="H3061" s="426">
        <f t="shared" si="47"/>
        <v>35.590000000000003</v>
      </c>
    </row>
    <row r="3062" spans="1:8" x14ac:dyDescent="0.25">
      <c r="A3062" s="449"/>
      <c r="B3062" s="449">
        <v>4182</v>
      </c>
      <c r="C3062" s="439" t="s">
        <v>9038</v>
      </c>
      <c r="D3062" s="449" t="s">
        <v>60</v>
      </c>
      <c r="E3062" s="449" t="s">
        <v>5365</v>
      </c>
      <c r="F3062" s="450">
        <v>88.6</v>
      </c>
      <c r="G3062" s="450">
        <v>91.23</v>
      </c>
      <c r="H3062" s="426">
        <f t="shared" si="47"/>
        <v>88.6</v>
      </c>
    </row>
    <row r="3063" spans="1:8" x14ac:dyDescent="0.25">
      <c r="A3063" s="449"/>
      <c r="B3063" s="449">
        <v>4178</v>
      </c>
      <c r="C3063" s="439" t="s">
        <v>9039</v>
      </c>
      <c r="D3063" s="449" t="s">
        <v>60</v>
      </c>
      <c r="E3063" s="449" t="s">
        <v>5365</v>
      </c>
      <c r="F3063" s="450">
        <v>7.93</v>
      </c>
      <c r="G3063" s="450">
        <v>8.16</v>
      </c>
      <c r="H3063" s="426">
        <f t="shared" si="47"/>
        <v>7.93</v>
      </c>
    </row>
    <row r="3064" spans="1:8" x14ac:dyDescent="0.25">
      <c r="A3064" s="449"/>
      <c r="B3064" s="449">
        <v>4183</v>
      </c>
      <c r="C3064" s="439" t="s">
        <v>9040</v>
      </c>
      <c r="D3064" s="449" t="s">
        <v>60</v>
      </c>
      <c r="E3064" s="449" t="s">
        <v>5365</v>
      </c>
      <c r="F3064" s="450">
        <v>142.65</v>
      </c>
      <c r="G3064" s="450">
        <v>146.87</v>
      </c>
      <c r="H3064" s="426">
        <f t="shared" si="47"/>
        <v>142.65</v>
      </c>
    </row>
    <row r="3065" spans="1:8" x14ac:dyDescent="0.25">
      <c r="A3065" s="449"/>
      <c r="B3065" s="449">
        <v>4184</v>
      </c>
      <c r="C3065" s="439" t="s">
        <v>9041</v>
      </c>
      <c r="D3065" s="449" t="s">
        <v>60</v>
      </c>
      <c r="E3065" s="449" t="s">
        <v>5365</v>
      </c>
      <c r="F3065" s="450">
        <v>314.88</v>
      </c>
      <c r="G3065" s="450">
        <v>324.20999999999998</v>
      </c>
      <c r="H3065" s="426">
        <f t="shared" si="47"/>
        <v>314.88</v>
      </c>
    </row>
    <row r="3066" spans="1:8" x14ac:dyDescent="0.25">
      <c r="A3066" s="449"/>
      <c r="B3066" s="449">
        <v>4185</v>
      </c>
      <c r="C3066" s="439" t="s">
        <v>9042</v>
      </c>
      <c r="D3066" s="449" t="s">
        <v>60</v>
      </c>
      <c r="E3066" s="449" t="s">
        <v>5365</v>
      </c>
      <c r="F3066" s="450">
        <v>523.19000000000005</v>
      </c>
      <c r="G3066" s="450">
        <v>538.69000000000005</v>
      </c>
      <c r="H3066" s="426">
        <f t="shared" si="47"/>
        <v>523.19000000000005</v>
      </c>
    </row>
    <row r="3067" spans="1:8" x14ac:dyDescent="0.25">
      <c r="A3067" s="449"/>
      <c r="B3067" s="449">
        <v>4205</v>
      </c>
      <c r="C3067" s="439" t="s">
        <v>9043</v>
      </c>
      <c r="D3067" s="449" t="s">
        <v>60</v>
      </c>
      <c r="E3067" s="449" t="s">
        <v>5365</v>
      </c>
      <c r="F3067" s="450">
        <v>30.22</v>
      </c>
      <c r="G3067" s="450">
        <v>31.11</v>
      </c>
      <c r="H3067" s="426">
        <f t="shared" si="47"/>
        <v>30.22</v>
      </c>
    </row>
    <row r="3068" spans="1:8" x14ac:dyDescent="0.25">
      <c r="A3068" s="449"/>
      <c r="B3068" s="449">
        <v>4192</v>
      </c>
      <c r="C3068" s="439" t="s">
        <v>9044</v>
      </c>
      <c r="D3068" s="449" t="s">
        <v>60</v>
      </c>
      <c r="E3068" s="449" t="s">
        <v>5365</v>
      </c>
      <c r="F3068" s="450">
        <v>30.22</v>
      </c>
      <c r="G3068" s="450">
        <v>31.11</v>
      </c>
      <c r="H3068" s="426">
        <f t="shared" si="47"/>
        <v>30.22</v>
      </c>
    </row>
    <row r="3069" spans="1:8" x14ac:dyDescent="0.25">
      <c r="A3069" s="449"/>
      <c r="B3069" s="449">
        <v>4191</v>
      </c>
      <c r="C3069" s="439" t="s">
        <v>9045</v>
      </c>
      <c r="D3069" s="449" t="s">
        <v>60</v>
      </c>
      <c r="E3069" s="449" t="s">
        <v>5365</v>
      </c>
      <c r="F3069" s="450">
        <v>30.22</v>
      </c>
      <c r="G3069" s="450">
        <v>31.11</v>
      </c>
      <c r="H3069" s="426">
        <f t="shared" si="47"/>
        <v>30.22</v>
      </c>
    </row>
    <row r="3070" spans="1:8" x14ac:dyDescent="0.25">
      <c r="A3070" s="449"/>
      <c r="B3070" s="449">
        <v>4206</v>
      </c>
      <c r="C3070" s="439" t="s">
        <v>9046</v>
      </c>
      <c r="D3070" s="449" t="s">
        <v>60</v>
      </c>
      <c r="E3070" s="449" t="s">
        <v>5365</v>
      </c>
      <c r="F3070" s="450">
        <v>23.61</v>
      </c>
      <c r="G3070" s="450">
        <v>24.31</v>
      </c>
      <c r="H3070" s="426">
        <f t="shared" si="47"/>
        <v>23.61</v>
      </c>
    </row>
    <row r="3071" spans="1:8" x14ac:dyDescent="0.25">
      <c r="A3071" s="449"/>
      <c r="B3071" s="449">
        <v>4207</v>
      </c>
      <c r="C3071" s="439" t="s">
        <v>9047</v>
      </c>
      <c r="D3071" s="449" t="s">
        <v>60</v>
      </c>
      <c r="E3071" s="449" t="s">
        <v>5365</v>
      </c>
      <c r="F3071" s="450">
        <v>24.31</v>
      </c>
      <c r="G3071" s="450">
        <v>25.03</v>
      </c>
      <c r="H3071" s="426">
        <f t="shared" si="47"/>
        <v>24.31</v>
      </c>
    </row>
    <row r="3072" spans="1:8" x14ac:dyDescent="0.25">
      <c r="A3072" s="449"/>
      <c r="B3072" s="449">
        <v>4190</v>
      </c>
      <c r="C3072" s="439" t="s">
        <v>9048</v>
      </c>
      <c r="D3072" s="449" t="s">
        <v>60</v>
      </c>
      <c r="E3072" s="449" t="s">
        <v>5365</v>
      </c>
      <c r="F3072" s="450">
        <v>23.61</v>
      </c>
      <c r="G3072" s="450">
        <v>24.31</v>
      </c>
      <c r="H3072" s="426">
        <f t="shared" si="47"/>
        <v>23.61</v>
      </c>
    </row>
    <row r="3073" spans="1:8" x14ac:dyDescent="0.25">
      <c r="A3073" s="449"/>
      <c r="B3073" s="449">
        <v>4188</v>
      </c>
      <c r="C3073" s="439" t="s">
        <v>9049</v>
      </c>
      <c r="D3073" s="449" t="s">
        <v>60</v>
      </c>
      <c r="E3073" s="449" t="s">
        <v>5365</v>
      </c>
      <c r="F3073" s="450">
        <v>14.25</v>
      </c>
      <c r="G3073" s="450">
        <v>14.67</v>
      </c>
      <c r="H3073" s="426">
        <f t="shared" si="47"/>
        <v>14.25</v>
      </c>
    </row>
    <row r="3074" spans="1:8" x14ac:dyDescent="0.25">
      <c r="A3074" s="449"/>
      <c r="B3074" s="449">
        <v>4189</v>
      </c>
      <c r="C3074" s="439" t="s">
        <v>9050</v>
      </c>
      <c r="D3074" s="449" t="s">
        <v>60</v>
      </c>
      <c r="E3074" s="449" t="s">
        <v>5365</v>
      </c>
      <c r="F3074" s="450">
        <v>14.25</v>
      </c>
      <c r="G3074" s="450">
        <v>14.67</v>
      </c>
      <c r="H3074" s="426">
        <f t="shared" si="47"/>
        <v>14.25</v>
      </c>
    </row>
    <row r="3075" spans="1:8" x14ac:dyDescent="0.25">
      <c r="A3075" s="449"/>
      <c r="B3075" s="449">
        <v>4186</v>
      </c>
      <c r="C3075" s="439" t="s">
        <v>9051</v>
      </c>
      <c r="D3075" s="449" t="s">
        <v>60</v>
      </c>
      <c r="E3075" s="449" t="s">
        <v>5365</v>
      </c>
      <c r="F3075" s="450">
        <v>6.98</v>
      </c>
      <c r="G3075" s="450">
        <v>7.18</v>
      </c>
      <c r="H3075" s="426">
        <f t="shared" si="47"/>
        <v>6.98</v>
      </c>
    </row>
    <row r="3076" spans="1:8" x14ac:dyDescent="0.25">
      <c r="A3076" s="449"/>
      <c r="B3076" s="449">
        <v>4197</v>
      </c>
      <c r="C3076" s="439" t="s">
        <v>9052</v>
      </c>
      <c r="D3076" s="449" t="s">
        <v>60</v>
      </c>
      <c r="E3076" s="449" t="s">
        <v>5365</v>
      </c>
      <c r="F3076" s="450">
        <v>75.44</v>
      </c>
      <c r="G3076" s="450">
        <v>77.680000000000007</v>
      </c>
      <c r="H3076" s="426">
        <f t="shared" si="47"/>
        <v>75.44</v>
      </c>
    </row>
    <row r="3077" spans="1:8" x14ac:dyDescent="0.25">
      <c r="A3077" s="449"/>
      <c r="B3077" s="449">
        <v>4194</v>
      </c>
      <c r="C3077" s="439" t="s">
        <v>9053</v>
      </c>
      <c r="D3077" s="449" t="s">
        <v>60</v>
      </c>
      <c r="E3077" s="449" t="s">
        <v>5365</v>
      </c>
      <c r="F3077" s="450">
        <v>45.59</v>
      </c>
      <c r="G3077" s="450">
        <v>46.94</v>
      </c>
      <c r="H3077" s="426">
        <f t="shared" si="47"/>
        <v>45.59</v>
      </c>
    </row>
    <row r="3078" spans="1:8" x14ac:dyDescent="0.25">
      <c r="A3078" s="449"/>
      <c r="B3078" s="449">
        <v>4193</v>
      </c>
      <c r="C3078" s="439" t="s">
        <v>9054</v>
      </c>
      <c r="D3078" s="449" t="s">
        <v>60</v>
      </c>
      <c r="E3078" s="449" t="s">
        <v>5365</v>
      </c>
      <c r="F3078" s="450">
        <v>45.59</v>
      </c>
      <c r="G3078" s="450">
        <v>46.94</v>
      </c>
      <c r="H3078" s="426">
        <f t="shared" si="47"/>
        <v>45.59</v>
      </c>
    </row>
    <row r="3079" spans="1:8" x14ac:dyDescent="0.25">
      <c r="A3079" s="449"/>
      <c r="B3079" s="449">
        <v>4204</v>
      </c>
      <c r="C3079" s="439" t="s">
        <v>9055</v>
      </c>
      <c r="D3079" s="449" t="s">
        <v>60</v>
      </c>
      <c r="E3079" s="449" t="s">
        <v>5365</v>
      </c>
      <c r="F3079" s="450">
        <v>45.59</v>
      </c>
      <c r="G3079" s="450">
        <v>46.94</v>
      </c>
      <c r="H3079" s="426">
        <f t="shared" si="47"/>
        <v>45.59</v>
      </c>
    </row>
    <row r="3080" spans="1:8" x14ac:dyDescent="0.25">
      <c r="A3080" s="449"/>
      <c r="B3080" s="449">
        <v>4202</v>
      </c>
      <c r="C3080" s="439" t="s">
        <v>9056</v>
      </c>
      <c r="D3080" s="449" t="s">
        <v>60</v>
      </c>
      <c r="E3080" s="449" t="s">
        <v>5365</v>
      </c>
      <c r="F3080" s="450">
        <v>137.78</v>
      </c>
      <c r="G3080" s="450">
        <v>141.86000000000001</v>
      </c>
      <c r="H3080" s="426">
        <f t="shared" si="47"/>
        <v>137.78</v>
      </c>
    </row>
    <row r="3081" spans="1:8" x14ac:dyDescent="0.25">
      <c r="A3081" s="449"/>
      <c r="B3081" s="449">
        <v>4203</v>
      </c>
      <c r="C3081" s="439" t="s">
        <v>9057</v>
      </c>
      <c r="D3081" s="449" t="s">
        <v>60</v>
      </c>
      <c r="E3081" s="449" t="s">
        <v>5365</v>
      </c>
      <c r="F3081" s="450">
        <v>121.69</v>
      </c>
      <c r="G3081" s="450">
        <v>125.29</v>
      </c>
      <c r="H3081" s="426">
        <f t="shared" si="47"/>
        <v>121.69</v>
      </c>
    </row>
    <row r="3082" spans="1:8" x14ac:dyDescent="0.25">
      <c r="A3082" s="449"/>
      <c r="B3082" s="449">
        <v>4187</v>
      </c>
      <c r="C3082" s="439" t="s">
        <v>9058</v>
      </c>
      <c r="D3082" s="449" t="s">
        <v>60</v>
      </c>
      <c r="E3082" s="449" t="s">
        <v>5365</v>
      </c>
      <c r="F3082" s="450">
        <v>9.08</v>
      </c>
      <c r="G3082" s="450">
        <v>9.35</v>
      </c>
      <c r="H3082" s="426">
        <f t="shared" si="47"/>
        <v>9.08</v>
      </c>
    </row>
    <row r="3083" spans="1:8" x14ac:dyDescent="0.25">
      <c r="A3083" s="449"/>
      <c r="B3083" s="449">
        <v>40368</v>
      </c>
      <c r="C3083" s="439" t="s">
        <v>9059</v>
      </c>
      <c r="D3083" s="449" t="s">
        <v>60</v>
      </c>
      <c r="E3083" s="449" t="s">
        <v>5365</v>
      </c>
      <c r="F3083" s="450">
        <v>78.540000000000006</v>
      </c>
      <c r="G3083" s="450">
        <v>56.95</v>
      </c>
      <c r="H3083" s="426">
        <f t="shared" si="47"/>
        <v>78.540000000000006</v>
      </c>
    </row>
    <row r="3084" spans="1:8" x14ac:dyDescent="0.25">
      <c r="A3084" s="449"/>
      <c r="B3084" s="449">
        <v>40365</v>
      </c>
      <c r="C3084" s="439" t="s">
        <v>9060</v>
      </c>
      <c r="D3084" s="449" t="s">
        <v>60</v>
      </c>
      <c r="E3084" s="449" t="s">
        <v>5365</v>
      </c>
      <c r="F3084" s="450">
        <v>52.99</v>
      </c>
      <c r="G3084" s="450">
        <v>38.42</v>
      </c>
      <c r="H3084" s="426">
        <f t="shared" ref="H3084:H3147" si="48">IF(F3084&gt;0,F3084,G3084)</f>
        <v>52.99</v>
      </c>
    </row>
    <row r="3085" spans="1:8" x14ac:dyDescent="0.25">
      <c r="A3085" s="449"/>
      <c r="B3085" s="449">
        <v>40362</v>
      </c>
      <c r="C3085" s="439" t="s">
        <v>9061</v>
      </c>
      <c r="D3085" s="449" t="s">
        <v>60</v>
      </c>
      <c r="E3085" s="449" t="s">
        <v>5365</v>
      </c>
      <c r="F3085" s="450">
        <v>35.1</v>
      </c>
      <c r="G3085" s="450">
        <v>25.45</v>
      </c>
      <c r="H3085" s="426">
        <f t="shared" si="48"/>
        <v>35.1</v>
      </c>
    </row>
    <row r="3086" spans="1:8" x14ac:dyDescent="0.25">
      <c r="A3086" s="449"/>
      <c r="B3086" s="449">
        <v>40356</v>
      </c>
      <c r="C3086" s="439" t="s">
        <v>9062</v>
      </c>
      <c r="D3086" s="449" t="s">
        <v>60</v>
      </c>
      <c r="E3086" s="449" t="s">
        <v>5365</v>
      </c>
      <c r="F3086" s="450">
        <v>18.100000000000001</v>
      </c>
      <c r="G3086" s="450">
        <v>13.13</v>
      </c>
      <c r="H3086" s="426">
        <f t="shared" si="48"/>
        <v>18.100000000000001</v>
      </c>
    </row>
    <row r="3087" spans="1:8" x14ac:dyDescent="0.25">
      <c r="A3087" s="449"/>
      <c r="B3087" s="449">
        <v>40374</v>
      </c>
      <c r="C3087" s="439" t="s">
        <v>9063</v>
      </c>
      <c r="D3087" s="449" t="s">
        <v>60</v>
      </c>
      <c r="E3087" s="449" t="s">
        <v>5365</v>
      </c>
      <c r="F3087" s="450">
        <v>205.27</v>
      </c>
      <c r="G3087" s="450">
        <v>148.85</v>
      </c>
      <c r="H3087" s="426">
        <f t="shared" si="48"/>
        <v>205.27</v>
      </c>
    </row>
    <row r="3088" spans="1:8" x14ac:dyDescent="0.25">
      <c r="A3088" s="449"/>
      <c r="B3088" s="449">
        <v>40371</v>
      </c>
      <c r="C3088" s="439" t="s">
        <v>9064</v>
      </c>
      <c r="D3088" s="449" t="s">
        <v>60</v>
      </c>
      <c r="E3088" s="449" t="s">
        <v>5365</v>
      </c>
      <c r="F3088" s="450">
        <v>129.21</v>
      </c>
      <c r="G3088" s="450">
        <v>93.7</v>
      </c>
      <c r="H3088" s="426">
        <f t="shared" si="48"/>
        <v>129.21</v>
      </c>
    </row>
    <row r="3089" spans="1:8" x14ac:dyDescent="0.25">
      <c r="A3089" s="449"/>
      <c r="B3089" s="449">
        <v>40359</v>
      </c>
      <c r="C3089" s="439" t="s">
        <v>9065</v>
      </c>
      <c r="D3089" s="449" t="s">
        <v>60</v>
      </c>
      <c r="E3089" s="449" t="s">
        <v>5365</v>
      </c>
      <c r="F3089" s="450">
        <v>23.39</v>
      </c>
      <c r="G3089" s="450">
        <v>16.96</v>
      </c>
      <c r="H3089" s="426">
        <f t="shared" si="48"/>
        <v>23.39</v>
      </c>
    </row>
    <row r="3090" spans="1:8" x14ac:dyDescent="0.25">
      <c r="A3090" s="449"/>
      <c r="B3090" s="449">
        <v>45201</v>
      </c>
      <c r="C3090" s="439" t="s">
        <v>13602</v>
      </c>
      <c r="D3090" s="449" t="s">
        <v>60</v>
      </c>
      <c r="E3090" s="449" t="s">
        <v>5365</v>
      </c>
      <c r="F3090" s="450">
        <v>57.46</v>
      </c>
      <c r="G3090" s="450">
        <v>64.41</v>
      </c>
      <c r="H3090" s="426">
        <f t="shared" si="48"/>
        <v>57.46</v>
      </c>
    </row>
    <row r="3091" spans="1:8" x14ac:dyDescent="0.25">
      <c r="A3091" s="449"/>
      <c r="B3091" s="449">
        <v>7595</v>
      </c>
      <c r="C3091" s="439" t="s">
        <v>9066</v>
      </c>
      <c r="D3091" s="449" t="s">
        <v>69</v>
      </c>
      <c r="E3091" s="449" t="s">
        <v>5365</v>
      </c>
      <c r="F3091" s="450">
        <v>17.8</v>
      </c>
      <c r="G3091" s="450">
        <v>22.15</v>
      </c>
      <c r="H3091" s="426">
        <f t="shared" si="48"/>
        <v>17.8</v>
      </c>
    </row>
    <row r="3092" spans="1:8" x14ac:dyDescent="0.25">
      <c r="A3092" s="449"/>
      <c r="B3092" s="449">
        <v>41094</v>
      </c>
      <c r="C3092" s="439" t="s">
        <v>9067</v>
      </c>
      <c r="D3092" s="449" t="s">
        <v>109</v>
      </c>
      <c r="E3092" s="449" t="s">
        <v>5365</v>
      </c>
      <c r="F3092" s="450">
        <v>3129.84</v>
      </c>
      <c r="G3092" s="450">
        <v>3884.06</v>
      </c>
      <c r="H3092" s="426">
        <f t="shared" si="48"/>
        <v>3129.84</v>
      </c>
    </row>
    <row r="3093" spans="1:8" x14ac:dyDescent="0.25">
      <c r="A3093" s="449"/>
      <c r="B3093" s="449">
        <v>38175</v>
      </c>
      <c r="C3093" s="439" t="s">
        <v>9068</v>
      </c>
      <c r="D3093" s="449" t="s">
        <v>60</v>
      </c>
      <c r="E3093" s="449" t="s">
        <v>5365</v>
      </c>
      <c r="F3093" s="450">
        <v>5.16</v>
      </c>
      <c r="G3093" s="450">
        <v>4.6399999999999997</v>
      </c>
      <c r="H3093" s="426">
        <f t="shared" si="48"/>
        <v>5.16</v>
      </c>
    </row>
    <row r="3094" spans="1:8" x14ac:dyDescent="0.25">
      <c r="A3094" s="449"/>
      <c r="B3094" s="449">
        <v>38176</v>
      </c>
      <c r="C3094" s="439" t="s">
        <v>9069</v>
      </c>
      <c r="D3094" s="449" t="s">
        <v>60</v>
      </c>
      <c r="E3094" s="449" t="s">
        <v>5365</v>
      </c>
      <c r="F3094" s="450">
        <v>15.18</v>
      </c>
      <c r="G3094" s="450">
        <v>13.66</v>
      </c>
      <c r="H3094" s="426">
        <f t="shared" si="48"/>
        <v>15.18</v>
      </c>
    </row>
    <row r="3095" spans="1:8" x14ac:dyDescent="0.25">
      <c r="A3095" s="449"/>
      <c r="B3095" s="449">
        <v>36152</v>
      </c>
      <c r="C3095" s="439" t="s">
        <v>9070</v>
      </c>
      <c r="D3095" s="449" t="s">
        <v>60</v>
      </c>
      <c r="E3095" s="449" t="s">
        <v>5365</v>
      </c>
      <c r="F3095" s="450">
        <v>6.49</v>
      </c>
      <c r="G3095" s="450">
        <v>5.95</v>
      </c>
      <c r="H3095" s="426">
        <f t="shared" si="48"/>
        <v>6.49</v>
      </c>
    </row>
    <row r="3096" spans="1:8" x14ac:dyDescent="0.25">
      <c r="A3096" s="449"/>
      <c r="B3096" s="449">
        <v>45212</v>
      </c>
      <c r="C3096" s="439" t="s">
        <v>13603</v>
      </c>
      <c r="D3096" s="449" t="s">
        <v>60</v>
      </c>
      <c r="E3096" s="449" t="s">
        <v>5365</v>
      </c>
      <c r="F3096" s="450">
        <v>64.94</v>
      </c>
      <c r="G3096" s="450">
        <v>59.56</v>
      </c>
      <c r="H3096" s="426">
        <f t="shared" si="48"/>
        <v>64.94</v>
      </c>
    </row>
    <row r="3097" spans="1:8" x14ac:dyDescent="0.25">
      <c r="A3097" s="449"/>
      <c r="B3097" s="449">
        <v>4221</v>
      </c>
      <c r="C3097" s="439" t="s">
        <v>9071</v>
      </c>
      <c r="D3097" s="449" t="s">
        <v>94</v>
      </c>
      <c r="E3097" s="449" t="s">
        <v>6189</v>
      </c>
      <c r="F3097" s="450">
        <v>6.14</v>
      </c>
      <c r="G3097" s="450">
        <v>6.06</v>
      </c>
      <c r="H3097" s="426">
        <f t="shared" si="48"/>
        <v>6.14</v>
      </c>
    </row>
    <row r="3098" spans="1:8" x14ac:dyDescent="0.25">
      <c r="A3098" s="449"/>
      <c r="B3098" s="449">
        <v>4227</v>
      </c>
      <c r="C3098" s="439" t="s">
        <v>9072</v>
      </c>
      <c r="D3098" s="449" t="s">
        <v>94</v>
      </c>
      <c r="E3098" s="449" t="s">
        <v>5365</v>
      </c>
      <c r="F3098" s="450">
        <v>28.63</v>
      </c>
      <c r="G3098" s="450">
        <v>28.26</v>
      </c>
      <c r="H3098" s="426">
        <f t="shared" si="48"/>
        <v>28.63</v>
      </c>
    </row>
    <row r="3099" spans="1:8" x14ac:dyDescent="0.25">
      <c r="A3099" s="449"/>
      <c r="B3099" s="449">
        <v>38170</v>
      </c>
      <c r="C3099" s="439" t="s">
        <v>9073</v>
      </c>
      <c r="D3099" s="449" t="s">
        <v>60</v>
      </c>
      <c r="E3099" s="449" t="s">
        <v>5365</v>
      </c>
      <c r="F3099" s="450">
        <v>22.56</v>
      </c>
      <c r="G3099" s="450">
        <v>20.3</v>
      </c>
      <c r="H3099" s="426">
        <f t="shared" si="48"/>
        <v>22.56</v>
      </c>
    </row>
    <row r="3100" spans="1:8" x14ac:dyDescent="0.25">
      <c r="A3100" s="449"/>
      <c r="B3100" s="449">
        <v>4252</v>
      </c>
      <c r="C3100" s="439" t="s">
        <v>9074</v>
      </c>
      <c r="D3100" s="449" t="s">
        <v>69</v>
      </c>
      <c r="E3100" s="449" t="s">
        <v>5365</v>
      </c>
      <c r="F3100" s="450">
        <v>29.35</v>
      </c>
      <c r="G3100" s="450">
        <v>28.76</v>
      </c>
      <c r="H3100" s="426">
        <f t="shared" si="48"/>
        <v>29.35</v>
      </c>
    </row>
    <row r="3101" spans="1:8" x14ac:dyDescent="0.25">
      <c r="A3101" s="449"/>
      <c r="B3101" s="449">
        <v>40980</v>
      </c>
      <c r="C3101" s="439" t="s">
        <v>9075</v>
      </c>
      <c r="D3101" s="449" t="s">
        <v>109</v>
      </c>
      <c r="E3101" s="449" t="s">
        <v>5365</v>
      </c>
      <c r="F3101" s="450">
        <v>5161.57</v>
      </c>
      <c r="G3101" s="450">
        <v>5039.96</v>
      </c>
      <c r="H3101" s="426">
        <f t="shared" si="48"/>
        <v>5161.57</v>
      </c>
    </row>
    <row r="3102" spans="1:8" x14ac:dyDescent="0.25">
      <c r="A3102" s="449"/>
      <c r="B3102" s="449">
        <v>41031</v>
      </c>
      <c r="C3102" s="439" t="s">
        <v>9076</v>
      </c>
      <c r="D3102" s="449" t="s">
        <v>109</v>
      </c>
      <c r="E3102" s="449" t="s">
        <v>5365</v>
      </c>
      <c r="F3102" s="450">
        <v>5459.04</v>
      </c>
      <c r="G3102" s="450">
        <v>4639.96</v>
      </c>
      <c r="H3102" s="426">
        <f t="shared" si="48"/>
        <v>5459.04</v>
      </c>
    </row>
    <row r="3103" spans="1:8" x14ac:dyDescent="0.25">
      <c r="A3103" s="449"/>
      <c r="B3103" s="449">
        <v>37666</v>
      </c>
      <c r="C3103" s="439" t="s">
        <v>9077</v>
      </c>
      <c r="D3103" s="449" t="s">
        <v>69</v>
      </c>
      <c r="E3103" s="449" t="s">
        <v>5365</v>
      </c>
      <c r="F3103" s="450">
        <v>25.69</v>
      </c>
      <c r="G3103" s="450">
        <v>24.01</v>
      </c>
      <c r="H3103" s="426">
        <f t="shared" si="48"/>
        <v>25.69</v>
      </c>
    </row>
    <row r="3104" spans="1:8" x14ac:dyDescent="0.25">
      <c r="A3104" s="449"/>
      <c r="B3104" s="449">
        <v>40986</v>
      </c>
      <c r="C3104" s="439" t="s">
        <v>9078</v>
      </c>
      <c r="D3104" s="449" t="s">
        <v>109</v>
      </c>
      <c r="E3104" s="449" t="s">
        <v>5365</v>
      </c>
      <c r="F3104" s="450">
        <v>4516.05</v>
      </c>
      <c r="G3104" s="450">
        <v>4207.34</v>
      </c>
      <c r="H3104" s="426">
        <f t="shared" si="48"/>
        <v>4516.05</v>
      </c>
    </row>
    <row r="3105" spans="1:8" x14ac:dyDescent="0.25">
      <c r="A3105" s="449"/>
      <c r="B3105" s="449">
        <v>4250</v>
      </c>
      <c r="C3105" s="439" t="s">
        <v>9079</v>
      </c>
      <c r="D3105" s="449" t="s">
        <v>69</v>
      </c>
      <c r="E3105" s="449" t="s">
        <v>5365</v>
      </c>
      <c r="F3105" s="450">
        <v>19.25</v>
      </c>
      <c r="G3105" s="450">
        <v>22.47</v>
      </c>
      <c r="H3105" s="426">
        <f t="shared" si="48"/>
        <v>19.25</v>
      </c>
    </row>
    <row r="3106" spans="1:8" x14ac:dyDescent="0.25">
      <c r="A3106" s="449"/>
      <c r="B3106" s="449">
        <v>40978</v>
      </c>
      <c r="C3106" s="439" t="s">
        <v>9080</v>
      </c>
      <c r="D3106" s="449" t="s">
        <v>109</v>
      </c>
      <c r="E3106" s="449" t="s">
        <v>5365</v>
      </c>
      <c r="F3106" s="450">
        <v>3385.34</v>
      </c>
      <c r="G3106" s="450">
        <v>3939.63</v>
      </c>
      <c r="H3106" s="426">
        <f t="shared" si="48"/>
        <v>3385.34</v>
      </c>
    </row>
    <row r="3107" spans="1:8" x14ac:dyDescent="0.25">
      <c r="A3107" s="449"/>
      <c r="B3107" s="449">
        <v>44501</v>
      </c>
      <c r="C3107" s="439" t="s">
        <v>9081</v>
      </c>
      <c r="D3107" s="449" t="s">
        <v>69</v>
      </c>
      <c r="E3107" s="449" t="s">
        <v>5365</v>
      </c>
      <c r="F3107" s="450">
        <v>31.04</v>
      </c>
      <c r="G3107" s="450">
        <v>26.47</v>
      </c>
      <c r="H3107" s="426">
        <f t="shared" si="48"/>
        <v>31.04</v>
      </c>
    </row>
    <row r="3108" spans="1:8" x14ac:dyDescent="0.25">
      <c r="A3108" s="449"/>
      <c r="B3108" s="449">
        <v>41043</v>
      </c>
      <c r="C3108" s="439" t="s">
        <v>9082</v>
      </c>
      <c r="D3108" s="449" t="s">
        <v>109</v>
      </c>
      <c r="E3108" s="449" t="s">
        <v>5365</v>
      </c>
      <c r="F3108" s="450">
        <v>5459.04</v>
      </c>
      <c r="G3108" s="450">
        <v>4639.96</v>
      </c>
      <c r="H3108" s="426">
        <f t="shared" si="48"/>
        <v>5459.04</v>
      </c>
    </row>
    <row r="3109" spans="1:8" x14ac:dyDescent="0.25">
      <c r="A3109" s="449"/>
      <c r="B3109" s="449">
        <v>4234</v>
      </c>
      <c r="C3109" s="439" t="s">
        <v>9083</v>
      </c>
      <c r="D3109" s="449" t="s">
        <v>69</v>
      </c>
      <c r="E3109" s="449" t="s">
        <v>6189</v>
      </c>
      <c r="F3109" s="450">
        <v>28.06</v>
      </c>
      <c r="G3109" s="450">
        <v>35.33</v>
      </c>
      <c r="H3109" s="426">
        <f t="shared" si="48"/>
        <v>28.06</v>
      </c>
    </row>
    <row r="3110" spans="1:8" x14ac:dyDescent="0.25">
      <c r="A3110" s="449"/>
      <c r="B3110" s="449">
        <v>40987</v>
      </c>
      <c r="C3110" s="439" t="s">
        <v>9084</v>
      </c>
      <c r="D3110" s="449" t="s">
        <v>109</v>
      </c>
      <c r="E3110" s="449" t="s">
        <v>5365</v>
      </c>
      <c r="F3110" s="450">
        <v>4932.28</v>
      </c>
      <c r="G3110" s="450">
        <v>6189.81</v>
      </c>
      <c r="H3110" s="426">
        <f t="shared" si="48"/>
        <v>4932.28</v>
      </c>
    </row>
    <row r="3111" spans="1:8" x14ac:dyDescent="0.25">
      <c r="A3111" s="449"/>
      <c r="B3111" s="449">
        <v>4253</v>
      </c>
      <c r="C3111" s="439" t="s">
        <v>9085</v>
      </c>
      <c r="D3111" s="449" t="s">
        <v>69</v>
      </c>
      <c r="E3111" s="449" t="s">
        <v>5365</v>
      </c>
      <c r="F3111" s="450">
        <v>25.69</v>
      </c>
      <c r="G3111" s="450">
        <v>24.52</v>
      </c>
      <c r="H3111" s="426">
        <f t="shared" si="48"/>
        <v>25.69</v>
      </c>
    </row>
    <row r="3112" spans="1:8" x14ac:dyDescent="0.25">
      <c r="A3112" s="449"/>
      <c r="B3112" s="449">
        <v>40981</v>
      </c>
      <c r="C3112" s="439" t="s">
        <v>9086</v>
      </c>
      <c r="D3112" s="449" t="s">
        <v>109</v>
      </c>
      <c r="E3112" s="449" t="s">
        <v>5365</v>
      </c>
      <c r="F3112" s="450">
        <v>4516.05</v>
      </c>
      <c r="G3112" s="450">
        <v>4297.6899999999996</v>
      </c>
      <c r="H3112" s="426">
        <f t="shared" si="48"/>
        <v>4516.05</v>
      </c>
    </row>
    <row r="3113" spans="1:8" x14ac:dyDescent="0.25">
      <c r="A3113" s="449"/>
      <c r="B3113" s="449">
        <v>4254</v>
      </c>
      <c r="C3113" s="439" t="s">
        <v>9087</v>
      </c>
      <c r="D3113" s="449" t="s">
        <v>69</v>
      </c>
      <c r="E3113" s="449" t="s">
        <v>5365</v>
      </c>
      <c r="F3113" s="450">
        <v>41.18</v>
      </c>
      <c r="G3113" s="450">
        <v>25.36</v>
      </c>
      <c r="H3113" s="426">
        <f t="shared" si="48"/>
        <v>41.18</v>
      </c>
    </row>
    <row r="3114" spans="1:8" x14ac:dyDescent="0.25">
      <c r="A3114" s="449"/>
      <c r="B3114" s="449">
        <v>41036</v>
      </c>
      <c r="C3114" s="439" t="s">
        <v>9088</v>
      </c>
      <c r="D3114" s="449" t="s">
        <v>109</v>
      </c>
      <c r="E3114" s="449" t="s">
        <v>5365</v>
      </c>
      <c r="F3114" s="450">
        <v>7241</v>
      </c>
      <c r="G3114" s="450">
        <v>4445.47</v>
      </c>
      <c r="H3114" s="426">
        <f t="shared" si="48"/>
        <v>7241</v>
      </c>
    </row>
    <row r="3115" spans="1:8" x14ac:dyDescent="0.25">
      <c r="A3115" s="449"/>
      <c r="B3115" s="449">
        <v>4251</v>
      </c>
      <c r="C3115" s="439" t="s">
        <v>9089</v>
      </c>
      <c r="D3115" s="449" t="s">
        <v>69</v>
      </c>
      <c r="E3115" s="449" t="s">
        <v>5365</v>
      </c>
      <c r="F3115" s="450">
        <v>25.22</v>
      </c>
      <c r="G3115" s="450">
        <v>19.649999999999999</v>
      </c>
      <c r="H3115" s="426">
        <f t="shared" si="48"/>
        <v>25.22</v>
      </c>
    </row>
    <row r="3116" spans="1:8" x14ac:dyDescent="0.25">
      <c r="A3116" s="449"/>
      <c r="B3116" s="449">
        <v>40979</v>
      </c>
      <c r="C3116" s="439" t="s">
        <v>9090</v>
      </c>
      <c r="D3116" s="449" t="s">
        <v>109</v>
      </c>
      <c r="E3116" s="449" t="s">
        <v>5365</v>
      </c>
      <c r="F3116" s="450">
        <v>4433.2700000000004</v>
      </c>
      <c r="G3116" s="450">
        <v>3444.18</v>
      </c>
      <c r="H3116" s="426">
        <f t="shared" si="48"/>
        <v>4433.2700000000004</v>
      </c>
    </row>
    <row r="3117" spans="1:8" x14ac:dyDescent="0.25">
      <c r="A3117" s="449"/>
      <c r="B3117" s="449">
        <v>4230</v>
      </c>
      <c r="C3117" s="439" t="s">
        <v>9091</v>
      </c>
      <c r="D3117" s="449" t="s">
        <v>69</v>
      </c>
      <c r="E3117" s="449" t="s">
        <v>5365</v>
      </c>
      <c r="F3117" s="450">
        <v>30.16</v>
      </c>
      <c r="G3117" s="450">
        <v>28.41</v>
      </c>
      <c r="H3117" s="426">
        <f t="shared" si="48"/>
        <v>30.16</v>
      </c>
    </row>
    <row r="3118" spans="1:8" x14ac:dyDescent="0.25">
      <c r="A3118" s="449"/>
      <c r="B3118" s="449">
        <v>40998</v>
      </c>
      <c r="C3118" s="439" t="s">
        <v>9092</v>
      </c>
      <c r="D3118" s="449" t="s">
        <v>109</v>
      </c>
      <c r="E3118" s="449" t="s">
        <v>5365</v>
      </c>
      <c r="F3118" s="450">
        <v>5301.57</v>
      </c>
      <c r="G3118" s="450">
        <v>4978.51</v>
      </c>
      <c r="H3118" s="426">
        <f t="shared" si="48"/>
        <v>5301.57</v>
      </c>
    </row>
    <row r="3119" spans="1:8" x14ac:dyDescent="0.25">
      <c r="A3119" s="449"/>
      <c r="B3119" s="449">
        <v>4257</v>
      </c>
      <c r="C3119" s="439" t="s">
        <v>9093</v>
      </c>
      <c r="D3119" s="449" t="s">
        <v>69</v>
      </c>
      <c r="E3119" s="449" t="s">
        <v>5365</v>
      </c>
      <c r="F3119" s="450">
        <v>24.88</v>
      </c>
      <c r="G3119" s="450">
        <v>24.52</v>
      </c>
      <c r="H3119" s="426">
        <f t="shared" si="48"/>
        <v>24.88</v>
      </c>
    </row>
    <row r="3120" spans="1:8" x14ac:dyDescent="0.25">
      <c r="A3120" s="449"/>
      <c r="B3120" s="449">
        <v>40982</v>
      </c>
      <c r="C3120" s="439" t="s">
        <v>9094</v>
      </c>
      <c r="D3120" s="449" t="s">
        <v>109</v>
      </c>
      <c r="E3120" s="449" t="s">
        <v>5365</v>
      </c>
      <c r="F3120" s="450">
        <v>4375.1000000000004</v>
      </c>
      <c r="G3120" s="450">
        <v>4297.6899999999996</v>
      </c>
      <c r="H3120" s="426">
        <f t="shared" si="48"/>
        <v>4375.1000000000004</v>
      </c>
    </row>
    <row r="3121" spans="1:8" x14ac:dyDescent="0.25">
      <c r="A3121" s="449"/>
      <c r="B3121" s="449">
        <v>4240</v>
      </c>
      <c r="C3121" s="439" t="s">
        <v>9095</v>
      </c>
      <c r="D3121" s="449" t="s">
        <v>69</v>
      </c>
      <c r="E3121" s="449" t="s">
        <v>5365</v>
      </c>
      <c r="F3121" s="450">
        <v>42.14</v>
      </c>
      <c r="G3121" s="450">
        <v>36.590000000000003</v>
      </c>
      <c r="H3121" s="426">
        <f t="shared" si="48"/>
        <v>42.14</v>
      </c>
    </row>
    <row r="3122" spans="1:8" x14ac:dyDescent="0.25">
      <c r="A3122" s="449"/>
      <c r="B3122" s="449">
        <v>41026</v>
      </c>
      <c r="C3122" s="439" t="s">
        <v>9096</v>
      </c>
      <c r="D3122" s="449" t="s">
        <v>109</v>
      </c>
      <c r="E3122" s="449" t="s">
        <v>5365</v>
      </c>
      <c r="F3122" s="450">
        <v>7407.65</v>
      </c>
      <c r="G3122" s="450">
        <v>6412.93</v>
      </c>
      <c r="H3122" s="426">
        <f t="shared" si="48"/>
        <v>7407.65</v>
      </c>
    </row>
    <row r="3123" spans="1:8" x14ac:dyDescent="0.25">
      <c r="A3123" s="449"/>
      <c r="B3123" s="449">
        <v>4239</v>
      </c>
      <c r="C3123" s="439" t="s">
        <v>9097</v>
      </c>
      <c r="D3123" s="449" t="s">
        <v>69</v>
      </c>
      <c r="E3123" s="449" t="s">
        <v>5365</v>
      </c>
      <c r="F3123" s="450">
        <v>42.14</v>
      </c>
      <c r="G3123" s="450">
        <v>36.590000000000003</v>
      </c>
      <c r="H3123" s="426">
        <f t="shared" si="48"/>
        <v>42.14</v>
      </c>
    </row>
    <row r="3124" spans="1:8" x14ac:dyDescent="0.25">
      <c r="A3124" s="449"/>
      <c r="B3124" s="449">
        <v>41024</v>
      </c>
      <c r="C3124" s="439" t="s">
        <v>9098</v>
      </c>
      <c r="D3124" s="449" t="s">
        <v>109</v>
      </c>
      <c r="E3124" s="449" t="s">
        <v>5365</v>
      </c>
      <c r="F3124" s="450">
        <v>7407.65</v>
      </c>
      <c r="G3124" s="450">
        <v>6412.93</v>
      </c>
      <c r="H3124" s="426">
        <f t="shared" si="48"/>
        <v>7407.65</v>
      </c>
    </row>
    <row r="3125" spans="1:8" x14ac:dyDescent="0.25">
      <c r="A3125" s="449"/>
      <c r="B3125" s="449">
        <v>4248</v>
      </c>
      <c r="C3125" s="439" t="s">
        <v>9099</v>
      </c>
      <c r="D3125" s="449" t="s">
        <v>69</v>
      </c>
      <c r="E3125" s="449" t="s">
        <v>5365</v>
      </c>
      <c r="F3125" s="450">
        <v>31.04</v>
      </c>
      <c r="G3125" s="450">
        <v>26.47</v>
      </c>
      <c r="H3125" s="426">
        <f t="shared" si="48"/>
        <v>31.04</v>
      </c>
    </row>
    <row r="3126" spans="1:8" x14ac:dyDescent="0.25">
      <c r="A3126" s="449"/>
      <c r="B3126" s="449">
        <v>41033</v>
      </c>
      <c r="C3126" s="439" t="s">
        <v>9100</v>
      </c>
      <c r="D3126" s="449" t="s">
        <v>109</v>
      </c>
      <c r="E3126" s="449" t="s">
        <v>5365</v>
      </c>
      <c r="F3126" s="450">
        <v>5459.04</v>
      </c>
      <c r="G3126" s="450">
        <v>4639.96</v>
      </c>
      <c r="H3126" s="426">
        <f t="shared" si="48"/>
        <v>5459.04</v>
      </c>
    </row>
    <row r="3127" spans="1:8" x14ac:dyDescent="0.25">
      <c r="A3127" s="449"/>
      <c r="B3127" s="449">
        <v>44500</v>
      </c>
      <c r="C3127" s="439" t="s">
        <v>9101</v>
      </c>
      <c r="D3127" s="449" t="s">
        <v>69</v>
      </c>
      <c r="E3127" s="449" t="s">
        <v>5365</v>
      </c>
      <c r="F3127" s="450">
        <v>31.04</v>
      </c>
      <c r="G3127" s="450">
        <v>26.47</v>
      </c>
      <c r="H3127" s="426">
        <f t="shared" si="48"/>
        <v>31.04</v>
      </c>
    </row>
    <row r="3128" spans="1:8" x14ac:dyDescent="0.25">
      <c r="A3128" s="449"/>
      <c r="B3128" s="449">
        <v>41040</v>
      </c>
      <c r="C3128" s="439" t="s">
        <v>9102</v>
      </c>
      <c r="D3128" s="449" t="s">
        <v>109</v>
      </c>
      <c r="E3128" s="449" t="s">
        <v>5365</v>
      </c>
      <c r="F3128" s="450">
        <v>5459.04</v>
      </c>
      <c r="G3128" s="450">
        <v>4639.96</v>
      </c>
      <c r="H3128" s="426">
        <f t="shared" si="48"/>
        <v>5459.04</v>
      </c>
    </row>
    <row r="3129" spans="1:8" x14ac:dyDescent="0.25">
      <c r="A3129" s="449"/>
      <c r="B3129" s="449">
        <v>4238</v>
      </c>
      <c r="C3129" s="439" t="s">
        <v>9103</v>
      </c>
      <c r="D3129" s="449" t="s">
        <v>69</v>
      </c>
      <c r="E3129" s="449" t="s">
        <v>5365</v>
      </c>
      <c r="F3129" s="450">
        <v>25.35</v>
      </c>
      <c r="G3129" s="450">
        <v>26.95</v>
      </c>
      <c r="H3129" s="426">
        <f t="shared" si="48"/>
        <v>25.35</v>
      </c>
    </row>
    <row r="3130" spans="1:8" x14ac:dyDescent="0.25">
      <c r="A3130" s="449"/>
      <c r="B3130" s="449">
        <v>41012</v>
      </c>
      <c r="C3130" s="439" t="s">
        <v>9104</v>
      </c>
      <c r="D3130" s="449" t="s">
        <v>109</v>
      </c>
      <c r="E3130" s="449" t="s">
        <v>5365</v>
      </c>
      <c r="F3130" s="450">
        <v>4456.88</v>
      </c>
      <c r="G3130" s="450">
        <v>4722.37</v>
      </c>
      <c r="H3130" s="426">
        <f t="shared" si="48"/>
        <v>4456.88</v>
      </c>
    </row>
    <row r="3131" spans="1:8" x14ac:dyDescent="0.25">
      <c r="A3131" s="449"/>
      <c r="B3131" s="449">
        <v>4233</v>
      </c>
      <c r="C3131" s="439" t="s">
        <v>9105</v>
      </c>
      <c r="D3131" s="449" t="s">
        <v>69</v>
      </c>
      <c r="E3131" s="449" t="s">
        <v>5365</v>
      </c>
      <c r="F3131" s="450">
        <v>42.14</v>
      </c>
      <c r="G3131" s="450">
        <v>36.590000000000003</v>
      </c>
      <c r="H3131" s="426">
        <f t="shared" si="48"/>
        <v>42.14</v>
      </c>
    </row>
    <row r="3132" spans="1:8" x14ac:dyDescent="0.25">
      <c r="A3132" s="449"/>
      <c r="B3132" s="449">
        <v>41001</v>
      </c>
      <c r="C3132" s="439" t="s">
        <v>9106</v>
      </c>
      <c r="D3132" s="449" t="s">
        <v>109</v>
      </c>
      <c r="E3132" s="449" t="s">
        <v>5365</v>
      </c>
      <c r="F3132" s="450">
        <v>7407.65</v>
      </c>
      <c r="G3132" s="450">
        <v>6412.93</v>
      </c>
      <c r="H3132" s="426">
        <f t="shared" si="48"/>
        <v>7407.65</v>
      </c>
    </row>
    <row r="3133" spans="1:8" x14ac:dyDescent="0.25">
      <c r="A3133" s="449"/>
      <c r="B3133" s="449">
        <v>2</v>
      </c>
      <c r="C3133" s="439" t="s">
        <v>12542</v>
      </c>
      <c r="D3133" s="449" t="s">
        <v>84</v>
      </c>
      <c r="E3133" s="449" t="s">
        <v>5365</v>
      </c>
      <c r="F3133" s="450">
        <v>24.21</v>
      </c>
      <c r="G3133" s="450">
        <v>24.1</v>
      </c>
      <c r="H3133" s="426">
        <f t="shared" si="48"/>
        <v>24.21</v>
      </c>
    </row>
    <row r="3134" spans="1:8" x14ac:dyDescent="0.25">
      <c r="A3134" s="449"/>
      <c r="B3134" s="449">
        <v>4262</v>
      </c>
      <c r="C3134" s="439" t="s">
        <v>9107</v>
      </c>
      <c r="D3134" s="449" t="s">
        <v>60</v>
      </c>
      <c r="E3134" s="449" t="s">
        <v>6189</v>
      </c>
      <c r="F3134" s="450">
        <v>700000</v>
      </c>
      <c r="G3134" s="450">
        <v>665000</v>
      </c>
      <c r="H3134" s="426">
        <f t="shared" si="48"/>
        <v>700000</v>
      </c>
    </row>
    <row r="3135" spans="1:8" x14ac:dyDescent="0.25">
      <c r="A3135" s="449"/>
      <c r="B3135" s="449">
        <v>4263</v>
      </c>
      <c r="C3135" s="439" t="s">
        <v>9108</v>
      </c>
      <c r="D3135" s="449" t="s">
        <v>60</v>
      </c>
      <c r="E3135" s="449" t="s">
        <v>5365</v>
      </c>
      <c r="F3135" s="450">
        <v>970666.62</v>
      </c>
      <c r="G3135" s="450">
        <v>922133.28</v>
      </c>
      <c r="H3135" s="426">
        <f t="shared" si="48"/>
        <v>970666.62</v>
      </c>
    </row>
    <row r="3136" spans="1:8" x14ac:dyDescent="0.25">
      <c r="A3136" s="449"/>
      <c r="B3136" s="449">
        <v>38402</v>
      </c>
      <c r="C3136" s="439" t="s">
        <v>9109</v>
      </c>
      <c r="D3136" s="449" t="s">
        <v>60</v>
      </c>
      <c r="E3136" s="449" t="s">
        <v>5365</v>
      </c>
      <c r="F3136" s="450">
        <v>38.700000000000003</v>
      </c>
      <c r="G3136" s="450">
        <v>41.33</v>
      </c>
      <c r="H3136" s="426">
        <f t="shared" si="48"/>
        <v>38.700000000000003</v>
      </c>
    </row>
    <row r="3137" spans="1:8" x14ac:dyDescent="0.25">
      <c r="A3137" s="449"/>
      <c r="B3137" s="449">
        <v>45234</v>
      </c>
      <c r="C3137" s="439" t="s">
        <v>13604</v>
      </c>
      <c r="D3137" s="449" t="s">
        <v>60</v>
      </c>
      <c r="E3137" s="449" t="s">
        <v>5365</v>
      </c>
      <c r="F3137" s="450">
        <v>39.08</v>
      </c>
      <c r="G3137" s="450">
        <v>43.81</v>
      </c>
      <c r="H3137" s="426">
        <f t="shared" si="48"/>
        <v>39.08</v>
      </c>
    </row>
    <row r="3138" spans="1:8" x14ac:dyDescent="0.25">
      <c r="A3138" s="449"/>
      <c r="B3138" s="449">
        <v>3412</v>
      </c>
      <c r="C3138" s="439" t="s">
        <v>9110</v>
      </c>
      <c r="D3138" s="449" t="s">
        <v>71</v>
      </c>
      <c r="E3138" s="449" t="s">
        <v>5365</v>
      </c>
      <c r="F3138" s="450">
        <v>25.76</v>
      </c>
      <c r="G3138" s="450">
        <v>20.37</v>
      </c>
      <c r="H3138" s="426">
        <f t="shared" si="48"/>
        <v>25.76</v>
      </c>
    </row>
    <row r="3139" spans="1:8" x14ac:dyDescent="0.25">
      <c r="A3139" s="449"/>
      <c r="B3139" s="449">
        <v>3413</v>
      </c>
      <c r="C3139" s="439" t="s">
        <v>9111</v>
      </c>
      <c r="D3139" s="449" t="s">
        <v>71</v>
      </c>
      <c r="E3139" s="449" t="s">
        <v>5365</v>
      </c>
      <c r="F3139" s="450">
        <v>57.98</v>
      </c>
      <c r="G3139" s="450">
        <v>45.86</v>
      </c>
      <c r="H3139" s="426">
        <f t="shared" si="48"/>
        <v>57.98</v>
      </c>
    </row>
    <row r="3140" spans="1:8" x14ac:dyDescent="0.25">
      <c r="A3140" s="449"/>
      <c r="B3140" s="449">
        <v>39744</v>
      </c>
      <c r="C3140" s="439" t="s">
        <v>9112</v>
      </c>
      <c r="D3140" s="449" t="s">
        <v>71</v>
      </c>
      <c r="E3140" s="449" t="s">
        <v>5365</v>
      </c>
      <c r="F3140" s="450">
        <v>45.02</v>
      </c>
      <c r="G3140" s="450">
        <v>35.61</v>
      </c>
      <c r="H3140" s="426">
        <f t="shared" si="48"/>
        <v>45.02</v>
      </c>
    </row>
    <row r="3141" spans="1:8" x14ac:dyDescent="0.25">
      <c r="A3141" s="449"/>
      <c r="B3141" s="449">
        <v>39745</v>
      </c>
      <c r="C3141" s="439" t="s">
        <v>9113</v>
      </c>
      <c r="D3141" s="449" t="s">
        <v>71</v>
      </c>
      <c r="E3141" s="449" t="s">
        <v>5365</v>
      </c>
      <c r="F3141" s="450">
        <v>95.02</v>
      </c>
      <c r="G3141" s="450">
        <v>75.150000000000006</v>
      </c>
      <c r="H3141" s="426">
        <f t="shared" si="48"/>
        <v>95.02</v>
      </c>
    </row>
    <row r="3142" spans="1:8" x14ac:dyDescent="0.25">
      <c r="A3142" s="449"/>
      <c r="B3142" s="449">
        <v>39639</v>
      </c>
      <c r="C3142" s="439" t="s">
        <v>13605</v>
      </c>
      <c r="D3142" s="449" t="s">
        <v>71</v>
      </c>
      <c r="E3142" s="449" t="s">
        <v>5365</v>
      </c>
      <c r="F3142" s="450"/>
      <c r="G3142" s="450">
        <v>184.7</v>
      </c>
      <c r="H3142" s="426">
        <f t="shared" si="48"/>
        <v>184.7</v>
      </c>
    </row>
    <row r="3143" spans="1:8" x14ac:dyDescent="0.25">
      <c r="A3143" s="449"/>
      <c r="B3143" s="449">
        <v>39637</v>
      </c>
      <c r="C3143" s="439" t="s">
        <v>9114</v>
      </c>
      <c r="D3143" s="449" t="s">
        <v>71</v>
      </c>
      <c r="E3143" s="449" t="s">
        <v>5365</v>
      </c>
      <c r="F3143" s="450"/>
      <c r="G3143" s="450">
        <v>118.4</v>
      </c>
      <c r="H3143" s="426">
        <f t="shared" si="48"/>
        <v>118.4</v>
      </c>
    </row>
    <row r="3144" spans="1:8" x14ac:dyDescent="0.25">
      <c r="A3144" s="449"/>
      <c r="B3144" s="449">
        <v>39638</v>
      </c>
      <c r="C3144" s="439" t="s">
        <v>9115</v>
      </c>
      <c r="D3144" s="449" t="s">
        <v>71</v>
      </c>
      <c r="E3144" s="449" t="s">
        <v>5365</v>
      </c>
      <c r="F3144" s="450"/>
      <c r="G3144" s="450">
        <v>142.61000000000001</v>
      </c>
      <c r="H3144" s="426">
        <f t="shared" si="48"/>
        <v>142.61000000000001</v>
      </c>
    </row>
    <row r="3145" spans="1:8" x14ac:dyDescent="0.25">
      <c r="A3145" s="449"/>
      <c r="B3145" s="449">
        <v>39517</v>
      </c>
      <c r="C3145" s="439" t="s">
        <v>9116</v>
      </c>
      <c r="D3145" s="449" t="s">
        <v>71</v>
      </c>
      <c r="E3145" s="449" t="s">
        <v>5365</v>
      </c>
      <c r="F3145" s="450">
        <v>190.64</v>
      </c>
      <c r="G3145" s="450">
        <v>220.55</v>
      </c>
      <c r="H3145" s="426">
        <f t="shared" si="48"/>
        <v>190.64</v>
      </c>
    </row>
    <row r="3146" spans="1:8" x14ac:dyDescent="0.25">
      <c r="A3146" s="449"/>
      <c r="B3146" s="449">
        <v>39518</v>
      </c>
      <c r="C3146" s="439" t="s">
        <v>9117</v>
      </c>
      <c r="D3146" s="449" t="s">
        <v>71</v>
      </c>
      <c r="E3146" s="449" t="s">
        <v>5365</v>
      </c>
      <c r="F3146" s="450">
        <v>226.01</v>
      </c>
      <c r="G3146" s="450">
        <v>261.47000000000003</v>
      </c>
      <c r="H3146" s="426">
        <f t="shared" si="48"/>
        <v>226.01</v>
      </c>
    </row>
    <row r="3147" spans="1:8" x14ac:dyDescent="0.25">
      <c r="A3147" s="449"/>
      <c r="B3147" s="449">
        <v>38366</v>
      </c>
      <c r="C3147" s="439" t="s">
        <v>9118</v>
      </c>
      <c r="D3147" s="449" t="s">
        <v>71</v>
      </c>
      <c r="E3147" s="449" t="s">
        <v>5365</v>
      </c>
      <c r="F3147" s="450">
        <v>5.89</v>
      </c>
      <c r="G3147" s="450">
        <v>5.78</v>
      </c>
      <c r="H3147" s="426">
        <f t="shared" si="48"/>
        <v>5.89</v>
      </c>
    </row>
    <row r="3148" spans="1:8" x14ac:dyDescent="0.25">
      <c r="A3148" s="449"/>
      <c r="B3148" s="449">
        <v>11703</v>
      </c>
      <c r="C3148" s="439" t="s">
        <v>9119</v>
      </c>
      <c r="D3148" s="449" t="s">
        <v>60</v>
      </c>
      <c r="E3148" s="449" t="s">
        <v>5365</v>
      </c>
      <c r="F3148" s="450">
        <v>82.48</v>
      </c>
      <c r="G3148" s="450">
        <v>47.19</v>
      </c>
      <c r="H3148" s="426">
        <f t="shared" ref="H3148:H3211" si="49">IF(F3148&gt;0,F3148,G3148)</f>
        <v>82.48</v>
      </c>
    </row>
    <row r="3149" spans="1:8" x14ac:dyDescent="0.25">
      <c r="A3149" s="449"/>
      <c r="B3149" s="449">
        <v>37400</v>
      </c>
      <c r="C3149" s="439" t="s">
        <v>9120</v>
      </c>
      <c r="D3149" s="449" t="s">
        <v>60</v>
      </c>
      <c r="E3149" s="449" t="s">
        <v>5365</v>
      </c>
      <c r="F3149" s="450">
        <v>48.83</v>
      </c>
      <c r="G3149" s="450">
        <v>60.13</v>
      </c>
      <c r="H3149" s="426">
        <f t="shared" si="49"/>
        <v>48.83</v>
      </c>
    </row>
    <row r="3150" spans="1:8" x14ac:dyDescent="0.25">
      <c r="A3150" s="449"/>
      <c r="B3150" s="449">
        <v>25400</v>
      </c>
      <c r="C3150" s="439" t="s">
        <v>9121</v>
      </c>
      <c r="D3150" s="449" t="s">
        <v>60</v>
      </c>
      <c r="E3150" s="449" t="s">
        <v>5365</v>
      </c>
      <c r="F3150" s="450">
        <v>3871.74</v>
      </c>
      <c r="G3150" s="450">
        <v>2558.37</v>
      </c>
      <c r="H3150" s="426">
        <f t="shared" si="49"/>
        <v>3871.74</v>
      </c>
    </row>
    <row r="3151" spans="1:8" x14ac:dyDescent="0.25">
      <c r="A3151" s="449"/>
      <c r="B3151" s="449">
        <v>4276</v>
      </c>
      <c r="C3151" s="439" t="s">
        <v>9122</v>
      </c>
      <c r="D3151" s="449" t="s">
        <v>60</v>
      </c>
      <c r="E3151" s="449" t="s">
        <v>5365</v>
      </c>
      <c r="F3151" s="450">
        <v>209.16</v>
      </c>
      <c r="G3151" s="450">
        <v>210.76</v>
      </c>
      <c r="H3151" s="426">
        <f t="shared" si="49"/>
        <v>209.16</v>
      </c>
    </row>
    <row r="3152" spans="1:8" x14ac:dyDescent="0.25">
      <c r="A3152" s="449"/>
      <c r="B3152" s="449">
        <v>4273</v>
      </c>
      <c r="C3152" s="439" t="s">
        <v>9123</v>
      </c>
      <c r="D3152" s="449" t="s">
        <v>60</v>
      </c>
      <c r="E3152" s="449" t="s">
        <v>5365</v>
      </c>
      <c r="F3152" s="450">
        <v>379.75</v>
      </c>
      <c r="G3152" s="450">
        <v>382.65</v>
      </c>
      <c r="H3152" s="426">
        <f t="shared" si="49"/>
        <v>379.75</v>
      </c>
    </row>
    <row r="3153" spans="1:8" x14ac:dyDescent="0.25">
      <c r="A3153" s="449"/>
      <c r="B3153" s="449">
        <v>4274</v>
      </c>
      <c r="C3153" s="439" t="s">
        <v>9124</v>
      </c>
      <c r="D3153" s="449" t="s">
        <v>60</v>
      </c>
      <c r="E3153" s="449" t="s">
        <v>6189</v>
      </c>
      <c r="F3153" s="450">
        <v>138.93</v>
      </c>
      <c r="G3153" s="450">
        <v>139.99</v>
      </c>
      <c r="H3153" s="426">
        <f t="shared" si="49"/>
        <v>138.93</v>
      </c>
    </row>
    <row r="3154" spans="1:8" x14ac:dyDescent="0.25">
      <c r="A3154" s="449"/>
      <c r="B3154" s="449">
        <v>39438</v>
      </c>
      <c r="C3154" s="439" t="s">
        <v>9125</v>
      </c>
      <c r="D3154" s="449" t="s">
        <v>60</v>
      </c>
      <c r="E3154" s="449" t="s">
        <v>5365</v>
      </c>
      <c r="F3154" s="450"/>
      <c r="G3154" s="450">
        <v>0.25</v>
      </c>
      <c r="H3154" s="426">
        <f t="shared" si="49"/>
        <v>0.25</v>
      </c>
    </row>
    <row r="3155" spans="1:8" x14ac:dyDescent="0.25">
      <c r="A3155" s="449"/>
      <c r="B3155" s="449">
        <v>4379</v>
      </c>
      <c r="C3155" s="439" t="s">
        <v>9126</v>
      </c>
      <c r="D3155" s="449" t="s">
        <v>60</v>
      </c>
      <c r="E3155" s="449" t="s">
        <v>5365</v>
      </c>
      <c r="F3155" s="450"/>
      <c r="G3155" s="450">
        <v>0.05</v>
      </c>
      <c r="H3155" s="426">
        <f t="shared" si="49"/>
        <v>0.05</v>
      </c>
    </row>
    <row r="3156" spans="1:8" x14ac:dyDescent="0.25">
      <c r="A3156" s="449"/>
      <c r="B3156" s="449">
        <v>4377</v>
      </c>
      <c r="C3156" s="439" t="s">
        <v>9127</v>
      </c>
      <c r="D3156" s="449" t="s">
        <v>60</v>
      </c>
      <c r="E3156" s="449" t="s">
        <v>5365</v>
      </c>
      <c r="F3156" s="450"/>
      <c r="G3156" s="450">
        <v>0.18</v>
      </c>
      <c r="H3156" s="426">
        <f t="shared" si="49"/>
        <v>0.18</v>
      </c>
    </row>
    <row r="3157" spans="1:8" x14ac:dyDescent="0.25">
      <c r="A3157" s="449"/>
      <c r="B3157" s="449">
        <v>4356</v>
      </c>
      <c r="C3157" s="439" t="s">
        <v>9128</v>
      </c>
      <c r="D3157" s="449" t="s">
        <v>60</v>
      </c>
      <c r="E3157" s="449" t="s">
        <v>5365</v>
      </c>
      <c r="F3157" s="450"/>
      <c r="G3157" s="450">
        <v>0.25</v>
      </c>
      <c r="H3157" s="426">
        <f t="shared" si="49"/>
        <v>0.25</v>
      </c>
    </row>
    <row r="3158" spans="1:8" x14ac:dyDescent="0.25">
      <c r="A3158" s="449"/>
      <c r="B3158" s="449">
        <v>13246</v>
      </c>
      <c r="C3158" s="439" t="s">
        <v>9129</v>
      </c>
      <c r="D3158" s="449" t="s">
        <v>60</v>
      </c>
      <c r="E3158" s="449" t="s">
        <v>5365</v>
      </c>
      <c r="F3158" s="450"/>
      <c r="G3158" s="450">
        <v>0.43</v>
      </c>
      <c r="H3158" s="426">
        <f t="shared" si="49"/>
        <v>0.43</v>
      </c>
    </row>
    <row r="3159" spans="1:8" x14ac:dyDescent="0.25">
      <c r="A3159" s="449"/>
      <c r="B3159" s="449">
        <v>13294</v>
      </c>
      <c r="C3159" s="439" t="s">
        <v>9130</v>
      </c>
      <c r="D3159" s="449" t="s">
        <v>60</v>
      </c>
      <c r="E3159" s="449" t="s">
        <v>5365</v>
      </c>
      <c r="F3159" s="450"/>
      <c r="G3159" s="450">
        <v>1.46</v>
      </c>
      <c r="H3159" s="426">
        <f t="shared" si="49"/>
        <v>1.46</v>
      </c>
    </row>
    <row r="3160" spans="1:8" x14ac:dyDescent="0.25">
      <c r="A3160" s="449"/>
      <c r="B3160" s="449">
        <v>11963</v>
      </c>
      <c r="C3160" s="439" t="s">
        <v>9131</v>
      </c>
      <c r="D3160" s="449" t="s">
        <v>60</v>
      </c>
      <c r="E3160" s="449" t="s">
        <v>5365</v>
      </c>
      <c r="F3160" s="450"/>
      <c r="G3160" s="450">
        <v>9.18</v>
      </c>
      <c r="H3160" s="426">
        <f t="shared" si="49"/>
        <v>9.18</v>
      </c>
    </row>
    <row r="3161" spans="1:8" x14ac:dyDescent="0.25">
      <c r="A3161" s="449"/>
      <c r="B3161" s="449">
        <v>11964</v>
      </c>
      <c r="C3161" s="439" t="s">
        <v>9132</v>
      </c>
      <c r="D3161" s="449" t="s">
        <v>60</v>
      </c>
      <c r="E3161" s="449" t="s">
        <v>5365</v>
      </c>
      <c r="F3161" s="450"/>
      <c r="G3161" s="450">
        <v>2.31</v>
      </c>
      <c r="H3161" s="426">
        <f t="shared" si="49"/>
        <v>2.31</v>
      </c>
    </row>
    <row r="3162" spans="1:8" x14ac:dyDescent="0.25">
      <c r="A3162" s="449"/>
      <c r="B3162" s="449">
        <v>4346</v>
      </c>
      <c r="C3162" s="439" t="s">
        <v>9133</v>
      </c>
      <c r="D3162" s="449" t="s">
        <v>60</v>
      </c>
      <c r="E3162" s="449" t="s">
        <v>5365</v>
      </c>
      <c r="F3162" s="450"/>
      <c r="G3162" s="450">
        <v>9.84</v>
      </c>
      <c r="H3162" s="426">
        <f t="shared" si="49"/>
        <v>9.84</v>
      </c>
    </row>
    <row r="3163" spans="1:8" x14ac:dyDescent="0.25">
      <c r="A3163" s="449"/>
      <c r="B3163" s="449">
        <v>11955</v>
      </c>
      <c r="C3163" s="439" t="s">
        <v>9134</v>
      </c>
      <c r="D3163" s="449" t="s">
        <v>60</v>
      </c>
      <c r="E3163" s="449" t="s">
        <v>5365</v>
      </c>
      <c r="F3163" s="450"/>
      <c r="G3163" s="450">
        <v>4.3</v>
      </c>
      <c r="H3163" s="426">
        <f t="shared" si="49"/>
        <v>4.3</v>
      </c>
    </row>
    <row r="3164" spans="1:8" x14ac:dyDescent="0.25">
      <c r="A3164" s="449"/>
      <c r="B3164" s="449">
        <v>11960</v>
      </c>
      <c r="C3164" s="439" t="s">
        <v>9135</v>
      </c>
      <c r="D3164" s="449" t="s">
        <v>60</v>
      </c>
      <c r="E3164" s="449" t="s">
        <v>5365</v>
      </c>
      <c r="F3164" s="450"/>
      <c r="G3164" s="450">
        <v>0.14000000000000001</v>
      </c>
      <c r="H3164" s="426">
        <f t="shared" si="49"/>
        <v>0.14000000000000001</v>
      </c>
    </row>
    <row r="3165" spans="1:8" x14ac:dyDescent="0.25">
      <c r="A3165" s="449"/>
      <c r="B3165" s="449">
        <v>4333</v>
      </c>
      <c r="C3165" s="439" t="s">
        <v>9136</v>
      </c>
      <c r="D3165" s="449" t="s">
        <v>60</v>
      </c>
      <c r="E3165" s="449" t="s">
        <v>5365</v>
      </c>
      <c r="F3165" s="450"/>
      <c r="G3165" s="450">
        <v>0.25</v>
      </c>
      <c r="H3165" s="426">
        <f t="shared" si="49"/>
        <v>0.25</v>
      </c>
    </row>
    <row r="3166" spans="1:8" x14ac:dyDescent="0.25">
      <c r="A3166" s="449"/>
      <c r="B3166" s="449">
        <v>4358</v>
      </c>
      <c r="C3166" s="439" t="s">
        <v>9137</v>
      </c>
      <c r="D3166" s="449" t="s">
        <v>60</v>
      </c>
      <c r="E3166" s="449" t="s">
        <v>5365</v>
      </c>
      <c r="F3166" s="450"/>
      <c r="G3166" s="450">
        <v>1.97</v>
      </c>
      <c r="H3166" s="426">
        <f t="shared" si="49"/>
        <v>1.97</v>
      </c>
    </row>
    <row r="3167" spans="1:8" x14ac:dyDescent="0.25">
      <c r="A3167" s="449"/>
      <c r="B3167" s="449">
        <v>39435</v>
      </c>
      <c r="C3167" s="439" t="s">
        <v>9138</v>
      </c>
      <c r="D3167" s="449" t="s">
        <v>60</v>
      </c>
      <c r="E3167" s="449" t="s">
        <v>5365</v>
      </c>
      <c r="F3167" s="450"/>
      <c r="G3167" s="450">
        <v>0.1</v>
      </c>
      <c r="H3167" s="426">
        <f t="shared" si="49"/>
        <v>0.1</v>
      </c>
    </row>
    <row r="3168" spans="1:8" x14ac:dyDescent="0.25">
      <c r="A3168" s="449"/>
      <c r="B3168" s="449">
        <v>39436</v>
      </c>
      <c r="C3168" s="439" t="s">
        <v>9139</v>
      </c>
      <c r="D3168" s="449" t="s">
        <v>60</v>
      </c>
      <c r="E3168" s="449" t="s">
        <v>5365</v>
      </c>
      <c r="F3168" s="450"/>
      <c r="G3168" s="450">
        <v>0.17</v>
      </c>
      <c r="H3168" s="426">
        <f t="shared" si="49"/>
        <v>0.17</v>
      </c>
    </row>
    <row r="3169" spans="1:8" x14ac:dyDescent="0.25">
      <c r="A3169" s="449"/>
      <c r="B3169" s="449">
        <v>39437</v>
      </c>
      <c r="C3169" s="439" t="s">
        <v>9140</v>
      </c>
      <c r="D3169" s="449" t="s">
        <v>60</v>
      </c>
      <c r="E3169" s="449" t="s">
        <v>5365</v>
      </c>
      <c r="F3169" s="450"/>
      <c r="G3169" s="450">
        <v>0.22</v>
      </c>
      <c r="H3169" s="426">
        <f t="shared" si="49"/>
        <v>0.22</v>
      </c>
    </row>
    <row r="3170" spans="1:8" x14ac:dyDescent="0.25">
      <c r="A3170" s="449"/>
      <c r="B3170" s="449">
        <v>39439</v>
      </c>
      <c r="C3170" s="439" t="s">
        <v>9141</v>
      </c>
      <c r="D3170" s="449" t="s">
        <v>60</v>
      </c>
      <c r="E3170" s="449" t="s">
        <v>5365</v>
      </c>
      <c r="F3170" s="450"/>
      <c r="G3170" s="450">
        <v>0.15</v>
      </c>
      <c r="H3170" s="426">
        <f t="shared" si="49"/>
        <v>0.15</v>
      </c>
    </row>
    <row r="3171" spans="1:8" x14ac:dyDescent="0.25">
      <c r="A3171" s="449"/>
      <c r="B3171" s="449">
        <v>39440</v>
      </c>
      <c r="C3171" s="439" t="s">
        <v>9142</v>
      </c>
      <c r="D3171" s="449" t="s">
        <v>60</v>
      </c>
      <c r="E3171" s="449" t="s">
        <v>5365</v>
      </c>
      <c r="F3171" s="450"/>
      <c r="G3171" s="450">
        <v>0.19</v>
      </c>
      <c r="H3171" s="426">
        <f t="shared" si="49"/>
        <v>0.19</v>
      </c>
    </row>
    <row r="3172" spans="1:8" x14ac:dyDescent="0.25">
      <c r="A3172" s="449"/>
      <c r="B3172" s="449">
        <v>39441</v>
      </c>
      <c r="C3172" s="439" t="s">
        <v>9143</v>
      </c>
      <c r="D3172" s="449" t="s">
        <v>60</v>
      </c>
      <c r="E3172" s="449" t="s">
        <v>5365</v>
      </c>
      <c r="F3172" s="450"/>
      <c r="G3172" s="450">
        <v>0.25</v>
      </c>
      <c r="H3172" s="426">
        <f t="shared" si="49"/>
        <v>0.25</v>
      </c>
    </row>
    <row r="3173" spans="1:8" x14ac:dyDescent="0.25">
      <c r="A3173" s="449"/>
      <c r="B3173" s="449">
        <v>39442</v>
      </c>
      <c r="C3173" s="439" t="s">
        <v>9144</v>
      </c>
      <c r="D3173" s="449" t="s">
        <v>60</v>
      </c>
      <c r="E3173" s="449" t="s">
        <v>5365</v>
      </c>
      <c r="F3173" s="450"/>
      <c r="G3173" s="450">
        <v>0.18</v>
      </c>
      <c r="H3173" s="426">
        <f t="shared" si="49"/>
        <v>0.18</v>
      </c>
    </row>
    <row r="3174" spans="1:8" x14ac:dyDescent="0.25">
      <c r="A3174" s="449"/>
      <c r="B3174" s="449">
        <v>39443</v>
      </c>
      <c r="C3174" s="439" t="s">
        <v>9145</v>
      </c>
      <c r="D3174" s="449" t="s">
        <v>60</v>
      </c>
      <c r="E3174" s="449" t="s">
        <v>5365</v>
      </c>
      <c r="F3174" s="450"/>
      <c r="G3174" s="450">
        <v>0.23</v>
      </c>
      <c r="H3174" s="426">
        <f t="shared" si="49"/>
        <v>0.23</v>
      </c>
    </row>
    <row r="3175" spans="1:8" x14ac:dyDescent="0.25">
      <c r="A3175" s="449"/>
      <c r="B3175" s="449">
        <v>4329</v>
      </c>
      <c r="C3175" s="439" t="s">
        <v>9146</v>
      </c>
      <c r="D3175" s="449" t="s">
        <v>60</v>
      </c>
      <c r="E3175" s="449" t="s">
        <v>6189</v>
      </c>
      <c r="F3175" s="450"/>
      <c r="G3175" s="450">
        <v>2.1</v>
      </c>
      <c r="H3175" s="426">
        <f t="shared" si="49"/>
        <v>2.1</v>
      </c>
    </row>
    <row r="3176" spans="1:8" x14ac:dyDescent="0.25">
      <c r="A3176" s="449"/>
      <c r="B3176" s="449">
        <v>436</v>
      </c>
      <c r="C3176" s="439" t="s">
        <v>9147</v>
      </c>
      <c r="D3176" s="449" t="s">
        <v>60</v>
      </c>
      <c r="E3176" s="449" t="s">
        <v>5365</v>
      </c>
      <c r="F3176" s="450"/>
      <c r="G3176" s="450">
        <v>12.13</v>
      </c>
      <c r="H3176" s="426">
        <f t="shared" si="49"/>
        <v>12.13</v>
      </c>
    </row>
    <row r="3177" spans="1:8" x14ac:dyDescent="0.25">
      <c r="A3177" s="449"/>
      <c r="B3177" s="449">
        <v>442</v>
      </c>
      <c r="C3177" s="439" t="s">
        <v>9148</v>
      </c>
      <c r="D3177" s="449" t="s">
        <v>60</v>
      </c>
      <c r="E3177" s="449" t="s">
        <v>5365</v>
      </c>
      <c r="F3177" s="450"/>
      <c r="G3177" s="450">
        <v>7.17</v>
      </c>
      <c r="H3177" s="426">
        <f t="shared" si="49"/>
        <v>7.17</v>
      </c>
    </row>
    <row r="3178" spans="1:8" x14ac:dyDescent="0.25">
      <c r="A3178" s="449"/>
      <c r="B3178" s="449">
        <v>4383</v>
      </c>
      <c r="C3178" s="439" t="s">
        <v>9149</v>
      </c>
      <c r="D3178" s="449" t="s">
        <v>60</v>
      </c>
      <c r="E3178" s="449" t="s">
        <v>5365</v>
      </c>
      <c r="F3178" s="450"/>
      <c r="G3178" s="450">
        <v>18.989999999999998</v>
      </c>
      <c r="H3178" s="426">
        <f t="shared" si="49"/>
        <v>18.989999999999998</v>
      </c>
    </row>
    <row r="3179" spans="1:8" x14ac:dyDescent="0.25">
      <c r="A3179" s="449"/>
      <c r="B3179" s="449">
        <v>4344</v>
      </c>
      <c r="C3179" s="439" t="s">
        <v>9150</v>
      </c>
      <c r="D3179" s="449" t="s">
        <v>60</v>
      </c>
      <c r="E3179" s="449" t="s">
        <v>5365</v>
      </c>
      <c r="F3179" s="450"/>
      <c r="G3179" s="450">
        <v>19.899999999999999</v>
      </c>
      <c r="H3179" s="426">
        <f t="shared" si="49"/>
        <v>19.899999999999999</v>
      </c>
    </row>
    <row r="3180" spans="1:8" x14ac:dyDescent="0.25">
      <c r="A3180" s="449"/>
      <c r="B3180" s="449">
        <v>4335</v>
      </c>
      <c r="C3180" s="439" t="s">
        <v>9151</v>
      </c>
      <c r="D3180" s="449" t="s">
        <v>60</v>
      </c>
      <c r="E3180" s="449" t="s">
        <v>5365</v>
      </c>
      <c r="F3180" s="450"/>
      <c r="G3180" s="450">
        <v>13.36</v>
      </c>
      <c r="H3180" s="426">
        <f t="shared" si="49"/>
        <v>13.36</v>
      </c>
    </row>
    <row r="3181" spans="1:8" x14ac:dyDescent="0.25">
      <c r="A3181" s="449"/>
      <c r="B3181" s="449">
        <v>4334</v>
      </c>
      <c r="C3181" s="439" t="s">
        <v>9152</v>
      </c>
      <c r="D3181" s="449" t="s">
        <v>60</v>
      </c>
      <c r="E3181" s="449" t="s">
        <v>5365</v>
      </c>
      <c r="F3181" s="450"/>
      <c r="G3181" s="450">
        <v>18.329999999999998</v>
      </c>
      <c r="H3181" s="426">
        <f t="shared" si="49"/>
        <v>18.329999999999998</v>
      </c>
    </row>
    <row r="3182" spans="1:8" x14ac:dyDescent="0.25">
      <c r="A3182" s="449"/>
      <c r="B3182" s="449">
        <v>11953</v>
      </c>
      <c r="C3182" s="439" t="s">
        <v>9153</v>
      </c>
      <c r="D3182" s="449" t="s">
        <v>60</v>
      </c>
      <c r="E3182" s="449" t="s">
        <v>5365</v>
      </c>
      <c r="F3182" s="450"/>
      <c r="G3182" s="450">
        <v>3.15</v>
      </c>
      <c r="H3182" s="426">
        <f t="shared" si="49"/>
        <v>3.15</v>
      </c>
    </row>
    <row r="3183" spans="1:8" x14ac:dyDescent="0.25">
      <c r="A3183" s="449"/>
      <c r="B3183" s="449">
        <v>4343</v>
      </c>
      <c r="C3183" s="439" t="s">
        <v>9154</v>
      </c>
      <c r="D3183" s="449" t="s">
        <v>60</v>
      </c>
      <c r="E3183" s="449" t="s">
        <v>5365</v>
      </c>
      <c r="F3183" s="450"/>
      <c r="G3183" s="450">
        <v>4.51</v>
      </c>
      <c r="H3183" s="426">
        <f t="shared" si="49"/>
        <v>4.51</v>
      </c>
    </row>
    <row r="3184" spans="1:8" x14ac:dyDescent="0.25">
      <c r="A3184" s="449"/>
      <c r="B3184" s="449">
        <v>430</v>
      </c>
      <c r="C3184" s="439" t="s">
        <v>9155</v>
      </c>
      <c r="D3184" s="449" t="s">
        <v>60</v>
      </c>
      <c r="E3184" s="449" t="s">
        <v>5365</v>
      </c>
      <c r="F3184" s="450"/>
      <c r="G3184" s="450">
        <v>10.85</v>
      </c>
      <c r="H3184" s="426">
        <f t="shared" si="49"/>
        <v>10.85</v>
      </c>
    </row>
    <row r="3185" spans="1:8" x14ac:dyDescent="0.25">
      <c r="A3185" s="449"/>
      <c r="B3185" s="449">
        <v>441</v>
      </c>
      <c r="C3185" s="439" t="s">
        <v>9156</v>
      </c>
      <c r="D3185" s="449" t="s">
        <v>60</v>
      </c>
      <c r="E3185" s="449" t="s">
        <v>5365</v>
      </c>
      <c r="F3185" s="450"/>
      <c r="G3185" s="450">
        <v>11.94</v>
      </c>
      <c r="H3185" s="426">
        <f t="shared" si="49"/>
        <v>11.94</v>
      </c>
    </row>
    <row r="3186" spans="1:8" x14ac:dyDescent="0.25">
      <c r="A3186" s="449"/>
      <c r="B3186" s="449">
        <v>431</v>
      </c>
      <c r="C3186" s="439" t="s">
        <v>9157</v>
      </c>
      <c r="D3186" s="449" t="s">
        <v>60</v>
      </c>
      <c r="E3186" s="449" t="s">
        <v>5365</v>
      </c>
      <c r="F3186" s="450"/>
      <c r="G3186" s="450">
        <v>14.42</v>
      </c>
      <c r="H3186" s="426">
        <f t="shared" si="49"/>
        <v>14.42</v>
      </c>
    </row>
    <row r="3187" spans="1:8" x14ac:dyDescent="0.25">
      <c r="A3187" s="449"/>
      <c r="B3187" s="449">
        <v>432</v>
      </c>
      <c r="C3187" s="439" t="s">
        <v>9158</v>
      </c>
      <c r="D3187" s="449" t="s">
        <v>60</v>
      </c>
      <c r="E3187" s="449" t="s">
        <v>5365</v>
      </c>
      <c r="F3187" s="450"/>
      <c r="G3187" s="450">
        <v>15.91</v>
      </c>
      <c r="H3187" s="426">
        <f t="shared" si="49"/>
        <v>15.91</v>
      </c>
    </row>
    <row r="3188" spans="1:8" x14ac:dyDescent="0.25">
      <c r="A3188" s="449"/>
      <c r="B3188" s="449">
        <v>429</v>
      </c>
      <c r="C3188" s="439" t="s">
        <v>9159</v>
      </c>
      <c r="D3188" s="449" t="s">
        <v>60</v>
      </c>
      <c r="E3188" s="449" t="s">
        <v>5365</v>
      </c>
      <c r="F3188" s="450"/>
      <c r="G3188" s="450">
        <v>21.45</v>
      </c>
      <c r="H3188" s="426">
        <f t="shared" si="49"/>
        <v>21.45</v>
      </c>
    </row>
    <row r="3189" spans="1:8" x14ac:dyDescent="0.25">
      <c r="A3189" s="449"/>
      <c r="B3189" s="449">
        <v>439</v>
      </c>
      <c r="C3189" s="439" t="s">
        <v>9160</v>
      </c>
      <c r="D3189" s="449" t="s">
        <v>60</v>
      </c>
      <c r="E3189" s="449" t="s">
        <v>5365</v>
      </c>
      <c r="F3189" s="450"/>
      <c r="G3189" s="450">
        <v>18.28</v>
      </c>
      <c r="H3189" s="426">
        <f t="shared" si="49"/>
        <v>18.28</v>
      </c>
    </row>
    <row r="3190" spans="1:8" x14ac:dyDescent="0.25">
      <c r="A3190" s="449"/>
      <c r="B3190" s="449">
        <v>433</v>
      </c>
      <c r="C3190" s="439" t="s">
        <v>9161</v>
      </c>
      <c r="D3190" s="449" t="s">
        <v>60</v>
      </c>
      <c r="E3190" s="449" t="s">
        <v>5365</v>
      </c>
      <c r="F3190" s="450"/>
      <c r="G3190" s="450">
        <v>21.34</v>
      </c>
      <c r="H3190" s="426">
        <f t="shared" si="49"/>
        <v>21.34</v>
      </c>
    </row>
    <row r="3191" spans="1:8" x14ac:dyDescent="0.25">
      <c r="A3191" s="449"/>
      <c r="B3191" s="449">
        <v>437</v>
      </c>
      <c r="C3191" s="439" t="s">
        <v>9162</v>
      </c>
      <c r="D3191" s="449" t="s">
        <v>60</v>
      </c>
      <c r="E3191" s="449" t="s">
        <v>5365</v>
      </c>
      <c r="F3191" s="450"/>
      <c r="G3191" s="450">
        <v>28.35</v>
      </c>
      <c r="H3191" s="426">
        <f t="shared" si="49"/>
        <v>28.35</v>
      </c>
    </row>
    <row r="3192" spans="1:8" x14ac:dyDescent="0.25">
      <c r="A3192" s="449"/>
      <c r="B3192" s="449">
        <v>11790</v>
      </c>
      <c r="C3192" s="439" t="s">
        <v>9163</v>
      </c>
      <c r="D3192" s="449" t="s">
        <v>60</v>
      </c>
      <c r="E3192" s="449" t="s">
        <v>5365</v>
      </c>
      <c r="F3192" s="450"/>
      <c r="G3192" s="450">
        <v>32.159999999999997</v>
      </c>
      <c r="H3192" s="426">
        <f t="shared" si="49"/>
        <v>32.159999999999997</v>
      </c>
    </row>
    <row r="3193" spans="1:8" x14ac:dyDescent="0.25">
      <c r="A3193" s="449"/>
      <c r="B3193" s="449">
        <v>428</v>
      </c>
      <c r="C3193" s="439" t="s">
        <v>9164</v>
      </c>
      <c r="D3193" s="449" t="s">
        <v>60</v>
      </c>
      <c r="E3193" s="449" t="s">
        <v>6189</v>
      </c>
      <c r="F3193" s="450"/>
      <c r="G3193" s="450">
        <v>34.97</v>
      </c>
      <c r="H3193" s="426">
        <f t="shared" si="49"/>
        <v>34.97</v>
      </c>
    </row>
    <row r="3194" spans="1:8" x14ac:dyDescent="0.25">
      <c r="A3194" s="449"/>
      <c r="B3194" s="449">
        <v>4351</v>
      </c>
      <c r="C3194" s="439" t="s">
        <v>9165</v>
      </c>
      <c r="D3194" s="449" t="s">
        <v>60</v>
      </c>
      <c r="E3194" s="449" t="s">
        <v>5365</v>
      </c>
      <c r="F3194" s="450"/>
      <c r="G3194" s="450">
        <v>16.170000000000002</v>
      </c>
      <c r="H3194" s="426">
        <f t="shared" si="49"/>
        <v>16.170000000000002</v>
      </c>
    </row>
    <row r="3195" spans="1:8" x14ac:dyDescent="0.25">
      <c r="A3195" s="449"/>
      <c r="B3195" s="449">
        <v>4384</v>
      </c>
      <c r="C3195" s="439" t="s">
        <v>9166</v>
      </c>
      <c r="D3195" s="449" t="s">
        <v>60</v>
      </c>
      <c r="E3195" s="449" t="s">
        <v>5365</v>
      </c>
      <c r="F3195" s="450"/>
      <c r="G3195" s="450">
        <v>21.82</v>
      </c>
      <c r="H3195" s="426">
        <f t="shared" si="49"/>
        <v>21.82</v>
      </c>
    </row>
    <row r="3196" spans="1:8" x14ac:dyDescent="0.25">
      <c r="A3196" s="449"/>
      <c r="B3196" s="449">
        <v>11054</v>
      </c>
      <c r="C3196" s="439" t="s">
        <v>13606</v>
      </c>
      <c r="D3196" s="449" t="s">
        <v>60</v>
      </c>
      <c r="E3196" s="449" t="s">
        <v>5365</v>
      </c>
      <c r="F3196" s="450">
        <v>0.03</v>
      </c>
      <c r="G3196" s="450">
        <v>0.04</v>
      </c>
      <c r="H3196" s="426">
        <f t="shared" si="49"/>
        <v>0.03</v>
      </c>
    </row>
    <row r="3197" spans="1:8" x14ac:dyDescent="0.25">
      <c r="A3197" s="449"/>
      <c r="B3197" s="449">
        <v>11055</v>
      </c>
      <c r="C3197" s="439" t="s">
        <v>13607</v>
      </c>
      <c r="D3197" s="449" t="s">
        <v>60</v>
      </c>
      <c r="E3197" s="449" t="s">
        <v>5365</v>
      </c>
      <c r="F3197" s="450">
        <v>0.06</v>
      </c>
      <c r="G3197" s="450">
        <v>7.0000000000000007E-2</v>
      </c>
      <c r="H3197" s="426">
        <f t="shared" si="49"/>
        <v>0.06</v>
      </c>
    </row>
    <row r="3198" spans="1:8" x14ac:dyDescent="0.25">
      <c r="A3198" s="449"/>
      <c r="B3198" s="449">
        <v>11056</v>
      </c>
      <c r="C3198" s="439" t="s">
        <v>13608</v>
      </c>
      <c r="D3198" s="449" t="s">
        <v>60</v>
      </c>
      <c r="E3198" s="449" t="s">
        <v>5365</v>
      </c>
      <c r="F3198" s="450">
        <v>0.06</v>
      </c>
      <c r="G3198" s="450">
        <v>0.08</v>
      </c>
      <c r="H3198" s="426">
        <f t="shared" si="49"/>
        <v>0.06</v>
      </c>
    </row>
    <row r="3199" spans="1:8" x14ac:dyDescent="0.25">
      <c r="A3199" s="449"/>
      <c r="B3199" s="449">
        <v>11057</v>
      </c>
      <c r="C3199" s="439" t="s">
        <v>13609</v>
      </c>
      <c r="D3199" s="449" t="s">
        <v>60</v>
      </c>
      <c r="E3199" s="449" t="s">
        <v>5365</v>
      </c>
      <c r="F3199" s="450">
        <v>0.13</v>
      </c>
      <c r="G3199" s="450">
        <v>0.17</v>
      </c>
      <c r="H3199" s="426">
        <f t="shared" si="49"/>
        <v>0.13</v>
      </c>
    </row>
    <row r="3200" spans="1:8" x14ac:dyDescent="0.25">
      <c r="A3200" s="449"/>
      <c r="B3200" s="449">
        <v>11059</v>
      </c>
      <c r="C3200" s="439" t="s">
        <v>13610</v>
      </c>
      <c r="D3200" s="449" t="s">
        <v>60</v>
      </c>
      <c r="E3200" s="449" t="s">
        <v>5365</v>
      </c>
      <c r="F3200" s="450">
        <v>0.25</v>
      </c>
      <c r="G3200" s="450">
        <v>0.33</v>
      </c>
      <c r="H3200" s="426">
        <f t="shared" si="49"/>
        <v>0.25</v>
      </c>
    </row>
    <row r="3201" spans="1:8" x14ac:dyDescent="0.25">
      <c r="A3201" s="449"/>
      <c r="B3201" s="449">
        <v>11058</v>
      </c>
      <c r="C3201" s="439" t="s">
        <v>13611</v>
      </c>
      <c r="D3201" s="449" t="s">
        <v>60</v>
      </c>
      <c r="E3201" s="449" t="s">
        <v>5365</v>
      </c>
      <c r="F3201" s="450">
        <v>0.33</v>
      </c>
      <c r="G3201" s="450">
        <v>0.43</v>
      </c>
      <c r="H3201" s="426">
        <f t="shared" si="49"/>
        <v>0.33</v>
      </c>
    </row>
    <row r="3202" spans="1:8" x14ac:dyDescent="0.25">
      <c r="A3202" s="449"/>
      <c r="B3202" s="449">
        <v>4320</v>
      </c>
      <c r="C3202" s="439" t="s">
        <v>9167</v>
      </c>
      <c r="D3202" s="449" t="s">
        <v>60</v>
      </c>
      <c r="E3202" s="449" t="s">
        <v>5365</v>
      </c>
      <c r="F3202" s="450">
        <v>2.64</v>
      </c>
      <c r="G3202" s="450">
        <v>3.45</v>
      </c>
      <c r="H3202" s="426">
        <f t="shared" si="49"/>
        <v>2.64</v>
      </c>
    </row>
    <row r="3203" spans="1:8" x14ac:dyDescent="0.25">
      <c r="A3203" s="449"/>
      <c r="B3203" s="449">
        <v>4318</v>
      </c>
      <c r="C3203" s="439" t="s">
        <v>9168</v>
      </c>
      <c r="D3203" s="449" t="s">
        <v>60</v>
      </c>
      <c r="E3203" s="449" t="s">
        <v>5365</v>
      </c>
      <c r="F3203" s="450">
        <v>1.29</v>
      </c>
      <c r="G3203" s="450">
        <v>1.68</v>
      </c>
      <c r="H3203" s="426">
        <f t="shared" si="49"/>
        <v>1.29</v>
      </c>
    </row>
    <row r="3204" spans="1:8" x14ac:dyDescent="0.25">
      <c r="A3204" s="449"/>
      <c r="B3204" s="449">
        <v>4380</v>
      </c>
      <c r="C3204" s="439" t="s">
        <v>9169</v>
      </c>
      <c r="D3204" s="449" t="s">
        <v>60</v>
      </c>
      <c r="E3204" s="449" t="s">
        <v>5365</v>
      </c>
      <c r="F3204" s="450">
        <v>1.1100000000000001</v>
      </c>
      <c r="G3204" s="450">
        <v>1.45</v>
      </c>
      <c r="H3204" s="426">
        <f t="shared" si="49"/>
        <v>1.1100000000000001</v>
      </c>
    </row>
    <row r="3205" spans="1:8" x14ac:dyDescent="0.25">
      <c r="A3205" s="449"/>
      <c r="B3205" s="449">
        <v>4299</v>
      </c>
      <c r="C3205" s="439" t="s">
        <v>9170</v>
      </c>
      <c r="D3205" s="449" t="s">
        <v>60</v>
      </c>
      <c r="E3205" s="449" t="s">
        <v>6189</v>
      </c>
      <c r="F3205" s="450">
        <v>1.05</v>
      </c>
      <c r="G3205" s="450">
        <v>1.37</v>
      </c>
      <c r="H3205" s="426">
        <f t="shared" si="49"/>
        <v>1.05</v>
      </c>
    </row>
    <row r="3206" spans="1:8" x14ac:dyDescent="0.25">
      <c r="A3206" s="449"/>
      <c r="B3206" s="449">
        <v>4304</v>
      </c>
      <c r="C3206" s="439" t="s">
        <v>9171</v>
      </c>
      <c r="D3206" s="449" t="s">
        <v>60</v>
      </c>
      <c r="E3206" s="449" t="s">
        <v>5365</v>
      </c>
      <c r="F3206" s="450">
        <v>1.43</v>
      </c>
      <c r="G3206" s="450">
        <v>1.87</v>
      </c>
      <c r="H3206" s="426">
        <f t="shared" si="49"/>
        <v>1.43</v>
      </c>
    </row>
    <row r="3207" spans="1:8" x14ac:dyDescent="0.25">
      <c r="A3207" s="449"/>
      <c r="B3207" s="449">
        <v>4305</v>
      </c>
      <c r="C3207" s="439" t="s">
        <v>9172</v>
      </c>
      <c r="D3207" s="449" t="s">
        <v>60</v>
      </c>
      <c r="E3207" s="449" t="s">
        <v>5365</v>
      </c>
      <c r="F3207" s="450">
        <v>1.66</v>
      </c>
      <c r="G3207" s="450">
        <v>2.17</v>
      </c>
      <c r="H3207" s="426">
        <f t="shared" si="49"/>
        <v>1.66</v>
      </c>
    </row>
    <row r="3208" spans="1:8" x14ac:dyDescent="0.25">
      <c r="A3208" s="449"/>
      <c r="B3208" s="449">
        <v>4306</v>
      </c>
      <c r="C3208" s="439" t="s">
        <v>9173</v>
      </c>
      <c r="D3208" s="449" t="s">
        <v>60</v>
      </c>
      <c r="E3208" s="449" t="s">
        <v>5365</v>
      </c>
      <c r="F3208" s="450">
        <v>1.93</v>
      </c>
      <c r="G3208" s="450">
        <v>2.52</v>
      </c>
      <c r="H3208" s="426">
        <f t="shared" si="49"/>
        <v>1.93</v>
      </c>
    </row>
    <row r="3209" spans="1:8" x14ac:dyDescent="0.25">
      <c r="A3209" s="449"/>
      <c r="B3209" s="449">
        <v>4308</v>
      </c>
      <c r="C3209" s="439" t="s">
        <v>9174</v>
      </c>
      <c r="D3209" s="449" t="s">
        <v>60</v>
      </c>
      <c r="E3209" s="449" t="s">
        <v>5365</v>
      </c>
      <c r="F3209" s="450">
        <v>3.99</v>
      </c>
      <c r="G3209" s="450">
        <v>5.21</v>
      </c>
      <c r="H3209" s="426">
        <f t="shared" si="49"/>
        <v>3.99</v>
      </c>
    </row>
    <row r="3210" spans="1:8" x14ac:dyDescent="0.25">
      <c r="A3210" s="449"/>
      <c r="B3210" s="449">
        <v>4302</v>
      </c>
      <c r="C3210" s="439" t="s">
        <v>9175</v>
      </c>
      <c r="D3210" s="449" t="s">
        <v>60</v>
      </c>
      <c r="E3210" s="449" t="s">
        <v>5365</v>
      </c>
      <c r="F3210" s="450">
        <v>3</v>
      </c>
      <c r="G3210" s="450">
        <v>3.91</v>
      </c>
      <c r="H3210" s="426">
        <f t="shared" si="49"/>
        <v>3</v>
      </c>
    </row>
    <row r="3211" spans="1:8" x14ac:dyDescent="0.25">
      <c r="A3211" s="449"/>
      <c r="B3211" s="449">
        <v>4300</v>
      </c>
      <c r="C3211" s="439" t="s">
        <v>9176</v>
      </c>
      <c r="D3211" s="449" t="s">
        <v>60</v>
      </c>
      <c r="E3211" s="449" t="s">
        <v>5365</v>
      </c>
      <c r="F3211" s="450">
        <v>0.71</v>
      </c>
      <c r="G3211" s="450">
        <v>0.93</v>
      </c>
      <c r="H3211" s="426">
        <f t="shared" si="49"/>
        <v>0.71</v>
      </c>
    </row>
    <row r="3212" spans="1:8" x14ac:dyDescent="0.25">
      <c r="A3212" s="449"/>
      <c r="B3212" s="449">
        <v>4301</v>
      </c>
      <c r="C3212" s="439" t="s">
        <v>9177</v>
      </c>
      <c r="D3212" s="449" t="s">
        <v>60</v>
      </c>
      <c r="E3212" s="449" t="s">
        <v>5365</v>
      </c>
      <c r="F3212" s="450">
        <v>0.87</v>
      </c>
      <c r="G3212" s="450">
        <v>1.1399999999999999</v>
      </c>
      <c r="H3212" s="426">
        <f t="shared" ref="H3212:H3275" si="50">IF(F3212&gt;0,F3212,G3212)</f>
        <v>0.87</v>
      </c>
    </row>
    <row r="3213" spans="1:8" x14ac:dyDescent="0.25">
      <c r="A3213" s="449"/>
      <c r="B3213" s="449">
        <v>40547</v>
      </c>
      <c r="C3213" s="439" t="s">
        <v>9178</v>
      </c>
      <c r="D3213" s="449" t="s">
        <v>8133</v>
      </c>
      <c r="E3213" s="449" t="s">
        <v>5365</v>
      </c>
      <c r="F3213" s="450"/>
      <c r="G3213" s="450">
        <v>26.51</v>
      </c>
      <c r="H3213" s="426">
        <f t="shared" si="50"/>
        <v>26.51</v>
      </c>
    </row>
    <row r="3214" spans="1:8" x14ac:dyDescent="0.25">
      <c r="A3214" s="449"/>
      <c r="B3214" s="449">
        <v>11962</v>
      </c>
      <c r="C3214" s="439" t="s">
        <v>9179</v>
      </c>
      <c r="D3214" s="449" t="s">
        <v>60</v>
      </c>
      <c r="E3214" s="449" t="s">
        <v>5365</v>
      </c>
      <c r="F3214" s="450"/>
      <c r="G3214" s="450">
        <v>0.21</v>
      </c>
      <c r="H3214" s="426">
        <f t="shared" si="50"/>
        <v>0.21</v>
      </c>
    </row>
    <row r="3215" spans="1:8" x14ac:dyDescent="0.25">
      <c r="A3215" s="449"/>
      <c r="B3215" s="449">
        <v>4332</v>
      </c>
      <c r="C3215" s="439" t="s">
        <v>9180</v>
      </c>
      <c r="D3215" s="449" t="s">
        <v>60</v>
      </c>
      <c r="E3215" s="449" t="s">
        <v>5365</v>
      </c>
      <c r="F3215" s="450"/>
      <c r="G3215" s="450">
        <v>1.05</v>
      </c>
      <c r="H3215" s="426">
        <f t="shared" si="50"/>
        <v>1.05</v>
      </c>
    </row>
    <row r="3216" spans="1:8" x14ac:dyDescent="0.25">
      <c r="A3216" s="449"/>
      <c r="B3216" s="449">
        <v>4331</v>
      </c>
      <c r="C3216" s="439" t="s">
        <v>9181</v>
      </c>
      <c r="D3216" s="449" t="s">
        <v>60</v>
      </c>
      <c r="E3216" s="449" t="s">
        <v>5365</v>
      </c>
      <c r="F3216" s="450"/>
      <c r="G3216" s="450">
        <v>3.98</v>
      </c>
      <c r="H3216" s="426">
        <f t="shared" si="50"/>
        <v>3.98</v>
      </c>
    </row>
    <row r="3217" spans="1:8" x14ac:dyDescent="0.25">
      <c r="A3217" s="449"/>
      <c r="B3217" s="449">
        <v>4336</v>
      </c>
      <c r="C3217" s="439" t="s">
        <v>9182</v>
      </c>
      <c r="D3217" s="449" t="s">
        <v>60</v>
      </c>
      <c r="E3217" s="449" t="s">
        <v>5365</v>
      </c>
      <c r="F3217" s="450"/>
      <c r="G3217" s="450">
        <v>5.09</v>
      </c>
      <c r="H3217" s="426">
        <f t="shared" si="50"/>
        <v>5.09</v>
      </c>
    </row>
    <row r="3218" spans="1:8" x14ac:dyDescent="0.25">
      <c r="A3218" s="449"/>
      <c r="B3218" s="449">
        <v>11948</v>
      </c>
      <c r="C3218" s="439" t="s">
        <v>9183</v>
      </c>
      <c r="D3218" s="449" t="s">
        <v>60</v>
      </c>
      <c r="E3218" s="449" t="s">
        <v>5365</v>
      </c>
      <c r="F3218" s="450"/>
      <c r="G3218" s="450">
        <v>0.65</v>
      </c>
      <c r="H3218" s="426">
        <f t="shared" si="50"/>
        <v>0.65</v>
      </c>
    </row>
    <row r="3219" spans="1:8" x14ac:dyDescent="0.25">
      <c r="A3219" s="449"/>
      <c r="B3219" s="449">
        <v>4382</v>
      </c>
      <c r="C3219" s="439" t="s">
        <v>9184</v>
      </c>
      <c r="D3219" s="449" t="s">
        <v>60</v>
      </c>
      <c r="E3219" s="449" t="s">
        <v>5365</v>
      </c>
      <c r="F3219" s="450"/>
      <c r="G3219" s="450">
        <v>1.0900000000000001</v>
      </c>
      <c r="H3219" s="426">
        <f t="shared" si="50"/>
        <v>1.0900000000000001</v>
      </c>
    </row>
    <row r="3220" spans="1:8" x14ac:dyDescent="0.25">
      <c r="A3220" s="449"/>
      <c r="B3220" s="449">
        <v>4354</v>
      </c>
      <c r="C3220" s="439" t="s">
        <v>9185</v>
      </c>
      <c r="D3220" s="449" t="s">
        <v>60</v>
      </c>
      <c r="E3220" s="449" t="s">
        <v>5365</v>
      </c>
      <c r="F3220" s="450"/>
      <c r="G3220" s="450">
        <v>45.65</v>
      </c>
      <c r="H3220" s="426">
        <f t="shared" si="50"/>
        <v>45.65</v>
      </c>
    </row>
    <row r="3221" spans="1:8" x14ac:dyDescent="0.25">
      <c r="A3221" s="449"/>
      <c r="B3221" s="449">
        <v>40839</v>
      </c>
      <c r="C3221" s="439" t="s">
        <v>9186</v>
      </c>
      <c r="D3221" s="449" t="s">
        <v>8133</v>
      </c>
      <c r="E3221" s="449" t="s">
        <v>5365</v>
      </c>
      <c r="F3221" s="450"/>
      <c r="G3221" s="450">
        <v>109.84</v>
      </c>
      <c r="H3221" s="426">
        <f t="shared" si="50"/>
        <v>109.84</v>
      </c>
    </row>
    <row r="3222" spans="1:8" x14ac:dyDescent="0.25">
      <c r="A3222" s="449"/>
      <c r="B3222" s="449">
        <v>40552</v>
      </c>
      <c r="C3222" s="439" t="s">
        <v>9187</v>
      </c>
      <c r="D3222" s="449" t="s">
        <v>8133</v>
      </c>
      <c r="E3222" s="449" t="s">
        <v>5365</v>
      </c>
      <c r="F3222" s="450"/>
      <c r="G3222" s="450">
        <v>45.45</v>
      </c>
      <c r="H3222" s="426">
        <f t="shared" si="50"/>
        <v>45.45</v>
      </c>
    </row>
    <row r="3223" spans="1:8" x14ac:dyDescent="0.25">
      <c r="A3223" s="449"/>
      <c r="B3223" s="449">
        <v>40549</v>
      </c>
      <c r="C3223" s="439" t="s">
        <v>9188</v>
      </c>
      <c r="D3223" s="449" t="s">
        <v>8133</v>
      </c>
      <c r="E3223" s="449" t="s">
        <v>5365</v>
      </c>
      <c r="F3223" s="450"/>
      <c r="G3223" s="450">
        <v>179.92</v>
      </c>
      <c r="H3223" s="426">
        <f t="shared" si="50"/>
        <v>179.92</v>
      </c>
    </row>
    <row r="3224" spans="1:8" x14ac:dyDescent="0.25">
      <c r="A3224" s="449"/>
      <c r="B3224" s="449">
        <v>43965</v>
      </c>
      <c r="C3224" s="439" t="s">
        <v>15030</v>
      </c>
      <c r="D3224" s="449" t="s">
        <v>60</v>
      </c>
      <c r="E3224" s="449" t="s">
        <v>5365</v>
      </c>
      <c r="F3224" s="450"/>
      <c r="G3224" s="450">
        <v>0.45</v>
      </c>
      <c r="H3224" s="426">
        <f t="shared" si="50"/>
        <v>0.45</v>
      </c>
    </row>
    <row r="3225" spans="1:8" x14ac:dyDescent="0.25">
      <c r="A3225" s="449"/>
      <c r="B3225" s="449">
        <v>4385</v>
      </c>
      <c r="C3225" s="439" t="s">
        <v>9189</v>
      </c>
      <c r="D3225" s="449" t="s">
        <v>9190</v>
      </c>
      <c r="E3225" s="449" t="s">
        <v>5365</v>
      </c>
      <c r="F3225" s="450">
        <v>2651.24</v>
      </c>
      <c r="G3225" s="450">
        <v>2902.64</v>
      </c>
      <c r="H3225" s="426">
        <f t="shared" si="50"/>
        <v>2651.24</v>
      </c>
    </row>
    <row r="3226" spans="1:8" x14ac:dyDescent="0.25">
      <c r="A3226" s="449"/>
      <c r="B3226" s="449">
        <v>45236</v>
      </c>
      <c r="C3226" s="439" t="s">
        <v>13612</v>
      </c>
      <c r="D3226" s="449" t="s">
        <v>81</v>
      </c>
      <c r="E3226" s="449" t="s">
        <v>5365</v>
      </c>
      <c r="F3226" s="450">
        <v>19.48</v>
      </c>
      <c r="G3226" s="450">
        <v>21.33</v>
      </c>
      <c r="H3226" s="426">
        <f t="shared" si="50"/>
        <v>19.48</v>
      </c>
    </row>
    <row r="3227" spans="1:8" x14ac:dyDescent="0.25">
      <c r="A3227" s="449"/>
      <c r="B3227" s="449">
        <v>20078</v>
      </c>
      <c r="C3227" s="439" t="s">
        <v>9191</v>
      </c>
      <c r="D3227" s="449" t="s">
        <v>60</v>
      </c>
      <c r="E3227" s="449" t="s">
        <v>5365</v>
      </c>
      <c r="F3227" s="450">
        <v>34.61</v>
      </c>
      <c r="G3227" s="450">
        <v>25.08</v>
      </c>
      <c r="H3227" s="426">
        <f t="shared" si="50"/>
        <v>34.61</v>
      </c>
    </row>
    <row r="3228" spans="1:8" x14ac:dyDescent="0.25">
      <c r="A3228" s="449"/>
      <c r="B3228" s="449">
        <v>39897</v>
      </c>
      <c r="C3228" s="439" t="s">
        <v>9192</v>
      </c>
      <c r="D3228" s="449" t="s">
        <v>60</v>
      </c>
      <c r="E3228" s="449" t="s">
        <v>5365</v>
      </c>
      <c r="F3228" s="450"/>
      <c r="G3228" s="450">
        <v>56.57</v>
      </c>
      <c r="H3228" s="426">
        <f t="shared" si="50"/>
        <v>56.57</v>
      </c>
    </row>
    <row r="3229" spans="1:8" x14ac:dyDescent="0.25">
      <c r="A3229" s="449"/>
      <c r="B3229" s="449">
        <v>118</v>
      </c>
      <c r="C3229" s="439" t="s">
        <v>9193</v>
      </c>
      <c r="D3229" s="449" t="s">
        <v>60</v>
      </c>
      <c r="E3229" s="449" t="s">
        <v>5365</v>
      </c>
      <c r="F3229" s="450">
        <v>73.180000000000007</v>
      </c>
      <c r="G3229" s="450">
        <v>53.04</v>
      </c>
      <c r="H3229" s="426">
        <f t="shared" si="50"/>
        <v>73.180000000000007</v>
      </c>
    </row>
    <row r="3230" spans="1:8" x14ac:dyDescent="0.25">
      <c r="A3230" s="449"/>
      <c r="B3230" s="449">
        <v>4396</v>
      </c>
      <c r="C3230" s="439" t="s">
        <v>9194</v>
      </c>
      <c r="D3230" s="449" t="s">
        <v>71</v>
      </c>
      <c r="E3230" s="449" t="s">
        <v>5365</v>
      </c>
      <c r="F3230" s="450">
        <v>307.39999999999998</v>
      </c>
      <c r="G3230" s="450">
        <v>238.45</v>
      </c>
      <c r="H3230" s="426">
        <f t="shared" si="50"/>
        <v>307.39999999999998</v>
      </c>
    </row>
    <row r="3231" spans="1:8" x14ac:dyDescent="0.25">
      <c r="A3231" s="449"/>
      <c r="B3231" s="449">
        <v>36881</v>
      </c>
      <c r="C3231" s="439" t="s">
        <v>9195</v>
      </c>
      <c r="D3231" s="449" t="s">
        <v>71</v>
      </c>
      <c r="E3231" s="449" t="s">
        <v>5365</v>
      </c>
      <c r="F3231" s="450">
        <v>224.42</v>
      </c>
      <c r="G3231" s="450">
        <v>174.08</v>
      </c>
      <c r="H3231" s="426">
        <f t="shared" si="50"/>
        <v>224.42</v>
      </c>
    </row>
    <row r="3232" spans="1:8" x14ac:dyDescent="0.25">
      <c r="A3232" s="449"/>
      <c r="B3232" s="449">
        <v>4397</v>
      </c>
      <c r="C3232" s="439" t="s">
        <v>9196</v>
      </c>
      <c r="D3232" s="449" t="s">
        <v>71</v>
      </c>
      <c r="E3232" s="449" t="s">
        <v>5365</v>
      </c>
      <c r="F3232" s="450">
        <v>312.52999999999997</v>
      </c>
      <c r="G3232" s="450">
        <v>242.43</v>
      </c>
      <c r="H3232" s="426">
        <f t="shared" si="50"/>
        <v>312.52999999999997</v>
      </c>
    </row>
    <row r="3233" spans="1:8" x14ac:dyDescent="0.25">
      <c r="A3233" s="449"/>
      <c r="B3233" s="449">
        <v>36882</v>
      </c>
      <c r="C3233" s="439" t="s">
        <v>9197</v>
      </c>
      <c r="D3233" s="449" t="s">
        <v>71</v>
      </c>
      <c r="E3233" s="449" t="s">
        <v>5365</v>
      </c>
      <c r="F3233" s="450">
        <v>228.84</v>
      </c>
      <c r="G3233" s="450">
        <v>177.51</v>
      </c>
      <c r="H3233" s="426">
        <f t="shared" si="50"/>
        <v>228.84</v>
      </c>
    </row>
    <row r="3234" spans="1:8" x14ac:dyDescent="0.25">
      <c r="A3234" s="449"/>
      <c r="B3234" s="449">
        <v>4751</v>
      </c>
      <c r="C3234" s="439" t="s">
        <v>9198</v>
      </c>
      <c r="D3234" s="449" t="s">
        <v>69</v>
      </c>
      <c r="E3234" s="449" t="s">
        <v>5365</v>
      </c>
      <c r="F3234" s="450">
        <v>21.06</v>
      </c>
      <c r="G3234" s="450">
        <v>24.1</v>
      </c>
      <c r="H3234" s="426">
        <f t="shared" si="50"/>
        <v>21.06</v>
      </c>
    </row>
    <row r="3235" spans="1:8" x14ac:dyDescent="0.25">
      <c r="A3235" s="449"/>
      <c r="B3235" s="449">
        <v>41066</v>
      </c>
      <c r="C3235" s="439" t="s">
        <v>9199</v>
      </c>
      <c r="D3235" s="449" t="s">
        <v>109</v>
      </c>
      <c r="E3235" s="449" t="s">
        <v>5365</v>
      </c>
      <c r="F3235" s="450">
        <v>3701.79</v>
      </c>
      <c r="G3235" s="450">
        <v>4223.0200000000004</v>
      </c>
      <c r="H3235" s="426">
        <f t="shared" si="50"/>
        <v>3701.79</v>
      </c>
    </row>
    <row r="3236" spans="1:8" x14ac:dyDescent="0.25">
      <c r="A3236" s="449"/>
      <c r="B3236" s="449">
        <v>39604</v>
      </c>
      <c r="C3236" s="439" t="s">
        <v>9200</v>
      </c>
      <c r="D3236" s="449" t="s">
        <v>60</v>
      </c>
      <c r="E3236" s="449" t="s">
        <v>5365</v>
      </c>
      <c r="F3236" s="450">
        <v>13.38</v>
      </c>
      <c r="G3236" s="450">
        <v>14.58</v>
      </c>
      <c r="H3236" s="426">
        <f t="shared" si="50"/>
        <v>13.38</v>
      </c>
    </row>
    <row r="3237" spans="1:8" x14ac:dyDescent="0.25">
      <c r="A3237" s="449"/>
      <c r="B3237" s="449">
        <v>39605</v>
      </c>
      <c r="C3237" s="439" t="s">
        <v>9201</v>
      </c>
      <c r="D3237" s="449" t="s">
        <v>60</v>
      </c>
      <c r="E3237" s="449" t="s">
        <v>5365</v>
      </c>
      <c r="F3237" s="450">
        <v>14.54</v>
      </c>
      <c r="G3237" s="450">
        <v>15.84</v>
      </c>
      <c r="H3237" s="426">
        <f t="shared" si="50"/>
        <v>14.54</v>
      </c>
    </row>
    <row r="3238" spans="1:8" x14ac:dyDescent="0.25">
      <c r="A3238" s="449"/>
      <c r="B3238" s="449">
        <v>39606</v>
      </c>
      <c r="C3238" s="439" t="s">
        <v>9202</v>
      </c>
      <c r="D3238" s="449" t="s">
        <v>60</v>
      </c>
      <c r="E3238" s="449" t="s">
        <v>5365</v>
      </c>
      <c r="F3238" s="450">
        <v>25.46</v>
      </c>
      <c r="G3238" s="450">
        <v>27.73</v>
      </c>
      <c r="H3238" s="426">
        <f t="shared" si="50"/>
        <v>25.46</v>
      </c>
    </row>
    <row r="3239" spans="1:8" x14ac:dyDescent="0.25">
      <c r="A3239" s="449"/>
      <c r="B3239" s="449">
        <v>39607</v>
      </c>
      <c r="C3239" s="439" t="s">
        <v>9203</v>
      </c>
      <c r="D3239" s="449" t="s">
        <v>60</v>
      </c>
      <c r="E3239" s="449" t="s">
        <v>5365</v>
      </c>
      <c r="F3239" s="450">
        <v>34.44</v>
      </c>
      <c r="G3239" s="450">
        <v>37.520000000000003</v>
      </c>
      <c r="H3239" s="426">
        <f t="shared" si="50"/>
        <v>34.44</v>
      </c>
    </row>
    <row r="3240" spans="1:8" x14ac:dyDescent="0.25">
      <c r="A3240" s="449"/>
      <c r="B3240" s="449">
        <v>39594</v>
      </c>
      <c r="C3240" s="439" t="s">
        <v>9204</v>
      </c>
      <c r="D3240" s="449" t="s">
        <v>60</v>
      </c>
      <c r="E3240" s="449" t="s">
        <v>6189</v>
      </c>
      <c r="F3240" s="450">
        <v>344.23</v>
      </c>
      <c r="G3240" s="450">
        <v>323.68</v>
      </c>
      <c r="H3240" s="426">
        <f t="shared" si="50"/>
        <v>344.23</v>
      </c>
    </row>
    <row r="3241" spans="1:8" x14ac:dyDescent="0.25">
      <c r="A3241" s="449"/>
      <c r="B3241" s="449">
        <v>39596</v>
      </c>
      <c r="C3241" s="439" t="s">
        <v>9205</v>
      </c>
      <c r="D3241" s="449" t="s">
        <v>60</v>
      </c>
      <c r="E3241" s="449" t="s">
        <v>5365</v>
      </c>
      <c r="F3241" s="450">
        <v>921.88</v>
      </c>
      <c r="G3241" s="450">
        <v>866.84</v>
      </c>
      <c r="H3241" s="426">
        <f t="shared" si="50"/>
        <v>921.88</v>
      </c>
    </row>
    <row r="3242" spans="1:8" x14ac:dyDescent="0.25">
      <c r="A3242" s="449"/>
      <c r="B3242" s="449">
        <v>39595</v>
      </c>
      <c r="C3242" s="439" t="s">
        <v>9206</v>
      </c>
      <c r="D3242" s="449" t="s">
        <v>60</v>
      </c>
      <c r="E3242" s="449" t="s">
        <v>5365</v>
      </c>
      <c r="F3242" s="450">
        <v>2071.3200000000002</v>
      </c>
      <c r="G3242" s="450">
        <v>1947.67</v>
      </c>
      <c r="H3242" s="426">
        <f t="shared" si="50"/>
        <v>2071.3200000000002</v>
      </c>
    </row>
    <row r="3243" spans="1:8" x14ac:dyDescent="0.25">
      <c r="A3243" s="449"/>
      <c r="B3243" s="449">
        <v>39597</v>
      </c>
      <c r="C3243" s="439" t="s">
        <v>9207</v>
      </c>
      <c r="D3243" s="449" t="s">
        <v>60</v>
      </c>
      <c r="E3243" s="449" t="s">
        <v>5365</v>
      </c>
      <c r="F3243" s="450">
        <v>3249.15</v>
      </c>
      <c r="G3243" s="450">
        <v>3055.19</v>
      </c>
      <c r="H3243" s="426">
        <f t="shared" si="50"/>
        <v>3249.15</v>
      </c>
    </row>
    <row r="3244" spans="1:8" x14ac:dyDescent="0.25">
      <c r="A3244" s="449"/>
      <c r="B3244" s="449">
        <v>10731</v>
      </c>
      <c r="C3244" s="439" t="s">
        <v>9208</v>
      </c>
      <c r="D3244" s="449" t="s">
        <v>71</v>
      </c>
      <c r="E3244" s="449" t="s">
        <v>6189</v>
      </c>
      <c r="F3244" s="450"/>
      <c r="G3244" s="450">
        <v>45</v>
      </c>
      <c r="H3244" s="426">
        <f t="shared" si="50"/>
        <v>45</v>
      </c>
    </row>
    <row r="3245" spans="1:8" x14ac:dyDescent="0.25">
      <c r="A3245" s="449"/>
      <c r="B3245" s="449">
        <v>4704</v>
      </c>
      <c r="C3245" s="439" t="s">
        <v>9209</v>
      </c>
      <c r="D3245" s="449" t="s">
        <v>71</v>
      </c>
      <c r="E3245" s="449" t="s">
        <v>5365</v>
      </c>
      <c r="F3245" s="450"/>
      <c r="G3245" s="450">
        <v>40.61</v>
      </c>
      <c r="H3245" s="426">
        <f t="shared" si="50"/>
        <v>40.61</v>
      </c>
    </row>
    <row r="3246" spans="1:8" x14ac:dyDescent="0.25">
      <c r="A3246" s="449"/>
      <c r="B3246" s="449">
        <v>10730</v>
      </c>
      <c r="C3246" s="439" t="s">
        <v>9210</v>
      </c>
      <c r="D3246" s="449" t="s">
        <v>71</v>
      </c>
      <c r="E3246" s="449" t="s">
        <v>5365</v>
      </c>
      <c r="F3246" s="450"/>
      <c r="G3246" s="450">
        <v>43.51</v>
      </c>
      <c r="H3246" s="426">
        <f t="shared" si="50"/>
        <v>43.51</v>
      </c>
    </row>
    <row r="3247" spans="1:8" x14ac:dyDescent="0.25">
      <c r="A3247" s="449"/>
      <c r="B3247" s="449">
        <v>4720</v>
      </c>
      <c r="C3247" s="439" t="s">
        <v>9211</v>
      </c>
      <c r="D3247" s="449" t="s">
        <v>84</v>
      </c>
      <c r="E3247" s="449" t="s">
        <v>5365</v>
      </c>
      <c r="F3247" s="450">
        <v>111.69</v>
      </c>
      <c r="G3247" s="450">
        <v>89.8</v>
      </c>
      <c r="H3247" s="426">
        <f t="shared" si="50"/>
        <v>111.69</v>
      </c>
    </row>
    <row r="3248" spans="1:8" x14ac:dyDescent="0.25">
      <c r="A3248" s="449"/>
      <c r="B3248" s="449">
        <v>4721</v>
      </c>
      <c r="C3248" s="439" t="s">
        <v>9212</v>
      </c>
      <c r="D3248" s="449" t="s">
        <v>84</v>
      </c>
      <c r="E3248" s="449" t="s">
        <v>5365</v>
      </c>
      <c r="F3248" s="450">
        <v>96.74</v>
      </c>
      <c r="G3248" s="450">
        <v>77.78</v>
      </c>
      <c r="H3248" s="426">
        <f t="shared" si="50"/>
        <v>96.74</v>
      </c>
    </row>
    <row r="3249" spans="1:8" x14ac:dyDescent="0.25">
      <c r="A3249" s="449"/>
      <c r="B3249" s="449">
        <v>4718</v>
      </c>
      <c r="C3249" s="439" t="s">
        <v>9213</v>
      </c>
      <c r="D3249" s="449" t="s">
        <v>84</v>
      </c>
      <c r="E3249" s="449" t="s">
        <v>6189</v>
      </c>
      <c r="F3249" s="450">
        <v>97.25</v>
      </c>
      <c r="G3249" s="450">
        <v>78.19</v>
      </c>
      <c r="H3249" s="426">
        <f t="shared" si="50"/>
        <v>97.25</v>
      </c>
    </row>
    <row r="3250" spans="1:8" x14ac:dyDescent="0.25">
      <c r="A3250" s="449"/>
      <c r="B3250" s="449">
        <v>4722</v>
      </c>
      <c r="C3250" s="439" t="s">
        <v>9214</v>
      </c>
      <c r="D3250" s="449" t="s">
        <v>84</v>
      </c>
      <c r="E3250" s="449" t="s">
        <v>5365</v>
      </c>
      <c r="F3250" s="450">
        <v>91.38</v>
      </c>
      <c r="G3250" s="450">
        <v>73.47</v>
      </c>
      <c r="H3250" s="426">
        <f t="shared" si="50"/>
        <v>91.38</v>
      </c>
    </row>
    <row r="3251" spans="1:8" x14ac:dyDescent="0.25">
      <c r="A3251" s="449"/>
      <c r="B3251" s="449">
        <v>4730</v>
      </c>
      <c r="C3251" s="439" t="s">
        <v>9215</v>
      </c>
      <c r="D3251" s="449" t="s">
        <v>84</v>
      </c>
      <c r="E3251" s="449" t="s">
        <v>5365</v>
      </c>
      <c r="F3251" s="450">
        <v>90.93</v>
      </c>
      <c r="G3251" s="450">
        <v>73.11</v>
      </c>
      <c r="H3251" s="426">
        <f t="shared" si="50"/>
        <v>90.93</v>
      </c>
    </row>
    <row r="3252" spans="1:8" x14ac:dyDescent="0.25">
      <c r="A3252" s="449"/>
      <c r="B3252" s="449">
        <v>13186</v>
      </c>
      <c r="C3252" s="439" t="s">
        <v>9216</v>
      </c>
      <c r="D3252" s="449" t="s">
        <v>84</v>
      </c>
      <c r="E3252" s="449" t="s">
        <v>5365</v>
      </c>
      <c r="F3252" s="450">
        <v>104.92</v>
      </c>
      <c r="G3252" s="450">
        <v>84.35</v>
      </c>
      <c r="H3252" s="426">
        <f t="shared" si="50"/>
        <v>104.92</v>
      </c>
    </row>
    <row r="3253" spans="1:8" x14ac:dyDescent="0.25">
      <c r="A3253" s="449"/>
      <c r="B3253" s="449">
        <v>10737</v>
      </c>
      <c r="C3253" s="439" t="s">
        <v>9217</v>
      </c>
      <c r="D3253" s="449" t="s">
        <v>71</v>
      </c>
      <c r="E3253" s="449" t="s">
        <v>5365</v>
      </c>
      <c r="F3253" s="450"/>
      <c r="G3253" s="450">
        <v>141.41</v>
      </c>
      <c r="H3253" s="426">
        <f t="shared" si="50"/>
        <v>141.41</v>
      </c>
    </row>
    <row r="3254" spans="1:8" x14ac:dyDescent="0.25">
      <c r="A3254" s="449"/>
      <c r="B3254" s="449">
        <v>10734</v>
      </c>
      <c r="C3254" s="439" t="s">
        <v>9218</v>
      </c>
      <c r="D3254" s="449" t="s">
        <v>71</v>
      </c>
      <c r="E3254" s="449" t="s">
        <v>5365</v>
      </c>
      <c r="F3254" s="450"/>
      <c r="G3254" s="450">
        <v>84.12</v>
      </c>
      <c r="H3254" s="426">
        <f t="shared" si="50"/>
        <v>84.12</v>
      </c>
    </row>
    <row r="3255" spans="1:8" x14ac:dyDescent="0.25">
      <c r="A3255" s="449"/>
      <c r="B3255" s="449">
        <v>4708</v>
      </c>
      <c r="C3255" s="439" t="s">
        <v>9219</v>
      </c>
      <c r="D3255" s="449" t="s">
        <v>71</v>
      </c>
      <c r="E3255" s="449" t="s">
        <v>5365</v>
      </c>
      <c r="F3255" s="450"/>
      <c r="G3255" s="450">
        <v>163.16999999999999</v>
      </c>
      <c r="H3255" s="426">
        <f t="shared" si="50"/>
        <v>163.16999999999999</v>
      </c>
    </row>
    <row r="3256" spans="1:8" x14ac:dyDescent="0.25">
      <c r="A3256" s="449"/>
      <c r="B3256" s="449">
        <v>4712</v>
      </c>
      <c r="C3256" s="439" t="s">
        <v>9220</v>
      </c>
      <c r="D3256" s="449" t="s">
        <v>71</v>
      </c>
      <c r="E3256" s="449" t="s">
        <v>5365</v>
      </c>
      <c r="F3256" s="450"/>
      <c r="G3256" s="450">
        <v>79.77</v>
      </c>
      <c r="H3256" s="426">
        <f t="shared" si="50"/>
        <v>79.77</v>
      </c>
    </row>
    <row r="3257" spans="1:8" x14ac:dyDescent="0.25">
      <c r="A3257" s="449"/>
      <c r="B3257" s="449">
        <v>4710</v>
      </c>
      <c r="C3257" s="439" t="s">
        <v>9221</v>
      </c>
      <c r="D3257" s="449" t="s">
        <v>71</v>
      </c>
      <c r="E3257" s="449" t="s">
        <v>5365</v>
      </c>
      <c r="F3257" s="450"/>
      <c r="G3257" s="450">
        <v>255.82</v>
      </c>
      <c r="H3257" s="426">
        <f t="shared" si="50"/>
        <v>255.82</v>
      </c>
    </row>
    <row r="3258" spans="1:8" x14ac:dyDescent="0.25">
      <c r="A3258" s="449"/>
      <c r="B3258" s="449">
        <v>4750</v>
      </c>
      <c r="C3258" s="439" t="s">
        <v>9222</v>
      </c>
      <c r="D3258" s="449" t="s">
        <v>69</v>
      </c>
      <c r="E3258" s="449" t="s">
        <v>6189</v>
      </c>
      <c r="F3258" s="450">
        <v>21.06</v>
      </c>
      <c r="G3258" s="450">
        <v>24.1</v>
      </c>
      <c r="H3258" s="426">
        <f t="shared" si="50"/>
        <v>21.06</v>
      </c>
    </row>
    <row r="3259" spans="1:8" x14ac:dyDescent="0.25">
      <c r="A3259" s="449"/>
      <c r="B3259" s="449">
        <v>41065</v>
      </c>
      <c r="C3259" s="439" t="s">
        <v>9223</v>
      </c>
      <c r="D3259" s="449" t="s">
        <v>109</v>
      </c>
      <c r="E3259" s="449" t="s">
        <v>5365</v>
      </c>
      <c r="F3259" s="450">
        <v>3701.79</v>
      </c>
      <c r="G3259" s="450">
        <v>4223.0200000000004</v>
      </c>
      <c r="H3259" s="426">
        <f t="shared" si="50"/>
        <v>3701.79</v>
      </c>
    </row>
    <row r="3260" spans="1:8" x14ac:dyDescent="0.25">
      <c r="A3260" s="449"/>
      <c r="B3260" s="449">
        <v>34747</v>
      </c>
      <c r="C3260" s="439" t="s">
        <v>9224</v>
      </c>
      <c r="D3260" s="449" t="s">
        <v>73</v>
      </c>
      <c r="E3260" s="449" t="s">
        <v>5365</v>
      </c>
      <c r="F3260" s="450">
        <v>141.69</v>
      </c>
      <c r="G3260" s="450">
        <v>126.18</v>
      </c>
      <c r="H3260" s="426">
        <f t="shared" si="50"/>
        <v>141.69</v>
      </c>
    </row>
    <row r="3261" spans="1:8" x14ac:dyDescent="0.25">
      <c r="A3261" s="449"/>
      <c r="B3261" s="449">
        <v>4826</v>
      </c>
      <c r="C3261" s="439" t="s">
        <v>9225</v>
      </c>
      <c r="D3261" s="449" t="s">
        <v>73</v>
      </c>
      <c r="E3261" s="449" t="s">
        <v>5365</v>
      </c>
      <c r="F3261" s="450">
        <v>152.35</v>
      </c>
      <c r="G3261" s="450">
        <v>135.68</v>
      </c>
      <c r="H3261" s="426">
        <f t="shared" si="50"/>
        <v>152.35</v>
      </c>
    </row>
    <row r="3262" spans="1:8" x14ac:dyDescent="0.25">
      <c r="A3262" s="449"/>
      <c r="B3262" s="449">
        <v>41975</v>
      </c>
      <c r="C3262" s="439" t="s">
        <v>9226</v>
      </c>
      <c r="D3262" s="449" t="s">
        <v>71</v>
      </c>
      <c r="E3262" s="449" t="s">
        <v>5365</v>
      </c>
      <c r="F3262" s="450"/>
      <c r="G3262" s="450">
        <v>103.04</v>
      </c>
      <c r="H3262" s="426">
        <f t="shared" si="50"/>
        <v>103.04</v>
      </c>
    </row>
    <row r="3263" spans="1:8" x14ac:dyDescent="0.25">
      <c r="A3263" s="449"/>
      <c r="B3263" s="449">
        <v>4825</v>
      </c>
      <c r="C3263" s="439" t="s">
        <v>9227</v>
      </c>
      <c r="D3263" s="449" t="s">
        <v>73</v>
      </c>
      <c r="E3263" s="449" t="s">
        <v>5365</v>
      </c>
      <c r="F3263" s="450">
        <v>210.89</v>
      </c>
      <c r="G3263" s="450">
        <v>187.81</v>
      </c>
      <c r="H3263" s="426">
        <f t="shared" si="50"/>
        <v>210.89</v>
      </c>
    </row>
    <row r="3264" spans="1:8" x14ac:dyDescent="0.25">
      <c r="A3264" s="449"/>
      <c r="B3264" s="449">
        <v>34744</v>
      </c>
      <c r="C3264" s="439" t="s">
        <v>9228</v>
      </c>
      <c r="D3264" s="449" t="s">
        <v>71</v>
      </c>
      <c r="E3264" s="449" t="s">
        <v>5365</v>
      </c>
      <c r="F3264" s="450"/>
      <c r="G3264" s="450">
        <v>37.200000000000003</v>
      </c>
      <c r="H3264" s="426">
        <f t="shared" si="50"/>
        <v>37.200000000000003</v>
      </c>
    </row>
    <row r="3265" spans="1:8" x14ac:dyDescent="0.25">
      <c r="A3265" s="449"/>
      <c r="B3265" s="449">
        <v>39430</v>
      </c>
      <c r="C3265" s="439" t="s">
        <v>9229</v>
      </c>
      <c r="D3265" s="449" t="s">
        <v>60</v>
      </c>
      <c r="E3265" s="449" t="s">
        <v>5365</v>
      </c>
      <c r="F3265" s="450">
        <v>2.0299999999999998</v>
      </c>
      <c r="G3265" s="450">
        <v>1.64</v>
      </c>
      <c r="H3265" s="426">
        <f t="shared" si="50"/>
        <v>2.0299999999999998</v>
      </c>
    </row>
    <row r="3266" spans="1:8" x14ac:dyDescent="0.25">
      <c r="A3266" s="449"/>
      <c r="B3266" s="449">
        <v>39573</v>
      </c>
      <c r="C3266" s="439" t="s">
        <v>9230</v>
      </c>
      <c r="D3266" s="449" t="s">
        <v>60</v>
      </c>
      <c r="E3266" s="449" t="s">
        <v>5365</v>
      </c>
      <c r="F3266" s="450">
        <v>2</v>
      </c>
      <c r="G3266" s="450">
        <v>1.61</v>
      </c>
      <c r="H3266" s="426">
        <f t="shared" si="50"/>
        <v>2</v>
      </c>
    </row>
    <row r="3267" spans="1:8" x14ac:dyDescent="0.25">
      <c r="A3267" s="449"/>
      <c r="B3267" s="449">
        <v>38410</v>
      </c>
      <c r="C3267" s="439" t="s">
        <v>9231</v>
      </c>
      <c r="D3267" s="449" t="s">
        <v>60</v>
      </c>
      <c r="E3267" s="449" t="s">
        <v>5365</v>
      </c>
      <c r="F3267" s="450">
        <v>14349.49</v>
      </c>
      <c r="G3267" s="450">
        <v>15844.59</v>
      </c>
      <c r="H3267" s="426">
        <f t="shared" si="50"/>
        <v>14349.49</v>
      </c>
    </row>
    <row r="3268" spans="1:8" x14ac:dyDescent="0.25">
      <c r="A3268" s="449"/>
      <c r="B3268" s="449">
        <v>43082</v>
      </c>
      <c r="C3268" s="439" t="s">
        <v>9232</v>
      </c>
      <c r="D3268" s="449" t="s">
        <v>81</v>
      </c>
      <c r="E3268" s="449" t="s">
        <v>6189</v>
      </c>
      <c r="F3268" s="450">
        <v>10.48</v>
      </c>
      <c r="G3268" s="450">
        <v>10</v>
      </c>
      <c r="H3268" s="426">
        <f t="shared" si="50"/>
        <v>10.48</v>
      </c>
    </row>
    <row r="3269" spans="1:8" x14ac:dyDescent="0.25">
      <c r="A3269" s="449"/>
      <c r="B3269" s="449">
        <v>43083</v>
      </c>
      <c r="C3269" s="439" t="s">
        <v>9233</v>
      </c>
      <c r="D3269" s="449" t="s">
        <v>81</v>
      </c>
      <c r="E3269" s="449" t="s">
        <v>5365</v>
      </c>
      <c r="F3269" s="450">
        <v>9.08</v>
      </c>
      <c r="G3269" s="450">
        <v>8.66</v>
      </c>
      <c r="H3269" s="426">
        <f t="shared" si="50"/>
        <v>9.08</v>
      </c>
    </row>
    <row r="3270" spans="1:8" x14ac:dyDescent="0.25">
      <c r="A3270" s="449"/>
      <c r="B3270" s="449">
        <v>40535</v>
      </c>
      <c r="C3270" s="439" t="s">
        <v>9234</v>
      </c>
      <c r="D3270" s="449" t="s">
        <v>81</v>
      </c>
      <c r="E3270" s="449" t="s">
        <v>5365</v>
      </c>
      <c r="F3270" s="450">
        <v>9.08</v>
      </c>
      <c r="G3270" s="450">
        <v>8.66</v>
      </c>
      <c r="H3270" s="426">
        <f t="shared" si="50"/>
        <v>9.08</v>
      </c>
    </row>
    <row r="3271" spans="1:8" x14ac:dyDescent="0.25">
      <c r="A3271" s="449"/>
      <c r="B3271" s="449">
        <v>40598</v>
      </c>
      <c r="C3271" s="439" t="s">
        <v>9235</v>
      </c>
      <c r="D3271" s="449" t="s">
        <v>81</v>
      </c>
      <c r="E3271" s="449" t="s">
        <v>5365</v>
      </c>
      <c r="F3271" s="450">
        <v>8.85</v>
      </c>
      <c r="G3271" s="450">
        <v>8.4499999999999993</v>
      </c>
      <c r="H3271" s="426">
        <f t="shared" si="50"/>
        <v>8.85</v>
      </c>
    </row>
    <row r="3272" spans="1:8" x14ac:dyDescent="0.25">
      <c r="A3272" s="449"/>
      <c r="B3272" s="449">
        <v>43692</v>
      </c>
      <c r="C3272" s="439" t="s">
        <v>9236</v>
      </c>
      <c r="D3272" s="449" t="s">
        <v>81</v>
      </c>
      <c r="E3272" s="449" t="s">
        <v>5365</v>
      </c>
      <c r="F3272" s="450">
        <v>9.56</v>
      </c>
      <c r="G3272" s="450">
        <v>9.1199999999999992</v>
      </c>
      <c r="H3272" s="426">
        <f t="shared" si="50"/>
        <v>9.56</v>
      </c>
    </row>
    <row r="3273" spans="1:8" x14ac:dyDescent="0.25">
      <c r="A3273" s="449"/>
      <c r="B3273" s="449">
        <v>43665</v>
      </c>
      <c r="C3273" s="439" t="s">
        <v>9237</v>
      </c>
      <c r="D3273" s="449" t="s">
        <v>81</v>
      </c>
      <c r="E3273" s="449" t="s">
        <v>5365</v>
      </c>
      <c r="F3273" s="450">
        <v>9.01</v>
      </c>
      <c r="G3273" s="450">
        <v>8.59</v>
      </c>
      <c r="H3273" s="426">
        <f t="shared" si="50"/>
        <v>9.01</v>
      </c>
    </row>
    <row r="3274" spans="1:8" x14ac:dyDescent="0.25">
      <c r="A3274" s="449"/>
      <c r="B3274" s="449">
        <v>10966</v>
      </c>
      <c r="C3274" s="439" t="s">
        <v>9238</v>
      </c>
      <c r="D3274" s="449" t="s">
        <v>81</v>
      </c>
      <c r="E3274" s="449" t="s">
        <v>5365</v>
      </c>
      <c r="F3274" s="450">
        <v>9.56</v>
      </c>
      <c r="G3274" s="450">
        <v>9.1199999999999992</v>
      </c>
      <c r="H3274" s="426">
        <f t="shared" si="50"/>
        <v>9.56</v>
      </c>
    </row>
    <row r="3275" spans="1:8" x14ac:dyDescent="0.25">
      <c r="A3275" s="449"/>
      <c r="B3275" s="449">
        <v>39427</v>
      </c>
      <c r="C3275" s="439" t="s">
        <v>9239</v>
      </c>
      <c r="D3275" s="449" t="s">
        <v>73</v>
      </c>
      <c r="E3275" s="449" t="s">
        <v>5365</v>
      </c>
      <c r="F3275" s="450">
        <v>5.4</v>
      </c>
      <c r="G3275" s="450">
        <v>4.3499999999999996</v>
      </c>
      <c r="H3275" s="426">
        <f t="shared" si="50"/>
        <v>5.4</v>
      </c>
    </row>
    <row r="3276" spans="1:8" x14ac:dyDescent="0.25">
      <c r="A3276" s="449"/>
      <c r="B3276" s="449">
        <v>39424</v>
      </c>
      <c r="C3276" s="439" t="s">
        <v>9240</v>
      </c>
      <c r="D3276" s="449" t="s">
        <v>73</v>
      </c>
      <c r="E3276" s="449" t="s">
        <v>5365</v>
      </c>
      <c r="F3276" s="450">
        <v>3.21</v>
      </c>
      <c r="G3276" s="450">
        <v>2.59</v>
      </c>
      <c r="H3276" s="426">
        <f t="shared" ref="H3276:H3339" si="51">IF(F3276&gt;0,F3276,G3276)</f>
        <v>3.21</v>
      </c>
    </row>
    <row r="3277" spans="1:8" x14ac:dyDescent="0.25">
      <c r="A3277" s="449"/>
      <c r="B3277" s="449">
        <v>39425</v>
      </c>
      <c r="C3277" s="439" t="s">
        <v>9241</v>
      </c>
      <c r="D3277" s="449" t="s">
        <v>73</v>
      </c>
      <c r="E3277" s="449" t="s">
        <v>5365</v>
      </c>
      <c r="F3277" s="450">
        <v>3.17</v>
      </c>
      <c r="G3277" s="450">
        <v>2.5499999999999998</v>
      </c>
      <c r="H3277" s="426">
        <f t="shared" si="51"/>
        <v>3.17</v>
      </c>
    </row>
    <row r="3278" spans="1:8" x14ac:dyDescent="0.25">
      <c r="A3278" s="449"/>
      <c r="B3278" s="449">
        <v>40664</v>
      </c>
      <c r="C3278" s="439" t="s">
        <v>9242</v>
      </c>
      <c r="D3278" s="449" t="s">
        <v>81</v>
      </c>
      <c r="E3278" s="449" t="s">
        <v>5365</v>
      </c>
      <c r="F3278" s="450">
        <v>18.62</v>
      </c>
      <c r="G3278" s="450">
        <v>17.77</v>
      </c>
      <c r="H3278" s="426">
        <f t="shared" si="51"/>
        <v>18.62</v>
      </c>
    </row>
    <row r="3279" spans="1:8" x14ac:dyDescent="0.25">
      <c r="A3279" s="449"/>
      <c r="B3279" s="449">
        <v>34360</v>
      </c>
      <c r="C3279" s="439" t="s">
        <v>9243</v>
      </c>
      <c r="D3279" s="449" t="s">
        <v>81</v>
      </c>
      <c r="E3279" s="449" t="s">
        <v>5365</v>
      </c>
      <c r="F3279" s="450">
        <v>54.12</v>
      </c>
      <c r="G3279" s="450">
        <v>43.16</v>
      </c>
      <c r="H3279" s="426">
        <f t="shared" si="51"/>
        <v>54.12</v>
      </c>
    </row>
    <row r="3280" spans="1:8" x14ac:dyDescent="0.25">
      <c r="A3280" s="449"/>
      <c r="B3280" s="449">
        <v>20259</v>
      </c>
      <c r="C3280" s="439" t="s">
        <v>9244</v>
      </c>
      <c r="D3280" s="449" t="s">
        <v>73</v>
      </c>
      <c r="E3280" s="449" t="s">
        <v>5365</v>
      </c>
      <c r="F3280" s="450"/>
      <c r="G3280" s="450">
        <v>13.6</v>
      </c>
      <c r="H3280" s="426">
        <f t="shared" si="51"/>
        <v>13.6</v>
      </c>
    </row>
    <row r="3281" spans="1:8" x14ac:dyDescent="0.25">
      <c r="A3281" s="449"/>
      <c r="B3281" s="449">
        <v>14077</v>
      </c>
      <c r="C3281" s="439" t="s">
        <v>9245</v>
      </c>
      <c r="D3281" s="449" t="s">
        <v>73</v>
      </c>
      <c r="E3281" s="449" t="s">
        <v>5365</v>
      </c>
      <c r="F3281" s="450"/>
      <c r="G3281" s="450">
        <v>208.16</v>
      </c>
      <c r="H3281" s="426">
        <f t="shared" si="51"/>
        <v>208.16</v>
      </c>
    </row>
    <row r="3282" spans="1:8" x14ac:dyDescent="0.25">
      <c r="A3282" s="449"/>
      <c r="B3282" s="449">
        <v>3678</v>
      </c>
      <c r="C3282" s="439" t="s">
        <v>9246</v>
      </c>
      <c r="D3282" s="449" t="s">
        <v>73</v>
      </c>
      <c r="E3282" s="449" t="s">
        <v>5365</v>
      </c>
      <c r="F3282" s="450"/>
      <c r="G3282" s="450">
        <v>94.08</v>
      </c>
      <c r="H3282" s="426">
        <f t="shared" si="51"/>
        <v>94.08</v>
      </c>
    </row>
    <row r="3283" spans="1:8" x14ac:dyDescent="0.25">
      <c r="A3283" s="449"/>
      <c r="B3283" s="449">
        <v>11552</v>
      </c>
      <c r="C3283" s="439" t="s">
        <v>9247</v>
      </c>
      <c r="D3283" s="449" t="s">
        <v>73</v>
      </c>
      <c r="E3283" s="449" t="s">
        <v>5365</v>
      </c>
      <c r="F3283" s="450">
        <v>7.96</v>
      </c>
      <c r="G3283" s="450">
        <v>7.16</v>
      </c>
      <c r="H3283" s="426">
        <f t="shared" si="51"/>
        <v>7.96</v>
      </c>
    </row>
    <row r="3284" spans="1:8" x14ac:dyDescent="0.25">
      <c r="A3284" s="449"/>
      <c r="B3284" s="449">
        <v>585</v>
      </c>
      <c r="C3284" s="439" t="s">
        <v>9248</v>
      </c>
      <c r="D3284" s="449" t="s">
        <v>81</v>
      </c>
      <c r="E3284" s="449" t="s">
        <v>5365</v>
      </c>
      <c r="F3284" s="450">
        <v>43.29</v>
      </c>
      <c r="G3284" s="450">
        <v>34.53</v>
      </c>
      <c r="H3284" s="426">
        <f t="shared" si="51"/>
        <v>43.29</v>
      </c>
    </row>
    <row r="3285" spans="1:8" x14ac:dyDescent="0.25">
      <c r="A3285" s="449"/>
      <c r="B3285" s="449">
        <v>39418</v>
      </c>
      <c r="C3285" s="439" t="s">
        <v>9249</v>
      </c>
      <c r="D3285" s="449" t="s">
        <v>73</v>
      </c>
      <c r="E3285" s="449" t="s">
        <v>5365</v>
      </c>
      <c r="F3285" s="450">
        <v>6.02</v>
      </c>
      <c r="G3285" s="450">
        <v>4.8499999999999996</v>
      </c>
      <c r="H3285" s="426">
        <f t="shared" si="51"/>
        <v>6.02</v>
      </c>
    </row>
    <row r="3286" spans="1:8" x14ac:dyDescent="0.25">
      <c r="A3286" s="449"/>
      <c r="B3286" s="449">
        <v>39419</v>
      </c>
      <c r="C3286" s="439" t="s">
        <v>9250</v>
      </c>
      <c r="D3286" s="449" t="s">
        <v>73</v>
      </c>
      <c r="E3286" s="449" t="s">
        <v>5365</v>
      </c>
      <c r="F3286" s="450">
        <v>7.34</v>
      </c>
      <c r="G3286" s="450">
        <v>5.91</v>
      </c>
      <c r="H3286" s="426">
        <f t="shared" si="51"/>
        <v>7.34</v>
      </c>
    </row>
    <row r="3287" spans="1:8" x14ac:dyDescent="0.25">
      <c r="A3287" s="449"/>
      <c r="B3287" s="449">
        <v>39420</v>
      </c>
      <c r="C3287" s="439" t="s">
        <v>9251</v>
      </c>
      <c r="D3287" s="449" t="s">
        <v>73</v>
      </c>
      <c r="E3287" s="449" t="s">
        <v>5365</v>
      </c>
      <c r="F3287" s="450">
        <v>8.1</v>
      </c>
      <c r="G3287" s="450">
        <v>6.53</v>
      </c>
      <c r="H3287" s="426">
        <f t="shared" si="51"/>
        <v>8.1</v>
      </c>
    </row>
    <row r="3288" spans="1:8" x14ac:dyDescent="0.25">
      <c r="A3288" s="449"/>
      <c r="B3288" s="449">
        <v>39571</v>
      </c>
      <c r="C3288" s="439" t="s">
        <v>9252</v>
      </c>
      <c r="D3288" s="449" t="s">
        <v>73</v>
      </c>
      <c r="E3288" s="449" t="s">
        <v>5365</v>
      </c>
      <c r="F3288" s="450">
        <v>4.9000000000000004</v>
      </c>
      <c r="G3288" s="450">
        <v>3.94</v>
      </c>
      <c r="H3288" s="426">
        <f t="shared" si="51"/>
        <v>4.9000000000000004</v>
      </c>
    </row>
    <row r="3289" spans="1:8" x14ac:dyDescent="0.25">
      <c r="A3289" s="449"/>
      <c r="B3289" s="449">
        <v>39421</v>
      </c>
      <c r="C3289" s="439" t="s">
        <v>9253</v>
      </c>
      <c r="D3289" s="449" t="s">
        <v>73</v>
      </c>
      <c r="E3289" s="449" t="s">
        <v>5365</v>
      </c>
      <c r="F3289" s="450">
        <v>7.13</v>
      </c>
      <c r="G3289" s="450">
        <v>5.74</v>
      </c>
      <c r="H3289" s="426">
        <f t="shared" si="51"/>
        <v>7.13</v>
      </c>
    </row>
    <row r="3290" spans="1:8" x14ac:dyDescent="0.25">
      <c r="A3290" s="449"/>
      <c r="B3290" s="449">
        <v>39422</v>
      </c>
      <c r="C3290" s="439" t="s">
        <v>9254</v>
      </c>
      <c r="D3290" s="449" t="s">
        <v>73</v>
      </c>
      <c r="E3290" s="449" t="s">
        <v>6189</v>
      </c>
      <c r="F3290" s="450">
        <v>8.33</v>
      </c>
      <c r="G3290" s="450">
        <v>6.71</v>
      </c>
      <c r="H3290" s="426">
        <f t="shared" si="51"/>
        <v>8.33</v>
      </c>
    </row>
    <row r="3291" spans="1:8" x14ac:dyDescent="0.25">
      <c r="A3291" s="449"/>
      <c r="B3291" s="449">
        <v>39423</v>
      </c>
      <c r="C3291" s="439" t="s">
        <v>9255</v>
      </c>
      <c r="D3291" s="449" t="s">
        <v>73</v>
      </c>
      <c r="E3291" s="449" t="s">
        <v>5365</v>
      </c>
      <c r="F3291" s="450">
        <v>9.67</v>
      </c>
      <c r="G3291" s="450">
        <v>7.79</v>
      </c>
      <c r="H3291" s="426">
        <f t="shared" si="51"/>
        <v>9.67</v>
      </c>
    </row>
    <row r="3292" spans="1:8" x14ac:dyDescent="0.25">
      <c r="A3292" s="449"/>
      <c r="B3292" s="449">
        <v>39426</v>
      </c>
      <c r="C3292" s="439" t="s">
        <v>9256</v>
      </c>
      <c r="D3292" s="449" t="s">
        <v>73</v>
      </c>
      <c r="E3292" s="449" t="s">
        <v>5365</v>
      </c>
      <c r="F3292" s="450">
        <v>21.74</v>
      </c>
      <c r="G3292" s="450">
        <v>17.510000000000002</v>
      </c>
      <c r="H3292" s="426">
        <f t="shared" si="51"/>
        <v>21.74</v>
      </c>
    </row>
    <row r="3293" spans="1:8" x14ac:dyDescent="0.25">
      <c r="A3293" s="449"/>
      <c r="B3293" s="449">
        <v>39429</v>
      </c>
      <c r="C3293" s="439" t="s">
        <v>9257</v>
      </c>
      <c r="D3293" s="449" t="s">
        <v>73</v>
      </c>
      <c r="E3293" s="449" t="s">
        <v>5365</v>
      </c>
      <c r="F3293" s="450">
        <v>6.86</v>
      </c>
      <c r="G3293" s="450">
        <v>5.52</v>
      </c>
      <c r="H3293" s="426">
        <f t="shared" si="51"/>
        <v>6.86</v>
      </c>
    </row>
    <row r="3294" spans="1:8" x14ac:dyDescent="0.25">
      <c r="A3294" s="449"/>
      <c r="B3294" s="449">
        <v>39428</v>
      </c>
      <c r="C3294" s="439" t="s">
        <v>9258</v>
      </c>
      <c r="D3294" s="449" t="s">
        <v>73</v>
      </c>
      <c r="E3294" s="449" t="s">
        <v>5365</v>
      </c>
      <c r="F3294" s="450">
        <v>5.24</v>
      </c>
      <c r="G3294" s="450">
        <v>4.22</v>
      </c>
      <c r="H3294" s="426">
        <f t="shared" si="51"/>
        <v>5.24</v>
      </c>
    </row>
    <row r="3295" spans="1:8" x14ac:dyDescent="0.25">
      <c r="A3295" s="449"/>
      <c r="B3295" s="449">
        <v>39572</v>
      </c>
      <c r="C3295" s="439" t="s">
        <v>9259</v>
      </c>
      <c r="D3295" s="449" t="s">
        <v>73</v>
      </c>
      <c r="E3295" s="449" t="s">
        <v>5365</v>
      </c>
      <c r="F3295" s="450">
        <v>4.53</v>
      </c>
      <c r="G3295" s="450">
        <v>3.65</v>
      </c>
      <c r="H3295" s="426">
        <f t="shared" si="51"/>
        <v>4.53</v>
      </c>
    </row>
    <row r="3296" spans="1:8" x14ac:dyDescent="0.25">
      <c r="A3296" s="449"/>
      <c r="B3296" s="449">
        <v>39570</v>
      </c>
      <c r="C3296" s="439" t="s">
        <v>9260</v>
      </c>
      <c r="D3296" s="449" t="s">
        <v>73</v>
      </c>
      <c r="E3296" s="449" t="s">
        <v>5365</v>
      </c>
      <c r="F3296" s="450">
        <v>4.8099999999999996</v>
      </c>
      <c r="G3296" s="450">
        <v>3.87</v>
      </c>
      <c r="H3296" s="426">
        <f t="shared" si="51"/>
        <v>4.8099999999999996</v>
      </c>
    </row>
    <row r="3297" spans="1:8" x14ac:dyDescent="0.25">
      <c r="A3297" s="449"/>
      <c r="B3297" s="449">
        <v>39569</v>
      </c>
      <c r="C3297" s="439" t="s">
        <v>9261</v>
      </c>
      <c r="D3297" s="449" t="s">
        <v>73</v>
      </c>
      <c r="E3297" s="449" t="s">
        <v>5365</v>
      </c>
      <c r="F3297" s="450">
        <v>4.75</v>
      </c>
      <c r="G3297" s="450">
        <v>3.83</v>
      </c>
      <c r="H3297" s="426">
        <f t="shared" si="51"/>
        <v>4.75</v>
      </c>
    </row>
    <row r="3298" spans="1:8" x14ac:dyDescent="0.25">
      <c r="A3298" s="449"/>
      <c r="B3298" s="449">
        <v>39328</v>
      </c>
      <c r="C3298" s="439" t="s">
        <v>9262</v>
      </c>
      <c r="D3298" s="449" t="s">
        <v>73</v>
      </c>
      <c r="E3298" s="449" t="s">
        <v>5365</v>
      </c>
      <c r="F3298" s="450">
        <v>4.91</v>
      </c>
      <c r="G3298" s="450">
        <v>3.96</v>
      </c>
      <c r="H3298" s="426">
        <f t="shared" si="51"/>
        <v>4.91</v>
      </c>
    </row>
    <row r="3299" spans="1:8" x14ac:dyDescent="0.25">
      <c r="A3299" s="449"/>
      <c r="B3299" s="449">
        <v>39029</v>
      </c>
      <c r="C3299" s="439" t="s">
        <v>9263</v>
      </c>
      <c r="D3299" s="449" t="s">
        <v>73</v>
      </c>
      <c r="E3299" s="449" t="s">
        <v>5365</v>
      </c>
      <c r="F3299" s="450">
        <v>15.35</v>
      </c>
      <c r="G3299" s="450">
        <v>12.36</v>
      </c>
      <c r="H3299" s="426">
        <f t="shared" si="51"/>
        <v>15.35</v>
      </c>
    </row>
    <row r="3300" spans="1:8" x14ac:dyDescent="0.25">
      <c r="A3300" s="449"/>
      <c r="B3300" s="449">
        <v>39028</v>
      </c>
      <c r="C3300" s="439" t="s">
        <v>9264</v>
      </c>
      <c r="D3300" s="449" t="s">
        <v>73</v>
      </c>
      <c r="E3300" s="449" t="s">
        <v>5365</v>
      </c>
      <c r="F3300" s="450">
        <v>8.93</v>
      </c>
      <c r="G3300" s="450">
        <v>7.2</v>
      </c>
      <c r="H3300" s="426">
        <f t="shared" si="51"/>
        <v>8.93</v>
      </c>
    </row>
    <row r="3301" spans="1:8" x14ac:dyDescent="0.25">
      <c r="A3301" s="449"/>
      <c r="B3301" s="449">
        <v>38541</v>
      </c>
      <c r="C3301" s="439" t="s">
        <v>9265</v>
      </c>
      <c r="D3301" s="449" t="s">
        <v>60</v>
      </c>
      <c r="E3301" s="449" t="s">
        <v>5365</v>
      </c>
      <c r="F3301" s="450">
        <v>4405405.4000000004</v>
      </c>
      <c r="G3301" s="450">
        <v>4580464.04</v>
      </c>
      <c r="H3301" s="426">
        <f t="shared" si="51"/>
        <v>4405405.4000000004</v>
      </c>
    </row>
    <row r="3302" spans="1:8" x14ac:dyDescent="0.25">
      <c r="A3302" s="449"/>
      <c r="B3302" s="449">
        <v>38542</v>
      </c>
      <c r="C3302" s="439" t="s">
        <v>9266</v>
      </c>
      <c r="D3302" s="449" t="s">
        <v>60</v>
      </c>
      <c r="E3302" s="449" t="s">
        <v>5365</v>
      </c>
      <c r="F3302" s="450">
        <v>6754954.96</v>
      </c>
      <c r="G3302" s="450">
        <v>7023378.2199999997</v>
      </c>
      <c r="H3302" s="426">
        <f t="shared" si="51"/>
        <v>6754954.96</v>
      </c>
    </row>
    <row r="3303" spans="1:8" x14ac:dyDescent="0.25">
      <c r="A3303" s="449"/>
      <c r="B3303" s="449">
        <v>45080</v>
      </c>
      <c r="C3303" s="439" t="s">
        <v>9267</v>
      </c>
      <c r="D3303" s="449" t="s">
        <v>60</v>
      </c>
      <c r="E3303" s="449" t="s">
        <v>5365</v>
      </c>
      <c r="F3303" s="450">
        <v>14629.08</v>
      </c>
      <c r="G3303" s="450">
        <v>15210.4</v>
      </c>
      <c r="H3303" s="426">
        <f t="shared" si="51"/>
        <v>14629.08</v>
      </c>
    </row>
    <row r="3304" spans="1:8" x14ac:dyDescent="0.25">
      <c r="A3304" s="449"/>
      <c r="B3304" s="449">
        <v>38543</v>
      </c>
      <c r="C3304" s="439" t="s">
        <v>9268</v>
      </c>
      <c r="D3304" s="449" t="s">
        <v>60</v>
      </c>
      <c r="E3304" s="449" t="s">
        <v>5365</v>
      </c>
      <c r="F3304" s="450">
        <v>1375471.09</v>
      </c>
      <c r="G3304" s="450">
        <v>1430128.52</v>
      </c>
      <c r="H3304" s="426">
        <f t="shared" si="51"/>
        <v>1375471.09</v>
      </c>
    </row>
    <row r="3305" spans="1:8" x14ac:dyDescent="0.25">
      <c r="A3305" s="449"/>
      <c r="B3305" s="449">
        <v>44002</v>
      </c>
      <c r="C3305" s="439" t="s">
        <v>9269</v>
      </c>
      <c r="D3305" s="449" t="s">
        <v>60</v>
      </c>
      <c r="E3305" s="449" t="s">
        <v>5365</v>
      </c>
      <c r="F3305" s="450">
        <v>6424745.3200000003</v>
      </c>
      <c r="G3305" s="450">
        <v>6680046.96</v>
      </c>
      <c r="H3305" s="426">
        <f t="shared" si="51"/>
        <v>6424745.3200000003</v>
      </c>
    </row>
    <row r="3306" spans="1:8" x14ac:dyDescent="0.25">
      <c r="A3306" s="449"/>
      <c r="B3306" s="449">
        <v>43886</v>
      </c>
      <c r="C3306" s="439" t="s">
        <v>9270</v>
      </c>
      <c r="D3306" s="449" t="s">
        <v>60</v>
      </c>
      <c r="E3306" s="449" t="s">
        <v>5365</v>
      </c>
      <c r="F3306" s="450">
        <v>3118050.96</v>
      </c>
      <c r="G3306" s="450">
        <v>3241953.69</v>
      </c>
      <c r="H3306" s="426">
        <f t="shared" si="51"/>
        <v>3118050.96</v>
      </c>
    </row>
    <row r="3307" spans="1:8" x14ac:dyDescent="0.25">
      <c r="A3307" s="449"/>
      <c r="B3307" s="449">
        <v>40791</v>
      </c>
      <c r="C3307" s="439" t="s">
        <v>9271</v>
      </c>
      <c r="D3307" s="449" t="s">
        <v>60</v>
      </c>
      <c r="E3307" s="449" t="s">
        <v>5365</v>
      </c>
      <c r="F3307" s="450">
        <v>50618.9</v>
      </c>
      <c r="G3307" s="450">
        <v>38893.800000000003</v>
      </c>
      <c r="H3307" s="426">
        <f t="shared" si="51"/>
        <v>50618.9</v>
      </c>
    </row>
    <row r="3308" spans="1:8" x14ac:dyDescent="0.25">
      <c r="A3308" s="449"/>
      <c r="B3308" s="449">
        <v>44003</v>
      </c>
      <c r="C3308" s="439" t="s">
        <v>9272</v>
      </c>
      <c r="D3308" s="449" t="s">
        <v>60</v>
      </c>
      <c r="E3308" s="449" t="s">
        <v>5365</v>
      </c>
      <c r="F3308" s="450">
        <v>8928288.3200000003</v>
      </c>
      <c r="G3308" s="450">
        <v>9283073.8499999996</v>
      </c>
      <c r="H3308" s="426">
        <f t="shared" si="51"/>
        <v>8928288.3200000003</v>
      </c>
    </row>
    <row r="3309" spans="1:8" x14ac:dyDescent="0.25">
      <c r="A3309" s="449"/>
      <c r="B3309" s="449">
        <v>44548</v>
      </c>
      <c r="C3309" s="439" t="s">
        <v>9273</v>
      </c>
      <c r="D3309" s="449" t="s">
        <v>60</v>
      </c>
      <c r="E3309" s="449" t="s">
        <v>5365</v>
      </c>
      <c r="F3309" s="450">
        <v>2730480.07</v>
      </c>
      <c r="G3309" s="450">
        <v>2838981.81</v>
      </c>
      <c r="H3309" s="426">
        <f t="shared" si="51"/>
        <v>2730480.07</v>
      </c>
    </row>
    <row r="3310" spans="1:8" x14ac:dyDescent="0.25">
      <c r="A3310" s="449"/>
      <c r="B3310" s="449">
        <v>44550</v>
      </c>
      <c r="C3310" s="439" t="s">
        <v>9274</v>
      </c>
      <c r="D3310" s="449" t="s">
        <v>60</v>
      </c>
      <c r="E3310" s="449" t="s">
        <v>5365</v>
      </c>
      <c r="F3310" s="450">
        <v>8566457.6600000001</v>
      </c>
      <c r="G3310" s="450">
        <v>8906865.0399999991</v>
      </c>
      <c r="H3310" s="426">
        <f t="shared" si="51"/>
        <v>8566457.6600000001</v>
      </c>
    </row>
    <row r="3311" spans="1:8" x14ac:dyDescent="0.25">
      <c r="A3311" s="449"/>
      <c r="B3311" s="449">
        <v>44549</v>
      </c>
      <c r="C3311" s="439" t="s">
        <v>9275</v>
      </c>
      <c r="D3311" s="449" t="s">
        <v>60</v>
      </c>
      <c r="E3311" s="449" t="s">
        <v>5365</v>
      </c>
      <c r="F3311" s="450">
        <v>6264222.1900000004</v>
      </c>
      <c r="G3311" s="450">
        <v>6513145.0800000001</v>
      </c>
      <c r="H3311" s="426">
        <f t="shared" si="51"/>
        <v>6264222.1900000004</v>
      </c>
    </row>
    <row r="3312" spans="1:8" x14ac:dyDescent="0.25">
      <c r="A3312" s="449"/>
      <c r="B3312" s="449">
        <v>41982</v>
      </c>
      <c r="C3312" s="439" t="s">
        <v>9276</v>
      </c>
      <c r="D3312" s="449" t="s">
        <v>60</v>
      </c>
      <c r="E3312" s="449" t="s">
        <v>5365</v>
      </c>
      <c r="F3312" s="450">
        <v>1664264.23</v>
      </c>
      <c r="G3312" s="450">
        <v>1730397.49</v>
      </c>
      <c r="H3312" s="426">
        <f t="shared" si="51"/>
        <v>1664264.23</v>
      </c>
    </row>
    <row r="3313" spans="1:8" x14ac:dyDescent="0.25">
      <c r="A3313" s="449"/>
      <c r="B3313" s="449">
        <v>39012</v>
      </c>
      <c r="C3313" s="439" t="s">
        <v>9277</v>
      </c>
      <c r="D3313" s="449" t="s">
        <v>60</v>
      </c>
      <c r="E3313" s="449" t="s">
        <v>5365</v>
      </c>
      <c r="F3313" s="450">
        <v>976531.53</v>
      </c>
      <c r="G3313" s="450">
        <v>1015336.2</v>
      </c>
      <c r="H3313" s="426">
        <f t="shared" si="51"/>
        <v>976531.53</v>
      </c>
    </row>
    <row r="3314" spans="1:8" x14ac:dyDescent="0.25">
      <c r="A3314" s="449"/>
      <c r="B3314" s="449">
        <v>40435</v>
      </c>
      <c r="C3314" s="439" t="s">
        <v>9278</v>
      </c>
      <c r="D3314" s="449" t="s">
        <v>60</v>
      </c>
      <c r="E3314" s="449" t="s">
        <v>5365</v>
      </c>
      <c r="F3314" s="450">
        <v>986082.43</v>
      </c>
      <c r="G3314" s="450">
        <v>1025266.63</v>
      </c>
      <c r="H3314" s="426">
        <f t="shared" si="51"/>
        <v>986082.43</v>
      </c>
    </row>
    <row r="3315" spans="1:8" x14ac:dyDescent="0.25">
      <c r="A3315" s="449"/>
      <c r="B3315" s="449">
        <v>45265</v>
      </c>
      <c r="C3315" s="439" t="s">
        <v>13613</v>
      </c>
      <c r="D3315" s="449" t="s">
        <v>6583</v>
      </c>
      <c r="E3315" s="449" t="s">
        <v>5365</v>
      </c>
      <c r="F3315" s="450">
        <v>39.6</v>
      </c>
      <c r="G3315" s="450">
        <v>36.32</v>
      </c>
      <c r="H3315" s="426">
        <f t="shared" si="51"/>
        <v>39.6</v>
      </c>
    </row>
    <row r="3316" spans="1:8" x14ac:dyDescent="0.25">
      <c r="A3316" s="449"/>
      <c r="B3316" s="449">
        <v>13617</v>
      </c>
      <c r="C3316" s="439" t="s">
        <v>9279</v>
      </c>
      <c r="D3316" s="449" t="s">
        <v>60</v>
      </c>
      <c r="E3316" s="449" t="s">
        <v>5365</v>
      </c>
      <c r="F3316" s="450">
        <v>106459.43</v>
      </c>
      <c r="G3316" s="450">
        <v>106459.43</v>
      </c>
      <c r="H3316" s="426">
        <f t="shared" si="51"/>
        <v>106459.43</v>
      </c>
    </row>
    <row r="3317" spans="1:8" x14ac:dyDescent="0.25">
      <c r="A3317" s="449"/>
      <c r="B3317" s="449">
        <v>35274</v>
      </c>
      <c r="C3317" s="439" t="s">
        <v>9280</v>
      </c>
      <c r="D3317" s="449" t="s">
        <v>73</v>
      </c>
      <c r="E3317" s="449" t="s">
        <v>5365</v>
      </c>
      <c r="F3317" s="450">
        <v>47.69</v>
      </c>
      <c r="G3317" s="450">
        <v>63.41</v>
      </c>
      <c r="H3317" s="426">
        <f t="shared" si="51"/>
        <v>47.69</v>
      </c>
    </row>
    <row r="3318" spans="1:8" x14ac:dyDescent="0.25">
      <c r="A3318" s="449"/>
      <c r="B3318" s="449">
        <v>35275</v>
      </c>
      <c r="C3318" s="439" t="s">
        <v>9281</v>
      </c>
      <c r="D3318" s="449" t="s">
        <v>73</v>
      </c>
      <c r="E3318" s="449" t="s">
        <v>5365</v>
      </c>
      <c r="F3318" s="450">
        <v>101.22</v>
      </c>
      <c r="G3318" s="450">
        <v>134.59</v>
      </c>
      <c r="H3318" s="426">
        <f t="shared" si="51"/>
        <v>101.22</v>
      </c>
    </row>
    <row r="3319" spans="1:8" x14ac:dyDescent="0.25">
      <c r="A3319" s="449"/>
      <c r="B3319" s="449">
        <v>35276</v>
      </c>
      <c r="C3319" s="439" t="s">
        <v>9282</v>
      </c>
      <c r="D3319" s="449" t="s">
        <v>73</v>
      </c>
      <c r="E3319" s="449" t="s">
        <v>5365</v>
      </c>
      <c r="F3319" s="450">
        <v>176.12</v>
      </c>
      <c r="G3319" s="450">
        <v>234.18</v>
      </c>
      <c r="H3319" s="426">
        <f t="shared" si="51"/>
        <v>176.12</v>
      </c>
    </row>
    <row r="3320" spans="1:8" x14ac:dyDescent="0.25">
      <c r="A3320" s="449"/>
      <c r="B3320" s="449">
        <v>11091</v>
      </c>
      <c r="C3320" s="439" t="s">
        <v>9283</v>
      </c>
      <c r="D3320" s="449" t="s">
        <v>60</v>
      </c>
      <c r="E3320" s="449" t="s">
        <v>5365</v>
      </c>
      <c r="F3320" s="450">
        <v>1.28</v>
      </c>
      <c r="G3320" s="450">
        <v>1.67</v>
      </c>
      <c r="H3320" s="426">
        <f t="shared" si="51"/>
        <v>1.28</v>
      </c>
    </row>
    <row r="3321" spans="1:8" x14ac:dyDescent="0.25">
      <c r="A3321" s="449"/>
      <c r="B3321" s="449">
        <v>37586</v>
      </c>
      <c r="C3321" s="439" t="s">
        <v>9284</v>
      </c>
      <c r="D3321" s="449" t="s">
        <v>8133</v>
      </c>
      <c r="E3321" s="449" t="s">
        <v>5365</v>
      </c>
      <c r="F3321" s="450"/>
      <c r="G3321" s="450">
        <v>48.76</v>
      </c>
      <c r="H3321" s="426">
        <f t="shared" si="51"/>
        <v>48.76</v>
      </c>
    </row>
    <row r="3322" spans="1:8" x14ac:dyDescent="0.25">
      <c r="A3322" s="449"/>
      <c r="B3322" s="449">
        <v>37395</v>
      </c>
      <c r="C3322" s="439" t="s">
        <v>9285</v>
      </c>
      <c r="D3322" s="449" t="s">
        <v>8133</v>
      </c>
      <c r="E3322" s="449" t="s">
        <v>5365</v>
      </c>
      <c r="F3322" s="450"/>
      <c r="G3322" s="450">
        <v>41.93</v>
      </c>
      <c r="H3322" s="426">
        <f t="shared" si="51"/>
        <v>41.93</v>
      </c>
    </row>
    <row r="3323" spans="1:8" x14ac:dyDescent="0.25">
      <c r="A3323" s="449"/>
      <c r="B3323" s="449">
        <v>14147</v>
      </c>
      <c r="C3323" s="439" t="s">
        <v>13614</v>
      </c>
      <c r="D3323" s="449" t="s">
        <v>8133</v>
      </c>
      <c r="E3323" s="449" t="s">
        <v>5365</v>
      </c>
      <c r="F3323" s="450"/>
      <c r="G3323" s="450">
        <v>55.62</v>
      </c>
      <c r="H3323" s="426">
        <f t="shared" si="51"/>
        <v>55.62</v>
      </c>
    </row>
    <row r="3324" spans="1:8" x14ac:dyDescent="0.25">
      <c r="A3324" s="449"/>
      <c r="B3324" s="449">
        <v>37396</v>
      </c>
      <c r="C3324" s="439" t="s">
        <v>13615</v>
      </c>
      <c r="D3324" s="449" t="s">
        <v>8133</v>
      </c>
      <c r="E3324" s="449" t="s">
        <v>5365</v>
      </c>
      <c r="F3324" s="450"/>
      <c r="G3324" s="450">
        <v>34.31</v>
      </c>
      <c r="H3324" s="426">
        <f t="shared" si="51"/>
        <v>34.31</v>
      </c>
    </row>
    <row r="3325" spans="1:8" x14ac:dyDescent="0.25">
      <c r="A3325" s="449"/>
      <c r="B3325" s="449">
        <v>37397</v>
      </c>
      <c r="C3325" s="439" t="s">
        <v>13616</v>
      </c>
      <c r="D3325" s="449" t="s">
        <v>8133</v>
      </c>
      <c r="E3325" s="449" t="s">
        <v>5365</v>
      </c>
      <c r="F3325" s="450"/>
      <c r="G3325" s="450">
        <v>35.94</v>
      </c>
      <c r="H3325" s="426">
        <f t="shared" si="51"/>
        <v>35.94</v>
      </c>
    </row>
    <row r="3326" spans="1:8" x14ac:dyDescent="0.25">
      <c r="A3326" s="449"/>
      <c r="B3326" s="449">
        <v>43606</v>
      </c>
      <c r="C3326" s="439" t="s">
        <v>9286</v>
      </c>
      <c r="D3326" s="449" t="s">
        <v>60</v>
      </c>
      <c r="E3326" s="449" t="s">
        <v>5365</v>
      </c>
      <c r="F3326" s="450">
        <v>9.5399999999999991</v>
      </c>
      <c r="G3326" s="450">
        <v>8.58</v>
      </c>
      <c r="H3326" s="426">
        <f t="shared" si="51"/>
        <v>9.5399999999999991</v>
      </c>
    </row>
    <row r="3327" spans="1:8" x14ac:dyDescent="0.25">
      <c r="A3327" s="449"/>
      <c r="B3327" s="449">
        <v>444</v>
      </c>
      <c r="C3327" s="439" t="s">
        <v>9287</v>
      </c>
      <c r="D3327" s="449" t="s">
        <v>60</v>
      </c>
      <c r="E3327" s="449" t="s">
        <v>5365</v>
      </c>
      <c r="F3327" s="450"/>
      <c r="G3327" s="450">
        <v>24</v>
      </c>
      <c r="H3327" s="426">
        <f t="shared" si="51"/>
        <v>24</v>
      </c>
    </row>
    <row r="3328" spans="1:8" x14ac:dyDescent="0.25">
      <c r="A3328" s="449"/>
      <c r="B3328" s="449">
        <v>445</v>
      </c>
      <c r="C3328" s="439" t="s">
        <v>9288</v>
      </c>
      <c r="D3328" s="449" t="s">
        <v>60</v>
      </c>
      <c r="E3328" s="449" t="s">
        <v>5365</v>
      </c>
      <c r="F3328" s="450"/>
      <c r="G3328" s="450">
        <v>32.85</v>
      </c>
      <c r="H3328" s="426">
        <f t="shared" si="51"/>
        <v>32.85</v>
      </c>
    </row>
    <row r="3329" spans="1:8" x14ac:dyDescent="0.25">
      <c r="A3329" s="449"/>
      <c r="B3329" s="449">
        <v>4783</v>
      </c>
      <c r="C3329" s="439" t="s">
        <v>9289</v>
      </c>
      <c r="D3329" s="449" t="s">
        <v>69</v>
      </c>
      <c r="E3329" s="449" t="s">
        <v>6189</v>
      </c>
      <c r="F3329" s="450">
        <v>21.06</v>
      </c>
      <c r="G3329" s="450">
        <v>24.1</v>
      </c>
      <c r="H3329" s="426">
        <f t="shared" si="51"/>
        <v>21.06</v>
      </c>
    </row>
    <row r="3330" spans="1:8" x14ac:dyDescent="0.25">
      <c r="A3330" s="449"/>
      <c r="B3330" s="449">
        <v>41079</v>
      </c>
      <c r="C3330" s="439" t="s">
        <v>9290</v>
      </c>
      <c r="D3330" s="449" t="s">
        <v>109</v>
      </c>
      <c r="E3330" s="449" t="s">
        <v>5365</v>
      </c>
      <c r="F3330" s="450">
        <v>3701.79</v>
      </c>
      <c r="G3330" s="450">
        <v>4223.0200000000004</v>
      </c>
      <c r="H3330" s="426">
        <f t="shared" si="51"/>
        <v>3701.79</v>
      </c>
    </row>
    <row r="3331" spans="1:8" x14ac:dyDescent="0.25">
      <c r="A3331" s="449"/>
      <c r="B3331" s="449">
        <v>12874</v>
      </c>
      <c r="C3331" s="439" t="s">
        <v>9291</v>
      </c>
      <c r="D3331" s="449" t="s">
        <v>69</v>
      </c>
      <c r="E3331" s="449" t="s">
        <v>5365</v>
      </c>
      <c r="F3331" s="450">
        <v>20.43</v>
      </c>
      <c r="G3331" s="450">
        <v>22.21</v>
      </c>
      <c r="H3331" s="426">
        <f t="shared" si="51"/>
        <v>20.43</v>
      </c>
    </row>
    <row r="3332" spans="1:8" x14ac:dyDescent="0.25">
      <c r="A3332" s="449"/>
      <c r="B3332" s="449">
        <v>41082</v>
      </c>
      <c r="C3332" s="439" t="s">
        <v>9292</v>
      </c>
      <c r="D3332" s="449" t="s">
        <v>109</v>
      </c>
      <c r="E3332" s="449" t="s">
        <v>5365</v>
      </c>
      <c r="F3332" s="450">
        <v>3594.69</v>
      </c>
      <c r="G3332" s="450">
        <v>3894.49</v>
      </c>
      <c r="H3332" s="426">
        <f t="shared" si="51"/>
        <v>3594.69</v>
      </c>
    </row>
    <row r="3333" spans="1:8" x14ac:dyDescent="0.25">
      <c r="A3333" s="449"/>
      <c r="B3333" s="449">
        <v>4785</v>
      </c>
      <c r="C3333" s="439" t="s">
        <v>9293</v>
      </c>
      <c r="D3333" s="449" t="s">
        <v>69</v>
      </c>
      <c r="E3333" s="449" t="s">
        <v>5365</v>
      </c>
      <c r="F3333" s="450">
        <v>21.06</v>
      </c>
      <c r="G3333" s="450">
        <v>24.1</v>
      </c>
      <c r="H3333" s="426">
        <f t="shared" si="51"/>
        <v>21.06</v>
      </c>
    </row>
    <row r="3334" spans="1:8" x14ac:dyDescent="0.25">
      <c r="A3334" s="449"/>
      <c r="B3334" s="449">
        <v>41081</v>
      </c>
      <c r="C3334" s="439" t="s">
        <v>9294</v>
      </c>
      <c r="D3334" s="449" t="s">
        <v>109</v>
      </c>
      <c r="E3334" s="449" t="s">
        <v>5365</v>
      </c>
      <c r="F3334" s="450">
        <v>3701.79</v>
      </c>
      <c r="G3334" s="450">
        <v>4223.0200000000004</v>
      </c>
      <c r="H3334" s="426">
        <f t="shared" si="51"/>
        <v>3701.79</v>
      </c>
    </row>
    <row r="3335" spans="1:8" x14ac:dyDescent="0.25">
      <c r="A3335" s="449"/>
      <c r="B3335" s="449">
        <v>4801</v>
      </c>
      <c r="C3335" s="439" t="s">
        <v>9295</v>
      </c>
      <c r="D3335" s="449" t="s">
        <v>71</v>
      </c>
      <c r="E3335" s="449" t="s">
        <v>5365</v>
      </c>
      <c r="F3335" s="450">
        <v>66.819999999999993</v>
      </c>
      <c r="G3335" s="450">
        <v>77.709999999999994</v>
      </c>
      <c r="H3335" s="426">
        <f t="shared" si="51"/>
        <v>66.819999999999993</v>
      </c>
    </row>
    <row r="3336" spans="1:8" x14ac:dyDescent="0.25">
      <c r="A3336" s="449"/>
      <c r="B3336" s="449">
        <v>4794</v>
      </c>
      <c r="C3336" s="439" t="s">
        <v>9296</v>
      </c>
      <c r="D3336" s="449" t="s">
        <v>71</v>
      </c>
      <c r="E3336" s="449" t="s">
        <v>5365</v>
      </c>
      <c r="F3336" s="450">
        <v>304.33999999999997</v>
      </c>
      <c r="G3336" s="450">
        <v>353.95</v>
      </c>
      <c r="H3336" s="426">
        <f t="shared" si="51"/>
        <v>304.33999999999997</v>
      </c>
    </row>
    <row r="3337" spans="1:8" x14ac:dyDescent="0.25">
      <c r="A3337" s="449"/>
      <c r="B3337" s="449">
        <v>4796</v>
      </c>
      <c r="C3337" s="439" t="s">
        <v>9297</v>
      </c>
      <c r="D3337" s="449" t="s">
        <v>71</v>
      </c>
      <c r="E3337" s="449" t="s">
        <v>5365</v>
      </c>
      <c r="F3337" s="450">
        <v>184.86</v>
      </c>
      <c r="G3337" s="450">
        <v>214.98</v>
      </c>
      <c r="H3337" s="426">
        <f t="shared" si="51"/>
        <v>184.86</v>
      </c>
    </row>
    <row r="3338" spans="1:8" x14ac:dyDescent="0.25">
      <c r="A3338" s="449"/>
      <c r="B3338" s="449">
        <v>4800</v>
      </c>
      <c r="C3338" s="439" t="s">
        <v>9298</v>
      </c>
      <c r="D3338" s="449" t="s">
        <v>71</v>
      </c>
      <c r="E3338" s="449" t="s">
        <v>5365</v>
      </c>
      <c r="F3338" s="450">
        <v>50.83</v>
      </c>
      <c r="G3338" s="450">
        <v>59.12</v>
      </c>
      <c r="H3338" s="426">
        <f t="shared" si="51"/>
        <v>50.83</v>
      </c>
    </row>
    <row r="3339" spans="1:8" x14ac:dyDescent="0.25">
      <c r="A3339" s="449"/>
      <c r="B3339" s="449">
        <v>4795</v>
      </c>
      <c r="C3339" s="439" t="s">
        <v>9299</v>
      </c>
      <c r="D3339" s="449" t="s">
        <v>71</v>
      </c>
      <c r="E3339" s="449" t="s">
        <v>5365</v>
      </c>
      <c r="F3339" s="450">
        <v>296.26</v>
      </c>
      <c r="G3339" s="450">
        <v>344.55</v>
      </c>
      <c r="H3339" s="426">
        <f t="shared" si="51"/>
        <v>296.26</v>
      </c>
    </row>
    <row r="3340" spans="1:8" x14ac:dyDescent="0.25">
      <c r="A3340" s="449"/>
      <c r="B3340" s="449">
        <v>1292</v>
      </c>
      <c r="C3340" s="439" t="s">
        <v>9300</v>
      </c>
      <c r="D3340" s="449" t="s">
        <v>71</v>
      </c>
      <c r="E3340" s="449" t="s">
        <v>5365</v>
      </c>
      <c r="F3340" s="450">
        <v>45.36</v>
      </c>
      <c r="G3340" s="450">
        <v>35.19</v>
      </c>
      <c r="H3340" s="426">
        <f t="shared" ref="H3340:H3403" si="52">IF(F3340&gt;0,F3340,G3340)</f>
        <v>45.36</v>
      </c>
    </row>
    <row r="3341" spans="1:8" x14ac:dyDescent="0.25">
      <c r="A3341" s="449"/>
      <c r="B3341" s="449">
        <v>1287</v>
      </c>
      <c r="C3341" s="439" t="s">
        <v>9301</v>
      </c>
      <c r="D3341" s="449" t="s">
        <v>71</v>
      </c>
      <c r="E3341" s="449" t="s">
        <v>5365</v>
      </c>
      <c r="F3341" s="450">
        <v>36.31</v>
      </c>
      <c r="G3341" s="450">
        <v>28.17</v>
      </c>
      <c r="H3341" s="426">
        <f t="shared" si="52"/>
        <v>36.31</v>
      </c>
    </row>
    <row r="3342" spans="1:8" x14ac:dyDescent="0.25">
      <c r="A3342" s="449"/>
      <c r="B3342" s="449">
        <v>4786</v>
      </c>
      <c r="C3342" s="439" t="s">
        <v>9302</v>
      </c>
      <c r="D3342" s="449" t="s">
        <v>71</v>
      </c>
      <c r="E3342" s="449" t="s">
        <v>6189</v>
      </c>
      <c r="F3342" s="450"/>
      <c r="G3342" s="450">
        <v>118.5</v>
      </c>
      <c r="H3342" s="426">
        <f t="shared" si="52"/>
        <v>118.5</v>
      </c>
    </row>
    <row r="3343" spans="1:8" x14ac:dyDescent="0.25">
      <c r="A3343" s="449"/>
      <c r="B3343" s="449">
        <v>10840</v>
      </c>
      <c r="C3343" s="439" t="s">
        <v>9303</v>
      </c>
      <c r="D3343" s="449" t="s">
        <v>71</v>
      </c>
      <c r="E3343" s="449" t="s">
        <v>6189</v>
      </c>
      <c r="F3343" s="450">
        <v>435.5</v>
      </c>
      <c r="G3343" s="450">
        <v>445</v>
      </c>
      <c r="H3343" s="426">
        <f t="shared" si="52"/>
        <v>435.5</v>
      </c>
    </row>
    <row r="3344" spans="1:8" x14ac:dyDescent="0.25">
      <c r="A3344" s="449"/>
      <c r="B3344" s="449">
        <v>10841</v>
      </c>
      <c r="C3344" s="439" t="s">
        <v>9304</v>
      </c>
      <c r="D3344" s="449" t="s">
        <v>71</v>
      </c>
      <c r="E3344" s="449" t="s">
        <v>5365</v>
      </c>
      <c r="F3344" s="450">
        <v>328.67</v>
      </c>
      <c r="G3344" s="450">
        <v>335.84</v>
      </c>
      <c r="H3344" s="426">
        <f t="shared" si="52"/>
        <v>328.67</v>
      </c>
    </row>
    <row r="3345" spans="1:8" x14ac:dyDescent="0.25">
      <c r="A3345" s="449"/>
      <c r="B3345" s="449">
        <v>44540</v>
      </c>
      <c r="C3345" s="439" t="s">
        <v>9305</v>
      </c>
      <c r="D3345" s="449" t="s">
        <v>71</v>
      </c>
      <c r="E3345" s="449" t="s">
        <v>5365</v>
      </c>
      <c r="F3345" s="450">
        <v>419.97</v>
      </c>
      <c r="G3345" s="450">
        <v>429.14</v>
      </c>
      <c r="H3345" s="426">
        <f t="shared" si="52"/>
        <v>419.97</v>
      </c>
    </row>
    <row r="3346" spans="1:8" x14ac:dyDescent="0.25">
      <c r="A3346" s="449"/>
      <c r="B3346" s="449">
        <v>10842</v>
      </c>
      <c r="C3346" s="439" t="s">
        <v>9306</v>
      </c>
      <c r="D3346" s="449" t="s">
        <v>71</v>
      </c>
      <c r="E3346" s="449" t="s">
        <v>5365</v>
      </c>
      <c r="F3346" s="450">
        <v>474.75</v>
      </c>
      <c r="G3346" s="450">
        <v>485.11</v>
      </c>
      <c r="H3346" s="426">
        <f t="shared" si="52"/>
        <v>474.75</v>
      </c>
    </row>
    <row r="3347" spans="1:8" x14ac:dyDescent="0.25">
      <c r="A3347" s="449"/>
      <c r="B3347" s="449">
        <v>45190</v>
      </c>
      <c r="C3347" s="439" t="s">
        <v>9307</v>
      </c>
      <c r="D3347" s="449" t="s">
        <v>71</v>
      </c>
      <c r="E3347" s="449" t="s">
        <v>6189</v>
      </c>
      <c r="F3347" s="450">
        <v>74.900000000000006</v>
      </c>
      <c r="G3347" s="450">
        <v>58.1</v>
      </c>
      <c r="H3347" s="426">
        <f t="shared" si="52"/>
        <v>74.900000000000006</v>
      </c>
    </row>
    <row r="3348" spans="1:8" x14ac:dyDescent="0.25">
      <c r="A3348" s="449"/>
      <c r="B3348" s="449">
        <v>45191</v>
      </c>
      <c r="C3348" s="439" t="s">
        <v>9308</v>
      </c>
      <c r="D3348" s="449" t="s">
        <v>71</v>
      </c>
      <c r="E3348" s="449" t="s">
        <v>5365</v>
      </c>
      <c r="F3348" s="450">
        <v>127.07</v>
      </c>
      <c r="G3348" s="450">
        <v>98.56</v>
      </c>
      <c r="H3348" s="426">
        <f t="shared" si="52"/>
        <v>127.07</v>
      </c>
    </row>
    <row r="3349" spans="1:8" x14ac:dyDescent="0.25">
      <c r="A3349" s="449"/>
      <c r="B3349" s="449">
        <v>38180</v>
      </c>
      <c r="C3349" s="439" t="s">
        <v>9309</v>
      </c>
      <c r="D3349" s="449" t="s">
        <v>71</v>
      </c>
      <c r="E3349" s="449" t="s">
        <v>5365</v>
      </c>
      <c r="F3349" s="450">
        <v>148.83000000000001</v>
      </c>
      <c r="G3349" s="450">
        <v>173.09</v>
      </c>
      <c r="H3349" s="426">
        <f t="shared" si="52"/>
        <v>148.83000000000001</v>
      </c>
    </row>
    <row r="3350" spans="1:8" x14ac:dyDescent="0.25">
      <c r="A3350" s="449"/>
      <c r="B3350" s="449">
        <v>40648</v>
      </c>
      <c r="C3350" s="439" t="s">
        <v>9310</v>
      </c>
      <c r="D3350" s="449" t="s">
        <v>71</v>
      </c>
      <c r="E3350" s="449" t="s">
        <v>5365</v>
      </c>
      <c r="F3350" s="450"/>
      <c r="G3350" s="450">
        <v>227.52</v>
      </c>
      <c r="H3350" s="426">
        <f t="shared" si="52"/>
        <v>227.52</v>
      </c>
    </row>
    <row r="3351" spans="1:8" x14ac:dyDescent="0.25">
      <c r="A3351" s="449"/>
      <c r="B3351" s="449">
        <v>40649</v>
      </c>
      <c r="C3351" s="439" t="s">
        <v>9311</v>
      </c>
      <c r="D3351" s="449" t="s">
        <v>71</v>
      </c>
      <c r="E3351" s="449" t="s">
        <v>5365</v>
      </c>
      <c r="F3351" s="450"/>
      <c r="G3351" s="450">
        <v>132.53</v>
      </c>
      <c r="H3351" s="426">
        <f t="shared" si="52"/>
        <v>132.53</v>
      </c>
    </row>
    <row r="3352" spans="1:8" x14ac:dyDescent="0.25">
      <c r="A3352" s="449"/>
      <c r="B3352" s="449">
        <v>40650</v>
      </c>
      <c r="C3352" s="439" t="s">
        <v>9312</v>
      </c>
      <c r="D3352" s="449" t="s">
        <v>71</v>
      </c>
      <c r="E3352" s="449" t="s">
        <v>5365</v>
      </c>
      <c r="F3352" s="450"/>
      <c r="G3352" s="450">
        <v>170.64</v>
      </c>
      <c r="H3352" s="426">
        <f t="shared" si="52"/>
        <v>170.64</v>
      </c>
    </row>
    <row r="3353" spans="1:8" x14ac:dyDescent="0.25">
      <c r="A3353" s="449"/>
      <c r="B3353" s="449">
        <v>40651</v>
      </c>
      <c r="C3353" s="439" t="s">
        <v>9313</v>
      </c>
      <c r="D3353" s="449" t="s">
        <v>71</v>
      </c>
      <c r="E3353" s="449" t="s">
        <v>5365</v>
      </c>
      <c r="F3353" s="450"/>
      <c r="G3353" s="450">
        <v>314.73</v>
      </c>
      <c r="H3353" s="426">
        <f t="shared" si="52"/>
        <v>314.73</v>
      </c>
    </row>
    <row r="3354" spans="1:8" x14ac:dyDescent="0.25">
      <c r="A3354" s="449"/>
      <c r="B3354" s="449">
        <v>40652</v>
      </c>
      <c r="C3354" s="439" t="s">
        <v>9314</v>
      </c>
      <c r="D3354" s="449" t="s">
        <v>71</v>
      </c>
      <c r="E3354" s="449" t="s">
        <v>5365</v>
      </c>
      <c r="F3354" s="450"/>
      <c r="G3354" s="450">
        <v>168.74</v>
      </c>
      <c r="H3354" s="426">
        <f t="shared" si="52"/>
        <v>168.74</v>
      </c>
    </row>
    <row r="3355" spans="1:8" x14ac:dyDescent="0.25">
      <c r="A3355" s="449"/>
      <c r="B3355" s="449">
        <v>40647</v>
      </c>
      <c r="C3355" s="439" t="s">
        <v>9315</v>
      </c>
      <c r="D3355" s="449" t="s">
        <v>71</v>
      </c>
      <c r="E3355" s="449" t="s">
        <v>5365</v>
      </c>
      <c r="F3355" s="450"/>
      <c r="G3355" s="450">
        <v>185.8</v>
      </c>
      <c r="H3355" s="426">
        <f t="shared" si="52"/>
        <v>185.8</v>
      </c>
    </row>
    <row r="3356" spans="1:8" x14ac:dyDescent="0.25">
      <c r="A3356" s="449"/>
      <c r="B3356" s="449">
        <v>40653</v>
      </c>
      <c r="C3356" s="439" t="s">
        <v>9316</v>
      </c>
      <c r="D3356" s="449" t="s">
        <v>71</v>
      </c>
      <c r="E3356" s="449" t="s">
        <v>5365</v>
      </c>
      <c r="F3356" s="450"/>
      <c r="G3356" s="450">
        <v>142.19999999999999</v>
      </c>
      <c r="H3356" s="426">
        <f t="shared" si="52"/>
        <v>142.19999999999999</v>
      </c>
    </row>
    <row r="3357" spans="1:8" x14ac:dyDescent="0.25">
      <c r="A3357" s="449"/>
      <c r="B3357" s="449">
        <v>38135</v>
      </c>
      <c r="C3357" s="439" t="s">
        <v>9317</v>
      </c>
      <c r="D3357" s="449" t="s">
        <v>71</v>
      </c>
      <c r="E3357" s="449" t="s">
        <v>5365</v>
      </c>
      <c r="F3357" s="450">
        <v>84.77</v>
      </c>
      <c r="G3357" s="450">
        <v>109.44</v>
      </c>
      <c r="H3357" s="426">
        <f t="shared" si="52"/>
        <v>84.77</v>
      </c>
    </row>
    <row r="3358" spans="1:8" x14ac:dyDescent="0.25">
      <c r="A3358" s="449"/>
      <c r="B3358" s="449">
        <v>36178</v>
      </c>
      <c r="C3358" s="439" t="s">
        <v>9318</v>
      </c>
      <c r="D3358" s="449" t="s">
        <v>60</v>
      </c>
      <c r="E3358" s="449" t="s">
        <v>5365</v>
      </c>
      <c r="F3358" s="450">
        <v>14.17</v>
      </c>
      <c r="G3358" s="450">
        <v>18.3</v>
      </c>
      <c r="H3358" s="426">
        <f t="shared" si="52"/>
        <v>14.17</v>
      </c>
    </row>
    <row r="3359" spans="1:8" x14ac:dyDescent="0.25">
      <c r="A3359" s="449"/>
      <c r="B3359" s="449">
        <v>38181</v>
      </c>
      <c r="C3359" s="439" t="s">
        <v>9319</v>
      </c>
      <c r="D3359" s="449" t="s">
        <v>71</v>
      </c>
      <c r="E3359" s="449" t="s">
        <v>5365</v>
      </c>
      <c r="F3359" s="450">
        <v>203.17</v>
      </c>
      <c r="G3359" s="450">
        <v>236.29</v>
      </c>
      <c r="H3359" s="426">
        <f t="shared" si="52"/>
        <v>203.17</v>
      </c>
    </row>
    <row r="3360" spans="1:8" x14ac:dyDescent="0.25">
      <c r="A3360" s="449"/>
      <c r="B3360" s="449">
        <v>38182</v>
      </c>
      <c r="C3360" s="439" t="s">
        <v>9320</v>
      </c>
      <c r="D3360" s="449" t="s">
        <v>71</v>
      </c>
      <c r="E3360" s="449" t="s">
        <v>5365</v>
      </c>
      <c r="F3360" s="450">
        <v>193.53</v>
      </c>
      <c r="G3360" s="450">
        <v>225.08</v>
      </c>
      <c r="H3360" s="426">
        <f t="shared" si="52"/>
        <v>193.53</v>
      </c>
    </row>
    <row r="3361" spans="1:8" x14ac:dyDescent="0.25">
      <c r="A3361" s="449"/>
      <c r="B3361" s="449">
        <v>38186</v>
      </c>
      <c r="C3361" s="439" t="s">
        <v>9321</v>
      </c>
      <c r="D3361" s="449" t="s">
        <v>71</v>
      </c>
      <c r="E3361" s="449" t="s">
        <v>5365</v>
      </c>
      <c r="F3361" s="450">
        <v>503.06</v>
      </c>
      <c r="G3361" s="450">
        <v>585.04999999999995</v>
      </c>
      <c r="H3361" s="426">
        <f t="shared" si="52"/>
        <v>503.06</v>
      </c>
    </row>
    <row r="3362" spans="1:8" x14ac:dyDescent="0.25">
      <c r="A3362" s="449"/>
      <c r="B3362" s="449">
        <v>38185</v>
      </c>
      <c r="C3362" s="439" t="s">
        <v>9322</v>
      </c>
      <c r="D3362" s="449" t="s">
        <v>71</v>
      </c>
      <c r="E3362" s="449" t="s">
        <v>5365</v>
      </c>
      <c r="F3362" s="450">
        <v>447.9</v>
      </c>
      <c r="G3362" s="450">
        <v>520.9</v>
      </c>
      <c r="H3362" s="426">
        <f t="shared" si="52"/>
        <v>447.9</v>
      </c>
    </row>
    <row r="3363" spans="1:8" x14ac:dyDescent="0.25">
      <c r="A3363" s="449"/>
      <c r="B3363" s="449">
        <v>40654</v>
      </c>
      <c r="C3363" s="439" t="s">
        <v>9323</v>
      </c>
      <c r="D3363" s="449" t="s">
        <v>71</v>
      </c>
      <c r="E3363" s="449" t="s">
        <v>5365</v>
      </c>
      <c r="F3363" s="450"/>
      <c r="G3363" s="450">
        <v>220.88</v>
      </c>
      <c r="H3363" s="426">
        <f t="shared" si="52"/>
        <v>220.88</v>
      </c>
    </row>
    <row r="3364" spans="1:8" x14ac:dyDescent="0.25">
      <c r="A3364" s="449"/>
      <c r="B3364" s="449">
        <v>44541</v>
      </c>
      <c r="C3364" s="439" t="s">
        <v>9324</v>
      </c>
      <c r="D3364" s="449" t="s">
        <v>71</v>
      </c>
      <c r="E3364" s="449" t="s">
        <v>5365</v>
      </c>
      <c r="F3364" s="450">
        <v>346.93</v>
      </c>
      <c r="G3364" s="450">
        <v>354.5</v>
      </c>
      <c r="H3364" s="426">
        <f t="shared" si="52"/>
        <v>346.93</v>
      </c>
    </row>
    <row r="3365" spans="1:8" x14ac:dyDescent="0.25">
      <c r="A3365" s="449"/>
      <c r="B3365" s="449">
        <v>4822</v>
      </c>
      <c r="C3365" s="439" t="s">
        <v>9325</v>
      </c>
      <c r="D3365" s="449" t="s">
        <v>71</v>
      </c>
      <c r="E3365" s="449" t="s">
        <v>5365</v>
      </c>
      <c r="F3365" s="450">
        <v>583.74</v>
      </c>
      <c r="G3365" s="450">
        <v>519.85</v>
      </c>
      <c r="H3365" s="426">
        <f t="shared" si="52"/>
        <v>583.74</v>
      </c>
    </row>
    <row r="3366" spans="1:8" x14ac:dyDescent="0.25">
      <c r="A3366" s="449"/>
      <c r="B3366" s="449">
        <v>4818</v>
      </c>
      <c r="C3366" s="439" t="s">
        <v>9326</v>
      </c>
      <c r="D3366" s="449" t="s">
        <v>71</v>
      </c>
      <c r="E3366" s="449" t="s">
        <v>6189</v>
      </c>
      <c r="F3366" s="450">
        <v>600</v>
      </c>
      <c r="G3366" s="450">
        <v>534.33000000000004</v>
      </c>
      <c r="H3366" s="426">
        <f t="shared" si="52"/>
        <v>600</v>
      </c>
    </row>
    <row r="3367" spans="1:8" x14ac:dyDescent="0.25">
      <c r="A3367" s="449"/>
      <c r="B3367" s="449">
        <v>39567</v>
      </c>
      <c r="C3367" s="439" t="s">
        <v>9327</v>
      </c>
      <c r="D3367" s="449" t="s">
        <v>71</v>
      </c>
      <c r="E3367" s="449" t="s">
        <v>5365</v>
      </c>
      <c r="F3367" s="450">
        <v>51.11</v>
      </c>
      <c r="G3367" s="450">
        <v>42.51</v>
      </c>
      <c r="H3367" s="426">
        <f t="shared" si="52"/>
        <v>51.11</v>
      </c>
    </row>
    <row r="3368" spans="1:8" x14ac:dyDescent="0.25">
      <c r="A3368" s="449"/>
      <c r="B3368" s="449">
        <v>39566</v>
      </c>
      <c r="C3368" s="439" t="s">
        <v>9328</v>
      </c>
      <c r="D3368" s="449" t="s">
        <v>71</v>
      </c>
      <c r="E3368" s="449" t="s">
        <v>5365</v>
      </c>
      <c r="F3368" s="450">
        <v>54.09</v>
      </c>
      <c r="G3368" s="450">
        <v>45</v>
      </c>
      <c r="H3368" s="426">
        <f t="shared" si="52"/>
        <v>54.09</v>
      </c>
    </row>
    <row r="3369" spans="1:8" x14ac:dyDescent="0.25">
      <c r="A3369" s="449"/>
      <c r="B3369" s="449">
        <v>39416</v>
      </c>
      <c r="C3369" s="439" t="s">
        <v>9329</v>
      </c>
      <c r="D3369" s="449" t="s">
        <v>71</v>
      </c>
      <c r="E3369" s="449" t="s">
        <v>5365</v>
      </c>
      <c r="F3369" s="450">
        <v>32.97</v>
      </c>
      <c r="G3369" s="450">
        <v>27.42</v>
      </c>
      <c r="H3369" s="426">
        <f t="shared" si="52"/>
        <v>32.97</v>
      </c>
    </row>
    <row r="3370" spans="1:8" x14ac:dyDescent="0.25">
      <c r="A3370" s="449"/>
      <c r="B3370" s="449">
        <v>39417</v>
      </c>
      <c r="C3370" s="439" t="s">
        <v>9330</v>
      </c>
      <c r="D3370" s="449" t="s">
        <v>71</v>
      </c>
      <c r="E3370" s="449" t="s">
        <v>5365</v>
      </c>
      <c r="F3370" s="450">
        <v>32.159999999999997</v>
      </c>
      <c r="G3370" s="450">
        <v>26.75</v>
      </c>
      <c r="H3370" s="426">
        <f t="shared" si="52"/>
        <v>32.159999999999997</v>
      </c>
    </row>
    <row r="3371" spans="1:8" x14ac:dyDescent="0.25">
      <c r="A3371" s="449"/>
      <c r="B3371" s="449">
        <v>43742</v>
      </c>
      <c r="C3371" s="439" t="s">
        <v>9331</v>
      </c>
      <c r="D3371" s="449" t="s">
        <v>71</v>
      </c>
      <c r="E3371" s="449" t="s">
        <v>5365</v>
      </c>
      <c r="F3371" s="450">
        <v>34.68</v>
      </c>
      <c r="G3371" s="450">
        <v>28.85</v>
      </c>
      <c r="H3371" s="426">
        <f t="shared" si="52"/>
        <v>34.68</v>
      </c>
    </row>
    <row r="3372" spans="1:8" x14ac:dyDescent="0.25">
      <c r="A3372" s="449"/>
      <c r="B3372" s="449">
        <v>39414</v>
      </c>
      <c r="C3372" s="439" t="s">
        <v>9332</v>
      </c>
      <c r="D3372" s="449" t="s">
        <v>71</v>
      </c>
      <c r="E3372" s="449" t="s">
        <v>5365</v>
      </c>
      <c r="F3372" s="450">
        <v>31.22</v>
      </c>
      <c r="G3372" s="450">
        <v>25.97</v>
      </c>
      <c r="H3372" s="426">
        <f t="shared" si="52"/>
        <v>31.22</v>
      </c>
    </row>
    <row r="3373" spans="1:8" x14ac:dyDescent="0.25">
      <c r="A3373" s="449"/>
      <c r="B3373" s="449">
        <v>39415</v>
      </c>
      <c r="C3373" s="439" t="s">
        <v>9333</v>
      </c>
      <c r="D3373" s="449" t="s">
        <v>71</v>
      </c>
      <c r="E3373" s="449" t="s">
        <v>5365</v>
      </c>
      <c r="F3373" s="450">
        <v>26.91</v>
      </c>
      <c r="G3373" s="450">
        <v>22.39</v>
      </c>
      <c r="H3373" s="426">
        <f t="shared" si="52"/>
        <v>26.91</v>
      </c>
    </row>
    <row r="3374" spans="1:8" x14ac:dyDescent="0.25">
      <c r="A3374" s="449"/>
      <c r="B3374" s="449">
        <v>43740</v>
      </c>
      <c r="C3374" s="439" t="s">
        <v>9334</v>
      </c>
      <c r="D3374" s="449" t="s">
        <v>71</v>
      </c>
      <c r="E3374" s="449" t="s">
        <v>5365</v>
      </c>
      <c r="F3374" s="450">
        <v>32.869999999999997</v>
      </c>
      <c r="G3374" s="450">
        <v>27.34</v>
      </c>
      <c r="H3374" s="426">
        <f t="shared" si="52"/>
        <v>32.869999999999997</v>
      </c>
    </row>
    <row r="3375" spans="1:8" x14ac:dyDescent="0.25">
      <c r="A3375" s="449"/>
      <c r="B3375" s="449">
        <v>39412</v>
      </c>
      <c r="C3375" s="439" t="s">
        <v>9335</v>
      </c>
      <c r="D3375" s="449" t="s">
        <v>71</v>
      </c>
      <c r="E3375" s="449" t="s">
        <v>6189</v>
      </c>
      <c r="F3375" s="450">
        <v>22.54</v>
      </c>
      <c r="G3375" s="450">
        <v>18.75</v>
      </c>
      <c r="H3375" s="426">
        <f t="shared" si="52"/>
        <v>22.54</v>
      </c>
    </row>
    <row r="3376" spans="1:8" x14ac:dyDescent="0.25">
      <c r="A3376" s="449"/>
      <c r="B3376" s="449">
        <v>39413</v>
      </c>
      <c r="C3376" s="439" t="s">
        <v>9336</v>
      </c>
      <c r="D3376" s="449" t="s">
        <v>71</v>
      </c>
      <c r="E3376" s="449" t="s">
        <v>5365</v>
      </c>
      <c r="F3376" s="450">
        <v>24.37</v>
      </c>
      <c r="G3376" s="450">
        <v>20.27</v>
      </c>
      <c r="H3376" s="426">
        <f t="shared" si="52"/>
        <v>24.37</v>
      </c>
    </row>
    <row r="3377" spans="1:8" x14ac:dyDescent="0.25">
      <c r="A3377" s="449"/>
      <c r="B3377" s="449">
        <v>43741</v>
      </c>
      <c r="C3377" s="439" t="s">
        <v>9337</v>
      </c>
      <c r="D3377" s="449" t="s">
        <v>71</v>
      </c>
      <c r="E3377" s="449" t="s">
        <v>5365</v>
      </c>
      <c r="F3377" s="450">
        <v>25.98</v>
      </c>
      <c r="G3377" s="450">
        <v>21.61</v>
      </c>
      <c r="H3377" s="426">
        <f t="shared" si="52"/>
        <v>25.98</v>
      </c>
    </row>
    <row r="3378" spans="1:8" x14ac:dyDescent="0.25">
      <c r="A3378" s="449"/>
      <c r="B3378" s="449">
        <v>11062</v>
      </c>
      <c r="C3378" s="439" t="s">
        <v>9338</v>
      </c>
      <c r="D3378" s="449" t="s">
        <v>71</v>
      </c>
      <c r="E3378" s="449" t="s">
        <v>5365</v>
      </c>
      <c r="F3378" s="450">
        <v>51.76</v>
      </c>
      <c r="G3378" s="450">
        <v>45.11</v>
      </c>
      <c r="H3378" s="426">
        <f t="shared" si="52"/>
        <v>51.76</v>
      </c>
    </row>
    <row r="3379" spans="1:8" x14ac:dyDescent="0.25">
      <c r="A3379" s="449"/>
      <c r="B3379" s="449">
        <v>11063</v>
      </c>
      <c r="C3379" s="439" t="s">
        <v>9339</v>
      </c>
      <c r="D3379" s="449" t="s">
        <v>71</v>
      </c>
      <c r="E3379" s="449" t="s">
        <v>5365</v>
      </c>
      <c r="F3379" s="450">
        <v>31.68</v>
      </c>
      <c r="G3379" s="450">
        <v>27.61</v>
      </c>
      <c r="H3379" s="426">
        <f t="shared" si="52"/>
        <v>31.68</v>
      </c>
    </row>
    <row r="3380" spans="1:8" x14ac:dyDescent="0.25">
      <c r="A3380" s="449"/>
      <c r="B3380" s="449">
        <v>13521</v>
      </c>
      <c r="C3380" s="439" t="s">
        <v>9340</v>
      </c>
      <c r="D3380" s="449" t="s">
        <v>60</v>
      </c>
      <c r="E3380" s="449" t="s">
        <v>5365</v>
      </c>
      <c r="F3380" s="450"/>
      <c r="G3380" s="450">
        <v>132</v>
      </c>
      <c r="H3380" s="426">
        <f t="shared" si="52"/>
        <v>132</v>
      </c>
    </row>
    <row r="3381" spans="1:8" x14ac:dyDescent="0.25">
      <c r="A3381" s="449"/>
      <c r="B3381" s="449">
        <v>10851</v>
      </c>
      <c r="C3381" s="439" t="s">
        <v>9341</v>
      </c>
      <c r="D3381" s="449" t="s">
        <v>60</v>
      </c>
      <c r="E3381" s="449" t="s">
        <v>5365</v>
      </c>
      <c r="F3381" s="450">
        <v>86.17</v>
      </c>
      <c r="G3381" s="450">
        <v>64.42</v>
      </c>
      <c r="H3381" s="426">
        <f t="shared" si="52"/>
        <v>86.17</v>
      </c>
    </row>
    <row r="3382" spans="1:8" x14ac:dyDescent="0.25">
      <c r="A3382" s="449"/>
      <c r="B3382" s="449">
        <v>39515</v>
      </c>
      <c r="C3382" s="439" t="s">
        <v>9342</v>
      </c>
      <c r="D3382" s="449" t="s">
        <v>60</v>
      </c>
      <c r="E3382" s="449" t="s">
        <v>5365</v>
      </c>
      <c r="F3382" s="450">
        <v>49.47</v>
      </c>
      <c r="G3382" s="450">
        <v>56.62</v>
      </c>
      <c r="H3382" s="426">
        <f t="shared" si="52"/>
        <v>49.47</v>
      </c>
    </row>
    <row r="3383" spans="1:8" x14ac:dyDescent="0.25">
      <c r="A3383" s="449"/>
      <c r="B3383" s="449">
        <v>39516</v>
      </c>
      <c r="C3383" s="439" t="s">
        <v>9343</v>
      </c>
      <c r="D3383" s="449" t="s">
        <v>60</v>
      </c>
      <c r="E3383" s="449" t="s">
        <v>5365</v>
      </c>
      <c r="F3383" s="450">
        <v>41.71</v>
      </c>
      <c r="G3383" s="450">
        <v>47.74</v>
      </c>
      <c r="H3383" s="426">
        <f t="shared" si="52"/>
        <v>41.71</v>
      </c>
    </row>
    <row r="3384" spans="1:8" x14ac:dyDescent="0.25">
      <c r="A3384" s="449"/>
      <c r="B3384" s="449">
        <v>39514</v>
      </c>
      <c r="C3384" s="439" t="s">
        <v>9344</v>
      </c>
      <c r="D3384" s="449" t="s">
        <v>60</v>
      </c>
      <c r="E3384" s="449" t="s">
        <v>6189</v>
      </c>
      <c r="F3384" s="450">
        <v>25.95</v>
      </c>
      <c r="G3384" s="450">
        <v>29.7</v>
      </c>
      <c r="H3384" s="426">
        <f t="shared" si="52"/>
        <v>25.95</v>
      </c>
    </row>
    <row r="3385" spans="1:8" x14ac:dyDescent="0.25">
      <c r="A3385" s="449"/>
      <c r="B3385" s="449">
        <v>4812</v>
      </c>
      <c r="C3385" s="439" t="s">
        <v>9345</v>
      </c>
      <c r="D3385" s="449" t="s">
        <v>71</v>
      </c>
      <c r="E3385" s="449" t="s">
        <v>5365</v>
      </c>
      <c r="F3385" s="450">
        <v>13.52</v>
      </c>
      <c r="G3385" s="450">
        <v>11.25</v>
      </c>
      <c r="H3385" s="426">
        <f t="shared" si="52"/>
        <v>13.52</v>
      </c>
    </row>
    <row r="3386" spans="1:8" x14ac:dyDescent="0.25">
      <c r="A3386" s="449"/>
      <c r="B3386" s="449">
        <v>10849</v>
      </c>
      <c r="C3386" s="439" t="s">
        <v>9346</v>
      </c>
      <c r="D3386" s="449" t="s">
        <v>60</v>
      </c>
      <c r="E3386" s="449" t="s">
        <v>5365</v>
      </c>
      <c r="F3386" s="450"/>
      <c r="G3386" s="450">
        <v>1920.01</v>
      </c>
      <c r="H3386" s="426">
        <f t="shared" si="52"/>
        <v>1920.01</v>
      </c>
    </row>
    <row r="3387" spans="1:8" x14ac:dyDescent="0.25">
      <c r="A3387" s="449"/>
      <c r="B3387" s="449">
        <v>10848</v>
      </c>
      <c r="C3387" s="439" t="s">
        <v>9347</v>
      </c>
      <c r="D3387" s="449" t="s">
        <v>60</v>
      </c>
      <c r="E3387" s="449" t="s">
        <v>5365</v>
      </c>
      <c r="F3387" s="450"/>
      <c r="G3387" s="450">
        <v>1206.01</v>
      </c>
      <c r="H3387" s="426">
        <f t="shared" si="52"/>
        <v>1206.01</v>
      </c>
    </row>
    <row r="3388" spans="1:8" x14ac:dyDescent="0.25">
      <c r="A3388" s="449"/>
      <c r="B3388" s="449">
        <v>4813</v>
      </c>
      <c r="C3388" s="439" t="s">
        <v>9348</v>
      </c>
      <c r="D3388" s="449" t="s">
        <v>71</v>
      </c>
      <c r="E3388" s="449" t="s">
        <v>6189</v>
      </c>
      <c r="F3388" s="450"/>
      <c r="G3388" s="450">
        <v>400</v>
      </c>
      <c r="H3388" s="426">
        <f t="shared" si="52"/>
        <v>400</v>
      </c>
    </row>
    <row r="3389" spans="1:8" x14ac:dyDescent="0.25">
      <c r="A3389" s="449"/>
      <c r="B3389" s="449">
        <v>37560</v>
      </c>
      <c r="C3389" s="439" t="s">
        <v>9349</v>
      </c>
      <c r="D3389" s="449" t="s">
        <v>60</v>
      </c>
      <c r="E3389" s="449" t="s">
        <v>5365</v>
      </c>
      <c r="F3389" s="450">
        <v>35.43</v>
      </c>
      <c r="G3389" s="450">
        <v>43.11</v>
      </c>
      <c r="H3389" s="426">
        <f t="shared" si="52"/>
        <v>35.43</v>
      </c>
    </row>
    <row r="3390" spans="1:8" x14ac:dyDescent="0.25">
      <c r="A3390" s="449"/>
      <c r="B3390" s="449">
        <v>37557</v>
      </c>
      <c r="C3390" s="439" t="s">
        <v>9350</v>
      </c>
      <c r="D3390" s="449" t="s">
        <v>60</v>
      </c>
      <c r="E3390" s="449" t="s">
        <v>5365</v>
      </c>
      <c r="F3390" s="450">
        <v>10.76</v>
      </c>
      <c r="G3390" s="450">
        <v>13.09</v>
      </c>
      <c r="H3390" s="426">
        <f t="shared" si="52"/>
        <v>10.76</v>
      </c>
    </row>
    <row r="3391" spans="1:8" x14ac:dyDescent="0.25">
      <c r="A3391" s="449"/>
      <c r="B3391" s="449">
        <v>37556</v>
      </c>
      <c r="C3391" s="439" t="s">
        <v>9351</v>
      </c>
      <c r="D3391" s="449" t="s">
        <v>60</v>
      </c>
      <c r="E3391" s="449" t="s">
        <v>5365</v>
      </c>
      <c r="F3391" s="450">
        <v>20.82</v>
      </c>
      <c r="G3391" s="450">
        <v>25.33</v>
      </c>
      <c r="H3391" s="426">
        <f t="shared" si="52"/>
        <v>20.82</v>
      </c>
    </row>
    <row r="3392" spans="1:8" x14ac:dyDescent="0.25">
      <c r="A3392" s="449"/>
      <c r="B3392" s="449">
        <v>37559</v>
      </c>
      <c r="C3392" s="439" t="s">
        <v>9352</v>
      </c>
      <c r="D3392" s="449" t="s">
        <v>60</v>
      </c>
      <c r="E3392" s="449" t="s">
        <v>5365</v>
      </c>
      <c r="F3392" s="450">
        <v>25.54</v>
      </c>
      <c r="G3392" s="450">
        <v>31.07</v>
      </c>
      <c r="H3392" s="426">
        <f t="shared" si="52"/>
        <v>25.54</v>
      </c>
    </row>
    <row r="3393" spans="1:8" x14ac:dyDescent="0.25">
      <c r="A3393" s="449"/>
      <c r="B3393" s="449">
        <v>37539</v>
      </c>
      <c r="C3393" s="439" t="s">
        <v>9353</v>
      </c>
      <c r="D3393" s="449" t="s">
        <v>60</v>
      </c>
      <c r="E3393" s="449" t="s">
        <v>6189</v>
      </c>
      <c r="F3393" s="450">
        <v>18</v>
      </c>
      <c r="G3393" s="450">
        <v>21.9</v>
      </c>
      <c r="H3393" s="426">
        <f t="shared" si="52"/>
        <v>18</v>
      </c>
    </row>
    <row r="3394" spans="1:8" x14ac:dyDescent="0.25">
      <c r="A3394" s="449"/>
      <c r="B3394" s="449">
        <v>37558</v>
      </c>
      <c r="C3394" s="439" t="s">
        <v>9354</v>
      </c>
      <c r="D3394" s="449" t="s">
        <v>60</v>
      </c>
      <c r="E3394" s="449" t="s">
        <v>5365</v>
      </c>
      <c r="F3394" s="450">
        <v>33.56</v>
      </c>
      <c r="G3394" s="450">
        <v>40.83</v>
      </c>
      <c r="H3394" s="426">
        <f t="shared" si="52"/>
        <v>33.56</v>
      </c>
    </row>
    <row r="3395" spans="1:8" x14ac:dyDescent="0.25">
      <c r="A3395" s="449"/>
      <c r="B3395" s="449">
        <v>34723</v>
      </c>
      <c r="C3395" s="439" t="s">
        <v>9355</v>
      </c>
      <c r="D3395" s="449" t="s">
        <v>71</v>
      </c>
      <c r="E3395" s="449" t="s">
        <v>5365</v>
      </c>
      <c r="F3395" s="450"/>
      <c r="G3395" s="450">
        <v>924</v>
      </c>
      <c r="H3395" s="426">
        <f t="shared" si="52"/>
        <v>924</v>
      </c>
    </row>
    <row r="3396" spans="1:8" x14ac:dyDescent="0.25">
      <c r="A3396" s="449"/>
      <c r="B3396" s="449">
        <v>34721</v>
      </c>
      <c r="C3396" s="439" t="s">
        <v>9356</v>
      </c>
      <c r="D3396" s="449" t="s">
        <v>71</v>
      </c>
      <c r="E3396" s="449" t="s">
        <v>5365</v>
      </c>
      <c r="F3396" s="450"/>
      <c r="G3396" s="450">
        <v>1152.01</v>
      </c>
      <c r="H3396" s="426">
        <f t="shared" si="52"/>
        <v>1152.01</v>
      </c>
    </row>
    <row r="3397" spans="1:8" x14ac:dyDescent="0.25">
      <c r="A3397" s="449"/>
      <c r="B3397" s="449">
        <v>4309</v>
      </c>
      <c r="C3397" s="439" t="s">
        <v>9357</v>
      </c>
      <c r="D3397" s="449" t="s">
        <v>60</v>
      </c>
      <c r="E3397" s="449" t="s">
        <v>5365</v>
      </c>
      <c r="F3397" s="450">
        <v>5.75</v>
      </c>
      <c r="G3397" s="450">
        <v>7.5</v>
      </c>
      <c r="H3397" s="426">
        <f t="shared" si="52"/>
        <v>5.75</v>
      </c>
    </row>
    <row r="3398" spans="1:8" x14ac:dyDescent="0.25">
      <c r="A3398" s="449"/>
      <c r="B3398" s="449">
        <v>4307</v>
      </c>
      <c r="C3398" s="439" t="s">
        <v>9358</v>
      </c>
      <c r="D3398" s="449" t="s">
        <v>60</v>
      </c>
      <c r="E3398" s="449" t="s">
        <v>5365</v>
      </c>
      <c r="F3398" s="450">
        <v>9.83</v>
      </c>
      <c r="G3398" s="450">
        <v>12.83</v>
      </c>
      <c r="H3398" s="426">
        <f t="shared" si="52"/>
        <v>9.83</v>
      </c>
    </row>
    <row r="3399" spans="1:8" x14ac:dyDescent="0.25">
      <c r="A3399" s="449"/>
      <c r="B3399" s="449">
        <v>10850</v>
      </c>
      <c r="C3399" s="439" t="s">
        <v>9359</v>
      </c>
      <c r="D3399" s="449" t="s">
        <v>60</v>
      </c>
      <c r="E3399" s="449" t="s">
        <v>5365</v>
      </c>
      <c r="F3399" s="450"/>
      <c r="G3399" s="450">
        <v>60</v>
      </c>
      <c r="H3399" s="426">
        <f t="shared" si="52"/>
        <v>60</v>
      </c>
    </row>
    <row r="3400" spans="1:8" x14ac:dyDescent="0.25">
      <c r="A3400" s="449"/>
      <c r="B3400" s="449">
        <v>42438</v>
      </c>
      <c r="C3400" s="439" t="s">
        <v>9360</v>
      </c>
      <c r="D3400" s="449" t="s">
        <v>60</v>
      </c>
      <c r="E3400" s="449" t="s">
        <v>5365</v>
      </c>
      <c r="F3400" s="450"/>
      <c r="G3400" s="450">
        <v>2090.75</v>
      </c>
      <c r="H3400" s="426">
        <f t="shared" si="52"/>
        <v>2090.75</v>
      </c>
    </row>
    <row r="3401" spans="1:8" x14ac:dyDescent="0.25">
      <c r="A3401" s="449"/>
      <c r="B3401" s="449">
        <v>4792</v>
      </c>
      <c r="C3401" s="439" t="s">
        <v>9361</v>
      </c>
      <c r="D3401" s="449" t="s">
        <v>71</v>
      </c>
      <c r="E3401" s="449" t="s">
        <v>5365</v>
      </c>
      <c r="F3401" s="450">
        <v>142.87</v>
      </c>
      <c r="G3401" s="450">
        <v>166.16</v>
      </c>
      <c r="H3401" s="426">
        <f t="shared" si="52"/>
        <v>142.87</v>
      </c>
    </row>
    <row r="3402" spans="1:8" x14ac:dyDescent="0.25">
      <c r="A3402" s="449"/>
      <c r="B3402" s="449">
        <v>4790</v>
      </c>
      <c r="C3402" s="439" t="s">
        <v>9362</v>
      </c>
      <c r="D3402" s="449" t="s">
        <v>71</v>
      </c>
      <c r="E3402" s="449" t="s">
        <v>6189</v>
      </c>
      <c r="F3402" s="450">
        <v>85.9</v>
      </c>
      <c r="G3402" s="450">
        <v>99.9</v>
      </c>
      <c r="H3402" s="426">
        <f t="shared" si="52"/>
        <v>85.9</v>
      </c>
    </row>
    <row r="3403" spans="1:8" x14ac:dyDescent="0.25">
      <c r="A3403" s="449"/>
      <c r="B3403" s="449">
        <v>40671</v>
      </c>
      <c r="C3403" s="439" t="s">
        <v>9363</v>
      </c>
      <c r="D3403" s="449" t="s">
        <v>71</v>
      </c>
      <c r="E3403" s="449" t="s">
        <v>5365</v>
      </c>
      <c r="F3403" s="450">
        <v>88.36</v>
      </c>
      <c r="G3403" s="450">
        <v>114.08</v>
      </c>
      <c r="H3403" s="426">
        <f t="shared" si="52"/>
        <v>88.36</v>
      </c>
    </row>
    <row r="3404" spans="1:8" x14ac:dyDescent="0.25">
      <c r="A3404" s="449"/>
      <c r="B3404" s="449">
        <v>7552</v>
      </c>
      <c r="C3404" s="439" t="s">
        <v>9364</v>
      </c>
      <c r="D3404" s="449" t="s">
        <v>60</v>
      </c>
      <c r="E3404" s="449" t="s">
        <v>5365</v>
      </c>
      <c r="F3404" s="450">
        <v>30.97</v>
      </c>
      <c r="G3404" s="450">
        <v>20.75</v>
      </c>
      <c r="H3404" s="426">
        <f t="shared" ref="H3404:H3467" si="53">IF(F3404&gt;0,F3404,G3404)</f>
        <v>30.97</v>
      </c>
    </row>
    <row r="3405" spans="1:8" x14ac:dyDescent="0.25">
      <c r="A3405" s="449"/>
      <c r="B3405" s="449">
        <v>4893</v>
      </c>
      <c r="C3405" s="439" t="s">
        <v>9365</v>
      </c>
      <c r="D3405" s="449" t="s">
        <v>60</v>
      </c>
      <c r="E3405" s="449" t="s">
        <v>5365</v>
      </c>
      <c r="F3405" s="450">
        <v>14.27</v>
      </c>
      <c r="G3405" s="450">
        <v>14.7</v>
      </c>
      <c r="H3405" s="426">
        <f t="shared" si="53"/>
        <v>14.27</v>
      </c>
    </row>
    <row r="3406" spans="1:8" x14ac:dyDescent="0.25">
      <c r="A3406" s="449"/>
      <c r="B3406" s="449">
        <v>4894</v>
      </c>
      <c r="C3406" s="439" t="s">
        <v>9366</v>
      </c>
      <c r="D3406" s="449" t="s">
        <v>60</v>
      </c>
      <c r="E3406" s="449" t="s">
        <v>5365</v>
      </c>
      <c r="F3406" s="450">
        <v>12.24</v>
      </c>
      <c r="G3406" s="450">
        <v>12.61</v>
      </c>
      <c r="H3406" s="426">
        <f t="shared" si="53"/>
        <v>12.24</v>
      </c>
    </row>
    <row r="3407" spans="1:8" x14ac:dyDescent="0.25">
      <c r="A3407" s="449"/>
      <c r="B3407" s="449">
        <v>4890</v>
      </c>
      <c r="C3407" s="439" t="s">
        <v>9367</v>
      </c>
      <c r="D3407" s="449" t="s">
        <v>60</v>
      </c>
      <c r="E3407" s="449" t="s">
        <v>5365</v>
      </c>
      <c r="F3407" s="450">
        <v>7.84</v>
      </c>
      <c r="G3407" s="450">
        <v>8.07</v>
      </c>
      <c r="H3407" s="426">
        <f t="shared" si="53"/>
        <v>7.84</v>
      </c>
    </row>
    <row r="3408" spans="1:8" x14ac:dyDescent="0.25">
      <c r="A3408" s="449"/>
      <c r="B3408" s="449">
        <v>4888</v>
      </c>
      <c r="C3408" s="439" t="s">
        <v>9368</v>
      </c>
      <c r="D3408" s="449" t="s">
        <v>60</v>
      </c>
      <c r="E3408" s="449" t="s">
        <v>5365</v>
      </c>
      <c r="F3408" s="450">
        <v>4.17</v>
      </c>
      <c r="G3408" s="450">
        <v>4.29</v>
      </c>
      <c r="H3408" s="426">
        <f t="shared" si="53"/>
        <v>4.17</v>
      </c>
    </row>
    <row r="3409" spans="1:8" x14ac:dyDescent="0.25">
      <c r="A3409" s="449"/>
      <c r="B3409" s="449">
        <v>12411</v>
      </c>
      <c r="C3409" s="439" t="s">
        <v>9369</v>
      </c>
      <c r="D3409" s="449" t="s">
        <v>60</v>
      </c>
      <c r="E3409" s="449" t="s">
        <v>5365</v>
      </c>
      <c r="F3409" s="450">
        <v>42.21</v>
      </c>
      <c r="G3409" s="450">
        <v>43.46</v>
      </c>
      <c r="H3409" s="426">
        <f t="shared" si="53"/>
        <v>42.21</v>
      </c>
    </row>
    <row r="3410" spans="1:8" x14ac:dyDescent="0.25">
      <c r="A3410" s="449"/>
      <c r="B3410" s="449">
        <v>4891</v>
      </c>
      <c r="C3410" s="439" t="s">
        <v>9370</v>
      </c>
      <c r="D3410" s="449" t="s">
        <v>60</v>
      </c>
      <c r="E3410" s="449" t="s">
        <v>5365</v>
      </c>
      <c r="F3410" s="450">
        <v>21.1</v>
      </c>
      <c r="G3410" s="450">
        <v>21.73</v>
      </c>
      <c r="H3410" s="426">
        <f t="shared" si="53"/>
        <v>21.1</v>
      </c>
    </row>
    <row r="3411" spans="1:8" x14ac:dyDescent="0.25">
      <c r="A3411" s="449"/>
      <c r="B3411" s="449">
        <v>4892</v>
      </c>
      <c r="C3411" s="439" t="s">
        <v>9371</v>
      </c>
      <c r="D3411" s="449" t="s">
        <v>60</v>
      </c>
      <c r="E3411" s="449" t="s">
        <v>5365</v>
      </c>
      <c r="F3411" s="450">
        <v>59.1</v>
      </c>
      <c r="G3411" s="450">
        <v>60.85</v>
      </c>
      <c r="H3411" s="426">
        <f t="shared" si="53"/>
        <v>59.1</v>
      </c>
    </row>
    <row r="3412" spans="1:8" x14ac:dyDescent="0.25">
      <c r="A3412" s="449"/>
      <c r="B3412" s="449">
        <v>4889</v>
      </c>
      <c r="C3412" s="439" t="s">
        <v>9372</v>
      </c>
      <c r="D3412" s="449" t="s">
        <v>60</v>
      </c>
      <c r="E3412" s="449" t="s">
        <v>5365</v>
      </c>
      <c r="F3412" s="450">
        <v>5.64</v>
      </c>
      <c r="G3412" s="450">
        <v>5.81</v>
      </c>
      <c r="H3412" s="426">
        <f t="shared" si="53"/>
        <v>5.64</v>
      </c>
    </row>
    <row r="3413" spans="1:8" x14ac:dyDescent="0.25">
      <c r="A3413" s="449"/>
      <c r="B3413" s="449">
        <v>12412</v>
      </c>
      <c r="C3413" s="439" t="s">
        <v>9373</v>
      </c>
      <c r="D3413" s="449" t="s">
        <v>60</v>
      </c>
      <c r="E3413" s="449" t="s">
        <v>5365</v>
      </c>
      <c r="F3413" s="450">
        <v>109.84</v>
      </c>
      <c r="G3413" s="450">
        <v>113.09</v>
      </c>
      <c r="H3413" s="426">
        <f t="shared" si="53"/>
        <v>109.84</v>
      </c>
    </row>
    <row r="3414" spans="1:8" x14ac:dyDescent="0.25">
      <c r="A3414" s="449"/>
      <c r="B3414" s="449">
        <v>4907</v>
      </c>
      <c r="C3414" s="439" t="s">
        <v>9374</v>
      </c>
      <c r="D3414" s="449" t="s">
        <v>60</v>
      </c>
      <c r="E3414" s="449" t="s">
        <v>5365</v>
      </c>
      <c r="F3414" s="450">
        <v>25.46</v>
      </c>
      <c r="G3414" s="450">
        <v>25.59</v>
      </c>
      <c r="H3414" s="426">
        <f t="shared" si="53"/>
        <v>25.46</v>
      </c>
    </row>
    <row r="3415" spans="1:8" x14ac:dyDescent="0.25">
      <c r="A3415" s="449"/>
      <c r="B3415" s="449">
        <v>4902</v>
      </c>
      <c r="C3415" s="439" t="s">
        <v>9375</v>
      </c>
      <c r="D3415" s="449" t="s">
        <v>60</v>
      </c>
      <c r="E3415" s="449" t="s">
        <v>5365</v>
      </c>
      <c r="F3415" s="450">
        <v>66.05</v>
      </c>
      <c r="G3415" s="450">
        <v>66.38</v>
      </c>
      <c r="H3415" s="426">
        <f t="shared" si="53"/>
        <v>66.05</v>
      </c>
    </row>
    <row r="3416" spans="1:8" x14ac:dyDescent="0.25">
      <c r="A3416" s="449"/>
      <c r="B3416" s="449">
        <v>4741</v>
      </c>
      <c r="C3416" s="439" t="s">
        <v>9376</v>
      </c>
      <c r="D3416" s="449" t="s">
        <v>84</v>
      </c>
      <c r="E3416" s="449" t="s">
        <v>5365</v>
      </c>
      <c r="F3416" s="450">
        <v>91.38</v>
      </c>
      <c r="G3416" s="450">
        <v>73.47</v>
      </c>
      <c r="H3416" s="426">
        <f t="shared" si="53"/>
        <v>91.38</v>
      </c>
    </row>
    <row r="3417" spans="1:8" x14ac:dyDescent="0.25">
      <c r="A3417" s="449"/>
      <c r="B3417" s="449">
        <v>4752</v>
      </c>
      <c r="C3417" s="439" t="s">
        <v>9377</v>
      </c>
      <c r="D3417" s="449" t="s">
        <v>69</v>
      </c>
      <c r="E3417" s="449" t="s">
        <v>5365</v>
      </c>
      <c r="F3417" s="450">
        <v>20.9</v>
      </c>
      <c r="G3417" s="450">
        <v>24.52</v>
      </c>
      <c r="H3417" s="426">
        <f t="shared" si="53"/>
        <v>20.9</v>
      </c>
    </row>
    <row r="3418" spans="1:8" x14ac:dyDescent="0.25">
      <c r="A3418" s="449"/>
      <c r="B3418" s="449">
        <v>41091</v>
      </c>
      <c r="C3418" s="439" t="s">
        <v>9378</v>
      </c>
      <c r="D3418" s="449" t="s">
        <v>109</v>
      </c>
      <c r="E3418" s="449" t="s">
        <v>5365</v>
      </c>
      <c r="F3418" s="450">
        <v>3676.12</v>
      </c>
      <c r="G3418" s="450">
        <v>4297.6899999999996</v>
      </c>
      <c r="H3418" s="426">
        <f t="shared" si="53"/>
        <v>3676.12</v>
      </c>
    </row>
    <row r="3419" spans="1:8" x14ac:dyDescent="0.25">
      <c r="A3419" s="449"/>
      <c r="B3419" s="449">
        <v>13954</v>
      </c>
      <c r="C3419" s="439" t="s">
        <v>9379</v>
      </c>
      <c r="D3419" s="449" t="s">
        <v>60</v>
      </c>
      <c r="E3419" s="449" t="s">
        <v>5365</v>
      </c>
      <c r="F3419" s="450"/>
      <c r="G3419" s="450">
        <v>9375.8700000000008</v>
      </c>
      <c r="H3419" s="426">
        <f t="shared" si="53"/>
        <v>9375.8700000000008</v>
      </c>
    </row>
    <row r="3420" spans="1:8" x14ac:dyDescent="0.25">
      <c r="A3420" s="449"/>
      <c r="B3420" s="449">
        <v>3411</v>
      </c>
      <c r="C3420" s="439" t="s">
        <v>9380</v>
      </c>
      <c r="D3420" s="449" t="s">
        <v>81</v>
      </c>
      <c r="E3420" s="449" t="s">
        <v>5365</v>
      </c>
      <c r="F3420" s="450">
        <v>72.3</v>
      </c>
      <c r="G3420" s="450">
        <v>57.18</v>
      </c>
      <c r="H3420" s="426">
        <f t="shared" si="53"/>
        <v>72.3</v>
      </c>
    </row>
    <row r="3421" spans="1:8" x14ac:dyDescent="0.25">
      <c r="A3421" s="449"/>
      <c r="B3421" s="449">
        <v>39995</v>
      </c>
      <c r="C3421" s="439" t="s">
        <v>9381</v>
      </c>
      <c r="D3421" s="449" t="s">
        <v>84</v>
      </c>
      <c r="E3421" s="449" t="s">
        <v>5365</v>
      </c>
      <c r="F3421" s="450">
        <v>556.23</v>
      </c>
      <c r="G3421" s="450">
        <v>439.92</v>
      </c>
      <c r="H3421" s="426">
        <f t="shared" si="53"/>
        <v>556.23</v>
      </c>
    </row>
    <row r="3422" spans="1:8" x14ac:dyDescent="0.25">
      <c r="A3422" s="449"/>
      <c r="B3422" s="449">
        <v>11615</v>
      </c>
      <c r="C3422" s="439" t="s">
        <v>9382</v>
      </c>
      <c r="D3422" s="449" t="s">
        <v>71</v>
      </c>
      <c r="E3422" s="449" t="s">
        <v>5365</v>
      </c>
      <c r="F3422" s="450">
        <v>4.72</v>
      </c>
      <c r="G3422" s="450">
        <v>3.73</v>
      </c>
      <c r="H3422" s="426">
        <f t="shared" si="53"/>
        <v>4.72</v>
      </c>
    </row>
    <row r="3423" spans="1:8" x14ac:dyDescent="0.25">
      <c r="A3423" s="449"/>
      <c r="B3423" s="449">
        <v>3408</v>
      </c>
      <c r="C3423" s="439" t="s">
        <v>9383</v>
      </c>
      <c r="D3423" s="449" t="s">
        <v>71</v>
      </c>
      <c r="E3423" s="449" t="s">
        <v>6189</v>
      </c>
      <c r="F3423" s="450">
        <v>12.53</v>
      </c>
      <c r="G3423" s="450">
        <v>9.91</v>
      </c>
      <c r="H3423" s="426">
        <f t="shared" si="53"/>
        <v>12.53</v>
      </c>
    </row>
    <row r="3424" spans="1:8" x14ac:dyDescent="0.25">
      <c r="A3424" s="449"/>
      <c r="B3424" s="449">
        <v>3409</v>
      </c>
      <c r="C3424" s="439" t="s">
        <v>9384</v>
      </c>
      <c r="D3424" s="449" t="s">
        <v>71</v>
      </c>
      <c r="E3424" s="449" t="s">
        <v>5365</v>
      </c>
      <c r="F3424" s="450">
        <v>31.32</v>
      </c>
      <c r="G3424" s="450">
        <v>24.77</v>
      </c>
      <c r="H3424" s="426">
        <f t="shared" si="53"/>
        <v>31.32</v>
      </c>
    </row>
    <row r="3425" spans="1:8" x14ac:dyDescent="0.25">
      <c r="A3425" s="449"/>
      <c r="B3425" s="449">
        <v>11427</v>
      </c>
      <c r="C3425" s="439" t="s">
        <v>9385</v>
      </c>
      <c r="D3425" s="449" t="s">
        <v>81</v>
      </c>
      <c r="E3425" s="449" t="s">
        <v>5365</v>
      </c>
      <c r="F3425" s="450"/>
      <c r="G3425" s="450">
        <v>104.53</v>
      </c>
      <c r="H3425" s="426">
        <f t="shared" si="53"/>
        <v>104.53</v>
      </c>
    </row>
    <row r="3426" spans="1:8" x14ac:dyDescent="0.25">
      <c r="A3426" s="449"/>
      <c r="B3426" s="449">
        <v>4491</v>
      </c>
      <c r="C3426" s="439" t="s">
        <v>9386</v>
      </c>
      <c r="D3426" s="449" t="s">
        <v>73</v>
      </c>
      <c r="E3426" s="449" t="s">
        <v>5365</v>
      </c>
      <c r="F3426" s="450">
        <v>7.14</v>
      </c>
      <c r="G3426" s="450">
        <v>8.14</v>
      </c>
      <c r="H3426" s="426">
        <f t="shared" si="53"/>
        <v>7.14</v>
      </c>
    </row>
    <row r="3427" spans="1:8" x14ac:dyDescent="0.25">
      <c r="A3427" s="449"/>
      <c r="B3427" s="449">
        <v>2745</v>
      </c>
      <c r="C3427" s="439" t="s">
        <v>9387</v>
      </c>
      <c r="D3427" s="449" t="s">
        <v>73</v>
      </c>
      <c r="E3427" s="449" t="s">
        <v>5365</v>
      </c>
      <c r="F3427" s="450">
        <v>5.99</v>
      </c>
      <c r="G3427" s="450">
        <v>3.87</v>
      </c>
      <c r="H3427" s="426">
        <f t="shared" si="53"/>
        <v>5.99</v>
      </c>
    </row>
    <row r="3428" spans="1:8" x14ac:dyDescent="0.25">
      <c r="A3428" s="449"/>
      <c r="B3428" s="449">
        <v>14439</v>
      </c>
      <c r="C3428" s="439" t="s">
        <v>9388</v>
      </c>
      <c r="D3428" s="449" t="s">
        <v>73</v>
      </c>
      <c r="E3428" s="449" t="s">
        <v>5365</v>
      </c>
      <c r="F3428" s="450">
        <v>7.43</v>
      </c>
      <c r="G3428" s="450">
        <v>4.8</v>
      </c>
      <c r="H3428" s="426">
        <f t="shared" si="53"/>
        <v>7.43</v>
      </c>
    </row>
    <row r="3429" spans="1:8" x14ac:dyDescent="0.25">
      <c r="A3429" s="449"/>
      <c r="B3429" s="449">
        <v>45238</v>
      </c>
      <c r="C3429" s="439" t="s">
        <v>13617</v>
      </c>
      <c r="D3429" s="449" t="s">
        <v>60</v>
      </c>
      <c r="E3429" s="449" t="s">
        <v>5365</v>
      </c>
      <c r="F3429" s="450">
        <v>23.2</v>
      </c>
      <c r="G3429" s="450">
        <v>26.01</v>
      </c>
      <c r="H3429" s="426">
        <f t="shared" si="53"/>
        <v>23.2</v>
      </c>
    </row>
    <row r="3430" spans="1:8" x14ac:dyDescent="0.25">
      <c r="A3430" s="449"/>
      <c r="B3430" s="449">
        <v>44496</v>
      </c>
      <c r="C3430" s="439" t="s">
        <v>13618</v>
      </c>
      <c r="D3430" s="449" t="s">
        <v>60</v>
      </c>
      <c r="E3430" s="449" t="s">
        <v>5365</v>
      </c>
      <c r="F3430" s="450">
        <v>158.66999999999999</v>
      </c>
      <c r="G3430" s="450">
        <v>177.84</v>
      </c>
      <c r="H3430" s="426">
        <f t="shared" si="53"/>
        <v>158.66999999999999</v>
      </c>
    </row>
    <row r="3431" spans="1:8" x14ac:dyDescent="0.25">
      <c r="A3431" s="449"/>
      <c r="B3431" s="449">
        <v>12362</v>
      </c>
      <c r="C3431" s="439" t="s">
        <v>9389</v>
      </c>
      <c r="D3431" s="449" t="s">
        <v>60</v>
      </c>
      <c r="E3431" s="449" t="s">
        <v>5365</v>
      </c>
      <c r="F3431" s="450"/>
      <c r="G3431" s="450">
        <v>13.04</v>
      </c>
      <c r="H3431" s="426">
        <f t="shared" si="53"/>
        <v>13.04</v>
      </c>
    </row>
    <row r="3432" spans="1:8" x14ac:dyDescent="0.25">
      <c r="A3432" s="449"/>
      <c r="B3432" s="449">
        <v>421</v>
      </c>
      <c r="C3432" s="439" t="s">
        <v>9390</v>
      </c>
      <c r="D3432" s="449" t="s">
        <v>60</v>
      </c>
      <c r="E3432" s="449" t="s">
        <v>5365</v>
      </c>
      <c r="F3432" s="450"/>
      <c r="G3432" s="450">
        <v>21.12</v>
      </c>
      <c r="H3432" s="426">
        <f t="shared" si="53"/>
        <v>21.12</v>
      </c>
    </row>
    <row r="3433" spans="1:8" x14ac:dyDescent="0.25">
      <c r="A3433" s="449"/>
      <c r="B3433" s="449">
        <v>14148</v>
      </c>
      <c r="C3433" s="439" t="s">
        <v>13619</v>
      </c>
      <c r="D3433" s="449" t="s">
        <v>60</v>
      </c>
      <c r="E3433" s="449" t="s">
        <v>5365</v>
      </c>
      <c r="F3433" s="450"/>
      <c r="G3433" s="450">
        <v>0.94</v>
      </c>
      <c r="H3433" s="426">
        <f t="shared" si="53"/>
        <v>0.94</v>
      </c>
    </row>
    <row r="3434" spans="1:8" x14ac:dyDescent="0.25">
      <c r="A3434" s="449"/>
      <c r="B3434" s="449">
        <v>4341</v>
      </c>
      <c r="C3434" s="439" t="s">
        <v>9391</v>
      </c>
      <c r="D3434" s="449" t="s">
        <v>60</v>
      </c>
      <c r="E3434" s="449" t="s">
        <v>5365</v>
      </c>
      <c r="F3434" s="450"/>
      <c r="G3434" s="450">
        <v>0.98</v>
      </c>
      <c r="H3434" s="426">
        <f t="shared" si="53"/>
        <v>0.98</v>
      </c>
    </row>
    <row r="3435" spans="1:8" x14ac:dyDescent="0.25">
      <c r="A3435" s="449"/>
      <c r="B3435" s="449">
        <v>4337</v>
      </c>
      <c r="C3435" s="439" t="s">
        <v>9392</v>
      </c>
      <c r="D3435" s="449" t="s">
        <v>60</v>
      </c>
      <c r="E3435" s="449" t="s">
        <v>5365</v>
      </c>
      <c r="F3435" s="450"/>
      <c r="G3435" s="450">
        <v>2.48</v>
      </c>
      <c r="H3435" s="426">
        <f t="shared" si="53"/>
        <v>2.48</v>
      </c>
    </row>
    <row r="3436" spans="1:8" x14ac:dyDescent="0.25">
      <c r="A3436" s="449"/>
      <c r="B3436" s="449">
        <v>11971</v>
      </c>
      <c r="C3436" s="439" t="s">
        <v>9393</v>
      </c>
      <c r="D3436" s="449" t="s">
        <v>60</v>
      </c>
      <c r="E3436" s="449" t="s">
        <v>5365</v>
      </c>
      <c r="F3436" s="450"/>
      <c r="G3436" s="450">
        <v>4.0999999999999996</v>
      </c>
      <c r="H3436" s="426">
        <f t="shared" si="53"/>
        <v>4.0999999999999996</v>
      </c>
    </row>
    <row r="3437" spans="1:8" x14ac:dyDescent="0.25">
      <c r="A3437" s="449"/>
      <c r="B3437" s="449">
        <v>4339</v>
      </c>
      <c r="C3437" s="439" t="s">
        <v>9394</v>
      </c>
      <c r="D3437" s="449" t="s">
        <v>60</v>
      </c>
      <c r="E3437" s="449" t="s">
        <v>5365</v>
      </c>
      <c r="F3437" s="450"/>
      <c r="G3437" s="450">
        <v>0.52</v>
      </c>
      <c r="H3437" s="426">
        <f t="shared" si="53"/>
        <v>0.52</v>
      </c>
    </row>
    <row r="3438" spans="1:8" x14ac:dyDescent="0.25">
      <c r="A3438" s="449"/>
      <c r="B3438" s="449">
        <v>39997</v>
      </c>
      <c r="C3438" s="439" t="s">
        <v>9395</v>
      </c>
      <c r="D3438" s="449" t="s">
        <v>60</v>
      </c>
      <c r="E3438" s="449" t="s">
        <v>5365</v>
      </c>
      <c r="F3438" s="450"/>
      <c r="G3438" s="450">
        <v>0.28999999999999998</v>
      </c>
      <c r="H3438" s="426">
        <f t="shared" si="53"/>
        <v>0.28999999999999998</v>
      </c>
    </row>
    <row r="3439" spans="1:8" x14ac:dyDescent="0.25">
      <c r="A3439" s="449"/>
      <c r="B3439" s="449">
        <v>4342</v>
      </c>
      <c r="C3439" s="439" t="s">
        <v>9396</v>
      </c>
      <c r="D3439" s="449" t="s">
        <v>60</v>
      </c>
      <c r="E3439" s="449" t="s">
        <v>5365</v>
      </c>
      <c r="F3439" s="450"/>
      <c r="G3439" s="450">
        <v>0.21</v>
      </c>
      <c r="H3439" s="426">
        <f t="shared" si="53"/>
        <v>0.21</v>
      </c>
    </row>
    <row r="3440" spans="1:8" x14ac:dyDescent="0.25">
      <c r="A3440" s="449"/>
      <c r="B3440" s="449">
        <v>4330</v>
      </c>
      <c r="C3440" s="439" t="s">
        <v>9397</v>
      </c>
      <c r="D3440" s="449" t="s">
        <v>60</v>
      </c>
      <c r="E3440" s="449" t="s">
        <v>5365</v>
      </c>
      <c r="F3440" s="450"/>
      <c r="G3440" s="450">
        <v>0.14000000000000001</v>
      </c>
      <c r="H3440" s="426">
        <f t="shared" si="53"/>
        <v>0.14000000000000001</v>
      </c>
    </row>
    <row r="3441" spans="1:8" x14ac:dyDescent="0.25">
      <c r="A3441" s="449"/>
      <c r="B3441" s="449">
        <v>4340</v>
      </c>
      <c r="C3441" s="439" t="s">
        <v>9398</v>
      </c>
      <c r="D3441" s="449" t="s">
        <v>60</v>
      </c>
      <c r="E3441" s="449" t="s">
        <v>5365</v>
      </c>
      <c r="F3441" s="450"/>
      <c r="G3441" s="450">
        <v>1.1499999999999999</v>
      </c>
      <c r="H3441" s="426">
        <f t="shared" si="53"/>
        <v>1.1499999999999999</v>
      </c>
    </row>
    <row r="3442" spans="1:8" x14ac:dyDescent="0.25">
      <c r="A3442" s="449"/>
      <c r="B3442" s="449">
        <v>5088</v>
      </c>
      <c r="C3442" s="439" t="s">
        <v>9399</v>
      </c>
      <c r="D3442" s="449" t="s">
        <v>60</v>
      </c>
      <c r="E3442" s="449" t="s">
        <v>5365</v>
      </c>
      <c r="F3442" s="450">
        <v>7.44</v>
      </c>
      <c r="G3442" s="450">
        <v>6.7</v>
      </c>
      <c r="H3442" s="426">
        <f t="shared" si="53"/>
        <v>7.44</v>
      </c>
    </row>
    <row r="3443" spans="1:8" x14ac:dyDescent="0.25">
      <c r="A3443" s="449"/>
      <c r="B3443" s="449">
        <v>11154</v>
      </c>
      <c r="C3443" s="439" t="s">
        <v>9400</v>
      </c>
      <c r="D3443" s="449" t="s">
        <v>60</v>
      </c>
      <c r="E3443" s="449" t="s">
        <v>5365</v>
      </c>
      <c r="F3443" s="450">
        <v>1412.75</v>
      </c>
      <c r="G3443" s="450">
        <v>1685.44</v>
      </c>
      <c r="H3443" s="426">
        <f t="shared" si="53"/>
        <v>1412.75</v>
      </c>
    </row>
    <row r="3444" spans="1:8" x14ac:dyDescent="0.25">
      <c r="A3444" s="449"/>
      <c r="B3444" s="449">
        <v>4989</v>
      </c>
      <c r="C3444" s="439" t="s">
        <v>9401</v>
      </c>
      <c r="D3444" s="449" t="s">
        <v>60</v>
      </c>
      <c r="E3444" s="449" t="s">
        <v>5365</v>
      </c>
      <c r="F3444" s="450">
        <v>425.05</v>
      </c>
      <c r="G3444" s="450">
        <v>364.46</v>
      </c>
      <c r="H3444" s="426">
        <f t="shared" si="53"/>
        <v>425.05</v>
      </c>
    </row>
    <row r="3445" spans="1:8" x14ac:dyDescent="0.25">
      <c r="A3445" s="449"/>
      <c r="B3445" s="449">
        <v>4982</v>
      </c>
      <c r="C3445" s="439" t="s">
        <v>9402</v>
      </c>
      <c r="D3445" s="449" t="s">
        <v>60</v>
      </c>
      <c r="E3445" s="449" t="s">
        <v>5365</v>
      </c>
      <c r="F3445" s="450">
        <v>398.67</v>
      </c>
      <c r="G3445" s="450">
        <v>341.84</v>
      </c>
      <c r="H3445" s="426">
        <f t="shared" si="53"/>
        <v>398.67</v>
      </c>
    </row>
    <row r="3446" spans="1:8" x14ac:dyDescent="0.25">
      <c r="A3446" s="449"/>
      <c r="B3446" s="449">
        <v>4962</v>
      </c>
      <c r="C3446" s="439" t="s">
        <v>9403</v>
      </c>
      <c r="D3446" s="449" t="s">
        <v>60</v>
      </c>
      <c r="E3446" s="449" t="s">
        <v>5365</v>
      </c>
      <c r="F3446" s="450">
        <v>314.39999999999998</v>
      </c>
      <c r="G3446" s="450">
        <v>269.58999999999997</v>
      </c>
      <c r="H3446" s="426">
        <f t="shared" si="53"/>
        <v>314.39999999999998</v>
      </c>
    </row>
    <row r="3447" spans="1:8" x14ac:dyDescent="0.25">
      <c r="A3447" s="449"/>
      <c r="B3447" s="449">
        <v>4981</v>
      </c>
      <c r="C3447" s="439" t="s">
        <v>9404</v>
      </c>
      <c r="D3447" s="449" t="s">
        <v>60</v>
      </c>
      <c r="E3447" s="449" t="s">
        <v>6189</v>
      </c>
      <c r="F3447" s="450">
        <v>279.89999999999998</v>
      </c>
      <c r="G3447" s="450">
        <v>240</v>
      </c>
      <c r="H3447" s="426">
        <f t="shared" si="53"/>
        <v>279.89999999999998</v>
      </c>
    </row>
    <row r="3448" spans="1:8" x14ac:dyDescent="0.25">
      <c r="A3448" s="449"/>
      <c r="B3448" s="449">
        <v>4964</v>
      </c>
      <c r="C3448" s="439" t="s">
        <v>9405</v>
      </c>
      <c r="D3448" s="449" t="s">
        <v>60</v>
      </c>
      <c r="E3448" s="449" t="s">
        <v>5365</v>
      </c>
      <c r="F3448" s="450">
        <v>355.09</v>
      </c>
      <c r="G3448" s="450">
        <v>304.47000000000003</v>
      </c>
      <c r="H3448" s="426">
        <f t="shared" si="53"/>
        <v>355.09</v>
      </c>
    </row>
    <row r="3449" spans="1:8" x14ac:dyDescent="0.25">
      <c r="A3449" s="449"/>
      <c r="B3449" s="449">
        <v>4992</v>
      </c>
      <c r="C3449" s="439" t="s">
        <v>9406</v>
      </c>
      <c r="D3449" s="449" t="s">
        <v>60</v>
      </c>
      <c r="E3449" s="449" t="s">
        <v>5365</v>
      </c>
      <c r="F3449" s="450">
        <v>346.86</v>
      </c>
      <c r="G3449" s="450">
        <v>297.41000000000003</v>
      </c>
      <c r="H3449" s="426">
        <f t="shared" si="53"/>
        <v>346.86</v>
      </c>
    </row>
    <row r="3450" spans="1:8" x14ac:dyDescent="0.25">
      <c r="A3450" s="449"/>
      <c r="B3450" s="449">
        <v>4987</v>
      </c>
      <c r="C3450" s="439" t="s">
        <v>9407</v>
      </c>
      <c r="D3450" s="449" t="s">
        <v>60</v>
      </c>
      <c r="E3450" s="449" t="s">
        <v>5365</v>
      </c>
      <c r="F3450" s="450">
        <v>396.83</v>
      </c>
      <c r="G3450" s="450">
        <v>340.26</v>
      </c>
      <c r="H3450" s="426">
        <f t="shared" si="53"/>
        <v>396.83</v>
      </c>
    </row>
    <row r="3451" spans="1:8" x14ac:dyDescent="0.25">
      <c r="A3451" s="449"/>
      <c r="B3451" s="449">
        <v>4930</v>
      </c>
      <c r="C3451" s="439" t="s">
        <v>9408</v>
      </c>
      <c r="D3451" s="449" t="s">
        <v>71</v>
      </c>
      <c r="E3451" s="449" t="s">
        <v>5365</v>
      </c>
      <c r="F3451" s="450">
        <v>598.39</v>
      </c>
      <c r="G3451" s="450">
        <v>713.89</v>
      </c>
      <c r="H3451" s="426">
        <f t="shared" si="53"/>
        <v>598.39</v>
      </c>
    </row>
    <row r="3452" spans="1:8" x14ac:dyDescent="0.25">
      <c r="A3452" s="449"/>
      <c r="B3452" s="449">
        <v>4998</v>
      </c>
      <c r="C3452" s="439" t="s">
        <v>9409</v>
      </c>
      <c r="D3452" s="449" t="s">
        <v>71</v>
      </c>
      <c r="E3452" s="449" t="s">
        <v>5365</v>
      </c>
      <c r="F3452" s="450"/>
      <c r="G3452" s="450">
        <v>654.91999999999996</v>
      </c>
      <c r="H3452" s="426">
        <f t="shared" si="53"/>
        <v>654.91999999999996</v>
      </c>
    </row>
    <row r="3453" spans="1:8" x14ac:dyDescent="0.25">
      <c r="A3453" s="449"/>
      <c r="B3453" s="449">
        <v>39021</v>
      </c>
      <c r="C3453" s="439" t="s">
        <v>9410</v>
      </c>
      <c r="D3453" s="449" t="s">
        <v>60</v>
      </c>
      <c r="E3453" s="449" t="s">
        <v>5365</v>
      </c>
      <c r="F3453" s="450">
        <v>636.24</v>
      </c>
      <c r="G3453" s="450">
        <v>759.05</v>
      </c>
      <c r="H3453" s="426">
        <f t="shared" si="53"/>
        <v>636.24</v>
      </c>
    </row>
    <row r="3454" spans="1:8" x14ac:dyDescent="0.25">
      <c r="A3454" s="449"/>
      <c r="B3454" s="449">
        <v>39022</v>
      </c>
      <c r="C3454" s="439" t="s">
        <v>9411</v>
      </c>
      <c r="D3454" s="449" t="s">
        <v>60</v>
      </c>
      <c r="E3454" s="449" t="s">
        <v>6189</v>
      </c>
      <c r="F3454" s="450">
        <v>569.9</v>
      </c>
      <c r="G3454" s="450">
        <v>679.9</v>
      </c>
      <c r="H3454" s="426">
        <f t="shared" si="53"/>
        <v>569.9</v>
      </c>
    </row>
    <row r="3455" spans="1:8" x14ac:dyDescent="0.25">
      <c r="A3455" s="449"/>
      <c r="B3455" s="449">
        <v>39024</v>
      </c>
      <c r="C3455" s="439" t="s">
        <v>9412</v>
      </c>
      <c r="D3455" s="449" t="s">
        <v>60</v>
      </c>
      <c r="E3455" s="449" t="s">
        <v>5365</v>
      </c>
      <c r="F3455" s="450">
        <v>1075.1099999999999</v>
      </c>
      <c r="G3455" s="450">
        <v>810.46</v>
      </c>
      <c r="H3455" s="426">
        <f t="shared" si="53"/>
        <v>1075.1099999999999</v>
      </c>
    </row>
    <row r="3456" spans="1:8" x14ac:dyDescent="0.25">
      <c r="A3456" s="449"/>
      <c r="B3456" s="449">
        <v>4914</v>
      </c>
      <c r="C3456" s="439" t="s">
        <v>9413</v>
      </c>
      <c r="D3456" s="449" t="s">
        <v>71</v>
      </c>
      <c r="E3456" s="449" t="s">
        <v>5365</v>
      </c>
      <c r="F3456" s="450">
        <v>871.72</v>
      </c>
      <c r="G3456" s="450">
        <v>657.14</v>
      </c>
      <c r="H3456" s="426">
        <f t="shared" si="53"/>
        <v>871.72</v>
      </c>
    </row>
    <row r="3457" spans="1:8" x14ac:dyDescent="0.25">
      <c r="A3457" s="449"/>
      <c r="B3457" s="449">
        <v>4917</v>
      </c>
      <c r="C3457" s="439" t="s">
        <v>9414</v>
      </c>
      <c r="D3457" s="449" t="s">
        <v>71</v>
      </c>
      <c r="E3457" s="449" t="s">
        <v>6189</v>
      </c>
      <c r="F3457" s="450">
        <v>602.02</v>
      </c>
      <c r="G3457" s="450">
        <v>453.83</v>
      </c>
      <c r="H3457" s="426">
        <f t="shared" si="53"/>
        <v>602.02</v>
      </c>
    </row>
    <row r="3458" spans="1:8" x14ac:dyDescent="0.25">
      <c r="A3458" s="449"/>
      <c r="B3458" s="449">
        <v>39025</v>
      </c>
      <c r="C3458" s="439" t="s">
        <v>9415</v>
      </c>
      <c r="D3458" s="449" t="s">
        <v>60</v>
      </c>
      <c r="E3458" s="449" t="s">
        <v>5365</v>
      </c>
      <c r="F3458" s="450">
        <v>1102.4100000000001</v>
      </c>
      <c r="G3458" s="450">
        <v>831.05</v>
      </c>
      <c r="H3458" s="426">
        <f t="shared" si="53"/>
        <v>1102.4100000000001</v>
      </c>
    </row>
    <row r="3459" spans="1:8" x14ac:dyDescent="0.25">
      <c r="A3459" s="449"/>
      <c r="B3459" s="449">
        <v>4922</v>
      </c>
      <c r="C3459" s="439" t="s">
        <v>9416</v>
      </c>
      <c r="D3459" s="449" t="s">
        <v>71</v>
      </c>
      <c r="E3459" s="449" t="s">
        <v>5365</v>
      </c>
      <c r="F3459" s="450">
        <v>558.42999999999995</v>
      </c>
      <c r="G3459" s="450">
        <v>420.97</v>
      </c>
      <c r="H3459" s="426">
        <f t="shared" si="53"/>
        <v>558.42999999999995</v>
      </c>
    </row>
    <row r="3460" spans="1:8" x14ac:dyDescent="0.25">
      <c r="A3460" s="449"/>
      <c r="B3460" s="449">
        <v>4911</v>
      </c>
      <c r="C3460" s="439" t="s">
        <v>9417</v>
      </c>
      <c r="D3460" s="449" t="s">
        <v>71</v>
      </c>
      <c r="E3460" s="449" t="s">
        <v>5365</v>
      </c>
      <c r="F3460" s="450">
        <v>360.36</v>
      </c>
      <c r="G3460" s="450">
        <v>291.2</v>
      </c>
      <c r="H3460" s="426">
        <f t="shared" si="53"/>
        <v>360.36</v>
      </c>
    </row>
    <row r="3461" spans="1:8" x14ac:dyDescent="0.25">
      <c r="A3461" s="449"/>
      <c r="B3461" s="449">
        <v>37518</v>
      </c>
      <c r="C3461" s="439" t="s">
        <v>9418</v>
      </c>
      <c r="D3461" s="449" t="s">
        <v>71</v>
      </c>
      <c r="E3461" s="449" t="s">
        <v>5365</v>
      </c>
      <c r="F3461" s="450">
        <v>585.58000000000004</v>
      </c>
      <c r="G3461" s="450">
        <v>473.2</v>
      </c>
      <c r="H3461" s="426">
        <f t="shared" si="53"/>
        <v>585.58000000000004</v>
      </c>
    </row>
    <row r="3462" spans="1:8" x14ac:dyDescent="0.25">
      <c r="A3462" s="449"/>
      <c r="B3462" s="449">
        <v>4910</v>
      </c>
      <c r="C3462" s="439" t="s">
        <v>9419</v>
      </c>
      <c r="D3462" s="449" t="s">
        <v>71</v>
      </c>
      <c r="E3462" s="449" t="s">
        <v>5365</v>
      </c>
      <c r="F3462" s="450">
        <v>493.65</v>
      </c>
      <c r="G3462" s="450">
        <v>398.91</v>
      </c>
      <c r="H3462" s="426">
        <f t="shared" si="53"/>
        <v>493.65</v>
      </c>
    </row>
    <row r="3463" spans="1:8" x14ac:dyDescent="0.25">
      <c r="A3463" s="449"/>
      <c r="B3463" s="449">
        <v>4943</v>
      </c>
      <c r="C3463" s="439" t="s">
        <v>9420</v>
      </c>
      <c r="D3463" s="449" t="s">
        <v>71</v>
      </c>
      <c r="E3463" s="449" t="s">
        <v>5365</v>
      </c>
      <c r="F3463" s="450">
        <v>735.42</v>
      </c>
      <c r="G3463" s="450">
        <v>594.28</v>
      </c>
      <c r="H3463" s="426">
        <f t="shared" si="53"/>
        <v>735.42</v>
      </c>
    </row>
    <row r="3464" spans="1:8" x14ac:dyDescent="0.25">
      <c r="A3464" s="449"/>
      <c r="B3464" s="449">
        <v>5002</v>
      </c>
      <c r="C3464" s="439" t="s">
        <v>9421</v>
      </c>
      <c r="D3464" s="449" t="s">
        <v>71</v>
      </c>
      <c r="E3464" s="449" t="s">
        <v>5365</v>
      </c>
      <c r="F3464" s="450"/>
      <c r="G3464" s="450">
        <v>477.42</v>
      </c>
      <c r="H3464" s="426">
        <f t="shared" si="53"/>
        <v>477.42</v>
      </c>
    </row>
    <row r="3465" spans="1:8" x14ac:dyDescent="0.25">
      <c r="A3465" s="449"/>
      <c r="B3465" s="449">
        <v>4977</v>
      </c>
      <c r="C3465" s="439" t="s">
        <v>9422</v>
      </c>
      <c r="D3465" s="449" t="s">
        <v>71</v>
      </c>
      <c r="E3465" s="449" t="s">
        <v>5365</v>
      </c>
      <c r="F3465" s="450"/>
      <c r="G3465" s="450">
        <v>322.27999999999997</v>
      </c>
      <c r="H3465" s="426">
        <f t="shared" si="53"/>
        <v>322.27999999999997</v>
      </c>
    </row>
    <row r="3466" spans="1:8" x14ac:dyDescent="0.25">
      <c r="A3466" s="449"/>
      <c r="B3466" s="449">
        <v>11364</v>
      </c>
      <c r="C3466" s="439" t="s">
        <v>9423</v>
      </c>
      <c r="D3466" s="449" t="s">
        <v>60</v>
      </c>
      <c r="E3466" s="449" t="s">
        <v>5365</v>
      </c>
      <c r="F3466" s="450">
        <v>240.46</v>
      </c>
      <c r="G3466" s="450">
        <v>206.18</v>
      </c>
      <c r="H3466" s="426">
        <f t="shared" si="53"/>
        <v>240.46</v>
      </c>
    </row>
    <row r="3467" spans="1:8" x14ac:dyDescent="0.25">
      <c r="A3467" s="449"/>
      <c r="B3467" s="449">
        <v>11365</v>
      </c>
      <c r="C3467" s="439" t="s">
        <v>9424</v>
      </c>
      <c r="D3467" s="449" t="s">
        <v>60</v>
      </c>
      <c r="E3467" s="449" t="s">
        <v>5365</v>
      </c>
      <c r="F3467" s="450">
        <v>249.54</v>
      </c>
      <c r="G3467" s="450">
        <v>213.96</v>
      </c>
      <c r="H3467" s="426">
        <f t="shared" si="53"/>
        <v>249.54</v>
      </c>
    </row>
    <row r="3468" spans="1:8" x14ac:dyDescent="0.25">
      <c r="A3468" s="449"/>
      <c r="B3468" s="449">
        <v>11366</v>
      </c>
      <c r="C3468" s="439" t="s">
        <v>9425</v>
      </c>
      <c r="D3468" s="449" t="s">
        <v>60</v>
      </c>
      <c r="E3468" s="449" t="s">
        <v>5365</v>
      </c>
      <c r="F3468" s="450">
        <v>265.26</v>
      </c>
      <c r="G3468" s="450">
        <v>227.44</v>
      </c>
      <c r="H3468" s="426">
        <f t="shared" ref="H3468:H3531" si="54">IF(F3468&gt;0,F3468,G3468)</f>
        <v>265.26</v>
      </c>
    </row>
    <row r="3469" spans="1:8" x14ac:dyDescent="0.25">
      <c r="A3469" s="449"/>
      <c r="B3469" s="449">
        <v>43777</v>
      </c>
      <c r="C3469" s="439" t="s">
        <v>9426</v>
      </c>
      <c r="D3469" s="449" t="s">
        <v>60</v>
      </c>
      <c r="E3469" s="449" t="s">
        <v>5365</v>
      </c>
      <c r="F3469" s="450">
        <v>311.58</v>
      </c>
      <c r="G3469" s="450">
        <v>267.17</v>
      </c>
      <c r="H3469" s="426">
        <f t="shared" si="54"/>
        <v>311.58</v>
      </c>
    </row>
    <row r="3470" spans="1:8" x14ac:dyDescent="0.25">
      <c r="A3470" s="449"/>
      <c r="B3470" s="449">
        <v>20322</v>
      </c>
      <c r="C3470" s="439" t="s">
        <v>9427</v>
      </c>
      <c r="D3470" s="449" t="s">
        <v>60</v>
      </c>
      <c r="E3470" s="449" t="s">
        <v>5365</v>
      </c>
      <c r="F3470" s="450">
        <v>289.24</v>
      </c>
      <c r="G3470" s="450">
        <v>248.01</v>
      </c>
      <c r="H3470" s="426">
        <f t="shared" si="54"/>
        <v>289.24</v>
      </c>
    </row>
    <row r="3471" spans="1:8" x14ac:dyDescent="0.25">
      <c r="A3471" s="449"/>
      <c r="B3471" s="449">
        <v>10553</v>
      </c>
      <c r="C3471" s="439" t="s">
        <v>9428</v>
      </c>
      <c r="D3471" s="449" t="s">
        <v>60</v>
      </c>
      <c r="E3471" s="449" t="s">
        <v>5365</v>
      </c>
      <c r="F3471" s="450">
        <v>262.63</v>
      </c>
      <c r="G3471" s="450">
        <v>225.19</v>
      </c>
      <c r="H3471" s="426">
        <f t="shared" si="54"/>
        <v>262.63</v>
      </c>
    </row>
    <row r="3472" spans="1:8" x14ac:dyDescent="0.25">
      <c r="A3472" s="449"/>
      <c r="B3472" s="449">
        <v>5020</v>
      </c>
      <c r="C3472" s="439" t="s">
        <v>9429</v>
      </c>
      <c r="D3472" s="449" t="s">
        <v>60</v>
      </c>
      <c r="E3472" s="449" t="s">
        <v>5365</v>
      </c>
      <c r="F3472" s="450">
        <v>276.89999999999998</v>
      </c>
      <c r="G3472" s="450">
        <v>237.42</v>
      </c>
      <c r="H3472" s="426">
        <f t="shared" si="54"/>
        <v>276.89999999999998</v>
      </c>
    </row>
    <row r="3473" spans="1:8" x14ac:dyDescent="0.25">
      <c r="A3473" s="449"/>
      <c r="B3473" s="449">
        <v>10554</v>
      </c>
      <c r="C3473" s="439" t="s">
        <v>9430</v>
      </c>
      <c r="D3473" s="449" t="s">
        <v>60</v>
      </c>
      <c r="E3473" s="449" t="s">
        <v>5365</v>
      </c>
      <c r="F3473" s="450">
        <v>264.95999999999998</v>
      </c>
      <c r="G3473" s="450">
        <v>227.19</v>
      </c>
      <c r="H3473" s="426">
        <f t="shared" si="54"/>
        <v>264.95999999999998</v>
      </c>
    </row>
    <row r="3474" spans="1:8" x14ac:dyDescent="0.25">
      <c r="A3474" s="449"/>
      <c r="B3474" s="449">
        <v>10555</v>
      </c>
      <c r="C3474" s="439" t="s">
        <v>9431</v>
      </c>
      <c r="D3474" s="449" t="s">
        <v>60</v>
      </c>
      <c r="E3474" s="449" t="s">
        <v>5365</v>
      </c>
      <c r="F3474" s="450">
        <v>288.95</v>
      </c>
      <c r="G3474" s="450">
        <v>247.76</v>
      </c>
      <c r="H3474" s="426">
        <f t="shared" si="54"/>
        <v>288.95</v>
      </c>
    </row>
    <row r="3475" spans="1:8" x14ac:dyDescent="0.25">
      <c r="A3475" s="449"/>
      <c r="B3475" s="449">
        <v>10556</v>
      </c>
      <c r="C3475" s="439" t="s">
        <v>9432</v>
      </c>
      <c r="D3475" s="449" t="s">
        <v>60</v>
      </c>
      <c r="E3475" s="449" t="s">
        <v>5365</v>
      </c>
      <c r="F3475" s="450">
        <v>384.19</v>
      </c>
      <c r="G3475" s="450">
        <v>329.42</v>
      </c>
      <c r="H3475" s="426">
        <f t="shared" si="54"/>
        <v>384.19</v>
      </c>
    </row>
    <row r="3476" spans="1:8" x14ac:dyDescent="0.25">
      <c r="A3476" s="449"/>
      <c r="B3476" s="449">
        <v>39502</v>
      </c>
      <c r="C3476" s="439" t="s">
        <v>9433</v>
      </c>
      <c r="D3476" s="449" t="s">
        <v>60</v>
      </c>
      <c r="E3476" s="449" t="s">
        <v>5365</v>
      </c>
      <c r="F3476" s="450">
        <v>539.49</v>
      </c>
      <c r="G3476" s="450">
        <v>462.58</v>
      </c>
      <c r="H3476" s="426">
        <f t="shared" si="54"/>
        <v>539.49</v>
      </c>
    </row>
    <row r="3477" spans="1:8" x14ac:dyDescent="0.25">
      <c r="A3477" s="449"/>
      <c r="B3477" s="449">
        <v>39504</v>
      </c>
      <c r="C3477" s="439" t="s">
        <v>9434</v>
      </c>
      <c r="D3477" s="449" t="s">
        <v>60</v>
      </c>
      <c r="E3477" s="449" t="s">
        <v>5365</v>
      </c>
      <c r="F3477" s="450">
        <v>596.57000000000005</v>
      </c>
      <c r="G3477" s="450">
        <v>511.53</v>
      </c>
      <c r="H3477" s="426">
        <f t="shared" si="54"/>
        <v>596.57000000000005</v>
      </c>
    </row>
    <row r="3478" spans="1:8" x14ac:dyDescent="0.25">
      <c r="A3478" s="449"/>
      <c r="B3478" s="449">
        <v>39503</v>
      </c>
      <c r="C3478" s="439" t="s">
        <v>9435</v>
      </c>
      <c r="D3478" s="449" t="s">
        <v>60</v>
      </c>
      <c r="E3478" s="449" t="s">
        <v>5365</v>
      </c>
      <c r="F3478" s="450">
        <v>627.87</v>
      </c>
      <c r="G3478" s="450">
        <v>538.37</v>
      </c>
      <c r="H3478" s="426">
        <f t="shared" si="54"/>
        <v>627.87</v>
      </c>
    </row>
    <row r="3479" spans="1:8" x14ac:dyDescent="0.25">
      <c r="A3479" s="449"/>
      <c r="B3479" s="449">
        <v>39505</v>
      </c>
      <c r="C3479" s="439" t="s">
        <v>9436</v>
      </c>
      <c r="D3479" s="449" t="s">
        <v>60</v>
      </c>
      <c r="E3479" s="449" t="s">
        <v>5365</v>
      </c>
      <c r="F3479" s="450">
        <v>676.62</v>
      </c>
      <c r="G3479" s="450">
        <v>580.16999999999996</v>
      </c>
      <c r="H3479" s="426">
        <f t="shared" si="54"/>
        <v>676.62</v>
      </c>
    </row>
    <row r="3480" spans="1:8" x14ac:dyDescent="0.25">
      <c r="A3480" s="449"/>
      <c r="B3480" s="449">
        <v>5028</v>
      </c>
      <c r="C3480" s="439" t="s">
        <v>9437</v>
      </c>
      <c r="D3480" s="449" t="s">
        <v>71</v>
      </c>
      <c r="E3480" s="449" t="s">
        <v>5365</v>
      </c>
      <c r="F3480" s="450"/>
      <c r="G3480" s="450">
        <v>788.56</v>
      </c>
      <c r="H3480" s="426">
        <f t="shared" si="54"/>
        <v>788.56</v>
      </c>
    </row>
    <row r="3481" spans="1:8" x14ac:dyDescent="0.25">
      <c r="A3481" s="449"/>
      <c r="B3481" s="449">
        <v>4969</v>
      </c>
      <c r="C3481" s="439" t="s">
        <v>9438</v>
      </c>
      <c r="D3481" s="449" t="s">
        <v>71</v>
      </c>
      <c r="E3481" s="449" t="s">
        <v>6189</v>
      </c>
      <c r="F3481" s="450"/>
      <c r="G3481" s="450">
        <v>455.8</v>
      </c>
      <c r="H3481" s="426">
        <f t="shared" si="54"/>
        <v>455.8</v>
      </c>
    </row>
    <row r="3482" spans="1:8" x14ac:dyDescent="0.25">
      <c r="A3482" s="449"/>
      <c r="B3482" s="449">
        <v>44471</v>
      </c>
      <c r="C3482" s="439" t="s">
        <v>13620</v>
      </c>
      <c r="D3482" s="449" t="s">
        <v>60</v>
      </c>
      <c r="E3482" s="449" t="s">
        <v>5365</v>
      </c>
      <c r="F3482" s="450"/>
      <c r="G3482" s="450">
        <v>537.95000000000005</v>
      </c>
      <c r="H3482" s="426">
        <f t="shared" si="54"/>
        <v>537.95000000000005</v>
      </c>
    </row>
    <row r="3483" spans="1:8" x14ac:dyDescent="0.25">
      <c r="A3483" s="449"/>
      <c r="B3483" s="449">
        <v>4944</v>
      </c>
      <c r="C3483" s="439" t="s">
        <v>13621</v>
      </c>
      <c r="D3483" s="449" t="s">
        <v>71</v>
      </c>
      <c r="E3483" s="449" t="s">
        <v>5365</v>
      </c>
      <c r="F3483" s="450">
        <v>1099.46</v>
      </c>
      <c r="G3483" s="450">
        <v>888.45</v>
      </c>
      <c r="H3483" s="426">
        <f t="shared" si="54"/>
        <v>1099.46</v>
      </c>
    </row>
    <row r="3484" spans="1:8" x14ac:dyDescent="0.25">
      <c r="A3484" s="449"/>
      <c r="B3484" s="449">
        <v>21102</v>
      </c>
      <c r="C3484" s="439" t="s">
        <v>9439</v>
      </c>
      <c r="D3484" s="449" t="s">
        <v>60</v>
      </c>
      <c r="E3484" s="449" t="s">
        <v>5365</v>
      </c>
      <c r="F3484" s="450">
        <v>98.12</v>
      </c>
      <c r="G3484" s="450">
        <v>56.13</v>
      </c>
      <c r="H3484" s="426">
        <f t="shared" si="54"/>
        <v>98.12</v>
      </c>
    </row>
    <row r="3485" spans="1:8" x14ac:dyDescent="0.25">
      <c r="A3485" s="449"/>
      <c r="B3485" s="449">
        <v>21101</v>
      </c>
      <c r="C3485" s="439" t="s">
        <v>9440</v>
      </c>
      <c r="D3485" s="449" t="s">
        <v>60</v>
      </c>
      <c r="E3485" s="449" t="s">
        <v>5365</v>
      </c>
      <c r="F3485" s="450">
        <v>63.01</v>
      </c>
      <c r="G3485" s="450">
        <v>36.049999999999997</v>
      </c>
      <c r="H3485" s="426">
        <f t="shared" si="54"/>
        <v>63.01</v>
      </c>
    </row>
    <row r="3486" spans="1:8" x14ac:dyDescent="0.25">
      <c r="A3486" s="449"/>
      <c r="B3486" s="449">
        <v>34713</v>
      </c>
      <c r="C3486" s="439" t="s">
        <v>9441</v>
      </c>
      <c r="D3486" s="449" t="s">
        <v>71</v>
      </c>
      <c r="E3486" s="449" t="s">
        <v>5365</v>
      </c>
      <c r="F3486" s="450">
        <v>335.35</v>
      </c>
      <c r="G3486" s="450">
        <v>450.29</v>
      </c>
      <c r="H3486" s="426">
        <f t="shared" si="54"/>
        <v>335.35</v>
      </c>
    </row>
    <row r="3487" spans="1:8" x14ac:dyDescent="0.25">
      <c r="A3487" s="449"/>
      <c r="B3487" s="449">
        <v>37563</v>
      </c>
      <c r="C3487" s="439" t="s">
        <v>9442</v>
      </c>
      <c r="D3487" s="449" t="s">
        <v>71</v>
      </c>
      <c r="E3487" s="449" t="s">
        <v>5365</v>
      </c>
      <c r="F3487" s="450">
        <v>658.45</v>
      </c>
      <c r="G3487" s="450">
        <v>785.54</v>
      </c>
      <c r="H3487" s="426">
        <f t="shared" si="54"/>
        <v>658.45</v>
      </c>
    </row>
    <row r="3488" spans="1:8" x14ac:dyDescent="0.25">
      <c r="A3488" s="449"/>
      <c r="B3488" s="449">
        <v>4948</v>
      </c>
      <c r="C3488" s="439" t="s">
        <v>9443</v>
      </c>
      <c r="D3488" s="449" t="s">
        <v>71</v>
      </c>
      <c r="E3488" s="449" t="s">
        <v>5365</v>
      </c>
      <c r="F3488" s="450">
        <v>572.86</v>
      </c>
      <c r="G3488" s="450">
        <v>683.44</v>
      </c>
      <c r="H3488" s="426">
        <f t="shared" si="54"/>
        <v>572.86</v>
      </c>
    </row>
    <row r="3489" spans="1:8" x14ac:dyDescent="0.25">
      <c r="A3489" s="449"/>
      <c r="B3489" s="449">
        <v>37561</v>
      </c>
      <c r="C3489" s="439" t="s">
        <v>9444</v>
      </c>
      <c r="D3489" s="449" t="s">
        <v>71</v>
      </c>
      <c r="E3489" s="449" t="s">
        <v>5365</v>
      </c>
      <c r="F3489" s="450">
        <v>534.28</v>
      </c>
      <c r="G3489" s="450">
        <v>637.4</v>
      </c>
      <c r="H3489" s="426">
        <f t="shared" si="54"/>
        <v>534.28</v>
      </c>
    </row>
    <row r="3490" spans="1:8" x14ac:dyDescent="0.25">
      <c r="A3490" s="449"/>
      <c r="B3490" s="449">
        <v>37562</v>
      </c>
      <c r="C3490" s="439" t="s">
        <v>9445</v>
      </c>
      <c r="D3490" s="449" t="s">
        <v>71</v>
      </c>
      <c r="E3490" s="449" t="s">
        <v>5365</v>
      </c>
      <c r="F3490" s="450">
        <v>700.5</v>
      </c>
      <c r="G3490" s="450">
        <v>835.71</v>
      </c>
      <c r="H3490" s="426">
        <f t="shared" si="54"/>
        <v>700.5</v>
      </c>
    </row>
    <row r="3491" spans="1:8" x14ac:dyDescent="0.25">
      <c r="A3491" s="449"/>
      <c r="B3491" s="449">
        <v>14164</v>
      </c>
      <c r="C3491" s="439" t="s">
        <v>9446</v>
      </c>
      <c r="D3491" s="449" t="s">
        <v>60</v>
      </c>
      <c r="E3491" s="449" t="s">
        <v>5365</v>
      </c>
      <c r="F3491" s="450">
        <v>2317.42</v>
      </c>
      <c r="G3491" s="450">
        <v>1841.53</v>
      </c>
      <c r="H3491" s="426">
        <f t="shared" si="54"/>
        <v>2317.42</v>
      </c>
    </row>
    <row r="3492" spans="1:8" x14ac:dyDescent="0.25">
      <c r="A3492" s="449"/>
      <c r="B3492" s="449">
        <v>14163</v>
      </c>
      <c r="C3492" s="439" t="s">
        <v>9447</v>
      </c>
      <c r="D3492" s="449" t="s">
        <v>60</v>
      </c>
      <c r="E3492" s="449" t="s">
        <v>5365</v>
      </c>
      <c r="F3492" s="450">
        <v>2633.9</v>
      </c>
      <c r="G3492" s="450">
        <v>2093.02</v>
      </c>
      <c r="H3492" s="426">
        <f t="shared" si="54"/>
        <v>2633.9</v>
      </c>
    </row>
    <row r="3493" spans="1:8" x14ac:dyDescent="0.25">
      <c r="A3493" s="449"/>
      <c r="B3493" s="449">
        <v>5051</v>
      </c>
      <c r="C3493" s="439" t="s">
        <v>9448</v>
      </c>
      <c r="D3493" s="449" t="s">
        <v>60</v>
      </c>
      <c r="E3493" s="449" t="s">
        <v>5365</v>
      </c>
      <c r="F3493" s="450">
        <v>2240.1</v>
      </c>
      <c r="G3493" s="450">
        <v>1780.09</v>
      </c>
      <c r="H3493" s="426">
        <f t="shared" si="54"/>
        <v>2240.1</v>
      </c>
    </row>
    <row r="3494" spans="1:8" x14ac:dyDescent="0.25">
      <c r="A3494" s="449"/>
      <c r="B3494" s="449">
        <v>5052</v>
      </c>
      <c r="C3494" s="439" t="s">
        <v>9449</v>
      </c>
      <c r="D3494" s="449" t="s">
        <v>60</v>
      </c>
      <c r="E3494" s="449" t="s">
        <v>6189</v>
      </c>
      <c r="F3494" s="450">
        <v>1669</v>
      </c>
      <c r="G3494" s="450">
        <v>1326.27</v>
      </c>
      <c r="H3494" s="426">
        <f t="shared" si="54"/>
        <v>1669</v>
      </c>
    </row>
    <row r="3495" spans="1:8" x14ac:dyDescent="0.25">
      <c r="A3495" s="449"/>
      <c r="B3495" s="449">
        <v>14162</v>
      </c>
      <c r="C3495" s="439" t="s">
        <v>9450</v>
      </c>
      <c r="D3495" s="449" t="s">
        <v>60</v>
      </c>
      <c r="E3495" s="449" t="s">
        <v>5365</v>
      </c>
      <c r="F3495" s="450">
        <v>2236.84</v>
      </c>
      <c r="G3495" s="450">
        <v>1777.51</v>
      </c>
      <c r="H3495" s="426">
        <f t="shared" si="54"/>
        <v>2236.84</v>
      </c>
    </row>
    <row r="3496" spans="1:8" x14ac:dyDescent="0.25">
      <c r="A3496" s="449"/>
      <c r="B3496" s="449">
        <v>14166</v>
      </c>
      <c r="C3496" s="439" t="s">
        <v>9451</v>
      </c>
      <c r="D3496" s="449" t="s">
        <v>60</v>
      </c>
      <c r="E3496" s="449" t="s">
        <v>5365</v>
      </c>
      <c r="F3496" s="450">
        <v>1690.19</v>
      </c>
      <c r="G3496" s="450">
        <v>1343.11</v>
      </c>
      <c r="H3496" s="426">
        <f t="shared" si="54"/>
        <v>1690.19</v>
      </c>
    </row>
    <row r="3497" spans="1:8" x14ac:dyDescent="0.25">
      <c r="A3497" s="449"/>
      <c r="B3497" s="449">
        <v>14165</v>
      </c>
      <c r="C3497" s="439" t="s">
        <v>9452</v>
      </c>
      <c r="D3497" s="449" t="s">
        <v>60</v>
      </c>
      <c r="E3497" s="449" t="s">
        <v>5365</v>
      </c>
      <c r="F3497" s="450">
        <v>2341.5300000000002</v>
      </c>
      <c r="G3497" s="450">
        <v>1860.69</v>
      </c>
      <c r="H3497" s="426">
        <f t="shared" si="54"/>
        <v>2341.5300000000002</v>
      </c>
    </row>
    <row r="3498" spans="1:8" x14ac:dyDescent="0.25">
      <c r="A3498" s="449"/>
      <c r="B3498" s="449">
        <v>5050</v>
      </c>
      <c r="C3498" s="439" t="s">
        <v>9453</v>
      </c>
      <c r="D3498" s="449" t="s">
        <v>60</v>
      </c>
      <c r="E3498" s="449" t="s">
        <v>5365</v>
      </c>
      <c r="F3498" s="450">
        <v>576.29999999999995</v>
      </c>
      <c r="G3498" s="450">
        <v>457.96</v>
      </c>
      <c r="H3498" s="426">
        <f t="shared" si="54"/>
        <v>576.29999999999995</v>
      </c>
    </row>
    <row r="3499" spans="1:8" x14ac:dyDescent="0.25">
      <c r="A3499" s="449"/>
      <c r="B3499" s="449">
        <v>12366</v>
      </c>
      <c r="C3499" s="439" t="s">
        <v>9454</v>
      </c>
      <c r="D3499" s="449" t="s">
        <v>60</v>
      </c>
      <c r="E3499" s="449" t="s">
        <v>5365</v>
      </c>
      <c r="F3499" s="450">
        <v>1356.98</v>
      </c>
      <c r="G3499" s="450">
        <v>1057.1500000000001</v>
      </c>
      <c r="H3499" s="426">
        <f t="shared" si="54"/>
        <v>1356.98</v>
      </c>
    </row>
    <row r="3500" spans="1:8" x14ac:dyDescent="0.25">
      <c r="A3500" s="449"/>
      <c r="B3500" s="449">
        <v>5045</v>
      </c>
      <c r="C3500" s="439" t="s">
        <v>9455</v>
      </c>
      <c r="D3500" s="449" t="s">
        <v>60</v>
      </c>
      <c r="E3500" s="449" t="s">
        <v>5365</v>
      </c>
      <c r="F3500" s="450">
        <v>1874.6</v>
      </c>
      <c r="G3500" s="450">
        <v>1460.4</v>
      </c>
      <c r="H3500" s="426">
        <f t="shared" si="54"/>
        <v>1874.6</v>
      </c>
    </row>
    <row r="3501" spans="1:8" x14ac:dyDescent="0.25">
      <c r="A3501" s="449"/>
      <c r="B3501" s="449">
        <v>5035</v>
      </c>
      <c r="C3501" s="439" t="s">
        <v>9456</v>
      </c>
      <c r="D3501" s="449" t="s">
        <v>60</v>
      </c>
      <c r="E3501" s="449" t="s">
        <v>5365</v>
      </c>
      <c r="F3501" s="450">
        <v>2155.34</v>
      </c>
      <c r="G3501" s="450">
        <v>1679.11</v>
      </c>
      <c r="H3501" s="426">
        <f t="shared" si="54"/>
        <v>2155.34</v>
      </c>
    </row>
    <row r="3502" spans="1:8" x14ac:dyDescent="0.25">
      <c r="A3502" s="449"/>
      <c r="B3502" s="449">
        <v>41180</v>
      </c>
      <c r="C3502" s="439" t="s">
        <v>9457</v>
      </c>
      <c r="D3502" s="449" t="s">
        <v>60</v>
      </c>
      <c r="E3502" s="449" t="s">
        <v>5365</v>
      </c>
      <c r="F3502" s="450">
        <v>4845.17</v>
      </c>
      <c r="G3502" s="450">
        <v>3774.61</v>
      </c>
      <c r="H3502" s="426">
        <f t="shared" si="54"/>
        <v>4845.17</v>
      </c>
    </row>
    <row r="3503" spans="1:8" x14ac:dyDescent="0.25">
      <c r="A3503" s="449"/>
      <c r="B3503" s="449">
        <v>41181</v>
      </c>
      <c r="C3503" s="439" t="s">
        <v>9458</v>
      </c>
      <c r="D3503" s="449" t="s">
        <v>60</v>
      </c>
      <c r="E3503" s="449" t="s">
        <v>5365</v>
      </c>
      <c r="F3503" s="450">
        <v>6414.85</v>
      </c>
      <c r="G3503" s="450">
        <v>4997.47</v>
      </c>
      <c r="H3503" s="426">
        <f t="shared" si="54"/>
        <v>6414.85</v>
      </c>
    </row>
    <row r="3504" spans="1:8" x14ac:dyDescent="0.25">
      <c r="A3504" s="449"/>
      <c r="B3504" s="449">
        <v>41182</v>
      </c>
      <c r="C3504" s="439" t="s">
        <v>9459</v>
      </c>
      <c r="D3504" s="449" t="s">
        <v>60</v>
      </c>
      <c r="E3504" s="449" t="s">
        <v>5365</v>
      </c>
      <c r="F3504" s="450">
        <v>9202.6299999999992</v>
      </c>
      <c r="G3504" s="450">
        <v>7169.29</v>
      </c>
      <c r="H3504" s="426">
        <f t="shared" si="54"/>
        <v>9202.6299999999992</v>
      </c>
    </row>
    <row r="3505" spans="1:8" x14ac:dyDescent="0.25">
      <c r="A3505" s="449"/>
      <c r="B3505" s="449">
        <v>41183</v>
      </c>
      <c r="C3505" s="439" t="s">
        <v>9460</v>
      </c>
      <c r="D3505" s="449" t="s">
        <v>60</v>
      </c>
      <c r="E3505" s="449" t="s">
        <v>5365</v>
      </c>
      <c r="F3505" s="450">
        <v>11489.67</v>
      </c>
      <c r="G3505" s="450">
        <v>8951</v>
      </c>
      <c r="H3505" s="426">
        <f t="shared" si="54"/>
        <v>11489.67</v>
      </c>
    </row>
    <row r="3506" spans="1:8" x14ac:dyDescent="0.25">
      <c r="A3506" s="449"/>
      <c r="B3506" s="449">
        <v>41184</v>
      </c>
      <c r="C3506" s="439" t="s">
        <v>9461</v>
      </c>
      <c r="D3506" s="449" t="s">
        <v>60</v>
      </c>
      <c r="E3506" s="449" t="s">
        <v>5365</v>
      </c>
      <c r="F3506" s="450">
        <v>17493.73</v>
      </c>
      <c r="G3506" s="450">
        <v>13628.45</v>
      </c>
      <c r="H3506" s="426">
        <f t="shared" si="54"/>
        <v>17493.73</v>
      </c>
    </row>
    <row r="3507" spans="1:8" x14ac:dyDescent="0.25">
      <c r="A3507" s="449"/>
      <c r="B3507" s="449">
        <v>41185</v>
      </c>
      <c r="C3507" s="439" t="s">
        <v>9462</v>
      </c>
      <c r="D3507" s="449" t="s">
        <v>60</v>
      </c>
      <c r="E3507" s="449" t="s">
        <v>5365</v>
      </c>
      <c r="F3507" s="450">
        <v>6487.46</v>
      </c>
      <c r="G3507" s="450">
        <v>5054.04</v>
      </c>
      <c r="H3507" s="426">
        <f t="shared" si="54"/>
        <v>6487.46</v>
      </c>
    </row>
    <row r="3508" spans="1:8" x14ac:dyDescent="0.25">
      <c r="A3508" s="449"/>
      <c r="B3508" s="449">
        <v>41186</v>
      </c>
      <c r="C3508" s="439" t="s">
        <v>9463</v>
      </c>
      <c r="D3508" s="449" t="s">
        <v>60</v>
      </c>
      <c r="E3508" s="449" t="s">
        <v>5365</v>
      </c>
      <c r="F3508" s="450">
        <v>9091.43</v>
      </c>
      <c r="G3508" s="450">
        <v>7082.65</v>
      </c>
      <c r="H3508" s="426">
        <f t="shared" si="54"/>
        <v>9091.43</v>
      </c>
    </row>
    <row r="3509" spans="1:8" x14ac:dyDescent="0.25">
      <c r="A3509" s="449"/>
      <c r="B3509" s="449">
        <v>41187</v>
      </c>
      <c r="C3509" s="439" t="s">
        <v>9464</v>
      </c>
      <c r="D3509" s="449" t="s">
        <v>60</v>
      </c>
      <c r="E3509" s="449" t="s">
        <v>5365</v>
      </c>
      <c r="F3509" s="450">
        <v>12192.36</v>
      </c>
      <c r="G3509" s="450">
        <v>9498.43</v>
      </c>
      <c r="H3509" s="426">
        <f t="shared" si="54"/>
        <v>12192.36</v>
      </c>
    </row>
    <row r="3510" spans="1:8" x14ac:dyDescent="0.25">
      <c r="A3510" s="449"/>
      <c r="B3510" s="449">
        <v>41188</v>
      </c>
      <c r="C3510" s="439" t="s">
        <v>9465</v>
      </c>
      <c r="D3510" s="449" t="s">
        <v>60</v>
      </c>
      <c r="E3510" s="449" t="s">
        <v>5365</v>
      </c>
      <c r="F3510" s="450">
        <v>15591.31</v>
      </c>
      <c r="G3510" s="450">
        <v>12146.37</v>
      </c>
      <c r="H3510" s="426">
        <f t="shared" si="54"/>
        <v>15591.31</v>
      </c>
    </row>
    <row r="3511" spans="1:8" x14ac:dyDescent="0.25">
      <c r="A3511" s="449"/>
      <c r="B3511" s="449">
        <v>5036</v>
      </c>
      <c r="C3511" s="439" t="s">
        <v>9466</v>
      </c>
      <c r="D3511" s="449" t="s">
        <v>60</v>
      </c>
      <c r="E3511" s="449" t="s">
        <v>5365</v>
      </c>
      <c r="F3511" s="450">
        <v>3306.68</v>
      </c>
      <c r="G3511" s="450">
        <v>2576.06</v>
      </c>
      <c r="H3511" s="426">
        <f t="shared" si="54"/>
        <v>3306.68</v>
      </c>
    </row>
    <row r="3512" spans="1:8" x14ac:dyDescent="0.25">
      <c r="A3512" s="449"/>
      <c r="B3512" s="449">
        <v>41189</v>
      </c>
      <c r="C3512" s="439" t="s">
        <v>9467</v>
      </c>
      <c r="D3512" s="449" t="s">
        <v>60</v>
      </c>
      <c r="E3512" s="449" t="s">
        <v>5365</v>
      </c>
      <c r="F3512" s="450">
        <v>20044.259999999998</v>
      </c>
      <c r="G3512" s="450">
        <v>15615.43</v>
      </c>
      <c r="H3512" s="426">
        <f t="shared" si="54"/>
        <v>20044.259999999998</v>
      </c>
    </row>
    <row r="3513" spans="1:8" x14ac:dyDescent="0.25">
      <c r="A3513" s="449"/>
      <c r="B3513" s="449">
        <v>41190</v>
      </c>
      <c r="C3513" s="439" t="s">
        <v>9468</v>
      </c>
      <c r="D3513" s="449" t="s">
        <v>60</v>
      </c>
      <c r="E3513" s="449" t="s">
        <v>5365</v>
      </c>
      <c r="F3513" s="450">
        <v>6970.69</v>
      </c>
      <c r="G3513" s="450">
        <v>5430.5</v>
      </c>
      <c r="H3513" s="426">
        <f t="shared" si="54"/>
        <v>6970.69</v>
      </c>
    </row>
    <row r="3514" spans="1:8" x14ac:dyDescent="0.25">
      <c r="A3514" s="449"/>
      <c r="B3514" s="449">
        <v>41191</v>
      </c>
      <c r="C3514" s="439" t="s">
        <v>9469</v>
      </c>
      <c r="D3514" s="449" t="s">
        <v>60</v>
      </c>
      <c r="E3514" s="449" t="s">
        <v>5365</v>
      </c>
      <c r="F3514" s="450">
        <v>10689.29</v>
      </c>
      <c r="G3514" s="450">
        <v>8327.4699999999993</v>
      </c>
      <c r="H3514" s="426">
        <f t="shared" si="54"/>
        <v>10689.29</v>
      </c>
    </row>
    <row r="3515" spans="1:8" x14ac:dyDescent="0.25">
      <c r="A3515" s="449"/>
      <c r="B3515" s="449">
        <v>41192</v>
      </c>
      <c r="C3515" s="439" t="s">
        <v>9470</v>
      </c>
      <c r="D3515" s="449" t="s">
        <v>60</v>
      </c>
      <c r="E3515" s="449" t="s">
        <v>5365</v>
      </c>
      <c r="F3515" s="450">
        <v>11143.51</v>
      </c>
      <c r="G3515" s="450">
        <v>8681.32</v>
      </c>
      <c r="H3515" s="426">
        <f t="shared" si="54"/>
        <v>11143.51</v>
      </c>
    </row>
    <row r="3516" spans="1:8" x14ac:dyDescent="0.25">
      <c r="A3516" s="449"/>
      <c r="B3516" s="449">
        <v>41193</v>
      </c>
      <c r="C3516" s="439" t="s">
        <v>9471</v>
      </c>
      <c r="D3516" s="449" t="s">
        <v>60</v>
      </c>
      <c r="E3516" s="449" t="s">
        <v>5365</v>
      </c>
      <c r="F3516" s="450">
        <v>18208.12</v>
      </c>
      <c r="G3516" s="450">
        <v>14184.99</v>
      </c>
      <c r="H3516" s="426">
        <f t="shared" si="54"/>
        <v>18208.12</v>
      </c>
    </row>
    <row r="3517" spans="1:8" x14ac:dyDescent="0.25">
      <c r="A3517" s="449"/>
      <c r="B3517" s="449">
        <v>41194</v>
      </c>
      <c r="C3517" s="439" t="s">
        <v>9472</v>
      </c>
      <c r="D3517" s="449" t="s">
        <v>60</v>
      </c>
      <c r="E3517" s="449" t="s">
        <v>5365</v>
      </c>
      <c r="F3517" s="450">
        <v>21726.42</v>
      </c>
      <c r="G3517" s="450">
        <v>16925.91</v>
      </c>
      <c r="H3517" s="426">
        <f t="shared" si="54"/>
        <v>21726.42</v>
      </c>
    </row>
    <row r="3518" spans="1:8" x14ac:dyDescent="0.25">
      <c r="A3518" s="449"/>
      <c r="B3518" s="449">
        <v>5044</v>
      </c>
      <c r="C3518" s="439" t="s">
        <v>9473</v>
      </c>
      <c r="D3518" s="449" t="s">
        <v>60</v>
      </c>
      <c r="E3518" s="449" t="s">
        <v>5365</v>
      </c>
      <c r="F3518" s="450">
        <v>1169.0999999999999</v>
      </c>
      <c r="G3518" s="450">
        <v>910.79</v>
      </c>
      <c r="H3518" s="426">
        <f t="shared" si="54"/>
        <v>1169.0999999999999</v>
      </c>
    </row>
    <row r="3519" spans="1:8" x14ac:dyDescent="0.25">
      <c r="A3519" s="449"/>
      <c r="B3519" s="449">
        <v>5059</v>
      </c>
      <c r="C3519" s="439" t="s">
        <v>9474</v>
      </c>
      <c r="D3519" s="449" t="s">
        <v>60</v>
      </c>
      <c r="E3519" s="449" t="s">
        <v>5365</v>
      </c>
      <c r="F3519" s="450">
        <v>1398.1</v>
      </c>
      <c r="G3519" s="450">
        <v>1089.19</v>
      </c>
      <c r="H3519" s="426">
        <f t="shared" si="54"/>
        <v>1398.1</v>
      </c>
    </row>
    <row r="3520" spans="1:8" x14ac:dyDescent="0.25">
      <c r="A3520" s="449"/>
      <c r="B3520" s="449">
        <v>41201</v>
      </c>
      <c r="C3520" s="439" t="s">
        <v>9475</v>
      </c>
      <c r="D3520" s="449" t="s">
        <v>60</v>
      </c>
      <c r="E3520" s="449" t="s">
        <v>5365</v>
      </c>
      <c r="F3520" s="450">
        <v>2837.33</v>
      </c>
      <c r="G3520" s="450">
        <v>2210.42</v>
      </c>
      <c r="H3520" s="426">
        <f t="shared" si="54"/>
        <v>2837.33</v>
      </c>
    </row>
    <row r="3521" spans="1:8" x14ac:dyDescent="0.25">
      <c r="A3521" s="449"/>
      <c r="B3521" s="449">
        <v>41199</v>
      </c>
      <c r="C3521" s="439" t="s">
        <v>9476</v>
      </c>
      <c r="D3521" s="449" t="s">
        <v>60</v>
      </c>
      <c r="E3521" s="449" t="s">
        <v>5365</v>
      </c>
      <c r="F3521" s="450">
        <v>911.74</v>
      </c>
      <c r="G3521" s="450">
        <v>710.29</v>
      </c>
      <c r="H3521" s="426">
        <f t="shared" si="54"/>
        <v>911.74</v>
      </c>
    </row>
    <row r="3522" spans="1:8" x14ac:dyDescent="0.25">
      <c r="A3522" s="449"/>
      <c r="B3522" s="449">
        <v>5057</v>
      </c>
      <c r="C3522" s="439" t="s">
        <v>9477</v>
      </c>
      <c r="D3522" s="449" t="s">
        <v>60</v>
      </c>
      <c r="E3522" s="449" t="s">
        <v>5365</v>
      </c>
      <c r="F3522" s="450">
        <v>1234.33</v>
      </c>
      <c r="G3522" s="450">
        <v>961.6</v>
      </c>
      <c r="H3522" s="426">
        <f t="shared" si="54"/>
        <v>1234.33</v>
      </c>
    </row>
    <row r="3523" spans="1:8" x14ac:dyDescent="0.25">
      <c r="A3523" s="449"/>
      <c r="B3523" s="449">
        <v>41200</v>
      </c>
      <c r="C3523" s="439" t="s">
        <v>9478</v>
      </c>
      <c r="D3523" s="449" t="s">
        <v>60</v>
      </c>
      <c r="E3523" s="449" t="s">
        <v>5365</v>
      </c>
      <c r="F3523" s="450">
        <v>1774.57</v>
      </c>
      <c r="G3523" s="450">
        <v>1382.48</v>
      </c>
      <c r="H3523" s="426">
        <f t="shared" si="54"/>
        <v>1774.57</v>
      </c>
    </row>
    <row r="3524" spans="1:8" x14ac:dyDescent="0.25">
      <c r="A3524" s="449"/>
      <c r="B3524" s="449">
        <v>41205</v>
      </c>
      <c r="C3524" s="439" t="s">
        <v>9479</v>
      </c>
      <c r="D3524" s="449" t="s">
        <v>60</v>
      </c>
      <c r="E3524" s="449" t="s">
        <v>5365</v>
      </c>
      <c r="F3524" s="450">
        <v>3288.25</v>
      </c>
      <c r="G3524" s="450">
        <v>2561.6999999999998</v>
      </c>
      <c r="H3524" s="426">
        <f t="shared" si="54"/>
        <v>3288.25</v>
      </c>
    </row>
    <row r="3525" spans="1:8" x14ac:dyDescent="0.25">
      <c r="A3525" s="449"/>
      <c r="B3525" s="449">
        <v>41202</v>
      </c>
      <c r="C3525" s="439" t="s">
        <v>9480</v>
      </c>
      <c r="D3525" s="449" t="s">
        <v>60</v>
      </c>
      <c r="E3525" s="449" t="s">
        <v>5365</v>
      </c>
      <c r="F3525" s="450">
        <v>959.53</v>
      </c>
      <c r="G3525" s="450">
        <v>747.52</v>
      </c>
      <c r="H3525" s="426">
        <f t="shared" si="54"/>
        <v>959.53</v>
      </c>
    </row>
    <row r="3526" spans="1:8" x14ac:dyDescent="0.25">
      <c r="A3526" s="449"/>
      <c r="B3526" s="449">
        <v>41206</v>
      </c>
      <c r="C3526" s="439" t="s">
        <v>9481</v>
      </c>
      <c r="D3526" s="449" t="s">
        <v>60</v>
      </c>
      <c r="E3526" s="449" t="s">
        <v>5365</v>
      </c>
      <c r="F3526" s="450">
        <v>4335.41</v>
      </c>
      <c r="G3526" s="450">
        <v>3377.49</v>
      </c>
      <c r="H3526" s="426">
        <f t="shared" si="54"/>
        <v>4335.41</v>
      </c>
    </row>
    <row r="3527" spans="1:8" x14ac:dyDescent="0.25">
      <c r="A3527" s="449"/>
      <c r="B3527" s="449">
        <v>12372</v>
      </c>
      <c r="C3527" s="439" t="s">
        <v>9482</v>
      </c>
      <c r="D3527" s="449" t="s">
        <v>60</v>
      </c>
      <c r="E3527" s="449" t="s">
        <v>5365</v>
      </c>
      <c r="F3527" s="450">
        <v>1007.51</v>
      </c>
      <c r="G3527" s="450">
        <v>784.9</v>
      </c>
      <c r="H3527" s="426">
        <f t="shared" si="54"/>
        <v>1007.51</v>
      </c>
    </row>
    <row r="3528" spans="1:8" x14ac:dyDescent="0.25">
      <c r="A3528" s="449"/>
      <c r="B3528" s="449">
        <v>41207</v>
      </c>
      <c r="C3528" s="439" t="s">
        <v>9483</v>
      </c>
      <c r="D3528" s="449" t="s">
        <v>60</v>
      </c>
      <c r="E3528" s="449" t="s">
        <v>5365</v>
      </c>
      <c r="F3528" s="450">
        <v>5836.32</v>
      </c>
      <c r="G3528" s="450">
        <v>4546.7700000000004</v>
      </c>
      <c r="H3528" s="426">
        <f t="shared" si="54"/>
        <v>5836.32</v>
      </c>
    </row>
    <row r="3529" spans="1:8" x14ac:dyDescent="0.25">
      <c r="A3529" s="449"/>
      <c r="B3529" s="449">
        <v>41203</v>
      </c>
      <c r="C3529" s="439" t="s">
        <v>9484</v>
      </c>
      <c r="D3529" s="449" t="s">
        <v>60</v>
      </c>
      <c r="E3529" s="449" t="s">
        <v>5365</v>
      </c>
      <c r="F3529" s="450">
        <v>1537.06</v>
      </c>
      <c r="G3529" s="450">
        <v>1197.45</v>
      </c>
      <c r="H3529" s="426">
        <f t="shared" si="54"/>
        <v>1537.06</v>
      </c>
    </row>
    <row r="3530" spans="1:8" x14ac:dyDescent="0.25">
      <c r="A3530" s="449"/>
      <c r="B3530" s="449">
        <v>41204</v>
      </c>
      <c r="C3530" s="439" t="s">
        <v>9485</v>
      </c>
      <c r="D3530" s="449" t="s">
        <v>60</v>
      </c>
      <c r="E3530" s="449" t="s">
        <v>5365</v>
      </c>
      <c r="F3530" s="450">
        <v>2173.02</v>
      </c>
      <c r="G3530" s="450">
        <v>1692.88</v>
      </c>
      <c r="H3530" s="426">
        <f t="shared" si="54"/>
        <v>2173.02</v>
      </c>
    </row>
    <row r="3531" spans="1:8" x14ac:dyDescent="0.25">
      <c r="A3531" s="449"/>
      <c r="B3531" s="449">
        <v>41210</v>
      </c>
      <c r="C3531" s="439" t="s">
        <v>9486</v>
      </c>
      <c r="D3531" s="449" t="s">
        <v>60</v>
      </c>
      <c r="E3531" s="449" t="s">
        <v>5365</v>
      </c>
      <c r="F3531" s="450">
        <v>3629.97</v>
      </c>
      <c r="G3531" s="450">
        <v>2827.92</v>
      </c>
      <c r="H3531" s="426">
        <f t="shared" si="54"/>
        <v>3629.97</v>
      </c>
    </row>
    <row r="3532" spans="1:8" x14ac:dyDescent="0.25">
      <c r="A3532" s="449"/>
      <c r="B3532" s="449">
        <v>41208</v>
      </c>
      <c r="C3532" s="439" t="s">
        <v>9487</v>
      </c>
      <c r="D3532" s="449" t="s">
        <v>60</v>
      </c>
      <c r="E3532" s="449" t="s">
        <v>5365</v>
      </c>
      <c r="F3532" s="450">
        <v>1270.7</v>
      </c>
      <c r="G3532" s="450">
        <v>989.94</v>
      </c>
      <c r="H3532" s="426">
        <f t="shared" ref="H3532:H3595" si="55">IF(F3532&gt;0,F3532,G3532)</f>
        <v>1270.7</v>
      </c>
    </row>
    <row r="3533" spans="1:8" x14ac:dyDescent="0.25">
      <c r="A3533" s="449"/>
      <c r="B3533" s="449">
        <v>41211</v>
      </c>
      <c r="C3533" s="439" t="s">
        <v>9488</v>
      </c>
      <c r="D3533" s="449" t="s">
        <v>60</v>
      </c>
      <c r="E3533" s="449" t="s">
        <v>5365</v>
      </c>
      <c r="F3533" s="450">
        <v>5114.58</v>
      </c>
      <c r="G3533" s="450">
        <v>3984.5</v>
      </c>
      <c r="H3533" s="426">
        <f t="shared" si="55"/>
        <v>5114.58</v>
      </c>
    </row>
    <row r="3534" spans="1:8" x14ac:dyDescent="0.25">
      <c r="A3534" s="449"/>
      <c r="B3534" s="449">
        <v>13339</v>
      </c>
      <c r="C3534" s="439" t="s">
        <v>9489</v>
      </c>
      <c r="D3534" s="449" t="s">
        <v>60</v>
      </c>
      <c r="E3534" s="449" t="s">
        <v>5365</v>
      </c>
      <c r="F3534" s="450">
        <v>1722.11</v>
      </c>
      <c r="G3534" s="450">
        <v>1341.6</v>
      </c>
      <c r="H3534" s="426">
        <f t="shared" si="55"/>
        <v>1722.11</v>
      </c>
    </row>
    <row r="3535" spans="1:8" x14ac:dyDescent="0.25">
      <c r="A3535" s="449"/>
      <c r="B3535" s="449">
        <v>41213</v>
      </c>
      <c r="C3535" s="439" t="s">
        <v>9490</v>
      </c>
      <c r="D3535" s="449" t="s">
        <v>60</v>
      </c>
      <c r="E3535" s="449" t="s">
        <v>5365</v>
      </c>
      <c r="F3535" s="450">
        <v>10601.27</v>
      </c>
      <c r="G3535" s="450">
        <v>8258.9</v>
      </c>
      <c r="H3535" s="426">
        <f t="shared" si="55"/>
        <v>10601.27</v>
      </c>
    </row>
    <row r="3536" spans="1:8" x14ac:dyDescent="0.25">
      <c r="A3536" s="449"/>
      <c r="B3536" s="449">
        <v>41209</v>
      </c>
      <c r="C3536" s="439" t="s">
        <v>9491</v>
      </c>
      <c r="D3536" s="449" t="s">
        <v>60</v>
      </c>
      <c r="E3536" s="449" t="s">
        <v>5365</v>
      </c>
      <c r="F3536" s="450">
        <v>2369.41</v>
      </c>
      <c r="G3536" s="450">
        <v>1845.88</v>
      </c>
      <c r="H3536" s="426">
        <f t="shared" si="55"/>
        <v>2369.41</v>
      </c>
    </row>
    <row r="3537" spans="1:8" x14ac:dyDescent="0.25">
      <c r="A3537" s="449"/>
      <c r="B3537" s="449">
        <v>41216</v>
      </c>
      <c r="C3537" s="439" t="s">
        <v>9492</v>
      </c>
      <c r="D3537" s="449" t="s">
        <v>60</v>
      </c>
      <c r="E3537" s="449" t="s">
        <v>5365</v>
      </c>
      <c r="F3537" s="450">
        <v>4438.21</v>
      </c>
      <c r="G3537" s="450">
        <v>3457.58</v>
      </c>
      <c r="H3537" s="426">
        <f t="shared" si="55"/>
        <v>4438.21</v>
      </c>
    </row>
    <row r="3538" spans="1:8" x14ac:dyDescent="0.25">
      <c r="A3538" s="449"/>
      <c r="B3538" s="449">
        <v>41217</v>
      </c>
      <c r="C3538" s="439" t="s">
        <v>9493</v>
      </c>
      <c r="D3538" s="449" t="s">
        <v>60</v>
      </c>
      <c r="E3538" s="449" t="s">
        <v>5365</v>
      </c>
      <c r="F3538" s="450">
        <v>7116.03</v>
      </c>
      <c r="G3538" s="450">
        <v>5543.73</v>
      </c>
      <c r="H3538" s="426">
        <f t="shared" si="55"/>
        <v>7116.03</v>
      </c>
    </row>
    <row r="3539" spans="1:8" x14ac:dyDescent="0.25">
      <c r="A3539" s="449"/>
      <c r="B3539" s="449">
        <v>41218</v>
      </c>
      <c r="C3539" s="439" t="s">
        <v>9494</v>
      </c>
      <c r="D3539" s="449" t="s">
        <v>60</v>
      </c>
      <c r="E3539" s="449" t="s">
        <v>5365</v>
      </c>
      <c r="F3539" s="450">
        <v>9542.81</v>
      </c>
      <c r="G3539" s="450">
        <v>7434.31</v>
      </c>
      <c r="H3539" s="426">
        <f t="shared" si="55"/>
        <v>9542.81</v>
      </c>
    </row>
    <row r="3540" spans="1:8" x14ac:dyDescent="0.25">
      <c r="A3540" s="449"/>
      <c r="B3540" s="449">
        <v>41214</v>
      </c>
      <c r="C3540" s="439" t="s">
        <v>9495</v>
      </c>
      <c r="D3540" s="449" t="s">
        <v>60</v>
      </c>
      <c r="E3540" s="449" t="s">
        <v>5365</v>
      </c>
      <c r="F3540" s="450">
        <v>2012.08</v>
      </c>
      <c r="G3540" s="450">
        <v>1567.51</v>
      </c>
      <c r="H3540" s="426">
        <f t="shared" si="55"/>
        <v>2012.08</v>
      </c>
    </row>
    <row r="3541" spans="1:8" x14ac:dyDescent="0.25">
      <c r="A3541" s="449"/>
      <c r="B3541" s="449">
        <v>41215</v>
      </c>
      <c r="C3541" s="439" t="s">
        <v>9496</v>
      </c>
      <c r="D3541" s="449" t="s">
        <v>60</v>
      </c>
      <c r="E3541" s="449" t="s">
        <v>5365</v>
      </c>
      <c r="F3541" s="450">
        <v>3029.47</v>
      </c>
      <c r="G3541" s="450">
        <v>2360.1</v>
      </c>
      <c r="H3541" s="426">
        <f t="shared" si="55"/>
        <v>3029.47</v>
      </c>
    </row>
    <row r="3542" spans="1:8" x14ac:dyDescent="0.25">
      <c r="A3542" s="449"/>
      <c r="B3542" s="449">
        <v>41221</v>
      </c>
      <c r="C3542" s="439" t="s">
        <v>9497</v>
      </c>
      <c r="D3542" s="449" t="s">
        <v>60</v>
      </c>
      <c r="E3542" s="449" t="s">
        <v>5365</v>
      </c>
      <c r="F3542" s="450">
        <v>8771.8700000000008</v>
      </c>
      <c r="G3542" s="450">
        <v>6833.7</v>
      </c>
      <c r="H3542" s="426">
        <f t="shared" si="55"/>
        <v>8771.8700000000008</v>
      </c>
    </row>
    <row r="3543" spans="1:8" x14ac:dyDescent="0.25">
      <c r="A3543" s="449"/>
      <c r="B3543" s="449">
        <v>41222</v>
      </c>
      <c r="C3543" s="439" t="s">
        <v>9498</v>
      </c>
      <c r="D3543" s="449" t="s">
        <v>60</v>
      </c>
      <c r="E3543" s="449" t="s">
        <v>5365</v>
      </c>
      <c r="F3543" s="450">
        <v>12552.65</v>
      </c>
      <c r="G3543" s="450">
        <v>9779.11</v>
      </c>
      <c r="H3543" s="426">
        <f t="shared" si="55"/>
        <v>12552.65</v>
      </c>
    </row>
    <row r="3544" spans="1:8" x14ac:dyDescent="0.25">
      <c r="A3544" s="449"/>
      <c r="B3544" s="449">
        <v>41195</v>
      </c>
      <c r="C3544" s="439" t="s">
        <v>9499</v>
      </c>
      <c r="D3544" s="449" t="s">
        <v>60</v>
      </c>
      <c r="E3544" s="449" t="s">
        <v>5365</v>
      </c>
      <c r="F3544" s="450">
        <v>645.16999999999996</v>
      </c>
      <c r="G3544" s="450">
        <v>502.61</v>
      </c>
      <c r="H3544" s="426">
        <f t="shared" si="55"/>
        <v>645.16999999999996</v>
      </c>
    </row>
    <row r="3545" spans="1:8" x14ac:dyDescent="0.25">
      <c r="A3545" s="449"/>
      <c r="B3545" s="449">
        <v>41198</v>
      </c>
      <c r="C3545" s="439" t="s">
        <v>9500</v>
      </c>
      <c r="D3545" s="449" t="s">
        <v>60</v>
      </c>
      <c r="E3545" s="449" t="s">
        <v>5365</v>
      </c>
      <c r="F3545" s="450">
        <v>2521.17</v>
      </c>
      <c r="G3545" s="450">
        <v>1964.11</v>
      </c>
      <c r="H3545" s="426">
        <f t="shared" si="55"/>
        <v>2521.17</v>
      </c>
    </row>
    <row r="3546" spans="1:8" x14ac:dyDescent="0.25">
      <c r="A3546" s="449"/>
      <c r="B3546" s="449">
        <v>41196</v>
      </c>
      <c r="C3546" s="439" t="s">
        <v>9501</v>
      </c>
      <c r="D3546" s="449" t="s">
        <v>60</v>
      </c>
      <c r="E3546" s="449" t="s">
        <v>5365</v>
      </c>
      <c r="F3546" s="450">
        <v>799.72</v>
      </c>
      <c r="G3546" s="450">
        <v>623.02</v>
      </c>
      <c r="H3546" s="426">
        <f t="shared" si="55"/>
        <v>799.72</v>
      </c>
    </row>
    <row r="3547" spans="1:8" x14ac:dyDescent="0.25">
      <c r="A3547" s="449"/>
      <c r="B3547" s="449">
        <v>5033</v>
      </c>
      <c r="C3547" s="439" t="s">
        <v>9502</v>
      </c>
      <c r="D3547" s="449" t="s">
        <v>60</v>
      </c>
      <c r="E3547" s="449" t="s">
        <v>6189</v>
      </c>
      <c r="F3547" s="450">
        <v>1050</v>
      </c>
      <c r="G3547" s="450">
        <v>818</v>
      </c>
      <c r="H3547" s="426">
        <f t="shared" si="55"/>
        <v>1050</v>
      </c>
    </row>
    <row r="3548" spans="1:8" x14ac:dyDescent="0.25">
      <c r="A3548" s="449"/>
      <c r="B3548" s="449">
        <v>41197</v>
      </c>
      <c r="C3548" s="439" t="s">
        <v>9503</v>
      </c>
      <c r="D3548" s="449" t="s">
        <v>60</v>
      </c>
      <c r="E3548" s="449" t="s">
        <v>5365</v>
      </c>
      <c r="F3548" s="450">
        <v>1559.64</v>
      </c>
      <c r="G3548" s="450">
        <v>1215.03</v>
      </c>
      <c r="H3548" s="426">
        <f t="shared" si="55"/>
        <v>1559.64</v>
      </c>
    </row>
    <row r="3549" spans="1:8" x14ac:dyDescent="0.25">
      <c r="A3549" s="449"/>
      <c r="B3549" s="449">
        <v>12388</v>
      </c>
      <c r="C3549" s="439" t="s">
        <v>9504</v>
      </c>
      <c r="D3549" s="449" t="s">
        <v>60</v>
      </c>
      <c r="E3549" s="449" t="s">
        <v>5365</v>
      </c>
      <c r="F3549" s="450">
        <v>341.13</v>
      </c>
      <c r="G3549" s="450">
        <v>271.08</v>
      </c>
      <c r="H3549" s="426">
        <f t="shared" si="55"/>
        <v>341.13</v>
      </c>
    </row>
    <row r="3550" spans="1:8" x14ac:dyDescent="0.25">
      <c r="A3550" s="449"/>
      <c r="B3550" s="449">
        <v>2731</v>
      </c>
      <c r="C3550" s="439" t="s">
        <v>9505</v>
      </c>
      <c r="D3550" s="449" t="s">
        <v>73</v>
      </c>
      <c r="E3550" s="449" t="s">
        <v>5365</v>
      </c>
      <c r="F3550" s="450">
        <v>171.18</v>
      </c>
      <c r="G3550" s="450">
        <v>110.65</v>
      </c>
      <c r="H3550" s="426">
        <f t="shared" si="55"/>
        <v>171.18</v>
      </c>
    </row>
    <row r="3551" spans="1:8" x14ac:dyDescent="0.25">
      <c r="A3551" s="449"/>
      <c r="B3551" s="449">
        <v>41457</v>
      </c>
      <c r="C3551" s="439" t="s">
        <v>9506</v>
      </c>
      <c r="D3551" s="449" t="s">
        <v>60</v>
      </c>
      <c r="E3551" s="449" t="s">
        <v>5365</v>
      </c>
      <c r="F3551" s="450">
        <v>1638.14</v>
      </c>
      <c r="G3551" s="450">
        <v>1650.64</v>
      </c>
      <c r="H3551" s="426">
        <f t="shared" si="55"/>
        <v>1638.14</v>
      </c>
    </row>
    <row r="3552" spans="1:8" x14ac:dyDescent="0.25">
      <c r="A3552" s="449"/>
      <c r="B3552" s="449">
        <v>41458</v>
      </c>
      <c r="C3552" s="439" t="s">
        <v>9507</v>
      </c>
      <c r="D3552" s="449" t="s">
        <v>60</v>
      </c>
      <c r="E3552" s="449" t="s">
        <v>5365</v>
      </c>
      <c r="F3552" s="450">
        <v>2286.92</v>
      </c>
      <c r="G3552" s="450">
        <v>2304.37</v>
      </c>
      <c r="H3552" s="426">
        <f t="shared" si="55"/>
        <v>2286.92</v>
      </c>
    </row>
    <row r="3553" spans="1:8" x14ac:dyDescent="0.25">
      <c r="A3553" s="449"/>
      <c r="B3553" s="449">
        <v>41459</v>
      </c>
      <c r="C3553" s="439" t="s">
        <v>9508</v>
      </c>
      <c r="D3553" s="449" t="s">
        <v>60</v>
      </c>
      <c r="E3553" s="449" t="s">
        <v>5365</v>
      </c>
      <c r="F3553" s="450">
        <v>3190.08</v>
      </c>
      <c r="G3553" s="450">
        <v>3214.42</v>
      </c>
      <c r="H3553" s="426">
        <f t="shared" si="55"/>
        <v>3190.08</v>
      </c>
    </row>
    <row r="3554" spans="1:8" x14ac:dyDescent="0.25">
      <c r="A3554" s="449"/>
      <c r="B3554" s="449">
        <v>41461</v>
      </c>
      <c r="C3554" s="439" t="s">
        <v>9509</v>
      </c>
      <c r="D3554" s="449" t="s">
        <v>60</v>
      </c>
      <c r="E3554" s="449" t="s">
        <v>5365</v>
      </c>
      <c r="F3554" s="450">
        <v>4349.51</v>
      </c>
      <c r="G3554" s="450">
        <v>4382.7</v>
      </c>
      <c r="H3554" s="426">
        <f t="shared" si="55"/>
        <v>4349.51</v>
      </c>
    </row>
    <row r="3555" spans="1:8" x14ac:dyDescent="0.25">
      <c r="A3555" s="449"/>
      <c r="B3555" s="449">
        <v>44537</v>
      </c>
      <c r="C3555" s="439" t="s">
        <v>13622</v>
      </c>
      <c r="D3555" s="449" t="s">
        <v>4959</v>
      </c>
      <c r="E3555" s="449" t="s">
        <v>5365</v>
      </c>
      <c r="F3555" s="450">
        <v>340.42</v>
      </c>
      <c r="G3555" s="450">
        <v>327.27</v>
      </c>
      <c r="H3555" s="426">
        <f t="shared" si="55"/>
        <v>340.42</v>
      </c>
    </row>
    <row r="3556" spans="1:8" x14ac:dyDescent="0.25">
      <c r="A3556" s="449"/>
      <c r="B3556" s="449">
        <v>11844</v>
      </c>
      <c r="C3556" s="439" t="s">
        <v>9510</v>
      </c>
      <c r="D3556" s="449" t="s">
        <v>73</v>
      </c>
      <c r="E3556" s="449" t="s">
        <v>5365</v>
      </c>
      <c r="F3556" s="450">
        <v>49.94</v>
      </c>
      <c r="G3556" s="450">
        <v>66.400000000000006</v>
      </c>
      <c r="H3556" s="426">
        <f t="shared" si="55"/>
        <v>49.94</v>
      </c>
    </row>
    <row r="3557" spans="1:8" x14ac:dyDescent="0.25">
      <c r="A3557" s="449"/>
      <c r="B3557" s="449">
        <v>4465</v>
      </c>
      <c r="C3557" s="439" t="s">
        <v>9511</v>
      </c>
      <c r="D3557" s="449" t="s">
        <v>73</v>
      </c>
      <c r="E3557" s="449" t="s">
        <v>5365</v>
      </c>
      <c r="F3557" s="450">
        <v>41.5</v>
      </c>
      <c r="G3557" s="450">
        <v>55.18</v>
      </c>
      <c r="H3557" s="426">
        <f t="shared" si="55"/>
        <v>41.5</v>
      </c>
    </row>
    <row r="3558" spans="1:8" x14ac:dyDescent="0.25">
      <c r="A3558" s="449"/>
      <c r="B3558" s="449">
        <v>35273</v>
      </c>
      <c r="C3558" s="439" t="s">
        <v>9512</v>
      </c>
      <c r="D3558" s="449" t="s">
        <v>73</v>
      </c>
      <c r="E3558" s="449" t="s">
        <v>5365</v>
      </c>
      <c r="F3558" s="450">
        <v>49.77</v>
      </c>
      <c r="G3558" s="450">
        <v>66.180000000000007</v>
      </c>
      <c r="H3558" s="426">
        <f t="shared" si="55"/>
        <v>49.77</v>
      </c>
    </row>
    <row r="3559" spans="1:8" x14ac:dyDescent="0.25">
      <c r="A3559" s="449"/>
      <c r="B3559" s="449">
        <v>4470</v>
      </c>
      <c r="C3559" s="439" t="s">
        <v>9513</v>
      </c>
      <c r="D3559" s="449" t="s">
        <v>73</v>
      </c>
      <c r="E3559" s="449" t="s">
        <v>5365</v>
      </c>
      <c r="F3559" s="450">
        <v>114.86</v>
      </c>
      <c r="G3559" s="450">
        <v>152.72</v>
      </c>
      <c r="H3559" s="426">
        <f t="shared" si="55"/>
        <v>114.86</v>
      </c>
    </row>
    <row r="3560" spans="1:8" x14ac:dyDescent="0.25">
      <c r="A3560" s="449"/>
      <c r="B3560" s="449">
        <v>20204</v>
      </c>
      <c r="C3560" s="439" t="s">
        <v>9514</v>
      </c>
      <c r="D3560" s="449" t="s">
        <v>73</v>
      </c>
      <c r="E3560" s="449" t="s">
        <v>5365</v>
      </c>
      <c r="F3560" s="450">
        <v>76.569999999999993</v>
      </c>
      <c r="G3560" s="450">
        <v>101.81</v>
      </c>
      <c r="H3560" s="426">
        <f t="shared" si="55"/>
        <v>76.569999999999993</v>
      </c>
    </row>
    <row r="3561" spans="1:8" x14ac:dyDescent="0.25">
      <c r="A3561" s="449"/>
      <c r="B3561" s="449">
        <v>20208</v>
      </c>
      <c r="C3561" s="439" t="s">
        <v>9515</v>
      </c>
      <c r="D3561" s="449" t="s">
        <v>73</v>
      </c>
      <c r="E3561" s="449" t="s">
        <v>5365</v>
      </c>
      <c r="F3561" s="450">
        <v>103.37</v>
      </c>
      <c r="G3561" s="450">
        <v>137.44999999999999</v>
      </c>
      <c r="H3561" s="426">
        <f t="shared" si="55"/>
        <v>103.37</v>
      </c>
    </row>
    <row r="3562" spans="1:8" x14ac:dyDescent="0.25">
      <c r="A3562" s="449"/>
      <c r="B3562" s="449">
        <v>4437</v>
      </c>
      <c r="C3562" s="439" t="s">
        <v>9516</v>
      </c>
      <c r="D3562" s="449" t="s">
        <v>73</v>
      </c>
      <c r="E3562" s="449" t="s">
        <v>5365</v>
      </c>
      <c r="F3562" s="450">
        <v>86.14</v>
      </c>
      <c r="G3562" s="450">
        <v>114.54</v>
      </c>
      <c r="H3562" s="426">
        <f t="shared" si="55"/>
        <v>86.14</v>
      </c>
    </row>
    <row r="3563" spans="1:8" x14ac:dyDescent="0.25">
      <c r="A3563" s="449"/>
      <c r="B3563" s="449">
        <v>14580</v>
      </c>
      <c r="C3563" s="439" t="s">
        <v>9517</v>
      </c>
      <c r="D3563" s="449" t="s">
        <v>73</v>
      </c>
      <c r="E3563" s="449" t="s">
        <v>5365</v>
      </c>
      <c r="F3563" s="450">
        <v>86.14</v>
      </c>
      <c r="G3563" s="450">
        <v>114.54</v>
      </c>
      <c r="H3563" s="426">
        <f t="shared" si="55"/>
        <v>86.14</v>
      </c>
    </row>
    <row r="3564" spans="1:8" x14ac:dyDescent="0.25">
      <c r="A3564" s="449"/>
      <c r="B3564" s="449">
        <v>5065</v>
      </c>
      <c r="C3564" s="439" t="s">
        <v>9518</v>
      </c>
      <c r="D3564" s="449" t="s">
        <v>81</v>
      </c>
      <c r="E3564" s="449" t="s">
        <v>5365</v>
      </c>
      <c r="F3564" s="450">
        <v>26.95</v>
      </c>
      <c r="G3564" s="450">
        <v>21.53</v>
      </c>
      <c r="H3564" s="426">
        <f t="shared" si="55"/>
        <v>26.95</v>
      </c>
    </row>
    <row r="3565" spans="1:8" x14ac:dyDescent="0.25">
      <c r="A3565" s="449"/>
      <c r="B3565" s="449">
        <v>5072</v>
      </c>
      <c r="C3565" s="439" t="s">
        <v>9519</v>
      </c>
      <c r="D3565" s="449" t="s">
        <v>81</v>
      </c>
      <c r="E3565" s="449" t="s">
        <v>5365</v>
      </c>
      <c r="F3565" s="450">
        <v>24.93</v>
      </c>
      <c r="G3565" s="450">
        <v>19.920000000000002</v>
      </c>
      <c r="H3565" s="426">
        <f t="shared" si="55"/>
        <v>24.93</v>
      </c>
    </row>
    <row r="3566" spans="1:8" x14ac:dyDescent="0.25">
      <c r="A3566" s="449"/>
      <c r="B3566" s="449">
        <v>5066</v>
      </c>
      <c r="C3566" s="439" t="s">
        <v>9520</v>
      </c>
      <c r="D3566" s="449" t="s">
        <v>81</v>
      </c>
      <c r="E3566" s="449" t="s">
        <v>5365</v>
      </c>
      <c r="F3566" s="450">
        <v>18.670000000000002</v>
      </c>
      <c r="G3566" s="450">
        <v>14.92</v>
      </c>
      <c r="H3566" s="426">
        <f t="shared" si="55"/>
        <v>18.670000000000002</v>
      </c>
    </row>
    <row r="3567" spans="1:8" x14ac:dyDescent="0.25">
      <c r="A3567" s="449"/>
      <c r="B3567" s="449">
        <v>5063</v>
      </c>
      <c r="C3567" s="439" t="s">
        <v>9521</v>
      </c>
      <c r="D3567" s="449" t="s">
        <v>81</v>
      </c>
      <c r="E3567" s="449" t="s">
        <v>5365</v>
      </c>
      <c r="F3567" s="450">
        <v>16.91</v>
      </c>
      <c r="G3567" s="450">
        <v>13.51</v>
      </c>
      <c r="H3567" s="426">
        <f t="shared" si="55"/>
        <v>16.91</v>
      </c>
    </row>
    <row r="3568" spans="1:8" x14ac:dyDescent="0.25">
      <c r="A3568" s="449"/>
      <c r="B3568" s="449">
        <v>20247</v>
      </c>
      <c r="C3568" s="439" t="s">
        <v>9522</v>
      </c>
      <c r="D3568" s="449" t="s">
        <v>81</v>
      </c>
      <c r="E3568" s="449" t="s">
        <v>5365</v>
      </c>
      <c r="F3568" s="450">
        <v>15.69</v>
      </c>
      <c r="G3568" s="450">
        <v>12.53</v>
      </c>
      <c r="H3568" s="426">
        <f t="shared" si="55"/>
        <v>15.69</v>
      </c>
    </row>
    <row r="3569" spans="1:8" x14ac:dyDescent="0.25">
      <c r="A3569" s="449"/>
      <c r="B3569" s="449">
        <v>5074</v>
      </c>
      <c r="C3569" s="439" t="s">
        <v>9523</v>
      </c>
      <c r="D3569" s="449" t="s">
        <v>81</v>
      </c>
      <c r="E3569" s="449" t="s">
        <v>5365</v>
      </c>
      <c r="F3569" s="450">
        <v>15.87</v>
      </c>
      <c r="G3569" s="450">
        <v>12.68</v>
      </c>
      <c r="H3569" s="426">
        <f t="shared" si="55"/>
        <v>15.87</v>
      </c>
    </row>
    <row r="3570" spans="1:8" x14ac:dyDescent="0.25">
      <c r="A3570" s="449"/>
      <c r="B3570" s="449">
        <v>5067</v>
      </c>
      <c r="C3570" s="439" t="s">
        <v>9524</v>
      </c>
      <c r="D3570" s="449" t="s">
        <v>81</v>
      </c>
      <c r="E3570" s="449" t="s">
        <v>5365</v>
      </c>
      <c r="F3570" s="450">
        <v>15.1</v>
      </c>
      <c r="G3570" s="450">
        <v>12.06</v>
      </c>
      <c r="H3570" s="426">
        <f t="shared" si="55"/>
        <v>15.1</v>
      </c>
    </row>
    <row r="3571" spans="1:8" x14ac:dyDescent="0.25">
      <c r="A3571" s="449"/>
      <c r="B3571" s="449">
        <v>5078</v>
      </c>
      <c r="C3571" s="439" t="s">
        <v>9525</v>
      </c>
      <c r="D3571" s="449" t="s">
        <v>81</v>
      </c>
      <c r="E3571" s="449" t="s">
        <v>5365</v>
      </c>
      <c r="F3571" s="450">
        <v>14.93</v>
      </c>
      <c r="G3571" s="450">
        <v>11.93</v>
      </c>
      <c r="H3571" s="426">
        <f t="shared" si="55"/>
        <v>14.93</v>
      </c>
    </row>
    <row r="3572" spans="1:8" x14ac:dyDescent="0.25">
      <c r="A3572" s="449"/>
      <c r="B3572" s="449">
        <v>5068</v>
      </c>
      <c r="C3572" s="439" t="s">
        <v>9526</v>
      </c>
      <c r="D3572" s="449" t="s">
        <v>81</v>
      </c>
      <c r="E3572" s="449" t="s">
        <v>5365</v>
      </c>
      <c r="F3572" s="450">
        <v>14.17</v>
      </c>
      <c r="G3572" s="450">
        <v>11.32</v>
      </c>
      <c r="H3572" s="426">
        <f t="shared" si="55"/>
        <v>14.17</v>
      </c>
    </row>
    <row r="3573" spans="1:8" x14ac:dyDescent="0.25">
      <c r="A3573" s="449"/>
      <c r="B3573" s="449">
        <v>5073</v>
      </c>
      <c r="C3573" s="439" t="s">
        <v>9527</v>
      </c>
      <c r="D3573" s="449" t="s">
        <v>81</v>
      </c>
      <c r="E3573" s="449" t="s">
        <v>5365</v>
      </c>
      <c r="F3573" s="450">
        <v>14.44</v>
      </c>
      <c r="G3573" s="450">
        <v>11.54</v>
      </c>
      <c r="H3573" s="426">
        <f t="shared" si="55"/>
        <v>14.44</v>
      </c>
    </row>
    <row r="3574" spans="1:8" x14ac:dyDescent="0.25">
      <c r="A3574" s="449"/>
      <c r="B3574" s="449">
        <v>5069</v>
      </c>
      <c r="C3574" s="439" t="s">
        <v>9528</v>
      </c>
      <c r="D3574" s="449" t="s">
        <v>81</v>
      </c>
      <c r="E3574" s="449" t="s">
        <v>5365</v>
      </c>
      <c r="F3574" s="450">
        <v>14.44</v>
      </c>
      <c r="G3574" s="450">
        <v>11.54</v>
      </c>
      <c r="H3574" s="426">
        <f t="shared" si="55"/>
        <v>14.44</v>
      </c>
    </row>
    <row r="3575" spans="1:8" x14ac:dyDescent="0.25">
      <c r="A3575" s="449"/>
      <c r="B3575" s="449">
        <v>5070</v>
      </c>
      <c r="C3575" s="439" t="s">
        <v>9529</v>
      </c>
      <c r="D3575" s="449" t="s">
        <v>81</v>
      </c>
      <c r="E3575" s="449" t="s">
        <v>5365</v>
      </c>
      <c r="F3575" s="450">
        <v>14.6</v>
      </c>
      <c r="G3575" s="450">
        <v>11.66</v>
      </c>
      <c r="H3575" s="426">
        <f t="shared" si="55"/>
        <v>14.6</v>
      </c>
    </row>
    <row r="3576" spans="1:8" x14ac:dyDescent="0.25">
      <c r="A3576" s="449"/>
      <c r="B3576" s="449">
        <v>5071</v>
      </c>
      <c r="C3576" s="439" t="s">
        <v>9530</v>
      </c>
      <c r="D3576" s="449" t="s">
        <v>81</v>
      </c>
      <c r="E3576" s="449" t="s">
        <v>5365</v>
      </c>
      <c r="F3576" s="450">
        <v>14.17</v>
      </c>
      <c r="G3576" s="450">
        <v>11.32</v>
      </c>
      <c r="H3576" s="426">
        <f t="shared" si="55"/>
        <v>14.17</v>
      </c>
    </row>
    <row r="3577" spans="1:8" x14ac:dyDescent="0.25">
      <c r="A3577" s="449"/>
      <c r="B3577" s="449">
        <v>5061</v>
      </c>
      <c r="C3577" s="439" t="s">
        <v>9531</v>
      </c>
      <c r="D3577" s="449" t="s">
        <v>81</v>
      </c>
      <c r="E3577" s="449" t="s">
        <v>6189</v>
      </c>
      <c r="F3577" s="450">
        <v>13.93</v>
      </c>
      <c r="G3577" s="450">
        <v>11.13</v>
      </c>
      <c r="H3577" s="426">
        <f t="shared" si="55"/>
        <v>13.93</v>
      </c>
    </row>
    <row r="3578" spans="1:8" x14ac:dyDescent="0.25">
      <c r="A3578" s="449"/>
      <c r="B3578" s="449">
        <v>5075</v>
      </c>
      <c r="C3578" s="439" t="s">
        <v>9532</v>
      </c>
      <c r="D3578" s="449" t="s">
        <v>81</v>
      </c>
      <c r="E3578" s="449" t="s">
        <v>5365</v>
      </c>
      <c r="F3578" s="450">
        <v>14.17</v>
      </c>
      <c r="G3578" s="450">
        <v>11.32</v>
      </c>
      <c r="H3578" s="426">
        <f t="shared" si="55"/>
        <v>14.17</v>
      </c>
    </row>
    <row r="3579" spans="1:8" x14ac:dyDescent="0.25">
      <c r="A3579" s="449"/>
      <c r="B3579" s="449">
        <v>5062</v>
      </c>
      <c r="C3579" s="439" t="s">
        <v>9533</v>
      </c>
      <c r="D3579" s="449" t="s">
        <v>81</v>
      </c>
      <c r="E3579" s="449" t="s">
        <v>5365</v>
      </c>
      <c r="F3579" s="450">
        <v>14.35</v>
      </c>
      <c r="G3579" s="450">
        <v>11.47</v>
      </c>
      <c r="H3579" s="426">
        <f t="shared" si="55"/>
        <v>14.35</v>
      </c>
    </row>
    <row r="3580" spans="1:8" x14ac:dyDescent="0.25">
      <c r="A3580" s="449"/>
      <c r="B3580" s="449">
        <v>39027</v>
      </c>
      <c r="C3580" s="439" t="s">
        <v>13623</v>
      </c>
      <c r="D3580" s="449" t="s">
        <v>81</v>
      </c>
      <c r="E3580" s="449" t="s">
        <v>5365</v>
      </c>
      <c r="F3580" s="450">
        <v>14.15</v>
      </c>
      <c r="G3580" s="450">
        <v>11.31</v>
      </c>
      <c r="H3580" s="426">
        <f t="shared" si="55"/>
        <v>14.15</v>
      </c>
    </row>
    <row r="3581" spans="1:8" x14ac:dyDescent="0.25">
      <c r="A3581" s="449"/>
      <c r="B3581" s="449">
        <v>40568</v>
      </c>
      <c r="C3581" s="439" t="s">
        <v>9534</v>
      </c>
      <c r="D3581" s="449" t="s">
        <v>81</v>
      </c>
      <c r="E3581" s="449" t="s">
        <v>5365</v>
      </c>
      <c r="F3581" s="450">
        <v>14.27</v>
      </c>
      <c r="G3581" s="450">
        <v>11.4</v>
      </c>
      <c r="H3581" s="426">
        <f t="shared" si="55"/>
        <v>14.27</v>
      </c>
    </row>
    <row r="3582" spans="1:8" x14ac:dyDescent="0.25">
      <c r="A3582" s="449"/>
      <c r="B3582" s="449">
        <v>40304</v>
      </c>
      <c r="C3582" s="439" t="s">
        <v>9535</v>
      </c>
      <c r="D3582" s="449" t="s">
        <v>81</v>
      </c>
      <c r="E3582" s="449" t="s">
        <v>5365</v>
      </c>
      <c r="F3582" s="450">
        <v>17.489999999999998</v>
      </c>
      <c r="G3582" s="450">
        <v>13.97</v>
      </c>
      <c r="H3582" s="426">
        <f t="shared" si="55"/>
        <v>17.489999999999998</v>
      </c>
    </row>
    <row r="3583" spans="1:8" x14ac:dyDescent="0.25">
      <c r="A3583" s="449"/>
      <c r="B3583" s="449">
        <v>39026</v>
      </c>
      <c r="C3583" s="439" t="s">
        <v>9536</v>
      </c>
      <c r="D3583" s="449" t="s">
        <v>81</v>
      </c>
      <c r="E3583" s="449" t="s">
        <v>5365</v>
      </c>
      <c r="F3583" s="450">
        <v>15.93</v>
      </c>
      <c r="G3583" s="450">
        <v>12.73</v>
      </c>
      <c r="H3583" s="426">
        <f t="shared" si="55"/>
        <v>15.93</v>
      </c>
    </row>
    <row r="3584" spans="1:8" x14ac:dyDescent="0.25">
      <c r="A3584" s="449"/>
      <c r="B3584" s="449">
        <v>42431</v>
      </c>
      <c r="C3584" s="439" t="s">
        <v>9537</v>
      </c>
      <c r="D3584" s="449" t="s">
        <v>60</v>
      </c>
      <c r="E3584" s="449" t="s">
        <v>5365</v>
      </c>
      <c r="F3584" s="450"/>
      <c r="G3584" s="450">
        <v>3957.85</v>
      </c>
      <c r="H3584" s="426">
        <f t="shared" si="55"/>
        <v>3957.85</v>
      </c>
    </row>
    <row r="3585" spans="1:8" x14ac:dyDescent="0.25">
      <c r="A3585" s="449"/>
      <c r="B3585" s="449">
        <v>44074</v>
      </c>
      <c r="C3585" s="439" t="s">
        <v>9538</v>
      </c>
      <c r="D3585" s="449" t="s">
        <v>94</v>
      </c>
      <c r="E3585" s="449" t="s">
        <v>5365</v>
      </c>
      <c r="F3585" s="450">
        <v>543.75</v>
      </c>
      <c r="G3585" s="450">
        <v>522.75</v>
      </c>
      <c r="H3585" s="426">
        <f t="shared" si="55"/>
        <v>543.75</v>
      </c>
    </row>
    <row r="3586" spans="1:8" x14ac:dyDescent="0.25">
      <c r="A3586" s="449"/>
      <c r="B3586" s="449">
        <v>44072</v>
      </c>
      <c r="C3586" s="439" t="s">
        <v>9539</v>
      </c>
      <c r="D3586" s="449" t="s">
        <v>94</v>
      </c>
      <c r="E3586" s="449" t="s">
        <v>5365</v>
      </c>
      <c r="F3586" s="450">
        <v>129.35</v>
      </c>
      <c r="G3586" s="450">
        <v>143.19999999999999</v>
      </c>
      <c r="H3586" s="426">
        <f t="shared" si="55"/>
        <v>129.35</v>
      </c>
    </row>
    <row r="3587" spans="1:8" x14ac:dyDescent="0.25">
      <c r="A3587" s="449"/>
      <c r="B3587" s="449">
        <v>511</v>
      </c>
      <c r="C3587" s="439" t="s">
        <v>9540</v>
      </c>
      <c r="D3587" s="449" t="s">
        <v>94</v>
      </c>
      <c r="E3587" s="449" t="s">
        <v>6189</v>
      </c>
      <c r="F3587" s="450">
        <v>22.5</v>
      </c>
      <c r="G3587" s="450">
        <v>18.5</v>
      </c>
      <c r="H3587" s="426">
        <f t="shared" si="55"/>
        <v>22.5</v>
      </c>
    </row>
    <row r="3588" spans="1:8" x14ac:dyDescent="0.25">
      <c r="A3588" s="449"/>
      <c r="B3588" s="449">
        <v>37540</v>
      </c>
      <c r="C3588" s="439" t="s">
        <v>9541</v>
      </c>
      <c r="D3588" s="449" t="s">
        <v>60</v>
      </c>
      <c r="E3588" s="449" t="s">
        <v>5365</v>
      </c>
      <c r="F3588" s="450">
        <v>79733.11</v>
      </c>
      <c r="G3588" s="450">
        <v>88040.68</v>
      </c>
      <c r="H3588" s="426">
        <f t="shared" si="55"/>
        <v>79733.11</v>
      </c>
    </row>
    <row r="3589" spans="1:8" x14ac:dyDescent="0.25">
      <c r="A3589" s="449"/>
      <c r="B3589" s="449">
        <v>37548</v>
      </c>
      <c r="C3589" s="439" t="s">
        <v>9542</v>
      </c>
      <c r="D3589" s="449" t="s">
        <v>60</v>
      </c>
      <c r="E3589" s="449" t="s">
        <v>5365</v>
      </c>
      <c r="F3589" s="450">
        <v>105685.83</v>
      </c>
      <c r="G3589" s="450">
        <v>116697.47</v>
      </c>
      <c r="H3589" s="426">
        <f t="shared" si="55"/>
        <v>105685.83</v>
      </c>
    </row>
    <row r="3590" spans="1:8" x14ac:dyDescent="0.25">
      <c r="A3590" s="449"/>
      <c r="B3590" s="449">
        <v>39828</v>
      </c>
      <c r="C3590" s="439" t="s">
        <v>9543</v>
      </c>
      <c r="D3590" s="449" t="s">
        <v>60</v>
      </c>
      <c r="E3590" s="449" t="s">
        <v>5365</v>
      </c>
      <c r="F3590" s="450">
        <v>634.01</v>
      </c>
      <c r="G3590" s="450">
        <v>700.07</v>
      </c>
      <c r="H3590" s="426">
        <f t="shared" si="55"/>
        <v>634.01</v>
      </c>
    </row>
    <row r="3591" spans="1:8" x14ac:dyDescent="0.25">
      <c r="A3591" s="449"/>
      <c r="B3591" s="449">
        <v>38392</v>
      </c>
      <c r="C3591" s="439" t="s">
        <v>9544</v>
      </c>
      <c r="D3591" s="449" t="s">
        <v>60</v>
      </c>
      <c r="E3591" s="449" t="s">
        <v>5365</v>
      </c>
      <c r="F3591" s="450">
        <v>58.49</v>
      </c>
      <c r="G3591" s="450">
        <v>64.02</v>
      </c>
      <c r="H3591" s="426">
        <f t="shared" si="55"/>
        <v>58.49</v>
      </c>
    </row>
    <row r="3592" spans="1:8" x14ac:dyDescent="0.25">
      <c r="A3592" s="449"/>
      <c r="B3592" s="449">
        <v>11735</v>
      </c>
      <c r="C3592" s="439" t="s">
        <v>9545</v>
      </c>
      <c r="D3592" s="449" t="s">
        <v>60</v>
      </c>
      <c r="E3592" s="449" t="s">
        <v>5365</v>
      </c>
      <c r="F3592" s="450">
        <v>10.93</v>
      </c>
      <c r="G3592" s="450">
        <v>9.9</v>
      </c>
      <c r="H3592" s="426">
        <f t="shared" si="55"/>
        <v>10.93</v>
      </c>
    </row>
    <row r="3593" spans="1:8" x14ac:dyDescent="0.25">
      <c r="A3593" s="449"/>
      <c r="B3593" s="449">
        <v>11737</v>
      </c>
      <c r="C3593" s="439" t="s">
        <v>9546</v>
      </c>
      <c r="D3593" s="449" t="s">
        <v>60</v>
      </c>
      <c r="E3593" s="449" t="s">
        <v>5365</v>
      </c>
      <c r="F3593" s="450">
        <v>15.51</v>
      </c>
      <c r="G3593" s="450">
        <v>14.03</v>
      </c>
      <c r="H3593" s="426">
        <f t="shared" si="55"/>
        <v>15.51</v>
      </c>
    </row>
    <row r="3594" spans="1:8" x14ac:dyDescent="0.25">
      <c r="A3594" s="449"/>
      <c r="B3594" s="449">
        <v>11738</v>
      </c>
      <c r="C3594" s="439" t="s">
        <v>9547</v>
      </c>
      <c r="D3594" s="449" t="s">
        <v>60</v>
      </c>
      <c r="E3594" s="449" t="s">
        <v>5365</v>
      </c>
      <c r="F3594" s="450">
        <v>19.55</v>
      </c>
      <c r="G3594" s="450">
        <v>17.7</v>
      </c>
      <c r="H3594" s="426">
        <f t="shared" si="55"/>
        <v>19.55</v>
      </c>
    </row>
    <row r="3595" spans="1:8" x14ac:dyDescent="0.25">
      <c r="A3595" s="449"/>
      <c r="B3595" s="449">
        <v>36143</v>
      </c>
      <c r="C3595" s="439" t="s">
        <v>9548</v>
      </c>
      <c r="D3595" s="449" t="s">
        <v>60</v>
      </c>
      <c r="E3595" s="449" t="s">
        <v>5365</v>
      </c>
      <c r="F3595" s="450">
        <v>102.08</v>
      </c>
      <c r="G3595" s="450">
        <v>93.62</v>
      </c>
      <c r="H3595" s="426">
        <f t="shared" si="55"/>
        <v>102.08</v>
      </c>
    </row>
    <row r="3596" spans="1:8" x14ac:dyDescent="0.25">
      <c r="A3596" s="449"/>
      <c r="B3596" s="449">
        <v>36142</v>
      </c>
      <c r="C3596" s="439" t="s">
        <v>9549</v>
      </c>
      <c r="D3596" s="449" t="s">
        <v>60</v>
      </c>
      <c r="E3596" s="449" t="s">
        <v>5365</v>
      </c>
      <c r="F3596" s="450">
        <v>2.52</v>
      </c>
      <c r="G3596" s="450">
        <v>2.31</v>
      </c>
      <c r="H3596" s="426">
        <f t="shared" ref="H3596:H3659" si="56">IF(F3596&gt;0,F3596,G3596)</f>
        <v>2.52</v>
      </c>
    </row>
    <row r="3597" spans="1:8" x14ac:dyDescent="0.25">
      <c r="A3597" s="449"/>
      <c r="B3597" s="449">
        <v>45227</v>
      </c>
      <c r="C3597" s="439" t="s">
        <v>13624</v>
      </c>
      <c r="D3597" s="449" t="s">
        <v>60</v>
      </c>
      <c r="E3597" s="449" t="s">
        <v>5365</v>
      </c>
      <c r="F3597" s="450">
        <v>972.71</v>
      </c>
      <c r="G3597" s="450">
        <v>892.13</v>
      </c>
      <c r="H3597" s="426">
        <f t="shared" si="56"/>
        <v>972.71</v>
      </c>
    </row>
    <row r="3598" spans="1:8" x14ac:dyDescent="0.25">
      <c r="A3598" s="449"/>
      <c r="B3598" s="449">
        <v>45209</v>
      </c>
      <c r="C3598" s="439" t="s">
        <v>13625</v>
      </c>
      <c r="D3598" s="449" t="s">
        <v>60</v>
      </c>
      <c r="E3598" s="449" t="s">
        <v>5365</v>
      </c>
      <c r="F3598" s="450">
        <v>42.61</v>
      </c>
      <c r="G3598" s="450">
        <v>39.08</v>
      </c>
      <c r="H3598" s="426">
        <f t="shared" si="56"/>
        <v>42.61</v>
      </c>
    </row>
    <row r="3599" spans="1:8" x14ac:dyDescent="0.25">
      <c r="A3599" s="449"/>
      <c r="B3599" s="449">
        <v>36146</v>
      </c>
      <c r="C3599" s="439" t="s">
        <v>9550</v>
      </c>
      <c r="D3599" s="449" t="s">
        <v>60</v>
      </c>
      <c r="E3599" s="449" t="s">
        <v>5365</v>
      </c>
      <c r="F3599" s="450">
        <v>270.12</v>
      </c>
      <c r="G3599" s="450">
        <v>247.74</v>
      </c>
      <c r="H3599" s="426">
        <f t="shared" si="56"/>
        <v>270.12</v>
      </c>
    </row>
    <row r="3600" spans="1:8" x14ac:dyDescent="0.25">
      <c r="A3600" s="449"/>
      <c r="B3600" s="449">
        <v>39015</v>
      </c>
      <c r="C3600" s="439" t="s">
        <v>9551</v>
      </c>
      <c r="D3600" s="449" t="s">
        <v>60</v>
      </c>
      <c r="E3600" s="449" t="s">
        <v>6189</v>
      </c>
      <c r="F3600" s="450">
        <v>0.62</v>
      </c>
      <c r="G3600" s="450">
        <v>0.98</v>
      </c>
      <c r="H3600" s="426">
        <f t="shared" si="56"/>
        <v>0.62</v>
      </c>
    </row>
    <row r="3601" spans="1:8" x14ac:dyDescent="0.25">
      <c r="A3601" s="449"/>
      <c r="B3601" s="449">
        <v>38377</v>
      </c>
      <c r="C3601" s="439" t="s">
        <v>9552</v>
      </c>
      <c r="D3601" s="449" t="s">
        <v>60</v>
      </c>
      <c r="E3601" s="449" t="s">
        <v>5365</v>
      </c>
      <c r="F3601" s="450">
        <v>28.26</v>
      </c>
      <c r="G3601" s="450">
        <v>31.68</v>
      </c>
      <c r="H3601" s="426">
        <f t="shared" si="56"/>
        <v>28.26</v>
      </c>
    </row>
    <row r="3602" spans="1:8" x14ac:dyDescent="0.25">
      <c r="A3602" s="449"/>
      <c r="B3602" s="449">
        <v>38376</v>
      </c>
      <c r="C3602" s="439" t="s">
        <v>9553</v>
      </c>
      <c r="D3602" s="449" t="s">
        <v>60</v>
      </c>
      <c r="E3602" s="449" t="s">
        <v>5365</v>
      </c>
      <c r="F3602" s="450">
        <v>32.69</v>
      </c>
      <c r="G3602" s="450">
        <v>36.64</v>
      </c>
      <c r="H3602" s="426">
        <f t="shared" si="56"/>
        <v>32.69</v>
      </c>
    </row>
    <row r="3603" spans="1:8" x14ac:dyDescent="0.25">
      <c r="A3603" s="449"/>
      <c r="B3603" s="449">
        <v>38116</v>
      </c>
      <c r="C3603" s="439" t="s">
        <v>9554</v>
      </c>
      <c r="D3603" s="449" t="s">
        <v>60</v>
      </c>
      <c r="E3603" s="449" t="s">
        <v>5365</v>
      </c>
      <c r="F3603" s="450">
        <v>6.89</v>
      </c>
      <c r="G3603" s="450">
        <v>6.26</v>
      </c>
      <c r="H3603" s="426">
        <f t="shared" si="56"/>
        <v>6.89</v>
      </c>
    </row>
    <row r="3604" spans="1:8" x14ac:dyDescent="0.25">
      <c r="A3604" s="449"/>
      <c r="B3604" s="449">
        <v>38066</v>
      </c>
      <c r="C3604" s="439" t="s">
        <v>9555</v>
      </c>
      <c r="D3604" s="449" t="s">
        <v>60</v>
      </c>
      <c r="E3604" s="449" t="s">
        <v>5365</v>
      </c>
      <c r="F3604" s="450">
        <v>11.38</v>
      </c>
      <c r="G3604" s="450">
        <v>10.33</v>
      </c>
      <c r="H3604" s="426">
        <f t="shared" si="56"/>
        <v>11.38</v>
      </c>
    </row>
    <row r="3605" spans="1:8" x14ac:dyDescent="0.25">
      <c r="A3605" s="449"/>
      <c r="B3605" s="449">
        <v>38117</v>
      </c>
      <c r="C3605" s="439" t="s">
        <v>9556</v>
      </c>
      <c r="D3605" s="449" t="s">
        <v>60</v>
      </c>
      <c r="E3605" s="449" t="s">
        <v>5365</v>
      </c>
      <c r="F3605" s="450">
        <v>11.73</v>
      </c>
      <c r="G3605" s="450">
        <v>10.66</v>
      </c>
      <c r="H3605" s="426">
        <f t="shared" si="56"/>
        <v>11.73</v>
      </c>
    </row>
    <row r="3606" spans="1:8" x14ac:dyDescent="0.25">
      <c r="A3606" s="449"/>
      <c r="B3606" s="449">
        <v>38067</v>
      </c>
      <c r="C3606" s="439" t="s">
        <v>9557</v>
      </c>
      <c r="D3606" s="449" t="s">
        <v>60</v>
      </c>
      <c r="E3606" s="449" t="s">
        <v>5365</v>
      </c>
      <c r="F3606" s="450">
        <v>16.02</v>
      </c>
      <c r="G3606" s="450">
        <v>14.54</v>
      </c>
      <c r="H3606" s="426">
        <f t="shared" si="56"/>
        <v>16.02</v>
      </c>
    </row>
    <row r="3607" spans="1:8" x14ac:dyDescent="0.25">
      <c r="A3607" s="449"/>
      <c r="B3607" s="449">
        <v>44313</v>
      </c>
      <c r="C3607" s="439" t="s">
        <v>9558</v>
      </c>
      <c r="D3607" s="449" t="s">
        <v>60</v>
      </c>
      <c r="E3607" s="449" t="s">
        <v>5365</v>
      </c>
      <c r="F3607" s="450">
        <v>936.19</v>
      </c>
      <c r="G3607" s="450">
        <v>973.39</v>
      </c>
      <c r="H3607" s="426">
        <f t="shared" si="56"/>
        <v>936.19</v>
      </c>
    </row>
    <row r="3608" spans="1:8" x14ac:dyDescent="0.25">
      <c r="A3608" s="449"/>
      <c r="B3608" s="449">
        <v>11522</v>
      </c>
      <c r="C3608" s="439" t="s">
        <v>9559</v>
      </c>
      <c r="D3608" s="449" t="s">
        <v>60</v>
      </c>
      <c r="E3608" s="449" t="s">
        <v>5365</v>
      </c>
      <c r="F3608" s="450">
        <v>14.43</v>
      </c>
      <c r="G3608" s="450">
        <v>12.98</v>
      </c>
      <c r="H3608" s="426">
        <f t="shared" si="56"/>
        <v>14.43</v>
      </c>
    </row>
    <row r="3609" spans="1:8" x14ac:dyDescent="0.25">
      <c r="A3609" s="449"/>
      <c r="B3609" s="449">
        <v>43600</v>
      </c>
      <c r="C3609" s="439" t="s">
        <v>9560</v>
      </c>
      <c r="D3609" s="449" t="s">
        <v>60</v>
      </c>
      <c r="E3609" s="449" t="s">
        <v>5365</v>
      </c>
      <c r="F3609" s="450">
        <v>57.82</v>
      </c>
      <c r="G3609" s="450">
        <v>52.02</v>
      </c>
      <c r="H3609" s="426">
        <f t="shared" si="56"/>
        <v>57.82</v>
      </c>
    </row>
    <row r="3610" spans="1:8" x14ac:dyDescent="0.25">
      <c r="A3610" s="449"/>
      <c r="B3610" s="449">
        <v>5080</v>
      </c>
      <c r="C3610" s="439" t="s">
        <v>9561</v>
      </c>
      <c r="D3610" s="449" t="s">
        <v>60</v>
      </c>
      <c r="E3610" s="449" t="s">
        <v>5365</v>
      </c>
      <c r="F3610" s="450">
        <v>22.55</v>
      </c>
      <c r="G3610" s="450">
        <v>20.28</v>
      </c>
      <c r="H3610" s="426">
        <f t="shared" si="56"/>
        <v>22.55</v>
      </c>
    </row>
    <row r="3611" spans="1:8" x14ac:dyDescent="0.25">
      <c r="A3611" s="449"/>
      <c r="B3611" s="449">
        <v>38168</v>
      </c>
      <c r="C3611" s="439" t="s">
        <v>9562</v>
      </c>
      <c r="D3611" s="449" t="s">
        <v>60</v>
      </c>
      <c r="E3611" s="449" t="s">
        <v>5365</v>
      </c>
      <c r="F3611" s="450">
        <v>157.41</v>
      </c>
      <c r="G3611" s="450">
        <v>141.62</v>
      </c>
      <c r="H3611" s="426">
        <f t="shared" si="56"/>
        <v>157.41</v>
      </c>
    </row>
    <row r="3612" spans="1:8" x14ac:dyDescent="0.25">
      <c r="A3612" s="449"/>
      <c r="B3612" s="449">
        <v>43601</v>
      </c>
      <c r="C3612" s="439" t="s">
        <v>9563</v>
      </c>
      <c r="D3612" s="449" t="s">
        <v>60</v>
      </c>
      <c r="E3612" s="449" t="s">
        <v>5365</v>
      </c>
      <c r="F3612" s="450">
        <v>78.7</v>
      </c>
      <c r="G3612" s="450">
        <v>70.81</v>
      </c>
      <c r="H3612" s="426">
        <f t="shared" si="56"/>
        <v>78.7</v>
      </c>
    </row>
    <row r="3613" spans="1:8" x14ac:dyDescent="0.25">
      <c r="A3613" s="449"/>
      <c r="B3613" s="449">
        <v>13393</v>
      </c>
      <c r="C3613" s="439" t="s">
        <v>9564</v>
      </c>
      <c r="D3613" s="449" t="s">
        <v>60</v>
      </c>
      <c r="E3613" s="449" t="s">
        <v>5365</v>
      </c>
      <c r="F3613" s="450">
        <v>373.91</v>
      </c>
      <c r="G3613" s="450">
        <v>302.14</v>
      </c>
      <c r="H3613" s="426">
        <f t="shared" si="56"/>
        <v>373.91</v>
      </c>
    </row>
    <row r="3614" spans="1:8" x14ac:dyDescent="0.25">
      <c r="A3614" s="449"/>
      <c r="B3614" s="449">
        <v>13395</v>
      </c>
      <c r="C3614" s="439" t="s">
        <v>9565</v>
      </c>
      <c r="D3614" s="449" t="s">
        <v>60</v>
      </c>
      <c r="E3614" s="449" t="s">
        <v>5365</v>
      </c>
      <c r="F3614" s="450">
        <v>523.99</v>
      </c>
      <c r="G3614" s="450">
        <v>423.42</v>
      </c>
      <c r="H3614" s="426">
        <f t="shared" si="56"/>
        <v>523.99</v>
      </c>
    </row>
    <row r="3615" spans="1:8" x14ac:dyDescent="0.25">
      <c r="A3615" s="449"/>
      <c r="B3615" s="449">
        <v>12039</v>
      </c>
      <c r="C3615" s="439" t="s">
        <v>9566</v>
      </c>
      <c r="D3615" s="449" t="s">
        <v>60</v>
      </c>
      <c r="E3615" s="449" t="s">
        <v>5365</v>
      </c>
      <c r="F3615" s="450">
        <v>550.66</v>
      </c>
      <c r="G3615" s="450">
        <v>444.97</v>
      </c>
      <c r="H3615" s="426">
        <f t="shared" si="56"/>
        <v>550.66</v>
      </c>
    </row>
    <row r="3616" spans="1:8" x14ac:dyDescent="0.25">
      <c r="A3616" s="449"/>
      <c r="B3616" s="449">
        <v>13396</v>
      </c>
      <c r="C3616" s="439" t="s">
        <v>9567</v>
      </c>
      <c r="D3616" s="449" t="s">
        <v>60</v>
      </c>
      <c r="E3616" s="449" t="s">
        <v>5365</v>
      </c>
      <c r="F3616" s="450">
        <v>773.36</v>
      </c>
      <c r="G3616" s="450">
        <v>624.94000000000005</v>
      </c>
      <c r="H3616" s="426">
        <f t="shared" si="56"/>
        <v>773.36</v>
      </c>
    </row>
    <row r="3617" spans="1:8" x14ac:dyDescent="0.25">
      <c r="A3617" s="449"/>
      <c r="B3617" s="449">
        <v>12041</v>
      </c>
      <c r="C3617" s="439" t="s">
        <v>9568</v>
      </c>
      <c r="D3617" s="449" t="s">
        <v>60</v>
      </c>
      <c r="E3617" s="449" t="s">
        <v>5365</v>
      </c>
      <c r="F3617" s="450">
        <v>631.5</v>
      </c>
      <c r="G3617" s="450">
        <v>510.3</v>
      </c>
      <c r="H3617" s="426">
        <f t="shared" si="56"/>
        <v>631.5</v>
      </c>
    </row>
    <row r="3618" spans="1:8" x14ac:dyDescent="0.25">
      <c r="A3618" s="449"/>
      <c r="B3618" s="449">
        <v>12043</v>
      </c>
      <c r="C3618" s="439" t="s">
        <v>9569</v>
      </c>
      <c r="D3618" s="449" t="s">
        <v>60</v>
      </c>
      <c r="E3618" s="449" t="s">
        <v>5365</v>
      </c>
      <c r="F3618" s="450">
        <v>1333.31</v>
      </c>
      <c r="G3618" s="450">
        <v>1077.42</v>
      </c>
      <c r="H3618" s="426">
        <f t="shared" si="56"/>
        <v>1333.31</v>
      </c>
    </row>
    <row r="3619" spans="1:8" x14ac:dyDescent="0.25">
      <c r="A3619" s="449"/>
      <c r="B3619" s="449">
        <v>39762</v>
      </c>
      <c r="C3619" s="439" t="s">
        <v>9570</v>
      </c>
      <c r="D3619" s="449" t="s">
        <v>60</v>
      </c>
      <c r="E3619" s="449" t="s">
        <v>5365</v>
      </c>
      <c r="F3619" s="450">
        <v>634.69000000000005</v>
      </c>
      <c r="G3619" s="450">
        <v>512.88</v>
      </c>
      <c r="H3619" s="426">
        <f t="shared" si="56"/>
        <v>634.69000000000005</v>
      </c>
    </row>
    <row r="3620" spans="1:8" x14ac:dyDescent="0.25">
      <c r="A3620" s="449"/>
      <c r="B3620" s="449">
        <v>12042</v>
      </c>
      <c r="C3620" s="439" t="s">
        <v>9571</v>
      </c>
      <c r="D3620" s="449" t="s">
        <v>60</v>
      </c>
      <c r="E3620" s="449" t="s">
        <v>5365</v>
      </c>
      <c r="F3620" s="450">
        <v>926.63</v>
      </c>
      <c r="G3620" s="450">
        <v>748.79</v>
      </c>
      <c r="H3620" s="426">
        <f t="shared" si="56"/>
        <v>926.63</v>
      </c>
    </row>
    <row r="3621" spans="1:8" x14ac:dyDescent="0.25">
      <c r="A3621" s="449"/>
      <c r="B3621" s="449">
        <v>39763</v>
      </c>
      <c r="C3621" s="439" t="s">
        <v>9572</v>
      </c>
      <c r="D3621" s="449" t="s">
        <v>60</v>
      </c>
      <c r="E3621" s="449" t="s">
        <v>5365</v>
      </c>
      <c r="F3621" s="450">
        <v>1084.49</v>
      </c>
      <c r="G3621" s="450">
        <v>876.36</v>
      </c>
      <c r="H3621" s="426">
        <f t="shared" si="56"/>
        <v>1084.49</v>
      </c>
    </row>
    <row r="3622" spans="1:8" x14ac:dyDescent="0.25">
      <c r="A3622" s="449"/>
      <c r="B3622" s="449">
        <v>39760</v>
      </c>
      <c r="C3622" s="439" t="s">
        <v>9573</v>
      </c>
      <c r="D3622" s="449" t="s">
        <v>60</v>
      </c>
      <c r="E3622" s="449" t="s">
        <v>5365</v>
      </c>
      <c r="F3622" s="450">
        <v>1080.93</v>
      </c>
      <c r="G3622" s="450">
        <v>873.48</v>
      </c>
      <c r="H3622" s="426">
        <f t="shared" si="56"/>
        <v>1080.93</v>
      </c>
    </row>
    <row r="3623" spans="1:8" x14ac:dyDescent="0.25">
      <c r="A3623" s="449"/>
      <c r="B3623" s="449">
        <v>39756</v>
      </c>
      <c r="C3623" s="439" t="s">
        <v>9574</v>
      </c>
      <c r="D3623" s="449" t="s">
        <v>60</v>
      </c>
      <c r="E3623" s="449" t="s">
        <v>5365</v>
      </c>
      <c r="F3623" s="450">
        <v>388.12</v>
      </c>
      <c r="G3623" s="450">
        <v>313.63</v>
      </c>
      <c r="H3623" s="426">
        <f t="shared" si="56"/>
        <v>388.12</v>
      </c>
    </row>
    <row r="3624" spans="1:8" x14ac:dyDescent="0.25">
      <c r="A3624" s="449"/>
      <c r="B3624" s="449">
        <v>12038</v>
      </c>
      <c r="C3624" s="439" t="s">
        <v>9575</v>
      </c>
      <c r="D3624" s="449" t="s">
        <v>60</v>
      </c>
      <c r="E3624" s="449" t="s">
        <v>5365</v>
      </c>
      <c r="F3624" s="450">
        <v>484.96</v>
      </c>
      <c r="G3624" s="450">
        <v>391.89</v>
      </c>
      <c r="H3624" s="426">
        <f t="shared" si="56"/>
        <v>484.96</v>
      </c>
    </row>
    <row r="3625" spans="1:8" x14ac:dyDescent="0.25">
      <c r="A3625" s="449"/>
      <c r="B3625" s="449">
        <v>39757</v>
      </c>
      <c r="C3625" s="439" t="s">
        <v>9576</v>
      </c>
      <c r="D3625" s="449" t="s">
        <v>60</v>
      </c>
      <c r="E3625" s="449" t="s">
        <v>5365</v>
      </c>
      <c r="F3625" s="450">
        <v>448.44</v>
      </c>
      <c r="G3625" s="450">
        <v>362.38</v>
      </c>
      <c r="H3625" s="426">
        <f t="shared" si="56"/>
        <v>448.44</v>
      </c>
    </row>
    <row r="3626" spans="1:8" x14ac:dyDescent="0.25">
      <c r="A3626" s="449"/>
      <c r="B3626" s="449">
        <v>39758</v>
      </c>
      <c r="C3626" s="439" t="s">
        <v>9577</v>
      </c>
      <c r="D3626" s="449" t="s">
        <v>60</v>
      </c>
      <c r="E3626" s="449" t="s">
        <v>5365</v>
      </c>
      <c r="F3626" s="450">
        <v>653.54</v>
      </c>
      <c r="G3626" s="450">
        <v>528.11</v>
      </c>
      <c r="H3626" s="426">
        <f t="shared" si="56"/>
        <v>653.54</v>
      </c>
    </row>
    <row r="3627" spans="1:8" x14ac:dyDescent="0.25">
      <c r="A3627" s="449"/>
      <c r="B3627" s="449">
        <v>39759</v>
      </c>
      <c r="C3627" s="439" t="s">
        <v>9578</v>
      </c>
      <c r="D3627" s="449" t="s">
        <v>60</v>
      </c>
      <c r="E3627" s="449" t="s">
        <v>5365</v>
      </c>
      <c r="F3627" s="450">
        <v>807.13</v>
      </c>
      <c r="G3627" s="450">
        <v>652.22</v>
      </c>
      <c r="H3627" s="426">
        <f t="shared" si="56"/>
        <v>807.13</v>
      </c>
    </row>
    <row r="3628" spans="1:8" x14ac:dyDescent="0.25">
      <c r="A3628" s="449"/>
      <c r="B3628" s="449">
        <v>39761</v>
      </c>
      <c r="C3628" s="439" t="s">
        <v>9579</v>
      </c>
      <c r="D3628" s="449" t="s">
        <v>60</v>
      </c>
      <c r="E3628" s="449" t="s">
        <v>5365</v>
      </c>
      <c r="F3628" s="450">
        <v>970.19</v>
      </c>
      <c r="G3628" s="450">
        <v>783.99</v>
      </c>
      <c r="H3628" s="426">
        <f t="shared" si="56"/>
        <v>970.19</v>
      </c>
    </row>
    <row r="3629" spans="1:8" x14ac:dyDescent="0.25">
      <c r="A3629" s="449"/>
      <c r="B3629" s="449">
        <v>39805</v>
      </c>
      <c r="C3629" s="439" t="s">
        <v>9580</v>
      </c>
      <c r="D3629" s="449" t="s">
        <v>60</v>
      </c>
      <c r="E3629" s="449" t="s">
        <v>5365</v>
      </c>
      <c r="F3629" s="450">
        <v>149.85</v>
      </c>
      <c r="G3629" s="450">
        <v>136.16</v>
      </c>
      <c r="H3629" s="426">
        <f t="shared" si="56"/>
        <v>149.85</v>
      </c>
    </row>
    <row r="3630" spans="1:8" x14ac:dyDescent="0.25">
      <c r="A3630" s="449"/>
      <c r="B3630" s="449">
        <v>39806</v>
      </c>
      <c r="C3630" s="439" t="s">
        <v>9581</v>
      </c>
      <c r="D3630" s="449" t="s">
        <v>60</v>
      </c>
      <c r="E3630" s="449" t="s">
        <v>5365</v>
      </c>
      <c r="F3630" s="450">
        <v>277.64</v>
      </c>
      <c r="G3630" s="450">
        <v>252.27</v>
      </c>
      <c r="H3630" s="426">
        <f t="shared" si="56"/>
        <v>277.64</v>
      </c>
    </row>
    <row r="3631" spans="1:8" x14ac:dyDescent="0.25">
      <c r="A3631" s="449"/>
      <c r="B3631" s="449">
        <v>39807</v>
      </c>
      <c r="C3631" s="439" t="s">
        <v>9582</v>
      </c>
      <c r="D3631" s="449" t="s">
        <v>60</v>
      </c>
      <c r="E3631" s="449" t="s">
        <v>5365</v>
      </c>
      <c r="F3631" s="450">
        <v>601.71</v>
      </c>
      <c r="G3631" s="450">
        <v>546.74</v>
      </c>
      <c r="H3631" s="426">
        <f t="shared" si="56"/>
        <v>601.71</v>
      </c>
    </row>
    <row r="3632" spans="1:8" x14ac:dyDescent="0.25">
      <c r="A3632" s="449"/>
      <c r="B3632" s="449">
        <v>43100</v>
      </c>
      <c r="C3632" s="439" t="s">
        <v>9583</v>
      </c>
      <c r="D3632" s="449" t="s">
        <v>60</v>
      </c>
      <c r="E3632" s="449" t="s">
        <v>5365</v>
      </c>
      <c r="F3632" s="450">
        <v>470.41</v>
      </c>
      <c r="G3632" s="450">
        <v>427.43</v>
      </c>
      <c r="H3632" s="426">
        <f t="shared" si="56"/>
        <v>470.41</v>
      </c>
    </row>
    <row r="3633" spans="1:8" x14ac:dyDescent="0.25">
      <c r="A3633" s="449"/>
      <c r="B3633" s="449">
        <v>39804</v>
      </c>
      <c r="C3633" s="439" t="s">
        <v>9584</v>
      </c>
      <c r="D3633" s="449" t="s">
        <v>60</v>
      </c>
      <c r="E3633" s="449" t="s">
        <v>5365</v>
      </c>
      <c r="F3633" s="450">
        <v>87.99</v>
      </c>
      <c r="G3633" s="450">
        <v>79.95</v>
      </c>
      <c r="H3633" s="426">
        <f t="shared" si="56"/>
        <v>87.99</v>
      </c>
    </row>
    <row r="3634" spans="1:8" x14ac:dyDescent="0.25">
      <c r="A3634" s="449"/>
      <c r="B3634" s="449">
        <v>39796</v>
      </c>
      <c r="C3634" s="439" t="s">
        <v>9585</v>
      </c>
      <c r="D3634" s="449" t="s">
        <v>60</v>
      </c>
      <c r="E3634" s="449" t="s">
        <v>5365</v>
      </c>
      <c r="F3634" s="450">
        <v>91.14</v>
      </c>
      <c r="G3634" s="450">
        <v>82.81</v>
      </c>
      <c r="H3634" s="426">
        <f t="shared" si="56"/>
        <v>91.14</v>
      </c>
    </row>
    <row r="3635" spans="1:8" x14ac:dyDescent="0.25">
      <c r="A3635" s="449"/>
      <c r="B3635" s="449">
        <v>39797</v>
      </c>
      <c r="C3635" s="439" t="s">
        <v>9586</v>
      </c>
      <c r="D3635" s="449" t="s">
        <v>60</v>
      </c>
      <c r="E3635" s="449" t="s">
        <v>6189</v>
      </c>
      <c r="F3635" s="450">
        <v>143.07</v>
      </c>
      <c r="G3635" s="450">
        <v>130</v>
      </c>
      <c r="H3635" s="426">
        <f t="shared" si="56"/>
        <v>143.07</v>
      </c>
    </row>
    <row r="3636" spans="1:8" x14ac:dyDescent="0.25">
      <c r="A3636" s="449"/>
      <c r="B3636" s="449">
        <v>39798</v>
      </c>
      <c r="C3636" s="439" t="s">
        <v>9587</v>
      </c>
      <c r="D3636" s="449" t="s">
        <v>60</v>
      </c>
      <c r="E3636" s="449" t="s">
        <v>5365</v>
      </c>
      <c r="F3636" s="450">
        <v>245.41</v>
      </c>
      <c r="G3636" s="450">
        <v>222.99</v>
      </c>
      <c r="H3636" s="426">
        <f t="shared" si="56"/>
        <v>245.41</v>
      </c>
    </row>
    <row r="3637" spans="1:8" x14ac:dyDescent="0.25">
      <c r="A3637" s="449"/>
      <c r="B3637" s="449">
        <v>39794</v>
      </c>
      <c r="C3637" s="439" t="s">
        <v>9588</v>
      </c>
      <c r="D3637" s="449" t="s">
        <v>60</v>
      </c>
      <c r="E3637" s="449" t="s">
        <v>5365</v>
      </c>
      <c r="F3637" s="450">
        <v>38.68</v>
      </c>
      <c r="G3637" s="450">
        <v>35.15</v>
      </c>
      <c r="H3637" s="426">
        <f t="shared" si="56"/>
        <v>38.68</v>
      </c>
    </row>
    <row r="3638" spans="1:8" x14ac:dyDescent="0.25">
      <c r="A3638" s="449"/>
      <c r="B3638" s="449">
        <v>39795</v>
      </c>
      <c r="C3638" s="439" t="s">
        <v>9589</v>
      </c>
      <c r="D3638" s="449" t="s">
        <v>60</v>
      </c>
      <c r="E3638" s="449" t="s">
        <v>5365</v>
      </c>
      <c r="F3638" s="450">
        <v>61.12</v>
      </c>
      <c r="G3638" s="450">
        <v>55.53</v>
      </c>
      <c r="H3638" s="426">
        <f t="shared" si="56"/>
        <v>61.12</v>
      </c>
    </row>
    <row r="3639" spans="1:8" x14ac:dyDescent="0.25">
      <c r="A3639" s="449"/>
      <c r="B3639" s="449">
        <v>39801</v>
      </c>
      <c r="C3639" s="439" t="s">
        <v>9590</v>
      </c>
      <c r="D3639" s="449" t="s">
        <v>60</v>
      </c>
      <c r="E3639" s="449" t="s">
        <v>5365</v>
      </c>
      <c r="F3639" s="450">
        <v>129.06</v>
      </c>
      <c r="G3639" s="450">
        <v>117.27</v>
      </c>
      <c r="H3639" s="426">
        <f t="shared" si="56"/>
        <v>129.06</v>
      </c>
    </row>
    <row r="3640" spans="1:8" x14ac:dyDescent="0.25">
      <c r="A3640" s="449"/>
      <c r="B3640" s="449">
        <v>39802</v>
      </c>
      <c r="C3640" s="439" t="s">
        <v>9591</v>
      </c>
      <c r="D3640" s="449" t="s">
        <v>60</v>
      </c>
      <c r="E3640" s="449" t="s">
        <v>5365</v>
      </c>
      <c r="F3640" s="450">
        <v>189.18</v>
      </c>
      <c r="G3640" s="450">
        <v>171.89</v>
      </c>
      <c r="H3640" s="426">
        <f t="shared" si="56"/>
        <v>189.18</v>
      </c>
    </row>
    <row r="3641" spans="1:8" x14ac:dyDescent="0.25">
      <c r="A3641" s="449"/>
      <c r="B3641" s="449">
        <v>39803</v>
      </c>
      <c r="C3641" s="439" t="s">
        <v>9592</v>
      </c>
      <c r="D3641" s="449" t="s">
        <v>60</v>
      </c>
      <c r="E3641" s="449" t="s">
        <v>5365</v>
      </c>
      <c r="F3641" s="450">
        <v>263.89999999999998</v>
      </c>
      <c r="G3641" s="450">
        <v>239.79</v>
      </c>
      <c r="H3641" s="426">
        <f t="shared" si="56"/>
        <v>263.89999999999998</v>
      </c>
    </row>
    <row r="3642" spans="1:8" x14ac:dyDescent="0.25">
      <c r="A3642" s="449"/>
      <c r="B3642" s="449">
        <v>39799</v>
      </c>
      <c r="C3642" s="439" t="s">
        <v>9593</v>
      </c>
      <c r="D3642" s="449" t="s">
        <v>60</v>
      </c>
      <c r="E3642" s="449" t="s">
        <v>5365</v>
      </c>
      <c r="F3642" s="450">
        <v>45.09</v>
      </c>
      <c r="G3642" s="450">
        <v>40.97</v>
      </c>
      <c r="H3642" s="426">
        <f t="shared" si="56"/>
        <v>45.09</v>
      </c>
    </row>
    <row r="3643" spans="1:8" x14ac:dyDescent="0.25">
      <c r="A3643" s="449"/>
      <c r="B3643" s="449">
        <v>39800</v>
      </c>
      <c r="C3643" s="439" t="s">
        <v>9594</v>
      </c>
      <c r="D3643" s="449" t="s">
        <v>60</v>
      </c>
      <c r="E3643" s="449" t="s">
        <v>5365</v>
      </c>
      <c r="F3643" s="450">
        <v>76.81</v>
      </c>
      <c r="G3643" s="450">
        <v>69.8</v>
      </c>
      <c r="H3643" s="426">
        <f t="shared" si="56"/>
        <v>76.81</v>
      </c>
    </row>
    <row r="3644" spans="1:8" x14ac:dyDescent="0.25">
      <c r="A3644" s="449"/>
      <c r="B3644" s="449">
        <v>43837</v>
      </c>
      <c r="C3644" s="439" t="s">
        <v>9595</v>
      </c>
      <c r="D3644" s="449" t="s">
        <v>60</v>
      </c>
      <c r="E3644" s="449" t="s">
        <v>5365</v>
      </c>
      <c r="F3644" s="450">
        <v>1376.67</v>
      </c>
      <c r="G3644" s="450">
        <v>1294.48</v>
      </c>
      <c r="H3644" s="426">
        <f t="shared" si="56"/>
        <v>1376.67</v>
      </c>
    </row>
    <row r="3645" spans="1:8" x14ac:dyDescent="0.25">
      <c r="A3645" s="449"/>
      <c r="B3645" s="449">
        <v>43836</v>
      </c>
      <c r="C3645" s="439" t="s">
        <v>9596</v>
      </c>
      <c r="D3645" s="449" t="s">
        <v>60</v>
      </c>
      <c r="E3645" s="449" t="s">
        <v>5365</v>
      </c>
      <c r="F3645" s="450">
        <v>2801.28</v>
      </c>
      <c r="G3645" s="450">
        <v>2634.05</v>
      </c>
      <c r="H3645" s="426">
        <f t="shared" si="56"/>
        <v>2801.28</v>
      </c>
    </row>
    <row r="3646" spans="1:8" x14ac:dyDescent="0.25">
      <c r="A3646" s="449"/>
      <c r="B3646" s="449">
        <v>21059</v>
      </c>
      <c r="C3646" s="439" t="s">
        <v>9597</v>
      </c>
      <c r="D3646" s="449" t="s">
        <v>60</v>
      </c>
      <c r="E3646" s="449" t="s">
        <v>5365</v>
      </c>
      <c r="F3646" s="450"/>
      <c r="G3646" s="450">
        <v>51.13</v>
      </c>
      <c r="H3646" s="426">
        <f t="shared" si="56"/>
        <v>51.13</v>
      </c>
    </row>
    <row r="3647" spans="1:8" x14ac:dyDescent="0.25">
      <c r="A3647" s="449"/>
      <c r="B3647" s="449">
        <v>11234</v>
      </c>
      <c r="C3647" s="439" t="s">
        <v>9598</v>
      </c>
      <c r="D3647" s="449" t="s">
        <v>60</v>
      </c>
      <c r="E3647" s="449" t="s">
        <v>5365</v>
      </c>
      <c r="F3647" s="450"/>
      <c r="G3647" s="450">
        <v>77.069999999999993</v>
      </c>
      <c r="H3647" s="426">
        <f t="shared" si="56"/>
        <v>77.069999999999993</v>
      </c>
    </row>
    <row r="3648" spans="1:8" x14ac:dyDescent="0.25">
      <c r="A3648" s="449"/>
      <c r="B3648" s="449">
        <v>21060</v>
      </c>
      <c r="C3648" s="439" t="s">
        <v>9599</v>
      </c>
      <c r="D3648" s="449" t="s">
        <v>60</v>
      </c>
      <c r="E3648" s="449" t="s">
        <v>5365</v>
      </c>
      <c r="F3648" s="450"/>
      <c r="G3648" s="450">
        <v>94.85</v>
      </c>
      <c r="H3648" s="426">
        <f t="shared" si="56"/>
        <v>94.85</v>
      </c>
    </row>
    <row r="3649" spans="1:8" x14ac:dyDescent="0.25">
      <c r="A3649" s="449"/>
      <c r="B3649" s="449">
        <v>21061</v>
      </c>
      <c r="C3649" s="439" t="s">
        <v>9600</v>
      </c>
      <c r="D3649" s="449" t="s">
        <v>60</v>
      </c>
      <c r="E3649" s="449" t="s">
        <v>5365</v>
      </c>
      <c r="F3649" s="450"/>
      <c r="G3649" s="450">
        <v>118.57</v>
      </c>
      <c r="H3649" s="426">
        <f t="shared" si="56"/>
        <v>118.57</v>
      </c>
    </row>
    <row r="3650" spans="1:8" x14ac:dyDescent="0.25">
      <c r="A3650" s="449"/>
      <c r="B3650" s="449">
        <v>21062</v>
      </c>
      <c r="C3650" s="439" t="s">
        <v>9601</v>
      </c>
      <c r="D3650" s="449" t="s">
        <v>60</v>
      </c>
      <c r="E3650" s="449" t="s">
        <v>5365</v>
      </c>
      <c r="F3650" s="450"/>
      <c r="G3650" s="450">
        <v>186.75</v>
      </c>
      <c r="H3650" s="426">
        <f t="shared" si="56"/>
        <v>186.75</v>
      </c>
    </row>
    <row r="3651" spans="1:8" x14ac:dyDescent="0.25">
      <c r="A3651" s="449"/>
      <c r="B3651" s="449">
        <v>11708</v>
      </c>
      <c r="C3651" s="439" t="s">
        <v>9602</v>
      </c>
      <c r="D3651" s="449" t="s">
        <v>60</v>
      </c>
      <c r="E3651" s="449" t="s">
        <v>5365</v>
      </c>
      <c r="F3651" s="450"/>
      <c r="G3651" s="450">
        <v>20.37</v>
      </c>
      <c r="H3651" s="426">
        <f t="shared" si="56"/>
        <v>20.37</v>
      </c>
    </row>
    <row r="3652" spans="1:8" x14ac:dyDescent="0.25">
      <c r="A3652" s="449"/>
      <c r="B3652" s="449">
        <v>11709</v>
      </c>
      <c r="C3652" s="439" t="s">
        <v>9603</v>
      </c>
      <c r="D3652" s="449" t="s">
        <v>60</v>
      </c>
      <c r="E3652" s="449" t="s">
        <v>5365</v>
      </c>
      <c r="F3652" s="450"/>
      <c r="G3652" s="450">
        <v>47.87</v>
      </c>
      <c r="H3652" s="426">
        <f t="shared" si="56"/>
        <v>47.87</v>
      </c>
    </row>
    <row r="3653" spans="1:8" x14ac:dyDescent="0.25">
      <c r="A3653" s="449"/>
      <c r="B3653" s="449">
        <v>11710</v>
      </c>
      <c r="C3653" s="439" t="s">
        <v>9604</v>
      </c>
      <c r="D3653" s="449" t="s">
        <v>60</v>
      </c>
      <c r="E3653" s="449" t="s">
        <v>5365</v>
      </c>
      <c r="F3653" s="450"/>
      <c r="G3653" s="450">
        <v>110.05</v>
      </c>
      <c r="H3653" s="426">
        <f t="shared" si="56"/>
        <v>110.05</v>
      </c>
    </row>
    <row r="3654" spans="1:8" x14ac:dyDescent="0.25">
      <c r="A3654" s="449"/>
      <c r="B3654" s="449">
        <v>11707</v>
      </c>
      <c r="C3654" s="439" t="s">
        <v>9605</v>
      </c>
      <c r="D3654" s="449" t="s">
        <v>60</v>
      </c>
      <c r="E3654" s="449" t="s">
        <v>5365</v>
      </c>
      <c r="F3654" s="450"/>
      <c r="G3654" s="450">
        <v>15.26</v>
      </c>
      <c r="H3654" s="426">
        <f t="shared" si="56"/>
        <v>15.26</v>
      </c>
    </row>
    <row r="3655" spans="1:8" x14ac:dyDescent="0.25">
      <c r="A3655" s="449"/>
      <c r="B3655" s="449">
        <v>5102</v>
      </c>
      <c r="C3655" s="439" t="s">
        <v>9606</v>
      </c>
      <c r="D3655" s="449" t="s">
        <v>60</v>
      </c>
      <c r="E3655" s="449" t="s">
        <v>5365</v>
      </c>
      <c r="F3655" s="450">
        <v>15.36</v>
      </c>
      <c r="G3655" s="450">
        <v>13.91</v>
      </c>
      <c r="H3655" s="426">
        <f t="shared" si="56"/>
        <v>15.36</v>
      </c>
    </row>
    <row r="3656" spans="1:8" x14ac:dyDescent="0.25">
      <c r="A3656" s="449"/>
      <c r="B3656" s="449">
        <v>11711</v>
      </c>
      <c r="C3656" s="439" t="s">
        <v>9607</v>
      </c>
      <c r="D3656" s="449" t="s">
        <v>60</v>
      </c>
      <c r="E3656" s="449" t="s">
        <v>5365</v>
      </c>
      <c r="F3656" s="450">
        <v>12.8</v>
      </c>
      <c r="G3656" s="450">
        <v>11.59</v>
      </c>
      <c r="H3656" s="426">
        <f t="shared" si="56"/>
        <v>12.8</v>
      </c>
    </row>
    <row r="3657" spans="1:8" x14ac:dyDescent="0.25">
      <c r="A3657" s="449"/>
      <c r="B3657" s="449">
        <v>11739</v>
      </c>
      <c r="C3657" s="439" t="s">
        <v>9608</v>
      </c>
      <c r="D3657" s="449" t="s">
        <v>60</v>
      </c>
      <c r="E3657" s="449" t="s">
        <v>5365</v>
      </c>
      <c r="F3657" s="450">
        <v>10.95</v>
      </c>
      <c r="G3657" s="450">
        <v>9.91</v>
      </c>
      <c r="H3657" s="426">
        <f t="shared" si="56"/>
        <v>10.95</v>
      </c>
    </row>
    <row r="3658" spans="1:8" x14ac:dyDescent="0.25">
      <c r="A3658" s="449"/>
      <c r="B3658" s="449">
        <v>11741</v>
      </c>
      <c r="C3658" s="439" t="s">
        <v>9609</v>
      </c>
      <c r="D3658" s="449" t="s">
        <v>60</v>
      </c>
      <c r="E3658" s="449" t="s">
        <v>5365</v>
      </c>
      <c r="F3658" s="450">
        <v>13.94</v>
      </c>
      <c r="G3658" s="450">
        <v>12.62</v>
      </c>
      <c r="H3658" s="426">
        <f t="shared" si="56"/>
        <v>13.94</v>
      </c>
    </row>
    <row r="3659" spans="1:8" x14ac:dyDescent="0.25">
      <c r="A3659" s="449"/>
      <c r="B3659" s="449">
        <v>11745</v>
      </c>
      <c r="C3659" s="439" t="s">
        <v>9610</v>
      </c>
      <c r="D3659" s="449" t="s">
        <v>60</v>
      </c>
      <c r="E3659" s="449" t="s">
        <v>5365</v>
      </c>
      <c r="F3659" s="450">
        <v>18.37</v>
      </c>
      <c r="G3659" s="450">
        <v>16.63</v>
      </c>
      <c r="H3659" s="426">
        <f t="shared" si="56"/>
        <v>18.37</v>
      </c>
    </row>
    <row r="3660" spans="1:8" x14ac:dyDescent="0.25">
      <c r="A3660" s="449"/>
      <c r="B3660" s="449">
        <v>11743</v>
      </c>
      <c r="C3660" s="439" t="s">
        <v>9611</v>
      </c>
      <c r="D3660" s="449" t="s">
        <v>60</v>
      </c>
      <c r="E3660" s="449" t="s">
        <v>5365</v>
      </c>
      <c r="F3660" s="450">
        <v>11.7</v>
      </c>
      <c r="G3660" s="450">
        <v>10.59</v>
      </c>
      <c r="H3660" s="426">
        <f t="shared" ref="H3660:H3723" si="57">IF(F3660&gt;0,F3660,G3660)</f>
        <v>11.7</v>
      </c>
    </row>
    <row r="3661" spans="1:8" x14ac:dyDescent="0.25">
      <c r="A3661" s="449"/>
      <c r="B3661" s="449">
        <v>5104</v>
      </c>
      <c r="C3661" s="439" t="s">
        <v>9612</v>
      </c>
      <c r="D3661" s="449" t="s">
        <v>81</v>
      </c>
      <c r="E3661" s="449" t="s">
        <v>5365</v>
      </c>
      <c r="F3661" s="450">
        <v>88.23</v>
      </c>
      <c r="G3661" s="450">
        <v>70.37</v>
      </c>
      <c r="H3661" s="426">
        <f t="shared" si="57"/>
        <v>88.23</v>
      </c>
    </row>
    <row r="3662" spans="1:8" x14ac:dyDescent="0.25">
      <c r="A3662" s="449"/>
      <c r="B3662" s="449">
        <v>44530</v>
      </c>
      <c r="C3662" s="439" t="s">
        <v>9613</v>
      </c>
      <c r="D3662" s="449" t="s">
        <v>60</v>
      </c>
      <c r="E3662" s="449" t="s">
        <v>5365</v>
      </c>
      <c r="F3662" s="450">
        <v>61.33</v>
      </c>
      <c r="G3662" s="450">
        <v>68.739999999999995</v>
      </c>
      <c r="H3662" s="426">
        <f t="shared" si="57"/>
        <v>61.33</v>
      </c>
    </row>
    <row r="3663" spans="1:8" x14ac:dyDescent="0.25">
      <c r="A3663" s="449"/>
      <c r="B3663" s="449">
        <v>2710</v>
      </c>
      <c r="C3663" s="439" t="s">
        <v>9614</v>
      </c>
      <c r="D3663" s="449" t="s">
        <v>60</v>
      </c>
      <c r="E3663" s="449" t="s">
        <v>5365</v>
      </c>
      <c r="F3663" s="450">
        <v>52.93</v>
      </c>
      <c r="G3663" s="450">
        <v>59.32</v>
      </c>
      <c r="H3663" s="426">
        <f t="shared" si="57"/>
        <v>52.93</v>
      </c>
    </row>
    <row r="3664" spans="1:8" x14ac:dyDescent="0.25">
      <c r="A3664" s="449"/>
      <c r="B3664" s="449">
        <v>14575</v>
      </c>
      <c r="C3664" s="439" t="s">
        <v>9615</v>
      </c>
      <c r="D3664" s="449" t="s">
        <v>60</v>
      </c>
      <c r="E3664" s="449" t="s">
        <v>5365</v>
      </c>
      <c r="F3664" s="450"/>
      <c r="G3664" s="450">
        <v>5433698.0099999998</v>
      </c>
      <c r="H3664" s="426">
        <f t="shared" si="57"/>
        <v>5433698.0099999998</v>
      </c>
    </row>
    <row r="3665" spans="1:8" x14ac:dyDescent="0.25">
      <c r="A3665" s="449"/>
      <c r="B3665" s="449">
        <v>44048</v>
      </c>
      <c r="C3665" s="439" t="s">
        <v>13626</v>
      </c>
      <c r="D3665" s="449" t="s">
        <v>60</v>
      </c>
      <c r="E3665" s="449" t="s">
        <v>5365</v>
      </c>
      <c r="F3665" s="450"/>
      <c r="G3665" s="450">
        <v>80.13</v>
      </c>
      <c r="H3665" s="426">
        <f t="shared" si="57"/>
        <v>80.13</v>
      </c>
    </row>
    <row r="3666" spans="1:8" x14ac:dyDescent="0.25">
      <c r="A3666" s="449"/>
      <c r="B3666" s="449">
        <v>44026</v>
      </c>
      <c r="C3666" s="439" t="s">
        <v>13627</v>
      </c>
      <c r="D3666" s="449" t="s">
        <v>60</v>
      </c>
      <c r="E3666" s="449" t="s">
        <v>5365</v>
      </c>
      <c r="F3666" s="450"/>
      <c r="G3666" s="450">
        <v>99.51</v>
      </c>
      <c r="H3666" s="426">
        <f t="shared" si="57"/>
        <v>99.51</v>
      </c>
    </row>
    <row r="3667" spans="1:8" x14ac:dyDescent="0.25">
      <c r="A3667" s="449"/>
      <c r="B3667" s="449">
        <v>44024</v>
      </c>
      <c r="C3667" s="439" t="s">
        <v>13628</v>
      </c>
      <c r="D3667" s="449" t="s">
        <v>60</v>
      </c>
      <c r="E3667" s="449" t="s">
        <v>5365</v>
      </c>
      <c r="F3667" s="450"/>
      <c r="G3667" s="450">
        <v>47.9</v>
      </c>
      <c r="H3667" s="426">
        <f t="shared" si="57"/>
        <v>47.9</v>
      </c>
    </row>
    <row r="3668" spans="1:8" x14ac:dyDescent="0.25">
      <c r="A3668" s="449"/>
      <c r="B3668" s="449">
        <v>44025</v>
      </c>
      <c r="C3668" s="439" t="s">
        <v>13629</v>
      </c>
      <c r="D3668" s="449" t="s">
        <v>60</v>
      </c>
      <c r="E3668" s="449" t="s">
        <v>5365</v>
      </c>
      <c r="F3668" s="450"/>
      <c r="G3668" s="450">
        <v>55.83</v>
      </c>
      <c r="H3668" s="426">
        <f t="shared" si="57"/>
        <v>55.83</v>
      </c>
    </row>
    <row r="3669" spans="1:8" x14ac:dyDescent="0.25">
      <c r="A3669" s="449"/>
      <c r="B3669" s="449">
        <v>44022</v>
      </c>
      <c r="C3669" s="439" t="s">
        <v>13630</v>
      </c>
      <c r="D3669" s="449" t="s">
        <v>60</v>
      </c>
      <c r="E3669" s="449" t="s">
        <v>5365</v>
      </c>
      <c r="F3669" s="450"/>
      <c r="G3669" s="450">
        <v>28.52</v>
      </c>
      <c r="H3669" s="426">
        <f t="shared" si="57"/>
        <v>28.52</v>
      </c>
    </row>
    <row r="3670" spans="1:8" x14ac:dyDescent="0.25">
      <c r="A3670" s="449"/>
      <c r="B3670" s="449">
        <v>44023</v>
      </c>
      <c r="C3670" s="439" t="s">
        <v>13631</v>
      </c>
      <c r="D3670" s="449" t="s">
        <v>60</v>
      </c>
      <c r="E3670" s="449" t="s">
        <v>5365</v>
      </c>
      <c r="F3670" s="450"/>
      <c r="G3670" s="450">
        <v>38.61</v>
      </c>
      <c r="H3670" s="426">
        <f t="shared" si="57"/>
        <v>38.61</v>
      </c>
    </row>
    <row r="3671" spans="1:8" x14ac:dyDescent="0.25">
      <c r="A3671" s="449"/>
      <c r="B3671" s="449">
        <v>43966</v>
      </c>
      <c r="C3671" s="439" t="s">
        <v>13632</v>
      </c>
      <c r="D3671" s="449" t="s">
        <v>60</v>
      </c>
      <c r="E3671" s="449" t="s">
        <v>5365</v>
      </c>
      <c r="F3671" s="450"/>
      <c r="G3671" s="450">
        <v>9.64</v>
      </c>
      <c r="H3671" s="426">
        <f t="shared" si="57"/>
        <v>9.64</v>
      </c>
    </row>
    <row r="3672" spans="1:8" x14ac:dyDescent="0.25">
      <c r="A3672" s="449"/>
      <c r="B3672" s="449">
        <v>43967</v>
      </c>
      <c r="C3672" s="439" t="s">
        <v>13633</v>
      </c>
      <c r="D3672" s="449" t="s">
        <v>60</v>
      </c>
      <c r="E3672" s="449" t="s">
        <v>5365</v>
      </c>
      <c r="F3672" s="450"/>
      <c r="G3672" s="450">
        <v>11.21</v>
      </c>
      <c r="H3672" s="426">
        <f t="shared" si="57"/>
        <v>11.21</v>
      </c>
    </row>
    <row r="3673" spans="1:8" x14ac:dyDescent="0.25">
      <c r="A3673" s="449"/>
      <c r="B3673" s="449">
        <v>43968</v>
      </c>
      <c r="C3673" s="439" t="s">
        <v>13634</v>
      </c>
      <c r="D3673" s="449" t="s">
        <v>60</v>
      </c>
      <c r="E3673" s="449" t="s">
        <v>5365</v>
      </c>
      <c r="F3673" s="450"/>
      <c r="G3673" s="450">
        <v>12.49</v>
      </c>
      <c r="H3673" s="426">
        <f t="shared" si="57"/>
        <v>12.49</v>
      </c>
    </row>
    <row r="3674" spans="1:8" x14ac:dyDescent="0.25">
      <c r="A3674" s="449"/>
      <c r="B3674" s="449">
        <v>43969</v>
      </c>
      <c r="C3674" s="439" t="s">
        <v>13635</v>
      </c>
      <c r="D3674" s="449" t="s">
        <v>60</v>
      </c>
      <c r="E3674" s="449" t="s">
        <v>5365</v>
      </c>
      <c r="F3674" s="450"/>
      <c r="G3674" s="450">
        <v>14.7</v>
      </c>
      <c r="H3674" s="426">
        <f t="shared" si="57"/>
        <v>14.7</v>
      </c>
    </row>
    <row r="3675" spans="1:8" x14ac:dyDescent="0.25">
      <c r="A3675" s="449"/>
      <c r="B3675" s="449">
        <v>44021</v>
      </c>
      <c r="C3675" s="439" t="s">
        <v>13636</v>
      </c>
      <c r="D3675" s="449" t="s">
        <v>60</v>
      </c>
      <c r="E3675" s="449" t="s">
        <v>5365</v>
      </c>
      <c r="F3675" s="450"/>
      <c r="G3675" s="450">
        <v>16.850000000000001</v>
      </c>
      <c r="H3675" s="426">
        <f t="shared" si="57"/>
        <v>16.850000000000001</v>
      </c>
    </row>
    <row r="3676" spans="1:8" x14ac:dyDescent="0.25">
      <c r="A3676" s="449"/>
      <c r="B3676" s="449">
        <v>43970</v>
      </c>
      <c r="C3676" s="439" t="s">
        <v>13637</v>
      </c>
      <c r="D3676" s="449" t="s">
        <v>60</v>
      </c>
      <c r="E3676" s="449" t="s">
        <v>5365</v>
      </c>
      <c r="F3676" s="450"/>
      <c r="G3676" s="450">
        <v>8.5500000000000007</v>
      </c>
      <c r="H3676" s="426">
        <f t="shared" si="57"/>
        <v>8.5500000000000007</v>
      </c>
    </row>
    <row r="3677" spans="1:8" x14ac:dyDescent="0.25">
      <c r="A3677" s="449"/>
      <c r="B3677" s="449">
        <v>20043</v>
      </c>
      <c r="C3677" s="439" t="s">
        <v>9616</v>
      </c>
      <c r="D3677" s="449" t="s">
        <v>60</v>
      </c>
      <c r="E3677" s="449" t="s">
        <v>5365</v>
      </c>
      <c r="F3677" s="450">
        <v>10.72</v>
      </c>
      <c r="G3677" s="450">
        <v>10.78</v>
      </c>
      <c r="H3677" s="426">
        <f t="shared" si="57"/>
        <v>10.72</v>
      </c>
    </row>
    <row r="3678" spans="1:8" x14ac:dyDescent="0.25">
      <c r="A3678" s="449"/>
      <c r="B3678" s="449">
        <v>20044</v>
      </c>
      <c r="C3678" s="439" t="s">
        <v>9617</v>
      </c>
      <c r="D3678" s="449" t="s">
        <v>60</v>
      </c>
      <c r="E3678" s="449" t="s">
        <v>5365</v>
      </c>
      <c r="F3678" s="450">
        <v>12.43</v>
      </c>
      <c r="G3678" s="450">
        <v>12.5</v>
      </c>
      <c r="H3678" s="426">
        <f t="shared" si="57"/>
        <v>12.43</v>
      </c>
    </row>
    <row r="3679" spans="1:8" x14ac:dyDescent="0.25">
      <c r="A3679" s="449"/>
      <c r="B3679" s="449">
        <v>20042</v>
      </c>
      <c r="C3679" s="439" t="s">
        <v>9618</v>
      </c>
      <c r="D3679" s="449" t="s">
        <v>60</v>
      </c>
      <c r="E3679" s="449" t="s">
        <v>5365</v>
      </c>
      <c r="F3679" s="450">
        <v>9.3000000000000007</v>
      </c>
      <c r="G3679" s="450">
        <v>9.35</v>
      </c>
      <c r="H3679" s="426">
        <f t="shared" si="57"/>
        <v>9.3000000000000007</v>
      </c>
    </row>
    <row r="3680" spans="1:8" x14ac:dyDescent="0.25">
      <c r="A3680" s="449"/>
      <c r="B3680" s="449">
        <v>20046</v>
      </c>
      <c r="C3680" s="439" t="s">
        <v>9619</v>
      </c>
      <c r="D3680" s="449" t="s">
        <v>60</v>
      </c>
      <c r="E3680" s="449" t="s">
        <v>5365</v>
      </c>
      <c r="F3680" s="450">
        <v>22.02</v>
      </c>
      <c r="G3680" s="450">
        <v>22.13</v>
      </c>
      <c r="H3680" s="426">
        <f t="shared" si="57"/>
        <v>22.02</v>
      </c>
    </row>
    <row r="3681" spans="1:8" x14ac:dyDescent="0.25">
      <c r="A3681" s="449"/>
      <c r="B3681" s="449">
        <v>20047</v>
      </c>
      <c r="C3681" s="439" t="s">
        <v>9620</v>
      </c>
      <c r="D3681" s="449" t="s">
        <v>60</v>
      </c>
      <c r="E3681" s="449" t="s">
        <v>5365</v>
      </c>
      <c r="F3681" s="450">
        <v>66.02</v>
      </c>
      <c r="G3681" s="450">
        <v>66.36</v>
      </c>
      <c r="H3681" s="426">
        <f t="shared" si="57"/>
        <v>66.02</v>
      </c>
    </row>
    <row r="3682" spans="1:8" x14ac:dyDescent="0.25">
      <c r="A3682" s="449"/>
      <c r="B3682" s="449">
        <v>20045</v>
      </c>
      <c r="C3682" s="439" t="s">
        <v>9621</v>
      </c>
      <c r="D3682" s="449" t="s">
        <v>60</v>
      </c>
      <c r="E3682" s="449" t="s">
        <v>5365</v>
      </c>
      <c r="F3682" s="450">
        <v>11.14</v>
      </c>
      <c r="G3682" s="450">
        <v>11.19</v>
      </c>
      <c r="H3682" s="426">
        <f t="shared" si="57"/>
        <v>11.14</v>
      </c>
    </row>
    <row r="3683" spans="1:8" x14ac:dyDescent="0.25">
      <c r="A3683" s="449"/>
      <c r="B3683" s="449">
        <v>20972</v>
      </c>
      <c r="C3683" s="439" t="s">
        <v>9622</v>
      </c>
      <c r="D3683" s="449" t="s">
        <v>60</v>
      </c>
      <c r="E3683" s="449" t="s">
        <v>5365</v>
      </c>
      <c r="F3683" s="450">
        <v>117.85</v>
      </c>
      <c r="G3683" s="450">
        <v>236.24</v>
      </c>
      <c r="H3683" s="426">
        <f t="shared" si="57"/>
        <v>117.85</v>
      </c>
    </row>
    <row r="3684" spans="1:8" x14ac:dyDescent="0.25">
      <c r="A3684" s="449"/>
      <c r="B3684" s="449">
        <v>11321</v>
      </c>
      <c r="C3684" s="439" t="s">
        <v>9623</v>
      </c>
      <c r="D3684" s="449" t="s">
        <v>60</v>
      </c>
      <c r="E3684" s="449" t="s">
        <v>5365</v>
      </c>
      <c r="F3684" s="450"/>
      <c r="G3684" s="450">
        <v>36.19</v>
      </c>
      <c r="H3684" s="426">
        <f t="shared" si="57"/>
        <v>36.19</v>
      </c>
    </row>
    <row r="3685" spans="1:8" x14ac:dyDescent="0.25">
      <c r="A3685" s="449"/>
      <c r="B3685" s="449">
        <v>11323</v>
      </c>
      <c r="C3685" s="439" t="s">
        <v>9624</v>
      </c>
      <c r="D3685" s="449" t="s">
        <v>60</v>
      </c>
      <c r="E3685" s="449" t="s">
        <v>5365</v>
      </c>
      <c r="F3685" s="450"/>
      <c r="G3685" s="450">
        <v>41.63</v>
      </c>
      <c r="H3685" s="426">
        <f t="shared" si="57"/>
        <v>41.63</v>
      </c>
    </row>
    <row r="3686" spans="1:8" x14ac:dyDescent="0.25">
      <c r="A3686" s="449"/>
      <c r="B3686" s="449">
        <v>20327</v>
      </c>
      <c r="C3686" s="439" t="s">
        <v>9625</v>
      </c>
      <c r="D3686" s="449" t="s">
        <v>60</v>
      </c>
      <c r="E3686" s="449" t="s">
        <v>5365</v>
      </c>
      <c r="F3686" s="450"/>
      <c r="G3686" s="450">
        <v>23.62</v>
      </c>
      <c r="H3686" s="426">
        <f t="shared" si="57"/>
        <v>23.62</v>
      </c>
    </row>
    <row r="3687" spans="1:8" x14ac:dyDescent="0.25">
      <c r="A3687" s="449"/>
      <c r="B3687" s="449">
        <v>6034</v>
      </c>
      <c r="C3687" s="439" t="s">
        <v>9626</v>
      </c>
      <c r="D3687" s="449" t="s">
        <v>60</v>
      </c>
      <c r="E3687" s="449" t="s">
        <v>5365</v>
      </c>
      <c r="F3687" s="450">
        <v>20.78</v>
      </c>
      <c r="G3687" s="450">
        <v>15.55</v>
      </c>
      <c r="H3687" s="426">
        <f t="shared" si="57"/>
        <v>20.78</v>
      </c>
    </row>
    <row r="3688" spans="1:8" x14ac:dyDescent="0.25">
      <c r="A3688" s="449"/>
      <c r="B3688" s="449">
        <v>6036</v>
      </c>
      <c r="C3688" s="439" t="s">
        <v>9627</v>
      </c>
      <c r="D3688" s="449" t="s">
        <v>60</v>
      </c>
      <c r="E3688" s="449" t="s">
        <v>5365</v>
      </c>
      <c r="F3688" s="450">
        <v>28.3</v>
      </c>
      <c r="G3688" s="450">
        <v>21.18</v>
      </c>
      <c r="H3688" s="426">
        <f t="shared" si="57"/>
        <v>28.3</v>
      </c>
    </row>
    <row r="3689" spans="1:8" x14ac:dyDescent="0.25">
      <c r="A3689" s="449"/>
      <c r="B3689" s="449">
        <v>6031</v>
      </c>
      <c r="C3689" s="439" t="s">
        <v>9628</v>
      </c>
      <c r="D3689" s="449" t="s">
        <v>60</v>
      </c>
      <c r="E3689" s="449" t="s">
        <v>6189</v>
      </c>
      <c r="F3689" s="450">
        <v>33.25</v>
      </c>
      <c r="G3689" s="450">
        <v>24.89</v>
      </c>
      <c r="H3689" s="426">
        <f t="shared" si="57"/>
        <v>33.25</v>
      </c>
    </row>
    <row r="3690" spans="1:8" x14ac:dyDescent="0.25">
      <c r="A3690" s="449"/>
      <c r="B3690" s="449">
        <v>6029</v>
      </c>
      <c r="C3690" s="439" t="s">
        <v>9629</v>
      </c>
      <c r="D3690" s="449" t="s">
        <v>60</v>
      </c>
      <c r="E3690" s="449" t="s">
        <v>5365</v>
      </c>
      <c r="F3690" s="450">
        <v>33.6</v>
      </c>
      <c r="G3690" s="450">
        <v>25.15</v>
      </c>
      <c r="H3690" s="426">
        <f t="shared" si="57"/>
        <v>33.6</v>
      </c>
    </row>
    <row r="3691" spans="1:8" x14ac:dyDescent="0.25">
      <c r="A3691" s="449"/>
      <c r="B3691" s="449">
        <v>6033</v>
      </c>
      <c r="C3691" s="439" t="s">
        <v>9630</v>
      </c>
      <c r="D3691" s="449" t="s">
        <v>60</v>
      </c>
      <c r="E3691" s="449" t="s">
        <v>5365</v>
      </c>
      <c r="F3691" s="450">
        <v>44.29</v>
      </c>
      <c r="G3691" s="450">
        <v>33.15</v>
      </c>
      <c r="H3691" s="426">
        <f t="shared" si="57"/>
        <v>44.29</v>
      </c>
    </row>
    <row r="3692" spans="1:8" x14ac:dyDescent="0.25">
      <c r="A3692" s="449"/>
      <c r="B3692" s="449">
        <v>11672</v>
      </c>
      <c r="C3692" s="439" t="s">
        <v>9631</v>
      </c>
      <c r="D3692" s="449" t="s">
        <v>60</v>
      </c>
      <c r="E3692" s="449" t="s">
        <v>5365</v>
      </c>
      <c r="F3692" s="450">
        <v>96.34</v>
      </c>
      <c r="G3692" s="450">
        <v>72.12</v>
      </c>
      <c r="H3692" s="426">
        <f t="shared" si="57"/>
        <v>96.34</v>
      </c>
    </row>
    <row r="3693" spans="1:8" x14ac:dyDescent="0.25">
      <c r="A3693" s="449"/>
      <c r="B3693" s="449">
        <v>11669</v>
      </c>
      <c r="C3693" s="439" t="s">
        <v>9632</v>
      </c>
      <c r="D3693" s="449" t="s">
        <v>60</v>
      </c>
      <c r="E3693" s="449" t="s">
        <v>5365</v>
      </c>
      <c r="F3693" s="450">
        <v>91.75</v>
      </c>
      <c r="G3693" s="450">
        <v>68.680000000000007</v>
      </c>
      <c r="H3693" s="426">
        <f t="shared" si="57"/>
        <v>91.75</v>
      </c>
    </row>
    <row r="3694" spans="1:8" x14ac:dyDescent="0.25">
      <c r="A3694" s="449"/>
      <c r="B3694" s="449">
        <v>20055</v>
      </c>
      <c r="C3694" s="439" t="s">
        <v>9633</v>
      </c>
      <c r="D3694" s="449" t="s">
        <v>60</v>
      </c>
      <c r="E3694" s="449" t="s">
        <v>5365</v>
      </c>
      <c r="F3694" s="450">
        <v>68.709999999999994</v>
      </c>
      <c r="G3694" s="450">
        <v>51.43</v>
      </c>
      <c r="H3694" s="426">
        <f t="shared" si="57"/>
        <v>68.709999999999994</v>
      </c>
    </row>
    <row r="3695" spans="1:8" x14ac:dyDescent="0.25">
      <c r="A3695" s="449"/>
      <c r="B3695" s="449">
        <v>11670</v>
      </c>
      <c r="C3695" s="439" t="s">
        <v>9634</v>
      </c>
      <c r="D3695" s="449" t="s">
        <v>60</v>
      </c>
      <c r="E3695" s="449" t="s">
        <v>5365</v>
      </c>
      <c r="F3695" s="450">
        <v>35.15</v>
      </c>
      <c r="G3695" s="450">
        <v>26.31</v>
      </c>
      <c r="H3695" s="426">
        <f t="shared" si="57"/>
        <v>35.15</v>
      </c>
    </row>
    <row r="3696" spans="1:8" x14ac:dyDescent="0.25">
      <c r="A3696" s="449"/>
      <c r="B3696" s="449">
        <v>11671</v>
      </c>
      <c r="C3696" s="439" t="s">
        <v>9635</v>
      </c>
      <c r="D3696" s="449" t="s">
        <v>60</v>
      </c>
      <c r="E3696" s="449" t="s">
        <v>5365</v>
      </c>
      <c r="F3696" s="450">
        <v>147.44</v>
      </c>
      <c r="G3696" s="450">
        <v>110.37</v>
      </c>
      <c r="H3696" s="426">
        <f t="shared" si="57"/>
        <v>147.44</v>
      </c>
    </row>
    <row r="3697" spans="1:8" x14ac:dyDescent="0.25">
      <c r="A3697" s="449"/>
      <c r="B3697" s="449">
        <v>6032</v>
      </c>
      <c r="C3697" s="439" t="s">
        <v>9636</v>
      </c>
      <c r="D3697" s="449" t="s">
        <v>60</v>
      </c>
      <c r="E3697" s="449" t="s">
        <v>5365</v>
      </c>
      <c r="F3697" s="450">
        <v>42.11</v>
      </c>
      <c r="G3697" s="450">
        <v>31.52</v>
      </c>
      <c r="H3697" s="426">
        <f t="shared" si="57"/>
        <v>42.11</v>
      </c>
    </row>
    <row r="3698" spans="1:8" x14ac:dyDescent="0.25">
      <c r="A3698" s="449"/>
      <c r="B3698" s="449">
        <v>11673</v>
      </c>
      <c r="C3698" s="439" t="s">
        <v>9637</v>
      </c>
      <c r="D3698" s="449" t="s">
        <v>60</v>
      </c>
      <c r="E3698" s="449" t="s">
        <v>5365</v>
      </c>
      <c r="F3698" s="450">
        <v>33.17</v>
      </c>
      <c r="G3698" s="450">
        <v>24.83</v>
      </c>
      <c r="H3698" s="426">
        <f t="shared" si="57"/>
        <v>33.17</v>
      </c>
    </row>
    <row r="3699" spans="1:8" x14ac:dyDescent="0.25">
      <c r="A3699" s="449"/>
      <c r="B3699" s="449">
        <v>11674</v>
      </c>
      <c r="C3699" s="439" t="s">
        <v>9638</v>
      </c>
      <c r="D3699" s="449" t="s">
        <v>60</v>
      </c>
      <c r="E3699" s="449" t="s">
        <v>5365</v>
      </c>
      <c r="F3699" s="450">
        <v>42.71</v>
      </c>
      <c r="G3699" s="450">
        <v>31.97</v>
      </c>
      <c r="H3699" s="426">
        <f t="shared" si="57"/>
        <v>42.71</v>
      </c>
    </row>
    <row r="3700" spans="1:8" x14ac:dyDescent="0.25">
      <c r="A3700" s="449"/>
      <c r="B3700" s="449">
        <v>11675</v>
      </c>
      <c r="C3700" s="439" t="s">
        <v>9639</v>
      </c>
      <c r="D3700" s="449" t="s">
        <v>60</v>
      </c>
      <c r="E3700" s="449" t="s">
        <v>5365</v>
      </c>
      <c r="F3700" s="450">
        <v>67.8</v>
      </c>
      <c r="G3700" s="450">
        <v>50.75</v>
      </c>
      <c r="H3700" s="426">
        <f t="shared" si="57"/>
        <v>67.8</v>
      </c>
    </row>
    <row r="3701" spans="1:8" x14ac:dyDescent="0.25">
      <c r="A3701" s="449"/>
      <c r="B3701" s="449">
        <v>11676</v>
      </c>
      <c r="C3701" s="439" t="s">
        <v>9640</v>
      </c>
      <c r="D3701" s="449" t="s">
        <v>60</v>
      </c>
      <c r="E3701" s="449" t="s">
        <v>5365</v>
      </c>
      <c r="F3701" s="450">
        <v>90.68</v>
      </c>
      <c r="G3701" s="450">
        <v>67.88</v>
      </c>
      <c r="H3701" s="426">
        <f t="shared" si="57"/>
        <v>90.68</v>
      </c>
    </row>
    <row r="3702" spans="1:8" x14ac:dyDescent="0.25">
      <c r="A3702" s="449"/>
      <c r="B3702" s="449">
        <v>11677</v>
      </c>
      <c r="C3702" s="439" t="s">
        <v>9641</v>
      </c>
      <c r="D3702" s="449" t="s">
        <v>60</v>
      </c>
      <c r="E3702" s="449" t="s">
        <v>5365</v>
      </c>
      <c r="F3702" s="450">
        <v>93.65</v>
      </c>
      <c r="G3702" s="450">
        <v>70.099999999999994</v>
      </c>
      <c r="H3702" s="426">
        <f t="shared" si="57"/>
        <v>93.65</v>
      </c>
    </row>
    <row r="3703" spans="1:8" x14ac:dyDescent="0.25">
      <c r="A3703" s="449"/>
      <c r="B3703" s="449">
        <v>11678</v>
      </c>
      <c r="C3703" s="439" t="s">
        <v>9642</v>
      </c>
      <c r="D3703" s="449" t="s">
        <v>60</v>
      </c>
      <c r="E3703" s="449" t="s">
        <v>5365</v>
      </c>
      <c r="F3703" s="450">
        <v>171.51</v>
      </c>
      <c r="G3703" s="450">
        <v>128.38999999999999</v>
      </c>
      <c r="H3703" s="426">
        <f t="shared" si="57"/>
        <v>171.51</v>
      </c>
    </row>
    <row r="3704" spans="1:8" x14ac:dyDescent="0.25">
      <c r="A3704" s="449"/>
      <c r="B3704" s="449">
        <v>6038</v>
      </c>
      <c r="C3704" s="439" t="s">
        <v>9643</v>
      </c>
      <c r="D3704" s="449" t="s">
        <v>60</v>
      </c>
      <c r="E3704" s="449" t="s">
        <v>5365</v>
      </c>
      <c r="F3704" s="450">
        <v>10.88</v>
      </c>
      <c r="G3704" s="450">
        <v>8.14</v>
      </c>
      <c r="H3704" s="426">
        <f t="shared" si="57"/>
        <v>10.88</v>
      </c>
    </row>
    <row r="3705" spans="1:8" x14ac:dyDescent="0.25">
      <c r="A3705" s="449"/>
      <c r="B3705" s="449">
        <v>11718</v>
      </c>
      <c r="C3705" s="439" t="s">
        <v>9644</v>
      </c>
      <c r="D3705" s="449" t="s">
        <v>60</v>
      </c>
      <c r="E3705" s="449" t="s">
        <v>5365</v>
      </c>
      <c r="F3705" s="450">
        <v>31.03</v>
      </c>
      <c r="G3705" s="450">
        <v>23.23</v>
      </c>
      <c r="H3705" s="426">
        <f t="shared" si="57"/>
        <v>31.03</v>
      </c>
    </row>
    <row r="3706" spans="1:8" x14ac:dyDescent="0.25">
      <c r="A3706" s="449"/>
      <c r="B3706" s="449">
        <v>6037</v>
      </c>
      <c r="C3706" s="439" t="s">
        <v>9645</v>
      </c>
      <c r="D3706" s="449" t="s">
        <v>60</v>
      </c>
      <c r="E3706" s="449" t="s">
        <v>5365</v>
      </c>
      <c r="F3706" s="450">
        <v>22.64</v>
      </c>
      <c r="G3706" s="450">
        <v>16.940000000000001</v>
      </c>
      <c r="H3706" s="426">
        <f t="shared" si="57"/>
        <v>22.64</v>
      </c>
    </row>
    <row r="3707" spans="1:8" x14ac:dyDescent="0.25">
      <c r="A3707" s="449"/>
      <c r="B3707" s="449">
        <v>11719</v>
      </c>
      <c r="C3707" s="439" t="s">
        <v>9646</v>
      </c>
      <c r="D3707" s="449" t="s">
        <v>60</v>
      </c>
      <c r="E3707" s="449" t="s">
        <v>5365</v>
      </c>
      <c r="F3707" s="450">
        <v>25.17</v>
      </c>
      <c r="G3707" s="450">
        <v>18.84</v>
      </c>
      <c r="H3707" s="426">
        <f t="shared" si="57"/>
        <v>25.17</v>
      </c>
    </row>
    <row r="3708" spans="1:8" x14ac:dyDescent="0.25">
      <c r="A3708" s="449"/>
      <c r="B3708" s="449">
        <v>6010</v>
      </c>
      <c r="C3708" s="439" t="s">
        <v>9647</v>
      </c>
      <c r="D3708" s="449" t="s">
        <v>60</v>
      </c>
      <c r="E3708" s="449" t="s">
        <v>5365</v>
      </c>
      <c r="F3708" s="450">
        <v>122.81</v>
      </c>
      <c r="G3708" s="450">
        <v>74.48</v>
      </c>
      <c r="H3708" s="426">
        <f t="shared" si="57"/>
        <v>122.81</v>
      </c>
    </row>
    <row r="3709" spans="1:8" x14ac:dyDescent="0.25">
      <c r="A3709" s="449"/>
      <c r="B3709" s="449">
        <v>6017</v>
      </c>
      <c r="C3709" s="439" t="s">
        <v>9648</v>
      </c>
      <c r="D3709" s="449" t="s">
        <v>60</v>
      </c>
      <c r="E3709" s="449" t="s">
        <v>5365</v>
      </c>
      <c r="F3709" s="450">
        <v>97.28</v>
      </c>
      <c r="G3709" s="450">
        <v>58.99</v>
      </c>
      <c r="H3709" s="426">
        <f t="shared" si="57"/>
        <v>97.28</v>
      </c>
    </row>
    <row r="3710" spans="1:8" x14ac:dyDescent="0.25">
      <c r="A3710" s="449"/>
      <c r="B3710" s="449">
        <v>6019</v>
      </c>
      <c r="C3710" s="439" t="s">
        <v>9649</v>
      </c>
      <c r="D3710" s="449" t="s">
        <v>60</v>
      </c>
      <c r="E3710" s="449" t="s">
        <v>5365</v>
      </c>
      <c r="F3710" s="450">
        <v>71.38</v>
      </c>
      <c r="G3710" s="450">
        <v>43.28</v>
      </c>
      <c r="H3710" s="426">
        <f t="shared" si="57"/>
        <v>71.38</v>
      </c>
    </row>
    <row r="3711" spans="1:8" x14ac:dyDescent="0.25">
      <c r="A3711" s="449"/>
      <c r="B3711" s="449">
        <v>6020</v>
      </c>
      <c r="C3711" s="439" t="s">
        <v>9650</v>
      </c>
      <c r="D3711" s="449" t="s">
        <v>60</v>
      </c>
      <c r="E3711" s="449" t="s">
        <v>5365</v>
      </c>
      <c r="F3711" s="450">
        <v>42.87</v>
      </c>
      <c r="G3711" s="450">
        <v>26</v>
      </c>
      <c r="H3711" s="426">
        <f t="shared" si="57"/>
        <v>42.87</v>
      </c>
    </row>
    <row r="3712" spans="1:8" x14ac:dyDescent="0.25">
      <c r="A3712" s="449"/>
      <c r="B3712" s="449">
        <v>6011</v>
      </c>
      <c r="C3712" s="439" t="s">
        <v>9651</v>
      </c>
      <c r="D3712" s="449" t="s">
        <v>60</v>
      </c>
      <c r="E3712" s="449" t="s">
        <v>5365</v>
      </c>
      <c r="F3712" s="450">
        <v>354.77</v>
      </c>
      <c r="G3712" s="450">
        <v>215.14</v>
      </c>
      <c r="H3712" s="426">
        <f t="shared" si="57"/>
        <v>354.77</v>
      </c>
    </row>
    <row r="3713" spans="1:8" x14ac:dyDescent="0.25">
      <c r="A3713" s="449"/>
      <c r="B3713" s="449">
        <v>6028</v>
      </c>
      <c r="C3713" s="439" t="s">
        <v>9652</v>
      </c>
      <c r="D3713" s="449" t="s">
        <v>60</v>
      </c>
      <c r="E3713" s="449" t="s">
        <v>5365</v>
      </c>
      <c r="F3713" s="450">
        <v>171.07</v>
      </c>
      <c r="G3713" s="450">
        <v>103.73</v>
      </c>
      <c r="H3713" s="426">
        <f t="shared" si="57"/>
        <v>171.07</v>
      </c>
    </row>
    <row r="3714" spans="1:8" x14ac:dyDescent="0.25">
      <c r="A3714" s="449"/>
      <c r="B3714" s="449">
        <v>6012</v>
      </c>
      <c r="C3714" s="439" t="s">
        <v>9653</v>
      </c>
      <c r="D3714" s="449" t="s">
        <v>60</v>
      </c>
      <c r="E3714" s="449" t="s">
        <v>5365</v>
      </c>
      <c r="F3714" s="450">
        <v>429.52</v>
      </c>
      <c r="G3714" s="450">
        <v>260.45999999999998</v>
      </c>
      <c r="H3714" s="426">
        <f t="shared" si="57"/>
        <v>429.52</v>
      </c>
    </row>
    <row r="3715" spans="1:8" x14ac:dyDescent="0.25">
      <c r="A3715" s="449"/>
      <c r="B3715" s="449">
        <v>6016</v>
      </c>
      <c r="C3715" s="439" t="s">
        <v>9654</v>
      </c>
      <c r="D3715" s="449" t="s">
        <v>60</v>
      </c>
      <c r="E3715" s="449" t="s">
        <v>5365</v>
      </c>
      <c r="F3715" s="450">
        <v>45.22</v>
      </c>
      <c r="G3715" s="450">
        <v>27.42</v>
      </c>
      <c r="H3715" s="426">
        <f t="shared" si="57"/>
        <v>45.22</v>
      </c>
    </row>
    <row r="3716" spans="1:8" x14ac:dyDescent="0.25">
      <c r="A3716" s="449"/>
      <c r="B3716" s="449">
        <v>6027</v>
      </c>
      <c r="C3716" s="439" t="s">
        <v>9655</v>
      </c>
      <c r="D3716" s="449" t="s">
        <v>60</v>
      </c>
      <c r="E3716" s="449" t="s">
        <v>5365</v>
      </c>
      <c r="F3716" s="450">
        <v>894.96</v>
      </c>
      <c r="G3716" s="450">
        <v>542.72</v>
      </c>
      <c r="H3716" s="426">
        <f t="shared" si="57"/>
        <v>894.96</v>
      </c>
    </row>
    <row r="3717" spans="1:8" x14ac:dyDescent="0.25">
      <c r="A3717" s="449"/>
      <c r="B3717" s="449">
        <v>6015</v>
      </c>
      <c r="C3717" s="439" t="s">
        <v>9656</v>
      </c>
      <c r="D3717" s="449" t="s">
        <v>60</v>
      </c>
      <c r="E3717" s="449" t="s">
        <v>5365</v>
      </c>
      <c r="F3717" s="450">
        <v>196.39</v>
      </c>
      <c r="G3717" s="450">
        <v>119.09</v>
      </c>
      <c r="H3717" s="426">
        <f t="shared" si="57"/>
        <v>196.39</v>
      </c>
    </row>
    <row r="3718" spans="1:8" x14ac:dyDescent="0.25">
      <c r="A3718" s="449"/>
      <c r="B3718" s="449">
        <v>6014</v>
      </c>
      <c r="C3718" s="439" t="s">
        <v>9657</v>
      </c>
      <c r="D3718" s="449" t="s">
        <v>60</v>
      </c>
      <c r="E3718" s="449" t="s">
        <v>5365</v>
      </c>
      <c r="F3718" s="450">
        <v>187.76</v>
      </c>
      <c r="G3718" s="450">
        <v>113.86</v>
      </c>
      <c r="H3718" s="426">
        <f t="shared" si="57"/>
        <v>187.76</v>
      </c>
    </row>
    <row r="3719" spans="1:8" x14ac:dyDescent="0.25">
      <c r="A3719" s="449"/>
      <c r="B3719" s="449">
        <v>6013</v>
      </c>
      <c r="C3719" s="439" t="s">
        <v>9658</v>
      </c>
      <c r="D3719" s="449" t="s">
        <v>60</v>
      </c>
      <c r="E3719" s="449" t="s">
        <v>5365</v>
      </c>
      <c r="F3719" s="450">
        <v>135.05000000000001</v>
      </c>
      <c r="G3719" s="450">
        <v>81.89</v>
      </c>
      <c r="H3719" s="426">
        <f t="shared" si="57"/>
        <v>135.05000000000001</v>
      </c>
    </row>
    <row r="3720" spans="1:8" x14ac:dyDescent="0.25">
      <c r="A3720" s="449"/>
      <c r="B3720" s="449">
        <v>6006</v>
      </c>
      <c r="C3720" s="439" t="s">
        <v>9659</v>
      </c>
      <c r="D3720" s="449" t="s">
        <v>60</v>
      </c>
      <c r="E3720" s="449" t="s">
        <v>5365</v>
      </c>
      <c r="F3720" s="450">
        <v>97.79</v>
      </c>
      <c r="G3720" s="450">
        <v>59.3</v>
      </c>
      <c r="H3720" s="426">
        <f t="shared" si="57"/>
        <v>97.79</v>
      </c>
    </row>
    <row r="3721" spans="1:8" x14ac:dyDescent="0.25">
      <c r="A3721" s="449"/>
      <c r="B3721" s="449">
        <v>6005</v>
      </c>
      <c r="C3721" s="439" t="s">
        <v>9660</v>
      </c>
      <c r="D3721" s="449" t="s">
        <v>60</v>
      </c>
      <c r="E3721" s="449" t="s">
        <v>6189</v>
      </c>
      <c r="F3721" s="450">
        <v>110.32</v>
      </c>
      <c r="G3721" s="450">
        <v>66.900000000000006</v>
      </c>
      <c r="H3721" s="426">
        <f t="shared" si="57"/>
        <v>110.32</v>
      </c>
    </row>
    <row r="3722" spans="1:8" x14ac:dyDescent="0.25">
      <c r="A3722" s="449"/>
      <c r="B3722" s="449">
        <v>11756</v>
      </c>
      <c r="C3722" s="439" t="s">
        <v>9661</v>
      </c>
      <c r="D3722" s="449" t="s">
        <v>60</v>
      </c>
      <c r="E3722" s="449" t="s">
        <v>5365</v>
      </c>
      <c r="F3722" s="450">
        <v>52.69</v>
      </c>
      <c r="G3722" s="450">
        <v>31.95</v>
      </c>
      <c r="H3722" s="426">
        <f t="shared" si="57"/>
        <v>52.69</v>
      </c>
    </row>
    <row r="3723" spans="1:8" x14ac:dyDescent="0.25">
      <c r="A3723" s="449"/>
      <c r="B3723" s="449">
        <v>10904</v>
      </c>
      <c r="C3723" s="439" t="s">
        <v>9662</v>
      </c>
      <c r="D3723" s="449" t="s">
        <v>60</v>
      </c>
      <c r="E3723" s="449" t="s">
        <v>6189</v>
      </c>
      <c r="F3723" s="450">
        <v>165</v>
      </c>
      <c r="G3723" s="450">
        <v>330.75</v>
      </c>
      <c r="H3723" s="426">
        <f t="shared" si="57"/>
        <v>165</v>
      </c>
    </row>
    <row r="3724" spans="1:8" x14ac:dyDescent="0.25">
      <c r="A3724" s="449"/>
      <c r="B3724" s="449">
        <v>11752</v>
      </c>
      <c r="C3724" s="439" t="s">
        <v>9663</v>
      </c>
      <c r="D3724" s="449" t="s">
        <v>60</v>
      </c>
      <c r="E3724" s="449" t="s">
        <v>5365</v>
      </c>
      <c r="F3724" s="450">
        <v>30.38</v>
      </c>
      <c r="G3724" s="450">
        <v>18.420000000000002</v>
      </c>
      <c r="H3724" s="426">
        <f t="shared" ref="H3724:H3787" si="58">IF(F3724&gt;0,F3724,G3724)</f>
        <v>30.38</v>
      </c>
    </row>
    <row r="3725" spans="1:8" x14ac:dyDescent="0.25">
      <c r="A3725" s="449"/>
      <c r="B3725" s="449">
        <v>11753</v>
      </c>
      <c r="C3725" s="439" t="s">
        <v>9664</v>
      </c>
      <c r="D3725" s="449" t="s">
        <v>60</v>
      </c>
      <c r="E3725" s="449" t="s">
        <v>5365</v>
      </c>
      <c r="F3725" s="450">
        <v>36.270000000000003</v>
      </c>
      <c r="G3725" s="450">
        <v>21.99</v>
      </c>
      <c r="H3725" s="426">
        <f t="shared" si="58"/>
        <v>36.270000000000003</v>
      </c>
    </row>
    <row r="3726" spans="1:8" x14ac:dyDescent="0.25">
      <c r="A3726" s="449"/>
      <c r="B3726" s="449">
        <v>6021</v>
      </c>
      <c r="C3726" s="439" t="s">
        <v>9665</v>
      </c>
      <c r="D3726" s="449" t="s">
        <v>60</v>
      </c>
      <c r="E3726" s="449" t="s">
        <v>5365</v>
      </c>
      <c r="F3726" s="450">
        <v>100.66</v>
      </c>
      <c r="G3726" s="450">
        <v>61.04</v>
      </c>
      <c r="H3726" s="426">
        <f t="shared" si="58"/>
        <v>100.66</v>
      </c>
    </row>
    <row r="3727" spans="1:8" x14ac:dyDescent="0.25">
      <c r="A3727" s="449"/>
      <c r="B3727" s="449">
        <v>6024</v>
      </c>
      <c r="C3727" s="439" t="s">
        <v>9666</v>
      </c>
      <c r="D3727" s="449" t="s">
        <v>60</v>
      </c>
      <c r="E3727" s="449" t="s">
        <v>5365</v>
      </c>
      <c r="F3727" s="450">
        <v>104.05</v>
      </c>
      <c r="G3727" s="450">
        <v>63.1</v>
      </c>
      <c r="H3727" s="426">
        <f t="shared" si="58"/>
        <v>104.05</v>
      </c>
    </row>
    <row r="3728" spans="1:8" x14ac:dyDescent="0.25">
      <c r="A3728" s="449"/>
      <c r="B3728" s="449">
        <v>45394</v>
      </c>
      <c r="C3728" s="439" t="s">
        <v>9667</v>
      </c>
      <c r="D3728" s="449" t="s">
        <v>60</v>
      </c>
      <c r="E3728" s="449" t="s">
        <v>5365</v>
      </c>
      <c r="F3728" s="450">
        <v>35.979999999999997</v>
      </c>
      <c r="G3728" s="450">
        <v>40.33</v>
      </c>
      <c r="H3728" s="426">
        <f t="shared" si="58"/>
        <v>35.979999999999997</v>
      </c>
    </row>
    <row r="3729" spans="1:8" x14ac:dyDescent="0.25">
      <c r="A3729" s="449"/>
      <c r="B3729" s="449">
        <v>13897</v>
      </c>
      <c r="C3729" s="439" t="s">
        <v>9668</v>
      </c>
      <c r="D3729" s="449" t="s">
        <v>60</v>
      </c>
      <c r="E3729" s="449" t="s">
        <v>5365</v>
      </c>
      <c r="F3729" s="450"/>
      <c r="G3729" s="450">
        <v>8550.7900000000009</v>
      </c>
      <c r="H3729" s="426">
        <f t="shared" si="58"/>
        <v>8550.7900000000009</v>
      </c>
    </row>
    <row r="3730" spans="1:8" x14ac:dyDescent="0.25">
      <c r="A3730" s="449"/>
      <c r="B3730" s="449">
        <v>34357</v>
      </c>
      <c r="C3730" s="439" t="s">
        <v>9669</v>
      </c>
      <c r="D3730" s="449" t="s">
        <v>81</v>
      </c>
      <c r="E3730" s="449" t="s">
        <v>5365</v>
      </c>
      <c r="F3730" s="450">
        <v>4.6900000000000004</v>
      </c>
      <c r="G3730" s="450">
        <v>4.6900000000000004</v>
      </c>
      <c r="H3730" s="426">
        <f t="shared" si="58"/>
        <v>4.6900000000000004</v>
      </c>
    </row>
    <row r="3731" spans="1:8" x14ac:dyDescent="0.25">
      <c r="A3731" s="449"/>
      <c r="B3731" s="449">
        <v>37329</v>
      </c>
      <c r="C3731" s="439" t="s">
        <v>9670</v>
      </c>
      <c r="D3731" s="449" t="s">
        <v>81</v>
      </c>
      <c r="E3731" s="449" t="s">
        <v>5365</v>
      </c>
      <c r="F3731" s="450">
        <v>98.93</v>
      </c>
      <c r="G3731" s="450">
        <v>98.93</v>
      </c>
      <c r="H3731" s="426">
        <f t="shared" si="58"/>
        <v>98.93</v>
      </c>
    </row>
    <row r="3732" spans="1:8" x14ac:dyDescent="0.25">
      <c r="A3732" s="449"/>
      <c r="B3732" s="449">
        <v>2510</v>
      </c>
      <c r="C3732" s="439" t="s">
        <v>9671</v>
      </c>
      <c r="D3732" s="449" t="s">
        <v>60</v>
      </c>
      <c r="E3732" s="449" t="s">
        <v>5365</v>
      </c>
      <c r="F3732" s="450"/>
      <c r="G3732" s="450">
        <v>32.03</v>
      </c>
      <c r="H3732" s="426">
        <f t="shared" si="58"/>
        <v>32.03</v>
      </c>
    </row>
    <row r="3733" spans="1:8" x14ac:dyDescent="0.25">
      <c r="A3733" s="449"/>
      <c r="B3733" s="449">
        <v>12359</v>
      </c>
      <c r="C3733" s="439" t="s">
        <v>9672</v>
      </c>
      <c r="D3733" s="449" t="s">
        <v>60</v>
      </c>
      <c r="E3733" s="449" t="s">
        <v>5365</v>
      </c>
      <c r="F3733" s="450">
        <v>189.7</v>
      </c>
      <c r="G3733" s="450">
        <v>130.80000000000001</v>
      </c>
      <c r="H3733" s="426">
        <f t="shared" si="58"/>
        <v>189.7</v>
      </c>
    </row>
    <row r="3734" spans="1:8" x14ac:dyDescent="0.25">
      <c r="A3734" s="449"/>
      <c r="B3734" s="449">
        <v>7353</v>
      </c>
      <c r="C3734" s="439" t="s">
        <v>9673</v>
      </c>
      <c r="D3734" s="449" t="s">
        <v>94</v>
      </c>
      <c r="E3734" s="449" t="s">
        <v>5365</v>
      </c>
      <c r="F3734" s="450">
        <v>37.159999999999997</v>
      </c>
      <c r="G3734" s="450">
        <v>37.22</v>
      </c>
      <c r="H3734" s="426">
        <f t="shared" si="58"/>
        <v>37.159999999999997</v>
      </c>
    </row>
    <row r="3735" spans="1:8" x14ac:dyDescent="0.25">
      <c r="A3735" s="449"/>
      <c r="B3735" s="449">
        <v>45264</v>
      </c>
      <c r="C3735" s="439" t="s">
        <v>13638</v>
      </c>
      <c r="D3735" s="449" t="s">
        <v>60</v>
      </c>
      <c r="E3735" s="449" t="s">
        <v>5365</v>
      </c>
      <c r="F3735" s="450">
        <v>31.79</v>
      </c>
      <c r="G3735" s="450">
        <v>29.15</v>
      </c>
      <c r="H3735" s="426">
        <f t="shared" si="58"/>
        <v>31.79</v>
      </c>
    </row>
    <row r="3736" spans="1:8" x14ac:dyDescent="0.25">
      <c r="A3736" s="449"/>
      <c r="B3736" s="449">
        <v>36144</v>
      </c>
      <c r="C3736" s="439" t="s">
        <v>9674</v>
      </c>
      <c r="D3736" s="449" t="s">
        <v>60</v>
      </c>
      <c r="E3736" s="449" t="s">
        <v>5365</v>
      </c>
      <c r="F3736" s="450">
        <v>1.98</v>
      </c>
      <c r="G3736" s="450">
        <v>1.81</v>
      </c>
      <c r="H3736" s="426">
        <f t="shared" si="58"/>
        <v>1.98</v>
      </c>
    </row>
    <row r="3737" spans="1:8" x14ac:dyDescent="0.25">
      <c r="A3737" s="449"/>
      <c r="B3737" s="449">
        <v>10518</v>
      </c>
      <c r="C3737" s="439" t="s">
        <v>9675</v>
      </c>
      <c r="D3737" s="449" t="s">
        <v>60</v>
      </c>
      <c r="E3737" s="449" t="s">
        <v>5365</v>
      </c>
      <c r="F3737" s="450"/>
      <c r="G3737" s="450">
        <v>116.96</v>
      </c>
      <c r="H3737" s="426">
        <f t="shared" si="58"/>
        <v>116.96</v>
      </c>
    </row>
    <row r="3738" spans="1:8" x14ac:dyDescent="0.25">
      <c r="A3738" s="449"/>
      <c r="B3738" s="449">
        <v>36530</v>
      </c>
      <c r="C3738" s="439" t="s">
        <v>9676</v>
      </c>
      <c r="D3738" s="449" t="s">
        <v>60</v>
      </c>
      <c r="E3738" s="449" t="s">
        <v>5365</v>
      </c>
      <c r="F3738" s="450">
        <v>401048.77</v>
      </c>
      <c r="G3738" s="450">
        <v>414878.04</v>
      </c>
      <c r="H3738" s="426">
        <f t="shared" si="58"/>
        <v>401048.77</v>
      </c>
    </row>
    <row r="3739" spans="1:8" x14ac:dyDescent="0.25">
      <c r="A3739" s="449"/>
      <c r="B3739" s="449">
        <v>6046</v>
      </c>
      <c r="C3739" s="439" t="s">
        <v>9677</v>
      </c>
      <c r="D3739" s="449" t="s">
        <v>60</v>
      </c>
      <c r="E3739" s="449" t="s">
        <v>6189</v>
      </c>
      <c r="F3739" s="450">
        <v>435000</v>
      </c>
      <c r="G3739" s="450">
        <v>450000</v>
      </c>
      <c r="H3739" s="426">
        <f t="shared" si="58"/>
        <v>435000</v>
      </c>
    </row>
    <row r="3740" spans="1:8" x14ac:dyDescent="0.25">
      <c r="A3740" s="449"/>
      <c r="B3740" s="449">
        <v>36531</v>
      </c>
      <c r="C3740" s="439" t="s">
        <v>9678</v>
      </c>
      <c r="D3740" s="449" t="s">
        <v>60</v>
      </c>
      <c r="E3740" s="449" t="s">
        <v>5365</v>
      </c>
      <c r="F3740" s="450">
        <v>450914.6</v>
      </c>
      <c r="G3740" s="450">
        <v>466463.38</v>
      </c>
      <c r="H3740" s="426">
        <f t="shared" si="58"/>
        <v>450914.6</v>
      </c>
    </row>
    <row r="3741" spans="1:8" x14ac:dyDescent="0.25">
      <c r="A3741" s="449"/>
      <c r="B3741" s="449">
        <v>34684</v>
      </c>
      <c r="C3741" s="439" t="s">
        <v>9679</v>
      </c>
      <c r="D3741" s="449" t="s">
        <v>71</v>
      </c>
      <c r="E3741" s="449" t="s">
        <v>5365</v>
      </c>
      <c r="F3741" s="450"/>
      <c r="G3741" s="450">
        <v>280.27</v>
      </c>
      <c r="H3741" s="426">
        <f t="shared" si="58"/>
        <v>280.27</v>
      </c>
    </row>
    <row r="3742" spans="1:8" x14ac:dyDescent="0.25">
      <c r="A3742" s="449"/>
      <c r="B3742" s="449">
        <v>34683</v>
      </c>
      <c r="C3742" s="439" t="s">
        <v>9680</v>
      </c>
      <c r="D3742" s="449" t="s">
        <v>71</v>
      </c>
      <c r="E3742" s="449" t="s">
        <v>5365</v>
      </c>
      <c r="F3742" s="450"/>
      <c r="G3742" s="450">
        <v>175.17</v>
      </c>
      <c r="H3742" s="426">
        <f t="shared" si="58"/>
        <v>175.17</v>
      </c>
    </row>
    <row r="3743" spans="1:8" x14ac:dyDescent="0.25">
      <c r="A3743" s="449"/>
      <c r="B3743" s="449">
        <v>44954</v>
      </c>
      <c r="C3743" s="439" t="s">
        <v>9681</v>
      </c>
      <c r="D3743" s="449" t="s">
        <v>71</v>
      </c>
      <c r="E3743" s="449" t="s">
        <v>5365</v>
      </c>
      <c r="F3743" s="450">
        <v>120.8</v>
      </c>
      <c r="G3743" s="450">
        <v>93.71</v>
      </c>
      <c r="H3743" s="426">
        <f t="shared" si="58"/>
        <v>120.8</v>
      </c>
    </row>
    <row r="3744" spans="1:8" x14ac:dyDescent="0.25">
      <c r="A3744" s="449"/>
      <c r="B3744" s="449">
        <v>44955</v>
      </c>
      <c r="C3744" s="439" t="s">
        <v>9682</v>
      </c>
      <c r="D3744" s="449" t="s">
        <v>71</v>
      </c>
      <c r="E3744" s="449" t="s">
        <v>5365</v>
      </c>
      <c r="F3744" s="450">
        <v>176.54</v>
      </c>
      <c r="G3744" s="450">
        <v>136.94</v>
      </c>
      <c r="H3744" s="426">
        <f t="shared" si="58"/>
        <v>176.54</v>
      </c>
    </row>
    <row r="3745" spans="1:8" x14ac:dyDescent="0.25">
      <c r="A3745" s="449"/>
      <c r="B3745" s="449">
        <v>10515</v>
      </c>
      <c r="C3745" s="439" t="s">
        <v>9683</v>
      </c>
      <c r="D3745" s="449" t="s">
        <v>71</v>
      </c>
      <c r="E3745" s="449" t="s">
        <v>5365</v>
      </c>
      <c r="F3745" s="450">
        <v>59.97</v>
      </c>
      <c r="G3745" s="450">
        <v>46.52</v>
      </c>
      <c r="H3745" s="426">
        <f t="shared" si="58"/>
        <v>59.97</v>
      </c>
    </row>
    <row r="3746" spans="1:8" x14ac:dyDescent="0.25">
      <c r="A3746" s="449"/>
      <c r="B3746" s="449">
        <v>153</v>
      </c>
      <c r="C3746" s="439" t="s">
        <v>9684</v>
      </c>
      <c r="D3746" s="449" t="s">
        <v>94</v>
      </c>
      <c r="E3746" s="449" t="s">
        <v>5365</v>
      </c>
      <c r="F3746" s="450">
        <v>94.28</v>
      </c>
      <c r="G3746" s="450">
        <v>90.64</v>
      </c>
      <c r="H3746" s="426">
        <f t="shared" si="58"/>
        <v>94.28</v>
      </c>
    </row>
    <row r="3747" spans="1:8" x14ac:dyDescent="0.25">
      <c r="A3747" s="449"/>
      <c r="B3747" s="449">
        <v>34682</v>
      </c>
      <c r="C3747" s="439" t="s">
        <v>9685</v>
      </c>
      <c r="D3747" s="449" t="s">
        <v>71</v>
      </c>
      <c r="E3747" s="449" t="s">
        <v>5365</v>
      </c>
      <c r="F3747" s="450"/>
      <c r="G3747" s="450">
        <v>133.94999999999999</v>
      </c>
      <c r="H3747" s="426">
        <f t="shared" si="58"/>
        <v>133.94999999999999</v>
      </c>
    </row>
    <row r="3748" spans="1:8" x14ac:dyDescent="0.25">
      <c r="A3748" s="449"/>
      <c r="B3748" s="449">
        <v>536</v>
      </c>
      <c r="C3748" s="439" t="s">
        <v>9686</v>
      </c>
      <c r="D3748" s="449" t="s">
        <v>71</v>
      </c>
      <c r="E3748" s="449" t="s">
        <v>5365</v>
      </c>
      <c r="F3748" s="450">
        <v>33.78</v>
      </c>
      <c r="G3748" s="450">
        <v>26.2</v>
      </c>
      <c r="H3748" s="426">
        <f t="shared" si="58"/>
        <v>33.78</v>
      </c>
    </row>
    <row r="3749" spans="1:8" x14ac:dyDescent="0.25">
      <c r="A3749" s="449"/>
      <c r="B3749" s="449">
        <v>20205</v>
      </c>
      <c r="C3749" s="439" t="s">
        <v>9687</v>
      </c>
      <c r="D3749" s="449" t="s">
        <v>73</v>
      </c>
      <c r="E3749" s="449" t="s">
        <v>5365</v>
      </c>
      <c r="F3749" s="450">
        <v>3.19</v>
      </c>
      <c r="G3749" s="450">
        <v>4.24</v>
      </c>
      <c r="H3749" s="426">
        <f t="shared" si="58"/>
        <v>3.19</v>
      </c>
    </row>
    <row r="3750" spans="1:8" x14ac:dyDescent="0.25">
      <c r="A3750" s="449"/>
      <c r="B3750" s="449">
        <v>4412</v>
      </c>
      <c r="C3750" s="439" t="s">
        <v>9688</v>
      </c>
      <c r="D3750" s="449" t="s">
        <v>73</v>
      </c>
      <c r="E3750" s="449" t="s">
        <v>5365</v>
      </c>
      <c r="F3750" s="450">
        <v>1.91</v>
      </c>
      <c r="G3750" s="450">
        <v>2.54</v>
      </c>
      <c r="H3750" s="426">
        <f t="shared" si="58"/>
        <v>1.91</v>
      </c>
    </row>
    <row r="3751" spans="1:8" x14ac:dyDescent="0.25">
      <c r="A3751" s="449"/>
      <c r="B3751" s="449">
        <v>4408</v>
      </c>
      <c r="C3751" s="439" t="s">
        <v>9689</v>
      </c>
      <c r="D3751" s="449" t="s">
        <v>73</v>
      </c>
      <c r="E3751" s="449" t="s">
        <v>5365</v>
      </c>
      <c r="F3751" s="450">
        <v>2.38</v>
      </c>
      <c r="G3751" s="450">
        <v>3.17</v>
      </c>
      <c r="H3751" s="426">
        <f t="shared" si="58"/>
        <v>2.38</v>
      </c>
    </row>
    <row r="3752" spans="1:8" x14ac:dyDescent="0.25">
      <c r="A3752" s="449"/>
      <c r="B3752" s="449">
        <v>45213</v>
      </c>
      <c r="C3752" s="439" t="s">
        <v>13639</v>
      </c>
      <c r="D3752" s="449" t="s">
        <v>60</v>
      </c>
      <c r="E3752" s="449" t="s">
        <v>5365</v>
      </c>
      <c r="F3752" s="450">
        <v>33.119999999999997</v>
      </c>
      <c r="G3752" s="450">
        <v>37.130000000000003</v>
      </c>
      <c r="H3752" s="426">
        <f t="shared" si="58"/>
        <v>33.119999999999997</v>
      </c>
    </row>
    <row r="3753" spans="1:8" x14ac:dyDescent="0.25">
      <c r="A3753" s="449"/>
      <c r="B3753" s="449">
        <v>36250</v>
      </c>
      <c r="C3753" s="439" t="s">
        <v>9690</v>
      </c>
      <c r="D3753" s="449" t="s">
        <v>73</v>
      </c>
      <c r="E3753" s="449" t="s">
        <v>5365</v>
      </c>
      <c r="F3753" s="450">
        <v>6.41</v>
      </c>
      <c r="G3753" s="450">
        <v>4.6500000000000004</v>
      </c>
      <c r="H3753" s="426">
        <f t="shared" si="58"/>
        <v>6.41</v>
      </c>
    </row>
    <row r="3754" spans="1:8" x14ac:dyDescent="0.25">
      <c r="A3754" s="449"/>
      <c r="B3754" s="449">
        <v>10857</v>
      </c>
      <c r="C3754" s="439" t="s">
        <v>9691</v>
      </c>
      <c r="D3754" s="449" t="s">
        <v>73</v>
      </c>
      <c r="E3754" s="449" t="s">
        <v>5365</v>
      </c>
      <c r="F3754" s="450"/>
      <c r="G3754" s="450">
        <v>17.53</v>
      </c>
      <c r="H3754" s="426">
        <f t="shared" si="58"/>
        <v>17.53</v>
      </c>
    </row>
    <row r="3755" spans="1:8" x14ac:dyDescent="0.25">
      <c r="A3755" s="449"/>
      <c r="B3755" s="449">
        <v>4803</v>
      </c>
      <c r="C3755" s="439" t="s">
        <v>15031</v>
      </c>
      <c r="D3755" s="449" t="s">
        <v>73</v>
      </c>
      <c r="E3755" s="449" t="s">
        <v>5365</v>
      </c>
      <c r="F3755" s="450">
        <v>27.17</v>
      </c>
      <c r="G3755" s="450">
        <v>31.6</v>
      </c>
      <c r="H3755" s="426">
        <f t="shared" si="58"/>
        <v>27.17</v>
      </c>
    </row>
    <row r="3756" spans="1:8" x14ac:dyDescent="0.25">
      <c r="A3756" s="449"/>
      <c r="B3756" s="449">
        <v>6186</v>
      </c>
      <c r="C3756" s="439" t="s">
        <v>9692</v>
      </c>
      <c r="D3756" s="449" t="s">
        <v>73</v>
      </c>
      <c r="E3756" s="449" t="s">
        <v>5365</v>
      </c>
      <c r="F3756" s="450">
        <v>21.11</v>
      </c>
      <c r="G3756" s="450">
        <v>27</v>
      </c>
      <c r="H3756" s="426">
        <f t="shared" si="58"/>
        <v>21.11</v>
      </c>
    </row>
    <row r="3757" spans="1:8" x14ac:dyDescent="0.25">
      <c r="A3757" s="449"/>
      <c r="B3757" s="449">
        <v>4829</v>
      </c>
      <c r="C3757" s="439" t="s">
        <v>9693</v>
      </c>
      <c r="D3757" s="449" t="s">
        <v>73</v>
      </c>
      <c r="E3757" s="449" t="s">
        <v>5365</v>
      </c>
      <c r="F3757" s="450">
        <v>71.430000000000007</v>
      </c>
      <c r="G3757" s="450">
        <v>63.61</v>
      </c>
      <c r="H3757" s="426">
        <f t="shared" si="58"/>
        <v>71.430000000000007</v>
      </c>
    </row>
    <row r="3758" spans="1:8" x14ac:dyDescent="0.25">
      <c r="A3758" s="449"/>
      <c r="B3758" s="449">
        <v>39829</v>
      </c>
      <c r="C3758" s="439" t="s">
        <v>9694</v>
      </c>
      <c r="D3758" s="449" t="s">
        <v>73</v>
      </c>
      <c r="E3758" s="449" t="s">
        <v>6189</v>
      </c>
      <c r="F3758" s="450">
        <v>29.54</v>
      </c>
      <c r="G3758" s="450">
        <v>38.22</v>
      </c>
      <c r="H3758" s="426">
        <f t="shared" si="58"/>
        <v>29.54</v>
      </c>
    </row>
    <row r="3759" spans="1:8" x14ac:dyDescent="0.25">
      <c r="A3759" s="449"/>
      <c r="B3759" s="449">
        <v>20231</v>
      </c>
      <c r="C3759" s="439" t="s">
        <v>9695</v>
      </c>
      <c r="D3759" s="449" t="s">
        <v>73</v>
      </c>
      <c r="E3759" s="449" t="s">
        <v>5365</v>
      </c>
      <c r="F3759" s="450">
        <v>64.819999999999993</v>
      </c>
      <c r="G3759" s="450">
        <v>66.23</v>
      </c>
      <c r="H3759" s="426">
        <f t="shared" si="58"/>
        <v>64.819999999999993</v>
      </c>
    </row>
    <row r="3760" spans="1:8" x14ac:dyDescent="0.25">
      <c r="A3760" s="449"/>
      <c r="B3760" s="449">
        <v>4804</v>
      </c>
      <c r="C3760" s="439" t="s">
        <v>9696</v>
      </c>
      <c r="D3760" s="449" t="s">
        <v>73</v>
      </c>
      <c r="E3760" s="449" t="s">
        <v>5365</v>
      </c>
      <c r="F3760" s="450">
        <v>20.86</v>
      </c>
      <c r="G3760" s="450">
        <v>24.26</v>
      </c>
      <c r="H3760" s="426">
        <f t="shared" si="58"/>
        <v>20.86</v>
      </c>
    </row>
    <row r="3761" spans="1:8" x14ac:dyDescent="0.25">
      <c r="A3761" s="449"/>
      <c r="B3761" s="449">
        <v>34680</v>
      </c>
      <c r="C3761" s="439" t="s">
        <v>9697</v>
      </c>
      <c r="D3761" s="449" t="s">
        <v>73</v>
      </c>
      <c r="E3761" s="449" t="s">
        <v>5365</v>
      </c>
      <c r="F3761" s="450"/>
      <c r="G3761" s="450">
        <v>41.21</v>
      </c>
      <c r="H3761" s="426">
        <f t="shared" si="58"/>
        <v>41.21</v>
      </c>
    </row>
    <row r="3762" spans="1:8" x14ac:dyDescent="0.25">
      <c r="A3762" s="449"/>
      <c r="B3762" s="449">
        <v>11573</v>
      </c>
      <c r="C3762" s="439" t="s">
        <v>9698</v>
      </c>
      <c r="D3762" s="449" t="s">
        <v>60</v>
      </c>
      <c r="E3762" s="449" t="s">
        <v>5365</v>
      </c>
      <c r="F3762" s="450">
        <v>6.45</v>
      </c>
      <c r="G3762" s="450">
        <v>5.81</v>
      </c>
      <c r="H3762" s="426">
        <f t="shared" si="58"/>
        <v>6.45</v>
      </c>
    </row>
    <row r="3763" spans="1:8" x14ac:dyDescent="0.25">
      <c r="A3763" s="449"/>
      <c r="B3763" s="449">
        <v>38401</v>
      </c>
      <c r="C3763" s="439" t="s">
        <v>9699</v>
      </c>
      <c r="D3763" s="449" t="s">
        <v>60</v>
      </c>
      <c r="E3763" s="449" t="s">
        <v>5365</v>
      </c>
      <c r="F3763" s="450">
        <v>53.29</v>
      </c>
      <c r="G3763" s="450">
        <v>58.33</v>
      </c>
      <c r="H3763" s="426">
        <f t="shared" si="58"/>
        <v>53.29</v>
      </c>
    </row>
    <row r="3764" spans="1:8" x14ac:dyDescent="0.25">
      <c r="A3764" s="449"/>
      <c r="B3764" s="449">
        <v>11575</v>
      </c>
      <c r="C3764" s="439" t="s">
        <v>9700</v>
      </c>
      <c r="D3764" s="449" t="s">
        <v>60</v>
      </c>
      <c r="E3764" s="449" t="s">
        <v>5365</v>
      </c>
      <c r="F3764" s="450">
        <v>62.26</v>
      </c>
      <c r="G3764" s="450">
        <v>56.02</v>
      </c>
      <c r="H3764" s="426">
        <f t="shared" si="58"/>
        <v>62.26</v>
      </c>
    </row>
    <row r="3765" spans="1:8" x14ac:dyDescent="0.25">
      <c r="A3765" s="449"/>
      <c r="B3765" s="449">
        <v>38179</v>
      </c>
      <c r="C3765" s="439" t="s">
        <v>9701</v>
      </c>
      <c r="D3765" s="449" t="s">
        <v>60</v>
      </c>
      <c r="E3765" s="449" t="s">
        <v>5365</v>
      </c>
      <c r="F3765" s="450">
        <v>51.48</v>
      </c>
      <c r="G3765" s="450">
        <v>46.32</v>
      </c>
      <c r="H3765" s="426">
        <f t="shared" si="58"/>
        <v>51.48</v>
      </c>
    </row>
    <row r="3766" spans="1:8" x14ac:dyDescent="0.25">
      <c r="A3766" s="449"/>
      <c r="B3766" s="449">
        <v>20256</v>
      </c>
      <c r="C3766" s="439" t="s">
        <v>9702</v>
      </c>
      <c r="D3766" s="449" t="s">
        <v>60</v>
      </c>
      <c r="E3766" s="449" t="s">
        <v>5365</v>
      </c>
      <c r="F3766" s="450">
        <v>0.53</v>
      </c>
      <c r="G3766" s="450">
        <v>0.37</v>
      </c>
      <c r="H3766" s="426">
        <f t="shared" si="58"/>
        <v>0.53</v>
      </c>
    </row>
    <row r="3767" spans="1:8" x14ac:dyDescent="0.25">
      <c r="A3767" s="449"/>
      <c r="B3767" s="449">
        <v>14511</v>
      </c>
      <c r="C3767" s="439" t="s">
        <v>9703</v>
      </c>
      <c r="D3767" s="449" t="s">
        <v>60</v>
      </c>
      <c r="E3767" s="449" t="s">
        <v>5365</v>
      </c>
      <c r="F3767" s="450"/>
      <c r="G3767" s="450">
        <v>944749.59</v>
      </c>
      <c r="H3767" s="426">
        <f t="shared" si="58"/>
        <v>944749.59</v>
      </c>
    </row>
    <row r="3768" spans="1:8" x14ac:dyDescent="0.25">
      <c r="A3768" s="449"/>
      <c r="B3768" s="449">
        <v>10642</v>
      </c>
      <c r="C3768" s="439" t="s">
        <v>9704</v>
      </c>
      <c r="D3768" s="449" t="s">
        <v>60</v>
      </c>
      <c r="E3768" s="449" t="s">
        <v>6189</v>
      </c>
      <c r="F3768" s="450"/>
      <c r="G3768" s="450">
        <v>890000</v>
      </c>
      <c r="H3768" s="426">
        <f t="shared" si="58"/>
        <v>890000</v>
      </c>
    </row>
    <row r="3769" spans="1:8" x14ac:dyDescent="0.25">
      <c r="A3769" s="449"/>
      <c r="B3769" s="449">
        <v>14489</v>
      </c>
      <c r="C3769" s="439" t="s">
        <v>9705</v>
      </c>
      <c r="D3769" s="449" t="s">
        <v>60</v>
      </c>
      <c r="E3769" s="449" t="s">
        <v>5365</v>
      </c>
      <c r="F3769" s="450"/>
      <c r="G3769" s="450">
        <v>789413.44</v>
      </c>
      <c r="H3769" s="426">
        <f t="shared" si="58"/>
        <v>789413.44</v>
      </c>
    </row>
    <row r="3770" spans="1:8" x14ac:dyDescent="0.25">
      <c r="A3770" s="449"/>
      <c r="B3770" s="449">
        <v>14513</v>
      </c>
      <c r="C3770" s="439" t="s">
        <v>9706</v>
      </c>
      <c r="D3770" s="449" t="s">
        <v>60</v>
      </c>
      <c r="E3770" s="449" t="s">
        <v>5365</v>
      </c>
      <c r="F3770" s="450"/>
      <c r="G3770" s="450">
        <v>592078.81000000006</v>
      </c>
      <c r="H3770" s="426">
        <f t="shared" si="58"/>
        <v>592078.81000000006</v>
      </c>
    </row>
    <row r="3771" spans="1:8" x14ac:dyDescent="0.25">
      <c r="A3771" s="449"/>
      <c r="B3771" s="449">
        <v>10646</v>
      </c>
      <c r="C3771" s="439" t="s">
        <v>9707</v>
      </c>
      <c r="D3771" s="449" t="s">
        <v>60</v>
      </c>
      <c r="E3771" s="449" t="s">
        <v>5365</v>
      </c>
      <c r="F3771" s="450"/>
      <c r="G3771" s="450">
        <v>569472.64</v>
      </c>
      <c r="H3771" s="426">
        <f t="shared" si="58"/>
        <v>569472.64</v>
      </c>
    </row>
    <row r="3772" spans="1:8" x14ac:dyDescent="0.25">
      <c r="A3772" s="449"/>
      <c r="B3772" s="449">
        <v>6070</v>
      </c>
      <c r="C3772" s="439" t="s">
        <v>9708</v>
      </c>
      <c r="D3772" s="449" t="s">
        <v>60</v>
      </c>
      <c r="E3772" s="449" t="s">
        <v>5365</v>
      </c>
      <c r="F3772" s="450"/>
      <c r="G3772" s="450">
        <v>778114.27</v>
      </c>
      <c r="H3772" s="426">
        <f t="shared" si="58"/>
        <v>778114.27</v>
      </c>
    </row>
    <row r="3773" spans="1:8" x14ac:dyDescent="0.25">
      <c r="A3773" s="449"/>
      <c r="B3773" s="449">
        <v>6069</v>
      </c>
      <c r="C3773" s="439" t="s">
        <v>9709</v>
      </c>
      <c r="D3773" s="449" t="s">
        <v>60</v>
      </c>
      <c r="E3773" s="449" t="s">
        <v>5365</v>
      </c>
      <c r="F3773" s="450"/>
      <c r="G3773" s="450">
        <v>171897.18</v>
      </c>
      <c r="H3773" s="426">
        <f t="shared" si="58"/>
        <v>171897.18</v>
      </c>
    </row>
    <row r="3774" spans="1:8" x14ac:dyDescent="0.25">
      <c r="A3774" s="449"/>
      <c r="B3774" s="449">
        <v>14626</v>
      </c>
      <c r="C3774" s="439" t="s">
        <v>9710</v>
      </c>
      <c r="D3774" s="449" t="s">
        <v>60</v>
      </c>
      <c r="E3774" s="449" t="s">
        <v>5365</v>
      </c>
      <c r="F3774" s="450"/>
      <c r="G3774" s="450">
        <v>851857.18</v>
      </c>
      <c r="H3774" s="426">
        <f t="shared" si="58"/>
        <v>851857.18</v>
      </c>
    </row>
    <row r="3775" spans="1:8" x14ac:dyDescent="0.25">
      <c r="A3775" s="449"/>
      <c r="B3775" s="449">
        <v>6067</v>
      </c>
      <c r="C3775" s="439" t="s">
        <v>9711</v>
      </c>
      <c r="D3775" s="449" t="s">
        <v>60</v>
      </c>
      <c r="E3775" s="449" t="s">
        <v>5365</v>
      </c>
      <c r="F3775" s="450"/>
      <c r="G3775" s="450">
        <v>699285.72</v>
      </c>
      <c r="H3775" s="426">
        <f t="shared" si="58"/>
        <v>699285.72</v>
      </c>
    </row>
    <row r="3776" spans="1:8" x14ac:dyDescent="0.25">
      <c r="A3776" s="449"/>
      <c r="B3776" s="449">
        <v>38393</v>
      </c>
      <c r="C3776" s="439" t="s">
        <v>9712</v>
      </c>
      <c r="D3776" s="449" t="s">
        <v>60</v>
      </c>
      <c r="E3776" s="449" t="s">
        <v>6189</v>
      </c>
      <c r="F3776" s="450">
        <v>18.72</v>
      </c>
      <c r="G3776" s="450">
        <v>20.49</v>
      </c>
      <c r="H3776" s="426">
        <f t="shared" si="58"/>
        <v>18.72</v>
      </c>
    </row>
    <row r="3777" spans="1:8" x14ac:dyDescent="0.25">
      <c r="A3777" s="449"/>
      <c r="B3777" s="449">
        <v>45233</v>
      </c>
      <c r="C3777" s="439" t="s">
        <v>13640</v>
      </c>
      <c r="D3777" s="449" t="s">
        <v>60</v>
      </c>
      <c r="E3777" s="449" t="s">
        <v>5365</v>
      </c>
      <c r="F3777" s="450">
        <v>8.0299999999999994</v>
      </c>
      <c r="G3777" s="450">
        <v>8.7899999999999991</v>
      </c>
      <c r="H3777" s="426">
        <f t="shared" si="58"/>
        <v>8.0299999999999994</v>
      </c>
    </row>
    <row r="3778" spans="1:8" x14ac:dyDescent="0.25">
      <c r="A3778" s="449"/>
      <c r="B3778" s="449">
        <v>38390</v>
      </c>
      <c r="C3778" s="439" t="s">
        <v>9713</v>
      </c>
      <c r="D3778" s="449" t="s">
        <v>60</v>
      </c>
      <c r="E3778" s="449" t="s">
        <v>5365</v>
      </c>
      <c r="F3778" s="450">
        <v>45.99</v>
      </c>
      <c r="G3778" s="450">
        <v>50.34</v>
      </c>
      <c r="H3778" s="426">
        <f t="shared" si="58"/>
        <v>45.99</v>
      </c>
    </row>
    <row r="3779" spans="1:8" x14ac:dyDescent="0.25">
      <c r="A3779" s="449"/>
      <c r="B3779" s="449">
        <v>11578</v>
      </c>
      <c r="C3779" s="439" t="s">
        <v>9714</v>
      </c>
      <c r="D3779" s="449" t="s">
        <v>60</v>
      </c>
      <c r="E3779" s="449" t="s">
        <v>5365</v>
      </c>
      <c r="F3779" s="450">
        <v>13.44</v>
      </c>
      <c r="G3779" s="450">
        <v>12.09</v>
      </c>
      <c r="H3779" s="426">
        <f t="shared" si="58"/>
        <v>13.44</v>
      </c>
    </row>
    <row r="3780" spans="1:8" x14ac:dyDescent="0.25">
      <c r="A3780" s="449"/>
      <c r="B3780" s="449">
        <v>11577</v>
      </c>
      <c r="C3780" s="439" t="s">
        <v>9715</v>
      </c>
      <c r="D3780" s="449" t="s">
        <v>60</v>
      </c>
      <c r="E3780" s="449" t="s">
        <v>5365</v>
      </c>
      <c r="F3780" s="450">
        <v>12.83</v>
      </c>
      <c r="G3780" s="450">
        <v>11.54</v>
      </c>
      <c r="H3780" s="426">
        <f t="shared" si="58"/>
        <v>12.83</v>
      </c>
    </row>
    <row r="3781" spans="1:8" x14ac:dyDescent="0.25">
      <c r="A3781" s="449"/>
      <c r="B3781" s="449">
        <v>42432</v>
      </c>
      <c r="C3781" s="439" t="s">
        <v>9716</v>
      </c>
      <c r="D3781" s="449" t="s">
        <v>60</v>
      </c>
      <c r="E3781" s="449" t="s">
        <v>5365</v>
      </c>
      <c r="F3781" s="450"/>
      <c r="G3781" s="450">
        <v>2424.64</v>
      </c>
      <c r="H3781" s="426">
        <f t="shared" si="58"/>
        <v>2424.64</v>
      </c>
    </row>
    <row r="3782" spans="1:8" x14ac:dyDescent="0.25">
      <c r="A3782" s="449"/>
      <c r="B3782" s="449">
        <v>42437</v>
      </c>
      <c r="C3782" s="439" t="s">
        <v>9717</v>
      </c>
      <c r="D3782" s="449" t="s">
        <v>60</v>
      </c>
      <c r="E3782" s="449" t="s">
        <v>5365</v>
      </c>
      <c r="F3782" s="450"/>
      <c r="G3782" s="450">
        <v>1843.37</v>
      </c>
      <c r="H3782" s="426">
        <f t="shared" si="58"/>
        <v>1843.37</v>
      </c>
    </row>
    <row r="3783" spans="1:8" x14ac:dyDescent="0.25">
      <c r="A3783" s="449"/>
      <c r="B3783" s="449">
        <v>1116</v>
      </c>
      <c r="C3783" s="439" t="s">
        <v>9718</v>
      </c>
      <c r="D3783" s="449" t="s">
        <v>73</v>
      </c>
      <c r="E3783" s="449" t="s">
        <v>5365</v>
      </c>
      <c r="F3783" s="450">
        <v>21.48</v>
      </c>
      <c r="G3783" s="450">
        <v>17.36</v>
      </c>
      <c r="H3783" s="426">
        <f t="shared" si="58"/>
        <v>21.48</v>
      </c>
    </row>
    <row r="3784" spans="1:8" x14ac:dyDescent="0.25">
      <c r="A3784" s="449"/>
      <c r="B3784" s="449">
        <v>1115</v>
      </c>
      <c r="C3784" s="439" t="s">
        <v>9719</v>
      </c>
      <c r="D3784" s="449" t="s">
        <v>73</v>
      </c>
      <c r="E3784" s="449" t="s">
        <v>5365</v>
      </c>
      <c r="F3784" s="450">
        <v>25.74</v>
      </c>
      <c r="G3784" s="450">
        <v>20.8</v>
      </c>
      <c r="H3784" s="426">
        <f t="shared" si="58"/>
        <v>25.74</v>
      </c>
    </row>
    <row r="3785" spans="1:8" x14ac:dyDescent="0.25">
      <c r="A3785" s="449"/>
      <c r="B3785" s="449">
        <v>1113</v>
      </c>
      <c r="C3785" s="439" t="s">
        <v>9720</v>
      </c>
      <c r="D3785" s="449" t="s">
        <v>73</v>
      </c>
      <c r="E3785" s="449" t="s">
        <v>5365</v>
      </c>
      <c r="F3785" s="450">
        <v>30.09</v>
      </c>
      <c r="G3785" s="450">
        <v>24.32</v>
      </c>
      <c r="H3785" s="426">
        <f t="shared" si="58"/>
        <v>30.09</v>
      </c>
    </row>
    <row r="3786" spans="1:8" x14ac:dyDescent="0.25">
      <c r="A3786" s="449"/>
      <c r="B3786" s="449">
        <v>1114</v>
      </c>
      <c r="C3786" s="439" t="s">
        <v>9721</v>
      </c>
      <c r="D3786" s="449" t="s">
        <v>73</v>
      </c>
      <c r="E3786" s="449" t="s">
        <v>5365</v>
      </c>
      <c r="F3786" s="450">
        <v>35.85</v>
      </c>
      <c r="G3786" s="450">
        <v>28.97</v>
      </c>
      <c r="H3786" s="426">
        <f t="shared" si="58"/>
        <v>35.85</v>
      </c>
    </row>
    <row r="3787" spans="1:8" x14ac:dyDescent="0.25">
      <c r="A3787" s="449"/>
      <c r="B3787" s="449">
        <v>40873</v>
      </c>
      <c r="C3787" s="439" t="s">
        <v>9722</v>
      </c>
      <c r="D3787" s="449" t="s">
        <v>73</v>
      </c>
      <c r="E3787" s="449" t="s">
        <v>5365</v>
      </c>
      <c r="F3787" s="450">
        <v>28.05</v>
      </c>
      <c r="G3787" s="450">
        <v>22.67</v>
      </c>
      <c r="H3787" s="426">
        <f t="shared" si="58"/>
        <v>28.05</v>
      </c>
    </row>
    <row r="3788" spans="1:8" x14ac:dyDescent="0.25">
      <c r="A3788" s="449"/>
      <c r="B3788" s="449">
        <v>20214</v>
      </c>
      <c r="C3788" s="439" t="s">
        <v>9723</v>
      </c>
      <c r="D3788" s="449" t="s">
        <v>60</v>
      </c>
      <c r="E3788" s="449" t="s">
        <v>5365</v>
      </c>
      <c r="F3788" s="450">
        <v>58.06</v>
      </c>
      <c r="G3788" s="450">
        <v>50.6</v>
      </c>
      <c r="H3788" s="426">
        <f t="shared" ref="H3788:H3851" si="59">IF(F3788&gt;0,F3788,G3788)</f>
        <v>58.06</v>
      </c>
    </row>
    <row r="3789" spans="1:8" x14ac:dyDescent="0.25">
      <c r="A3789" s="449"/>
      <c r="B3789" s="449">
        <v>7237</v>
      </c>
      <c r="C3789" s="439" t="s">
        <v>9724</v>
      </c>
      <c r="D3789" s="449" t="s">
        <v>60</v>
      </c>
      <c r="E3789" s="449" t="s">
        <v>5365</v>
      </c>
      <c r="F3789" s="450">
        <v>56.84</v>
      </c>
      <c r="G3789" s="450">
        <v>49.54</v>
      </c>
      <c r="H3789" s="426">
        <f t="shared" si="59"/>
        <v>56.84</v>
      </c>
    </row>
    <row r="3790" spans="1:8" x14ac:dyDescent="0.25">
      <c r="A3790" s="449"/>
      <c r="B3790" s="449">
        <v>11757</v>
      </c>
      <c r="C3790" s="439" t="s">
        <v>9725</v>
      </c>
      <c r="D3790" s="449" t="s">
        <v>60</v>
      </c>
      <c r="E3790" s="449" t="s">
        <v>6189</v>
      </c>
      <c r="F3790" s="450">
        <v>80.400000000000006</v>
      </c>
      <c r="G3790" s="450">
        <v>46</v>
      </c>
      <c r="H3790" s="426">
        <f t="shared" si="59"/>
        <v>80.400000000000006</v>
      </c>
    </row>
    <row r="3791" spans="1:8" x14ac:dyDescent="0.25">
      <c r="A3791" s="449"/>
      <c r="B3791" s="449">
        <v>11758</v>
      </c>
      <c r="C3791" s="439" t="s">
        <v>9726</v>
      </c>
      <c r="D3791" s="449" t="s">
        <v>60</v>
      </c>
      <c r="E3791" s="449" t="s">
        <v>6189</v>
      </c>
      <c r="F3791" s="450">
        <v>46.9</v>
      </c>
      <c r="G3791" s="450">
        <v>57.76</v>
      </c>
      <c r="H3791" s="426">
        <f t="shared" si="59"/>
        <v>46.9</v>
      </c>
    </row>
    <row r="3792" spans="1:8" x14ac:dyDescent="0.25">
      <c r="A3792" s="449"/>
      <c r="B3792" s="449">
        <v>37526</v>
      </c>
      <c r="C3792" s="439" t="s">
        <v>9727</v>
      </c>
      <c r="D3792" s="449" t="s">
        <v>60</v>
      </c>
      <c r="E3792" s="449" t="s">
        <v>5365</v>
      </c>
      <c r="F3792" s="450">
        <v>3.97</v>
      </c>
      <c r="G3792" s="450">
        <v>6.1</v>
      </c>
      <c r="H3792" s="426">
        <f t="shared" si="59"/>
        <v>3.97</v>
      </c>
    </row>
    <row r="3793" spans="1:8" x14ac:dyDescent="0.25">
      <c r="A3793" s="449"/>
      <c r="B3793" s="449">
        <v>6076</v>
      </c>
      <c r="C3793" s="439" t="s">
        <v>9728</v>
      </c>
      <c r="D3793" s="449" t="s">
        <v>84</v>
      </c>
      <c r="E3793" s="449" t="s">
        <v>6189</v>
      </c>
      <c r="F3793" s="450"/>
      <c r="G3793" s="450">
        <v>69</v>
      </c>
      <c r="H3793" s="426">
        <f t="shared" si="59"/>
        <v>69</v>
      </c>
    </row>
    <row r="3794" spans="1:8" x14ac:dyDescent="0.25">
      <c r="A3794" s="449"/>
      <c r="B3794" s="449">
        <v>13109</v>
      </c>
      <c r="C3794" s="439" t="s">
        <v>9729</v>
      </c>
      <c r="D3794" s="449" t="s">
        <v>60</v>
      </c>
      <c r="E3794" s="449" t="s">
        <v>5365</v>
      </c>
      <c r="F3794" s="450"/>
      <c r="G3794" s="450">
        <v>270.93</v>
      </c>
      <c r="H3794" s="426">
        <f t="shared" si="59"/>
        <v>270.93</v>
      </c>
    </row>
    <row r="3795" spans="1:8" x14ac:dyDescent="0.25">
      <c r="A3795" s="449"/>
      <c r="B3795" s="449">
        <v>13110</v>
      </c>
      <c r="C3795" s="439" t="s">
        <v>9730</v>
      </c>
      <c r="D3795" s="449" t="s">
        <v>60</v>
      </c>
      <c r="E3795" s="449" t="s">
        <v>5365</v>
      </c>
      <c r="F3795" s="450"/>
      <c r="G3795" s="450">
        <v>356.56</v>
      </c>
      <c r="H3795" s="426">
        <f t="shared" si="59"/>
        <v>356.56</v>
      </c>
    </row>
    <row r="3796" spans="1:8" x14ac:dyDescent="0.25">
      <c r="A3796" s="449"/>
      <c r="B3796" s="449">
        <v>7581</v>
      </c>
      <c r="C3796" s="439" t="s">
        <v>9731</v>
      </c>
      <c r="D3796" s="449" t="s">
        <v>60</v>
      </c>
      <c r="E3796" s="449" t="s">
        <v>5365</v>
      </c>
      <c r="F3796" s="450"/>
      <c r="G3796" s="450">
        <v>3.44</v>
      </c>
      <c r="H3796" s="426">
        <f t="shared" si="59"/>
        <v>3.44</v>
      </c>
    </row>
    <row r="3797" spans="1:8" x14ac:dyDescent="0.25">
      <c r="A3797" s="449"/>
      <c r="B3797" s="449">
        <v>4509</v>
      </c>
      <c r="C3797" s="439" t="s">
        <v>9732</v>
      </c>
      <c r="D3797" s="449" t="s">
        <v>73</v>
      </c>
      <c r="E3797" s="449" t="s">
        <v>5365</v>
      </c>
      <c r="F3797" s="450">
        <v>3.62</v>
      </c>
      <c r="G3797" s="450">
        <v>4.13</v>
      </c>
      <c r="H3797" s="426">
        <f t="shared" si="59"/>
        <v>3.62</v>
      </c>
    </row>
    <row r="3798" spans="1:8" x14ac:dyDescent="0.25">
      <c r="A3798" s="449"/>
      <c r="B3798" s="449">
        <v>4512</v>
      </c>
      <c r="C3798" s="439" t="s">
        <v>9733</v>
      </c>
      <c r="D3798" s="449" t="s">
        <v>73</v>
      </c>
      <c r="E3798" s="449" t="s">
        <v>5365</v>
      </c>
      <c r="F3798" s="450">
        <v>1.73</v>
      </c>
      <c r="G3798" s="450">
        <v>1.97</v>
      </c>
      <c r="H3798" s="426">
        <f t="shared" si="59"/>
        <v>1.73</v>
      </c>
    </row>
    <row r="3799" spans="1:8" x14ac:dyDescent="0.25">
      <c r="A3799" s="449"/>
      <c r="B3799" s="449">
        <v>4517</v>
      </c>
      <c r="C3799" s="439" t="s">
        <v>9734</v>
      </c>
      <c r="D3799" s="449" t="s">
        <v>73</v>
      </c>
      <c r="E3799" s="449" t="s">
        <v>5365</v>
      </c>
      <c r="F3799" s="450">
        <v>2.5</v>
      </c>
      <c r="G3799" s="450">
        <v>2.85</v>
      </c>
      <c r="H3799" s="426">
        <f t="shared" si="59"/>
        <v>2.5</v>
      </c>
    </row>
    <row r="3800" spans="1:8" x14ac:dyDescent="0.25">
      <c r="A3800" s="449"/>
      <c r="B3800" s="449">
        <v>20206</v>
      </c>
      <c r="C3800" s="439" t="s">
        <v>9735</v>
      </c>
      <c r="D3800" s="449" t="s">
        <v>73</v>
      </c>
      <c r="E3800" s="449" t="s">
        <v>5365</v>
      </c>
      <c r="F3800" s="450">
        <v>8.61</v>
      </c>
      <c r="G3800" s="450">
        <v>11.45</v>
      </c>
      <c r="H3800" s="426">
        <f t="shared" si="59"/>
        <v>8.61</v>
      </c>
    </row>
    <row r="3801" spans="1:8" x14ac:dyDescent="0.25">
      <c r="A3801" s="449"/>
      <c r="B3801" s="449">
        <v>4460</v>
      </c>
      <c r="C3801" s="439" t="s">
        <v>9736</v>
      </c>
      <c r="D3801" s="449" t="s">
        <v>73</v>
      </c>
      <c r="E3801" s="449" t="s">
        <v>5365</v>
      </c>
      <c r="F3801" s="450">
        <v>8.84</v>
      </c>
      <c r="G3801" s="450">
        <v>11.76</v>
      </c>
      <c r="H3801" s="426">
        <f t="shared" si="59"/>
        <v>8.84</v>
      </c>
    </row>
    <row r="3802" spans="1:8" x14ac:dyDescent="0.25">
      <c r="A3802" s="449"/>
      <c r="B3802" s="449">
        <v>4415</v>
      </c>
      <c r="C3802" s="439" t="s">
        <v>9737</v>
      </c>
      <c r="D3802" s="449" t="s">
        <v>73</v>
      </c>
      <c r="E3802" s="449" t="s">
        <v>5365</v>
      </c>
      <c r="F3802" s="450">
        <v>4.7300000000000004</v>
      </c>
      <c r="G3802" s="450">
        <v>6.3</v>
      </c>
      <c r="H3802" s="426">
        <f t="shared" si="59"/>
        <v>4.7300000000000004</v>
      </c>
    </row>
    <row r="3803" spans="1:8" x14ac:dyDescent="0.25">
      <c r="A3803" s="449"/>
      <c r="B3803" s="449">
        <v>4417</v>
      </c>
      <c r="C3803" s="439" t="s">
        <v>9738</v>
      </c>
      <c r="D3803" s="449" t="s">
        <v>73</v>
      </c>
      <c r="E3803" s="449" t="s">
        <v>5365</v>
      </c>
      <c r="F3803" s="450">
        <v>6.82</v>
      </c>
      <c r="G3803" s="450">
        <v>9.06</v>
      </c>
      <c r="H3803" s="426">
        <f t="shared" si="59"/>
        <v>6.82</v>
      </c>
    </row>
    <row r="3804" spans="1:8" x14ac:dyDescent="0.25">
      <c r="A3804" s="449"/>
      <c r="B3804" s="449">
        <v>37373</v>
      </c>
      <c r="C3804" s="439" t="s">
        <v>9739</v>
      </c>
      <c r="D3804" s="449" t="s">
        <v>69</v>
      </c>
      <c r="E3804" s="449" t="s">
        <v>6189</v>
      </c>
      <c r="F3804" s="450">
        <v>0.11</v>
      </c>
      <c r="G3804" s="450">
        <v>0.11</v>
      </c>
      <c r="H3804" s="426">
        <f t="shared" si="59"/>
        <v>0.11</v>
      </c>
    </row>
    <row r="3805" spans="1:8" x14ac:dyDescent="0.25">
      <c r="A3805" s="449"/>
      <c r="B3805" s="449">
        <v>40864</v>
      </c>
      <c r="C3805" s="439" t="s">
        <v>9740</v>
      </c>
      <c r="D3805" s="449" t="s">
        <v>109</v>
      </c>
      <c r="E3805" s="449" t="s">
        <v>6189</v>
      </c>
      <c r="F3805" s="450">
        <v>18.28</v>
      </c>
      <c r="G3805" s="450">
        <v>18.28</v>
      </c>
      <c r="H3805" s="426">
        <f t="shared" si="59"/>
        <v>18.28</v>
      </c>
    </row>
    <row r="3806" spans="1:8" x14ac:dyDescent="0.25">
      <c r="A3806" s="449"/>
      <c r="B3806" s="449">
        <v>4734</v>
      </c>
      <c r="C3806" s="439" t="s">
        <v>9741</v>
      </c>
      <c r="D3806" s="449" t="s">
        <v>84</v>
      </c>
      <c r="E3806" s="449" t="s">
        <v>5365</v>
      </c>
      <c r="F3806" s="450">
        <v>318.01</v>
      </c>
      <c r="G3806" s="450">
        <v>255.68</v>
      </c>
      <c r="H3806" s="426">
        <f t="shared" si="59"/>
        <v>318.01</v>
      </c>
    </row>
    <row r="3807" spans="1:8" x14ac:dyDescent="0.25">
      <c r="A3807" s="449"/>
      <c r="B3807" s="449">
        <v>6085</v>
      </c>
      <c r="C3807" s="439" t="s">
        <v>9742</v>
      </c>
      <c r="D3807" s="449" t="s">
        <v>94</v>
      </c>
      <c r="E3807" s="449" t="s">
        <v>6189</v>
      </c>
      <c r="F3807" s="450">
        <v>8.33</v>
      </c>
      <c r="G3807" s="450">
        <v>12.51</v>
      </c>
      <c r="H3807" s="426">
        <f t="shared" si="59"/>
        <v>8.33</v>
      </c>
    </row>
    <row r="3808" spans="1:8" x14ac:dyDescent="0.25">
      <c r="A3808" s="449"/>
      <c r="B3808" s="449">
        <v>38396</v>
      </c>
      <c r="C3808" s="439" t="s">
        <v>9743</v>
      </c>
      <c r="D3808" s="449" t="s">
        <v>60</v>
      </c>
      <c r="E3808" s="449" t="s">
        <v>5365</v>
      </c>
      <c r="F3808" s="450">
        <v>811.99</v>
      </c>
      <c r="G3808" s="450">
        <v>910.13</v>
      </c>
      <c r="H3808" s="426">
        <f t="shared" si="59"/>
        <v>811.99</v>
      </c>
    </row>
    <row r="3809" spans="1:8" x14ac:dyDescent="0.25">
      <c r="A3809" s="449"/>
      <c r="B3809" s="449">
        <v>11622</v>
      </c>
      <c r="C3809" s="439" t="s">
        <v>9744</v>
      </c>
      <c r="D3809" s="449" t="s">
        <v>81</v>
      </c>
      <c r="E3809" s="449" t="s">
        <v>5365</v>
      </c>
      <c r="F3809" s="450">
        <v>71.040000000000006</v>
      </c>
      <c r="G3809" s="450">
        <v>68.3</v>
      </c>
      <c r="H3809" s="426">
        <f t="shared" si="59"/>
        <v>71.040000000000006</v>
      </c>
    </row>
    <row r="3810" spans="1:8" x14ac:dyDescent="0.25">
      <c r="A3810" s="449"/>
      <c r="B3810" s="449">
        <v>43143</v>
      </c>
      <c r="C3810" s="439" t="s">
        <v>9745</v>
      </c>
      <c r="D3810" s="449" t="s">
        <v>94</v>
      </c>
      <c r="E3810" s="449" t="s">
        <v>5365</v>
      </c>
      <c r="F3810" s="450">
        <v>26.83</v>
      </c>
      <c r="G3810" s="450">
        <v>25.79</v>
      </c>
      <c r="H3810" s="426">
        <f t="shared" si="59"/>
        <v>26.83</v>
      </c>
    </row>
    <row r="3811" spans="1:8" x14ac:dyDescent="0.25">
      <c r="A3811" s="449"/>
      <c r="B3811" s="449">
        <v>7317</v>
      </c>
      <c r="C3811" s="439" t="s">
        <v>9746</v>
      </c>
      <c r="D3811" s="449" t="s">
        <v>81</v>
      </c>
      <c r="E3811" s="449" t="s">
        <v>5365</v>
      </c>
      <c r="F3811" s="450">
        <v>43.31</v>
      </c>
      <c r="G3811" s="450">
        <v>37.450000000000003</v>
      </c>
      <c r="H3811" s="426">
        <f t="shared" si="59"/>
        <v>43.31</v>
      </c>
    </row>
    <row r="3812" spans="1:8" x14ac:dyDescent="0.25">
      <c r="A3812" s="449"/>
      <c r="B3812" s="449">
        <v>142</v>
      </c>
      <c r="C3812" s="439" t="s">
        <v>9747</v>
      </c>
      <c r="D3812" s="449" t="s">
        <v>9748</v>
      </c>
      <c r="E3812" s="449" t="s">
        <v>5365</v>
      </c>
      <c r="F3812" s="450">
        <v>33.520000000000003</v>
      </c>
      <c r="G3812" s="450">
        <v>32.229999999999997</v>
      </c>
      <c r="H3812" s="426">
        <f t="shared" si="59"/>
        <v>33.520000000000003</v>
      </c>
    </row>
    <row r="3813" spans="1:8" x14ac:dyDescent="0.25">
      <c r="A3813" s="449"/>
      <c r="B3813" s="449">
        <v>43142</v>
      </c>
      <c r="C3813" s="439" t="s">
        <v>9749</v>
      </c>
      <c r="D3813" s="449" t="s">
        <v>94</v>
      </c>
      <c r="E3813" s="449" t="s">
        <v>5365</v>
      </c>
      <c r="F3813" s="450">
        <v>152.27000000000001</v>
      </c>
      <c r="G3813" s="450">
        <v>146.38999999999999</v>
      </c>
      <c r="H3813" s="426">
        <f t="shared" si="59"/>
        <v>152.27000000000001</v>
      </c>
    </row>
    <row r="3814" spans="1:8" x14ac:dyDescent="0.25">
      <c r="A3814" s="449"/>
      <c r="B3814" s="449">
        <v>38123</v>
      </c>
      <c r="C3814" s="439" t="s">
        <v>9750</v>
      </c>
      <c r="D3814" s="449" t="s">
        <v>81</v>
      </c>
      <c r="E3814" s="449" t="s">
        <v>5365</v>
      </c>
      <c r="F3814" s="450">
        <v>52.66</v>
      </c>
      <c r="G3814" s="450">
        <v>79.09</v>
      </c>
      <c r="H3814" s="426">
        <f t="shared" si="59"/>
        <v>52.66</v>
      </c>
    </row>
    <row r="3815" spans="1:8" x14ac:dyDescent="0.25">
      <c r="A3815" s="449"/>
      <c r="B3815" s="449">
        <v>42699</v>
      </c>
      <c r="C3815" s="439" t="s">
        <v>9751</v>
      </c>
      <c r="D3815" s="449" t="s">
        <v>60</v>
      </c>
      <c r="E3815" s="449" t="s">
        <v>5365</v>
      </c>
      <c r="F3815" s="450">
        <v>38.58</v>
      </c>
      <c r="G3815" s="450">
        <v>38.770000000000003</v>
      </c>
      <c r="H3815" s="426">
        <f t="shared" si="59"/>
        <v>38.58</v>
      </c>
    </row>
    <row r="3816" spans="1:8" x14ac:dyDescent="0.25">
      <c r="A3816" s="449"/>
      <c r="B3816" s="449">
        <v>37743</v>
      </c>
      <c r="C3816" s="439" t="s">
        <v>9752</v>
      </c>
      <c r="D3816" s="449" t="s">
        <v>60</v>
      </c>
      <c r="E3816" s="449" t="s">
        <v>5365</v>
      </c>
      <c r="F3816" s="450">
        <v>296001.39</v>
      </c>
      <c r="G3816" s="450">
        <v>236779.76</v>
      </c>
      <c r="H3816" s="426">
        <f t="shared" si="59"/>
        <v>296001.39</v>
      </c>
    </row>
    <row r="3817" spans="1:8" x14ac:dyDescent="0.25">
      <c r="A3817" s="449"/>
      <c r="B3817" s="449">
        <v>37744</v>
      </c>
      <c r="C3817" s="439" t="s">
        <v>9753</v>
      </c>
      <c r="D3817" s="449" t="s">
        <v>60</v>
      </c>
      <c r="E3817" s="449" t="s">
        <v>5365</v>
      </c>
      <c r="F3817" s="450">
        <v>348041.95</v>
      </c>
      <c r="G3817" s="450">
        <v>278408.45</v>
      </c>
      <c r="H3817" s="426">
        <f t="shared" si="59"/>
        <v>348041.95</v>
      </c>
    </row>
    <row r="3818" spans="1:8" x14ac:dyDescent="0.25">
      <c r="A3818" s="449"/>
      <c r="B3818" s="449">
        <v>37741</v>
      </c>
      <c r="C3818" s="439" t="s">
        <v>9754</v>
      </c>
      <c r="D3818" s="449" t="s">
        <v>60</v>
      </c>
      <c r="E3818" s="449" t="s">
        <v>5365</v>
      </c>
      <c r="F3818" s="450">
        <v>269152.44</v>
      </c>
      <c r="G3818" s="450">
        <v>215302.53</v>
      </c>
      <c r="H3818" s="426">
        <f t="shared" si="59"/>
        <v>269152.44</v>
      </c>
    </row>
    <row r="3819" spans="1:8" x14ac:dyDescent="0.25">
      <c r="A3819" s="449"/>
      <c r="B3819" s="449">
        <v>39396</v>
      </c>
      <c r="C3819" s="439" t="s">
        <v>9755</v>
      </c>
      <c r="D3819" s="449" t="s">
        <v>60</v>
      </c>
      <c r="E3819" s="449" t="s">
        <v>5365</v>
      </c>
      <c r="F3819" s="450"/>
      <c r="G3819" s="450">
        <v>62.72</v>
      </c>
      <c r="H3819" s="426">
        <f t="shared" si="59"/>
        <v>62.72</v>
      </c>
    </row>
    <row r="3820" spans="1:8" x14ac:dyDescent="0.25">
      <c r="A3820" s="449"/>
      <c r="B3820" s="449">
        <v>39392</v>
      </c>
      <c r="C3820" s="439" t="s">
        <v>9756</v>
      </c>
      <c r="D3820" s="449" t="s">
        <v>60</v>
      </c>
      <c r="E3820" s="449" t="s">
        <v>5365</v>
      </c>
      <c r="F3820" s="450"/>
      <c r="G3820" s="450">
        <v>70.75</v>
      </c>
      <c r="H3820" s="426">
        <f t="shared" si="59"/>
        <v>70.75</v>
      </c>
    </row>
    <row r="3821" spans="1:8" x14ac:dyDescent="0.25">
      <c r="A3821" s="449"/>
      <c r="B3821" s="449">
        <v>39393</v>
      </c>
      <c r="C3821" s="439" t="s">
        <v>9757</v>
      </c>
      <c r="D3821" s="449" t="s">
        <v>60</v>
      </c>
      <c r="E3821" s="449" t="s">
        <v>5365</v>
      </c>
      <c r="F3821" s="450"/>
      <c r="G3821" s="450">
        <v>43.75</v>
      </c>
      <c r="H3821" s="426">
        <f t="shared" si="59"/>
        <v>43.75</v>
      </c>
    </row>
    <row r="3822" spans="1:8" x14ac:dyDescent="0.25">
      <c r="A3822" s="449"/>
      <c r="B3822" s="449">
        <v>39394</v>
      </c>
      <c r="C3822" s="439" t="s">
        <v>9758</v>
      </c>
      <c r="D3822" s="449" t="s">
        <v>60</v>
      </c>
      <c r="E3822" s="449" t="s">
        <v>5365</v>
      </c>
      <c r="F3822" s="450"/>
      <c r="G3822" s="450">
        <v>49.25</v>
      </c>
      <c r="H3822" s="426">
        <f t="shared" si="59"/>
        <v>49.25</v>
      </c>
    </row>
    <row r="3823" spans="1:8" x14ac:dyDescent="0.25">
      <c r="A3823" s="449"/>
      <c r="B3823" s="449">
        <v>39395</v>
      </c>
      <c r="C3823" s="439" t="s">
        <v>9759</v>
      </c>
      <c r="D3823" s="449" t="s">
        <v>60</v>
      </c>
      <c r="E3823" s="449" t="s">
        <v>5365</v>
      </c>
      <c r="F3823" s="450"/>
      <c r="G3823" s="450">
        <v>45.79</v>
      </c>
      <c r="H3823" s="426">
        <f t="shared" si="59"/>
        <v>45.79</v>
      </c>
    </row>
    <row r="3824" spans="1:8" x14ac:dyDescent="0.25">
      <c r="A3824" s="449"/>
      <c r="B3824" s="449">
        <v>14618</v>
      </c>
      <c r="C3824" s="439" t="s">
        <v>9760</v>
      </c>
      <c r="D3824" s="449" t="s">
        <v>60</v>
      </c>
      <c r="E3824" s="449" t="s">
        <v>5365</v>
      </c>
      <c r="F3824" s="450">
        <v>1630.1</v>
      </c>
      <c r="G3824" s="450">
        <v>1252.51</v>
      </c>
      <c r="H3824" s="426">
        <f t="shared" si="59"/>
        <v>1630.1</v>
      </c>
    </row>
    <row r="3825" spans="1:8" x14ac:dyDescent="0.25">
      <c r="A3825" s="449"/>
      <c r="B3825" s="449">
        <v>6110</v>
      </c>
      <c r="C3825" s="439" t="s">
        <v>9761</v>
      </c>
      <c r="D3825" s="449" t="s">
        <v>69</v>
      </c>
      <c r="E3825" s="449" t="s">
        <v>5365</v>
      </c>
      <c r="F3825" s="450">
        <v>21.06</v>
      </c>
      <c r="G3825" s="450">
        <v>24.74</v>
      </c>
      <c r="H3825" s="426">
        <f t="shared" si="59"/>
        <v>21.06</v>
      </c>
    </row>
    <row r="3826" spans="1:8" x14ac:dyDescent="0.25">
      <c r="A3826" s="449"/>
      <c r="B3826" s="449">
        <v>40910</v>
      </c>
      <c r="C3826" s="439" t="s">
        <v>9762</v>
      </c>
      <c r="D3826" s="449" t="s">
        <v>109</v>
      </c>
      <c r="E3826" s="449" t="s">
        <v>5365</v>
      </c>
      <c r="F3826" s="450">
        <v>3701.79</v>
      </c>
      <c r="G3826" s="450">
        <v>4336.72</v>
      </c>
      <c r="H3826" s="426">
        <f t="shared" si="59"/>
        <v>3701.79</v>
      </c>
    </row>
    <row r="3827" spans="1:8" x14ac:dyDescent="0.25">
      <c r="A3827" s="449"/>
      <c r="B3827" s="449">
        <v>45255</v>
      </c>
      <c r="C3827" s="439" t="s">
        <v>13641</v>
      </c>
      <c r="D3827" s="449" t="s">
        <v>60</v>
      </c>
      <c r="E3827" s="449" t="s">
        <v>5365</v>
      </c>
      <c r="F3827" s="450">
        <v>37.729999999999997</v>
      </c>
      <c r="G3827" s="450">
        <v>42.29</v>
      </c>
      <c r="H3827" s="426">
        <f t="shared" si="59"/>
        <v>37.729999999999997</v>
      </c>
    </row>
    <row r="3828" spans="1:8" x14ac:dyDescent="0.25">
      <c r="A3828" s="449"/>
      <c r="B3828" s="449">
        <v>6111</v>
      </c>
      <c r="C3828" s="439" t="s">
        <v>9763</v>
      </c>
      <c r="D3828" s="449" t="s">
        <v>69</v>
      </c>
      <c r="E3828" s="449" t="s">
        <v>6189</v>
      </c>
      <c r="F3828" s="450">
        <v>16.55</v>
      </c>
      <c r="G3828" s="450">
        <v>19.899999999999999</v>
      </c>
      <c r="H3828" s="426">
        <f t="shared" si="59"/>
        <v>16.55</v>
      </c>
    </row>
    <row r="3829" spans="1:8" x14ac:dyDescent="0.25">
      <c r="A3829" s="449"/>
      <c r="B3829" s="449">
        <v>41084</v>
      </c>
      <c r="C3829" s="439" t="s">
        <v>9764</v>
      </c>
      <c r="D3829" s="449" t="s">
        <v>109</v>
      </c>
      <c r="E3829" s="449" t="s">
        <v>5365</v>
      </c>
      <c r="F3829" s="450">
        <v>2909.04</v>
      </c>
      <c r="G3829" s="450">
        <v>3487.22</v>
      </c>
      <c r="H3829" s="426">
        <f t="shared" si="59"/>
        <v>2909.04</v>
      </c>
    </row>
    <row r="3830" spans="1:8" x14ac:dyDescent="0.25">
      <c r="A3830" s="449"/>
      <c r="B3830" s="449">
        <v>44535</v>
      </c>
      <c r="C3830" s="439" t="s">
        <v>9765</v>
      </c>
      <c r="D3830" s="449" t="s">
        <v>84</v>
      </c>
      <c r="E3830" s="449" t="s">
        <v>5365</v>
      </c>
      <c r="F3830" s="450">
        <v>55.52</v>
      </c>
      <c r="G3830" s="450">
        <v>44.32</v>
      </c>
      <c r="H3830" s="426">
        <f t="shared" si="59"/>
        <v>55.52</v>
      </c>
    </row>
    <row r="3831" spans="1:8" x14ac:dyDescent="0.25">
      <c r="A3831" s="449"/>
      <c r="B3831" s="449">
        <v>44945</v>
      </c>
      <c r="C3831" s="439" t="s">
        <v>9766</v>
      </c>
      <c r="D3831" s="449" t="s">
        <v>60</v>
      </c>
      <c r="E3831" s="449" t="s">
        <v>6189</v>
      </c>
      <c r="F3831" s="450">
        <v>10.3</v>
      </c>
      <c r="G3831" s="450">
        <v>10.95</v>
      </c>
      <c r="H3831" s="426">
        <f t="shared" si="59"/>
        <v>10.3</v>
      </c>
    </row>
    <row r="3832" spans="1:8" x14ac:dyDescent="0.25">
      <c r="A3832" s="449"/>
      <c r="B3832" s="449">
        <v>38637</v>
      </c>
      <c r="C3832" s="439" t="s">
        <v>9767</v>
      </c>
      <c r="D3832" s="449" t="s">
        <v>60</v>
      </c>
      <c r="E3832" s="449" t="s">
        <v>5365</v>
      </c>
      <c r="F3832" s="450">
        <v>374.29</v>
      </c>
      <c r="G3832" s="450">
        <v>212.93</v>
      </c>
      <c r="H3832" s="426">
        <f t="shared" si="59"/>
        <v>374.29</v>
      </c>
    </row>
    <row r="3833" spans="1:8" x14ac:dyDescent="0.25">
      <c r="A3833" s="449"/>
      <c r="B3833" s="449">
        <v>6150</v>
      </c>
      <c r="C3833" s="439" t="s">
        <v>9768</v>
      </c>
      <c r="D3833" s="449" t="s">
        <v>60</v>
      </c>
      <c r="E3833" s="449" t="s">
        <v>5365</v>
      </c>
      <c r="F3833" s="450">
        <v>378.87</v>
      </c>
      <c r="G3833" s="450">
        <v>215.53</v>
      </c>
      <c r="H3833" s="426">
        <f t="shared" si="59"/>
        <v>378.87</v>
      </c>
    </row>
    <row r="3834" spans="1:8" x14ac:dyDescent="0.25">
      <c r="A3834" s="449"/>
      <c r="B3834" s="449">
        <v>6136</v>
      </c>
      <c r="C3834" s="439" t="s">
        <v>9769</v>
      </c>
      <c r="D3834" s="449" t="s">
        <v>60</v>
      </c>
      <c r="E3834" s="449" t="s">
        <v>6189</v>
      </c>
      <c r="F3834" s="450">
        <v>297.81</v>
      </c>
      <c r="G3834" s="450">
        <v>169.42</v>
      </c>
      <c r="H3834" s="426">
        <f t="shared" si="59"/>
        <v>297.81</v>
      </c>
    </row>
    <row r="3835" spans="1:8" x14ac:dyDescent="0.25">
      <c r="A3835" s="449"/>
      <c r="B3835" s="449">
        <v>38638</v>
      </c>
      <c r="C3835" s="439" t="s">
        <v>9770</v>
      </c>
      <c r="D3835" s="449" t="s">
        <v>60</v>
      </c>
      <c r="E3835" s="449" t="s">
        <v>5365</v>
      </c>
      <c r="F3835" s="450">
        <v>315.39999999999998</v>
      </c>
      <c r="G3835" s="450">
        <v>179.43</v>
      </c>
      <c r="H3835" s="426">
        <f t="shared" si="59"/>
        <v>315.39999999999998</v>
      </c>
    </row>
    <row r="3836" spans="1:8" x14ac:dyDescent="0.25">
      <c r="A3836" s="449"/>
      <c r="B3836" s="449">
        <v>20262</v>
      </c>
      <c r="C3836" s="439" t="s">
        <v>9771</v>
      </c>
      <c r="D3836" s="449" t="s">
        <v>60</v>
      </c>
      <c r="E3836" s="449" t="s">
        <v>5365</v>
      </c>
      <c r="F3836" s="450">
        <v>18.86</v>
      </c>
      <c r="G3836" s="450">
        <v>20.05</v>
      </c>
      <c r="H3836" s="426">
        <f t="shared" si="59"/>
        <v>18.86</v>
      </c>
    </row>
    <row r="3837" spans="1:8" x14ac:dyDescent="0.25">
      <c r="A3837" s="449"/>
      <c r="B3837" s="449">
        <v>6145</v>
      </c>
      <c r="C3837" s="439" t="s">
        <v>9772</v>
      </c>
      <c r="D3837" s="449" t="s">
        <v>60</v>
      </c>
      <c r="E3837" s="449" t="s">
        <v>5365</v>
      </c>
      <c r="F3837" s="450">
        <v>20.84</v>
      </c>
      <c r="G3837" s="450">
        <v>22.15</v>
      </c>
      <c r="H3837" s="426">
        <f t="shared" si="59"/>
        <v>20.84</v>
      </c>
    </row>
    <row r="3838" spans="1:8" x14ac:dyDescent="0.25">
      <c r="A3838" s="449"/>
      <c r="B3838" s="449">
        <v>6149</v>
      </c>
      <c r="C3838" s="439" t="s">
        <v>9773</v>
      </c>
      <c r="D3838" s="449" t="s">
        <v>60</v>
      </c>
      <c r="E3838" s="449" t="s">
        <v>5365</v>
      </c>
      <c r="F3838" s="450">
        <v>13.77</v>
      </c>
      <c r="G3838" s="450">
        <v>14.64</v>
      </c>
      <c r="H3838" s="426">
        <f t="shared" si="59"/>
        <v>13.77</v>
      </c>
    </row>
    <row r="3839" spans="1:8" x14ac:dyDescent="0.25">
      <c r="A3839" s="449"/>
      <c r="B3839" s="449">
        <v>6146</v>
      </c>
      <c r="C3839" s="439" t="s">
        <v>9774</v>
      </c>
      <c r="D3839" s="449" t="s">
        <v>60</v>
      </c>
      <c r="E3839" s="449" t="s">
        <v>5365</v>
      </c>
      <c r="F3839" s="450">
        <v>19.8</v>
      </c>
      <c r="G3839" s="450">
        <v>21.05</v>
      </c>
      <c r="H3839" s="426">
        <f t="shared" si="59"/>
        <v>19.8</v>
      </c>
    </row>
    <row r="3840" spans="1:8" x14ac:dyDescent="0.25">
      <c r="A3840" s="449"/>
      <c r="B3840" s="449">
        <v>44536</v>
      </c>
      <c r="C3840" s="439" t="s">
        <v>13642</v>
      </c>
      <c r="D3840" s="449" t="s">
        <v>81</v>
      </c>
      <c r="E3840" s="449" t="s">
        <v>5365</v>
      </c>
      <c r="F3840" s="450">
        <v>2.82</v>
      </c>
      <c r="G3840" s="450">
        <v>2.71</v>
      </c>
      <c r="H3840" s="426">
        <f t="shared" si="59"/>
        <v>2.82</v>
      </c>
    </row>
    <row r="3841" spans="1:8" x14ac:dyDescent="0.25">
      <c r="A3841" s="449"/>
      <c r="B3841" s="449">
        <v>39961</v>
      </c>
      <c r="C3841" s="439" t="s">
        <v>9775</v>
      </c>
      <c r="D3841" s="449" t="s">
        <v>60</v>
      </c>
      <c r="E3841" s="449" t="s">
        <v>5365</v>
      </c>
      <c r="F3841" s="450">
        <v>22.15</v>
      </c>
      <c r="G3841" s="450">
        <v>21.29</v>
      </c>
      <c r="H3841" s="426">
        <f t="shared" si="59"/>
        <v>22.15</v>
      </c>
    </row>
    <row r="3842" spans="1:8" x14ac:dyDescent="0.25">
      <c r="A3842" s="449"/>
      <c r="B3842" s="449">
        <v>42433</v>
      </c>
      <c r="C3842" s="439" t="s">
        <v>9776</v>
      </c>
      <c r="D3842" s="449" t="s">
        <v>60</v>
      </c>
      <c r="E3842" s="449" t="s">
        <v>5365</v>
      </c>
      <c r="F3842" s="450"/>
      <c r="G3842" s="450">
        <v>4789.18</v>
      </c>
      <c r="H3842" s="426">
        <f t="shared" si="59"/>
        <v>4789.18</v>
      </c>
    </row>
    <row r="3843" spans="1:8" x14ac:dyDescent="0.25">
      <c r="A3843" s="449"/>
      <c r="B3843" s="449">
        <v>42434</v>
      </c>
      <c r="C3843" s="439" t="s">
        <v>9777</v>
      </c>
      <c r="D3843" s="449" t="s">
        <v>60</v>
      </c>
      <c r="E3843" s="449" t="s">
        <v>5365</v>
      </c>
      <c r="F3843" s="450"/>
      <c r="G3843" s="450">
        <v>5175.3999999999996</v>
      </c>
      <c r="H3843" s="426">
        <f t="shared" si="59"/>
        <v>5175.3999999999996</v>
      </c>
    </row>
    <row r="3844" spans="1:8" x14ac:dyDescent="0.25">
      <c r="A3844" s="449"/>
      <c r="B3844" s="449">
        <v>42435</v>
      </c>
      <c r="C3844" s="439" t="s">
        <v>9778</v>
      </c>
      <c r="D3844" s="449" t="s">
        <v>60</v>
      </c>
      <c r="E3844" s="449" t="s">
        <v>5365</v>
      </c>
      <c r="F3844" s="450"/>
      <c r="G3844" s="450">
        <v>2580.7800000000002</v>
      </c>
      <c r="H3844" s="426">
        <f t="shared" si="59"/>
        <v>2580.7800000000002</v>
      </c>
    </row>
    <row r="3845" spans="1:8" x14ac:dyDescent="0.25">
      <c r="A3845" s="449"/>
      <c r="B3845" s="449">
        <v>38061</v>
      </c>
      <c r="C3845" s="439" t="s">
        <v>9779</v>
      </c>
      <c r="D3845" s="449" t="s">
        <v>60</v>
      </c>
      <c r="E3845" s="449" t="s">
        <v>5365</v>
      </c>
      <c r="F3845" s="450">
        <v>49.53</v>
      </c>
      <c r="G3845" s="450">
        <v>49.91</v>
      </c>
      <c r="H3845" s="426">
        <f t="shared" si="59"/>
        <v>49.53</v>
      </c>
    </row>
    <row r="3846" spans="1:8" x14ac:dyDescent="0.25">
      <c r="A3846" s="449"/>
      <c r="B3846" s="449">
        <v>20250</v>
      </c>
      <c r="C3846" s="439" t="s">
        <v>9780</v>
      </c>
      <c r="D3846" s="449" t="s">
        <v>81</v>
      </c>
      <c r="E3846" s="449" t="s">
        <v>6189</v>
      </c>
      <c r="F3846" s="450">
        <v>17.899999999999999</v>
      </c>
      <c r="G3846" s="450">
        <v>27.49</v>
      </c>
      <c r="H3846" s="426">
        <f t="shared" si="59"/>
        <v>17.899999999999999</v>
      </c>
    </row>
    <row r="3847" spans="1:8" x14ac:dyDescent="0.25">
      <c r="A3847" s="449"/>
      <c r="B3847" s="449">
        <v>13388</v>
      </c>
      <c r="C3847" s="439" t="s">
        <v>9781</v>
      </c>
      <c r="D3847" s="449" t="s">
        <v>81</v>
      </c>
      <c r="E3847" s="449" t="s">
        <v>5365</v>
      </c>
      <c r="F3847" s="450">
        <v>332.91</v>
      </c>
      <c r="G3847" s="450">
        <v>252.27</v>
      </c>
      <c r="H3847" s="426">
        <f t="shared" si="59"/>
        <v>332.91</v>
      </c>
    </row>
    <row r="3848" spans="1:8" x14ac:dyDescent="0.25">
      <c r="A3848" s="449"/>
      <c r="B3848" s="449">
        <v>39914</v>
      </c>
      <c r="C3848" s="439" t="s">
        <v>9782</v>
      </c>
      <c r="D3848" s="449" t="s">
        <v>81</v>
      </c>
      <c r="E3848" s="449" t="s">
        <v>5365</v>
      </c>
      <c r="F3848" s="450"/>
      <c r="G3848" s="450">
        <v>267.45</v>
      </c>
      <c r="H3848" s="426">
        <f t="shared" si="59"/>
        <v>267.45</v>
      </c>
    </row>
    <row r="3849" spans="1:8" x14ac:dyDescent="0.25">
      <c r="A3849" s="449"/>
      <c r="B3849" s="449">
        <v>12732</v>
      </c>
      <c r="C3849" s="439" t="s">
        <v>9783</v>
      </c>
      <c r="D3849" s="449" t="s">
        <v>60</v>
      </c>
      <c r="E3849" s="449" t="s">
        <v>5365</v>
      </c>
      <c r="F3849" s="450"/>
      <c r="G3849" s="450">
        <v>308.60000000000002</v>
      </c>
      <c r="H3849" s="426">
        <f t="shared" si="59"/>
        <v>308.60000000000002</v>
      </c>
    </row>
    <row r="3850" spans="1:8" x14ac:dyDescent="0.25">
      <c r="A3850" s="449"/>
      <c r="B3850" s="449">
        <v>6160</v>
      </c>
      <c r="C3850" s="439" t="s">
        <v>9784</v>
      </c>
      <c r="D3850" s="449" t="s">
        <v>69</v>
      </c>
      <c r="E3850" s="449" t="s">
        <v>6189</v>
      </c>
      <c r="F3850" s="450">
        <v>25.63</v>
      </c>
      <c r="G3850" s="450">
        <v>26.99</v>
      </c>
      <c r="H3850" s="426">
        <f t="shared" si="59"/>
        <v>25.63</v>
      </c>
    </row>
    <row r="3851" spans="1:8" x14ac:dyDescent="0.25">
      <c r="A3851" s="449"/>
      <c r="B3851" s="449">
        <v>41087</v>
      </c>
      <c r="C3851" s="439" t="s">
        <v>9785</v>
      </c>
      <c r="D3851" s="449" t="s">
        <v>109</v>
      </c>
      <c r="E3851" s="449" t="s">
        <v>5365</v>
      </c>
      <c r="F3851" s="450">
        <v>4504.88</v>
      </c>
      <c r="G3851" s="450">
        <v>4728.67</v>
      </c>
      <c r="H3851" s="426">
        <f t="shared" si="59"/>
        <v>4504.88</v>
      </c>
    </row>
    <row r="3852" spans="1:8" x14ac:dyDescent="0.25">
      <c r="A3852" s="449"/>
      <c r="B3852" s="449">
        <v>6166</v>
      </c>
      <c r="C3852" s="439" t="s">
        <v>9786</v>
      </c>
      <c r="D3852" s="449" t="s">
        <v>69</v>
      </c>
      <c r="E3852" s="449" t="s">
        <v>5365</v>
      </c>
      <c r="F3852" s="450">
        <v>28.33</v>
      </c>
      <c r="G3852" s="450">
        <v>29.08</v>
      </c>
      <c r="H3852" s="426">
        <f t="shared" ref="H3852:H3915" si="60">IF(F3852&gt;0,F3852,G3852)</f>
        <v>28.33</v>
      </c>
    </row>
    <row r="3853" spans="1:8" x14ac:dyDescent="0.25">
      <c r="A3853" s="449"/>
      <c r="B3853" s="449">
        <v>41088</v>
      </c>
      <c r="C3853" s="439" t="s">
        <v>9787</v>
      </c>
      <c r="D3853" s="449" t="s">
        <v>109</v>
      </c>
      <c r="E3853" s="449" t="s">
        <v>5365</v>
      </c>
      <c r="F3853" s="450">
        <v>4983.76</v>
      </c>
      <c r="G3853" s="450">
        <v>5095.95</v>
      </c>
      <c r="H3853" s="426">
        <f t="shared" si="60"/>
        <v>4983.76</v>
      </c>
    </row>
    <row r="3854" spans="1:8" x14ac:dyDescent="0.25">
      <c r="A3854" s="449"/>
      <c r="B3854" s="449">
        <v>20232</v>
      </c>
      <c r="C3854" s="439" t="s">
        <v>9788</v>
      </c>
      <c r="D3854" s="449" t="s">
        <v>73</v>
      </c>
      <c r="E3854" s="449" t="s">
        <v>5365</v>
      </c>
      <c r="F3854" s="450">
        <v>91.75</v>
      </c>
      <c r="G3854" s="450">
        <v>93.75</v>
      </c>
      <c r="H3854" s="426">
        <f t="shared" si="60"/>
        <v>91.75</v>
      </c>
    </row>
    <row r="3855" spans="1:8" x14ac:dyDescent="0.25">
      <c r="A3855" s="449"/>
      <c r="B3855" s="449">
        <v>10856</v>
      </c>
      <c r="C3855" s="439" t="s">
        <v>9789</v>
      </c>
      <c r="D3855" s="449" t="s">
        <v>73</v>
      </c>
      <c r="E3855" s="449" t="s">
        <v>5365</v>
      </c>
      <c r="F3855" s="450"/>
      <c r="G3855" s="450">
        <v>113.34</v>
      </c>
      <c r="H3855" s="426">
        <f t="shared" si="60"/>
        <v>113.34</v>
      </c>
    </row>
    <row r="3856" spans="1:8" x14ac:dyDescent="0.25">
      <c r="A3856" s="449"/>
      <c r="B3856" s="449">
        <v>4828</v>
      </c>
      <c r="C3856" s="439" t="s">
        <v>9790</v>
      </c>
      <c r="D3856" s="449" t="s">
        <v>73</v>
      </c>
      <c r="E3856" s="449" t="s">
        <v>5365</v>
      </c>
      <c r="F3856" s="450">
        <v>106.61</v>
      </c>
      <c r="G3856" s="450">
        <v>94.94</v>
      </c>
      <c r="H3856" s="426">
        <f t="shared" si="60"/>
        <v>106.61</v>
      </c>
    </row>
    <row r="3857" spans="1:8" x14ac:dyDescent="0.25">
      <c r="A3857" s="449"/>
      <c r="B3857" s="449">
        <v>20249</v>
      </c>
      <c r="C3857" s="439" t="s">
        <v>9791</v>
      </c>
      <c r="D3857" s="449" t="s">
        <v>73</v>
      </c>
      <c r="E3857" s="449" t="s">
        <v>5365</v>
      </c>
      <c r="F3857" s="450">
        <v>58.38</v>
      </c>
      <c r="G3857" s="450">
        <v>51.99</v>
      </c>
      <c r="H3857" s="426">
        <f t="shared" si="60"/>
        <v>58.38</v>
      </c>
    </row>
    <row r="3858" spans="1:8" x14ac:dyDescent="0.25">
      <c r="A3858" s="449"/>
      <c r="B3858" s="449">
        <v>11609</v>
      </c>
      <c r="C3858" s="439" t="s">
        <v>9792</v>
      </c>
      <c r="D3858" s="449" t="s">
        <v>94</v>
      </c>
      <c r="E3858" s="449" t="s">
        <v>5365</v>
      </c>
      <c r="F3858" s="450">
        <v>11.8</v>
      </c>
      <c r="G3858" s="450">
        <v>11.35</v>
      </c>
      <c r="H3858" s="426">
        <f t="shared" si="60"/>
        <v>11.8</v>
      </c>
    </row>
    <row r="3859" spans="1:8" x14ac:dyDescent="0.25">
      <c r="A3859" s="449"/>
      <c r="B3859" s="449">
        <v>20083</v>
      </c>
      <c r="C3859" s="439" t="s">
        <v>9793</v>
      </c>
      <c r="D3859" s="449" t="s">
        <v>60</v>
      </c>
      <c r="E3859" s="449" t="s">
        <v>5365</v>
      </c>
      <c r="F3859" s="450">
        <v>95.02</v>
      </c>
      <c r="G3859" s="450">
        <v>68.86</v>
      </c>
      <c r="H3859" s="426">
        <f t="shared" si="60"/>
        <v>95.02</v>
      </c>
    </row>
    <row r="3860" spans="1:8" x14ac:dyDescent="0.25">
      <c r="A3860" s="449"/>
      <c r="B3860" s="449">
        <v>12295</v>
      </c>
      <c r="C3860" s="439" t="s">
        <v>9794</v>
      </c>
      <c r="D3860" s="449" t="s">
        <v>60</v>
      </c>
      <c r="E3860" s="449" t="s">
        <v>5365</v>
      </c>
      <c r="F3860" s="450">
        <v>4.5199999999999996</v>
      </c>
      <c r="G3860" s="450">
        <v>3.13</v>
      </c>
      <c r="H3860" s="426">
        <f t="shared" si="60"/>
        <v>4.5199999999999996</v>
      </c>
    </row>
    <row r="3861" spans="1:8" x14ac:dyDescent="0.25">
      <c r="A3861" s="449"/>
      <c r="B3861" s="449">
        <v>12296</v>
      </c>
      <c r="C3861" s="439" t="s">
        <v>9795</v>
      </c>
      <c r="D3861" s="449" t="s">
        <v>60</v>
      </c>
      <c r="E3861" s="449" t="s">
        <v>5365</v>
      </c>
      <c r="F3861" s="450">
        <v>5.85</v>
      </c>
      <c r="G3861" s="450">
        <v>4.05</v>
      </c>
      <c r="H3861" s="426">
        <f t="shared" si="60"/>
        <v>5.85</v>
      </c>
    </row>
    <row r="3862" spans="1:8" x14ac:dyDescent="0.25">
      <c r="A3862" s="449"/>
      <c r="B3862" s="449">
        <v>12294</v>
      </c>
      <c r="C3862" s="439" t="s">
        <v>9796</v>
      </c>
      <c r="D3862" s="449" t="s">
        <v>60</v>
      </c>
      <c r="E3862" s="449" t="s">
        <v>5365</v>
      </c>
      <c r="F3862" s="450">
        <v>14.06</v>
      </c>
      <c r="G3862" s="450">
        <v>9.73</v>
      </c>
      <c r="H3862" s="426">
        <f t="shared" si="60"/>
        <v>14.06</v>
      </c>
    </row>
    <row r="3863" spans="1:8" x14ac:dyDescent="0.25">
      <c r="A3863" s="449"/>
      <c r="B3863" s="449">
        <v>14543</v>
      </c>
      <c r="C3863" s="439" t="s">
        <v>9797</v>
      </c>
      <c r="D3863" s="449" t="s">
        <v>60</v>
      </c>
      <c r="E3863" s="449" t="s">
        <v>5365</v>
      </c>
      <c r="F3863" s="450">
        <v>10.029999999999999</v>
      </c>
      <c r="G3863" s="450">
        <v>6.95</v>
      </c>
      <c r="H3863" s="426">
        <f t="shared" si="60"/>
        <v>10.029999999999999</v>
      </c>
    </row>
    <row r="3864" spans="1:8" x14ac:dyDescent="0.25">
      <c r="A3864" s="449"/>
      <c r="B3864" s="449">
        <v>13329</v>
      </c>
      <c r="C3864" s="439" t="s">
        <v>9798</v>
      </c>
      <c r="D3864" s="449" t="s">
        <v>60</v>
      </c>
      <c r="E3864" s="449" t="s">
        <v>6189</v>
      </c>
      <c r="F3864" s="450">
        <v>5.89</v>
      </c>
      <c r="G3864" s="450">
        <v>4.08</v>
      </c>
      <c r="H3864" s="426">
        <f t="shared" si="60"/>
        <v>5.89</v>
      </c>
    </row>
    <row r="3865" spans="1:8" x14ac:dyDescent="0.25">
      <c r="A3865" s="449"/>
      <c r="B3865" s="449">
        <v>21047</v>
      </c>
      <c r="C3865" s="439" t="s">
        <v>9799</v>
      </c>
      <c r="D3865" s="449" t="s">
        <v>60</v>
      </c>
      <c r="E3865" s="449" t="s">
        <v>5365</v>
      </c>
      <c r="F3865" s="450"/>
      <c r="G3865" s="450">
        <v>55.29</v>
      </c>
      <c r="H3865" s="426">
        <f t="shared" si="60"/>
        <v>55.29</v>
      </c>
    </row>
    <row r="3866" spans="1:8" x14ac:dyDescent="0.25">
      <c r="A3866" s="449"/>
      <c r="B3866" s="449">
        <v>21042</v>
      </c>
      <c r="C3866" s="439" t="s">
        <v>9800</v>
      </c>
      <c r="D3866" s="449" t="s">
        <v>60</v>
      </c>
      <c r="E3866" s="449" t="s">
        <v>5365</v>
      </c>
      <c r="F3866" s="450"/>
      <c r="G3866" s="450">
        <v>42.62</v>
      </c>
      <c r="H3866" s="426">
        <f t="shared" si="60"/>
        <v>42.62</v>
      </c>
    </row>
    <row r="3867" spans="1:8" x14ac:dyDescent="0.25">
      <c r="A3867" s="449"/>
      <c r="B3867" s="449">
        <v>21043</v>
      </c>
      <c r="C3867" s="439" t="s">
        <v>9801</v>
      </c>
      <c r="D3867" s="449" t="s">
        <v>60</v>
      </c>
      <c r="E3867" s="449" t="s">
        <v>5365</v>
      </c>
      <c r="F3867" s="450"/>
      <c r="G3867" s="450">
        <v>53.83</v>
      </c>
      <c r="H3867" s="426">
        <f t="shared" si="60"/>
        <v>53.83</v>
      </c>
    </row>
    <row r="3868" spans="1:8" x14ac:dyDescent="0.25">
      <c r="A3868" s="449"/>
      <c r="B3868" s="449">
        <v>21044</v>
      </c>
      <c r="C3868" s="439" t="s">
        <v>9802</v>
      </c>
      <c r="D3868" s="449" t="s">
        <v>60</v>
      </c>
      <c r="E3868" s="449" t="s">
        <v>5365</v>
      </c>
      <c r="F3868" s="450"/>
      <c r="G3868" s="450">
        <v>37.5</v>
      </c>
      <c r="H3868" s="426">
        <f t="shared" si="60"/>
        <v>37.5</v>
      </c>
    </row>
    <row r="3869" spans="1:8" x14ac:dyDescent="0.25">
      <c r="A3869" s="449"/>
      <c r="B3869" s="449">
        <v>21045</v>
      </c>
      <c r="C3869" s="439" t="s">
        <v>9803</v>
      </c>
      <c r="D3869" s="449" t="s">
        <v>60</v>
      </c>
      <c r="E3869" s="449" t="s">
        <v>5365</v>
      </c>
      <c r="F3869" s="450"/>
      <c r="G3869" s="450">
        <v>51.37</v>
      </c>
      <c r="H3869" s="426">
        <f t="shared" si="60"/>
        <v>51.37</v>
      </c>
    </row>
    <row r="3870" spans="1:8" x14ac:dyDescent="0.25">
      <c r="A3870" s="449"/>
      <c r="B3870" s="449">
        <v>21041</v>
      </c>
      <c r="C3870" s="439" t="s">
        <v>9804</v>
      </c>
      <c r="D3870" s="449" t="s">
        <v>60</v>
      </c>
      <c r="E3870" s="449" t="s">
        <v>5365</v>
      </c>
      <c r="F3870" s="450"/>
      <c r="G3870" s="450">
        <v>44.3</v>
      </c>
      <c r="H3870" s="426">
        <f t="shared" si="60"/>
        <v>44.3</v>
      </c>
    </row>
    <row r="3871" spans="1:8" x14ac:dyDescent="0.25">
      <c r="A3871" s="449"/>
      <c r="B3871" s="449">
        <v>21040</v>
      </c>
      <c r="C3871" s="439" t="s">
        <v>9805</v>
      </c>
      <c r="D3871" s="449" t="s">
        <v>60</v>
      </c>
      <c r="E3871" s="449" t="s">
        <v>6189</v>
      </c>
      <c r="F3871" s="450"/>
      <c r="G3871" s="450">
        <v>36.700000000000003</v>
      </c>
      <c r="H3871" s="426">
        <f t="shared" si="60"/>
        <v>36.700000000000003</v>
      </c>
    </row>
    <row r="3872" spans="1:8" x14ac:dyDescent="0.25">
      <c r="A3872" s="449"/>
      <c r="B3872" s="449">
        <v>14149</v>
      </c>
      <c r="C3872" s="439" t="s">
        <v>9806</v>
      </c>
      <c r="D3872" s="449" t="s">
        <v>8133</v>
      </c>
      <c r="E3872" s="449" t="s">
        <v>5365</v>
      </c>
      <c r="F3872" s="450"/>
      <c r="G3872" s="450">
        <v>197.93</v>
      </c>
      <c r="H3872" s="426">
        <f t="shared" si="60"/>
        <v>197.93</v>
      </c>
    </row>
    <row r="3873" spans="1:8" x14ac:dyDescent="0.25">
      <c r="A3873" s="449"/>
      <c r="B3873" s="449">
        <v>38099</v>
      </c>
      <c r="C3873" s="439" t="s">
        <v>9807</v>
      </c>
      <c r="D3873" s="449" t="s">
        <v>60</v>
      </c>
      <c r="E3873" s="449" t="s">
        <v>5365</v>
      </c>
      <c r="F3873" s="450">
        <v>1.81</v>
      </c>
      <c r="G3873" s="450">
        <v>1.64</v>
      </c>
      <c r="H3873" s="426">
        <f t="shared" si="60"/>
        <v>1.81</v>
      </c>
    </row>
    <row r="3874" spans="1:8" x14ac:dyDescent="0.25">
      <c r="A3874" s="449"/>
      <c r="B3874" s="449">
        <v>38100</v>
      </c>
      <c r="C3874" s="439" t="s">
        <v>9808</v>
      </c>
      <c r="D3874" s="449" t="s">
        <v>60</v>
      </c>
      <c r="E3874" s="449" t="s">
        <v>5365</v>
      </c>
      <c r="F3874" s="450">
        <v>2.96</v>
      </c>
      <c r="G3874" s="450">
        <v>2.69</v>
      </c>
      <c r="H3874" s="426">
        <f t="shared" si="60"/>
        <v>2.96</v>
      </c>
    </row>
    <row r="3875" spans="1:8" x14ac:dyDescent="0.25">
      <c r="A3875" s="449"/>
      <c r="B3875" s="449">
        <v>7576</v>
      </c>
      <c r="C3875" s="439" t="s">
        <v>9809</v>
      </c>
      <c r="D3875" s="449" t="s">
        <v>60</v>
      </c>
      <c r="E3875" s="449" t="s">
        <v>5365</v>
      </c>
      <c r="F3875" s="450"/>
      <c r="G3875" s="450">
        <v>141.30000000000001</v>
      </c>
      <c r="H3875" s="426">
        <f t="shared" si="60"/>
        <v>141.30000000000001</v>
      </c>
    </row>
    <row r="3876" spans="1:8" x14ac:dyDescent="0.25">
      <c r="A3876" s="449"/>
      <c r="B3876" s="449">
        <v>3384</v>
      </c>
      <c r="C3876" s="439" t="s">
        <v>9810</v>
      </c>
      <c r="D3876" s="449" t="s">
        <v>60</v>
      </c>
      <c r="E3876" s="449" t="s">
        <v>5365</v>
      </c>
      <c r="F3876" s="450">
        <v>10.52</v>
      </c>
      <c r="G3876" s="450">
        <v>8.36</v>
      </c>
      <c r="H3876" s="426">
        <f t="shared" si="60"/>
        <v>10.52</v>
      </c>
    </row>
    <row r="3877" spans="1:8" x14ac:dyDescent="0.25">
      <c r="A3877" s="449"/>
      <c r="B3877" s="449">
        <v>7572</v>
      </c>
      <c r="C3877" s="439" t="s">
        <v>9811</v>
      </c>
      <c r="D3877" s="449" t="s">
        <v>60</v>
      </c>
      <c r="E3877" s="449" t="s">
        <v>5365</v>
      </c>
      <c r="F3877" s="450">
        <v>8.1</v>
      </c>
      <c r="G3877" s="450">
        <v>8.16</v>
      </c>
      <c r="H3877" s="426">
        <f t="shared" si="60"/>
        <v>8.1</v>
      </c>
    </row>
    <row r="3878" spans="1:8" x14ac:dyDescent="0.25">
      <c r="A3878" s="449"/>
      <c r="B3878" s="449">
        <v>3396</v>
      </c>
      <c r="C3878" s="439" t="s">
        <v>9812</v>
      </c>
      <c r="D3878" s="449" t="s">
        <v>60</v>
      </c>
      <c r="E3878" s="449" t="s">
        <v>5365</v>
      </c>
      <c r="F3878" s="450">
        <v>5.47</v>
      </c>
      <c r="G3878" s="450">
        <v>5.51</v>
      </c>
      <c r="H3878" s="426">
        <f t="shared" si="60"/>
        <v>5.47</v>
      </c>
    </row>
    <row r="3879" spans="1:8" x14ac:dyDescent="0.25">
      <c r="A3879" s="449"/>
      <c r="B3879" s="449">
        <v>45230</v>
      </c>
      <c r="C3879" s="439" t="s">
        <v>13643</v>
      </c>
      <c r="D3879" s="449" t="s">
        <v>60</v>
      </c>
      <c r="E3879" s="449" t="s">
        <v>5365</v>
      </c>
      <c r="F3879" s="450">
        <v>37.94</v>
      </c>
      <c r="G3879" s="450">
        <v>41.53</v>
      </c>
      <c r="H3879" s="426">
        <f t="shared" si="60"/>
        <v>37.94</v>
      </c>
    </row>
    <row r="3880" spans="1:8" x14ac:dyDescent="0.25">
      <c r="A3880" s="449"/>
      <c r="B3880" s="449">
        <v>37590</v>
      </c>
      <c r="C3880" s="439" t="s">
        <v>9813</v>
      </c>
      <c r="D3880" s="449" t="s">
        <v>60</v>
      </c>
      <c r="E3880" s="449" t="s">
        <v>5365</v>
      </c>
      <c r="F3880" s="450">
        <v>17.670000000000002</v>
      </c>
      <c r="G3880" s="450">
        <v>16.86</v>
      </c>
      <c r="H3880" s="426">
        <f t="shared" si="60"/>
        <v>17.670000000000002</v>
      </c>
    </row>
    <row r="3881" spans="1:8" x14ac:dyDescent="0.25">
      <c r="A3881" s="449"/>
      <c r="B3881" s="449">
        <v>37591</v>
      </c>
      <c r="C3881" s="439" t="s">
        <v>9814</v>
      </c>
      <c r="D3881" s="449" t="s">
        <v>60</v>
      </c>
      <c r="E3881" s="449" t="s">
        <v>5365</v>
      </c>
      <c r="F3881" s="450">
        <v>21.24</v>
      </c>
      <c r="G3881" s="450">
        <v>20.27</v>
      </c>
      <c r="H3881" s="426">
        <f t="shared" si="60"/>
        <v>21.24</v>
      </c>
    </row>
    <row r="3882" spans="1:8" x14ac:dyDescent="0.25">
      <c r="A3882" s="449"/>
      <c r="B3882" s="449">
        <v>12626</v>
      </c>
      <c r="C3882" s="439" t="s">
        <v>9815</v>
      </c>
      <c r="D3882" s="449" t="s">
        <v>60</v>
      </c>
      <c r="E3882" s="449" t="s">
        <v>5365</v>
      </c>
      <c r="F3882" s="450">
        <v>48.8</v>
      </c>
      <c r="G3882" s="450">
        <v>49.05</v>
      </c>
      <c r="H3882" s="426">
        <f t="shared" si="60"/>
        <v>48.8</v>
      </c>
    </row>
    <row r="3883" spans="1:8" x14ac:dyDescent="0.25">
      <c r="A3883" s="449"/>
      <c r="B3883" s="449">
        <v>11033</v>
      </c>
      <c r="C3883" s="439" t="s">
        <v>9816</v>
      </c>
      <c r="D3883" s="449" t="s">
        <v>60</v>
      </c>
      <c r="E3883" s="449" t="s">
        <v>5365</v>
      </c>
      <c r="F3883" s="450">
        <v>5.49</v>
      </c>
      <c r="G3883" s="450">
        <v>7.17</v>
      </c>
      <c r="H3883" s="426">
        <f t="shared" si="60"/>
        <v>5.49</v>
      </c>
    </row>
    <row r="3884" spans="1:8" x14ac:dyDescent="0.25">
      <c r="A3884" s="449"/>
      <c r="B3884" s="449">
        <v>390</v>
      </c>
      <c r="C3884" s="439" t="s">
        <v>9817</v>
      </c>
      <c r="D3884" s="449" t="s">
        <v>60</v>
      </c>
      <c r="E3884" s="449" t="s">
        <v>5365</v>
      </c>
      <c r="F3884" s="450">
        <v>9.9</v>
      </c>
      <c r="G3884" s="450">
        <v>9.98</v>
      </c>
      <c r="H3884" s="426">
        <f t="shared" si="60"/>
        <v>9.9</v>
      </c>
    </row>
    <row r="3885" spans="1:8" x14ac:dyDescent="0.25">
      <c r="A3885" s="449"/>
      <c r="B3885" s="449">
        <v>42436</v>
      </c>
      <c r="C3885" s="439" t="s">
        <v>9818</v>
      </c>
      <c r="D3885" s="449" t="s">
        <v>60</v>
      </c>
      <c r="E3885" s="449" t="s">
        <v>5365</v>
      </c>
      <c r="F3885" s="450"/>
      <c r="G3885" s="450">
        <v>2701.34</v>
      </c>
      <c r="H3885" s="426">
        <f t="shared" si="60"/>
        <v>2701.34</v>
      </c>
    </row>
    <row r="3886" spans="1:8" x14ac:dyDescent="0.25">
      <c r="A3886" s="449"/>
      <c r="B3886" s="449">
        <v>6194</v>
      </c>
      <c r="C3886" s="439" t="s">
        <v>9819</v>
      </c>
      <c r="D3886" s="449" t="s">
        <v>73</v>
      </c>
      <c r="E3886" s="449" t="s">
        <v>5365</v>
      </c>
      <c r="F3886" s="450">
        <v>5.0999999999999996</v>
      </c>
      <c r="G3886" s="450">
        <v>5.81</v>
      </c>
      <c r="H3886" s="426">
        <f t="shared" si="60"/>
        <v>5.0999999999999996</v>
      </c>
    </row>
    <row r="3887" spans="1:8" x14ac:dyDescent="0.25">
      <c r="A3887" s="449"/>
      <c r="B3887" s="449">
        <v>10567</v>
      </c>
      <c r="C3887" s="439" t="s">
        <v>9820</v>
      </c>
      <c r="D3887" s="449" t="s">
        <v>73</v>
      </c>
      <c r="E3887" s="449" t="s">
        <v>5365</v>
      </c>
      <c r="F3887" s="450">
        <v>8.07</v>
      </c>
      <c r="G3887" s="450">
        <v>9.1999999999999993</v>
      </c>
      <c r="H3887" s="426">
        <f t="shared" si="60"/>
        <v>8.07</v>
      </c>
    </row>
    <row r="3888" spans="1:8" x14ac:dyDescent="0.25">
      <c r="A3888" s="449"/>
      <c r="B3888" s="449">
        <v>6212</v>
      </c>
      <c r="C3888" s="439" t="s">
        <v>9821</v>
      </c>
      <c r="D3888" s="449" t="s">
        <v>73</v>
      </c>
      <c r="E3888" s="449" t="s">
        <v>6189</v>
      </c>
      <c r="F3888" s="450">
        <v>11.85</v>
      </c>
      <c r="G3888" s="450">
        <v>13.5</v>
      </c>
      <c r="H3888" s="426">
        <f t="shared" si="60"/>
        <v>11.85</v>
      </c>
    </row>
    <row r="3889" spans="1:8" x14ac:dyDescent="0.25">
      <c r="A3889" s="449"/>
      <c r="B3889" s="449">
        <v>3993</v>
      </c>
      <c r="C3889" s="439" t="s">
        <v>9822</v>
      </c>
      <c r="D3889" s="449" t="s">
        <v>71</v>
      </c>
      <c r="E3889" s="449" t="s">
        <v>5365</v>
      </c>
      <c r="F3889" s="450">
        <v>114.45</v>
      </c>
      <c r="G3889" s="450">
        <v>152.16999999999999</v>
      </c>
      <c r="H3889" s="426">
        <f t="shared" si="60"/>
        <v>114.45</v>
      </c>
    </row>
    <row r="3890" spans="1:8" x14ac:dyDescent="0.25">
      <c r="A3890" s="449"/>
      <c r="B3890" s="449">
        <v>3990</v>
      </c>
      <c r="C3890" s="439" t="s">
        <v>9823</v>
      </c>
      <c r="D3890" s="449" t="s">
        <v>73</v>
      </c>
      <c r="E3890" s="449" t="s">
        <v>5365</v>
      </c>
      <c r="F3890" s="450">
        <v>21.53</v>
      </c>
      <c r="G3890" s="450">
        <v>28.63</v>
      </c>
      <c r="H3890" s="426">
        <f t="shared" si="60"/>
        <v>21.53</v>
      </c>
    </row>
    <row r="3891" spans="1:8" x14ac:dyDescent="0.25">
      <c r="A3891" s="449"/>
      <c r="B3891" s="449">
        <v>3992</v>
      </c>
      <c r="C3891" s="439" t="s">
        <v>9824</v>
      </c>
      <c r="D3891" s="449" t="s">
        <v>73</v>
      </c>
      <c r="E3891" s="449" t="s">
        <v>5365</v>
      </c>
      <c r="F3891" s="450">
        <v>29.07</v>
      </c>
      <c r="G3891" s="450">
        <v>38.65</v>
      </c>
      <c r="H3891" s="426">
        <f t="shared" si="60"/>
        <v>29.07</v>
      </c>
    </row>
    <row r="3892" spans="1:8" x14ac:dyDescent="0.25">
      <c r="A3892" s="449"/>
      <c r="B3892" s="449">
        <v>6178</v>
      </c>
      <c r="C3892" s="439" t="s">
        <v>9825</v>
      </c>
      <c r="D3892" s="449" t="s">
        <v>71</v>
      </c>
      <c r="E3892" s="449" t="s">
        <v>5365</v>
      </c>
      <c r="F3892" s="450">
        <v>352.09</v>
      </c>
      <c r="G3892" s="450">
        <v>450.31</v>
      </c>
      <c r="H3892" s="426">
        <f t="shared" si="60"/>
        <v>352.09</v>
      </c>
    </row>
    <row r="3893" spans="1:8" x14ac:dyDescent="0.25">
      <c r="A3893" s="449"/>
      <c r="B3893" s="449">
        <v>6180</v>
      </c>
      <c r="C3893" s="439" t="s">
        <v>9826</v>
      </c>
      <c r="D3893" s="449" t="s">
        <v>71</v>
      </c>
      <c r="E3893" s="449" t="s">
        <v>6189</v>
      </c>
      <c r="F3893" s="450">
        <v>380</v>
      </c>
      <c r="G3893" s="450">
        <v>486</v>
      </c>
      <c r="H3893" s="426">
        <f t="shared" si="60"/>
        <v>380</v>
      </c>
    </row>
    <row r="3894" spans="1:8" x14ac:dyDescent="0.25">
      <c r="A3894" s="449"/>
      <c r="B3894" s="449">
        <v>6182</v>
      </c>
      <c r="C3894" s="439" t="s">
        <v>9827</v>
      </c>
      <c r="D3894" s="449" t="s">
        <v>71</v>
      </c>
      <c r="E3894" s="449" t="s">
        <v>5365</v>
      </c>
      <c r="F3894" s="450">
        <v>471.67</v>
      </c>
      <c r="G3894" s="450">
        <v>603.25</v>
      </c>
      <c r="H3894" s="426">
        <f t="shared" si="60"/>
        <v>471.67</v>
      </c>
    </row>
    <row r="3895" spans="1:8" x14ac:dyDescent="0.25">
      <c r="A3895" s="449"/>
      <c r="B3895" s="449">
        <v>43614</v>
      </c>
      <c r="C3895" s="439" t="s">
        <v>9828</v>
      </c>
      <c r="D3895" s="449" t="s">
        <v>73</v>
      </c>
      <c r="E3895" s="449" t="s">
        <v>5365</v>
      </c>
      <c r="F3895" s="450">
        <v>14.54</v>
      </c>
      <c r="G3895" s="450">
        <v>19.34</v>
      </c>
      <c r="H3895" s="426">
        <f t="shared" si="60"/>
        <v>14.54</v>
      </c>
    </row>
    <row r="3896" spans="1:8" x14ac:dyDescent="0.25">
      <c r="A3896" s="449"/>
      <c r="B3896" s="449">
        <v>6193</v>
      </c>
      <c r="C3896" s="439" t="s">
        <v>9829</v>
      </c>
      <c r="D3896" s="449" t="s">
        <v>73</v>
      </c>
      <c r="E3896" s="449" t="s">
        <v>5365</v>
      </c>
      <c r="F3896" s="450">
        <v>17.7</v>
      </c>
      <c r="G3896" s="450">
        <v>23.54</v>
      </c>
      <c r="H3896" s="426">
        <f t="shared" si="60"/>
        <v>17.7</v>
      </c>
    </row>
    <row r="3897" spans="1:8" x14ac:dyDescent="0.25">
      <c r="A3897" s="449"/>
      <c r="B3897" s="449">
        <v>6189</v>
      </c>
      <c r="C3897" s="439" t="s">
        <v>9830</v>
      </c>
      <c r="D3897" s="449" t="s">
        <v>73</v>
      </c>
      <c r="E3897" s="449" t="s">
        <v>5365</v>
      </c>
      <c r="F3897" s="450">
        <v>25.84</v>
      </c>
      <c r="G3897" s="450">
        <v>34.36</v>
      </c>
      <c r="H3897" s="426">
        <f t="shared" si="60"/>
        <v>25.84</v>
      </c>
    </row>
    <row r="3898" spans="1:8" x14ac:dyDescent="0.25">
      <c r="A3898" s="449"/>
      <c r="B3898" s="449">
        <v>6214</v>
      </c>
      <c r="C3898" s="439" t="s">
        <v>9831</v>
      </c>
      <c r="D3898" s="449" t="s">
        <v>71</v>
      </c>
      <c r="E3898" s="449" t="s">
        <v>5365</v>
      </c>
      <c r="F3898" s="450">
        <v>220.55</v>
      </c>
      <c r="G3898" s="450">
        <v>282.08</v>
      </c>
      <c r="H3898" s="426">
        <f t="shared" si="60"/>
        <v>220.55</v>
      </c>
    </row>
    <row r="3899" spans="1:8" x14ac:dyDescent="0.25">
      <c r="A3899" s="449"/>
      <c r="B3899" s="449">
        <v>44027</v>
      </c>
      <c r="C3899" s="439" t="s">
        <v>13644</v>
      </c>
      <c r="D3899" s="449" t="s">
        <v>60</v>
      </c>
      <c r="E3899" s="449" t="s">
        <v>5365</v>
      </c>
      <c r="F3899" s="450"/>
      <c r="G3899" s="450">
        <v>1.1599999999999999</v>
      </c>
      <c r="H3899" s="426">
        <f t="shared" si="60"/>
        <v>1.1599999999999999</v>
      </c>
    </row>
    <row r="3900" spans="1:8" x14ac:dyDescent="0.25">
      <c r="A3900" s="449"/>
      <c r="B3900" s="449">
        <v>36153</v>
      </c>
      <c r="C3900" s="439" t="s">
        <v>9832</v>
      </c>
      <c r="D3900" s="449" t="s">
        <v>60</v>
      </c>
      <c r="E3900" s="449" t="s">
        <v>5365</v>
      </c>
      <c r="F3900" s="450">
        <v>238.94</v>
      </c>
      <c r="G3900" s="450">
        <v>219.15</v>
      </c>
      <c r="H3900" s="426">
        <f t="shared" si="60"/>
        <v>238.94</v>
      </c>
    </row>
    <row r="3901" spans="1:8" x14ac:dyDescent="0.25">
      <c r="A3901" s="449"/>
      <c r="B3901" s="449">
        <v>10742</v>
      </c>
      <c r="C3901" s="439" t="s">
        <v>9833</v>
      </c>
      <c r="D3901" s="449" t="s">
        <v>60</v>
      </c>
      <c r="E3901" s="449" t="s">
        <v>6189</v>
      </c>
      <c r="F3901" s="450">
        <v>885.39</v>
      </c>
      <c r="G3901" s="450">
        <v>889.9</v>
      </c>
      <c r="H3901" s="426">
        <f t="shared" si="60"/>
        <v>885.39</v>
      </c>
    </row>
    <row r="3902" spans="1:8" x14ac:dyDescent="0.25">
      <c r="A3902" s="449"/>
      <c r="B3902" s="449">
        <v>45239</v>
      </c>
      <c r="C3902" s="439" t="s">
        <v>13645</v>
      </c>
      <c r="D3902" s="449" t="s">
        <v>60</v>
      </c>
      <c r="E3902" s="449" t="s">
        <v>5365</v>
      </c>
      <c r="F3902" s="450">
        <v>24.67</v>
      </c>
      <c r="G3902" s="450">
        <v>27.65</v>
      </c>
      <c r="H3902" s="426">
        <f t="shared" si="60"/>
        <v>24.67</v>
      </c>
    </row>
    <row r="3903" spans="1:8" x14ac:dyDescent="0.25">
      <c r="A3903" s="449"/>
      <c r="B3903" s="449">
        <v>38465</v>
      </c>
      <c r="C3903" s="439" t="s">
        <v>9834</v>
      </c>
      <c r="D3903" s="449" t="s">
        <v>60</v>
      </c>
      <c r="E3903" s="449" t="s">
        <v>5365</v>
      </c>
      <c r="F3903" s="450">
        <v>68.150000000000006</v>
      </c>
      <c r="G3903" s="450">
        <v>76.39</v>
      </c>
      <c r="H3903" s="426">
        <f t="shared" si="60"/>
        <v>68.150000000000006</v>
      </c>
    </row>
    <row r="3904" spans="1:8" x14ac:dyDescent="0.25">
      <c r="A3904" s="449"/>
      <c r="B3904" s="449">
        <v>7543</v>
      </c>
      <c r="C3904" s="439" t="s">
        <v>9835</v>
      </c>
      <c r="D3904" s="449" t="s">
        <v>60</v>
      </c>
      <c r="E3904" s="449" t="s">
        <v>5365</v>
      </c>
      <c r="F3904" s="450">
        <v>6.44</v>
      </c>
      <c r="G3904" s="450">
        <v>4.3499999999999996</v>
      </c>
      <c r="H3904" s="426">
        <f t="shared" si="60"/>
        <v>6.44</v>
      </c>
    </row>
    <row r="3905" spans="1:8" x14ac:dyDescent="0.25">
      <c r="A3905" s="449"/>
      <c r="B3905" s="449">
        <v>43427</v>
      </c>
      <c r="C3905" s="439" t="s">
        <v>9836</v>
      </c>
      <c r="D3905" s="449" t="s">
        <v>60</v>
      </c>
      <c r="E3905" s="449" t="s">
        <v>5365</v>
      </c>
      <c r="F3905" s="450">
        <v>2070.83</v>
      </c>
      <c r="G3905" s="450">
        <v>2171.34</v>
      </c>
      <c r="H3905" s="426">
        <f t="shared" si="60"/>
        <v>2070.83</v>
      </c>
    </row>
    <row r="3906" spans="1:8" x14ac:dyDescent="0.25">
      <c r="A3906" s="449"/>
      <c r="B3906" s="449">
        <v>41613</v>
      </c>
      <c r="C3906" s="439" t="s">
        <v>9837</v>
      </c>
      <c r="D3906" s="449" t="s">
        <v>60</v>
      </c>
      <c r="E3906" s="449" t="s">
        <v>5365</v>
      </c>
      <c r="F3906" s="450">
        <v>133.11000000000001</v>
      </c>
      <c r="G3906" s="450">
        <v>139.57</v>
      </c>
      <c r="H3906" s="426">
        <f t="shared" si="60"/>
        <v>133.11000000000001</v>
      </c>
    </row>
    <row r="3907" spans="1:8" x14ac:dyDescent="0.25">
      <c r="A3907" s="449"/>
      <c r="B3907" s="449">
        <v>41614</v>
      </c>
      <c r="C3907" s="439" t="s">
        <v>9838</v>
      </c>
      <c r="D3907" s="449" t="s">
        <v>60</v>
      </c>
      <c r="E3907" s="449" t="s">
        <v>5365</v>
      </c>
      <c r="F3907" s="450">
        <v>169.61</v>
      </c>
      <c r="G3907" s="450">
        <v>177.84</v>
      </c>
      <c r="H3907" s="426">
        <f t="shared" si="60"/>
        <v>169.61</v>
      </c>
    </row>
    <row r="3908" spans="1:8" x14ac:dyDescent="0.25">
      <c r="A3908" s="449"/>
      <c r="B3908" s="449">
        <v>41615</v>
      </c>
      <c r="C3908" s="439" t="s">
        <v>9839</v>
      </c>
      <c r="D3908" s="449" t="s">
        <v>60</v>
      </c>
      <c r="E3908" s="449" t="s">
        <v>5365</v>
      </c>
      <c r="F3908" s="450">
        <v>262.14999999999998</v>
      </c>
      <c r="G3908" s="450">
        <v>274.87</v>
      </c>
      <c r="H3908" s="426">
        <f t="shared" si="60"/>
        <v>262.14999999999998</v>
      </c>
    </row>
    <row r="3909" spans="1:8" x14ac:dyDescent="0.25">
      <c r="A3909" s="449"/>
      <c r="B3909" s="449">
        <v>41616</v>
      </c>
      <c r="C3909" s="439" t="s">
        <v>9840</v>
      </c>
      <c r="D3909" s="449" t="s">
        <v>60</v>
      </c>
      <c r="E3909" s="449" t="s">
        <v>5365</v>
      </c>
      <c r="F3909" s="450">
        <v>391.69</v>
      </c>
      <c r="G3909" s="450">
        <v>410.7</v>
      </c>
      <c r="H3909" s="426">
        <f t="shared" si="60"/>
        <v>391.69</v>
      </c>
    </row>
    <row r="3910" spans="1:8" x14ac:dyDescent="0.25">
      <c r="A3910" s="449"/>
      <c r="B3910" s="449">
        <v>41617</v>
      </c>
      <c r="C3910" s="439" t="s">
        <v>9841</v>
      </c>
      <c r="D3910" s="449" t="s">
        <v>60</v>
      </c>
      <c r="E3910" s="449" t="s">
        <v>5365</v>
      </c>
      <c r="F3910" s="450">
        <v>778.84</v>
      </c>
      <c r="G3910" s="450">
        <v>816.64</v>
      </c>
      <c r="H3910" s="426">
        <f t="shared" si="60"/>
        <v>778.84</v>
      </c>
    </row>
    <row r="3911" spans="1:8" x14ac:dyDescent="0.25">
      <c r="A3911" s="449"/>
      <c r="B3911" s="449">
        <v>41618</v>
      </c>
      <c r="C3911" s="439" t="s">
        <v>9842</v>
      </c>
      <c r="D3911" s="449" t="s">
        <v>60</v>
      </c>
      <c r="E3911" s="449" t="s">
        <v>5365</v>
      </c>
      <c r="F3911" s="450">
        <v>1433.8</v>
      </c>
      <c r="G3911" s="450">
        <v>1503.39</v>
      </c>
      <c r="H3911" s="426">
        <f t="shared" si="60"/>
        <v>1433.8</v>
      </c>
    </row>
    <row r="3912" spans="1:8" x14ac:dyDescent="0.25">
      <c r="A3912" s="449"/>
      <c r="B3912" s="449">
        <v>43428</v>
      </c>
      <c r="C3912" s="439" t="s">
        <v>9843</v>
      </c>
      <c r="D3912" s="449" t="s">
        <v>60</v>
      </c>
      <c r="E3912" s="449" t="s">
        <v>5365</v>
      </c>
      <c r="F3912" s="450">
        <v>2518.5</v>
      </c>
      <c r="G3912" s="450">
        <v>2640.72</v>
      </c>
      <c r="H3912" s="426">
        <f t="shared" si="60"/>
        <v>2518.5</v>
      </c>
    </row>
    <row r="3913" spans="1:8" x14ac:dyDescent="0.25">
      <c r="A3913" s="449"/>
      <c r="B3913" s="449">
        <v>41619</v>
      </c>
      <c r="C3913" s="439" t="s">
        <v>9844</v>
      </c>
      <c r="D3913" s="449" t="s">
        <v>60</v>
      </c>
      <c r="E3913" s="449" t="s">
        <v>5365</v>
      </c>
      <c r="F3913" s="450">
        <v>163.16999999999999</v>
      </c>
      <c r="G3913" s="450">
        <v>171.09</v>
      </c>
      <c r="H3913" s="426">
        <f t="shared" si="60"/>
        <v>163.16999999999999</v>
      </c>
    </row>
    <row r="3914" spans="1:8" x14ac:dyDescent="0.25">
      <c r="A3914" s="449"/>
      <c r="B3914" s="449">
        <v>41620</v>
      </c>
      <c r="C3914" s="439" t="s">
        <v>9845</v>
      </c>
      <c r="D3914" s="449" t="s">
        <v>60</v>
      </c>
      <c r="E3914" s="449" t="s">
        <v>5365</v>
      </c>
      <c r="F3914" s="450">
        <v>206.11</v>
      </c>
      <c r="G3914" s="450">
        <v>216.12</v>
      </c>
      <c r="H3914" s="426">
        <f t="shared" si="60"/>
        <v>206.11</v>
      </c>
    </row>
    <row r="3915" spans="1:8" x14ac:dyDescent="0.25">
      <c r="A3915" s="449"/>
      <c r="B3915" s="449">
        <v>41622</v>
      </c>
      <c r="C3915" s="439" t="s">
        <v>9846</v>
      </c>
      <c r="D3915" s="449" t="s">
        <v>60</v>
      </c>
      <c r="E3915" s="449" t="s">
        <v>5365</v>
      </c>
      <c r="F3915" s="450">
        <v>357.48</v>
      </c>
      <c r="G3915" s="450">
        <v>374.83</v>
      </c>
      <c r="H3915" s="426">
        <f t="shared" si="60"/>
        <v>357.48</v>
      </c>
    </row>
    <row r="3916" spans="1:8" x14ac:dyDescent="0.25">
      <c r="A3916" s="449"/>
      <c r="B3916" s="449">
        <v>41623</v>
      </c>
      <c r="C3916" s="439" t="s">
        <v>9847</v>
      </c>
      <c r="D3916" s="449" t="s">
        <v>60</v>
      </c>
      <c r="E3916" s="449" t="s">
        <v>5365</v>
      </c>
      <c r="F3916" s="450">
        <v>549.64</v>
      </c>
      <c r="G3916" s="450">
        <v>576.32000000000005</v>
      </c>
      <c r="H3916" s="426">
        <f t="shared" ref="H3916:H3979" si="61">IF(F3916&gt;0,F3916,G3916)</f>
        <v>549.64</v>
      </c>
    </row>
    <row r="3917" spans="1:8" x14ac:dyDescent="0.25">
      <c r="A3917" s="449"/>
      <c r="B3917" s="449">
        <v>41624</v>
      </c>
      <c r="C3917" s="439" t="s">
        <v>9848</v>
      </c>
      <c r="D3917" s="449" t="s">
        <v>60</v>
      </c>
      <c r="E3917" s="449" t="s">
        <v>5365</v>
      </c>
      <c r="F3917" s="450">
        <v>1030.58</v>
      </c>
      <c r="G3917" s="450">
        <v>1080.5999999999999</v>
      </c>
      <c r="H3917" s="426">
        <f t="shared" si="61"/>
        <v>1030.58</v>
      </c>
    </row>
    <row r="3918" spans="1:8" x14ac:dyDescent="0.25">
      <c r="A3918" s="449"/>
      <c r="B3918" s="449">
        <v>41625</v>
      </c>
      <c r="C3918" s="439" t="s">
        <v>9849</v>
      </c>
      <c r="D3918" s="449" t="s">
        <v>60</v>
      </c>
      <c r="E3918" s="449" t="s">
        <v>5365</v>
      </c>
      <c r="F3918" s="450">
        <v>1585.6</v>
      </c>
      <c r="G3918" s="450">
        <v>1662.55</v>
      </c>
      <c r="H3918" s="426">
        <f t="shared" si="61"/>
        <v>1585.6</v>
      </c>
    </row>
    <row r="3919" spans="1:8" x14ac:dyDescent="0.25">
      <c r="A3919" s="449"/>
      <c r="B3919" s="449">
        <v>39346</v>
      </c>
      <c r="C3919" s="439" t="s">
        <v>9850</v>
      </c>
      <c r="D3919" s="449" t="s">
        <v>60</v>
      </c>
      <c r="E3919" s="449" t="s">
        <v>5365</v>
      </c>
      <c r="F3919" s="450">
        <v>3.98</v>
      </c>
      <c r="G3919" s="450">
        <v>2.69</v>
      </c>
      <c r="H3919" s="426">
        <f t="shared" si="61"/>
        <v>3.98</v>
      </c>
    </row>
    <row r="3920" spans="1:8" x14ac:dyDescent="0.25">
      <c r="A3920" s="449"/>
      <c r="B3920" s="449">
        <v>39350</v>
      </c>
      <c r="C3920" s="439" t="s">
        <v>9851</v>
      </c>
      <c r="D3920" s="449" t="s">
        <v>60</v>
      </c>
      <c r="E3920" s="449" t="s">
        <v>5365</v>
      </c>
      <c r="F3920" s="450">
        <v>4.28</v>
      </c>
      <c r="G3920" s="450">
        <v>2.89</v>
      </c>
      <c r="H3920" s="426">
        <f t="shared" si="61"/>
        <v>4.28</v>
      </c>
    </row>
    <row r="3921" spans="1:8" x14ac:dyDescent="0.25">
      <c r="A3921" s="449"/>
      <c r="B3921" s="449">
        <v>39351</v>
      </c>
      <c r="C3921" s="439" t="s">
        <v>9852</v>
      </c>
      <c r="D3921" s="449" t="s">
        <v>60</v>
      </c>
      <c r="E3921" s="449" t="s">
        <v>5365</v>
      </c>
      <c r="F3921" s="450">
        <v>4.95</v>
      </c>
      <c r="G3921" s="450">
        <v>3.35</v>
      </c>
      <c r="H3921" s="426">
        <f t="shared" si="61"/>
        <v>4.95</v>
      </c>
    </row>
    <row r="3922" spans="1:8" x14ac:dyDescent="0.25">
      <c r="A3922" s="449"/>
      <c r="B3922" s="449">
        <v>39352</v>
      </c>
      <c r="C3922" s="439" t="s">
        <v>9853</v>
      </c>
      <c r="D3922" s="449" t="s">
        <v>60</v>
      </c>
      <c r="E3922" s="449" t="s">
        <v>5365</v>
      </c>
      <c r="F3922" s="450">
        <v>3.98</v>
      </c>
      <c r="G3922" s="450">
        <v>2.69</v>
      </c>
      <c r="H3922" s="426">
        <f t="shared" si="61"/>
        <v>3.98</v>
      </c>
    </row>
    <row r="3923" spans="1:8" x14ac:dyDescent="0.25">
      <c r="A3923" s="449"/>
      <c r="B3923" s="449">
        <v>38837</v>
      </c>
      <c r="C3923" s="439" t="s">
        <v>9854</v>
      </c>
      <c r="D3923" s="449" t="s">
        <v>60</v>
      </c>
      <c r="E3923" s="449" t="s">
        <v>5365</v>
      </c>
      <c r="F3923" s="450">
        <v>14.09</v>
      </c>
      <c r="G3923" s="450">
        <v>8.81</v>
      </c>
      <c r="H3923" s="426">
        <f t="shared" si="61"/>
        <v>14.09</v>
      </c>
    </row>
    <row r="3924" spans="1:8" x14ac:dyDescent="0.25">
      <c r="A3924" s="449"/>
      <c r="B3924" s="449">
        <v>38836</v>
      </c>
      <c r="C3924" s="439" t="s">
        <v>9855</v>
      </c>
      <c r="D3924" s="449" t="s">
        <v>60</v>
      </c>
      <c r="E3924" s="449" t="s">
        <v>5365</v>
      </c>
      <c r="F3924" s="450">
        <v>9.84</v>
      </c>
      <c r="G3924" s="450">
        <v>6.15</v>
      </c>
      <c r="H3924" s="426">
        <f t="shared" si="61"/>
        <v>9.84</v>
      </c>
    </row>
    <row r="3925" spans="1:8" x14ac:dyDescent="0.25">
      <c r="A3925" s="449"/>
      <c r="B3925" s="449">
        <v>2666</v>
      </c>
      <c r="C3925" s="439" t="s">
        <v>9856</v>
      </c>
      <c r="D3925" s="449" t="s">
        <v>60</v>
      </c>
      <c r="E3925" s="449" t="s">
        <v>5365</v>
      </c>
      <c r="F3925" s="450">
        <v>10.039999999999999</v>
      </c>
      <c r="G3925" s="450">
        <v>7.1</v>
      </c>
      <c r="H3925" s="426">
        <f t="shared" si="61"/>
        <v>10.039999999999999</v>
      </c>
    </row>
    <row r="3926" spans="1:8" x14ac:dyDescent="0.25">
      <c r="A3926" s="449"/>
      <c r="B3926" s="449">
        <v>2668</v>
      </c>
      <c r="C3926" s="439" t="s">
        <v>9857</v>
      </c>
      <c r="D3926" s="449" t="s">
        <v>60</v>
      </c>
      <c r="E3926" s="449" t="s">
        <v>5365</v>
      </c>
      <c r="F3926" s="450">
        <v>11.47</v>
      </c>
      <c r="G3926" s="450">
        <v>8.11</v>
      </c>
      <c r="H3926" s="426">
        <f t="shared" si="61"/>
        <v>11.47</v>
      </c>
    </row>
    <row r="3927" spans="1:8" x14ac:dyDescent="0.25">
      <c r="A3927" s="449"/>
      <c r="B3927" s="449">
        <v>2664</v>
      </c>
      <c r="C3927" s="439" t="s">
        <v>9858</v>
      </c>
      <c r="D3927" s="449" t="s">
        <v>60</v>
      </c>
      <c r="E3927" s="449" t="s">
        <v>5365</v>
      </c>
      <c r="F3927" s="450">
        <v>16.91</v>
      </c>
      <c r="G3927" s="450">
        <v>11.97</v>
      </c>
      <c r="H3927" s="426">
        <f t="shared" si="61"/>
        <v>16.91</v>
      </c>
    </row>
    <row r="3928" spans="1:8" x14ac:dyDescent="0.25">
      <c r="A3928" s="449"/>
      <c r="B3928" s="449">
        <v>2662</v>
      </c>
      <c r="C3928" s="439" t="s">
        <v>9859</v>
      </c>
      <c r="D3928" s="449" t="s">
        <v>60</v>
      </c>
      <c r="E3928" s="449" t="s">
        <v>5365</v>
      </c>
      <c r="F3928" s="450">
        <v>20.75</v>
      </c>
      <c r="G3928" s="450">
        <v>14.68</v>
      </c>
      <c r="H3928" s="426">
        <f t="shared" si="61"/>
        <v>20.75</v>
      </c>
    </row>
    <row r="3929" spans="1:8" x14ac:dyDescent="0.25">
      <c r="A3929" s="449"/>
      <c r="B3929" s="449">
        <v>20964</v>
      </c>
      <c r="C3929" s="439" t="s">
        <v>9860</v>
      </c>
      <c r="D3929" s="449" t="s">
        <v>60</v>
      </c>
      <c r="E3929" s="449" t="s">
        <v>5365</v>
      </c>
      <c r="F3929" s="450">
        <v>64.42</v>
      </c>
      <c r="G3929" s="450">
        <v>129.13999999999999</v>
      </c>
      <c r="H3929" s="426">
        <f t="shared" si="61"/>
        <v>64.42</v>
      </c>
    </row>
    <row r="3930" spans="1:8" x14ac:dyDescent="0.25">
      <c r="A3930" s="449"/>
      <c r="B3930" s="449">
        <v>10905</v>
      </c>
      <c r="C3930" s="439" t="s">
        <v>9861</v>
      </c>
      <c r="D3930" s="449" t="s">
        <v>60</v>
      </c>
      <c r="E3930" s="449" t="s">
        <v>5365</v>
      </c>
      <c r="F3930" s="450">
        <v>86.42</v>
      </c>
      <c r="G3930" s="450">
        <v>173.24</v>
      </c>
      <c r="H3930" s="426">
        <f t="shared" si="61"/>
        <v>86.42</v>
      </c>
    </row>
    <row r="3931" spans="1:8" x14ac:dyDescent="0.25">
      <c r="A3931" s="449"/>
      <c r="B3931" s="449">
        <v>11289</v>
      </c>
      <c r="C3931" s="439" t="s">
        <v>9862</v>
      </c>
      <c r="D3931" s="449" t="s">
        <v>60</v>
      </c>
      <c r="E3931" s="449" t="s">
        <v>5365</v>
      </c>
      <c r="F3931" s="450"/>
      <c r="G3931" s="450">
        <v>83</v>
      </c>
      <c r="H3931" s="426">
        <f t="shared" si="61"/>
        <v>83</v>
      </c>
    </row>
    <row r="3932" spans="1:8" x14ac:dyDescent="0.25">
      <c r="A3932" s="449"/>
      <c r="B3932" s="449">
        <v>11241</v>
      </c>
      <c r="C3932" s="439" t="s">
        <v>9863</v>
      </c>
      <c r="D3932" s="449" t="s">
        <v>60</v>
      </c>
      <c r="E3932" s="449" t="s">
        <v>5365</v>
      </c>
      <c r="F3932" s="450"/>
      <c r="G3932" s="450">
        <v>207.5</v>
      </c>
      <c r="H3932" s="426">
        <f t="shared" si="61"/>
        <v>207.5</v>
      </c>
    </row>
    <row r="3933" spans="1:8" x14ac:dyDescent="0.25">
      <c r="A3933" s="449"/>
      <c r="B3933" s="449">
        <v>11301</v>
      </c>
      <c r="C3933" s="439" t="s">
        <v>9864</v>
      </c>
      <c r="D3933" s="449" t="s">
        <v>60</v>
      </c>
      <c r="E3933" s="449" t="s">
        <v>5365</v>
      </c>
      <c r="F3933" s="450"/>
      <c r="G3933" s="450">
        <v>526.16999999999996</v>
      </c>
      <c r="H3933" s="426">
        <f t="shared" si="61"/>
        <v>526.16999999999996</v>
      </c>
    </row>
    <row r="3934" spans="1:8" x14ac:dyDescent="0.25">
      <c r="A3934" s="449"/>
      <c r="B3934" s="449">
        <v>21090</v>
      </c>
      <c r="C3934" s="439" t="s">
        <v>9865</v>
      </c>
      <c r="D3934" s="449" t="s">
        <v>60</v>
      </c>
      <c r="E3934" s="449" t="s">
        <v>5365</v>
      </c>
      <c r="F3934" s="450"/>
      <c r="G3934" s="450">
        <v>644.74</v>
      </c>
      <c r="H3934" s="426">
        <f t="shared" si="61"/>
        <v>644.74</v>
      </c>
    </row>
    <row r="3935" spans="1:8" x14ac:dyDescent="0.25">
      <c r="A3935" s="449"/>
      <c r="B3935" s="449">
        <v>11315</v>
      </c>
      <c r="C3935" s="439" t="s">
        <v>9866</v>
      </c>
      <c r="D3935" s="449" t="s">
        <v>60</v>
      </c>
      <c r="E3935" s="449" t="s">
        <v>5365</v>
      </c>
      <c r="F3935" s="450"/>
      <c r="G3935" s="450">
        <v>125.98</v>
      </c>
      <c r="H3935" s="426">
        <f t="shared" si="61"/>
        <v>125.98</v>
      </c>
    </row>
    <row r="3936" spans="1:8" x14ac:dyDescent="0.25">
      <c r="A3936" s="449"/>
      <c r="B3936" s="449">
        <v>21071</v>
      </c>
      <c r="C3936" s="439" t="s">
        <v>9867</v>
      </c>
      <c r="D3936" s="449" t="s">
        <v>60</v>
      </c>
      <c r="E3936" s="449" t="s">
        <v>5365</v>
      </c>
      <c r="F3936" s="450"/>
      <c r="G3936" s="450">
        <v>192.68</v>
      </c>
      <c r="H3936" s="426">
        <f t="shared" si="61"/>
        <v>192.68</v>
      </c>
    </row>
    <row r="3937" spans="1:8" x14ac:dyDescent="0.25">
      <c r="A3937" s="449"/>
      <c r="B3937" s="449">
        <v>14112</v>
      </c>
      <c r="C3937" s="439" t="s">
        <v>9868</v>
      </c>
      <c r="D3937" s="449" t="s">
        <v>60</v>
      </c>
      <c r="E3937" s="449" t="s">
        <v>5365</v>
      </c>
      <c r="F3937" s="450"/>
      <c r="G3937" s="450">
        <v>269.01</v>
      </c>
      <c r="H3937" s="426">
        <f t="shared" si="61"/>
        <v>269.01</v>
      </c>
    </row>
    <row r="3938" spans="1:8" x14ac:dyDescent="0.25">
      <c r="A3938" s="449"/>
      <c r="B3938" s="449">
        <v>11316</v>
      </c>
      <c r="C3938" s="439" t="s">
        <v>9869</v>
      </c>
      <c r="D3938" s="449" t="s">
        <v>60</v>
      </c>
      <c r="E3938" s="449" t="s">
        <v>5365</v>
      </c>
      <c r="F3938" s="450"/>
      <c r="G3938" s="450">
        <v>415</v>
      </c>
      <c r="H3938" s="426">
        <f t="shared" si="61"/>
        <v>415</v>
      </c>
    </row>
    <row r="3939" spans="1:8" x14ac:dyDescent="0.25">
      <c r="A3939" s="449"/>
      <c r="B3939" s="449">
        <v>6243</v>
      </c>
      <c r="C3939" s="439" t="s">
        <v>9870</v>
      </c>
      <c r="D3939" s="449" t="s">
        <v>60</v>
      </c>
      <c r="E3939" s="449" t="s">
        <v>6189</v>
      </c>
      <c r="F3939" s="450"/>
      <c r="G3939" s="450">
        <v>478</v>
      </c>
      <c r="H3939" s="426">
        <f t="shared" si="61"/>
        <v>478</v>
      </c>
    </row>
    <row r="3940" spans="1:8" x14ac:dyDescent="0.25">
      <c r="A3940" s="449"/>
      <c r="B3940" s="449">
        <v>6240</v>
      </c>
      <c r="C3940" s="439" t="s">
        <v>9871</v>
      </c>
      <c r="D3940" s="449" t="s">
        <v>60</v>
      </c>
      <c r="E3940" s="449" t="s">
        <v>5365</v>
      </c>
      <c r="F3940" s="450"/>
      <c r="G3940" s="450">
        <v>632.88</v>
      </c>
      <c r="H3940" s="426">
        <f t="shared" si="61"/>
        <v>632.88</v>
      </c>
    </row>
    <row r="3941" spans="1:8" x14ac:dyDescent="0.25">
      <c r="A3941" s="449"/>
      <c r="B3941" s="449">
        <v>11296</v>
      </c>
      <c r="C3941" s="439" t="s">
        <v>9872</v>
      </c>
      <c r="D3941" s="449" t="s">
        <v>60</v>
      </c>
      <c r="E3941" s="449" t="s">
        <v>5365</v>
      </c>
      <c r="F3941" s="450"/>
      <c r="G3941" s="450">
        <v>2016.49</v>
      </c>
      <c r="H3941" s="426">
        <f t="shared" si="61"/>
        <v>2016.49</v>
      </c>
    </row>
    <row r="3942" spans="1:8" x14ac:dyDescent="0.25">
      <c r="A3942" s="449"/>
      <c r="B3942" s="449">
        <v>11299</v>
      </c>
      <c r="C3942" s="439" t="s">
        <v>9873</v>
      </c>
      <c r="D3942" s="449" t="s">
        <v>60</v>
      </c>
      <c r="E3942" s="449" t="s">
        <v>5365</v>
      </c>
      <c r="F3942" s="450"/>
      <c r="G3942" s="450">
        <v>682.53</v>
      </c>
      <c r="H3942" s="426">
        <f t="shared" si="61"/>
        <v>682.53</v>
      </c>
    </row>
    <row r="3943" spans="1:8" x14ac:dyDescent="0.25">
      <c r="A3943" s="449"/>
      <c r="B3943" s="449">
        <v>11688</v>
      </c>
      <c r="C3943" s="439" t="s">
        <v>9874</v>
      </c>
      <c r="D3943" s="449" t="s">
        <v>60</v>
      </c>
      <c r="E3943" s="449" t="s">
        <v>5365</v>
      </c>
      <c r="F3943" s="450">
        <v>570.67999999999995</v>
      </c>
      <c r="G3943" s="450">
        <v>498.65</v>
      </c>
      <c r="H3943" s="426">
        <f t="shared" si="61"/>
        <v>570.67999999999995</v>
      </c>
    </row>
    <row r="3944" spans="1:8" x14ac:dyDescent="0.25">
      <c r="A3944" s="449"/>
      <c r="B3944" s="449">
        <v>37736</v>
      </c>
      <c r="C3944" s="439" t="s">
        <v>9875</v>
      </c>
      <c r="D3944" s="449" t="s">
        <v>60</v>
      </c>
      <c r="E3944" s="449" t="s">
        <v>6189</v>
      </c>
      <c r="F3944" s="450"/>
      <c r="G3944" s="450">
        <v>91750</v>
      </c>
      <c r="H3944" s="426">
        <f t="shared" si="61"/>
        <v>91750</v>
      </c>
    </row>
    <row r="3945" spans="1:8" x14ac:dyDescent="0.25">
      <c r="A3945" s="449"/>
      <c r="B3945" s="449">
        <v>37739</v>
      </c>
      <c r="C3945" s="439" t="s">
        <v>9876</v>
      </c>
      <c r="D3945" s="449" t="s">
        <v>60</v>
      </c>
      <c r="E3945" s="449" t="s">
        <v>5365</v>
      </c>
      <c r="F3945" s="450"/>
      <c r="G3945" s="450">
        <v>112923.07</v>
      </c>
      <c r="H3945" s="426">
        <f t="shared" si="61"/>
        <v>112923.07</v>
      </c>
    </row>
    <row r="3946" spans="1:8" x14ac:dyDescent="0.25">
      <c r="A3946" s="449"/>
      <c r="B3946" s="449">
        <v>37738</v>
      </c>
      <c r="C3946" s="439" t="s">
        <v>9877</v>
      </c>
      <c r="D3946" s="449" t="s">
        <v>60</v>
      </c>
      <c r="E3946" s="449" t="s">
        <v>5365</v>
      </c>
      <c r="F3946" s="450"/>
      <c r="G3946" s="450">
        <v>76560.62</v>
      </c>
      <c r="H3946" s="426">
        <f t="shared" si="61"/>
        <v>76560.62</v>
      </c>
    </row>
    <row r="3947" spans="1:8" x14ac:dyDescent="0.25">
      <c r="A3947" s="449"/>
      <c r="B3947" s="449">
        <v>25014</v>
      </c>
      <c r="C3947" s="439" t="s">
        <v>9878</v>
      </c>
      <c r="D3947" s="449" t="s">
        <v>60</v>
      </c>
      <c r="E3947" s="449" t="s">
        <v>5365</v>
      </c>
      <c r="F3947" s="450"/>
      <c r="G3947" s="450">
        <v>127575.45</v>
      </c>
      <c r="H3947" s="426">
        <f t="shared" si="61"/>
        <v>127575.45</v>
      </c>
    </row>
    <row r="3948" spans="1:8" x14ac:dyDescent="0.25">
      <c r="A3948" s="449"/>
      <c r="B3948" s="449">
        <v>14405</v>
      </c>
      <c r="C3948" s="439" t="s">
        <v>9879</v>
      </c>
      <c r="D3948" s="449" t="s">
        <v>60</v>
      </c>
      <c r="E3948" s="449" t="s">
        <v>5365</v>
      </c>
      <c r="F3948" s="450"/>
      <c r="G3948" s="450">
        <v>156956.93</v>
      </c>
      <c r="H3948" s="426">
        <f t="shared" si="61"/>
        <v>156956.93</v>
      </c>
    </row>
    <row r="3949" spans="1:8" x14ac:dyDescent="0.25">
      <c r="A3949" s="449"/>
      <c r="B3949" s="449">
        <v>20271</v>
      </c>
      <c r="C3949" s="439" t="s">
        <v>9880</v>
      </c>
      <c r="D3949" s="449" t="s">
        <v>60</v>
      </c>
      <c r="E3949" s="449" t="s">
        <v>5365</v>
      </c>
      <c r="F3949" s="450">
        <v>638.85</v>
      </c>
      <c r="G3949" s="450">
        <v>561.89</v>
      </c>
      <c r="H3949" s="426">
        <f t="shared" si="61"/>
        <v>638.85</v>
      </c>
    </row>
    <row r="3950" spans="1:8" x14ac:dyDescent="0.25">
      <c r="A3950" s="449"/>
      <c r="B3950" s="449">
        <v>10423</v>
      </c>
      <c r="C3950" s="439" t="s">
        <v>9881</v>
      </c>
      <c r="D3950" s="449" t="s">
        <v>60</v>
      </c>
      <c r="E3950" s="449" t="s">
        <v>5365</v>
      </c>
      <c r="F3950" s="450">
        <v>469.06</v>
      </c>
      <c r="G3950" s="450">
        <v>412.56</v>
      </c>
      <c r="H3950" s="426">
        <f t="shared" si="61"/>
        <v>469.06</v>
      </c>
    </row>
    <row r="3951" spans="1:8" x14ac:dyDescent="0.25">
      <c r="A3951" s="449"/>
      <c r="B3951" s="449">
        <v>36790</v>
      </c>
      <c r="C3951" s="439" t="s">
        <v>9882</v>
      </c>
      <c r="D3951" s="449" t="s">
        <v>60</v>
      </c>
      <c r="E3951" s="449" t="s">
        <v>5365</v>
      </c>
      <c r="F3951" s="450">
        <v>405.69</v>
      </c>
      <c r="G3951" s="450">
        <v>415.4</v>
      </c>
      <c r="H3951" s="426">
        <f t="shared" si="61"/>
        <v>405.69</v>
      </c>
    </row>
    <row r="3952" spans="1:8" x14ac:dyDescent="0.25">
      <c r="A3952" s="449"/>
      <c r="B3952" s="449">
        <v>37589</v>
      </c>
      <c r="C3952" s="439" t="s">
        <v>9883</v>
      </c>
      <c r="D3952" s="449" t="s">
        <v>60</v>
      </c>
      <c r="E3952" s="449" t="s">
        <v>5365</v>
      </c>
      <c r="F3952" s="450">
        <v>497.07</v>
      </c>
      <c r="G3952" s="450">
        <v>508.97</v>
      </c>
      <c r="H3952" s="426">
        <f t="shared" si="61"/>
        <v>497.07</v>
      </c>
    </row>
    <row r="3953" spans="1:8" x14ac:dyDescent="0.25">
      <c r="A3953" s="449"/>
      <c r="B3953" s="449">
        <v>11690</v>
      </c>
      <c r="C3953" s="439" t="s">
        <v>9884</v>
      </c>
      <c r="D3953" s="449" t="s">
        <v>60</v>
      </c>
      <c r="E3953" s="449" t="s">
        <v>5365</v>
      </c>
      <c r="F3953" s="450">
        <v>264.06</v>
      </c>
      <c r="G3953" s="450">
        <v>270.38</v>
      </c>
      <c r="H3953" s="426">
        <f t="shared" si="61"/>
        <v>264.06</v>
      </c>
    </row>
    <row r="3954" spans="1:8" x14ac:dyDescent="0.25">
      <c r="A3954" s="449"/>
      <c r="B3954" s="449">
        <v>20234</v>
      </c>
      <c r="C3954" s="439" t="s">
        <v>9885</v>
      </c>
      <c r="D3954" s="449" t="s">
        <v>60</v>
      </c>
      <c r="E3954" s="449" t="s">
        <v>5365</v>
      </c>
      <c r="F3954" s="450">
        <v>334.17</v>
      </c>
      <c r="G3954" s="450">
        <v>342.17</v>
      </c>
      <c r="H3954" s="426">
        <f t="shared" si="61"/>
        <v>334.17</v>
      </c>
    </row>
    <row r="3955" spans="1:8" x14ac:dyDescent="0.25">
      <c r="A3955" s="449"/>
      <c r="B3955" s="449">
        <v>44480</v>
      </c>
      <c r="C3955" s="439" t="s">
        <v>9886</v>
      </c>
      <c r="D3955" s="449" t="s">
        <v>84</v>
      </c>
      <c r="E3955" s="449" t="s">
        <v>5365</v>
      </c>
      <c r="F3955" s="450">
        <v>20.239999999999998</v>
      </c>
      <c r="G3955" s="450">
        <v>16.84</v>
      </c>
      <c r="H3955" s="426">
        <f t="shared" si="61"/>
        <v>20.239999999999998</v>
      </c>
    </row>
    <row r="3956" spans="1:8" x14ac:dyDescent="0.25">
      <c r="A3956" s="449"/>
      <c r="B3956" s="449">
        <v>11457</v>
      </c>
      <c r="C3956" s="439" t="s">
        <v>9887</v>
      </c>
      <c r="D3956" s="449" t="s">
        <v>60</v>
      </c>
      <c r="E3956" s="449" t="s">
        <v>5365</v>
      </c>
      <c r="F3956" s="450">
        <v>50.9</v>
      </c>
      <c r="G3956" s="450">
        <v>45.79</v>
      </c>
      <c r="H3956" s="426">
        <f t="shared" si="61"/>
        <v>50.9</v>
      </c>
    </row>
    <row r="3957" spans="1:8" x14ac:dyDescent="0.25">
      <c r="A3957" s="449"/>
      <c r="B3957" s="449">
        <v>44073</v>
      </c>
      <c r="C3957" s="439" t="s">
        <v>9888</v>
      </c>
      <c r="D3957" s="449" t="s">
        <v>73</v>
      </c>
      <c r="E3957" s="449" t="s">
        <v>5365</v>
      </c>
      <c r="F3957" s="450">
        <v>0.9</v>
      </c>
      <c r="G3957" s="450">
        <v>0.88</v>
      </c>
      <c r="H3957" s="426">
        <f t="shared" si="61"/>
        <v>0.9</v>
      </c>
    </row>
    <row r="3958" spans="1:8" x14ac:dyDescent="0.25">
      <c r="A3958" s="449"/>
      <c r="B3958" s="449">
        <v>3593</v>
      </c>
      <c r="C3958" s="439" t="s">
        <v>9889</v>
      </c>
      <c r="D3958" s="449" t="s">
        <v>60</v>
      </c>
      <c r="E3958" s="449" t="s">
        <v>5365</v>
      </c>
      <c r="F3958" s="450">
        <v>92.02</v>
      </c>
      <c r="G3958" s="450">
        <v>94.75</v>
      </c>
      <c r="H3958" s="426">
        <f t="shared" si="61"/>
        <v>92.02</v>
      </c>
    </row>
    <row r="3959" spans="1:8" x14ac:dyDescent="0.25">
      <c r="A3959" s="449"/>
      <c r="B3959" s="449">
        <v>3588</v>
      </c>
      <c r="C3959" s="439" t="s">
        <v>9890</v>
      </c>
      <c r="D3959" s="449" t="s">
        <v>60</v>
      </c>
      <c r="E3959" s="449" t="s">
        <v>5365</v>
      </c>
      <c r="F3959" s="450">
        <v>70.930000000000007</v>
      </c>
      <c r="G3959" s="450">
        <v>73.03</v>
      </c>
      <c r="H3959" s="426">
        <f t="shared" si="61"/>
        <v>70.930000000000007</v>
      </c>
    </row>
    <row r="3960" spans="1:8" x14ac:dyDescent="0.25">
      <c r="A3960" s="449"/>
      <c r="B3960" s="449">
        <v>3587</v>
      </c>
      <c r="C3960" s="439" t="s">
        <v>9891</v>
      </c>
      <c r="D3960" s="449" t="s">
        <v>60</v>
      </c>
      <c r="E3960" s="449" t="s">
        <v>5365</v>
      </c>
      <c r="F3960" s="450">
        <v>44.01</v>
      </c>
      <c r="G3960" s="450">
        <v>45.32</v>
      </c>
      <c r="H3960" s="426">
        <f t="shared" si="61"/>
        <v>44.01</v>
      </c>
    </row>
    <row r="3961" spans="1:8" x14ac:dyDescent="0.25">
      <c r="A3961" s="449"/>
      <c r="B3961" s="449">
        <v>3585</v>
      </c>
      <c r="C3961" s="439" t="s">
        <v>9892</v>
      </c>
      <c r="D3961" s="449" t="s">
        <v>60</v>
      </c>
      <c r="E3961" s="449" t="s">
        <v>5365</v>
      </c>
      <c r="F3961" s="450">
        <v>21.91</v>
      </c>
      <c r="G3961" s="450">
        <v>22.56</v>
      </c>
      <c r="H3961" s="426">
        <f t="shared" si="61"/>
        <v>21.91</v>
      </c>
    </row>
    <row r="3962" spans="1:8" x14ac:dyDescent="0.25">
      <c r="A3962" s="449"/>
      <c r="B3962" s="449">
        <v>3590</v>
      </c>
      <c r="C3962" s="439" t="s">
        <v>9893</v>
      </c>
      <c r="D3962" s="449" t="s">
        <v>60</v>
      </c>
      <c r="E3962" s="449" t="s">
        <v>5365</v>
      </c>
      <c r="F3962" s="450">
        <v>261.27999999999997</v>
      </c>
      <c r="G3962" s="450">
        <v>269.02</v>
      </c>
      <c r="H3962" s="426">
        <f t="shared" si="61"/>
        <v>261.27999999999997</v>
      </c>
    </row>
    <row r="3963" spans="1:8" x14ac:dyDescent="0.25">
      <c r="A3963" s="449"/>
      <c r="B3963" s="449">
        <v>3589</v>
      </c>
      <c r="C3963" s="439" t="s">
        <v>9894</v>
      </c>
      <c r="D3963" s="449" t="s">
        <v>60</v>
      </c>
      <c r="E3963" s="449" t="s">
        <v>5365</v>
      </c>
      <c r="F3963" s="450">
        <v>140.24</v>
      </c>
      <c r="G3963" s="450">
        <v>144.38999999999999</v>
      </c>
      <c r="H3963" s="426">
        <f t="shared" si="61"/>
        <v>140.24</v>
      </c>
    </row>
    <row r="3964" spans="1:8" x14ac:dyDescent="0.25">
      <c r="A3964" s="449"/>
      <c r="B3964" s="449">
        <v>3592</v>
      </c>
      <c r="C3964" s="439" t="s">
        <v>9895</v>
      </c>
      <c r="D3964" s="449" t="s">
        <v>60</v>
      </c>
      <c r="E3964" s="449" t="s">
        <v>5365</v>
      </c>
      <c r="F3964" s="450">
        <v>413.01</v>
      </c>
      <c r="G3964" s="450">
        <v>425.24</v>
      </c>
      <c r="H3964" s="426">
        <f t="shared" si="61"/>
        <v>413.01</v>
      </c>
    </row>
    <row r="3965" spans="1:8" x14ac:dyDescent="0.25">
      <c r="A3965" s="449"/>
      <c r="B3965" s="449">
        <v>3586</v>
      </c>
      <c r="C3965" s="439" t="s">
        <v>9896</v>
      </c>
      <c r="D3965" s="449" t="s">
        <v>60</v>
      </c>
      <c r="E3965" s="449" t="s">
        <v>5365</v>
      </c>
      <c r="F3965" s="450">
        <v>28.69</v>
      </c>
      <c r="G3965" s="450">
        <v>29.54</v>
      </c>
      <c r="H3965" s="426">
        <f t="shared" si="61"/>
        <v>28.69</v>
      </c>
    </row>
    <row r="3966" spans="1:8" x14ac:dyDescent="0.25">
      <c r="A3966" s="449"/>
      <c r="B3966" s="449">
        <v>3591</v>
      </c>
      <c r="C3966" s="439" t="s">
        <v>9897</v>
      </c>
      <c r="D3966" s="449" t="s">
        <v>60</v>
      </c>
      <c r="E3966" s="449" t="s">
        <v>5365</v>
      </c>
      <c r="F3966" s="450">
        <v>662.07</v>
      </c>
      <c r="G3966" s="450">
        <v>681.68</v>
      </c>
      <c r="H3966" s="426">
        <f t="shared" si="61"/>
        <v>662.07</v>
      </c>
    </row>
    <row r="3967" spans="1:8" x14ac:dyDescent="0.25">
      <c r="A3967" s="449"/>
      <c r="B3967" s="449">
        <v>40396</v>
      </c>
      <c r="C3967" s="439" t="s">
        <v>9898</v>
      </c>
      <c r="D3967" s="449" t="s">
        <v>60</v>
      </c>
      <c r="E3967" s="449" t="s">
        <v>5365</v>
      </c>
      <c r="F3967" s="450">
        <v>182.42</v>
      </c>
      <c r="G3967" s="450">
        <v>132.28</v>
      </c>
      <c r="H3967" s="426">
        <f t="shared" si="61"/>
        <v>182.42</v>
      </c>
    </row>
    <row r="3968" spans="1:8" x14ac:dyDescent="0.25">
      <c r="A3968" s="449"/>
      <c r="B3968" s="449">
        <v>40395</v>
      </c>
      <c r="C3968" s="439" t="s">
        <v>9899</v>
      </c>
      <c r="D3968" s="449" t="s">
        <v>60</v>
      </c>
      <c r="E3968" s="449" t="s">
        <v>5365</v>
      </c>
      <c r="F3968" s="450">
        <v>140</v>
      </c>
      <c r="G3968" s="450">
        <v>101.52</v>
      </c>
      <c r="H3968" s="426">
        <f t="shared" si="61"/>
        <v>140</v>
      </c>
    </row>
    <row r="3969" spans="1:8" x14ac:dyDescent="0.25">
      <c r="A3969" s="449"/>
      <c r="B3969" s="449">
        <v>40394</v>
      </c>
      <c r="C3969" s="439" t="s">
        <v>9900</v>
      </c>
      <c r="D3969" s="449" t="s">
        <v>60</v>
      </c>
      <c r="E3969" s="449" t="s">
        <v>5365</v>
      </c>
      <c r="F3969" s="450">
        <v>91.15</v>
      </c>
      <c r="G3969" s="450">
        <v>66.09</v>
      </c>
      <c r="H3969" s="426">
        <f t="shared" si="61"/>
        <v>91.15</v>
      </c>
    </row>
    <row r="3970" spans="1:8" x14ac:dyDescent="0.25">
      <c r="A3970" s="449"/>
      <c r="B3970" s="449">
        <v>40392</v>
      </c>
      <c r="C3970" s="439" t="s">
        <v>9901</v>
      </c>
      <c r="D3970" s="449" t="s">
        <v>60</v>
      </c>
      <c r="E3970" s="449" t="s">
        <v>5365</v>
      </c>
      <c r="F3970" s="450">
        <v>45.05</v>
      </c>
      <c r="G3970" s="450">
        <v>32.659999999999997</v>
      </c>
      <c r="H3970" s="426">
        <f t="shared" si="61"/>
        <v>45.05</v>
      </c>
    </row>
    <row r="3971" spans="1:8" x14ac:dyDescent="0.25">
      <c r="A3971" s="449"/>
      <c r="B3971" s="449">
        <v>40398</v>
      </c>
      <c r="C3971" s="439" t="s">
        <v>9902</v>
      </c>
      <c r="D3971" s="449" t="s">
        <v>60</v>
      </c>
      <c r="E3971" s="449" t="s">
        <v>5365</v>
      </c>
      <c r="F3971" s="450">
        <v>585.25</v>
      </c>
      <c r="G3971" s="450">
        <v>424.39</v>
      </c>
      <c r="H3971" s="426">
        <f t="shared" si="61"/>
        <v>585.25</v>
      </c>
    </row>
    <row r="3972" spans="1:8" x14ac:dyDescent="0.25">
      <c r="A3972" s="449"/>
      <c r="B3972" s="449">
        <v>40397</v>
      </c>
      <c r="C3972" s="439" t="s">
        <v>9903</v>
      </c>
      <c r="D3972" s="449" t="s">
        <v>60</v>
      </c>
      <c r="E3972" s="449" t="s">
        <v>5365</v>
      </c>
      <c r="F3972" s="450">
        <v>299.70999999999998</v>
      </c>
      <c r="G3972" s="450">
        <v>217.34</v>
      </c>
      <c r="H3972" s="426">
        <f t="shared" si="61"/>
        <v>299.70999999999998</v>
      </c>
    </row>
    <row r="3973" spans="1:8" x14ac:dyDescent="0.25">
      <c r="A3973" s="449"/>
      <c r="B3973" s="449">
        <v>40399</v>
      </c>
      <c r="C3973" s="439" t="s">
        <v>9904</v>
      </c>
      <c r="D3973" s="449" t="s">
        <v>60</v>
      </c>
      <c r="E3973" s="449" t="s">
        <v>5365</v>
      </c>
      <c r="F3973" s="450">
        <v>957.46</v>
      </c>
      <c r="G3973" s="450">
        <v>694.3</v>
      </c>
      <c r="H3973" s="426">
        <f t="shared" si="61"/>
        <v>957.46</v>
      </c>
    </row>
    <row r="3974" spans="1:8" x14ac:dyDescent="0.25">
      <c r="A3974" s="449"/>
      <c r="B3974" s="449">
        <v>40393</v>
      </c>
      <c r="C3974" s="439" t="s">
        <v>9905</v>
      </c>
      <c r="D3974" s="449" t="s">
        <v>60</v>
      </c>
      <c r="E3974" s="449" t="s">
        <v>5365</v>
      </c>
      <c r="F3974" s="450">
        <v>58.02</v>
      </c>
      <c r="G3974" s="450">
        <v>42.07</v>
      </c>
      <c r="H3974" s="426">
        <f t="shared" si="61"/>
        <v>58.02</v>
      </c>
    </row>
    <row r="3975" spans="1:8" x14ac:dyDescent="0.25">
      <c r="A3975" s="449"/>
      <c r="B3975" s="449">
        <v>44253</v>
      </c>
      <c r="C3975" s="439" t="s">
        <v>9906</v>
      </c>
      <c r="D3975" s="449" t="s">
        <v>60</v>
      </c>
      <c r="E3975" s="449" t="s">
        <v>5365</v>
      </c>
      <c r="F3975" s="450">
        <v>350.88</v>
      </c>
      <c r="G3975" s="450">
        <v>273.26</v>
      </c>
      <c r="H3975" s="426">
        <f t="shared" si="61"/>
        <v>350.88</v>
      </c>
    </row>
    <row r="3976" spans="1:8" x14ac:dyDescent="0.25">
      <c r="A3976" s="449"/>
      <c r="B3976" s="449">
        <v>21121</v>
      </c>
      <c r="C3976" s="439" t="s">
        <v>9907</v>
      </c>
      <c r="D3976" s="449" t="s">
        <v>60</v>
      </c>
      <c r="E3976" s="449" t="s">
        <v>5365</v>
      </c>
      <c r="F3976" s="450">
        <v>5.03</v>
      </c>
      <c r="G3976" s="450">
        <v>3.92</v>
      </c>
      <c r="H3976" s="426">
        <f t="shared" si="61"/>
        <v>5.03</v>
      </c>
    </row>
    <row r="3977" spans="1:8" x14ac:dyDescent="0.25">
      <c r="A3977" s="449"/>
      <c r="B3977" s="449">
        <v>38010</v>
      </c>
      <c r="C3977" s="439" t="s">
        <v>9908</v>
      </c>
      <c r="D3977" s="449" t="s">
        <v>60</v>
      </c>
      <c r="E3977" s="449" t="s">
        <v>5365</v>
      </c>
      <c r="F3977" s="450">
        <v>6.27</v>
      </c>
      <c r="G3977" s="450">
        <v>4.88</v>
      </c>
      <c r="H3977" s="426">
        <f t="shared" si="61"/>
        <v>6.27</v>
      </c>
    </row>
    <row r="3978" spans="1:8" x14ac:dyDescent="0.25">
      <c r="A3978" s="449"/>
      <c r="B3978" s="449">
        <v>38011</v>
      </c>
      <c r="C3978" s="439" t="s">
        <v>9909</v>
      </c>
      <c r="D3978" s="449" t="s">
        <v>60</v>
      </c>
      <c r="E3978" s="449" t="s">
        <v>5365</v>
      </c>
      <c r="F3978" s="450">
        <v>12.56</v>
      </c>
      <c r="G3978" s="450">
        <v>9.7799999999999994</v>
      </c>
      <c r="H3978" s="426">
        <f t="shared" si="61"/>
        <v>12.56</v>
      </c>
    </row>
    <row r="3979" spans="1:8" x14ac:dyDescent="0.25">
      <c r="A3979" s="449"/>
      <c r="B3979" s="449">
        <v>38012</v>
      </c>
      <c r="C3979" s="439" t="s">
        <v>9910</v>
      </c>
      <c r="D3979" s="449" t="s">
        <v>60</v>
      </c>
      <c r="E3979" s="449" t="s">
        <v>5365</v>
      </c>
      <c r="F3979" s="450">
        <v>47.9</v>
      </c>
      <c r="G3979" s="450">
        <v>37.299999999999997</v>
      </c>
      <c r="H3979" s="426">
        <f t="shared" si="61"/>
        <v>47.9</v>
      </c>
    </row>
    <row r="3980" spans="1:8" x14ac:dyDescent="0.25">
      <c r="A3980" s="449"/>
      <c r="B3980" s="449">
        <v>38013</v>
      </c>
      <c r="C3980" s="439" t="s">
        <v>9911</v>
      </c>
      <c r="D3980" s="449" t="s">
        <v>60</v>
      </c>
      <c r="E3980" s="449" t="s">
        <v>5365</v>
      </c>
      <c r="F3980" s="450">
        <v>61.53</v>
      </c>
      <c r="G3980" s="450">
        <v>47.92</v>
      </c>
      <c r="H3980" s="426">
        <f t="shared" ref="H3980:H4043" si="62">IF(F3980&gt;0,F3980,G3980)</f>
        <v>61.53</v>
      </c>
    </row>
    <row r="3981" spans="1:8" x14ac:dyDescent="0.25">
      <c r="A3981" s="449"/>
      <c r="B3981" s="449">
        <v>38014</v>
      </c>
      <c r="C3981" s="439" t="s">
        <v>9912</v>
      </c>
      <c r="D3981" s="449" t="s">
        <v>60</v>
      </c>
      <c r="E3981" s="449" t="s">
        <v>5365</v>
      </c>
      <c r="F3981" s="450">
        <v>102.76</v>
      </c>
      <c r="G3981" s="450">
        <v>80.03</v>
      </c>
      <c r="H3981" s="426">
        <f t="shared" si="62"/>
        <v>102.76</v>
      </c>
    </row>
    <row r="3982" spans="1:8" x14ac:dyDescent="0.25">
      <c r="A3982" s="449"/>
      <c r="B3982" s="449">
        <v>38015</v>
      </c>
      <c r="C3982" s="439" t="s">
        <v>9913</v>
      </c>
      <c r="D3982" s="449" t="s">
        <v>60</v>
      </c>
      <c r="E3982" s="449" t="s">
        <v>5365</v>
      </c>
      <c r="F3982" s="450">
        <v>241.57</v>
      </c>
      <c r="G3982" s="450">
        <v>188.14</v>
      </c>
      <c r="H3982" s="426">
        <f t="shared" si="62"/>
        <v>241.57</v>
      </c>
    </row>
    <row r="3983" spans="1:8" x14ac:dyDescent="0.25">
      <c r="A3983" s="449"/>
      <c r="B3983" s="449">
        <v>38016</v>
      </c>
      <c r="C3983" s="439" t="s">
        <v>9914</v>
      </c>
      <c r="D3983" s="449" t="s">
        <v>60</v>
      </c>
      <c r="E3983" s="449" t="s">
        <v>5365</v>
      </c>
      <c r="F3983" s="450">
        <v>280.93</v>
      </c>
      <c r="G3983" s="450">
        <v>218.78</v>
      </c>
      <c r="H3983" s="426">
        <f t="shared" si="62"/>
        <v>280.93</v>
      </c>
    </row>
    <row r="3984" spans="1:8" x14ac:dyDescent="0.25">
      <c r="A3984" s="449"/>
      <c r="B3984" s="449">
        <v>12741</v>
      </c>
      <c r="C3984" s="439" t="s">
        <v>9915</v>
      </c>
      <c r="D3984" s="449" t="s">
        <v>60</v>
      </c>
      <c r="E3984" s="449" t="s">
        <v>5365</v>
      </c>
      <c r="F3984" s="450"/>
      <c r="G3984" s="450">
        <v>1481.81</v>
      </c>
      <c r="H3984" s="426">
        <f t="shared" si="62"/>
        <v>1481.81</v>
      </c>
    </row>
    <row r="3985" spans="1:8" x14ac:dyDescent="0.25">
      <c r="A3985" s="449"/>
      <c r="B3985" s="449">
        <v>12733</v>
      </c>
      <c r="C3985" s="439" t="s">
        <v>9916</v>
      </c>
      <c r="D3985" s="449" t="s">
        <v>60</v>
      </c>
      <c r="E3985" s="449" t="s">
        <v>5365</v>
      </c>
      <c r="F3985" s="450"/>
      <c r="G3985" s="450">
        <v>7.45</v>
      </c>
      <c r="H3985" s="426">
        <f t="shared" si="62"/>
        <v>7.45</v>
      </c>
    </row>
    <row r="3986" spans="1:8" x14ac:dyDescent="0.25">
      <c r="A3986" s="449"/>
      <c r="B3986" s="449">
        <v>12734</v>
      </c>
      <c r="C3986" s="439" t="s">
        <v>9917</v>
      </c>
      <c r="D3986" s="449" t="s">
        <v>60</v>
      </c>
      <c r="E3986" s="449" t="s">
        <v>5365</v>
      </c>
      <c r="F3986" s="450"/>
      <c r="G3986" s="450">
        <v>15.89</v>
      </c>
      <c r="H3986" s="426">
        <f t="shared" si="62"/>
        <v>15.89</v>
      </c>
    </row>
    <row r="3987" spans="1:8" x14ac:dyDescent="0.25">
      <c r="A3987" s="449"/>
      <c r="B3987" s="449">
        <v>12735</v>
      </c>
      <c r="C3987" s="439" t="s">
        <v>9918</v>
      </c>
      <c r="D3987" s="449" t="s">
        <v>60</v>
      </c>
      <c r="E3987" s="449" t="s">
        <v>5365</v>
      </c>
      <c r="F3987" s="450"/>
      <c r="G3987" s="450">
        <v>26.14</v>
      </c>
      <c r="H3987" s="426">
        <f t="shared" si="62"/>
        <v>26.14</v>
      </c>
    </row>
    <row r="3988" spans="1:8" x14ac:dyDescent="0.25">
      <c r="A3988" s="449"/>
      <c r="B3988" s="449">
        <v>12736</v>
      </c>
      <c r="C3988" s="439" t="s">
        <v>9919</v>
      </c>
      <c r="D3988" s="449" t="s">
        <v>60</v>
      </c>
      <c r="E3988" s="449" t="s">
        <v>5365</v>
      </c>
      <c r="F3988" s="450"/>
      <c r="G3988" s="450">
        <v>59.76</v>
      </c>
      <c r="H3988" s="426">
        <f t="shared" si="62"/>
        <v>59.76</v>
      </c>
    </row>
    <row r="3989" spans="1:8" x14ac:dyDescent="0.25">
      <c r="A3989" s="449"/>
      <c r="B3989" s="449">
        <v>12737</v>
      </c>
      <c r="C3989" s="439" t="s">
        <v>9920</v>
      </c>
      <c r="D3989" s="449" t="s">
        <v>60</v>
      </c>
      <c r="E3989" s="449" t="s">
        <v>5365</v>
      </c>
      <c r="F3989" s="450"/>
      <c r="G3989" s="450">
        <v>76.989999999999995</v>
      </c>
      <c r="H3989" s="426">
        <f t="shared" si="62"/>
        <v>76.989999999999995</v>
      </c>
    </row>
    <row r="3990" spans="1:8" x14ac:dyDescent="0.25">
      <c r="A3990" s="449"/>
      <c r="B3990" s="449">
        <v>12738</v>
      </c>
      <c r="C3990" s="439" t="s">
        <v>9921</v>
      </c>
      <c r="D3990" s="449" t="s">
        <v>60</v>
      </c>
      <c r="E3990" s="449" t="s">
        <v>5365</v>
      </c>
      <c r="F3990" s="450"/>
      <c r="G3990" s="450">
        <v>152.16999999999999</v>
      </c>
      <c r="H3990" s="426">
        <f t="shared" si="62"/>
        <v>152.16999999999999</v>
      </c>
    </row>
    <row r="3991" spans="1:8" x14ac:dyDescent="0.25">
      <c r="A3991" s="449"/>
      <c r="B3991" s="449">
        <v>12739</v>
      </c>
      <c r="C3991" s="439" t="s">
        <v>9922</v>
      </c>
      <c r="D3991" s="449" t="s">
        <v>60</v>
      </c>
      <c r="E3991" s="449" t="s">
        <v>5365</v>
      </c>
      <c r="F3991" s="450"/>
      <c r="G3991" s="450">
        <v>433.17</v>
      </c>
      <c r="H3991" s="426">
        <f t="shared" si="62"/>
        <v>433.17</v>
      </c>
    </row>
    <row r="3992" spans="1:8" x14ac:dyDescent="0.25">
      <c r="A3992" s="449"/>
      <c r="B3992" s="449">
        <v>12740</v>
      </c>
      <c r="C3992" s="439" t="s">
        <v>9923</v>
      </c>
      <c r="D3992" s="449" t="s">
        <v>60</v>
      </c>
      <c r="E3992" s="449" t="s">
        <v>5365</v>
      </c>
      <c r="F3992" s="450"/>
      <c r="G3992" s="450">
        <v>677.72</v>
      </c>
      <c r="H3992" s="426">
        <f t="shared" si="62"/>
        <v>677.72</v>
      </c>
    </row>
    <row r="3993" spans="1:8" x14ac:dyDescent="0.25">
      <c r="A3993" s="449"/>
      <c r="B3993" s="449">
        <v>6297</v>
      </c>
      <c r="C3993" s="439" t="s">
        <v>9924</v>
      </c>
      <c r="D3993" s="449" t="s">
        <v>60</v>
      </c>
      <c r="E3993" s="449" t="s">
        <v>5365</v>
      </c>
      <c r="F3993" s="450">
        <v>42.4</v>
      </c>
      <c r="G3993" s="450">
        <v>43.66</v>
      </c>
      <c r="H3993" s="426">
        <f t="shared" si="62"/>
        <v>42.4</v>
      </c>
    </row>
    <row r="3994" spans="1:8" x14ac:dyDescent="0.25">
      <c r="A3994" s="449"/>
      <c r="B3994" s="449">
        <v>6296</v>
      </c>
      <c r="C3994" s="439" t="s">
        <v>9925</v>
      </c>
      <c r="D3994" s="449" t="s">
        <v>60</v>
      </c>
      <c r="E3994" s="449" t="s">
        <v>5365</v>
      </c>
      <c r="F3994" s="450">
        <v>33.47</v>
      </c>
      <c r="G3994" s="450">
        <v>34.46</v>
      </c>
      <c r="H3994" s="426">
        <f t="shared" si="62"/>
        <v>33.47</v>
      </c>
    </row>
    <row r="3995" spans="1:8" x14ac:dyDescent="0.25">
      <c r="A3995" s="449"/>
      <c r="B3995" s="449">
        <v>6323</v>
      </c>
      <c r="C3995" s="439" t="s">
        <v>9926</v>
      </c>
      <c r="D3995" s="449" t="s">
        <v>60</v>
      </c>
      <c r="E3995" s="449" t="s">
        <v>5365</v>
      </c>
      <c r="F3995" s="450">
        <v>21.87</v>
      </c>
      <c r="G3995" s="450">
        <v>22.52</v>
      </c>
      <c r="H3995" s="426">
        <f t="shared" si="62"/>
        <v>21.87</v>
      </c>
    </row>
    <row r="3996" spans="1:8" x14ac:dyDescent="0.25">
      <c r="A3996" s="449"/>
      <c r="B3996" s="449">
        <v>6294</v>
      </c>
      <c r="C3996" s="439" t="s">
        <v>9927</v>
      </c>
      <c r="D3996" s="449" t="s">
        <v>60</v>
      </c>
      <c r="E3996" s="449" t="s">
        <v>5365</v>
      </c>
      <c r="F3996" s="450">
        <v>9.5399999999999991</v>
      </c>
      <c r="G3996" s="450">
        <v>9.82</v>
      </c>
      <c r="H3996" s="426">
        <f t="shared" si="62"/>
        <v>9.5399999999999991</v>
      </c>
    </row>
    <row r="3997" spans="1:8" x14ac:dyDescent="0.25">
      <c r="A3997" s="449"/>
      <c r="B3997" s="449">
        <v>6299</v>
      </c>
      <c r="C3997" s="439" t="s">
        <v>9928</v>
      </c>
      <c r="D3997" s="449" t="s">
        <v>60</v>
      </c>
      <c r="E3997" s="449" t="s">
        <v>5365</v>
      </c>
      <c r="F3997" s="450">
        <v>127.52</v>
      </c>
      <c r="G3997" s="450">
        <v>131.30000000000001</v>
      </c>
      <c r="H3997" s="426">
        <f t="shared" si="62"/>
        <v>127.52</v>
      </c>
    </row>
    <row r="3998" spans="1:8" x14ac:dyDescent="0.25">
      <c r="A3998" s="449"/>
      <c r="B3998" s="449">
        <v>6298</v>
      </c>
      <c r="C3998" s="439" t="s">
        <v>9929</v>
      </c>
      <c r="D3998" s="449" t="s">
        <v>60</v>
      </c>
      <c r="E3998" s="449" t="s">
        <v>5365</v>
      </c>
      <c r="F3998" s="450">
        <v>67.16</v>
      </c>
      <c r="G3998" s="450">
        <v>69.150000000000006</v>
      </c>
      <c r="H3998" s="426">
        <f t="shared" si="62"/>
        <v>67.16</v>
      </c>
    </row>
    <row r="3999" spans="1:8" x14ac:dyDescent="0.25">
      <c r="A3999" s="449"/>
      <c r="B3999" s="449">
        <v>6322</v>
      </c>
      <c r="C3999" s="439" t="s">
        <v>9930</v>
      </c>
      <c r="D3999" s="449" t="s">
        <v>60</v>
      </c>
      <c r="E3999" s="449" t="s">
        <v>5365</v>
      </c>
      <c r="F3999" s="450">
        <v>170.8</v>
      </c>
      <c r="G3999" s="450">
        <v>175.86</v>
      </c>
      <c r="H3999" s="426">
        <f t="shared" si="62"/>
        <v>170.8</v>
      </c>
    </row>
    <row r="4000" spans="1:8" x14ac:dyDescent="0.25">
      <c r="A4000" s="449"/>
      <c r="B4000" s="449">
        <v>6295</v>
      </c>
      <c r="C4000" s="439" t="s">
        <v>9931</v>
      </c>
      <c r="D4000" s="449" t="s">
        <v>60</v>
      </c>
      <c r="E4000" s="449" t="s">
        <v>5365</v>
      </c>
      <c r="F4000" s="450">
        <v>13.58</v>
      </c>
      <c r="G4000" s="450">
        <v>13.99</v>
      </c>
      <c r="H4000" s="426">
        <f t="shared" si="62"/>
        <v>13.58</v>
      </c>
    </row>
    <row r="4001" spans="1:8" x14ac:dyDescent="0.25">
      <c r="A4001" s="449"/>
      <c r="B4001" s="449">
        <v>6300</v>
      </c>
      <c r="C4001" s="439" t="s">
        <v>9932</v>
      </c>
      <c r="D4001" s="449" t="s">
        <v>60</v>
      </c>
      <c r="E4001" s="449" t="s">
        <v>5365</v>
      </c>
      <c r="F4001" s="450">
        <v>314.89999999999998</v>
      </c>
      <c r="G4001" s="450">
        <v>324.22000000000003</v>
      </c>
      <c r="H4001" s="426">
        <f t="shared" si="62"/>
        <v>314.89999999999998</v>
      </c>
    </row>
    <row r="4002" spans="1:8" x14ac:dyDescent="0.25">
      <c r="A4002" s="449"/>
      <c r="B4002" s="449">
        <v>6321</v>
      </c>
      <c r="C4002" s="439" t="s">
        <v>9933</v>
      </c>
      <c r="D4002" s="449" t="s">
        <v>60</v>
      </c>
      <c r="E4002" s="449" t="s">
        <v>5365</v>
      </c>
      <c r="F4002" s="450">
        <v>449.81</v>
      </c>
      <c r="G4002" s="450">
        <v>463.13</v>
      </c>
      <c r="H4002" s="426">
        <f t="shared" si="62"/>
        <v>449.81</v>
      </c>
    </row>
    <row r="4003" spans="1:8" x14ac:dyDescent="0.25">
      <c r="A4003" s="449"/>
      <c r="B4003" s="449">
        <v>6301</v>
      </c>
      <c r="C4003" s="439" t="s">
        <v>9934</v>
      </c>
      <c r="D4003" s="449" t="s">
        <v>60</v>
      </c>
      <c r="E4003" s="449" t="s">
        <v>5365</v>
      </c>
      <c r="F4003" s="450">
        <v>1054.31</v>
      </c>
      <c r="G4003" s="450">
        <v>1085.53</v>
      </c>
      <c r="H4003" s="426">
        <f t="shared" si="62"/>
        <v>1054.31</v>
      </c>
    </row>
    <row r="4004" spans="1:8" x14ac:dyDescent="0.25">
      <c r="A4004" s="449"/>
      <c r="B4004" s="449">
        <v>7105</v>
      </c>
      <c r="C4004" s="439" t="s">
        <v>9935</v>
      </c>
      <c r="D4004" s="449" t="s">
        <v>60</v>
      </c>
      <c r="E4004" s="449" t="s">
        <v>5365</v>
      </c>
      <c r="F4004" s="450">
        <v>49.04</v>
      </c>
      <c r="G4004" s="450">
        <v>49.29</v>
      </c>
      <c r="H4004" s="426">
        <f t="shared" si="62"/>
        <v>49.04</v>
      </c>
    </row>
    <row r="4005" spans="1:8" x14ac:dyDescent="0.25">
      <c r="A4005" s="449"/>
      <c r="B4005" s="449">
        <v>20183</v>
      </c>
      <c r="C4005" s="439" t="s">
        <v>9936</v>
      </c>
      <c r="D4005" s="449" t="s">
        <v>60</v>
      </c>
      <c r="E4005" s="449" t="s">
        <v>5365</v>
      </c>
      <c r="F4005" s="450">
        <v>60.42</v>
      </c>
      <c r="G4005" s="450">
        <v>60.73</v>
      </c>
      <c r="H4005" s="426">
        <f t="shared" si="62"/>
        <v>60.42</v>
      </c>
    </row>
    <row r="4006" spans="1:8" x14ac:dyDescent="0.25">
      <c r="A4006" s="449"/>
      <c r="B4006" s="449">
        <v>38448</v>
      </c>
      <c r="C4006" s="439" t="s">
        <v>9937</v>
      </c>
      <c r="D4006" s="449" t="s">
        <v>60</v>
      </c>
      <c r="E4006" s="449" t="s">
        <v>5365</v>
      </c>
      <c r="F4006" s="450">
        <v>274.18</v>
      </c>
      <c r="G4006" s="450">
        <v>275.56</v>
      </c>
      <c r="H4006" s="426">
        <f t="shared" si="62"/>
        <v>274.18</v>
      </c>
    </row>
    <row r="4007" spans="1:8" x14ac:dyDescent="0.25">
      <c r="A4007" s="449"/>
      <c r="B4007" s="449">
        <v>20182</v>
      </c>
      <c r="C4007" s="439" t="s">
        <v>9938</v>
      </c>
      <c r="D4007" s="449" t="s">
        <v>60</v>
      </c>
      <c r="E4007" s="449" t="s">
        <v>5365</v>
      </c>
      <c r="F4007" s="450">
        <v>35.130000000000003</v>
      </c>
      <c r="G4007" s="450">
        <v>35.31</v>
      </c>
      <c r="H4007" s="426">
        <f t="shared" si="62"/>
        <v>35.130000000000003</v>
      </c>
    </row>
    <row r="4008" spans="1:8" x14ac:dyDescent="0.25">
      <c r="A4008" s="449"/>
      <c r="B4008" s="449">
        <v>7119</v>
      </c>
      <c r="C4008" s="439" t="s">
        <v>9939</v>
      </c>
      <c r="D4008" s="449" t="s">
        <v>60</v>
      </c>
      <c r="E4008" s="449" t="s">
        <v>5365</v>
      </c>
      <c r="F4008" s="450">
        <v>13.85</v>
      </c>
      <c r="G4008" s="450">
        <v>13.28</v>
      </c>
      <c r="H4008" s="426">
        <f t="shared" si="62"/>
        <v>13.85</v>
      </c>
    </row>
    <row r="4009" spans="1:8" x14ac:dyDescent="0.25">
      <c r="A4009" s="449"/>
      <c r="B4009" s="449">
        <v>7126</v>
      </c>
      <c r="C4009" s="439" t="s">
        <v>9940</v>
      </c>
      <c r="D4009" s="449" t="s">
        <v>60</v>
      </c>
      <c r="E4009" s="449" t="s">
        <v>5365</v>
      </c>
      <c r="F4009" s="450">
        <v>28.26</v>
      </c>
      <c r="G4009" s="450">
        <v>27.09</v>
      </c>
      <c r="H4009" s="426">
        <f t="shared" si="62"/>
        <v>28.26</v>
      </c>
    </row>
    <row r="4010" spans="1:8" x14ac:dyDescent="0.25">
      <c r="A4010" s="449"/>
      <c r="B4010" s="449">
        <v>7120</v>
      </c>
      <c r="C4010" s="439" t="s">
        <v>9941</v>
      </c>
      <c r="D4010" s="449" t="s">
        <v>60</v>
      </c>
      <c r="E4010" s="449" t="s">
        <v>5365</v>
      </c>
      <c r="F4010" s="450">
        <v>10.62</v>
      </c>
      <c r="G4010" s="450">
        <v>10.18</v>
      </c>
      <c r="H4010" s="426">
        <f t="shared" si="62"/>
        <v>10.62</v>
      </c>
    </row>
    <row r="4011" spans="1:8" x14ac:dyDescent="0.25">
      <c r="A4011" s="449"/>
      <c r="B4011" s="449">
        <v>6319</v>
      </c>
      <c r="C4011" s="439" t="s">
        <v>9942</v>
      </c>
      <c r="D4011" s="449" t="s">
        <v>60</v>
      </c>
      <c r="E4011" s="449" t="s">
        <v>5365</v>
      </c>
      <c r="F4011" s="450">
        <v>49.81</v>
      </c>
      <c r="G4011" s="450">
        <v>51.29</v>
      </c>
      <c r="H4011" s="426">
        <f t="shared" si="62"/>
        <v>49.81</v>
      </c>
    </row>
    <row r="4012" spans="1:8" x14ac:dyDescent="0.25">
      <c r="A4012" s="449"/>
      <c r="B4012" s="449">
        <v>6304</v>
      </c>
      <c r="C4012" s="439" t="s">
        <v>9943</v>
      </c>
      <c r="D4012" s="449" t="s">
        <v>60</v>
      </c>
      <c r="E4012" s="449" t="s">
        <v>5365</v>
      </c>
      <c r="F4012" s="450">
        <v>49.81</v>
      </c>
      <c r="G4012" s="450">
        <v>51.29</v>
      </c>
      <c r="H4012" s="426">
        <f t="shared" si="62"/>
        <v>49.81</v>
      </c>
    </row>
    <row r="4013" spans="1:8" x14ac:dyDescent="0.25">
      <c r="A4013" s="449"/>
      <c r="B4013" s="449">
        <v>21116</v>
      </c>
      <c r="C4013" s="439" t="s">
        <v>9944</v>
      </c>
      <c r="D4013" s="449" t="s">
        <v>60</v>
      </c>
      <c r="E4013" s="449" t="s">
        <v>5365</v>
      </c>
      <c r="F4013" s="450">
        <v>37.72</v>
      </c>
      <c r="G4013" s="450">
        <v>38.840000000000003</v>
      </c>
      <c r="H4013" s="426">
        <f t="shared" si="62"/>
        <v>37.72</v>
      </c>
    </row>
    <row r="4014" spans="1:8" x14ac:dyDescent="0.25">
      <c r="A4014" s="449"/>
      <c r="B4014" s="449">
        <v>6320</v>
      </c>
      <c r="C4014" s="439" t="s">
        <v>9945</v>
      </c>
      <c r="D4014" s="449" t="s">
        <v>60</v>
      </c>
      <c r="E4014" s="449" t="s">
        <v>5365</v>
      </c>
      <c r="F4014" s="450">
        <v>25.65</v>
      </c>
      <c r="G4014" s="450">
        <v>26.41</v>
      </c>
      <c r="H4014" s="426">
        <f t="shared" si="62"/>
        <v>25.65</v>
      </c>
    </row>
    <row r="4015" spans="1:8" x14ac:dyDescent="0.25">
      <c r="A4015" s="449"/>
      <c r="B4015" s="449">
        <v>6303</v>
      </c>
      <c r="C4015" s="439" t="s">
        <v>9946</v>
      </c>
      <c r="D4015" s="449" t="s">
        <v>60</v>
      </c>
      <c r="E4015" s="449" t="s">
        <v>5365</v>
      </c>
      <c r="F4015" s="450">
        <v>25.65</v>
      </c>
      <c r="G4015" s="450">
        <v>26.41</v>
      </c>
      <c r="H4015" s="426">
        <f t="shared" si="62"/>
        <v>25.65</v>
      </c>
    </row>
    <row r="4016" spans="1:8" x14ac:dyDescent="0.25">
      <c r="A4016" s="449"/>
      <c r="B4016" s="449">
        <v>6308</v>
      </c>
      <c r="C4016" s="439" t="s">
        <v>9947</v>
      </c>
      <c r="D4016" s="449" t="s">
        <v>60</v>
      </c>
      <c r="E4016" s="449" t="s">
        <v>5365</v>
      </c>
      <c r="F4016" s="450">
        <v>137.84</v>
      </c>
      <c r="G4016" s="450">
        <v>141.91999999999999</v>
      </c>
      <c r="H4016" s="426">
        <f t="shared" si="62"/>
        <v>137.84</v>
      </c>
    </row>
    <row r="4017" spans="1:8" x14ac:dyDescent="0.25">
      <c r="A4017" s="449"/>
      <c r="B4017" s="449">
        <v>6317</v>
      </c>
      <c r="C4017" s="439" t="s">
        <v>9948</v>
      </c>
      <c r="D4017" s="449" t="s">
        <v>60</v>
      </c>
      <c r="E4017" s="449" t="s">
        <v>5365</v>
      </c>
      <c r="F4017" s="450">
        <v>137.84</v>
      </c>
      <c r="G4017" s="450">
        <v>141.91999999999999</v>
      </c>
      <c r="H4017" s="426">
        <f t="shared" si="62"/>
        <v>137.84</v>
      </c>
    </row>
    <row r="4018" spans="1:8" x14ac:dyDescent="0.25">
      <c r="A4018" s="449"/>
      <c r="B4018" s="449">
        <v>6307</v>
      </c>
      <c r="C4018" s="439" t="s">
        <v>9949</v>
      </c>
      <c r="D4018" s="449" t="s">
        <v>60</v>
      </c>
      <c r="E4018" s="449" t="s">
        <v>5365</v>
      </c>
      <c r="F4018" s="450">
        <v>137.84</v>
      </c>
      <c r="G4018" s="450">
        <v>141.91999999999999</v>
      </c>
      <c r="H4018" s="426">
        <f t="shared" si="62"/>
        <v>137.84</v>
      </c>
    </row>
    <row r="4019" spans="1:8" x14ac:dyDescent="0.25">
      <c r="A4019" s="449"/>
      <c r="B4019" s="449">
        <v>6309</v>
      </c>
      <c r="C4019" s="439" t="s">
        <v>9950</v>
      </c>
      <c r="D4019" s="449" t="s">
        <v>60</v>
      </c>
      <c r="E4019" s="449" t="s">
        <v>5365</v>
      </c>
      <c r="F4019" s="450">
        <v>141.84</v>
      </c>
      <c r="G4019" s="450">
        <v>146.04</v>
      </c>
      <c r="H4019" s="426">
        <f t="shared" si="62"/>
        <v>141.84</v>
      </c>
    </row>
    <row r="4020" spans="1:8" x14ac:dyDescent="0.25">
      <c r="A4020" s="449"/>
      <c r="B4020" s="449">
        <v>6318</v>
      </c>
      <c r="C4020" s="439" t="s">
        <v>9951</v>
      </c>
      <c r="D4020" s="449" t="s">
        <v>60</v>
      </c>
      <c r="E4020" s="449" t="s">
        <v>5365</v>
      </c>
      <c r="F4020" s="450">
        <v>74.349999999999994</v>
      </c>
      <c r="G4020" s="450">
        <v>76.55</v>
      </c>
      <c r="H4020" s="426">
        <f t="shared" si="62"/>
        <v>74.349999999999994</v>
      </c>
    </row>
    <row r="4021" spans="1:8" x14ac:dyDescent="0.25">
      <c r="A4021" s="449"/>
      <c r="B4021" s="449">
        <v>6306</v>
      </c>
      <c r="C4021" s="439" t="s">
        <v>9952</v>
      </c>
      <c r="D4021" s="449" t="s">
        <v>60</v>
      </c>
      <c r="E4021" s="449" t="s">
        <v>5365</v>
      </c>
      <c r="F4021" s="450">
        <v>74.349999999999994</v>
      </c>
      <c r="G4021" s="450">
        <v>76.55</v>
      </c>
      <c r="H4021" s="426">
        <f t="shared" si="62"/>
        <v>74.349999999999994</v>
      </c>
    </row>
    <row r="4022" spans="1:8" x14ac:dyDescent="0.25">
      <c r="A4022" s="449"/>
      <c r="B4022" s="449">
        <v>6305</v>
      </c>
      <c r="C4022" s="439" t="s">
        <v>9953</v>
      </c>
      <c r="D4022" s="449" t="s">
        <v>60</v>
      </c>
      <c r="E4022" s="449" t="s">
        <v>5365</v>
      </c>
      <c r="F4022" s="450">
        <v>74.349999999999994</v>
      </c>
      <c r="G4022" s="450">
        <v>76.55</v>
      </c>
      <c r="H4022" s="426">
        <f t="shared" si="62"/>
        <v>74.349999999999994</v>
      </c>
    </row>
    <row r="4023" spans="1:8" x14ac:dyDescent="0.25">
      <c r="A4023" s="449"/>
      <c r="B4023" s="449">
        <v>6312</v>
      </c>
      <c r="C4023" s="439" t="s">
        <v>9954</v>
      </c>
      <c r="D4023" s="449" t="s">
        <v>60</v>
      </c>
      <c r="E4023" s="449" t="s">
        <v>5365</v>
      </c>
      <c r="F4023" s="450">
        <v>198.26</v>
      </c>
      <c r="G4023" s="450">
        <v>204.14</v>
      </c>
      <c r="H4023" s="426">
        <f t="shared" si="62"/>
        <v>198.26</v>
      </c>
    </row>
    <row r="4024" spans="1:8" x14ac:dyDescent="0.25">
      <c r="A4024" s="449"/>
      <c r="B4024" s="449">
        <v>6311</v>
      </c>
      <c r="C4024" s="439" t="s">
        <v>9955</v>
      </c>
      <c r="D4024" s="449" t="s">
        <v>60</v>
      </c>
      <c r="E4024" s="449" t="s">
        <v>5365</v>
      </c>
      <c r="F4024" s="450">
        <v>198.26</v>
      </c>
      <c r="G4024" s="450">
        <v>204.14</v>
      </c>
      <c r="H4024" s="426">
        <f t="shared" si="62"/>
        <v>198.26</v>
      </c>
    </row>
    <row r="4025" spans="1:8" x14ac:dyDescent="0.25">
      <c r="A4025" s="449"/>
      <c r="B4025" s="449">
        <v>6310</v>
      </c>
      <c r="C4025" s="439" t="s">
        <v>9956</v>
      </c>
      <c r="D4025" s="449" t="s">
        <v>60</v>
      </c>
      <c r="E4025" s="449" t="s">
        <v>5365</v>
      </c>
      <c r="F4025" s="450">
        <v>198.26</v>
      </c>
      <c r="G4025" s="450">
        <v>204.14</v>
      </c>
      <c r="H4025" s="426">
        <f t="shared" si="62"/>
        <v>198.26</v>
      </c>
    </row>
    <row r="4026" spans="1:8" x14ac:dyDescent="0.25">
      <c r="A4026" s="449"/>
      <c r="B4026" s="449">
        <v>6314</v>
      </c>
      <c r="C4026" s="439" t="s">
        <v>9957</v>
      </c>
      <c r="D4026" s="449" t="s">
        <v>60</v>
      </c>
      <c r="E4026" s="449" t="s">
        <v>5365</v>
      </c>
      <c r="F4026" s="450">
        <v>198.26</v>
      </c>
      <c r="G4026" s="450">
        <v>204.14</v>
      </c>
      <c r="H4026" s="426">
        <f t="shared" si="62"/>
        <v>198.26</v>
      </c>
    </row>
    <row r="4027" spans="1:8" x14ac:dyDescent="0.25">
      <c r="A4027" s="449"/>
      <c r="B4027" s="449">
        <v>6313</v>
      </c>
      <c r="C4027" s="439" t="s">
        <v>9958</v>
      </c>
      <c r="D4027" s="449" t="s">
        <v>60</v>
      </c>
      <c r="E4027" s="449" t="s">
        <v>5365</v>
      </c>
      <c r="F4027" s="450">
        <v>198.26</v>
      </c>
      <c r="G4027" s="450">
        <v>204.14</v>
      </c>
      <c r="H4027" s="426">
        <f t="shared" si="62"/>
        <v>198.26</v>
      </c>
    </row>
    <row r="4028" spans="1:8" x14ac:dyDescent="0.25">
      <c r="A4028" s="449"/>
      <c r="B4028" s="449">
        <v>6302</v>
      </c>
      <c r="C4028" s="439" t="s">
        <v>9959</v>
      </c>
      <c r="D4028" s="449" t="s">
        <v>60</v>
      </c>
      <c r="E4028" s="449" t="s">
        <v>5365</v>
      </c>
      <c r="F4028" s="450">
        <v>15.77</v>
      </c>
      <c r="G4028" s="450">
        <v>16.239999999999998</v>
      </c>
      <c r="H4028" s="426">
        <f t="shared" si="62"/>
        <v>15.77</v>
      </c>
    </row>
    <row r="4029" spans="1:8" x14ac:dyDescent="0.25">
      <c r="A4029" s="449"/>
      <c r="B4029" s="449">
        <v>6315</v>
      </c>
      <c r="C4029" s="439" t="s">
        <v>9960</v>
      </c>
      <c r="D4029" s="449" t="s">
        <v>60</v>
      </c>
      <c r="E4029" s="449" t="s">
        <v>5365</v>
      </c>
      <c r="F4029" s="450">
        <v>375.4</v>
      </c>
      <c r="G4029" s="450">
        <v>386.52</v>
      </c>
      <c r="H4029" s="426">
        <f t="shared" si="62"/>
        <v>375.4</v>
      </c>
    </row>
    <row r="4030" spans="1:8" x14ac:dyDescent="0.25">
      <c r="A4030" s="449"/>
      <c r="B4030" s="449">
        <v>6316</v>
      </c>
      <c r="C4030" s="439" t="s">
        <v>9961</v>
      </c>
      <c r="D4030" s="449" t="s">
        <v>60</v>
      </c>
      <c r="E4030" s="449" t="s">
        <v>5365</v>
      </c>
      <c r="F4030" s="450">
        <v>375.4</v>
      </c>
      <c r="G4030" s="450">
        <v>386.52</v>
      </c>
      <c r="H4030" s="426">
        <f t="shared" si="62"/>
        <v>375.4</v>
      </c>
    </row>
    <row r="4031" spans="1:8" x14ac:dyDescent="0.25">
      <c r="A4031" s="449"/>
      <c r="B4031" s="449">
        <v>39324</v>
      </c>
      <c r="C4031" s="439" t="s">
        <v>9962</v>
      </c>
      <c r="D4031" s="449" t="s">
        <v>60</v>
      </c>
      <c r="E4031" s="449" t="s">
        <v>5365</v>
      </c>
      <c r="F4031" s="450">
        <v>6.55</v>
      </c>
      <c r="G4031" s="450">
        <v>5.0999999999999996</v>
      </c>
      <c r="H4031" s="426">
        <f t="shared" si="62"/>
        <v>6.55</v>
      </c>
    </row>
    <row r="4032" spans="1:8" x14ac:dyDescent="0.25">
      <c r="A4032" s="449"/>
      <c r="B4032" s="449">
        <v>39325</v>
      </c>
      <c r="C4032" s="439" t="s">
        <v>9963</v>
      </c>
      <c r="D4032" s="449" t="s">
        <v>60</v>
      </c>
      <c r="E4032" s="449" t="s">
        <v>5365</v>
      </c>
      <c r="F4032" s="450">
        <v>9.8699999999999992</v>
      </c>
      <c r="G4032" s="450">
        <v>7.69</v>
      </c>
      <c r="H4032" s="426">
        <f t="shared" si="62"/>
        <v>9.8699999999999992</v>
      </c>
    </row>
    <row r="4033" spans="1:8" x14ac:dyDescent="0.25">
      <c r="A4033" s="449"/>
      <c r="B4033" s="449">
        <v>39326</v>
      </c>
      <c r="C4033" s="439" t="s">
        <v>9964</v>
      </c>
      <c r="D4033" s="449" t="s">
        <v>60</v>
      </c>
      <c r="E4033" s="449" t="s">
        <v>5365</v>
      </c>
      <c r="F4033" s="450">
        <v>35.42</v>
      </c>
      <c r="G4033" s="450">
        <v>27.58</v>
      </c>
      <c r="H4033" s="426">
        <f t="shared" si="62"/>
        <v>35.42</v>
      </c>
    </row>
    <row r="4034" spans="1:8" x14ac:dyDescent="0.25">
      <c r="A4034" s="449"/>
      <c r="B4034" s="449">
        <v>39327</v>
      </c>
      <c r="C4034" s="439" t="s">
        <v>9965</v>
      </c>
      <c r="D4034" s="449" t="s">
        <v>60</v>
      </c>
      <c r="E4034" s="449" t="s">
        <v>5365</v>
      </c>
      <c r="F4034" s="450">
        <v>53.44</v>
      </c>
      <c r="G4034" s="450">
        <v>41.62</v>
      </c>
      <c r="H4034" s="426">
        <f t="shared" si="62"/>
        <v>53.44</v>
      </c>
    </row>
    <row r="4035" spans="1:8" x14ac:dyDescent="0.25">
      <c r="A4035" s="449"/>
      <c r="B4035" s="449">
        <v>11378</v>
      </c>
      <c r="C4035" s="439" t="s">
        <v>9966</v>
      </c>
      <c r="D4035" s="449" t="s">
        <v>60</v>
      </c>
      <c r="E4035" s="449" t="s">
        <v>5365</v>
      </c>
      <c r="F4035" s="450"/>
      <c r="G4035" s="450">
        <v>113.21</v>
      </c>
      <c r="H4035" s="426">
        <f t="shared" si="62"/>
        <v>113.21</v>
      </c>
    </row>
    <row r="4036" spans="1:8" x14ac:dyDescent="0.25">
      <c r="A4036" s="449"/>
      <c r="B4036" s="449">
        <v>11379</v>
      </c>
      <c r="C4036" s="439" t="s">
        <v>9967</v>
      </c>
      <c r="D4036" s="449" t="s">
        <v>60</v>
      </c>
      <c r="E4036" s="449" t="s">
        <v>5365</v>
      </c>
      <c r="F4036" s="450"/>
      <c r="G4036" s="450">
        <v>95.67</v>
      </c>
      <c r="H4036" s="426">
        <f t="shared" si="62"/>
        <v>95.67</v>
      </c>
    </row>
    <row r="4037" spans="1:8" x14ac:dyDescent="0.25">
      <c r="A4037" s="449"/>
      <c r="B4037" s="449">
        <v>11493</v>
      </c>
      <c r="C4037" s="439" t="s">
        <v>9968</v>
      </c>
      <c r="D4037" s="449" t="s">
        <v>60</v>
      </c>
      <c r="E4037" s="449" t="s">
        <v>5365</v>
      </c>
      <c r="F4037" s="450"/>
      <c r="G4037" s="450">
        <v>55.18</v>
      </c>
      <c r="H4037" s="426">
        <f t="shared" si="62"/>
        <v>55.18</v>
      </c>
    </row>
    <row r="4038" spans="1:8" x14ac:dyDescent="0.25">
      <c r="A4038" s="449"/>
      <c r="B4038" s="449">
        <v>7106</v>
      </c>
      <c r="C4038" s="439" t="s">
        <v>9969</v>
      </c>
      <c r="D4038" s="449" t="s">
        <v>60</v>
      </c>
      <c r="E4038" s="449" t="s">
        <v>5365</v>
      </c>
      <c r="F4038" s="450">
        <v>174.86</v>
      </c>
      <c r="G4038" s="450">
        <v>167.66</v>
      </c>
      <c r="H4038" s="426">
        <f t="shared" si="62"/>
        <v>174.86</v>
      </c>
    </row>
    <row r="4039" spans="1:8" x14ac:dyDescent="0.25">
      <c r="A4039" s="449"/>
      <c r="B4039" s="449">
        <v>7104</v>
      </c>
      <c r="C4039" s="439" t="s">
        <v>9970</v>
      </c>
      <c r="D4039" s="449" t="s">
        <v>60</v>
      </c>
      <c r="E4039" s="449" t="s">
        <v>5365</v>
      </c>
      <c r="F4039" s="450">
        <v>4.71</v>
      </c>
      <c r="G4039" s="450">
        <v>4.5199999999999996</v>
      </c>
      <c r="H4039" s="426">
        <f t="shared" si="62"/>
        <v>4.71</v>
      </c>
    </row>
    <row r="4040" spans="1:8" x14ac:dyDescent="0.25">
      <c r="A4040" s="449"/>
      <c r="B4040" s="449">
        <v>7136</v>
      </c>
      <c r="C4040" s="439" t="s">
        <v>9971</v>
      </c>
      <c r="D4040" s="449" t="s">
        <v>60</v>
      </c>
      <c r="E4040" s="449" t="s">
        <v>5365</v>
      </c>
      <c r="F4040" s="450">
        <v>8.2100000000000009</v>
      </c>
      <c r="G4040" s="450">
        <v>7.87</v>
      </c>
      <c r="H4040" s="426">
        <f t="shared" si="62"/>
        <v>8.2100000000000009</v>
      </c>
    </row>
    <row r="4041" spans="1:8" x14ac:dyDescent="0.25">
      <c r="A4041" s="449"/>
      <c r="B4041" s="449">
        <v>7128</v>
      </c>
      <c r="C4041" s="439" t="s">
        <v>9972</v>
      </c>
      <c r="D4041" s="449" t="s">
        <v>60</v>
      </c>
      <c r="E4041" s="449" t="s">
        <v>5365</v>
      </c>
      <c r="F4041" s="450">
        <v>10.65</v>
      </c>
      <c r="G4041" s="450">
        <v>10.210000000000001</v>
      </c>
      <c r="H4041" s="426">
        <f t="shared" si="62"/>
        <v>10.65</v>
      </c>
    </row>
    <row r="4042" spans="1:8" x14ac:dyDescent="0.25">
      <c r="A4042" s="449"/>
      <c r="B4042" s="449">
        <v>7108</v>
      </c>
      <c r="C4042" s="439" t="s">
        <v>9973</v>
      </c>
      <c r="D4042" s="449" t="s">
        <v>60</v>
      </c>
      <c r="E4042" s="449" t="s">
        <v>5365</v>
      </c>
      <c r="F4042" s="450">
        <v>10.62</v>
      </c>
      <c r="G4042" s="450">
        <v>10.18</v>
      </c>
      <c r="H4042" s="426">
        <f t="shared" si="62"/>
        <v>10.62</v>
      </c>
    </row>
    <row r="4043" spans="1:8" x14ac:dyDescent="0.25">
      <c r="A4043" s="449"/>
      <c r="B4043" s="449">
        <v>7129</v>
      </c>
      <c r="C4043" s="439" t="s">
        <v>9974</v>
      </c>
      <c r="D4043" s="449" t="s">
        <v>60</v>
      </c>
      <c r="E4043" s="449" t="s">
        <v>5365</v>
      </c>
      <c r="F4043" s="450">
        <v>12.5</v>
      </c>
      <c r="G4043" s="450">
        <v>11.99</v>
      </c>
      <c r="H4043" s="426">
        <f t="shared" si="62"/>
        <v>12.5</v>
      </c>
    </row>
    <row r="4044" spans="1:8" x14ac:dyDescent="0.25">
      <c r="A4044" s="449"/>
      <c r="B4044" s="449">
        <v>7130</v>
      </c>
      <c r="C4044" s="439" t="s">
        <v>9975</v>
      </c>
      <c r="D4044" s="449" t="s">
        <v>60</v>
      </c>
      <c r="E4044" s="449" t="s">
        <v>5365</v>
      </c>
      <c r="F4044" s="450">
        <v>18.16</v>
      </c>
      <c r="G4044" s="450">
        <v>17.420000000000002</v>
      </c>
      <c r="H4044" s="426">
        <f t="shared" ref="H4044:H4107" si="63">IF(F4044&gt;0,F4044,G4044)</f>
        <v>18.16</v>
      </c>
    </row>
    <row r="4045" spans="1:8" x14ac:dyDescent="0.25">
      <c r="A4045" s="449"/>
      <c r="B4045" s="449">
        <v>7131</v>
      </c>
      <c r="C4045" s="439" t="s">
        <v>9976</v>
      </c>
      <c r="D4045" s="449" t="s">
        <v>60</v>
      </c>
      <c r="E4045" s="449" t="s">
        <v>5365</v>
      </c>
      <c r="F4045" s="450">
        <v>22.21</v>
      </c>
      <c r="G4045" s="450">
        <v>21.3</v>
      </c>
      <c r="H4045" s="426">
        <f t="shared" si="63"/>
        <v>22.21</v>
      </c>
    </row>
    <row r="4046" spans="1:8" x14ac:dyDescent="0.25">
      <c r="A4046" s="449"/>
      <c r="B4046" s="449">
        <v>7132</v>
      </c>
      <c r="C4046" s="439" t="s">
        <v>9977</v>
      </c>
      <c r="D4046" s="449" t="s">
        <v>60</v>
      </c>
      <c r="E4046" s="449" t="s">
        <v>5365</v>
      </c>
      <c r="F4046" s="450">
        <v>52.3</v>
      </c>
      <c r="G4046" s="450">
        <v>50.15</v>
      </c>
      <c r="H4046" s="426">
        <f t="shared" si="63"/>
        <v>52.3</v>
      </c>
    </row>
    <row r="4047" spans="1:8" x14ac:dyDescent="0.25">
      <c r="A4047" s="449"/>
      <c r="B4047" s="449">
        <v>7133</v>
      </c>
      <c r="C4047" s="439" t="s">
        <v>9978</v>
      </c>
      <c r="D4047" s="449" t="s">
        <v>60</v>
      </c>
      <c r="E4047" s="449" t="s">
        <v>5365</v>
      </c>
      <c r="F4047" s="450">
        <v>120.86</v>
      </c>
      <c r="G4047" s="450">
        <v>115.88</v>
      </c>
      <c r="H4047" s="426">
        <f t="shared" si="63"/>
        <v>120.86</v>
      </c>
    </row>
    <row r="4048" spans="1:8" x14ac:dyDescent="0.25">
      <c r="A4048" s="449"/>
      <c r="B4048" s="449">
        <v>37422</v>
      </c>
      <c r="C4048" s="439" t="s">
        <v>9979</v>
      </c>
      <c r="D4048" s="449" t="s">
        <v>60</v>
      </c>
      <c r="E4048" s="449" t="s">
        <v>5365</v>
      </c>
      <c r="F4048" s="450">
        <v>87.35</v>
      </c>
      <c r="G4048" s="450">
        <v>58.47</v>
      </c>
      <c r="H4048" s="426">
        <f t="shared" si="63"/>
        <v>87.35</v>
      </c>
    </row>
    <row r="4049" spans="1:8" x14ac:dyDescent="0.25">
      <c r="A4049" s="449"/>
      <c r="B4049" s="449">
        <v>37420</v>
      </c>
      <c r="C4049" s="439" t="s">
        <v>9980</v>
      </c>
      <c r="D4049" s="449" t="s">
        <v>60</v>
      </c>
      <c r="E4049" s="449" t="s">
        <v>5365</v>
      </c>
      <c r="F4049" s="450">
        <v>68.28</v>
      </c>
      <c r="G4049" s="450">
        <v>45.71</v>
      </c>
      <c r="H4049" s="426">
        <f t="shared" si="63"/>
        <v>68.28</v>
      </c>
    </row>
    <row r="4050" spans="1:8" x14ac:dyDescent="0.25">
      <c r="A4050" s="449"/>
      <c r="B4050" s="449">
        <v>37421</v>
      </c>
      <c r="C4050" s="439" t="s">
        <v>9981</v>
      </c>
      <c r="D4050" s="449" t="s">
        <v>60</v>
      </c>
      <c r="E4050" s="449" t="s">
        <v>5365</v>
      </c>
      <c r="F4050" s="450">
        <v>93.31</v>
      </c>
      <c r="G4050" s="450">
        <v>62.47</v>
      </c>
      <c r="H4050" s="426">
        <f t="shared" si="63"/>
        <v>93.31</v>
      </c>
    </row>
    <row r="4051" spans="1:8" x14ac:dyDescent="0.25">
      <c r="A4051" s="449"/>
      <c r="B4051" s="449">
        <v>37443</v>
      </c>
      <c r="C4051" s="439" t="s">
        <v>9982</v>
      </c>
      <c r="D4051" s="449" t="s">
        <v>60</v>
      </c>
      <c r="E4051" s="449" t="s">
        <v>5365</v>
      </c>
      <c r="F4051" s="450">
        <v>236.31</v>
      </c>
      <c r="G4051" s="450">
        <v>202.82</v>
      </c>
      <c r="H4051" s="426">
        <f t="shared" si="63"/>
        <v>236.31</v>
      </c>
    </row>
    <row r="4052" spans="1:8" x14ac:dyDescent="0.25">
      <c r="A4052" s="449"/>
      <c r="B4052" s="449">
        <v>37444</v>
      </c>
      <c r="C4052" s="439" t="s">
        <v>9983</v>
      </c>
      <c r="D4052" s="449" t="s">
        <v>60</v>
      </c>
      <c r="E4052" s="449" t="s">
        <v>5365</v>
      </c>
      <c r="F4052" s="450">
        <v>240.32</v>
      </c>
      <c r="G4052" s="450">
        <v>206.26</v>
      </c>
      <c r="H4052" s="426">
        <f t="shared" si="63"/>
        <v>240.32</v>
      </c>
    </row>
    <row r="4053" spans="1:8" x14ac:dyDescent="0.25">
      <c r="A4053" s="449"/>
      <c r="B4053" s="449">
        <v>37445</v>
      </c>
      <c r="C4053" s="439" t="s">
        <v>9984</v>
      </c>
      <c r="D4053" s="449" t="s">
        <v>60</v>
      </c>
      <c r="E4053" s="449" t="s">
        <v>5365</v>
      </c>
      <c r="F4053" s="450">
        <v>364.26</v>
      </c>
      <c r="G4053" s="450">
        <v>312.63</v>
      </c>
      <c r="H4053" s="426">
        <f t="shared" si="63"/>
        <v>364.26</v>
      </c>
    </row>
    <row r="4054" spans="1:8" x14ac:dyDescent="0.25">
      <c r="A4054" s="449"/>
      <c r="B4054" s="449">
        <v>37446</v>
      </c>
      <c r="C4054" s="439" t="s">
        <v>9985</v>
      </c>
      <c r="D4054" s="449" t="s">
        <v>60</v>
      </c>
      <c r="E4054" s="449" t="s">
        <v>5365</v>
      </c>
      <c r="F4054" s="450">
        <v>397.11</v>
      </c>
      <c r="G4054" s="450">
        <v>340.82</v>
      </c>
      <c r="H4054" s="426">
        <f t="shared" si="63"/>
        <v>397.11</v>
      </c>
    </row>
    <row r="4055" spans="1:8" x14ac:dyDescent="0.25">
      <c r="A4055" s="449"/>
      <c r="B4055" s="449">
        <v>37447</v>
      </c>
      <c r="C4055" s="439" t="s">
        <v>9986</v>
      </c>
      <c r="D4055" s="449" t="s">
        <v>60</v>
      </c>
      <c r="E4055" s="449" t="s">
        <v>5365</v>
      </c>
      <c r="F4055" s="450">
        <v>403.32</v>
      </c>
      <c r="G4055" s="450">
        <v>346.15</v>
      </c>
      <c r="H4055" s="426">
        <f t="shared" si="63"/>
        <v>403.32</v>
      </c>
    </row>
    <row r="4056" spans="1:8" x14ac:dyDescent="0.25">
      <c r="A4056" s="449"/>
      <c r="B4056" s="449">
        <v>37448</v>
      </c>
      <c r="C4056" s="439" t="s">
        <v>9987</v>
      </c>
      <c r="D4056" s="449" t="s">
        <v>60</v>
      </c>
      <c r="E4056" s="449" t="s">
        <v>5365</v>
      </c>
      <c r="F4056" s="450">
        <v>553.22</v>
      </c>
      <c r="G4056" s="450">
        <v>474.8</v>
      </c>
      <c r="H4056" s="426">
        <f t="shared" si="63"/>
        <v>553.22</v>
      </c>
    </row>
    <row r="4057" spans="1:8" x14ac:dyDescent="0.25">
      <c r="A4057" s="449"/>
      <c r="B4057" s="449">
        <v>37440</v>
      </c>
      <c r="C4057" s="439" t="s">
        <v>9988</v>
      </c>
      <c r="D4057" s="449" t="s">
        <v>60</v>
      </c>
      <c r="E4057" s="449" t="s">
        <v>5365</v>
      </c>
      <c r="F4057" s="450">
        <v>187.57</v>
      </c>
      <c r="G4057" s="450">
        <v>160.97999999999999</v>
      </c>
      <c r="H4057" s="426">
        <f t="shared" si="63"/>
        <v>187.57</v>
      </c>
    </row>
    <row r="4058" spans="1:8" x14ac:dyDescent="0.25">
      <c r="A4058" s="449"/>
      <c r="B4058" s="449">
        <v>37441</v>
      </c>
      <c r="C4058" s="439" t="s">
        <v>9989</v>
      </c>
      <c r="D4058" s="449" t="s">
        <v>60</v>
      </c>
      <c r="E4058" s="449" t="s">
        <v>5365</v>
      </c>
      <c r="F4058" s="450">
        <v>187.57</v>
      </c>
      <c r="G4058" s="450">
        <v>160.97999999999999</v>
      </c>
      <c r="H4058" s="426">
        <f t="shared" si="63"/>
        <v>187.57</v>
      </c>
    </row>
    <row r="4059" spans="1:8" x14ac:dyDescent="0.25">
      <c r="A4059" s="449"/>
      <c r="B4059" s="449">
        <v>37442</v>
      </c>
      <c r="C4059" s="439" t="s">
        <v>9990</v>
      </c>
      <c r="D4059" s="449" t="s">
        <v>60</v>
      </c>
      <c r="E4059" s="449" t="s">
        <v>5365</v>
      </c>
      <c r="F4059" s="450">
        <v>225.92</v>
      </c>
      <c r="G4059" s="450">
        <v>193.89</v>
      </c>
      <c r="H4059" s="426">
        <f t="shared" si="63"/>
        <v>225.92</v>
      </c>
    </row>
    <row r="4060" spans="1:8" x14ac:dyDescent="0.25">
      <c r="A4060" s="449"/>
      <c r="B4060" s="449">
        <v>38017</v>
      </c>
      <c r="C4060" s="439" t="s">
        <v>9991</v>
      </c>
      <c r="D4060" s="449" t="s">
        <v>60</v>
      </c>
      <c r="E4060" s="449" t="s">
        <v>5365</v>
      </c>
      <c r="F4060" s="450">
        <v>13.39</v>
      </c>
      <c r="G4060" s="450">
        <v>10.43</v>
      </c>
      <c r="H4060" s="426">
        <f t="shared" si="63"/>
        <v>13.39</v>
      </c>
    </row>
    <row r="4061" spans="1:8" x14ac:dyDescent="0.25">
      <c r="A4061" s="449"/>
      <c r="B4061" s="449">
        <v>38018</v>
      </c>
      <c r="C4061" s="439" t="s">
        <v>9992</v>
      </c>
      <c r="D4061" s="449" t="s">
        <v>60</v>
      </c>
      <c r="E4061" s="449" t="s">
        <v>5365</v>
      </c>
      <c r="F4061" s="450">
        <v>15.06</v>
      </c>
      <c r="G4061" s="450">
        <v>11.72</v>
      </c>
      <c r="H4061" s="426">
        <f t="shared" si="63"/>
        <v>15.06</v>
      </c>
    </row>
    <row r="4062" spans="1:8" x14ac:dyDescent="0.25">
      <c r="A4062" s="449"/>
      <c r="B4062" s="449">
        <v>39895</v>
      </c>
      <c r="C4062" s="439" t="s">
        <v>9993</v>
      </c>
      <c r="D4062" s="449" t="s">
        <v>60</v>
      </c>
      <c r="E4062" s="449" t="s">
        <v>5365</v>
      </c>
      <c r="F4062" s="450"/>
      <c r="G4062" s="450">
        <v>53.83</v>
      </c>
      <c r="H4062" s="426">
        <f t="shared" si="63"/>
        <v>53.83</v>
      </c>
    </row>
    <row r="4063" spans="1:8" x14ac:dyDescent="0.25">
      <c r="A4063" s="449"/>
      <c r="B4063" s="449">
        <v>39896</v>
      </c>
      <c r="C4063" s="439" t="s">
        <v>9994</v>
      </c>
      <c r="D4063" s="449" t="s">
        <v>60</v>
      </c>
      <c r="E4063" s="449" t="s">
        <v>5365</v>
      </c>
      <c r="F4063" s="450"/>
      <c r="G4063" s="450">
        <v>78.89</v>
      </c>
      <c r="H4063" s="426">
        <f t="shared" si="63"/>
        <v>78.89</v>
      </c>
    </row>
    <row r="4064" spans="1:8" x14ac:dyDescent="0.25">
      <c r="A4064" s="449"/>
      <c r="B4064" s="449">
        <v>44038</v>
      </c>
      <c r="C4064" s="439" t="s">
        <v>13646</v>
      </c>
      <c r="D4064" s="449" t="s">
        <v>60</v>
      </c>
      <c r="E4064" s="449" t="s">
        <v>5365</v>
      </c>
      <c r="F4064" s="450"/>
      <c r="G4064" s="450">
        <v>232.72</v>
      </c>
      <c r="H4064" s="426">
        <f t="shared" si="63"/>
        <v>232.72</v>
      </c>
    </row>
    <row r="4065" spans="1:8" x14ac:dyDescent="0.25">
      <c r="A4065" s="449"/>
      <c r="B4065" s="449">
        <v>44040</v>
      </c>
      <c r="C4065" s="439" t="s">
        <v>13647</v>
      </c>
      <c r="D4065" s="449" t="s">
        <v>60</v>
      </c>
      <c r="E4065" s="449" t="s">
        <v>5365</v>
      </c>
      <c r="F4065" s="450"/>
      <c r="G4065" s="450">
        <v>296.93</v>
      </c>
      <c r="H4065" s="426">
        <f t="shared" si="63"/>
        <v>296.93</v>
      </c>
    </row>
    <row r="4066" spans="1:8" x14ac:dyDescent="0.25">
      <c r="A4066" s="449"/>
      <c r="B4066" s="449">
        <v>44035</v>
      </c>
      <c r="C4066" s="439" t="s">
        <v>13648</v>
      </c>
      <c r="D4066" s="449" t="s">
        <v>60</v>
      </c>
      <c r="E4066" s="449" t="s">
        <v>5365</v>
      </c>
      <c r="F4066" s="450"/>
      <c r="G4066" s="450">
        <v>138.46</v>
      </c>
      <c r="H4066" s="426">
        <f t="shared" si="63"/>
        <v>138.46</v>
      </c>
    </row>
    <row r="4067" spans="1:8" x14ac:dyDescent="0.25">
      <c r="A4067" s="449"/>
      <c r="B4067" s="449">
        <v>44037</v>
      </c>
      <c r="C4067" s="439" t="s">
        <v>13649</v>
      </c>
      <c r="D4067" s="449" t="s">
        <v>60</v>
      </c>
      <c r="E4067" s="449" t="s">
        <v>5365</v>
      </c>
      <c r="F4067" s="450"/>
      <c r="G4067" s="450">
        <v>176.17</v>
      </c>
      <c r="H4067" s="426">
        <f t="shared" si="63"/>
        <v>176.17</v>
      </c>
    </row>
    <row r="4068" spans="1:8" x14ac:dyDescent="0.25">
      <c r="A4068" s="449"/>
      <c r="B4068" s="449">
        <v>44033</v>
      </c>
      <c r="C4068" s="439" t="s">
        <v>13650</v>
      </c>
      <c r="D4068" s="449" t="s">
        <v>60</v>
      </c>
      <c r="E4068" s="449" t="s">
        <v>5365</v>
      </c>
      <c r="F4068" s="450"/>
      <c r="G4068" s="450">
        <v>54.76</v>
      </c>
      <c r="H4068" s="426">
        <f t="shared" si="63"/>
        <v>54.76</v>
      </c>
    </row>
    <row r="4069" spans="1:8" x14ac:dyDescent="0.25">
      <c r="A4069" s="449"/>
      <c r="B4069" s="449">
        <v>44034</v>
      </c>
      <c r="C4069" s="439" t="s">
        <v>13651</v>
      </c>
      <c r="D4069" s="449" t="s">
        <v>60</v>
      </c>
      <c r="E4069" s="449" t="s">
        <v>5365</v>
      </c>
      <c r="F4069" s="450"/>
      <c r="G4069" s="450">
        <v>75.27</v>
      </c>
      <c r="H4069" s="426">
        <f t="shared" si="63"/>
        <v>75.27</v>
      </c>
    </row>
    <row r="4070" spans="1:8" x14ac:dyDescent="0.25">
      <c r="A4070" s="449"/>
      <c r="B4070" s="449">
        <v>44028</v>
      </c>
      <c r="C4070" s="439" t="s">
        <v>13652</v>
      </c>
      <c r="D4070" s="449" t="s">
        <v>60</v>
      </c>
      <c r="E4070" s="449" t="s">
        <v>5365</v>
      </c>
      <c r="F4070" s="450"/>
      <c r="G4070" s="450">
        <v>21.98</v>
      </c>
      <c r="H4070" s="426">
        <f t="shared" si="63"/>
        <v>21.98</v>
      </c>
    </row>
    <row r="4071" spans="1:8" x14ac:dyDescent="0.25">
      <c r="A4071" s="449"/>
      <c r="B4071" s="449">
        <v>44029</v>
      </c>
      <c r="C4071" s="439" t="s">
        <v>13653</v>
      </c>
      <c r="D4071" s="449" t="s">
        <v>60</v>
      </c>
      <c r="E4071" s="449" t="s">
        <v>5365</v>
      </c>
      <c r="F4071" s="450"/>
      <c r="G4071" s="450">
        <v>23.36</v>
      </c>
      <c r="H4071" s="426">
        <f t="shared" si="63"/>
        <v>23.36</v>
      </c>
    </row>
    <row r="4072" spans="1:8" x14ac:dyDescent="0.25">
      <c r="A4072" s="449"/>
      <c r="B4072" s="449">
        <v>44030</v>
      </c>
      <c r="C4072" s="439" t="s">
        <v>13654</v>
      </c>
      <c r="D4072" s="449" t="s">
        <v>60</v>
      </c>
      <c r="E4072" s="449" t="s">
        <v>5365</v>
      </c>
      <c r="F4072" s="450"/>
      <c r="G4072" s="450">
        <v>28.06</v>
      </c>
      <c r="H4072" s="426">
        <f t="shared" si="63"/>
        <v>28.06</v>
      </c>
    </row>
    <row r="4073" spans="1:8" x14ac:dyDescent="0.25">
      <c r="A4073" s="449"/>
      <c r="B4073" s="449">
        <v>44031</v>
      </c>
      <c r="C4073" s="439" t="s">
        <v>13655</v>
      </c>
      <c r="D4073" s="449" t="s">
        <v>60</v>
      </c>
      <c r="E4073" s="449" t="s">
        <v>5365</v>
      </c>
      <c r="F4073" s="450"/>
      <c r="G4073" s="450">
        <v>34.450000000000003</v>
      </c>
      <c r="H4073" s="426">
        <f t="shared" si="63"/>
        <v>34.450000000000003</v>
      </c>
    </row>
    <row r="4074" spans="1:8" x14ac:dyDescent="0.25">
      <c r="A4074" s="449"/>
      <c r="B4074" s="449">
        <v>44032</v>
      </c>
      <c r="C4074" s="439" t="s">
        <v>13656</v>
      </c>
      <c r="D4074" s="449" t="s">
        <v>60</v>
      </c>
      <c r="E4074" s="449" t="s">
        <v>5365</v>
      </c>
      <c r="F4074" s="450"/>
      <c r="G4074" s="450">
        <v>39.090000000000003</v>
      </c>
      <c r="H4074" s="426">
        <f t="shared" si="63"/>
        <v>39.090000000000003</v>
      </c>
    </row>
    <row r="4075" spans="1:8" x14ac:dyDescent="0.25">
      <c r="A4075" s="449"/>
      <c r="B4075" s="449">
        <v>44036</v>
      </c>
      <c r="C4075" s="439" t="s">
        <v>13657</v>
      </c>
      <c r="D4075" s="449" t="s">
        <v>60</v>
      </c>
      <c r="E4075" s="449" t="s">
        <v>5365</v>
      </c>
      <c r="F4075" s="450"/>
      <c r="G4075" s="450">
        <v>16.14</v>
      </c>
      <c r="H4075" s="426">
        <f t="shared" si="63"/>
        <v>16.14</v>
      </c>
    </row>
    <row r="4076" spans="1:8" x14ac:dyDescent="0.25">
      <c r="A4076" s="449"/>
      <c r="B4076" s="449">
        <v>44039</v>
      </c>
      <c r="C4076" s="439" t="s">
        <v>13658</v>
      </c>
      <c r="D4076" s="449" t="s">
        <v>60</v>
      </c>
      <c r="E4076" s="449" t="s">
        <v>5365</v>
      </c>
      <c r="F4076" s="450"/>
      <c r="G4076" s="450">
        <v>19.64</v>
      </c>
      <c r="H4076" s="426">
        <f t="shared" si="63"/>
        <v>19.64</v>
      </c>
    </row>
    <row r="4077" spans="1:8" x14ac:dyDescent="0.25">
      <c r="A4077" s="449"/>
      <c r="B4077" s="449">
        <v>38873</v>
      </c>
      <c r="C4077" s="439" t="s">
        <v>9995</v>
      </c>
      <c r="D4077" s="449" t="s">
        <v>60</v>
      </c>
      <c r="E4077" s="449" t="s">
        <v>5365</v>
      </c>
      <c r="F4077" s="450">
        <v>26.84</v>
      </c>
      <c r="G4077" s="450">
        <v>16.77</v>
      </c>
      <c r="H4077" s="426">
        <f t="shared" si="63"/>
        <v>26.84</v>
      </c>
    </row>
    <row r="4078" spans="1:8" x14ac:dyDescent="0.25">
      <c r="A4078" s="449"/>
      <c r="B4078" s="449">
        <v>38874</v>
      </c>
      <c r="C4078" s="439" t="s">
        <v>9996</v>
      </c>
      <c r="D4078" s="449" t="s">
        <v>60</v>
      </c>
      <c r="E4078" s="449" t="s">
        <v>5365</v>
      </c>
      <c r="F4078" s="450">
        <v>33.979999999999997</v>
      </c>
      <c r="G4078" s="450">
        <v>21.24</v>
      </c>
      <c r="H4078" s="426">
        <f t="shared" si="63"/>
        <v>33.979999999999997</v>
      </c>
    </row>
    <row r="4079" spans="1:8" x14ac:dyDescent="0.25">
      <c r="A4079" s="449"/>
      <c r="B4079" s="449">
        <v>38875</v>
      </c>
      <c r="C4079" s="439" t="s">
        <v>9997</v>
      </c>
      <c r="D4079" s="449" t="s">
        <v>60</v>
      </c>
      <c r="E4079" s="449" t="s">
        <v>5365</v>
      </c>
      <c r="F4079" s="450">
        <v>53.86</v>
      </c>
      <c r="G4079" s="450">
        <v>33.659999999999997</v>
      </c>
      <c r="H4079" s="426">
        <f t="shared" si="63"/>
        <v>53.86</v>
      </c>
    </row>
    <row r="4080" spans="1:8" x14ac:dyDescent="0.25">
      <c r="A4080" s="449"/>
      <c r="B4080" s="449">
        <v>38876</v>
      </c>
      <c r="C4080" s="439" t="s">
        <v>9998</v>
      </c>
      <c r="D4080" s="449" t="s">
        <v>60</v>
      </c>
      <c r="E4080" s="449" t="s">
        <v>5365</v>
      </c>
      <c r="F4080" s="450">
        <v>72.37</v>
      </c>
      <c r="G4080" s="450">
        <v>45.23</v>
      </c>
      <c r="H4080" s="426">
        <f t="shared" si="63"/>
        <v>72.37</v>
      </c>
    </row>
    <row r="4081" spans="1:8" x14ac:dyDescent="0.25">
      <c r="A4081" s="449"/>
      <c r="B4081" s="449">
        <v>39000</v>
      </c>
      <c r="C4081" s="439" t="s">
        <v>9999</v>
      </c>
      <c r="D4081" s="449" t="s">
        <v>60</v>
      </c>
      <c r="E4081" s="449" t="s">
        <v>5365</v>
      </c>
      <c r="F4081" s="450">
        <v>32.119999999999997</v>
      </c>
      <c r="G4081" s="450">
        <v>36.32</v>
      </c>
      <c r="H4081" s="426">
        <f t="shared" si="63"/>
        <v>32.119999999999997</v>
      </c>
    </row>
    <row r="4082" spans="1:8" x14ac:dyDescent="0.25">
      <c r="A4082" s="449"/>
      <c r="B4082" s="449">
        <v>38674</v>
      </c>
      <c r="C4082" s="439" t="s">
        <v>10000</v>
      </c>
      <c r="D4082" s="449" t="s">
        <v>60</v>
      </c>
      <c r="E4082" s="449" t="s">
        <v>5365</v>
      </c>
      <c r="F4082" s="450">
        <v>45.06</v>
      </c>
      <c r="G4082" s="450">
        <v>35.090000000000003</v>
      </c>
      <c r="H4082" s="426">
        <f t="shared" si="63"/>
        <v>45.06</v>
      </c>
    </row>
    <row r="4083" spans="1:8" x14ac:dyDescent="0.25">
      <c r="A4083" s="449"/>
      <c r="B4083" s="449">
        <v>38019</v>
      </c>
      <c r="C4083" s="439" t="s">
        <v>10001</v>
      </c>
      <c r="D4083" s="449" t="s">
        <v>60</v>
      </c>
      <c r="E4083" s="449" t="s">
        <v>5365</v>
      </c>
      <c r="F4083" s="450">
        <v>9.5299999999999994</v>
      </c>
      <c r="G4083" s="450">
        <v>7.42</v>
      </c>
      <c r="H4083" s="426">
        <f t="shared" si="63"/>
        <v>9.5299999999999994</v>
      </c>
    </row>
    <row r="4084" spans="1:8" x14ac:dyDescent="0.25">
      <c r="A4084" s="449"/>
      <c r="B4084" s="449">
        <v>38020</v>
      </c>
      <c r="C4084" s="439" t="s">
        <v>10002</v>
      </c>
      <c r="D4084" s="449" t="s">
        <v>60</v>
      </c>
      <c r="E4084" s="449" t="s">
        <v>5365</v>
      </c>
      <c r="F4084" s="450">
        <v>11.74</v>
      </c>
      <c r="G4084" s="450">
        <v>9.14</v>
      </c>
      <c r="H4084" s="426">
        <f t="shared" si="63"/>
        <v>11.74</v>
      </c>
    </row>
    <row r="4085" spans="1:8" x14ac:dyDescent="0.25">
      <c r="A4085" s="449"/>
      <c r="B4085" s="449">
        <v>38454</v>
      </c>
      <c r="C4085" s="439" t="s">
        <v>10003</v>
      </c>
      <c r="D4085" s="449" t="s">
        <v>60</v>
      </c>
      <c r="E4085" s="449" t="s">
        <v>5365</v>
      </c>
      <c r="F4085" s="450">
        <v>12.04</v>
      </c>
      <c r="G4085" s="450">
        <v>13.62</v>
      </c>
      <c r="H4085" s="426">
        <f t="shared" si="63"/>
        <v>12.04</v>
      </c>
    </row>
    <row r="4086" spans="1:8" x14ac:dyDescent="0.25">
      <c r="A4086" s="449"/>
      <c r="B4086" s="449">
        <v>38455</v>
      </c>
      <c r="C4086" s="439" t="s">
        <v>10004</v>
      </c>
      <c r="D4086" s="449" t="s">
        <v>60</v>
      </c>
      <c r="E4086" s="449" t="s">
        <v>5365</v>
      </c>
      <c r="F4086" s="450">
        <v>16.12</v>
      </c>
      <c r="G4086" s="450">
        <v>18.23</v>
      </c>
      <c r="H4086" s="426">
        <f t="shared" si="63"/>
        <v>16.12</v>
      </c>
    </row>
    <row r="4087" spans="1:8" x14ac:dyDescent="0.25">
      <c r="A4087" s="449"/>
      <c r="B4087" s="449">
        <v>38462</v>
      </c>
      <c r="C4087" s="439" t="s">
        <v>10005</v>
      </c>
      <c r="D4087" s="449" t="s">
        <v>60</v>
      </c>
      <c r="E4087" s="449" t="s">
        <v>5365</v>
      </c>
      <c r="F4087" s="450">
        <v>259.95999999999998</v>
      </c>
      <c r="G4087" s="450">
        <v>293.94</v>
      </c>
      <c r="H4087" s="426">
        <f t="shared" si="63"/>
        <v>259.95999999999998</v>
      </c>
    </row>
    <row r="4088" spans="1:8" x14ac:dyDescent="0.25">
      <c r="A4088" s="449"/>
      <c r="B4088" s="449">
        <v>36362</v>
      </c>
      <c r="C4088" s="439" t="s">
        <v>10006</v>
      </c>
      <c r="D4088" s="449" t="s">
        <v>60</v>
      </c>
      <c r="E4088" s="449" t="s">
        <v>5365</v>
      </c>
      <c r="F4088" s="450">
        <v>3.59</v>
      </c>
      <c r="G4088" s="450">
        <v>4.0599999999999996</v>
      </c>
      <c r="H4088" s="426">
        <f t="shared" si="63"/>
        <v>3.59</v>
      </c>
    </row>
    <row r="4089" spans="1:8" x14ac:dyDescent="0.25">
      <c r="A4089" s="449"/>
      <c r="B4089" s="449">
        <v>36298</v>
      </c>
      <c r="C4089" s="439" t="s">
        <v>10007</v>
      </c>
      <c r="D4089" s="449" t="s">
        <v>60</v>
      </c>
      <c r="E4089" s="449" t="s">
        <v>5365</v>
      </c>
      <c r="F4089" s="450">
        <v>3.09</v>
      </c>
      <c r="G4089" s="450">
        <v>3.49</v>
      </c>
      <c r="H4089" s="426">
        <f t="shared" si="63"/>
        <v>3.09</v>
      </c>
    </row>
    <row r="4090" spans="1:8" x14ac:dyDescent="0.25">
      <c r="A4090" s="449"/>
      <c r="B4090" s="449">
        <v>38456</v>
      </c>
      <c r="C4090" s="439" t="s">
        <v>10008</v>
      </c>
      <c r="D4090" s="449" t="s">
        <v>60</v>
      </c>
      <c r="E4090" s="449" t="s">
        <v>5365</v>
      </c>
      <c r="F4090" s="450">
        <v>7.69</v>
      </c>
      <c r="G4090" s="450">
        <v>8.69</v>
      </c>
      <c r="H4090" s="426">
        <f t="shared" si="63"/>
        <v>7.69</v>
      </c>
    </row>
    <row r="4091" spans="1:8" x14ac:dyDescent="0.25">
      <c r="A4091" s="449"/>
      <c r="B4091" s="449">
        <v>38457</v>
      </c>
      <c r="C4091" s="439" t="s">
        <v>10009</v>
      </c>
      <c r="D4091" s="449" t="s">
        <v>60</v>
      </c>
      <c r="E4091" s="449" t="s">
        <v>5365</v>
      </c>
      <c r="F4091" s="450">
        <v>14.01</v>
      </c>
      <c r="G4091" s="450">
        <v>15.84</v>
      </c>
      <c r="H4091" s="426">
        <f t="shared" si="63"/>
        <v>14.01</v>
      </c>
    </row>
    <row r="4092" spans="1:8" x14ac:dyDescent="0.25">
      <c r="A4092" s="449"/>
      <c r="B4092" s="449">
        <v>38458</v>
      </c>
      <c r="C4092" s="439" t="s">
        <v>10010</v>
      </c>
      <c r="D4092" s="449" t="s">
        <v>60</v>
      </c>
      <c r="E4092" s="449" t="s">
        <v>5365</v>
      </c>
      <c r="F4092" s="450">
        <v>26.98</v>
      </c>
      <c r="G4092" s="450">
        <v>30.51</v>
      </c>
      <c r="H4092" s="426">
        <f t="shared" si="63"/>
        <v>26.98</v>
      </c>
    </row>
    <row r="4093" spans="1:8" x14ac:dyDescent="0.25">
      <c r="A4093" s="449"/>
      <c r="B4093" s="449">
        <v>38459</v>
      </c>
      <c r="C4093" s="439" t="s">
        <v>10011</v>
      </c>
      <c r="D4093" s="449" t="s">
        <v>60</v>
      </c>
      <c r="E4093" s="449" t="s">
        <v>5365</v>
      </c>
      <c r="F4093" s="450">
        <v>42.42</v>
      </c>
      <c r="G4093" s="450">
        <v>47.96</v>
      </c>
      <c r="H4093" s="426">
        <f t="shared" si="63"/>
        <v>42.42</v>
      </c>
    </row>
    <row r="4094" spans="1:8" x14ac:dyDescent="0.25">
      <c r="A4094" s="449"/>
      <c r="B4094" s="449">
        <v>38460</v>
      </c>
      <c r="C4094" s="439" t="s">
        <v>10012</v>
      </c>
      <c r="D4094" s="449" t="s">
        <v>60</v>
      </c>
      <c r="E4094" s="449" t="s">
        <v>5365</v>
      </c>
      <c r="F4094" s="450">
        <v>91</v>
      </c>
      <c r="G4094" s="450">
        <v>102.89</v>
      </c>
      <c r="H4094" s="426">
        <f t="shared" si="63"/>
        <v>91</v>
      </c>
    </row>
    <row r="4095" spans="1:8" x14ac:dyDescent="0.25">
      <c r="A4095" s="449"/>
      <c r="B4095" s="449">
        <v>38461</v>
      </c>
      <c r="C4095" s="439" t="s">
        <v>10013</v>
      </c>
      <c r="D4095" s="449" t="s">
        <v>60</v>
      </c>
      <c r="E4095" s="449" t="s">
        <v>5365</v>
      </c>
      <c r="F4095" s="450">
        <v>122.11</v>
      </c>
      <c r="G4095" s="450">
        <v>138.08000000000001</v>
      </c>
      <c r="H4095" s="426">
        <f t="shared" si="63"/>
        <v>122.11</v>
      </c>
    </row>
    <row r="4096" spans="1:8" x14ac:dyDescent="0.25">
      <c r="A4096" s="449"/>
      <c r="B4096" s="449">
        <v>7094</v>
      </c>
      <c r="C4096" s="439" t="s">
        <v>10014</v>
      </c>
      <c r="D4096" s="449" t="s">
        <v>60</v>
      </c>
      <c r="E4096" s="449" t="s">
        <v>5365</v>
      </c>
      <c r="F4096" s="450">
        <v>15.39</v>
      </c>
      <c r="G4096" s="450">
        <v>14.75</v>
      </c>
      <c r="H4096" s="426">
        <f t="shared" si="63"/>
        <v>15.39</v>
      </c>
    </row>
    <row r="4097" spans="1:8" x14ac:dyDescent="0.25">
      <c r="A4097" s="449"/>
      <c r="B4097" s="449">
        <v>7116</v>
      </c>
      <c r="C4097" s="439" t="s">
        <v>10015</v>
      </c>
      <c r="D4097" s="449" t="s">
        <v>60</v>
      </c>
      <c r="E4097" s="449" t="s">
        <v>5365</v>
      </c>
      <c r="F4097" s="450">
        <v>4.4000000000000004</v>
      </c>
      <c r="G4097" s="450">
        <v>4.42</v>
      </c>
      <c r="H4097" s="426">
        <f t="shared" si="63"/>
        <v>4.4000000000000004</v>
      </c>
    </row>
    <row r="4098" spans="1:8" x14ac:dyDescent="0.25">
      <c r="A4098" s="449"/>
      <c r="B4098" s="449">
        <v>7118</v>
      </c>
      <c r="C4098" s="439" t="s">
        <v>10016</v>
      </c>
      <c r="D4098" s="449" t="s">
        <v>60</v>
      </c>
      <c r="E4098" s="449" t="s">
        <v>5365</v>
      </c>
      <c r="F4098" s="450">
        <v>31.64</v>
      </c>
      <c r="G4098" s="450">
        <v>30.34</v>
      </c>
      <c r="H4098" s="426">
        <f t="shared" si="63"/>
        <v>31.64</v>
      </c>
    </row>
    <row r="4099" spans="1:8" x14ac:dyDescent="0.25">
      <c r="A4099" s="449"/>
      <c r="B4099" s="449">
        <v>7098</v>
      </c>
      <c r="C4099" s="439" t="s">
        <v>10017</v>
      </c>
      <c r="D4099" s="449" t="s">
        <v>60</v>
      </c>
      <c r="E4099" s="449" t="s">
        <v>5365</v>
      </c>
      <c r="F4099" s="450">
        <v>4.7</v>
      </c>
      <c r="G4099" s="450">
        <v>4.51</v>
      </c>
      <c r="H4099" s="426">
        <f t="shared" si="63"/>
        <v>4.7</v>
      </c>
    </row>
    <row r="4100" spans="1:8" x14ac:dyDescent="0.25">
      <c r="A4100" s="449"/>
      <c r="B4100" s="449">
        <v>7110</v>
      </c>
      <c r="C4100" s="439" t="s">
        <v>10018</v>
      </c>
      <c r="D4100" s="449" t="s">
        <v>60</v>
      </c>
      <c r="E4100" s="449" t="s">
        <v>5365</v>
      </c>
      <c r="F4100" s="450">
        <v>60.16</v>
      </c>
      <c r="G4100" s="450">
        <v>57.68</v>
      </c>
      <c r="H4100" s="426">
        <f t="shared" si="63"/>
        <v>60.16</v>
      </c>
    </row>
    <row r="4101" spans="1:8" x14ac:dyDescent="0.25">
      <c r="A4101" s="449"/>
      <c r="B4101" s="449">
        <v>7123</v>
      </c>
      <c r="C4101" s="439" t="s">
        <v>10019</v>
      </c>
      <c r="D4101" s="449" t="s">
        <v>60</v>
      </c>
      <c r="E4101" s="449" t="s">
        <v>5365</v>
      </c>
      <c r="F4101" s="450">
        <v>5.69</v>
      </c>
      <c r="G4101" s="450">
        <v>5.45</v>
      </c>
      <c r="H4101" s="426">
        <f t="shared" si="63"/>
        <v>5.69</v>
      </c>
    </row>
    <row r="4102" spans="1:8" x14ac:dyDescent="0.25">
      <c r="A4102" s="449"/>
      <c r="B4102" s="449">
        <v>7121</v>
      </c>
      <c r="C4102" s="439" t="s">
        <v>10020</v>
      </c>
      <c r="D4102" s="449" t="s">
        <v>60</v>
      </c>
      <c r="E4102" s="449" t="s">
        <v>5365</v>
      </c>
      <c r="F4102" s="450">
        <v>11.25</v>
      </c>
      <c r="G4102" s="450">
        <v>10.79</v>
      </c>
      <c r="H4102" s="426">
        <f t="shared" si="63"/>
        <v>11.25</v>
      </c>
    </row>
    <row r="4103" spans="1:8" x14ac:dyDescent="0.25">
      <c r="A4103" s="449"/>
      <c r="B4103" s="449">
        <v>7137</v>
      </c>
      <c r="C4103" s="439" t="s">
        <v>10021</v>
      </c>
      <c r="D4103" s="449" t="s">
        <v>60</v>
      </c>
      <c r="E4103" s="449" t="s">
        <v>5365</v>
      </c>
      <c r="F4103" s="450">
        <v>12.29</v>
      </c>
      <c r="G4103" s="450">
        <v>11.78</v>
      </c>
      <c r="H4103" s="426">
        <f t="shared" si="63"/>
        <v>12.29</v>
      </c>
    </row>
    <row r="4104" spans="1:8" x14ac:dyDescent="0.25">
      <c r="A4104" s="449"/>
      <c r="B4104" s="449">
        <v>7122</v>
      </c>
      <c r="C4104" s="439" t="s">
        <v>10022</v>
      </c>
      <c r="D4104" s="449" t="s">
        <v>60</v>
      </c>
      <c r="E4104" s="449" t="s">
        <v>5365</v>
      </c>
      <c r="F4104" s="450">
        <v>13.53</v>
      </c>
      <c r="G4104" s="450">
        <v>12.97</v>
      </c>
      <c r="H4104" s="426">
        <f t="shared" si="63"/>
        <v>13.53</v>
      </c>
    </row>
    <row r="4105" spans="1:8" x14ac:dyDescent="0.25">
      <c r="A4105" s="449"/>
      <c r="B4105" s="449">
        <v>7114</v>
      </c>
      <c r="C4105" s="439" t="s">
        <v>10023</v>
      </c>
      <c r="D4105" s="449" t="s">
        <v>60</v>
      </c>
      <c r="E4105" s="449" t="s">
        <v>5365</v>
      </c>
      <c r="F4105" s="450">
        <v>15.73</v>
      </c>
      <c r="G4105" s="450">
        <v>15.08</v>
      </c>
      <c r="H4105" s="426">
        <f t="shared" si="63"/>
        <v>15.73</v>
      </c>
    </row>
    <row r="4106" spans="1:8" x14ac:dyDescent="0.25">
      <c r="A4106" s="449"/>
      <c r="B4106" s="449">
        <v>7109</v>
      </c>
      <c r="C4106" s="439" t="s">
        <v>10024</v>
      </c>
      <c r="D4106" s="449" t="s">
        <v>60</v>
      </c>
      <c r="E4106" s="449" t="s">
        <v>5365</v>
      </c>
      <c r="F4106" s="450">
        <v>3.12</v>
      </c>
      <c r="G4106" s="450">
        <v>2.99</v>
      </c>
      <c r="H4106" s="426">
        <f t="shared" si="63"/>
        <v>3.12</v>
      </c>
    </row>
    <row r="4107" spans="1:8" x14ac:dyDescent="0.25">
      <c r="A4107" s="449"/>
      <c r="B4107" s="449">
        <v>7135</v>
      </c>
      <c r="C4107" s="439" t="s">
        <v>10025</v>
      </c>
      <c r="D4107" s="449" t="s">
        <v>60</v>
      </c>
      <c r="E4107" s="449" t="s">
        <v>5365</v>
      </c>
      <c r="F4107" s="450">
        <v>6.39</v>
      </c>
      <c r="G4107" s="450">
        <v>6.12</v>
      </c>
      <c r="H4107" s="426">
        <f t="shared" si="63"/>
        <v>6.39</v>
      </c>
    </row>
    <row r="4108" spans="1:8" x14ac:dyDescent="0.25">
      <c r="A4108" s="449"/>
      <c r="B4108" s="449">
        <v>37947</v>
      </c>
      <c r="C4108" s="439" t="s">
        <v>10026</v>
      </c>
      <c r="D4108" s="449" t="s">
        <v>60</v>
      </c>
      <c r="E4108" s="449" t="s">
        <v>5365</v>
      </c>
      <c r="F4108" s="450">
        <v>5.19</v>
      </c>
      <c r="G4108" s="450">
        <v>4.9800000000000004</v>
      </c>
      <c r="H4108" s="426">
        <f t="shared" ref="H4108:H4171" si="64">IF(F4108&gt;0,F4108,G4108)</f>
        <v>5.19</v>
      </c>
    </row>
    <row r="4109" spans="1:8" x14ac:dyDescent="0.25">
      <c r="A4109" s="449"/>
      <c r="B4109" s="449">
        <v>7103</v>
      </c>
      <c r="C4109" s="439" t="s">
        <v>10027</v>
      </c>
      <c r="D4109" s="449" t="s">
        <v>60</v>
      </c>
      <c r="E4109" s="449" t="s">
        <v>5365</v>
      </c>
      <c r="F4109" s="450">
        <v>16.920000000000002</v>
      </c>
      <c r="G4109" s="450">
        <v>16.22</v>
      </c>
      <c r="H4109" s="426">
        <f t="shared" si="64"/>
        <v>16.920000000000002</v>
      </c>
    </row>
    <row r="4110" spans="1:8" x14ac:dyDescent="0.25">
      <c r="A4110" s="449"/>
      <c r="B4110" s="449">
        <v>40419</v>
      </c>
      <c r="C4110" s="439" t="s">
        <v>10028</v>
      </c>
      <c r="D4110" s="449" t="s">
        <v>60</v>
      </c>
      <c r="E4110" s="449" t="s">
        <v>5365</v>
      </c>
      <c r="F4110" s="450"/>
      <c r="G4110" s="450">
        <v>34.25</v>
      </c>
      <c r="H4110" s="426">
        <f t="shared" si="64"/>
        <v>34.25</v>
      </c>
    </row>
    <row r="4111" spans="1:8" x14ac:dyDescent="0.25">
      <c r="A4111" s="449"/>
      <c r="B4111" s="449">
        <v>40420</v>
      </c>
      <c r="C4111" s="439" t="s">
        <v>10029</v>
      </c>
      <c r="D4111" s="449" t="s">
        <v>60</v>
      </c>
      <c r="E4111" s="449" t="s">
        <v>5365</v>
      </c>
      <c r="F4111" s="450"/>
      <c r="G4111" s="450">
        <v>49.97</v>
      </c>
      <c r="H4111" s="426">
        <f t="shared" si="64"/>
        <v>49.97</v>
      </c>
    </row>
    <row r="4112" spans="1:8" x14ac:dyDescent="0.25">
      <c r="A4112" s="449"/>
      <c r="B4112" s="449">
        <v>40421</v>
      </c>
      <c r="C4112" s="439" t="s">
        <v>10030</v>
      </c>
      <c r="D4112" s="449" t="s">
        <v>60</v>
      </c>
      <c r="E4112" s="449" t="s">
        <v>5365</v>
      </c>
      <c r="F4112" s="450"/>
      <c r="G4112" s="450">
        <v>53.2</v>
      </c>
      <c r="H4112" s="426">
        <f t="shared" si="64"/>
        <v>53.2</v>
      </c>
    </row>
    <row r="4113" spans="1:8" x14ac:dyDescent="0.25">
      <c r="A4113" s="449"/>
      <c r="B4113" s="449">
        <v>38905</v>
      </c>
      <c r="C4113" s="439" t="s">
        <v>10031</v>
      </c>
      <c r="D4113" s="449" t="s">
        <v>60</v>
      </c>
      <c r="E4113" s="449" t="s">
        <v>5365</v>
      </c>
      <c r="F4113" s="450">
        <v>34.729999999999997</v>
      </c>
      <c r="G4113" s="450">
        <v>21.7</v>
      </c>
      <c r="H4113" s="426">
        <f t="shared" si="64"/>
        <v>34.729999999999997</v>
      </c>
    </row>
    <row r="4114" spans="1:8" x14ac:dyDescent="0.25">
      <c r="A4114" s="449"/>
      <c r="B4114" s="449">
        <v>38907</v>
      </c>
      <c r="C4114" s="439" t="s">
        <v>10032</v>
      </c>
      <c r="D4114" s="449" t="s">
        <v>60</v>
      </c>
      <c r="E4114" s="449" t="s">
        <v>5365</v>
      </c>
      <c r="F4114" s="450">
        <v>33.479999999999997</v>
      </c>
      <c r="G4114" s="450">
        <v>20.92</v>
      </c>
      <c r="H4114" s="426">
        <f t="shared" si="64"/>
        <v>33.479999999999997</v>
      </c>
    </row>
    <row r="4115" spans="1:8" x14ac:dyDescent="0.25">
      <c r="A4115" s="449"/>
      <c r="B4115" s="449">
        <v>38910</v>
      </c>
      <c r="C4115" s="439" t="s">
        <v>10033</v>
      </c>
      <c r="D4115" s="449" t="s">
        <v>60</v>
      </c>
      <c r="E4115" s="449" t="s">
        <v>5365</v>
      </c>
      <c r="F4115" s="450">
        <v>39.159999999999997</v>
      </c>
      <c r="G4115" s="450">
        <v>24.47</v>
      </c>
      <c r="H4115" s="426">
        <f t="shared" si="64"/>
        <v>39.159999999999997</v>
      </c>
    </row>
    <row r="4116" spans="1:8" x14ac:dyDescent="0.25">
      <c r="A4116" s="449"/>
      <c r="B4116" s="449">
        <v>11655</v>
      </c>
      <c r="C4116" s="439" t="s">
        <v>10034</v>
      </c>
      <c r="D4116" s="449" t="s">
        <v>60</v>
      </c>
      <c r="E4116" s="449" t="s">
        <v>5365</v>
      </c>
      <c r="F4116" s="450">
        <v>20.32</v>
      </c>
      <c r="G4116" s="450">
        <v>20.43</v>
      </c>
      <c r="H4116" s="426">
        <f t="shared" si="64"/>
        <v>20.32</v>
      </c>
    </row>
    <row r="4117" spans="1:8" x14ac:dyDescent="0.25">
      <c r="A4117" s="449"/>
      <c r="B4117" s="449">
        <v>11656</v>
      </c>
      <c r="C4117" s="439" t="s">
        <v>10035</v>
      </c>
      <c r="D4117" s="449" t="s">
        <v>60</v>
      </c>
      <c r="E4117" s="449" t="s">
        <v>5365</v>
      </c>
      <c r="F4117" s="450">
        <v>23.33</v>
      </c>
      <c r="G4117" s="450">
        <v>23.45</v>
      </c>
      <c r="H4117" s="426">
        <f t="shared" si="64"/>
        <v>23.33</v>
      </c>
    </row>
    <row r="4118" spans="1:8" x14ac:dyDescent="0.25">
      <c r="A4118" s="449"/>
      <c r="B4118" s="449">
        <v>7091</v>
      </c>
      <c r="C4118" s="439" t="s">
        <v>10036</v>
      </c>
      <c r="D4118" s="449" t="s">
        <v>60</v>
      </c>
      <c r="E4118" s="449" t="s">
        <v>5365</v>
      </c>
      <c r="F4118" s="450">
        <v>19.12</v>
      </c>
      <c r="G4118" s="450">
        <v>19.21</v>
      </c>
      <c r="H4118" s="426">
        <f t="shared" si="64"/>
        <v>19.12</v>
      </c>
    </row>
    <row r="4119" spans="1:8" x14ac:dyDescent="0.25">
      <c r="A4119" s="449"/>
      <c r="B4119" s="449">
        <v>37948</v>
      </c>
      <c r="C4119" s="439" t="s">
        <v>10037</v>
      </c>
      <c r="D4119" s="449" t="s">
        <v>60</v>
      </c>
      <c r="E4119" s="449" t="s">
        <v>5365</v>
      </c>
      <c r="F4119" s="450">
        <v>4.43</v>
      </c>
      <c r="G4119" s="450">
        <v>4.45</v>
      </c>
      <c r="H4119" s="426">
        <f t="shared" si="64"/>
        <v>4.43</v>
      </c>
    </row>
    <row r="4120" spans="1:8" x14ac:dyDescent="0.25">
      <c r="A4120" s="449"/>
      <c r="B4120" s="449">
        <v>7097</v>
      </c>
      <c r="C4120" s="439" t="s">
        <v>10038</v>
      </c>
      <c r="D4120" s="449" t="s">
        <v>60</v>
      </c>
      <c r="E4120" s="449" t="s">
        <v>5365</v>
      </c>
      <c r="F4120" s="450">
        <v>8.98</v>
      </c>
      <c r="G4120" s="450">
        <v>9.02</v>
      </c>
      <c r="H4120" s="426">
        <f t="shared" si="64"/>
        <v>8.98</v>
      </c>
    </row>
    <row r="4121" spans="1:8" x14ac:dyDescent="0.25">
      <c r="A4121" s="449"/>
      <c r="B4121" s="449">
        <v>11658</v>
      </c>
      <c r="C4121" s="439" t="s">
        <v>10039</v>
      </c>
      <c r="D4121" s="449" t="s">
        <v>60</v>
      </c>
      <c r="E4121" s="449" t="s">
        <v>5365</v>
      </c>
      <c r="F4121" s="450">
        <v>19.84</v>
      </c>
      <c r="G4121" s="450">
        <v>19.940000000000001</v>
      </c>
      <c r="H4121" s="426">
        <f t="shared" si="64"/>
        <v>19.84</v>
      </c>
    </row>
    <row r="4122" spans="1:8" x14ac:dyDescent="0.25">
      <c r="A4122" s="449"/>
      <c r="B4122" s="449">
        <v>7146</v>
      </c>
      <c r="C4122" s="439" t="s">
        <v>10040</v>
      </c>
      <c r="D4122" s="449" t="s">
        <v>60</v>
      </c>
      <c r="E4122" s="449" t="s">
        <v>5365</v>
      </c>
      <c r="F4122" s="450">
        <v>205.9</v>
      </c>
      <c r="G4122" s="450">
        <v>197.43</v>
      </c>
      <c r="H4122" s="426">
        <f t="shared" si="64"/>
        <v>205.9</v>
      </c>
    </row>
    <row r="4123" spans="1:8" x14ac:dyDescent="0.25">
      <c r="A4123" s="449"/>
      <c r="B4123" s="449">
        <v>7138</v>
      </c>
      <c r="C4123" s="439" t="s">
        <v>10041</v>
      </c>
      <c r="D4123" s="449" t="s">
        <v>60</v>
      </c>
      <c r="E4123" s="449" t="s">
        <v>5365</v>
      </c>
      <c r="F4123" s="450">
        <v>1.3</v>
      </c>
      <c r="G4123" s="450">
        <v>1.25</v>
      </c>
      <c r="H4123" s="426">
        <f t="shared" si="64"/>
        <v>1.3</v>
      </c>
    </row>
    <row r="4124" spans="1:8" x14ac:dyDescent="0.25">
      <c r="A4124" s="449"/>
      <c r="B4124" s="449">
        <v>7139</v>
      </c>
      <c r="C4124" s="439" t="s">
        <v>10042</v>
      </c>
      <c r="D4124" s="449" t="s">
        <v>60</v>
      </c>
      <c r="E4124" s="449" t="s">
        <v>5365</v>
      </c>
      <c r="F4124" s="450">
        <v>1.48</v>
      </c>
      <c r="G4124" s="450">
        <v>1.42</v>
      </c>
      <c r="H4124" s="426">
        <f t="shared" si="64"/>
        <v>1.48</v>
      </c>
    </row>
    <row r="4125" spans="1:8" x14ac:dyDescent="0.25">
      <c r="A4125" s="449"/>
      <c r="B4125" s="449">
        <v>7140</v>
      </c>
      <c r="C4125" s="439" t="s">
        <v>10043</v>
      </c>
      <c r="D4125" s="449" t="s">
        <v>60</v>
      </c>
      <c r="E4125" s="449" t="s">
        <v>5365</v>
      </c>
      <c r="F4125" s="450">
        <v>4.63</v>
      </c>
      <c r="G4125" s="450">
        <v>4.4400000000000004</v>
      </c>
      <c r="H4125" s="426">
        <f t="shared" si="64"/>
        <v>4.63</v>
      </c>
    </row>
    <row r="4126" spans="1:8" x14ac:dyDescent="0.25">
      <c r="A4126" s="449"/>
      <c r="B4126" s="449">
        <v>7141</v>
      </c>
      <c r="C4126" s="439" t="s">
        <v>10044</v>
      </c>
      <c r="D4126" s="449" t="s">
        <v>60</v>
      </c>
      <c r="E4126" s="449" t="s">
        <v>5365</v>
      </c>
      <c r="F4126" s="450">
        <v>11.33</v>
      </c>
      <c r="G4126" s="450">
        <v>10.86</v>
      </c>
      <c r="H4126" s="426">
        <f t="shared" si="64"/>
        <v>11.33</v>
      </c>
    </row>
    <row r="4127" spans="1:8" x14ac:dyDescent="0.25">
      <c r="A4127" s="449"/>
      <c r="B4127" s="449">
        <v>7143</v>
      </c>
      <c r="C4127" s="439" t="s">
        <v>10045</v>
      </c>
      <c r="D4127" s="449" t="s">
        <v>60</v>
      </c>
      <c r="E4127" s="449" t="s">
        <v>5365</v>
      </c>
      <c r="F4127" s="450">
        <v>38.01</v>
      </c>
      <c r="G4127" s="450">
        <v>36.450000000000003</v>
      </c>
      <c r="H4127" s="426">
        <f t="shared" si="64"/>
        <v>38.01</v>
      </c>
    </row>
    <row r="4128" spans="1:8" x14ac:dyDescent="0.25">
      <c r="A4128" s="449"/>
      <c r="B4128" s="449">
        <v>7144</v>
      </c>
      <c r="C4128" s="439" t="s">
        <v>10046</v>
      </c>
      <c r="D4128" s="449" t="s">
        <v>60</v>
      </c>
      <c r="E4128" s="449" t="s">
        <v>5365</v>
      </c>
      <c r="F4128" s="450">
        <v>70.52</v>
      </c>
      <c r="G4128" s="450">
        <v>67.62</v>
      </c>
      <c r="H4128" s="426">
        <f t="shared" si="64"/>
        <v>70.52</v>
      </c>
    </row>
    <row r="4129" spans="1:8" x14ac:dyDescent="0.25">
      <c r="A4129" s="449"/>
      <c r="B4129" s="449">
        <v>7145</v>
      </c>
      <c r="C4129" s="439" t="s">
        <v>10047</v>
      </c>
      <c r="D4129" s="449" t="s">
        <v>60</v>
      </c>
      <c r="E4129" s="449" t="s">
        <v>5365</v>
      </c>
      <c r="F4129" s="450">
        <v>95.89</v>
      </c>
      <c r="G4129" s="450">
        <v>91.94</v>
      </c>
      <c r="H4129" s="426">
        <f t="shared" si="64"/>
        <v>95.89</v>
      </c>
    </row>
    <row r="4130" spans="1:8" x14ac:dyDescent="0.25">
      <c r="A4130" s="449"/>
      <c r="B4130" s="449">
        <v>7142</v>
      </c>
      <c r="C4130" s="439" t="s">
        <v>10048</v>
      </c>
      <c r="D4130" s="449" t="s">
        <v>60</v>
      </c>
      <c r="E4130" s="449" t="s">
        <v>5365</v>
      </c>
      <c r="F4130" s="450">
        <v>11.84</v>
      </c>
      <c r="G4130" s="450">
        <v>11.35</v>
      </c>
      <c r="H4130" s="426">
        <f t="shared" si="64"/>
        <v>11.84</v>
      </c>
    </row>
    <row r="4131" spans="1:8" x14ac:dyDescent="0.25">
      <c r="A4131" s="449"/>
      <c r="B4131" s="449">
        <v>39322</v>
      </c>
      <c r="C4131" s="439" t="s">
        <v>10049</v>
      </c>
      <c r="D4131" s="449" t="s">
        <v>60</v>
      </c>
      <c r="E4131" s="449" t="s">
        <v>5365</v>
      </c>
      <c r="F4131" s="450">
        <v>16.52</v>
      </c>
      <c r="G4131" s="450">
        <v>10.32</v>
      </c>
      <c r="H4131" s="426">
        <f t="shared" si="64"/>
        <v>16.52</v>
      </c>
    </row>
    <row r="4132" spans="1:8" x14ac:dyDescent="0.25">
      <c r="A4132" s="449"/>
      <c r="B4132" s="449">
        <v>39289</v>
      </c>
      <c r="C4132" s="439" t="s">
        <v>10050</v>
      </c>
      <c r="D4132" s="449" t="s">
        <v>60</v>
      </c>
      <c r="E4132" s="449" t="s">
        <v>5365</v>
      </c>
      <c r="F4132" s="450">
        <v>30.79</v>
      </c>
      <c r="G4132" s="450">
        <v>19.239999999999998</v>
      </c>
      <c r="H4132" s="426">
        <f t="shared" si="64"/>
        <v>30.79</v>
      </c>
    </row>
    <row r="4133" spans="1:8" x14ac:dyDescent="0.25">
      <c r="A4133" s="449"/>
      <c r="B4133" s="449">
        <v>39290</v>
      </c>
      <c r="C4133" s="439" t="s">
        <v>10051</v>
      </c>
      <c r="D4133" s="449" t="s">
        <v>60</v>
      </c>
      <c r="E4133" s="449" t="s">
        <v>5365</v>
      </c>
      <c r="F4133" s="450">
        <v>51.99</v>
      </c>
      <c r="G4133" s="450">
        <v>32.49</v>
      </c>
      <c r="H4133" s="426">
        <f t="shared" si="64"/>
        <v>51.99</v>
      </c>
    </row>
    <row r="4134" spans="1:8" x14ac:dyDescent="0.25">
      <c r="A4134" s="449"/>
      <c r="B4134" s="449">
        <v>39291</v>
      </c>
      <c r="C4134" s="439" t="s">
        <v>10052</v>
      </c>
      <c r="D4134" s="449" t="s">
        <v>60</v>
      </c>
      <c r="E4134" s="449" t="s">
        <v>5365</v>
      </c>
      <c r="F4134" s="450">
        <v>57.49</v>
      </c>
      <c r="G4134" s="450">
        <v>35.93</v>
      </c>
      <c r="H4134" s="426">
        <f t="shared" si="64"/>
        <v>57.49</v>
      </c>
    </row>
    <row r="4135" spans="1:8" x14ac:dyDescent="0.25">
      <c r="A4135" s="449"/>
      <c r="B4135" s="449">
        <v>41892</v>
      </c>
      <c r="C4135" s="439" t="s">
        <v>10053</v>
      </c>
      <c r="D4135" s="449" t="s">
        <v>60</v>
      </c>
      <c r="E4135" s="449" t="s">
        <v>5365</v>
      </c>
      <c r="F4135" s="450"/>
      <c r="G4135" s="450">
        <v>142.47</v>
      </c>
      <c r="H4135" s="426">
        <f t="shared" si="64"/>
        <v>142.47</v>
      </c>
    </row>
    <row r="4136" spans="1:8" x14ac:dyDescent="0.25">
      <c r="A4136" s="449"/>
      <c r="B4136" s="449">
        <v>7048</v>
      </c>
      <c r="C4136" s="439" t="s">
        <v>10054</v>
      </c>
      <c r="D4136" s="449" t="s">
        <v>60</v>
      </c>
      <c r="E4136" s="449" t="s">
        <v>5365</v>
      </c>
      <c r="F4136" s="450"/>
      <c r="G4136" s="450">
        <v>30.75</v>
      </c>
      <c r="H4136" s="426">
        <f t="shared" si="64"/>
        <v>30.75</v>
      </c>
    </row>
    <row r="4137" spans="1:8" x14ac:dyDescent="0.25">
      <c r="A4137" s="449"/>
      <c r="B4137" s="449">
        <v>7088</v>
      </c>
      <c r="C4137" s="439" t="s">
        <v>10055</v>
      </c>
      <c r="D4137" s="449" t="s">
        <v>60</v>
      </c>
      <c r="E4137" s="449" t="s">
        <v>5365</v>
      </c>
      <c r="F4137" s="450"/>
      <c r="G4137" s="450">
        <v>67.239999999999995</v>
      </c>
      <c r="H4137" s="426">
        <f t="shared" si="64"/>
        <v>67.239999999999995</v>
      </c>
    </row>
    <row r="4138" spans="1:8" x14ac:dyDescent="0.25">
      <c r="A4138" s="449"/>
      <c r="B4138" s="449">
        <v>7070</v>
      </c>
      <c r="C4138" s="439" t="s">
        <v>10056</v>
      </c>
      <c r="D4138" s="449" t="s">
        <v>60</v>
      </c>
      <c r="E4138" s="449" t="s">
        <v>5365</v>
      </c>
      <c r="F4138" s="450">
        <v>245.93</v>
      </c>
      <c r="G4138" s="450">
        <v>247.17</v>
      </c>
      <c r="H4138" s="426">
        <f t="shared" si="64"/>
        <v>245.93</v>
      </c>
    </row>
    <row r="4139" spans="1:8" x14ac:dyDescent="0.25">
      <c r="A4139" s="449"/>
      <c r="B4139" s="449">
        <v>20179</v>
      </c>
      <c r="C4139" s="439" t="s">
        <v>10057</v>
      </c>
      <c r="D4139" s="449" t="s">
        <v>60</v>
      </c>
      <c r="E4139" s="449" t="s">
        <v>5365</v>
      </c>
      <c r="F4139" s="450">
        <v>52.31</v>
      </c>
      <c r="G4139" s="450">
        <v>52.57</v>
      </c>
      <c r="H4139" s="426">
        <f t="shared" si="64"/>
        <v>52.31</v>
      </c>
    </row>
    <row r="4140" spans="1:8" x14ac:dyDescent="0.25">
      <c r="A4140" s="449"/>
      <c r="B4140" s="449">
        <v>20178</v>
      </c>
      <c r="C4140" s="439" t="s">
        <v>10058</v>
      </c>
      <c r="D4140" s="449" t="s">
        <v>60</v>
      </c>
      <c r="E4140" s="449" t="s">
        <v>5365</v>
      </c>
      <c r="F4140" s="450">
        <v>62.7</v>
      </c>
      <c r="G4140" s="450">
        <v>63.01</v>
      </c>
      <c r="H4140" s="426">
        <f t="shared" si="64"/>
        <v>62.7</v>
      </c>
    </row>
    <row r="4141" spans="1:8" x14ac:dyDescent="0.25">
      <c r="A4141" s="449"/>
      <c r="B4141" s="449">
        <v>20180</v>
      </c>
      <c r="C4141" s="439" t="s">
        <v>10059</v>
      </c>
      <c r="D4141" s="449" t="s">
        <v>60</v>
      </c>
      <c r="E4141" s="449" t="s">
        <v>5365</v>
      </c>
      <c r="F4141" s="450">
        <v>103.48</v>
      </c>
      <c r="G4141" s="450">
        <v>104</v>
      </c>
      <c r="H4141" s="426">
        <f t="shared" si="64"/>
        <v>103.48</v>
      </c>
    </row>
    <row r="4142" spans="1:8" x14ac:dyDescent="0.25">
      <c r="A4142" s="449"/>
      <c r="B4142" s="449">
        <v>20181</v>
      </c>
      <c r="C4142" s="439" t="s">
        <v>10060</v>
      </c>
      <c r="D4142" s="449" t="s">
        <v>60</v>
      </c>
      <c r="E4142" s="449" t="s">
        <v>5365</v>
      </c>
      <c r="F4142" s="450">
        <v>138.55000000000001</v>
      </c>
      <c r="G4142" s="450">
        <v>139.25</v>
      </c>
      <c r="H4142" s="426">
        <f t="shared" si="64"/>
        <v>138.55000000000001</v>
      </c>
    </row>
    <row r="4143" spans="1:8" x14ac:dyDescent="0.25">
      <c r="A4143" s="449"/>
      <c r="B4143" s="449">
        <v>20177</v>
      </c>
      <c r="C4143" s="439" t="s">
        <v>10061</v>
      </c>
      <c r="D4143" s="449" t="s">
        <v>60</v>
      </c>
      <c r="E4143" s="449" t="s">
        <v>5365</v>
      </c>
      <c r="F4143" s="450">
        <v>34.270000000000003</v>
      </c>
      <c r="G4143" s="450">
        <v>34.44</v>
      </c>
      <c r="H4143" s="426">
        <f t="shared" si="64"/>
        <v>34.270000000000003</v>
      </c>
    </row>
    <row r="4144" spans="1:8" x14ac:dyDescent="0.25">
      <c r="A4144" s="449"/>
      <c r="B4144" s="449">
        <v>40945</v>
      </c>
      <c r="C4144" s="439" t="s">
        <v>10062</v>
      </c>
      <c r="D4144" s="449" t="s">
        <v>69</v>
      </c>
      <c r="E4144" s="449" t="s">
        <v>5365</v>
      </c>
      <c r="F4144" s="450">
        <v>30.88</v>
      </c>
      <c r="G4144" s="450">
        <v>58.79</v>
      </c>
      <c r="H4144" s="426">
        <f t="shared" si="64"/>
        <v>30.88</v>
      </c>
    </row>
    <row r="4145" spans="1:8" x14ac:dyDescent="0.25">
      <c r="A4145" s="449"/>
      <c r="B4145" s="449">
        <v>40946</v>
      </c>
      <c r="C4145" s="439" t="s">
        <v>10063</v>
      </c>
      <c r="D4145" s="449" t="s">
        <v>109</v>
      </c>
      <c r="E4145" s="449" t="s">
        <v>5365</v>
      </c>
      <c r="F4145" s="450">
        <v>5430.37</v>
      </c>
      <c r="G4145" s="450">
        <v>10299.48</v>
      </c>
      <c r="H4145" s="426">
        <f t="shared" si="64"/>
        <v>5430.37</v>
      </c>
    </row>
    <row r="4146" spans="1:8" x14ac:dyDescent="0.25">
      <c r="A4146" s="449"/>
      <c r="B4146" s="449">
        <v>7153</v>
      </c>
      <c r="C4146" s="439" t="s">
        <v>10064</v>
      </c>
      <c r="D4146" s="449" t="s">
        <v>69</v>
      </c>
      <c r="E4146" s="449" t="s">
        <v>5365</v>
      </c>
      <c r="F4146" s="450">
        <v>33.28</v>
      </c>
      <c r="G4146" s="450">
        <v>56.62</v>
      </c>
      <c r="H4146" s="426">
        <f t="shared" si="64"/>
        <v>33.28</v>
      </c>
    </row>
    <row r="4147" spans="1:8" x14ac:dyDescent="0.25">
      <c r="A4147" s="449"/>
      <c r="B4147" s="449">
        <v>41089</v>
      </c>
      <c r="C4147" s="439" t="s">
        <v>10065</v>
      </c>
      <c r="D4147" s="449" t="s">
        <v>109</v>
      </c>
      <c r="E4147" s="449" t="s">
        <v>5365</v>
      </c>
      <c r="F4147" s="450">
        <v>5849.29</v>
      </c>
      <c r="G4147" s="450">
        <v>9919.82</v>
      </c>
      <c r="H4147" s="426">
        <f t="shared" si="64"/>
        <v>5849.29</v>
      </c>
    </row>
    <row r="4148" spans="1:8" x14ac:dyDescent="0.25">
      <c r="A4148" s="449"/>
      <c r="B4148" s="449">
        <v>40943</v>
      </c>
      <c r="C4148" s="439" t="s">
        <v>10066</v>
      </c>
      <c r="D4148" s="449" t="s">
        <v>69</v>
      </c>
      <c r="E4148" s="449" t="s">
        <v>5365</v>
      </c>
      <c r="F4148" s="450">
        <v>38.380000000000003</v>
      </c>
      <c r="G4148" s="450">
        <v>69.08</v>
      </c>
      <c r="H4148" s="426">
        <f t="shared" si="64"/>
        <v>38.380000000000003</v>
      </c>
    </row>
    <row r="4149" spans="1:8" x14ac:dyDescent="0.25">
      <c r="A4149" s="449"/>
      <c r="B4149" s="449">
        <v>40944</v>
      </c>
      <c r="C4149" s="439" t="s">
        <v>10067</v>
      </c>
      <c r="D4149" s="449" t="s">
        <v>109</v>
      </c>
      <c r="E4149" s="449" t="s">
        <v>5365</v>
      </c>
      <c r="F4149" s="450">
        <v>6746.25</v>
      </c>
      <c r="G4149" s="450">
        <v>12103.96</v>
      </c>
      <c r="H4149" s="426">
        <f t="shared" si="64"/>
        <v>6746.25</v>
      </c>
    </row>
    <row r="4150" spans="1:8" x14ac:dyDescent="0.25">
      <c r="A4150" s="449"/>
      <c r="B4150" s="449">
        <v>6175</v>
      </c>
      <c r="C4150" s="439" t="s">
        <v>10068</v>
      </c>
      <c r="D4150" s="449" t="s">
        <v>69</v>
      </c>
      <c r="E4150" s="449" t="s">
        <v>5365</v>
      </c>
      <c r="F4150" s="450">
        <v>40.450000000000003</v>
      </c>
      <c r="G4150" s="450">
        <v>31.05</v>
      </c>
      <c r="H4150" s="426">
        <f t="shared" si="64"/>
        <v>40.450000000000003</v>
      </c>
    </row>
    <row r="4151" spans="1:8" x14ac:dyDescent="0.25">
      <c r="A4151" s="449"/>
      <c r="B4151" s="449">
        <v>41092</v>
      </c>
      <c r="C4151" s="439" t="s">
        <v>10069</v>
      </c>
      <c r="D4151" s="449" t="s">
        <v>109</v>
      </c>
      <c r="E4151" s="449" t="s">
        <v>5365</v>
      </c>
      <c r="F4151" s="450">
        <v>7110.7</v>
      </c>
      <c r="G4151" s="450">
        <v>5440.19</v>
      </c>
      <c r="H4151" s="426">
        <f t="shared" si="64"/>
        <v>7110.7</v>
      </c>
    </row>
    <row r="4152" spans="1:8" x14ac:dyDescent="0.25">
      <c r="A4152" s="449"/>
      <c r="B4152" s="449">
        <v>37712</v>
      </c>
      <c r="C4152" s="439" t="s">
        <v>10070</v>
      </c>
      <c r="D4152" s="449" t="s">
        <v>71</v>
      </c>
      <c r="E4152" s="449" t="s">
        <v>5365</v>
      </c>
      <c r="F4152" s="450">
        <v>61.09</v>
      </c>
      <c r="G4152" s="450">
        <v>66.17</v>
      </c>
      <c r="H4152" s="426">
        <f t="shared" si="64"/>
        <v>61.09</v>
      </c>
    </row>
    <row r="4153" spans="1:8" x14ac:dyDescent="0.25">
      <c r="A4153" s="449"/>
      <c r="B4153" s="449">
        <v>34558</v>
      </c>
      <c r="C4153" s="439" t="s">
        <v>10071</v>
      </c>
      <c r="D4153" s="449" t="s">
        <v>73</v>
      </c>
      <c r="E4153" s="449" t="s">
        <v>5365</v>
      </c>
      <c r="F4153" s="450">
        <v>3.24</v>
      </c>
      <c r="G4153" s="450">
        <v>2.68</v>
      </c>
      <c r="H4153" s="426">
        <f t="shared" si="64"/>
        <v>3.24</v>
      </c>
    </row>
    <row r="4154" spans="1:8" x14ac:dyDescent="0.25">
      <c r="A4154" s="449"/>
      <c r="B4154" s="449">
        <v>34547</v>
      </c>
      <c r="C4154" s="439" t="s">
        <v>10072</v>
      </c>
      <c r="D4154" s="449" t="s">
        <v>73</v>
      </c>
      <c r="E4154" s="449" t="s">
        <v>5365</v>
      </c>
      <c r="F4154" s="450">
        <v>3.99</v>
      </c>
      <c r="G4154" s="450">
        <v>3.29</v>
      </c>
      <c r="H4154" s="426">
        <f t="shared" si="64"/>
        <v>3.99</v>
      </c>
    </row>
    <row r="4155" spans="1:8" x14ac:dyDescent="0.25">
      <c r="A4155" s="449"/>
      <c r="B4155" s="449">
        <v>34548</v>
      </c>
      <c r="C4155" s="439" t="s">
        <v>10073</v>
      </c>
      <c r="D4155" s="449" t="s">
        <v>73</v>
      </c>
      <c r="E4155" s="449" t="s">
        <v>5365</v>
      </c>
      <c r="F4155" s="450">
        <v>6.55</v>
      </c>
      <c r="G4155" s="450">
        <v>5.4</v>
      </c>
      <c r="H4155" s="426">
        <f t="shared" si="64"/>
        <v>6.55</v>
      </c>
    </row>
    <row r="4156" spans="1:8" x14ac:dyDescent="0.25">
      <c r="A4156" s="449"/>
      <c r="B4156" s="449">
        <v>34550</v>
      </c>
      <c r="C4156" s="439" t="s">
        <v>10074</v>
      </c>
      <c r="D4156" s="449" t="s">
        <v>73</v>
      </c>
      <c r="E4156" s="449" t="s">
        <v>5365</v>
      </c>
      <c r="F4156" s="450">
        <v>1.72</v>
      </c>
      <c r="G4156" s="450">
        <v>1.42</v>
      </c>
      <c r="H4156" s="426">
        <f t="shared" si="64"/>
        <v>1.72</v>
      </c>
    </row>
    <row r="4157" spans="1:8" x14ac:dyDescent="0.25">
      <c r="A4157" s="449"/>
      <c r="B4157" s="449">
        <v>34557</v>
      </c>
      <c r="C4157" s="439" t="s">
        <v>10075</v>
      </c>
      <c r="D4157" s="449" t="s">
        <v>73</v>
      </c>
      <c r="E4157" s="449" t="s">
        <v>5365</v>
      </c>
      <c r="F4157" s="450">
        <v>2.52</v>
      </c>
      <c r="G4157" s="450">
        <v>2.08</v>
      </c>
      <c r="H4157" s="426">
        <f t="shared" si="64"/>
        <v>2.52</v>
      </c>
    </row>
    <row r="4158" spans="1:8" x14ac:dyDescent="0.25">
      <c r="A4158" s="449"/>
      <c r="B4158" s="449">
        <v>37411</v>
      </c>
      <c r="C4158" s="439" t="s">
        <v>10076</v>
      </c>
      <c r="D4158" s="449" t="s">
        <v>71</v>
      </c>
      <c r="E4158" s="449" t="s">
        <v>5365</v>
      </c>
      <c r="F4158" s="450">
        <v>18.48</v>
      </c>
      <c r="G4158" s="450">
        <v>15.25</v>
      </c>
      <c r="H4158" s="426">
        <f t="shared" si="64"/>
        <v>18.48</v>
      </c>
    </row>
    <row r="4159" spans="1:8" x14ac:dyDescent="0.25">
      <c r="A4159" s="449"/>
      <c r="B4159" s="449">
        <v>39508</v>
      </c>
      <c r="C4159" s="439" t="s">
        <v>10077</v>
      </c>
      <c r="D4159" s="449" t="s">
        <v>71</v>
      </c>
      <c r="E4159" s="449" t="s">
        <v>5365</v>
      </c>
      <c r="F4159" s="450">
        <v>10.38</v>
      </c>
      <c r="G4159" s="450">
        <v>8.57</v>
      </c>
      <c r="H4159" s="426">
        <f t="shared" si="64"/>
        <v>10.38</v>
      </c>
    </row>
    <row r="4160" spans="1:8" x14ac:dyDescent="0.25">
      <c r="A4160" s="449"/>
      <c r="B4160" s="449">
        <v>39507</v>
      </c>
      <c r="C4160" s="439" t="s">
        <v>10078</v>
      </c>
      <c r="D4160" s="449" t="s">
        <v>71</v>
      </c>
      <c r="E4160" s="449" t="s">
        <v>5365</v>
      </c>
      <c r="F4160" s="450">
        <v>15.48</v>
      </c>
      <c r="G4160" s="450">
        <v>12.78</v>
      </c>
      <c r="H4160" s="426">
        <f t="shared" si="64"/>
        <v>15.48</v>
      </c>
    </row>
    <row r="4161" spans="1:8" x14ac:dyDescent="0.25">
      <c r="A4161" s="449"/>
      <c r="B4161" s="449">
        <v>7155</v>
      </c>
      <c r="C4161" s="439" t="s">
        <v>10079</v>
      </c>
      <c r="D4161" s="449" t="s">
        <v>71</v>
      </c>
      <c r="E4161" s="449" t="s">
        <v>5365</v>
      </c>
      <c r="F4161" s="450">
        <v>19.88</v>
      </c>
      <c r="G4161" s="450">
        <v>16.41</v>
      </c>
      <c r="H4161" s="426">
        <f t="shared" si="64"/>
        <v>19.88</v>
      </c>
    </row>
    <row r="4162" spans="1:8" x14ac:dyDescent="0.25">
      <c r="A4162" s="449"/>
      <c r="B4162" s="449">
        <v>42406</v>
      </c>
      <c r="C4162" s="439" t="s">
        <v>10080</v>
      </c>
      <c r="D4162" s="449" t="s">
        <v>71</v>
      </c>
      <c r="E4162" s="449" t="s">
        <v>5365</v>
      </c>
      <c r="F4162" s="450">
        <v>22.79</v>
      </c>
      <c r="G4162" s="450">
        <v>18.809999999999999</v>
      </c>
      <c r="H4162" s="426">
        <f t="shared" si="64"/>
        <v>22.79</v>
      </c>
    </row>
    <row r="4163" spans="1:8" x14ac:dyDescent="0.25">
      <c r="A4163" s="449"/>
      <c r="B4163" s="449">
        <v>7156</v>
      </c>
      <c r="C4163" s="439" t="s">
        <v>10081</v>
      </c>
      <c r="D4163" s="449" t="s">
        <v>71</v>
      </c>
      <c r="E4163" s="449" t="s">
        <v>6189</v>
      </c>
      <c r="F4163" s="450">
        <v>28.52</v>
      </c>
      <c r="G4163" s="450">
        <v>23.54</v>
      </c>
      <c r="H4163" s="426">
        <f t="shared" si="64"/>
        <v>28.52</v>
      </c>
    </row>
    <row r="4164" spans="1:8" x14ac:dyDescent="0.25">
      <c r="A4164" s="449"/>
      <c r="B4164" s="449">
        <v>43127</v>
      </c>
      <c r="C4164" s="439" t="s">
        <v>10082</v>
      </c>
      <c r="D4164" s="449" t="s">
        <v>71</v>
      </c>
      <c r="E4164" s="449" t="s">
        <v>5365</v>
      </c>
      <c r="F4164" s="450">
        <v>40.81</v>
      </c>
      <c r="G4164" s="450">
        <v>33.69</v>
      </c>
      <c r="H4164" s="426">
        <f t="shared" si="64"/>
        <v>40.81</v>
      </c>
    </row>
    <row r="4165" spans="1:8" x14ac:dyDescent="0.25">
      <c r="A4165" s="449"/>
      <c r="B4165" s="449">
        <v>10917</v>
      </c>
      <c r="C4165" s="439" t="s">
        <v>10083</v>
      </c>
      <c r="D4165" s="449" t="s">
        <v>71</v>
      </c>
      <c r="E4165" s="449" t="s">
        <v>5365</v>
      </c>
      <c r="F4165" s="450">
        <v>8.61</v>
      </c>
      <c r="G4165" s="450">
        <v>7.11</v>
      </c>
      <c r="H4165" s="426">
        <f t="shared" si="64"/>
        <v>8.61</v>
      </c>
    </row>
    <row r="4166" spans="1:8" x14ac:dyDescent="0.25">
      <c r="A4166" s="449"/>
      <c r="B4166" s="449">
        <v>21141</v>
      </c>
      <c r="C4166" s="439" t="s">
        <v>10084</v>
      </c>
      <c r="D4166" s="449" t="s">
        <v>71</v>
      </c>
      <c r="E4166" s="449" t="s">
        <v>5365</v>
      </c>
      <c r="F4166" s="450">
        <v>13.33</v>
      </c>
      <c r="G4166" s="450">
        <v>11.01</v>
      </c>
      <c r="H4166" s="426">
        <f t="shared" si="64"/>
        <v>13.33</v>
      </c>
    </row>
    <row r="4167" spans="1:8" x14ac:dyDescent="0.25">
      <c r="A4167" s="449"/>
      <c r="B4167" s="449">
        <v>39509</v>
      </c>
      <c r="C4167" s="439" t="s">
        <v>10085</v>
      </c>
      <c r="D4167" s="449" t="s">
        <v>71</v>
      </c>
      <c r="E4167" s="449" t="s">
        <v>5365</v>
      </c>
      <c r="F4167" s="450">
        <v>12.83</v>
      </c>
      <c r="G4167" s="450">
        <v>10.59</v>
      </c>
      <c r="H4167" s="426">
        <f t="shared" si="64"/>
        <v>12.83</v>
      </c>
    </row>
    <row r="4168" spans="1:8" x14ac:dyDescent="0.25">
      <c r="A4168" s="449"/>
      <c r="B4168" s="449">
        <v>44529</v>
      </c>
      <c r="C4168" s="439" t="s">
        <v>13659</v>
      </c>
      <c r="D4168" s="449" t="s">
        <v>71</v>
      </c>
      <c r="E4168" s="449" t="s">
        <v>5365</v>
      </c>
      <c r="F4168" s="450">
        <v>16.07</v>
      </c>
      <c r="G4168" s="450">
        <v>24.69</v>
      </c>
      <c r="H4168" s="426">
        <f t="shared" si="64"/>
        <v>16.07</v>
      </c>
    </row>
    <row r="4169" spans="1:8" x14ac:dyDescent="0.25">
      <c r="A4169" s="449"/>
      <c r="B4169" s="449">
        <v>7167</v>
      </c>
      <c r="C4169" s="439" t="s">
        <v>10086</v>
      </c>
      <c r="D4169" s="449" t="s">
        <v>71</v>
      </c>
      <c r="E4169" s="449" t="s">
        <v>5365</v>
      </c>
      <c r="F4169" s="450">
        <v>28.91</v>
      </c>
      <c r="G4169" s="450">
        <v>26.55</v>
      </c>
      <c r="H4169" s="426">
        <f t="shared" si="64"/>
        <v>28.91</v>
      </c>
    </row>
    <row r="4170" spans="1:8" x14ac:dyDescent="0.25">
      <c r="A4170" s="449"/>
      <c r="B4170" s="449">
        <v>10928</v>
      </c>
      <c r="C4170" s="439" t="s">
        <v>10087</v>
      </c>
      <c r="D4170" s="449" t="s">
        <v>71</v>
      </c>
      <c r="E4170" s="449" t="s">
        <v>5365</v>
      </c>
      <c r="F4170" s="450">
        <v>16.61</v>
      </c>
      <c r="G4170" s="450">
        <v>15.26</v>
      </c>
      <c r="H4170" s="426">
        <f t="shared" si="64"/>
        <v>16.61</v>
      </c>
    </row>
    <row r="4171" spans="1:8" x14ac:dyDescent="0.25">
      <c r="A4171" s="449"/>
      <c r="B4171" s="449">
        <v>10933</v>
      </c>
      <c r="C4171" s="439" t="s">
        <v>10088</v>
      </c>
      <c r="D4171" s="449" t="s">
        <v>71</v>
      </c>
      <c r="E4171" s="449" t="s">
        <v>5365</v>
      </c>
      <c r="F4171" s="450">
        <v>25.06</v>
      </c>
      <c r="G4171" s="450">
        <v>23.01</v>
      </c>
      <c r="H4171" s="426">
        <f t="shared" si="64"/>
        <v>25.06</v>
      </c>
    </row>
    <row r="4172" spans="1:8" x14ac:dyDescent="0.25">
      <c r="A4172" s="449"/>
      <c r="B4172" s="449">
        <v>7158</v>
      </c>
      <c r="C4172" s="439" t="s">
        <v>10089</v>
      </c>
      <c r="D4172" s="449" t="s">
        <v>71</v>
      </c>
      <c r="E4172" s="449" t="s">
        <v>6189</v>
      </c>
      <c r="F4172" s="450">
        <v>42.5</v>
      </c>
      <c r="G4172" s="450">
        <v>39.03</v>
      </c>
      <c r="H4172" s="426">
        <f t="shared" ref="H4172:H4235" si="65">IF(F4172&gt;0,F4172,G4172)</f>
        <v>42.5</v>
      </c>
    </row>
    <row r="4173" spans="1:8" x14ac:dyDescent="0.25">
      <c r="A4173" s="449"/>
      <c r="B4173" s="449">
        <v>10927</v>
      </c>
      <c r="C4173" s="439" t="s">
        <v>10090</v>
      </c>
      <c r="D4173" s="449" t="s">
        <v>71</v>
      </c>
      <c r="E4173" s="449" t="s">
        <v>5365</v>
      </c>
      <c r="F4173" s="450">
        <v>27.18</v>
      </c>
      <c r="G4173" s="450">
        <v>24.96</v>
      </c>
      <c r="H4173" s="426">
        <f t="shared" si="65"/>
        <v>27.18</v>
      </c>
    </row>
    <row r="4174" spans="1:8" x14ac:dyDescent="0.25">
      <c r="A4174" s="449"/>
      <c r="B4174" s="449">
        <v>7162</v>
      </c>
      <c r="C4174" s="439" t="s">
        <v>10091</v>
      </c>
      <c r="D4174" s="449" t="s">
        <v>71</v>
      </c>
      <c r="E4174" s="449" t="s">
        <v>5365</v>
      </c>
      <c r="F4174" s="450">
        <v>66.510000000000005</v>
      </c>
      <c r="G4174" s="450">
        <v>61.08</v>
      </c>
      <c r="H4174" s="426">
        <f t="shared" si="65"/>
        <v>66.510000000000005</v>
      </c>
    </row>
    <row r="4175" spans="1:8" x14ac:dyDescent="0.25">
      <c r="A4175" s="449"/>
      <c r="B4175" s="449">
        <v>10932</v>
      </c>
      <c r="C4175" s="439" t="s">
        <v>10092</v>
      </c>
      <c r="D4175" s="449" t="s">
        <v>71</v>
      </c>
      <c r="E4175" s="449" t="s">
        <v>5365</v>
      </c>
      <c r="F4175" s="450">
        <v>115.68</v>
      </c>
      <c r="G4175" s="450">
        <v>106.23</v>
      </c>
      <c r="H4175" s="426">
        <f t="shared" si="65"/>
        <v>115.68</v>
      </c>
    </row>
    <row r="4176" spans="1:8" x14ac:dyDescent="0.25">
      <c r="A4176" s="449"/>
      <c r="B4176" s="449">
        <v>10937</v>
      </c>
      <c r="C4176" s="439" t="s">
        <v>10093</v>
      </c>
      <c r="D4176" s="449" t="s">
        <v>71</v>
      </c>
      <c r="E4176" s="449" t="s">
        <v>5365</v>
      </c>
      <c r="F4176" s="450">
        <v>29.73</v>
      </c>
      <c r="G4176" s="450">
        <v>27.3</v>
      </c>
      <c r="H4176" s="426">
        <f t="shared" si="65"/>
        <v>29.73</v>
      </c>
    </row>
    <row r="4177" spans="1:8" x14ac:dyDescent="0.25">
      <c r="A4177" s="449"/>
      <c r="B4177" s="449">
        <v>10935</v>
      </c>
      <c r="C4177" s="439" t="s">
        <v>10094</v>
      </c>
      <c r="D4177" s="449" t="s">
        <v>71</v>
      </c>
      <c r="E4177" s="449" t="s">
        <v>5365</v>
      </c>
      <c r="F4177" s="450">
        <v>51.57</v>
      </c>
      <c r="G4177" s="450">
        <v>47.36</v>
      </c>
      <c r="H4177" s="426">
        <f t="shared" si="65"/>
        <v>51.57</v>
      </c>
    </row>
    <row r="4178" spans="1:8" x14ac:dyDescent="0.25">
      <c r="A4178" s="449"/>
      <c r="B4178" s="449">
        <v>10931</v>
      </c>
      <c r="C4178" s="439" t="s">
        <v>10095</v>
      </c>
      <c r="D4178" s="449" t="s">
        <v>71</v>
      </c>
      <c r="E4178" s="449" t="s">
        <v>5365</v>
      </c>
      <c r="F4178" s="450">
        <v>14.5</v>
      </c>
      <c r="G4178" s="450">
        <v>13.32</v>
      </c>
      <c r="H4178" s="426">
        <f t="shared" si="65"/>
        <v>14.5</v>
      </c>
    </row>
    <row r="4179" spans="1:8" x14ac:dyDescent="0.25">
      <c r="A4179" s="449"/>
      <c r="B4179" s="449">
        <v>7164</v>
      </c>
      <c r="C4179" s="439" t="s">
        <v>10096</v>
      </c>
      <c r="D4179" s="449" t="s">
        <v>71</v>
      </c>
      <c r="E4179" s="449" t="s">
        <v>5365</v>
      </c>
      <c r="F4179" s="450">
        <v>48</v>
      </c>
      <c r="G4179" s="450">
        <v>44.08</v>
      </c>
      <c r="H4179" s="426">
        <f t="shared" si="65"/>
        <v>48</v>
      </c>
    </row>
    <row r="4180" spans="1:8" x14ac:dyDescent="0.25">
      <c r="A4180" s="449"/>
      <c r="B4180" s="449">
        <v>36887</v>
      </c>
      <c r="C4180" s="439" t="s">
        <v>10097</v>
      </c>
      <c r="D4180" s="449" t="s">
        <v>71</v>
      </c>
      <c r="E4180" s="449" t="s">
        <v>5365</v>
      </c>
      <c r="F4180" s="450">
        <v>14.49</v>
      </c>
      <c r="G4180" s="450">
        <v>8.56</v>
      </c>
      <c r="H4180" s="426">
        <f t="shared" si="65"/>
        <v>14.49</v>
      </c>
    </row>
    <row r="4181" spans="1:8" x14ac:dyDescent="0.25">
      <c r="A4181" s="449"/>
      <c r="B4181" s="449">
        <v>34630</v>
      </c>
      <c r="C4181" s="439" t="s">
        <v>10098</v>
      </c>
      <c r="D4181" s="449" t="s">
        <v>60</v>
      </c>
      <c r="E4181" s="449" t="s">
        <v>5365</v>
      </c>
      <c r="F4181" s="450">
        <v>992.96</v>
      </c>
      <c r="G4181" s="450">
        <v>1075.3800000000001</v>
      </c>
      <c r="H4181" s="426">
        <f t="shared" si="65"/>
        <v>992.96</v>
      </c>
    </row>
    <row r="4182" spans="1:8" x14ac:dyDescent="0.25">
      <c r="A4182" s="449"/>
      <c r="B4182" s="449">
        <v>7161</v>
      </c>
      <c r="C4182" s="439" t="s">
        <v>10099</v>
      </c>
      <c r="D4182" s="449" t="s">
        <v>71</v>
      </c>
      <c r="E4182" s="449" t="s">
        <v>5365</v>
      </c>
      <c r="F4182" s="450">
        <v>5.97</v>
      </c>
      <c r="G4182" s="450">
        <v>5.48</v>
      </c>
      <c r="H4182" s="426">
        <f t="shared" si="65"/>
        <v>5.97</v>
      </c>
    </row>
    <row r="4183" spans="1:8" x14ac:dyDescent="0.25">
      <c r="A4183" s="449"/>
      <c r="B4183" s="449">
        <v>7170</v>
      </c>
      <c r="C4183" s="439" t="s">
        <v>10100</v>
      </c>
      <c r="D4183" s="449" t="s">
        <v>71</v>
      </c>
      <c r="E4183" s="449" t="s">
        <v>5365</v>
      </c>
      <c r="F4183" s="450">
        <v>3.5</v>
      </c>
      <c r="G4183" s="450">
        <v>2.0699999999999998</v>
      </c>
      <c r="H4183" s="426">
        <f t="shared" si="65"/>
        <v>3.5</v>
      </c>
    </row>
    <row r="4184" spans="1:8" x14ac:dyDescent="0.25">
      <c r="A4184" s="449"/>
      <c r="B4184" s="449">
        <v>37524</v>
      </c>
      <c r="C4184" s="439" t="s">
        <v>10101</v>
      </c>
      <c r="D4184" s="449" t="s">
        <v>73</v>
      </c>
      <c r="E4184" s="449" t="s">
        <v>6189</v>
      </c>
      <c r="F4184" s="450">
        <v>3.2</v>
      </c>
      <c r="G4184" s="450">
        <v>1.89</v>
      </c>
      <c r="H4184" s="426">
        <f t="shared" si="65"/>
        <v>3.2</v>
      </c>
    </row>
    <row r="4185" spans="1:8" x14ac:dyDescent="0.25">
      <c r="A4185" s="449"/>
      <c r="B4185" s="449">
        <v>37525</v>
      </c>
      <c r="C4185" s="439" t="s">
        <v>10102</v>
      </c>
      <c r="D4185" s="449" t="s">
        <v>73</v>
      </c>
      <c r="E4185" s="449" t="s">
        <v>5365</v>
      </c>
      <c r="F4185" s="450">
        <v>4.38</v>
      </c>
      <c r="G4185" s="450">
        <v>2.58</v>
      </c>
      <c r="H4185" s="426">
        <f t="shared" si="65"/>
        <v>4.38</v>
      </c>
    </row>
    <row r="4186" spans="1:8" x14ac:dyDescent="0.25">
      <c r="A4186" s="449"/>
      <c r="B4186" s="449">
        <v>36789</v>
      </c>
      <c r="C4186" s="439" t="s">
        <v>10103</v>
      </c>
      <c r="D4186" s="449" t="s">
        <v>60</v>
      </c>
      <c r="E4186" s="449" t="s">
        <v>5365</v>
      </c>
      <c r="F4186" s="450">
        <v>4.45</v>
      </c>
      <c r="G4186" s="450">
        <v>5.24</v>
      </c>
      <c r="H4186" s="426">
        <f t="shared" si="65"/>
        <v>4.45</v>
      </c>
    </row>
    <row r="4187" spans="1:8" x14ac:dyDescent="0.25">
      <c r="A4187" s="449"/>
      <c r="B4187" s="449">
        <v>7173</v>
      </c>
      <c r="C4187" s="439" t="s">
        <v>10104</v>
      </c>
      <c r="D4187" s="449" t="s">
        <v>9190</v>
      </c>
      <c r="E4187" s="449" t="s">
        <v>6189</v>
      </c>
      <c r="F4187" s="450">
        <v>2875</v>
      </c>
      <c r="G4187" s="450">
        <v>3390</v>
      </c>
      <c r="H4187" s="426">
        <f t="shared" si="65"/>
        <v>2875</v>
      </c>
    </row>
    <row r="4188" spans="1:8" x14ac:dyDescent="0.25">
      <c r="A4188" s="449"/>
      <c r="B4188" s="449">
        <v>7175</v>
      </c>
      <c r="C4188" s="439" t="s">
        <v>10105</v>
      </c>
      <c r="D4188" s="449" t="s">
        <v>60</v>
      </c>
      <c r="E4188" s="449" t="s">
        <v>5365</v>
      </c>
      <c r="F4188" s="450">
        <v>3.25</v>
      </c>
      <c r="G4188" s="450">
        <v>3.83</v>
      </c>
      <c r="H4188" s="426">
        <f t="shared" si="65"/>
        <v>3.25</v>
      </c>
    </row>
    <row r="4189" spans="1:8" x14ac:dyDescent="0.25">
      <c r="A4189" s="449"/>
      <c r="B4189" s="449">
        <v>40741</v>
      </c>
      <c r="C4189" s="439" t="s">
        <v>10106</v>
      </c>
      <c r="D4189" s="449" t="s">
        <v>60</v>
      </c>
      <c r="E4189" s="449" t="s">
        <v>5365</v>
      </c>
      <c r="F4189" s="450">
        <v>4.03</v>
      </c>
      <c r="G4189" s="450">
        <v>3.12</v>
      </c>
      <c r="H4189" s="426">
        <f t="shared" si="65"/>
        <v>4.03</v>
      </c>
    </row>
    <row r="4190" spans="1:8" x14ac:dyDescent="0.25">
      <c r="A4190" s="449"/>
      <c r="B4190" s="449">
        <v>7184</v>
      </c>
      <c r="C4190" s="439" t="s">
        <v>10107</v>
      </c>
      <c r="D4190" s="449" t="s">
        <v>71</v>
      </c>
      <c r="E4190" s="449" t="s">
        <v>6189</v>
      </c>
      <c r="F4190" s="450">
        <v>54.84</v>
      </c>
      <c r="G4190" s="450">
        <v>41</v>
      </c>
      <c r="H4190" s="426">
        <f t="shared" si="65"/>
        <v>54.84</v>
      </c>
    </row>
    <row r="4191" spans="1:8" x14ac:dyDescent="0.25">
      <c r="A4191" s="449"/>
      <c r="B4191" s="449">
        <v>34458</v>
      </c>
      <c r="C4191" s="439" t="s">
        <v>10108</v>
      </c>
      <c r="D4191" s="449" t="s">
        <v>60</v>
      </c>
      <c r="E4191" s="449" t="s">
        <v>5365</v>
      </c>
      <c r="F4191" s="450">
        <v>158.58000000000001</v>
      </c>
      <c r="G4191" s="450">
        <v>138.21</v>
      </c>
      <c r="H4191" s="426">
        <f t="shared" si="65"/>
        <v>158.58000000000001</v>
      </c>
    </row>
    <row r="4192" spans="1:8" x14ac:dyDescent="0.25">
      <c r="A4192" s="449"/>
      <c r="B4192" s="449">
        <v>34464</v>
      </c>
      <c r="C4192" s="439" t="s">
        <v>10109</v>
      </c>
      <c r="D4192" s="449" t="s">
        <v>60</v>
      </c>
      <c r="E4192" s="449" t="s">
        <v>5365</v>
      </c>
      <c r="F4192" s="450">
        <v>236.05</v>
      </c>
      <c r="G4192" s="450">
        <v>205.73</v>
      </c>
      <c r="H4192" s="426">
        <f t="shared" si="65"/>
        <v>236.05</v>
      </c>
    </row>
    <row r="4193" spans="1:8" x14ac:dyDescent="0.25">
      <c r="A4193" s="449"/>
      <c r="B4193" s="449">
        <v>34468</v>
      </c>
      <c r="C4193" s="439" t="s">
        <v>10110</v>
      </c>
      <c r="D4193" s="449" t="s">
        <v>60</v>
      </c>
      <c r="E4193" s="449" t="s">
        <v>5365</v>
      </c>
      <c r="F4193" s="450">
        <v>297.58999999999997</v>
      </c>
      <c r="G4193" s="450">
        <v>259.37</v>
      </c>
      <c r="H4193" s="426">
        <f t="shared" si="65"/>
        <v>297.58999999999997</v>
      </c>
    </row>
    <row r="4194" spans="1:8" x14ac:dyDescent="0.25">
      <c r="A4194" s="449"/>
      <c r="B4194" s="449">
        <v>34473</v>
      </c>
      <c r="C4194" s="439" t="s">
        <v>10111</v>
      </c>
      <c r="D4194" s="449" t="s">
        <v>60</v>
      </c>
      <c r="E4194" s="449" t="s">
        <v>5365</v>
      </c>
      <c r="F4194" s="450">
        <v>180.52</v>
      </c>
      <c r="G4194" s="450">
        <v>157.34</v>
      </c>
      <c r="H4194" s="426">
        <f t="shared" si="65"/>
        <v>180.52</v>
      </c>
    </row>
    <row r="4195" spans="1:8" x14ac:dyDescent="0.25">
      <c r="A4195" s="449"/>
      <c r="B4195" s="449">
        <v>34480</v>
      </c>
      <c r="C4195" s="439" t="s">
        <v>10112</v>
      </c>
      <c r="D4195" s="449" t="s">
        <v>60</v>
      </c>
      <c r="E4195" s="449" t="s">
        <v>5365</v>
      </c>
      <c r="F4195" s="450">
        <v>333.62</v>
      </c>
      <c r="G4195" s="450">
        <v>290.77</v>
      </c>
      <c r="H4195" s="426">
        <f t="shared" si="65"/>
        <v>333.62</v>
      </c>
    </row>
    <row r="4196" spans="1:8" x14ac:dyDescent="0.25">
      <c r="A4196" s="449"/>
      <c r="B4196" s="449">
        <v>34486</v>
      </c>
      <c r="C4196" s="439" t="s">
        <v>10113</v>
      </c>
      <c r="D4196" s="449" t="s">
        <v>60</v>
      </c>
      <c r="E4196" s="449" t="s">
        <v>5365</v>
      </c>
      <c r="F4196" s="450">
        <v>394.99</v>
      </c>
      <c r="G4196" s="450">
        <v>344.26</v>
      </c>
      <c r="H4196" s="426">
        <f t="shared" si="65"/>
        <v>394.99</v>
      </c>
    </row>
    <row r="4197" spans="1:8" x14ac:dyDescent="0.25">
      <c r="A4197" s="449"/>
      <c r="B4197" s="449">
        <v>7190</v>
      </c>
      <c r="C4197" s="439" t="s">
        <v>10114</v>
      </c>
      <c r="D4197" s="449" t="s">
        <v>60</v>
      </c>
      <c r="E4197" s="449" t="s">
        <v>5365</v>
      </c>
      <c r="F4197" s="450">
        <v>13.19</v>
      </c>
      <c r="G4197" s="450">
        <v>11.49</v>
      </c>
      <c r="H4197" s="426">
        <f t="shared" si="65"/>
        <v>13.19</v>
      </c>
    </row>
    <row r="4198" spans="1:8" x14ac:dyDescent="0.25">
      <c r="A4198" s="449"/>
      <c r="B4198" s="449">
        <v>34417</v>
      </c>
      <c r="C4198" s="439" t="s">
        <v>10115</v>
      </c>
      <c r="D4198" s="449" t="s">
        <v>60</v>
      </c>
      <c r="E4198" s="449" t="s">
        <v>5365</v>
      </c>
      <c r="F4198" s="450">
        <v>21.1</v>
      </c>
      <c r="G4198" s="450">
        <v>18.39</v>
      </c>
      <c r="H4198" s="426">
        <f t="shared" si="65"/>
        <v>21.1</v>
      </c>
    </row>
    <row r="4199" spans="1:8" x14ac:dyDescent="0.25">
      <c r="A4199" s="449"/>
      <c r="B4199" s="449">
        <v>7213</v>
      </c>
      <c r="C4199" s="439" t="s">
        <v>10116</v>
      </c>
      <c r="D4199" s="449" t="s">
        <v>71</v>
      </c>
      <c r="E4199" s="449" t="s">
        <v>5365</v>
      </c>
      <c r="F4199" s="450">
        <v>19.350000000000001</v>
      </c>
      <c r="G4199" s="450">
        <v>16.87</v>
      </c>
      <c r="H4199" s="426">
        <f t="shared" si="65"/>
        <v>19.350000000000001</v>
      </c>
    </row>
    <row r="4200" spans="1:8" x14ac:dyDescent="0.25">
      <c r="A4200" s="449"/>
      <c r="B4200" s="449">
        <v>7195</v>
      </c>
      <c r="C4200" s="439" t="s">
        <v>10117</v>
      </c>
      <c r="D4200" s="449" t="s">
        <v>60</v>
      </c>
      <c r="E4200" s="449" t="s">
        <v>5365</v>
      </c>
      <c r="F4200" s="450">
        <v>56.82</v>
      </c>
      <c r="G4200" s="450">
        <v>49.52</v>
      </c>
      <c r="H4200" s="426">
        <f t="shared" si="65"/>
        <v>56.82</v>
      </c>
    </row>
    <row r="4201" spans="1:8" x14ac:dyDescent="0.25">
      <c r="A4201" s="449"/>
      <c r="B4201" s="449">
        <v>7186</v>
      </c>
      <c r="C4201" s="439" t="s">
        <v>10118</v>
      </c>
      <c r="D4201" s="449" t="s">
        <v>60</v>
      </c>
      <c r="E4201" s="449" t="s">
        <v>6189</v>
      </c>
      <c r="F4201" s="450">
        <v>61.9</v>
      </c>
      <c r="G4201" s="450">
        <v>53.95</v>
      </c>
      <c r="H4201" s="426">
        <f t="shared" si="65"/>
        <v>61.9</v>
      </c>
    </row>
    <row r="4202" spans="1:8" x14ac:dyDescent="0.25">
      <c r="A4202" s="449"/>
      <c r="B4202" s="449">
        <v>7194</v>
      </c>
      <c r="C4202" s="439" t="s">
        <v>10119</v>
      </c>
      <c r="D4202" s="449" t="s">
        <v>71</v>
      </c>
      <c r="E4202" s="449" t="s">
        <v>5365</v>
      </c>
      <c r="F4202" s="450">
        <v>28.54</v>
      </c>
      <c r="G4202" s="450">
        <v>24.87</v>
      </c>
      <c r="H4202" s="426">
        <f t="shared" si="65"/>
        <v>28.54</v>
      </c>
    </row>
    <row r="4203" spans="1:8" x14ac:dyDescent="0.25">
      <c r="A4203" s="449"/>
      <c r="B4203" s="449">
        <v>7197</v>
      </c>
      <c r="C4203" s="439" t="s">
        <v>10120</v>
      </c>
      <c r="D4203" s="449" t="s">
        <v>60</v>
      </c>
      <c r="E4203" s="449" t="s">
        <v>5365</v>
      </c>
      <c r="F4203" s="450">
        <v>120.46</v>
      </c>
      <c r="G4203" s="450">
        <v>104.98</v>
      </c>
      <c r="H4203" s="426">
        <f t="shared" si="65"/>
        <v>120.46</v>
      </c>
    </row>
    <row r="4204" spans="1:8" x14ac:dyDescent="0.25">
      <c r="A4204" s="449"/>
      <c r="B4204" s="449">
        <v>7192</v>
      </c>
      <c r="C4204" s="439" t="s">
        <v>10121</v>
      </c>
      <c r="D4204" s="449" t="s">
        <v>60</v>
      </c>
      <c r="E4204" s="449" t="s">
        <v>5365</v>
      </c>
      <c r="F4204" s="450">
        <v>107.92</v>
      </c>
      <c r="G4204" s="450">
        <v>94.06</v>
      </c>
      <c r="H4204" s="426">
        <f t="shared" si="65"/>
        <v>107.92</v>
      </c>
    </row>
    <row r="4205" spans="1:8" x14ac:dyDescent="0.25">
      <c r="A4205" s="449"/>
      <c r="B4205" s="449">
        <v>7193</v>
      </c>
      <c r="C4205" s="439" t="s">
        <v>10122</v>
      </c>
      <c r="D4205" s="449" t="s">
        <v>60</v>
      </c>
      <c r="E4205" s="449" t="s">
        <v>5365</v>
      </c>
      <c r="F4205" s="450">
        <v>121.5</v>
      </c>
      <c r="G4205" s="450">
        <v>105.89</v>
      </c>
      <c r="H4205" s="426">
        <f t="shared" si="65"/>
        <v>121.5</v>
      </c>
    </row>
    <row r="4206" spans="1:8" x14ac:dyDescent="0.25">
      <c r="A4206" s="449"/>
      <c r="B4206" s="449">
        <v>7189</v>
      </c>
      <c r="C4206" s="439" t="s">
        <v>10123</v>
      </c>
      <c r="D4206" s="449" t="s">
        <v>60</v>
      </c>
      <c r="E4206" s="449" t="s">
        <v>5365</v>
      </c>
      <c r="F4206" s="450">
        <v>141.19999999999999</v>
      </c>
      <c r="G4206" s="450">
        <v>123.06</v>
      </c>
      <c r="H4206" s="426">
        <f t="shared" si="65"/>
        <v>141.19999999999999</v>
      </c>
    </row>
    <row r="4207" spans="1:8" x14ac:dyDescent="0.25">
      <c r="A4207" s="449"/>
      <c r="B4207" s="449">
        <v>34402</v>
      </c>
      <c r="C4207" s="439" t="s">
        <v>10124</v>
      </c>
      <c r="D4207" s="449" t="s">
        <v>60</v>
      </c>
      <c r="E4207" s="449" t="s">
        <v>5365</v>
      </c>
      <c r="F4207" s="450">
        <v>199.34</v>
      </c>
      <c r="G4207" s="450">
        <v>173.74</v>
      </c>
      <c r="H4207" s="426">
        <f t="shared" si="65"/>
        <v>199.34</v>
      </c>
    </row>
    <row r="4208" spans="1:8" x14ac:dyDescent="0.25">
      <c r="A4208" s="449"/>
      <c r="B4208" s="449">
        <v>7245</v>
      </c>
      <c r="C4208" s="439" t="s">
        <v>10125</v>
      </c>
      <c r="D4208" s="449" t="s">
        <v>60</v>
      </c>
      <c r="E4208" s="449" t="s">
        <v>5365</v>
      </c>
      <c r="F4208" s="450">
        <v>32.79</v>
      </c>
      <c r="G4208" s="450">
        <v>34.75</v>
      </c>
      <c r="H4208" s="426">
        <f t="shared" si="65"/>
        <v>32.79</v>
      </c>
    </row>
    <row r="4209" spans="1:8" x14ac:dyDescent="0.25">
      <c r="A4209" s="449"/>
      <c r="B4209" s="449">
        <v>34425</v>
      </c>
      <c r="C4209" s="439" t="s">
        <v>10126</v>
      </c>
      <c r="D4209" s="449" t="s">
        <v>60</v>
      </c>
      <c r="E4209" s="449" t="s">
        <v>5365</v>
      </c>
      <c r="F4209" s="450">
        <v>128.06</v>
      </c>
      <c r="G4209" s="450">
        <v>111.61</v>
      </c>
      <c r="H4209" s="426">
        <f t="shared" si="65"/>
        <v>128.06</v>
      </c>
    </row>
    <row r="4210" spans="1:8" x14ac:dyDescent="0.25">
      <c r="A4210" s="449"/>
      <c r="B4210" s="449">
        <v>7223</v>
      </c>
      <c r="C4210" s="439" t="s">
        <v>10127</v>
      </c>
      <c r="D4210" s="449" t="s">
        <v>60</v>
      </c>
      <c r="E4210" s="449" t="s">
        <v>5365</v>
      </c>
      <c r="F4210" s="450">
        <v>142.69999999999999</v>
      </c>
      <c r="G4210" s="450">
        <v>124.38</v>
      </c>
      <c r="H4210" s="426">
        <f t="shared" si="65"/>
        <v>142.69999999999999</v>
      </c>
    </row>
    <row r="4211" spans="1:8" x14ac:dyDescent="0.25">
      <c r="A4211" s="449"/>
      <c r="B4211" s="449">
        <v>7234</v>
      </c>
      <c r="C4211" s="439" t="s">
        <v>10128</v>
      </c>
      <c r="D4211" s="449" t="s">
        <v>60</v>
      </c>
      <c r="E4211" s="449" t="s">
        <v>5365</v>
      </c>
      <c r="F4211" s="450">
        <v>215.34</v>
      </c>
      <c r="G4211" s="450">
        <v>187.68</v>
      </c>
      <c r="H4211" s="426">
        <f t="shared" si="65"/>
        <v>215.34</v>
      </c>
    </row>
    <row r="4212" spans="1:8" x14ac:dyDescent="0.25">
      <c r="A4212" s="449"/>
      <c r="B4212" s="449">
        <v>7224</v>
      </c>
      <c r="C4212" s="439" t="s">
        <v>10129</v>
      </c>
      <c r="D4212" s="449" t="s">
        <v>60</v>
      </c>
      <c r="E4212" s="449" t="s">
        <v>5365</v>
      </c>
      <c r="F4212" s="450">
        <v>262.33999999999997</v>
      </c>
      <c r="G4212" s="450">
        <v>228.65</v>
      </c>
      <c r="H4212" s="426">
        <f t="shared" si="65"/>
        <v>262.33999999999997</v>
      </c>
    </row>
    <row r="4213" spans="1:8" x14ac:dyDescent="0.25">
      <c r="A4213" s="449"/>
      <c r="B4213" s="449">
        <v>7225</v>
      </c>
      <c r="C4213" s="439" t="s">
        <v>10130</v>
      </c>
      <c r="D4213" s="449" t="s">
        <v>60</v>
      </c>
      <c r="E4213" s="449" t="s">
        <v>5365</v>
      </c>
      <c r="F4213" s="450">
        <v>281.3</v>
      </c>
      <c r="G4213" s="450">
        <v>245.17</v>
      </c>
      <c r="H4213" s="426">
        <f t="shared" si="65"/>
        <v>281.3</v>
      </c>
    </row>
    <row r="4214" spans="1:8" x14ac:dyDescent="0.25">
      <c r="A4214" s="449"/>
      <c r="B4214" s="449">
        <v>7226</v>
      </c>
      <c r="C4214" s="439" t="s">
        <v>10131</v>
      </c>
      <c r="D4214" s="449" t="s">
        <v>60</v>
      </c>
      <c r="E4214" s="449" t="s">
        <v>5365</v>
      </c>
      <c r="F4214" s="450">
        <v>300.19</v>
      </c>
      <c r="G4214" s="450">
        <v>261.63</v>
      </c>
      <c r="H4214" s="426">
        <f t="shared" si="65"/>
        <v>300.19</v>
      </c>
    </row>
    <row r="4215" spans="1:8" x14ac:dyDescent="0.25">
      <c r="A4215" s="449"/>
      <c r="B4215" s="449">
        <v>7227</v>
      </c>
      <c r="C4215" s="439" t="s">
        <v>10132</v>
      </c>
      <c r="D4215" s="449" t="s">
        <v>60</v>
      </c>
      <c r="E4215" s="449" t="s">
        <v>5365</v>
      </c>
      <c r="F4215" s="450">
        <v>341.69</v>
      </c>
      <c r="G4215" s="450">
        <v>297.81</v>
      </c>
      <c r="H4215" s="426">
        <f t="shared" si="65"/>
        <v>341.69</v>
      </c>
    </row>
    <row r="4216" spans="1:8" x14ac:dyDescent="0.25">
      <c r="A4216" s="449"/>
      <c r="B4216" s="449">
        <v>7212</v>
      </c>
      <c r="C4216" s="439" t="s">
        <v>10133</v>
      </c>
      <c r="D4216" s="449" t="s">
        <v>60</v>
      </c>
      <c r="E4216" s="449" t="s">
        <v>5365</v>
      </c>
      <c r="F4216" s="450">
        <v>375.44</v>
      </c>
      <c r="G4216" s="450">
        <v>327.22000000000003</v>
      </c>
      <c r="H4216" s="426">
        <f t="shared" si="65"/>
        <v>375.44</v>
      </c>
    </row>
    <row r="4217" spans="1:8" x14ac:dyDescent="0.25">
      <c r="A4217" s="449"/>
      <c r="B4217" s="449">
        <v>7229</v>
      </c>
      <c r="C4217" s="439" t="s">
        <v>10134</v>
      </c>
      <c r="D4217" s="449" t="s">
        <v>60</v>
      </c>
      <c r="E4217" s="449" t="s">
        <v>5365</v>
      </c>
      <c r="F4217" s="450">
        <v>237.98</v>
      </c>
      <c r="G4217" s="450">
        <v>207.41</v>
      </c>
      <c r="H4217" s="426">
        <f t="shared" si="65"/>
        <v>237.98</v>
      </c>
    </row>
    <row r="4218" spans="1:8" x14ac:dyDescent="0.25">
      <c r="A4218" s="449"/>
      <c r="B4218" s="449">
        <v>7230</v>
      </c>
      <c r="C4218" s="439" t="s">
        <v>10135</v>
      </c>
      <c r="D4218" s="449" t="s">
        <v>60</v>
      </c>
      <c r="E4218" s="449" t="s">
        <v>5365</v>
      </c>
      <c r="F4218" s="450">
        <v>396.18</v>
      </c>
      <c r="G4218" s="450">
        <v>345.3</v>
      </c>
      <c r="H4218" s="426">
        <f t="shared" si="65"/>
        <v>396.18</v>
      </c>
    </row>
    <row r="4219" spans="1:8" x14ac:dyDescent="0.25">
      <c r="A4219" s="449"/>
      <c r="B4219" s="449">
        <v>7231</v>
      </c>
      <c r="C4219" s="439" t="s">
        <v>10136</v>
      </c>
      <c r="D4219" s="449" t="s">
        <v>60</v>
      </c>
      <c r="E4219" s="449" t="s">
        <v>5365</v>
      </c>
      <c r="F4219" s="450">
        <v>562.02</v>
      </c>
      <c r="G4219" s="450">
        <v>489.84</v>
      </c>
      <c r="H4219" s="426">
        <f t="shared" si="65"/>
        <v>562.02</v>
      </c>
    </row>
    <row r="4220" spans="1:8" x14ac:dyDescent="0.25">
      <c r="A4220" s="449"/>
      <c r="B4220" s="449">
        <v>7220</v>
      </c>
      <c r="C4220" s="439" t="s">
        <v>10137</v>
      </c>
      <c r="D4220" s="449" t="s">
        <v>60</v>
      </c>
      <c r="E4220" s="449" t="s">
        <v>5365</v>
      </c>
      <c r="F4220" s="450">
        <v>693.76</v>
      </c>
      <c r="G4220" s="450">
        <v>604.65</v>
      </c>
      <c r="H4220" s="426">
        <f t="shared" si="65"/>
        <v>693.76</v>
      </c>
    </row>
    <row r="4221" spans="1:8" x14ac:dyDescent="0.25">
      <c r="A4221" s="449"/>
      <c r="B4221" s="449">
        <v>34447</v>
      </c>
      <c r="C4221" s="439" t="s">
        <v>10138</v>
      </c>
      <c r="D4221" s="449" t="s">
        <v>60</v>
      </c>
      <c r="E4221" s="449" t="s">
        <v>5365</v>
      </c>
      <c r="F4221" s="450">
        <v>775.72</v>
      </c>
      <c r="G4221" s="450">
        <v>676.09</v>
      </c>
      <c r="H4221" s="426">
        <f t="shared" si="65"/>
        <v>775.72</v>
      </c>
    </row>
    <row r="4222" spans="1:8" x14ac:dyDescent="0.25">
      <c r="A4222" s="449"/>
      <c r="B4222" s="449">
        <v>7233</v>
      </c>
      <c r="C4222" s="439" t="s">
        <v>10139</v>
      </c>
      <c r="D4222" s="449" t="s">
        <v>60</v>
      </c>
      <c r="E4222" s="449" t="s">
        <v>5365</v>
      </c>
      <c r="F4222" s="450">
        <v>889.88</v>
      </c>
      <c r="G4222" s="450">
        <v>775.59</v>
      </c>
      <c r="H4222" s="426">
        <f t="shared" si="65"/>
        <v>889.88</v>
      </c>
    </row>
    <row r="4223" spans="1:8" x14ac:dyDescent="0.25">
      <c r="A4223" s="449"/>
      <c r="B4223" s="449">
        <v>40740</v>
      </c>
      <c r="C4223" s="439" t="s">
        <v>10140</v>
      </c>
      <c r="D4223" s="449" t="s">
        <v>71</v>
      </c>
      <c r="E4223" s="449" t="s">
        <v>5365</v>
      </c>
      <c r="F4223" s="450">
        <v>136.99</v>
      </c>
      <c r="G4223" s="450">
        <v>158.47999999999999</v>
      </c>
      <c r="H4223" s="426">
        <f t="shared" si="65"/>
        <v>136.99</v>
      </c>
    </row>
    <row r="4224" spans="1:8" x14ac:dyDescent="0.25">
      <c r="A4224" s="449"/>
      <c r="B4224" s="449">
        <v>25007</v>
      </c>
      <c r="C4224" s="439" t="s">
        <v>10141</v>
      </c>
      <c r="D4224" s="449" t="s">
        <v>71</v>
      </c>
      <c r="E4224" s="449" t="s">
        <v>6189</v>
      </c>
      <c r="F4224" s="450">
        <v>39.200000000000003</v>
      </c>
      <c r="G4224" s="450">
        <v>45.35</v>
      </c>
      <c r="H4224" s="426">
        <f t="shared" si="65"/>
        <v>39.200000000000003</v>
      </c>
    </row>
    <row r="4225" spans="1:8" x14ac:dyDescent="0.25">
      <c r="A4225" s="449"/>
      <c r="B4225" s="449">
        <v>43071</v>
      </c>
      <c r="C4225" s="439" t="s">
        <v>10142</v>
      </c>
      <c r="D4225" s="449" t="s">
        <v>71</v>
      </c>
      <c r="E4225" s="449" t="s">
        <v>5365</v>
      </c>
      <c r="F4225" s="450">
        <v>154.25</v>
      </c>
      <c r="G4225" s="450">
        <v>178.45</v>
      </c>
      <c r="H4225" s="426">
        <f t="shared" si="65"/>
        <v>154.25</v>
      </c>
    </row>
    <row r="4226" spans="1:8" x14ac:dyDescent="0.25">
      <c r="A4226" s="449"/>
      <c r="B4226" s="449">
        <v>39520</v>
      </c>
      <c r="C4226" s="439" t="s">
        <v>10143</v>
      </c>
      <c r="D4226" s="449" t="s">
        <v>71</v>
      </c>
      <c r="E4226" s="449" t="s">
        <v>5365</v>
      </c>
      <c r="F4226" s="450">
        <v>125.84</v>
      </c>
      <c r="G4226" s="450">
        <v>145.59</v>
      </c>
      <c r="H4226" s="426">
        <f t="shared" si="65"/>
        <v>125.84</v>
      </c>
    </row>
    <row r="4227" spans="1:8" x14ac:dyDescent="0.25">
      <c r="A4227" s="449"/>
      <c r="B4227" s="449">
        <v>39521</v>
      </c>
      <c r="C4227" s="439" t="s">
        <v>10144</v>
      </c>
      <c r="D4227" s="449" t="s">
        <v>71</v>
      </c>
      <c r="E4227" s="449" t="s">
        <v>5365</v>
      </c>
      <c r="F4227" s="450">
        <v>129.96</v>
      </c>
      <c r="G4227" s="450">
        <v>150.34</v>
      </c>
      <c r="H4227" s="426">
        <f t="shared" si="65"/>
        <v>129.96</v>
      </c>
    </row>
    <row r="4228" spans="1:8" x14ac:dyDescent="0.25">
      <c r="A4228" s="449"/>
      <c r="B4228" s="449">
        <v>39522</v>
      </c>
      <c r="C4228" s="439" t="s">
        <v>10145</v>
      </c>
      <c r="D4228" s="449" t="s">
        <v>71</v>
      </c>
      <c r="E4228" s="449" t="s">
        <v>5365</v>
      </c>
      <c r="F4228" s="450">
        <v>134.19</v>
      </c>
      <c r="G4228" s="450">
        <v>155.25</v>
      </c>
      <c r="H4228" s="426">
        <f t="shared" si="65"/>
        <v>134.19</v>
      </c>
    </row>
    <row r="4229" spans="1:8" x14ac:dyDescent="0.25">
      <c r="A4229" s="449"/>
      <c r="B4229" s="449">
        <v>7243</v>
      </c>
      <c r="C4229" s="439" t="s">
        <v>10146</v>
      </c>
      <c r="D4229" s="449" t="s">
        <v>71</v>
      </c>
      <c r="E4229" s="449" t="s">
        <v>5365</v>
      </c>
      <c r="F4229" s="450">
        <v>40.96</v>
      </c>
      <c r="G4229" s="450">
        <v>47.39</v>
      </c>
      <c r="H4229" s="426">
        <f t="shared" si="65"/>
        <v>40.96</v>
      </c>
    </row>
    <row r="4230" spans="1:8" x14ac:dyDescent="0.25">
      <c r="A4230" s="449"/>
      <c r="B4230" s="449">
        <v>7246</v>
      </c>
      <c r="C4230" s="439" t="s">
        <v>10147</v>
      </c>
      <c r="D4230" s="449" t="s">
        <v>60</v>
      </c>
      <c r="E4230" s="449" t="s">
        <v>5365</v>
      </c>
      <c r="F4230" s="450">
        <v>36.21</v>
      </c>
      <c r="G4230" s="450">
        <v>38.369999999999997</v>
      </c>
      <c r="H4230" s="426">
        <f t="shared" si="65"/>
        <v>36.21</v>
      </c>
    </row>
    <row r="4231" spans="1:8" x14ac:dyDescent="0.25">
      <c r="A4231" s="449"/>
      <c r="B4231" s="449">
        <v>12869</v>
      </c>
      <c r="C4231" s="439" t="s">
        <v>10148</v>
      </c>
      <c r="D4231" s="449" t="s">
        <v>69</v>
      </c>
      <c r="E4231" s="449" t="s">
        <v>5365</v>
      </c>
      <c r="F4231" s="450">
        <v>20.8</v>
      </c>
      <c r="G4231" s="450">
        <v>24.1</v>
      </c>
      <c r="H4231" s="426">
        <f t="shared" si="65"/>
        <v>20.8</v>
      </c>
    </row>
    <row r="4232" spans="1:8" x14ac:dyDescent="0.25">
      <c r="A4232" s="449"/>
      <c r="B4232" s="449">
        <v>41097</v>
      </c>
      <c r="C4232" s="439" t="s">
        <v>10149</v>
      </c>
      <c r="D4232" s="449" t="s">
        <v>109</v>
      </c>
      <c r="E4232" s="449" t="s">
        <v>5365</v>
      </c>
      <c r="F4232" s="450">
        <v>3657.79</v>
      </c>
      <c r="G4232" s="450">
        <v>4223.0200000000004</v>
      </c>
      <c r="H4232" s="426">
        <f t="shared" si="65"/>
        <v>3657.79</v>
      </c>
    </row>
    <row r="4233" spans="1:8" x14ac:dyDescent="0.25">
      <c r="A4233" s="449"/>
      <c r="B4233" s="449">
        <v>1574</v>
      </c>
      <c r="C4233" s="439" t="s">
        <v>10150</v>
      </c>
      <c r="D4233" s="449" t="s">
        <v>60</v>
      </c>
      <c r="E4233" s="449" t="s">
        <v>5365</v>
      </c>
      <c r="F4233" s="450">
        <v>2.0099999999999998</v>
      </c>
      <c r="G4233" s="450">
        <v>1.76</v>
      </c>
      <c r="H4233" s="426">
        <f t="shared" si="65"/>
        <v>2.0099999999999998</v>
      </c>
    </row>
    <row r="4234" spans="1:8" x14ac:dyDescent="0.25">
      <c r="A4234" s="449"/>
      <c r="B4234" s="449">
        <v>1581</v>
      </c>
      <c r="C4234" s="439" t="s">
        <v>10151</v>
      </c>
      <c r="D4234" s="449" t="s">
        <v>60</v>
      </c>
      <c r="E4234" s="449" t="s">
        <v>5365</v>
      </c>
      <c r="F4234" s="450">
        <v>13.92</v>
      </c>
      <c r="G4234" s="450">
        <v>12.25</v>
      </c>
      <c r="H4234" s="426">
        <f t="shared" si="65"/>
        <v>13.92</v>
      </c>
    </row>
    <row r="4235" spans="1:8" x14ac:dyDescent="0.25">
      <c r="A4235" s="449"/>
      <c r="B4235" s="449">
        <v>1575</v>
      </c>
      <c r="C4235" s="439" t="s">
        <v>10152</v>
      </c>
      <c r="D4235" s="449" t="s">
        <v>60</v>
      </c>
      <c r="E4235" s="449" t="s">
        <v>5365</v>
      </c>
      <c r="F4235" s="450">
        <v>2.38</v>
      </c>
      <c r="G4235" s="450">
        <v>2.09</v>
      </c>
      <c r="H4235" s="426">
        <f t="shared" si="65"/>
        <v>2.38</v>
      </c>
    </row>
    <row r="4236" spans="1:8" x14ac:dyDescent="0.25">
      <c r="A4236" s="449"/>
      <c r="B4236" s="449">
        <v>1570</v>
      </c>
      <c r="C4236" s="439" t="s">
        <v>10153</v>
      </c>
      <c r="D4236" s="449" t="s">
        <v>60</v>
      </c>
      <c r="E4236" s="449" t="s">
        <v>5365</v>
      </c>
      <c r="F4236" s="450">
        <v>1.2</v>
      </c>
      <c r="G4236" s="450">
        <v>1.05</v>
      </c>
      <c r="H4236" s="426">
        <f t="shared" ref="H4236:H4299" si="66">IF(F4236&gt;0,F4236,G4236)</f>
        <v>1.2</v>
      </c>
    </row>
    <row r="4237" spans="1:8" x14ac:dyDescent="0.25">
      <c r="A4237" s="449"/>
      <c r="B4237" s="449">
        <v>1576</v>
      </c>
      <c r="C4237" s="439" t="s">
        <v>10154</v>
      </c>
      <c r="D4237" s="449" t="s">
        <v>60</v>
      </c>
      <c r="E4237" s="449" t="s">
        <v>5365</v>
      </c>
      <c r="F4237" s="450">
        <v>3.29</v>
      </c>
      <c r="G4237" s="450">
        <v>2.9</v>
      </c>
      <c r="H4237" s="426">
        <f t="shared" si="66"/>
        <v>3.29</v>
      </c>
    </row>
    <row r="4238" spans="1:8" x14ac:dyDescent="0.25">
      <c r="A4238" s="449"/>
      <c r="B4238" s="449">
        <v>1577</v>
      </c>
      <c r="C4238" s="439" t="s">
        <v>10155</v>
      </c>
      <c r="D4238" s="449" t="s">
        <v>60</v>
      </c>
      <c r="E4238" s="449" t="s">
        <v>5365</v>
      </c>
      <c r="F4238" s="450">
        <v>3.71</v>
      </c>
      <c r="G4238" s="450">
        <v>3.27</v>
      </c>
      <c r="H4238" s="426">
        <f t="shared" si="66"/>
        <v>3.71</v>
      </c>
    </row>
    <row r="4239" spans="1:8" x14ac:dyDescent="0.25">
      <c r="A4239" s="449"/>
      <c r="B4239" s="449">
        <v>1571</v>
      </c>
      <c r="C4239" s="439" t="s">
        <v>10156</v>
      </c>
      <c r="D4239" s="449" t="s">
        <v>60</v>
      </c>
      <c r="E4239" s="449" t="s">
        <v>5365</v>
      </c>
      <c r="F4239" s="450">
        <v>1.56</v>
      </c>
      <c r="G4239" s="450">
        <v>1.37</v>
      </c>
      <c r="H4239" s="426">
        <f t="shared" si="66"/>
        <v>1.56</v>
      </c>
    </row>
    <row r="4240" spans="1:8" x14ac:dyDescent="0.25">
      <c r="A4240" s="449"/>
      <c r="B4240" s="449">
        <v>1578</v>
      </c>
      <c r="C4240" s="439" t="s">
        <v>10157</v>
      </c>
      <c r="D4240" s="449" t="s">
        <v>60</v>
      </c>
      <c r="E4240" s="449" t="s">
        <v>5365</v>
      </c>
      <c r="F4240" s="450">
        <v>6.45</v>
      </c>
      <c r="G4240" s="450">
        <v>5.67</v>
      </c>
      <c r="H4240" s="426">
        <f t="shared" si="66"/>
        <v>6.45</v>
      </c>
    </row>
    <row r="4241" spans="1:8" x14ac:dyDescent="0.25">
      <c r="A4241" s="449"/>
      <c r="B4241" s="449">
        <v>1573</v>
      </c>
      <c r="C4241" s="439" t="s">
        <v>10158</v>
      </c>
      <c r="D4241" s="449" t="s">
        <v>60</v>
      </c>
      <c r="E4241" s="449" t="s">
        <v>5365</v>
      </c>
      <c r="F4241" s="450">
        <v>1.85</v>
      </c>
      <c r="G4241" s="450">
        <v>1.63</v>
      </c>
      <c r="H4241" s="426">
        <f t="shared" si="66"/>
        <v>1.85</v>
      </c>
    </row>
    <row r="4242" spans="1:8" x14ac:dyDescent="0.25">
      <c r="A4242" s="449"/>
      <c r="B4242" s="449">
        <v>1579</v>
      </c>
      <c r="C4242" s="439" t="s">
        <v>10159</v>
      </c>
      <c r="D4242" s="449" t="s">
        <v>60</v>
      </c>
      <c r="E4242" s="449" t="s">
        <v>5365</v>
      </c>
      <c r="F4242" s="450">
        <v>8.0399999999999991</v>
      </c>
      <c r="G4242" s="450">
        <v>7.07</v>
      </c>
      <c r="H4242" s="426">
        <f t="shared" si="66"/>
        <v>8.0399999999999991</v>
      </c>
    </row>
    <row r="4243" spans="1:8" x14ac:dyDescent="0.25">
      <c r="A4243" s="449"/>
      <c r="B4243" s="449">
        <v>1580</v>
      </c>
      <c r="C4243" s="439" t="s">
        <v>10160</v>
      </c>
      <c r="D4243" s="449" t="s">
        <v>60</v>
      </c>
      <c r="E4243" s="449" t="s">
        <v>5365</v>
      </c>
      <c r="F4243" s="450">
        <v>9.9</v>
      </c>
      <c r="G4243" s="450">
        <v>8.7100000000000009</v>
      </c>
      <c r="H4243" s="426">
        <f t="shared" si="66"/>
        <v>9.9</v>
      </c>
    </row>
    <row r="4244" spans="1:8" x14ac:dyDescent="0.25">
      <c r="A4244" s="449"/>
      <c r="B4244" s="449">
        <v>39321</v>
      </c>
      <c r="C4244" s="439" t="s">
        <v>10161</v>
      </c>
      <c r="D4244" s="449" t="s">
        <v>60</v>
      </c>
      <c r="E4244" s="449" t="s">
        <v>5365</v>
      </c>
      <c r="F4244" s="450">
        <v>26.21</v>
      </c>
      <c r="G4244" s="450">
        <v>26.34</v>
      </c>
      <c r="H4244" s="426">
        <f t="shared" si="66"/>
        <v>26.21</v>
      </c>
    </row>
    <row r="4245" spans="1:8" x14ac:dyDescent="0.25">
      <c r="A4245" s="449"/>
      <c r="B4245" s="449">
        <v>39319</v>
      </c>
      <c r="C4245" s="439" t="s">
        <v>10162</v>
      </c>
      <c r="D4245" s="449" t="s">
        <v>60</v>
      </c>
      <c r="E4245" s="449" t="s">
        <v>5365</v>
      </c>
      <c r="F4245" s="450">
        <v>10.91</v>
      </c>
      <c r="G4245" s="450">
        <v>10.96</v>
      </c>
      <c r="H4245" s="426">
        <f t="shared" si="66"/>
        <v>10.91</v>
      </c>
    </row>
    <row r="4246" spans="1:8" x14ac:dyDescent="0.25">
      <c r="A4246" s="449"/>
      <c r="B4246" s="449">
        <v>39320</v>
      </c>
      <c r="C4246" s="439" t="s">
        <v>10163</v>
      </c>
      <c r="D4246" s="449" t="s">
        <v>60</v>
      </c>
      <c r="E4246" s="449" t="s">
        <v>5365</v>
      </c>
      <c r="F4246" s="450">
        <v>20.97</v>
      </c>
      <c r="G4246" s="450">
        <v>21.07</v>
      </c>
      <c r="H4246" s="426">
        <f t="shared" si="66"/>
        <v>20.97</v>
      </c>
    </row>
    <row r="4247" spans="1:8" x14ac:dyDescent="0.25">
      <c r="A4247" s="449"/>
      <c r="B4247" s="449">
        <v>1542</v>
      </c>
      <c r="C4247" s="439" t="s">
        <v>10164</v>
      </c>
      <c r="D4247" s="449" t="s">
        <v>60</v>
      </c>
      <c r="E4247" s="449" t="s">
        <v>5365</v>
      </c>
      <c r="F4247" s="450">
        <v>27.41</v>
      </c>
      <c r="G4247" s="450">
        <v>24.14</v>
      </c>
      <c r="H4247" s="426">
        <f t="shared" si="66"/>
        <v>27.41</v>
      </c>
    </row>
    <row r="4248" spans="1:8" x14ac:dyDescent="0.25">
      <c r="A4248" s="449"/>
      <c r="B4248" s="449">
        <v>1591</v>
      </c>
      <c r="C4248" s="439" t="s">
        <v>10165</v>
      </c>
      <c r="D4248" s="449" t="s">
        <v>60</v>
      </c>
      <c r="E4248" s="449" t="s">
        <v>5365</v>
      </c>
      <c r="F4248" s="450">
        <v>30.69</v>
      </c>
      <c r="G4248" s="450">
        <v>27.01</v>
      </c>
      <c r="H4248" s="426">
        <f t="shared" si="66"/>
        <v>30.69</v>
      </c>
    </row>
    <row r="4249" spans="1:8" x14ac:dyDescent="0.25">
      <c r="A4249" s="449"/>
      <c r="B4249" s="449">
        <v>1547</v>
      </c>
      <c r="C4249" s="439" t="s">
        <v>10166</v>
      </c>
      <c r="D4249" s="449" t="s">
        <v>60</v>
      </c>
      <c r="E4249" s="449" t="s">
        <v>5365</v>
      </c>
      <c r="F4249" s="450">
        <v>160.80000000000001</v>
      </c>
      <c r="G4249" s="450">
        <v>141.56</v>
      </c>
      <c r="H4249" s="426">
        <f t="shared" si="66"/>
        <v>160.80000000000001</v>
      </c>
    </row>
    <row r="4250" spans="1:8" x14ac:dyDescent="0.25">
      <c r="A4250" s="449"/>
      <c r="B4250" s="449">
        <v>38196</v>
      </c>
      <c r="C4250" s="439" t="s">
        <v>10167</v>
      </c>
      <c r="D4250" s="449" t="s">
        <v>60</v>
      </c>
      <c r="E4250" s="449" t="s">
        <v>5365</v>
      </c>
      <c r="F4250" s="450">
        <v>31.31</v>
      </c>
      <c r="G4250" s="450">
        <v>27.57</v>
      </c>
      <c r="H4250" s="426">
        <f t="shared" si="66"/>
        <v>31.31</v>
      </c>
    </row>
    <row r="4251" spans="1:8" x14ac:dyDescent="0.25">
      <c r="A4251" s="449"/>
      <c r="B4251" s="449">
        <v>1543</v>
      </c>
      <c r="C4251" s="439" t="s">
        <v>10168</v>
      </c>
      <c r="D4251" s="449" t="s">
        <v>60</v>
      </c>
      <c r="E4251" s="449" t="s">
        <v>5365</v>
      </c>
      <c r="F4251" s="450">
        <v>33.28</v>
      </c>
      <c r="G4251" s="450">
        <v>29.3</v>
      </c>
      <c r="H4251" s="426">
        <f t="shared" si="66"/>
        <v>33.28</v>
      </c>
    </row>
    <row r="4252" spans="1:8" x14ac:dyDescent="0.25">
      <c r="A4252" s="449"/>
      <c r="B4252" s="449">
        <v>1585</v>
      </c>
      <c r="C4252" s="439" t="s">
        <v>10169</v>
      </c>
      <c r="D4252" s="449" t="s">
        <v>60</v>
      </c>
      <c r="E4252" s="449" t="s">
        <v>5365</v>
      </c>
      <c r="F4252" s="450">
        <v>6.45</v>
      </c>
      <c r="G4252" s="450">
        <v>5.67</v>
      </c>
      <c r="H4252" s="426">
        <f t="shared" si="66"/>
        <v>6.45</v>
      </c>
    </row>
    <row r="4253" spans="1:8" x14ac:dyDescent="0.25">
      <c r="A4253" s="449"/>
      <c r="B4253" s="449">
        <v>1593</v>
      </c>
      <c r="C4253" s="439" t="s">
        <v>10170</v>
      </c>
      <c r="D4253" s="449" t="s">
        <v>60</v>
      </c>
      <c r="E4253" s="449" t="s">
        <v>5365</v>
      </c>
      <c r="F4253" s="450">
        <v>34.22</v>
      </c>
      <c r="G4253" s="450">
        <v>30.13</v>
      </c>
      <c r="H4253" s="426">
        <f t="shared" si="66"/>
        <v>34.22</v>
      </c>
    </row>
    <row r="4254" spans="1:8" x14ac:dyDescent="0.25">
      <c r="A4254" s="449"/>
      <c r="B4254" s="449">
        <v>11838</v>
      </c>
      <c r="C4254" s="439" t="s">
        <v>10171</v>
      </c>
      <c r="D4254" s="449" t="s">
        <v>60</v>
      </c>
      <c r="E4254" s="449" t="s">
        <v>5365</v>
      </c>
      <c r="F4254" s="450">
        <v>45.16</v>
      </c>
      <c r="G4254" s="450">
        <v>39.76</v>
      </c>
      <c r="H4254" s="426">
        <f t="shared" si="66"/>
        <v>45.16</v>
      </c>
    </row>
    <row r="4255" spans="1:8" x14ac:dyDescent="0.25">
      <c r="A4255" s="449"/>
      <c r="B4255" s="449">
        <v>1594</v>
      </c>
      <c r="C4255" s="439" t="s">
        <v>10172</v>
      </c>
      <c r="D4255" s="449" t="s">
        <v>60</v>
      </c>
      <c r="E4255" s="449" t="s">
        <v>5365</v>
      </c>
      <c r="F4255" s="450">
        <v>45.65</v>
      </c>
      <c r="G4255" s="450">
        <v>40.19</v>
      </c>
      <c r="H4255" s="426">
        <f t="shared" si="66"/>
        <v>45.65</v>
      </c>
    </row>
    <row r="4256" spans="1:8" x14ac:dyDescent="0.25">
      <c r="A4256" s="449"/>
      <c r="B4256" s="449">
        <v>1586</v>
      </c>
      <c r="C4256" s="439" t="s">
        <v>10173</v>
      </c>
      <c r="D4256" s="449" t="s">
        <v>60</v>
      </c>
      <c r="E4256" s="449" t="s">
        <v>5365</v>
      </c>
      <c r="F4256" s="450">
        <v>8.15</v>
      </c>
      <c r="G4256" s="450">
        <v>7.18</v>
      </c>
      <c r="H4256" s="426">
        <f t="shared" si="66"/>
        <v>8.15</v>
      </c>
    </row>
    <row r="4257" spans="1:8" x14ac:dyDescent="0.25">
      <c r="A4257" s="449"/>
      <c r="B4257" s="449">
        <v>11839</v>
      </c>
      <c r="C4257" s="439" t="s">
        <v>10174</v>
      </c>
      <c r="D4257" s="449" t="s">
        <v>60</v>
      </c>
      <c r="E4257" s="449" t="s">
        <v>5365</v>
      </c>
      <c r="F4257" s="450">
        <v>65.709999999999994</v>
      </c>
      <c r="G4257" s="450">
        <v>57.85</v>
      </c>
      <c r="H4257" s="426">
        <f t="shared" si="66"/>
        <v>65.709999999999994</v>
      </c>
    </row>
    <row r="4258" spans="1:8" x14ac:dyDescent="0.25">
      <c r="A4258" s="449"/>
      <c r="B4258" s="449">
        <v>1587</v>
      </c>
      <c r="C4258" s="439" t="s">
        <v>10175</v>
      </c>
      <c r="D4258" s="449" t="s">
        <v>60</v>
      </c>
      <c r="E4258" s="449" t="s">
        <v>5365</v>
      </c>
      <c r="F4258" s="450">
        <v>8.3000000000000007</v>
      </c>
      <c r="G4258" s="450">
        <v>7.31</v>
      </c>
      <c r="H4258" s="426">
        <f t="shared" si="66"/>
        <v>8.3000000000000007</v>
      </c>
    </row>
    <row r="4259" spans="1:8" x14ac:dyDescent="0.25">
      <c r="A4259" s="449"/>
      <c r="B4259" s="449">
        <v>1545</v>
      </c>
      <c r="C4259" s="439" t="s">
        <v>10176</v>
      </c>
      <c r="D4259" s="449" t="s">
        <v>60</v>
      </c>
      <c r="E4259" s="449" t="s">
        <v>5365</v>
      </c>
      <c r="F4259" s="450">
        <v>78.849999999999994</v>
      </c>
      <c r="G4259" s="450">
        <v>69.42</v>
      </c>
      <c r="H4259" s="426">
        <f t="shared" si="66"/>
        <v>78.849999999999994</v>
      </c>
    </row>
    <row r="4260" spans="1:8" x14ac:dyDescent="0.25">
      <c r="A4260" s="449"/>
      <c r="B4260" s="449">
        <v>1588</v>
      </c>
      <c r="C4260" s="439" t="s">
        <v>10177</v>
      </c>
      <c r="D4260" s="449" t="s">
        <v>60</v>
      </c>
      <c r="E4260" s="449" t="s">
        <v>5365</v>
      </c>
      <c r="F4260" s="450">
        <v>11.4</v>
      </c>
      <c r="G4260" s="450">
        <v>10.029999999999999</v>
      </c>
      <c r="H4260" s="426">
        <f t="shared" si="66"/>
        <v>11.4</v>
      </c>
    </row>
    <row r="4261" spans="1:8" x14ac:dyDescent="0.25">
      <c r="A4261" s="449"/>
      <c r="B4261" s="449">
        <v>1535</v>
      </c>
      <c r="C4261" s="439" t="s">
        <v>10178</v>
      </c>
      <c r="D4261" s="449" t="s">
        <v>60</v>
      </c>
      <c r="E4261" s="449" t="s">
        <v>5365</v>
      </c>
      <c r="F4261" s="450">
        <v>6.57</v>
      </c>
      <c r="G4261" s="450">
        <v>5.78</v>
      </c>
      <c r="H4261" s="426">
        <f t="shared" si="66"/>
        <v>6.57</v>
      </c>
    </row>
    <row r="4262" spans="1:8" x14ac:dyDescent="0.25">
      <c r="A4262" s="449"/>
      <c r="B4262" s="449">
        <v>1589</v>
      </c>
      <c r="C4262" s="439" t="s">
        <v>10179</v>
      </c>
      <c r="D4262" s="449" t="s">
        <v>60</v>
      </c>
      <c r="E4262" s="449" t="s">
        <v>5365</v>
      </c>
      <c r="F4262" s="450">
        <v>11.75</v>
      </c>
      <c r="G4262" s="450">
        <v>10.35</v>
      </c>
      <c r="H4262" s="426">
        <f t="shared" si="66"/>
        <v>11.75</v>
      </c>
    </row>
    <row r="4263" spans="1:8" x14ac:dyDescent="0.25">
      <c r="A4263" s="449"/>
      <c r="B4263" s="449">
        <v>1546</v>
      </c>
      <c r="C4263" s="439" t="s">
        <v>10180</v>
      </c>
      <c r="D4263" s="449" t="s">
        <v>60</v>
      </c>
      <c r="E4263" s="449" t="s">
        <v>5365</v>
      </c>
      <c r="F4263" s="450">
        <v>133.06</v>
      </c>
      <c r="G4263" s="450">
        <v>117.15</v>
      </c>
      <c r="H4263" s="426">
        <f t="shared" si="66"/>
        <v>133.06</v>
      </c>
    </row>
    <row r="4264" spans="1:8" x14ac:dyDescent="0.25">
      <c r="A4264" s="449"/>
      <c r="B4264" s="449">
        <v>1590</v>
      </c>
      <c r="C4264" s="439" t="s">
        <v>10181</v>
      </c>
      <c r="D4264" s="449" t="s">
        <v>60</v>
      </c>
      <c r="E4264" s="449" t="s">
        <v>5365</v>
      </c>
      <c r="F4264" s="450">
        <v>20.7</v>
      </c>
      <c r="G4264" s="450">
        <v>18.22</v>
      </c>
      <c r="H4264" s="426">
        <f t="shared" si="66"/>
        <v>20.7</v>
      </c>
    </row>
    <row r="4265" spans="1:8" x14ac:dyDescent="0.25">
      <c r="A4265" s="449"/>
      <c r="B4265" s="449">
        <v>38415</v>
      </c>
      <c r="C4265" s="439" t="s">
        <v>10182</v>
      </c>
      <c r="D4265" s="449" t="s">
        <v>60</v>
      </c>
      <c r="E4265" s="449" t="s">
        <v>5365</v>
      </c>
      <c r="F4265" s="450">
        <v>706.82</v>
      </c>
      <c r="G4265" s="450">
        <v>543.1</v>
      </c>
      <c r="H4265" s="426">
        <f t="shared" si="66"/>
        <v>706.82</v>
      </c>
    </row>
    <row r="4266" spans="1:8" x14ac:dyDescent="0.25">
      <c r="A4266" s="449"/>
      <c r="B4266" s="449">
        <v>38414</v>
      </c>
      <c r="C4266" s="439" t="s">
        <v>10183</v>
      </c>
      <c r="D4266" s="449" t="s">
        <v>60</v>
      </c>
      <c r="E4266" s="449" t="s">
        <v>5365</v>
      </c>
      <c r="F4266" s="450">
        <v>901.6</v>
      </c>
      <c r="G4266" s="450">
        <v>692.76</v>
      </c>
      <c r="H4266" s="426">
        <f t="shared" si="66"/>
        <v>901.6</v>
      </c>
    </row>
    <row r="4267" spans="1:8" x14ac:dyDescent="0.25">
      <c r="A4267" s="449"/>
      <c r="B4267" s="449">
        <v>38128</v>
      </c>
      <c r="C4267" s="439" t="s">
        <v>10184</v>
      </c>
      <c r="D4267" s="449" t="s">
        <v>81</v>
      </c>
      <c r="E4267" s="449" t="s">
        <v>6189</v>
      </c>
      <c r="F4267" s="450">
        <v>0.94</v>
      </c>
      <c r="G4267" s="450">
        <v>1</v>
      </c>
      <c r="H4267" s="426">
        <f t="shared" si="66"/>
        <v>0.94</v>
      </c>
    </row>
    <row r="4268" spans="1:8" x14ac:dyDescent="0.25">
      <c r="A4268" s="449"/>
      <c r="B4268" s="449">
        <v>7253</v>
      </c>
      <c r="C4268" s="439" t="s">
        <v>10185</v>
      </c>
      <c r="D4268" s="449" t="s">
        <v>84</v>
      </c>
      <c r="E4268" s="449" t="s">
        <v>5365</v>
      </c>
      <c r="F4268" s="450">
        <v>201.42</v>
      </c>
      <c r="G4268" s="450">
        <v>214.28</v>
      </c>
      <c r="H4268" s="426">
        <f t="shared" si="66"/>
        <v>201.42</v>
      </c>
    </row>
    <row r="4269" spans="1:8" x14ac:dyDescent="0.25">
      <c r="A4269" s="449"/>
      <c r="B4269" s="449">
        <v>4806</v>
      </c>
      <c r="C4269" s="439" t="s">
        <v>10186</v>
      </c>
      <c r="D4269" s="449" t="s">
        <v>73</v>
      </c>
      <c r="E4269" s="449" t="s">
        <v>5365</v>
      </c>
      <c r="F4269" s="450">
        <v>15.77</v>
      </c>
      <c r="G4269" s="450">
        <v>18.34</v>
      </c>
      <c r="H4269" s="426">
        <f t="shared" si="66"/>
        <v>15.77</v>
      </c>
    </row>
    <row r="4270" spans="1:8" x14ac:dyDescent="0.25">
      <c r="A4270" s="449"/>
      <c r="B4270" s="449">
        <v>34401</v>
      </c>
      <c r="C4270" s="439" t="s">
        <v>10187</v>
      </c>
      <c r="D4270" s="449" t="s">
        <v>60</v>
      </c>
      <c r="E4270" s="449" t="s">
        <v>5365</v>
      </c>
      <c r="F4270" s="450">
        <v>1.72</v>
      </c>
      <c r="G4270" s="450">
        <v>1.6</v>
      </c>
      <c r="H4270" s="426">
        <f t="shared" si="66"/>
        <v>1.72</v>
      </c>
    </row>
    <row r="4271" spans="1:8" x14ac:dyDescent="0.25">
      <c r="A4271" s="449"/>
      <c r="B4271" s="449">
        <v>7256</v>
      </c>
      <c r="C4271" s="439" t="s">
        <v>10188</v>
      </c>
      <c r="D4271" s="449" t="s">
        <v>60</v>
      </c>
      <c r="E4271" s="449" t="s">
        <v>5365</v>
      </c>
      <c r="F4271" s="450">
        <v>1.23</v>
      </c>
      <c r="G4271" s="450">
        <v>1.1399999999999999</v>
      </c>
      <c r="H4271" s="426">
        <f t="shared" si="66"/>
        <v>1.23</v>
      </c>
    </row>
    <row r="4272" spans="1:8" x14ac:dyDescent="0.25">
      <c r="A4272" s="449"/>
      <c r="B4272" s="449">
        <v>7260</v>
      </c>
      <c r="C4272" s="439" t="s">
        <v>10189</v>
      </c>
      <c r="D4272" s="449" t="s">
        <v>60</v>
      </c>
      <c r="E4272" s="449" t="s">
        <v>5365</v>
      </c>
      <c r="F4272" s="450">
        <v>2.3199999999999998</v>
      </c>
      <c r="G4272" s="450">
        <v>2.16</v>
      </c>
      <c r="H4272" s="426">
        <f t="shared" si="66"/>
        <v>2.3199999999999998</v>
      </c>
    </row>
    <row r="4273" spans="1:8" x14ac:dyDescent="0.25">
      <c r="A4273" s="449"/>
      <c r="B4273" s="449">
        <v>7258</v>
      </c>
      <c r="C4273" s="439" t="s">
        <v>10190</v>
      </c>
      <c r="D4273" s="449" t="s">
        <v>60</v>
      </c>
      <c r="E4273" s="449" t="s">
        <v>5365</v>
      </c>
      <c r="F4273" s="450">
        <v>0.6</v>
      </c>
      <c r="G4273" s="450">
        <v>0.56000000000000005</v>
      </c>
      <c r="H4273" s="426">
        <f t="shared" si="66"/>
        <v>0.6</v>
      </c>
    </row>
    <row r="4274" spans="1:8" x14ac:dyDescent="0.25">
      <c r="A4274" s="449"/>
      <c r="B4274" s="449">
        <v>34400</v>
      </c>
      <c r="C4274" s="439" t="s">
        <v>10191</v>
      </c>
      <c r="D4274" s="449" t="s">
        <v>60</v>
      </c>
      <c r="E4274" s="449" t="s">
        <v>5365</v>
      </c>
      <c r="F4274" s="450">
        <v>4.78</v>
      </c>
      <c r="G4274" s="450">
        <v>4.45</v>
      </c>
      <c r="H4274" s="426">
        <f t="shared" si="66"/>
        <v>4.78</v>
      </c>
    </row>
    <row r="4275" spans="1:8" x14ac:dyDescent="0.25">
      <c r="A4275" s="449"/>
      <c r="B4275" s="449">
        <v>10617</v>
      </c>
      <c r="C4275" s="439" t="s">
        <v>10192</v>
      </c>
      <c r="D4275" s="449" t="s">
        <v>60</v>
      </c>
      <c r="E4275" s="449" t="s">
        <v>5365</v>
      </c>
      <c r="F4275" s="450">
        <v>6.16</v>
      </c>
      <c r="G4275" s="450">
        <v>5.74</v>
      </c>
      <c r="H4275" s="426">
        <f t="shared" si="66"/>
        <v>6.16</v>
      </c>
    </row>
    <row r="4276" spans="1:8" x14ac:dyDescent="0.25">
      <c r="A4276" s="449"/>
      <c r="B4276" s="449">
        <v>44261</v>
      </c>
      <c r="C4276" s="439" t="s">
        <v>10193</v>
      </c>
      <c r="D4276" s="449" t="s">
        <v>60</v>
      </c>
      <c r="E4276" s="449" t="s">
        <v>5365</v>
      </c>
      <c r="F4276" s="450">
        <v>174.12</v>
      </c>
      <c r="G4276" s="450">
        <v>175</v>
      </c>
      <c r="H4276" s="426">
        <f t="shared" si="66"/>
        <v>174.12</v>
      </c>
    </row>
    <row r="4277" spans="1:8" x14ac:dyDescent="0.25">
      <c r="A4277" s="449"/>
      <c r="B4277" s="449">
        <v>7274</v>
      </c>
      <c r="C4277" s="439" t="s">
        <v>10194</v>
      </c>
      <c r="D4277" s="449" t="s">
        <v>60</v>
      </c>
      <c r="E4277" s="449" t="s">
        <v>5365</v>
      </c>
      <c r="F4277" s="450">
        <v>84.3</v>
      </c>
      <c r="G4277" s="450">
        <v>84.72</v>
      </c>
      <c r="H4277" s="426">
        <f t="shared" si="66"/>
        <v>84.3</v>
      </c>
    </row>
    <row r="4278" spans="1:8" x14ac:dyDescent="0.25">
      <c r="A4278" s="449"/>
      <c r="B4278" s="449">
        <v>44326</v>
      </c>
      <c r="C4278" s="439" t="s">
        <v>10195</v>
      </c>
      <c r="D4278" s="449" t="s">
        <v>60</v>
      </c>
      <c r="E4278" s="449" t="s">
        <v>5365</v>
      </c>
      <c r="F4278" s="450">
        <v>1820.61</v>
      </c>
      <c r="G4278" s="450">
        <v>1829.81</v>
      </c>
      <c r="H4278" s="426">
        <f t="shared" si="66"/>
        <v>1820.61</v>
      </c>
    </row>
    <row r="4279" spans="1:8" x14ac:dyDescent="0.25">
      <c r="A4279" s="449"/>
      <c r="B4279" s="449">
        <v>154</v>
      </c>
      <c r="C4279" s="439" t="s">
        <v>10196</v>
      </c>
      <c r="D4279" s="449" t="s">
        <v>94</v>
      </c>
      <c r="E4279" s="449" t="s">
        <v>5365</v>
      </c>
      <c r="F4279" s="450">
        <v>70.87</v>
      </c>
      <c r="G4279" s="450">
        <v>68.13</v>
      </c>
      <c r="H4279" s="426">
        <f t="shared" si="66"/>
        <v>70.87</v>
      </c>
    </row>
    <row r="4280" spans="1:8" x14ac:dyDescent="0.25">
      <c r="A4280" s="449"/>
      <c r="B4280" s="449">
        <v>38121</v>
      </c>
      <c r="C4280" s="439" t="s">
        <v>10197</v>
      </c>
      <c r="D4280" s="449" t="s">
        <v>94</v>
      </c>
      <c r="E4280" s="449" t="s">
        <v>5365</v>
      </c>
      <c r="F4280" s="450">
        <v>17.420000000000002</v>
      </c>
      <c r="G4280" s="450">
        <v>26.17</v>
      </c>
      <c r="H4280" s="426">
        <f t="shared" si="66"/>
        <v>17.420000000000002</v>
      </c>
    </row>
    <row r="4281" spans="1:8" x14ac:dyDescent="0.25">
      <c r="A4281" s="449"/>
      <c r="B4281" s="449">
        <v>43776</v>
      </c>
      <c r="C4281" s="439" t="s">
        <v>10198</v>
      </c>
      <c r="D4281" s="449" t="s">
        <v>94</v>
      </c>
      <c r="E4281" s="449" t="s">
        <v>5365</v>
      </c>
      <c r="F4281" s="450">
        <v>28.99</v>
      </c>
      <c r="G4281" s="450">
        <v>32.090000000000003</v>
      </c>
      <c r="H4281" s="426">
        <f t="shared" si="66"/>
        <v>28.99</v>
      </c>
    </row>
    <row r="4282" spans="1:8" x14ac:dyDescent="0.25">
      <c r="A4282" s="449"/>
      <c r="B4282" s="449">
        <v>7343</v>
      </c>
      <c r="C4282" s="439" t="s">
        <v>10199</v>
      </c>
      <c r="D4282" s="449" t="s">
        <v>94</v>
      </c>
      <c r="E4282" s="449" t="s">
        <v>5365</v>
      </c>
      <c r="F4282" s="450">
        <v>25.63</v>
      </c>
      <c r="G4282" s="450">
        <v>38.49</v>
      </c>
      <c r="H4282" s="426">
        <f t="shared" si="66"/>
        <v>25.63</v>
      </c>
    </row>
    <row r="4283" spans="1:8" x14ac:dyDescent="0.25">
      <c r="A4283" s="449"/>
      <c r="B4283" s="449">
        <v>7348</v>
      </c>
      <c r="C4283" s="439" t="s">
        <v>10200</v>
      </c>
      <c r="D4283" s="449" t="s">
        <v>94</v>
      </c>
      <c r="E4283" s="449" t="s">
        <v>5365</v>
      </c>
      <c r="F4283" s="450">
        <v>22.49</v>
      </c>
      <c r="G4283" s="450">
        <v>22.53</v>
      </c>
      <c r="H4283" s="426">
        <f t="shared" si="66"/>
        <v>22.49</v>
      </c>
    </row>
    <row r="4284" spans="1:8" x14ac:dyDescent="0.25">
      <c r="A4284" s="449"/>
      <c r="B4284" s="449">
        <v>7313</v>
      </c>
      <c r="C4284" s="439" t="s">
        <v>10201</v>
      </c>
      <c r="D4284" s="449" t="s">
        <v>94</v>
      </c>
      <c r="E4284" s="449" t="s">
        <v>5365</v>
      </c>
      <c r="F4284" s="450">
        <v>22.87</v>
      </c>
      <c r="G4284" s="450">
        <v>19.78</v>
      </c>
      <c r="H4284" s="426">
        <f t="shared" si="66"/>
        <v>22.87</v>
      </c>
    </row>
    <row r="4285" spans="1:8" x14ac:dyDescent="0.25">
      <c r="A4285" s="449"/>
      <c r="B4285" s="449">
        <v>7319</v>
      </c>
      <c r="C4285" s="439" t="s">
        <v>10202</v>
      </c>
      <c r="D4285" s="449" t="s">
        <v>94</v>
      </c>
      <c r="E4285" s="449" t="s">
        <v>5365</v>
      </c>
      <c r="F4285" s="450">
        <v>13.09</v>
      </c>
      <c r="G4285" s="450">
        <v>11.32</v>
      </c>
      <c r="H4285" s="426">
        <f t="shared" si="66"/>
        <v>13.09</v>
      </c>
    </row>
    <row r="4286" spans="1:8" x14ac:dyDescent="0.25">
      <c r="A4286" s="449"/>
      <c r="B4286" s="449">
        <v>7314</v>
      </c>
      <c r="C4286" s="439" t="s">
        <v>10203</v>
      </c>
      <c r="D4286" s="449" t="s">
        <v>94</v>
      </c>
      <c r="E4286" s="449" t="s">
        <v>5365</v>
      </c>
      <c r="F4286" s="450">
        <v>60.91</v>
      </c>
      <c r="G4286" s="450">
        <v>91.47</v>
      </c>
      <c r="H4286" s="426">
        <f t="shared" si="66"/>
        <v>60.91</v>
      </c>
    </row>
    <row r="4287" spans="1:8" x14ac:dyDescent="0.25">
      <c r="A4287" s="449"/>
      <c r="B4287" s="449">
        <v>7304</v>
      </c>
      <c r="C4287" s="439" t="s">
        <v>10204</v>
      </c>
      <c r="D4287" s="449" t="s">
        <v>94</v>
      </c>
      <c r="E4287" s="449" t="s">
        <v>5365</v>
      </c>
      <c r="F4287" s="450">
        <v>85.91</v>
      </c>
      <c r="G4287" s="450">
        <v>95.11</v>
      </c>
      <c r="H4287" s="426">
        <f t="shared" si="66"/>
        <v>85.91</v>
      </c>
    </row>
    <row r="4288" spans="1:8" x14ac:dyDescent="0.25">
      <c r="A4288" s="449"/>
      <c r="B4288" s="449">
        <v>43649</v>
      </c>
      <c r="C4288" s="439" t="s">
        <v>10205</v>
      </c>
      <c r="D4288" s="449" t="s">
        <v>94</v>
      </c>
      <c r="E4288" s="449" t="s">
        <v>5365</v>
      </c>
      <c r="F4288" s="450">
        <v>44.43</v>
      </c>
      <c r="G4288" s="450">
        <v>49.19</v>
      </c>
      <c r="H4288" s="426">
        <f t="shared" si="66"/>
        <v>44.43</v>
      </c>
    </row>
    <row r="4289" spans="1:8" x14ac:dyDescent="0.25">
      <c r="A4289" s="449"/>
      <c r="B4289" s="449">
        <v>43650</v>
      </c>
      <c r="C4289" s="439" t="s">
        <v>10206</v>
      </c>
      <c r="D4289" s="449" t="s">
        <v>94</v>
      </c>
      <c r="E4289" s="449" t="s">
        <v>5365</v>
      </c>
      <c r="F4289" s="450">
        <v>41.98</v>
      </c>
      <c r="G4289" s="450">
        <v>46.48</v>
      </c>
      <c r="H4289" s="426">
        <f t="shared" si="66"/>
        <v>41.98</v>
      </c>
    </row>
    <row r="4290" spans="1:8" x14ac:dyDescent="0.25">
      <c r="A4290" s="449"/>
      <c r="B4290" s="449">
        <v>7311</v>
      </c>
      <c r="C4290" s="439" t="s">
        <v>10207</v>
      </c>
      <c r="D4290" s="449" t="s">
        <v>94</v>
      </c>
      <c r="E4290" s="449" t="s">
        <v>5365</v>
      </c>
      <c r="F4290" s="450">
        <v>43.01</v>
      </c>
      <c r="G4290" s="450">
        <v>47.62</v>
      </c>
      <c r="H4290" s="426">
        <f t="shared" si="66"/>
        <v>43.01</v>
      </c>
    </row>
    <row r="4291" spans="1:8" x14ac:dyDescent="0.25">
      <c r="A4291" s="449"/>
      <c r="B4291" s="449">
        <v>7292</v>
      </c>
      <c r="C4291" s="439" t="s">
        <v>10208</v>
      </c>
      <c r="D4291" s="449" t="s">
        <v>94</v>
      </c>
      <c r="E4291" s="449" t="s">
        <v>6189</v>
      </c>
      <c r="F4291" s="450">
        <v>41.64</v>
      </c>
      <c r="G4291" s="450">
        <v>46.1</v>
      </c>
      <c r="H4291" s="426">
        <f t="shared" si="66"/>
        <v>41.64</v>
      </c>
    </row>
    <row r="4292" spans="1:8" x14ac:dyDescent="0.25">
      <c r="A4292" s="449"/>
      <c r="B4292" s="449">
        <v>7293</v>
      </c>
      <c r="C4292" s="439" t="s">
        <v>10209</v>
      </c>
      <c r="D4292" s="449" t="s">
        <v>94</v>
      </c>
      <c r="E4292" s="449" t="s">
        <v>5365</v>
      </c>
      <c r="F4292" s="450">
        <v>46.06</v>
      </c>
      <c r="G4292" s="450">
        <v>51</v>
      </c>
      <c r="H4292" s="426">
        <f t="shared" si="66"/>
        <v>46.06</v>
      </c>
    </row>
    <row r="4293" spans="1:8" x14ac:dyDescent="0.25">
      <c r="A4293" s="449"/>
      <c r="B4293" s="449">
        <v>7306</v>
      </c>
      <c r="C4293" s="439" t="s">
        <v>10210</v>
      </c>
      <c r="D4293" s="449" t="s">
        <v>94</v>
      </c>
      <c r="E4293" s="449" t="s">
        <v>5365</v>
      </c>
      <c r="F4293" s="450">
        <v>50.84</v>
      </c>
      <c r="G4293" s="450">
        <v>56.28</v>
      </c>
      <c r="H4293" s="426">
        <f t="shared" si="66"/>
        <v>50.84</v>
      </c>
    </row>
    <row r="4294" spans="1:8" x14ac:dyDescent="0.25">
      <c r="A4294" s="449"/>
      <c r="B4294" s="449">
        <v>7288</v>
      </c>
      <c r="C4294" s="439" t="s">
        <v>10211</v>
      </c>
      <c r="D4294" s="449" t="s">
        <v>94</v>
      </c>
      <c r="E4294" s="449" t="s">
        <v>5365</v>
      </c>
      <c r="F4294" s="450">
        <v>42.21</v>
      </c>
      <c r="G4294" s="450">
        <v>46.73</v>
      </c>
      <c r="H4294" s="426">
        <f t="shared" si="66"/>
        <v>42.21</v>
      </c>
    </row>
    <row r="4295" spans="1:8" x14ac:dyDescent="0.25">
      <c r="A4295" s="449"/>
      <c r="B4295" s="449">
        <v>43625</v>
      </c>
      <c r="C4295" s="439" t="s">
        <v>10212</v>
      </c>
      <c r="D4295" s="449" t="s">
        <v>94</v>
      </c>
      <c r="E4295" s="449" t="s">
        <v>5365</v>
      </c>
      <c r="F4295" s="450">
        <v>34.08</v>
      </c>
      <c r="G4295" s="450">
        <v>37.729999999999997</v>
      </c>
      <c r="H4295" s="426">
        <f t="shared" si="66"/>
        <v>34.08</v>
      </c>
    </row>
    <row r="4296" spans="1:8" x14ac:dyDescent="0.25">
      <c r="A4296" s="449"/>
      <c r="B4296" s="449">
        <v>43647</v>
      </c>
      <c r="C4296" s="439" t="s">
        <v>10213</v>
      </c>
      <c r="D4296" s="449" t="s">
        <v>94</v>
      </c>
      <c r="E4296" s="449" t="s">
        <v>5365</v>
      </c>
      <c r="F4296" s="450">
        <v>30.96</v>
      </c>
      <c r="G4296" s="450">
        <v>34.28</v>
      </c>
      <c r="H4296" s="426">
        <f t="shared" si="66"/>
        <v>30.96</v>
      </c>
    </row>
    <row r="4297" spans="1:8" x14ac:dyDescent="0.25">
      <c r="A4297" s="449"/>
      <c r="B4297" s="449">
        <v>43648</v>
      </c>
      <c r="C4297" s="439" t="s">
        <v>10214</v>
      </c>
      <c r="D4297" s="449" t="s">
        <v>94</v>
      </c>
      <c r="E4297" s="449" t="s">
        <v>5365</v>
      </c>
      <c r="F4297" s="450">
        <v>29.87</v>
      </c>
      <c r="G4297" s="450">
        <v>33.07</v>
      </c>
      <c r="H4297" s="426">
        <f t="shared" si="66"/>
        <v>29.87</v>
      </c>
    </row>
    <row r="4298" spans="1:8" x14ac:dyDescent="0.25">
      <c r="A4298" s="449"/>
      <c r="B4298" s="449">
        <v>35693</v>
      </c>
      <c r="C4298" s="439" t="s">
        <v>10215</v>
      </c>
      <c r="D4298" s="449" t="s">
        <v>94</v>
      </c>
      <c r="E4298" s="449" t="s">
        <v>5365</v>
      </c>
      <c r="F4298" s="450">
        <v>13.99</v>
      </c>
      <c r="G4298" s="450">
        <v>14.01</v>
      </c>
      <c r="H4298" s="426">
        <f t="shared" si="66"/>
        <v>13.99</v>
      </c>
    </row>
    <row r="4299" spans="1:8" x14ac:dyDescent="0.25">
      <c r="A4299" s="449"/>
      <c r="B4299" s="449">
        <v>7356</v>
      </c>
      <c r="C4299" s="439" t="s">
        <v>10216</v>
      </c>
      <c r="D4299" s="449" t="s">
        <v>94</v>
      </c>
      <c r="E4299" s="449" t="s">
        <v>6189</v>
      </c>
      <c r="F4299" s="450">
        <v>33.54</v>
      </c>
      <c r="G4299" s="450">
        <v>33.590000000000003</v>
      </c>
      <c r="H4299" s="426">
        <f t="shared" si="66"/>
        <v>33.54</v>
      </c>
    </row>
    <row r="4300" spans="1:8" x14ac:dyDescent="0.25">
      <c r="A4300" s="449"/>
      <c r="B4300" s="449">
        <v>35692</v>
      </c>
      <c r="C4300" s="439" t="s">
        <v>10217</v>
      </c>
      <c r="D4300" s="449" t="s">
        <v>94</v>
      </c>
      <c r="E4300" s="449" t="s">
        <v>5365</v>
      </c>
      <c r="F4300" s="450">
        <v>21.95</v>
      </c>
      <c r="G4300" s="450">
        <v>21.98</v>
      </c>
      <c r="H4300" s="426">
        <f t="shared" ref="H4300:H4363" si="67">IF(F4300&gt;0,F4300,G4300)</f>
        <v>21.95</v>
      </c>
    </row>
    <row r="4301" spans="1:8" x14ac:dyDescent="0.25">
      <c r="A4301" s="449"/>
      <c r="B4301" s="449">
        <v>43624</v>
      </c>
      <c r="C4301" s="439" t="s">
        <v>10218</v>
      </c>
      <c r="D4301" s="449" t="s">
        <v>94</v>
      </c>
      <c r="E4301" s="449" t="s">
        <v>5365</v>
      </c>
      <c r="F4301" s="450">
        <v>40.880000000000003</v>
      </c>
      <c r="G4301" s="450">
        <v>40.94</v>
      </c>
      <c r="H4301" s="426">
        <f t="shared" si="67"/>
        <v>40.880000000000003</v>
      </c>
    </row>
    <row r="4302" spans="1:8" x14ac:dyDescent="0.25">
      <c r="A4302" s="449"/>
      <c r="B4302" s="449">
        <v>7342</v>
      </c>
      <c r="C4302" s="439" t="s">
        <v>10219</v>
      </c>
      <c r="D4302" s="449" t="s">
        <v>81</v>
      </c>
      <c r="E4302" s="449" t="s">
        <v>5365</v>
      </c>
      <c r="F4302" s="450">
        <v>2.5099999999999998</v>
      </c>
      <c r="G4302" s="450">
        <v>2.17</v>
      </c>
      <c r="H4302" s="426">
        <f t="shared" si="67"/>
        <v>2.5099999999999998</v>
      </c>
    </row>
    <row r="4303" spans="1:8" x14ac:dyDescent="0.25">
      <c r="A4303" s="449"/>
      <c r="B4303" s="449">
        <v>7350</v>
      </c>
      <c r="C4303" s="439" t="s">
        <v>10220</v>
      </c>
      <c r="D4303" s="449" t="s">
        <v>94</v>
      </c>
      <c r="E4303" s="449" t="s">
        <v>5365</v>
      </c>
      <c r="F4303" s="450">
        <v>48.41</v>
      </c>
      <c r="G4303" s="450">
        <v>48.48</v>
      </c>
      <c r="H4303" s="426">
        <f t="shared" si="67"/>
        <v>48.41</v>
      </c>
    </row>
    <row r="4304" spans="1:8" x14ac:dyDescent="0.25">
      <c r="A4304" s="449"/>
      <c r="B4304" s="449">
        <v>39574</v>
      </c>
      <c r="C4304" s="439" t="s">
        <v>10221</v>
      </c>
      <c r="D4304" s="449" t="s">
        <v>60</v>
      </c>
      <c r="E4304" s="449" t="s">
        <v>5365</v>
      </c>
      <c r="F4304" s="450">
        <v>4.57</v>
      </c>
      <c r="G4304" s="450">
        <v>3.68</v>
      </c>
      <c r="H4304" s="426">
        <f t="shared" si="67"/>
        <v>4.57</v>
      </c>
    </row>
    <row r="4305" spans="1:8" x14ac:dyDescent="0.25">
      <c r="A4305" s="449"/>
      <c r="B4305" s="449">
        <v>11060</v>
      </c>
      <c r="C4305" s="439" t="s">
        <v>10222</v>
      </c>
      <c r="D4305" s="449" t="s">
        <v>60</v>
      </c>
      <c r="E4305" s="449" t="s">
        <v>5365</v>
      </c>
      <c r="F4305" s="450">
        <v>32.58</v>
      </c>
      <c r="G4305" s="450">
        <v>42.51</v>
      </c>
      <c r="H4305" s="426">
        <f t="shared" si="67"/>
        <v>32.58</v>
      </c>
    </row>
    <row r="4306" spans="1:8" x14ac:dyDescent="0.25">
      <c r="A4306" s="449"/>
      <c r="B4306" s="449">
        <v>37401</v>
      </c>
      <c r="C4306" s="439" t="s">
        <v>10223</v>
      </c>
      <c r="D4306" s="449" t="s">
        <v>60</v>
      </c>
      <c r="E4306" s="449" t="s">
        <v>5365</v>
      </c>
      <c r="F4306" s="450">
        <v>48.83</v>
      </c>
      <c r="G4306" s="450">
        <v>60.13</v>
      </c>
      <c r="H4306" s="426">
        <f t="shared" si="67"/>
        <v>48.83</v>
      </c>
    </row>
    <row r="4307" spans="1:8" x14ac:dyDescent="0.25">
      <c r="A4307" s="449"/>
      <c r="B4307" s="449">
        <v>38101</v>
      </c>
      <c r="C4307" s="439" t="s">
        <v>10224</v>
      </c>
      <c r="D4307" s="449" t="s">
        <v>60</v>
      </c>
      <c r="E4307" s="449" t="s">
        <v>5365</v>
      </c>
      <c r="F4307" s="450">
        <v>9.36</v>
      </c>
      <c r="G4307" s="450">
        <v>8.5</v>
      </c>
      <c r="H4307" s="426">
        <f t="shared" si="67"/>
        <v>9.36</v>
      </c>
    </row>
    <row r="4308" spans="1:8" x14ac:dyDescent="0.25">
      <c r="A4308" s="449"/>
      <c r="B4308" s="449">
        <v>7528</v>
      </c>
      <c r="C4308" s="439" t="s">
        <v>10225</v>
      </c>
      <c r="D4308" s="449" t="s">
        <v>60</v>
      </c>
      <c r="E4308" s="449" t="s">
        <v>6189</v>
      </c>
      <c r="F4308" s="450">
        <v>11</v>
      </c>
      <c r="G4308" s="450">
        <v>9.99</v>
      </c>
      <c r="H4308" s="426">
        <f t="shared" si="67"/>
        <v>11</v>
      </c>
    </row>
    <row r="4309" spans="1:8" x14ac:dyDescent="0.25">
      <c r="A4309" s="449"/>
      <c r="B4309" s="449">
        <v>12147</v>
      </c>
      <c r="C4309" s="439" t="s">
        <v>10226</v>
      </c>
      <c r="D4309" s="449" t="s">
        <v>60</v>
      </c>
      <c r="E4309" s="449" t="s">
        <v>5365</v>
      </c>
      <c r="F4309" s="450">
        <v>16.77</v>
      </c>
      <c r="G4309" s="450">
        <v>15.23</v>
      </c>
      <c r="H4309" s="426">
        <f t="shared" si="67"/>
        <v>16.77</v>
      </c>
    </row>
    <row r="4310" spans="1:8" x14ac:dyDescent="0.25">
      <c r="A4310" s="449"/>
      <c r="B4310" s="449">
        <v>38075</v>
      </c>
      <c r="C4310" s="439" t="s">
        <v>10227</v>
      </c>
      <c r="D4310" s="449" t="s">
        <v>60</v>
      </c>
      <c r="E4310" s="449" t="s">
        <v>5365</v>
      </c>
      <c r="F4310" s="450">
        <v>19.05</v>
      </c>
      <c r="G4310" s="450">
        <v>17.3</v>
      </c>
      <c r="H4310" s="426">
        <f t="shared" si="67"/>
        <v>19.05</v>
      </c>
    </row>
    <row r="4311" spans="1:8" x14ac:dyDescent="0.25">
      <c r="A4311" s="449"/>
      <c r="B4311" s="449">
        <v>38102</v>
      </c>
      <c r="C4311" s="439" t="s">
        <v>10228</v>
      </c>
      <c r="D4311" s="449" t="s">
        <v>60</v>
      </c>
      <c r="E4311" s="449" t="s">
        <v>5365</v>
      </c>
      <c r="F4311" s="450">
        <v>11.97</v>
      </c>
      <c r="G4311" s="450">
        <v>10.87</v>
      </c>
      <c r="H4311" s="426">
        <f t="shared" si="67"/>
        <v>11.97</v>
      </c>
    </row>
    <row r="4312" spans="1:8" x14ac:dyDescent="0.25">
      <c r="A4312" s="449"/>
      <c r="B4312" s="449">
        <v>7525</v>
      </c>
      <c r="C4312" s="439" t="s">
        <v>10229</v>
      </c>
      <c r="D4312" s="449" t="s">
        <v>60</v>
      </c>
      <c r="E4312" s="449" t="s">
        <v>5365</v>
      </c>
      <c r="F4312" s="450">
        <v>54.16</v>
      </c>
      <c r="G4312" s="450">
        <v>49.19</v>
      </c>
      <c r="H4312" s="426">
        <f t="shared" si="67"/>
        <v>54.16</v>
      </c>
    </row>
    <row r="4313" spans="1:8" x14ac:dyDescent="0.25">
      <c r="A4313" s="449"/>
      <c r="B4313" s="449">
        <v>7524</v>
      </c>
      <c r="C4313" s="439" t="s">
        <v>10230</v>
      </c>
      <c r="D4313" s="449" t="s">
        <v>60</v>
      </c>
      <c r="E4313" s="449" t="s">
        <v>5365</v>
      </c>
      <c r="F4313" s="450">
        <v>51.04</v>
      </c>
      <c r="G4313" s="450">
        <v>46.35</v>
      </c>
      <c r="H4313" s="426">
        <f t="shared" si="67"/>
        <v>51.04</v>
      </c>
    </row>
    <row r="4314" spans="1:8" x14ac:dyDescent="0.25">
      <c r="A4314" s="449"/>
      <c r="B4314" s="449">
        <v>38105</v>
      </c>
      <c r="C4314" s="439" t="s">
        <v>10231</v>
      </c>
      <c r="D4314" s="449" t="s">
        <v>60</v>
      </c>
      <c r="E4314" s="449" t="s">
        <v>5365</v>
      </c>
      <c r="F4314" s="450">
        <v>13.11</v>
      </c>
      <c r="G4314" s="450">
        <v>11.91</v>
      </c>
      <c r="H4314" s="426">
        <f t="shared" si="67"/>
        <v>13.11</v>
      </c>
    </row>
    <row r="4315" spans="1:8" x14ac:dyDescent="0.25">
      <c r="A4315" s="449"/>
      <c r="B4315" s="449">
        <v>38084</v>
      </c>
      <c r="C4315" s="439" t="s">
        <v>10232</v>
      </c>
      <c r="D4315" s="449" t="s">
        <v>60</v>
      </c>
      <c r="E4315" s="449" t="s">
        <v>5365</v>
      </c>
      <c r="F4315" s="450">
        <v>18.62</v>
      </c>
      <c r="G4315" s="450">
        <v>16.91</v>
      </c>
      <c r="H4315" s="426">
        <f t="shared" si="67"/>
        <v>18.62</v>
      </c>
    </row>
    <row r="4316" spans="1:8" x14ac:dyDescent="0.25">
      <c r="A4316" s="449"/>
      <c r="B4316" s="449">
        <v>38103</v>
      </c>
      <c r="C4316" s="439" t="s">
        <v>10233</v>
      </c>
      <c r="D4316" s="449" t="s">
        <v>60</v>
      </c>
      <c r="E4316" s="449" t="s">
        <v>5365</v>
      </c>
      <c r="F4316" s="450">
        <v>19.68</v>
      </c>
      <c r="G4316" s="450">
        <v>17.87</v>
      </c>
      <c r="H4316" s="426">
        <f t="shared" si="67"/>
        <v>19.68</v>
      </c>
    </row>
    <row r="4317" spans="1:8" x14ac:dyDescent="0.25">
      <c r="A4317" s="449"/>
      <c r="B4317" s="449">
        <v>38082</v>
      </c>
      <c r="C4317" s="439" t="s">
        <v>10234</v>
      </c>
      <c r="D4317" s="449" t="s">
        <v>60</v>
      </c>
      <c r="E4317" s="449" t="s">
        <v>5365</v>
      </c>
      <c r="F4317" s="450">
        <v>24.25</v>
      </c>
      <c r="G4317" s="450">
        <v>22.02</v>
      </c>
      <c r="H4317" s="426">
        <f t="shared" si="67"/>
        <v>24.25</v>
      </c>
    </row>
    <row r="4318" spans="1:8" x14ac:dyDescent="0.25">
      <c r="A4318" s="449"/>
      <c r="B4318" s="449">
        <v>38104</v>
      </c>
      <c r="C4318" s="439" t="s">
        <v>10235</v>
      </c>
      <c r="D4318" s="449" t="s">
        <v>60</v>
      </c>
      <c r="E4318" s="449" t="s">
        <v>5365</v>
      </c>
      <c r="F4318" s="450">
        <v>38.54</v>
      </c>
      <c r="G4318" s="450">
        <v>35</v>
      </c>
      <c r="H4318" s="426">
        <f t="shared" si="67"/>
        <v>38.54</v>
      </c>
    </row>
    <row r="4319" spans="1:8" x14ac:dyDescent="0.25">
      <c r="A4319" s="449"/>
      <c r="B4319" s="449">
        <v>38083</v>
      </c>
      <c r="C4319" s="439" t="s">
        <v>10236</v>
      </c>
      <c r="D4319" s="449" t="s">
        <v>60</v>
      </c>
      <c r="E4319" s="449" t="s">
        <v>5365</v>
      </c>
      <c r="F4319" s="450">
        <v>42.79</v>
      </c>
      <c r="G4319" s="450">
        <v>38.86</v>
      </c>
      <c r="H4319" s="426">
        <f t="shared" si="67"/>
        <v>42.79</v>
      </c>
    </row>
    <row r="4320" spans="1:8" x14ac:dyDescent="0.25">
      <c r="A4320" s="449"/>
      <c r="B4320" s="449">
        <v>38076</v>
      </c>
      <c r="C4320" s="439" t="s">
        <v>10237</v>
      </c>
      <c r="D4320" s="449" t="s">
        <v>60</v>
      </c>
      <c r="E4320" s="449" t="s">
        <v>5365</v>
      </c>
      <c r="F4320" s="450">
        <v>21.36</v>
      </c>
      <c r="G4320" s="450">
        <v>19.399999999999999</v>
      </c>
      <c r="H4320" s="426">
        <f t="shared" si="67"/>
        <v>21.36</v>
      </c>
    </row>
    <row r="4321" spans="1:8" x14ac:dyDescent="0.25">
      <c r="A4321" s="449"/>
      <c r="B4321" s="449">
        <v>7592</v>
      </c>
      <c r="C4321" s="439" t="s">
        <v>10238</v>
      </c>
      <c r="D4321" s="449" t="s">
        <v>69</v>
      </c>
      <c r="E4321" s="449" t="s">
        <v>6189</v>
      </c>
      <c r="F4321" s="450">
        <v>39.1</v>
      </c>
      <c r="G4321" s="450">
        <v>74.41</v>
      </c>
      <c r="H4321" s="426">
        <f t="shared" si="67"/>
        <v>39.1</v>
      </c>
    </row>
    <row r="4322" spans="1:8" x14ac:dyDescent="0.25">
      <c r="A4322" s="449"/>
      <c r="B4322" s="449">
        <v>40820</v>
      </c>
      <c r="C4322" s="439" t="s">
        <v>10239</v>
      </c>
      <c r="D4322" s="449" t="s">
        <v>109</v>
      </c>
      <c r="E4322" s="449" t="s">
        <v>5365</v>
      </c>
      <c r="F4322" s="450">
        <v>6872.79</v>
      </c>
      <c r="G4322" s="450">
        <v>13035.22</v>
      </c>
      <c r="H4322" s="426">
        <f t="shared" si="67"/>
        <v>6872.79</v>
      </c>
    </row>
    <row r="4323" spans="1:8" x14ac:dyDescent="0.25">
      <c r="A4323" s="449"/>
      <c r="B4323" s="449">
        <v>11826</v>
      </c>
      <c r="C4323" s="439" t="s">
        <v>13660</v>
      </c>
      <c r="D4323" s="449" t="s">
        <v>60</v>
      </c>
      <c r="E4323" s="449" t="s">
        <v>5365</v>
      </c>
      <c r="F4323" s="450">
        <v>94.97</v>
      </c>
      <c r="G4323" s="450">
        <v>82.13</v>
      </c>
      <c r="H4323" s="426">
        <f t="shared" si="67"/>
        <v>94.97</v>
      </c>
    </row>
    <row r="4324" spans="1:8" x14ac:dyDescent="0.25">
      <c r="A4324" s="449"/>
      <c r="B4324" s="449">
        <v>7606</v>
      </c>
      <c r="C4324" s="439" t="s">
        <v>13661</v>
      </c>
      <c r="D4324" s="449" t="s">
        <v>60</v>
      </c>
      <c r="E4324" s="449" t="s">
        <v>5365</v>
      </c>
      <c r="F4324" s="450">
        <v>114.21</v>
      </c>
      <c r="G4324" s="450">
        <v>98.76</v>
      </c>
      <c r="H4324" s="426">
        <f t="shared" si="67"/>
        <v>114.21</v>
      </c>
    </row>
    <row r="4325" spans="1:8" x14ac:dyDescent="0.25">
      <c r="A4325" s="449"/>
      <c r="B4325" s="449">
        <v>11825</v>
      </c>
      <c r="C4325" s="439" t="s">
        <v>10240</v>
      </c>
      <c r="D4325" s="449" t="s">
        <v>60</v>
      </c>
      <c r="E4325" s="449" t="s">
        <v>5365</v>
      </c>
      <c r="F4325" s="450">
        <v>120.14</v>
      </c>
      <c r="G4325" s="450">
        <v>103.9</v>
      </c>
      <c r="H4325" s="426">
        <f t="shared" si="67"/>
        <v>120.14</v>
      </c>
    </row>
    <row r="4326" spans="1:8" x14ac:dyDescent="0.25">
      <c r="A4326" s="449"/>
      <c r="B4326" s="449">
        <v>11767</v>
      </c>
      <c r="C4326" s="439" t="s">
        <v>10241</v>
      </c>
      <c r="D4326" s="449" t="s">
        <v>60</v>
      </c>
      <c r="E4326" s="449" t="s">
        <v>5365</v>
      </c>
      <c r="F4326" s="450">
        <v>319.99</v>
      </c>
      <c r="G4326" s="450">
        <v>276.72000000000003</v>
      </c>
      <c r="H4326" s="426">
        <f t="shared" si="67"/>
        <v>319.99</v>
      </c>
    </row>
    <row r="4327" spans="1:8" x14ac:dyDescent="0.25">
      <c r="A4327" s="449"/>
      <c r="B4327" s="449">
        <v>11763</v>
      </c>
      <c r="C4327" s="439" t="s">
        <v>10242</v>
      </c>
      <c r="D4327" s="449" t="s">
        <v>60</v>
      </c>
      <c r="E4327" s="449" t="s">
        <v>5365</v>
      </c>
      <c r="F4327" s="450">
        <v>249.39</v>
      </c>
      <c r="G4327" s="450">
        <v>215.67</v>
      </c>
      <c r="H4327" s="426">
        <f t="shared" si="67"/>
        <v>249.39</v>
      </c>
    </row>
    <row r="4328" spans="1:8" x14ac:dyDescent="0.25">
      <c r="A4328" s="449"/>
      <c r="B4328" s="449">
        <v>11764</v>
      </c>
      <c r="C4328" s="439" t="s">
        <v>10243</v>
      </c>
      <c r="D4328" s="449" t="s">
        <v>60</v>
      </c>
      <c r="E4328" s="449" t="s">
        <v>5365</v>
      </c>
      <c r="F4328" s="450">
        <v>204.61</v>
      </c>
      <c r="G4328" s="450">
        <v>176.95</v>
      </c>
      <c r="H4328" s="426">
        <f t="shared" si="67"/>
        <v>204.61</v>
      </c>
    </row>
    <row r="4329" spans="1:8" x14ac:dyDescent="0.25">
      <c r="A4329" s="449"/>
      <c r="B4329" s="449">
        <v>11829</v>
      </c>
      <c r="C4329" s="439" t="s">
        <v>10244</v>
      </c>
      <c r="D4329" s="449" t="s">
        <v>60</v>
      </c>
      <c r="E4329" s="449" t="s">
        <v>5365</v>
      </c>
      <c r="F4329" s="450">
        <v>49.45</v>
      </c>
      <c r="G4329" s="450">
        <v>42.77</v>
      </c>
      <c r="H4329" s="426">
        <f t="shared" si="67"/>
        <v>49.45</v>
      </c>
    </row>
    <row r="4330" spans="1:8" x14ac:dyDescent="0.25">
      <c r="A4330" s="449"/>
      <c r="B4330" s="449">
        <v>11830</v>
      </c>
      <c r="C4330" s="439" t="s">
        <v>10245</v>
      </c>
      <c r="D4330" s="449" t="s">
        <v>60</v>
      </c>
      <c r="E4330" s="449" t="s">
        <v>5365</v>
      </c>
      <c r="F4330" s="450">
        <v>53.4</v>
      </c>
      <c r="G4330" s="450">
        <v>46.18</v>
      </c>
      <c r="H4330" s="426">
        <f t="shared" si="67"/>
        <v>53.4</v>
      </c>
    </row>
    <row r="4331" spans="1:8" x14ac:dyDescent="0.25">
      <c r="A4331" s="449"/>
      <c r="B4331" s="449">
        <v>11765</v>
      </c>
      <c r="C4331" s="439" t="s">
        <v>10246</v>
      </c>
      <c r="D4331" s="449" t="s">
        <v>60</v>
      </c>
      <c r="E4331" s="449" t="s">
        <v>5365</v>
      </c>
      <c r="F4331" s="450">
        <v>136.37</v>
      </c>
      <c r="G4331" s="450">
        <v>117.93</v>
      </c>
      <c r="H4331" s="426">
        <f t="shared" si="67"/>
        <v>136.37</v>
      </c>
    </row>
    <row r="4332" spans="1:8" x14ac:dyDescent="0.25">
      <c r="A4332" s="449"/>
      <c r="B4332" s="449">
        <v>11766</v>
      </c>
      <c r="C4332" s="439" t="s">
        <v>10247</v>
      </c>
      <c r="D4332" s="449" t="s">
        <v>60</v>
      </c>
      <c r="E4332" s="449" t="s">
        <v>5365</v>
      </c>
      <c r="F4332" s="450">
        <v>74.59</v>
      </c>
      <c r="G4332" s="450">
        <v>64.5</v>
      </c>
      <c r="H4332" s="426">
        <f t="shared" si="67"/>
        <v>74.59</v>
      </c>
    </row>
    <row r="4333" spans="1:8" x14ac:dyDescent="0.25">
      <c r="A4333" s="449"/>
      <c r="B4333" s="449">
        <v>11824</v>
      </c>
      <c r="C4333" s="439" t="s">
        <v>10248</v>
      </c>
      <c r="D4333" s="449" t="s">
        <v>60</v>
      </c>
      <c r="E4333" s="449" t="s">
        <v>5365</v>
      </c>
      <c r="F4333" s="450">
        <v>87.73</v>
      </c>
      <c r="G4333" s="450">
        <v>75.87</v>
      </c>
      <c r="H4333" s="426">
        <f t="shared" si="67"/>
        <v>87.73</v>
      </c>
    </row>
    <row r="4334" spans="1:8" x14ac:dyDescent="0.25">
      <c r="A4334" s="449"/>
      <c r="B4334" s="449">
        <v>44045</v>
      </c>
      <c r="C4334" s="439" t="s">
        <v>10249</v>
      </c>
      <c r="D4334" s="449" t="s">
        <v>60</v>
      </c>
      <c r="E4334" s="449" t="s">
        <v>5365</v>
      </c>
      <c r="F4334" s="450">
        <v>582.46</v>
      </c>
      <c r="G4334" s="450">
        <v>288.47000000000003</v>
      </c>
      <c r="H4334" s="426">
        <f t="shared" si="67"/>
        <v>582.46</v>
      </c>
    </row>
    <row r="4335" spans="1:8" x14ac:dyDescent="0.25">
      <c r="A4335" s="449"/>
      <c r="B4335" s="449">
        <v>39702</v>
      </c>
      <c r="C4335" s="439" t="s">
        <v>10250</v>
      </c>
      <c r="D4335" s="449" t="s">
        <v>60</v>
      </c>
      <c r="E4335" s="449" t="s">
        <v>5365</v>
      </c>
      <c r="F4335" s="450">
        <v>3868.32</v>
      </c>
      <c r="G4335" s="450">
        <v>1915.88</v>
      </c>
      <c r="H4335" s="426">
        <f t="shared" si="67"/>
        <v>3868.32</v>
      </c>
    </row>
    <row r="4336" spans="1:8" x14ac:dyDescent="0.25">
      <c r="A4336" s="449"/>
      <c r="B4336" s="449">
        <v>13415</v>
      </c>
      <c r="C4336" s="439" t="s">
        <v>10251</v>
      </c>
      <c r="D4336" s="449" t="s">
        <v>60</v>
      </c>
      <c r="E4336" s="449" t="s">
        <v>6189</v>
      </c>
      <c r="F4336" s="450">
        <v>127</v>
      </c>
      <c r="G4336" s="450">
        <v>62.9</v>
      </c>
      <c r="H4336" s="426">
        <f t="shared" si="67"/>
        <v>127</v>
      </c>
    </row>
    <row r="4337" spans="1:8" x14ac:dyDescent="0.25">
      <c r="A4337" s="449"/>
      <c r="B4337" s="449">
        <v>7602</v>
      </c>
      <c r="C4337" s="439" t="s">
        <v>10252</v>
      </c>
      <c r="D4337" s="449" t="s">
        <v>60</v>
      </c>
      <c r="E4337" s="449" t="s">
        <v>5365</v>
      </c>
      <c r="F4337" s="450">
        <v>81.040000000000006</v>
      </c>
      <c r="G4337" s="450">
        <v>40.14</v>
      </c>
      <c r="H4337" s="426">
        <f t="shared" si="67"/>
        <v>81.040000000000006</v>
      </c>
    </row>
    <row r="4338" spans="1:8" x14ac:dyDescent="0.25">
      <c r="A4338" s="449"/>
      <c r="B4338" s="449">
        <v>7603</v>
      </c>
      <c r="C4338" s="439" t="s">
        <v>10253</v>
      </c>
      <c r="D4338" s="449" t="s">
        <v>60</v>
      </c>
      <c r="E4338" s="449" t="s">
        <v>5365</v>
      </c>
      <c r="F4338" s="450">
        <v>68.760000000000005</v>
      </c>
      <c r="G4338" s="450">
        <v>34.049999999999997</v>
      </c>
      <c r="H4338" s="426">
        <f t="shared" si="67"/>
        <v>68.760000000000005</v>
      </c>
    </row>
    <row r="4339" spans="1:8" x14ac:dyDescent="0.25">
      <c r="A4339" s="449"/>
      <c r="B4339" s="449">
        <v>11777</v>
      </c>
      <c r="C4339" s="439" t="s">
        <v>10254</v>
      </c>
      <c r="D4339" s="449" t="s">
        <v>60</v>
      </c>
      <c r="E4339" s="449" t="s">
        <v>5365</v>
      </c>
      <c r="F4339" s="450">
        <v>194.94</v>
      </c>
      <c r="G4339" s="450">
        <v>223.34</v>
      </c>
      <c r="H4339" s="426">
        <f t="shared" si="67"/>
        <v>194.94</v>
      </c>
    </row>
    <row r="4340" spans="1:8" x14ac:dyDescent="0.25">
      <c r="A4340" s="449"/>
      <c r="B4340" s="449">
        <v>13417</v>
      </c>
      <c r="C4340" s="439" t="s">
        <v>10255</v>
      </c>
      <c r="D4340" s="449" t="s">
        <v>60</v>
      </c>
      <c r="E4340" s="449" t="s">
        <v>5365</v>
      </c>
      <c r="F4340" s="450">
        <v>165.41</v>
      </c>
      <c r="G4340" s="450">
        <v>81.92</v>
      </c>
      <c r="H4340" s="426">
        <f t="shared" si="67"/>
        <v>165.41</v>
      </c>
    </row>
    <row r="4341" spans="1:8" x14ac:dyDescent="0.25">
      <c r="A4341" s="449"/>
      <c r="B4341" s="449">
        <v>36791</v>
      </c>
      <c r="C4341" s="439" t="s">
        <v>10256</v>
      </c>
      <c r="D4341" s="449" t="s">
        <v>60</v>
      </c>
      <c r="E4341" s="449" t="s">
        <v>5365</v>
      </c>
      <c r="F4341" s="450">
        <v>248.25</v>
      </c>
      <c r="G4341" s="450">
        <v>122.95</v>
      </c>
      <c r="H4341" s="426">
        <f t="shared" si="67"/>
        <v>248.25</v>
      </c>
    </row>
    <row r="4342" spans="1:8" x14ac:dyDescent="0.25">
      <c r="A4342" s="449"/>
      <c r="B4342" s="449">
        <v>36795</v>
      </c>
      <c r="C4342" s="439" t="s">
        <v>10257</v>
      </c>
      <c r="D4342" s="449" t="s">
        <v>60</v>
      </c>
      <c r="E4342" s="449" t="s">
        <v>5365</v>
      </c>
      <c r="F4342" s="450">
        <v>3138.79</v>
      </c>
      <c r="G4342" s="450">
        <v>1554.56</v>
      </c>
      <c r="H4342" s="426">
        <f t="shared" si="67"/>
        <v>3138.79</v>
      </c>
    </row>
    <row r="4343" spans="1:8" x14ac:dyDescent="0.25">
      <c r="A4343" s="449"/>
      <c r="B4343" s="449">
        <v>36796</v>
      </c>
      <c r="C4343" s="439" t="s">
        <v>10258</v>
      </c>
      <c r="D4343" s="449" t="s">
        <v>60</v>
      </c>
      <c r="E4343" s="449" t="s">
        <v>5365</v>
      </c>
      <c r="F4343" s="450">
        <v>260.83</v>
      </c>
      <c r="G4343" s="450">
        <v>129.18</v>
      </c>
      <c r="H4343" s="426">
        <f t="shared" si="67"/>
        <v>260.83</v>
      </c>
    </row>
    <row r="4344" spans="1:8" x14ac:dyDescent="0.25">
      <c r="A4344" s="449"/>
      <c r="B4344" s="449">
        <v>36792</v>
      </c>
      <c r="C4344" s="439" t="s">
        <v>10259</v>
      </c>
      <c r="D4344" s="449" t="s">
        <v>60</v>
      </c>
      <c r="E4344" s="449" t="s">
        <v>5365</v>
      </c>
      <c r="F4344" s="450">
        <v>330.4</v>
      </c>
      <c r="G4344" s="450">
        <v>163.63999999999999</v>
      </c>
      <c r="H4344" s="426">
        <f t="shared" si="67"/>
        <v>330.4</v>
      </c>
    </row>
    <row r="4345" spans="1:8" x14ac:dyDescent="0.25">
      <c r="A4345" s="449"/>
      <c r="B4345" s="449">
        <v>11773</v>
      </c>
      <c r="C4345" s="439" t="s">
        <v>10260</v>
      </c>
      <c r="D4345" s="449" t="s">
        <v>60</v>
      </c>
      <c r="E4345" s="449" t="s">
        <v>5365</v>
      </c>
      <c r="F4345" s="450">
        <v>219.95</v>
      </c>
      <c r="G4345" s="450">
        <v>108.93</v>
      </c>
      <c r="H4345" s="426">
        <f t="shared" si="67"/>
        <v>219.95</v>
      </c>
    </row>
    <row r="4346" spans="1:8" x14ac:dyDescent="0.25">
      <c r="A4346" s="449"/>
      <c r="B4346" s="449">
        <v>11762</v>
      </c>
      <c r="C4346" s="439" t="s">
        <v>10261</v>
      </c>
      <c r="D4346" s="449" t="s">
        <v>60</v>
      </c>
      <c r="E4346" s="449" t="s">
        <v>5365</v>
      </c>
      <c r="F4346" s="450">
        <v>104.32</v>
      </c>
      <c r="G4346" s="450">
        <v>51.67</v>
      </c>
      <c r="H4346" s="426">
        <f t="shared" si="67"/>
        <v>104.32</v>
      </c>
    </row>
    <row r="4347" spans="1:8" x14ac:dyDescent="0.25">
      <c r="A4347" s="449"/>
      <c r="B4347" s="449">
        <v>7604</v>
      </c>
      <c r="C4347" s="439" t="s">
        <v>10262</v>
      </c>
      <c r="D4347" s="449" t="s">
        <v>60</v>
      </c>
      <c r="E4347" s="449" t="s">
        <v>5365</v>
      </c>
      <c r="F4347" s="450">
        <v>88.33</v>
      </c>
      <c r="G4347" s="450">
        <v>43.75</v>
      </c>
      <c r="H4347" s="426">
        <f t="shared" si="67"/>
        <v>88.33</v>
      </c>
    </row>
    <row r="4348" spans="1:8" x14ac:dyDescent="0.25">
      <c r="A4348" s="449"/>
      <c r="B4348" s="449">
        <v>13984</v>
      </c>
      <c r="C4348" s="439" t="s">
        <v>10263</v>
      </c>
      <c r="D4348" s="449" t="s">
        <v>60</v>
      </c>
      <c r="E4348" s="449" t="s">
        <v>5365</v>
      </c>
      <c r="F4348" s="450">
        <v>128.38</v>
      </c>
      <c r="G4348" s="450">
        <v>63.58</v>
      </c>
      <c r="H4348" s="426">
        <f t="shared" si="67"/>
        <v>128.38</v>
      </c>
    </row>
    <row r="4349" spans="1:8" x14ac:dyDescent="0.25">
      <c r="A4349" s="449"/>
      <c r="B4349" s="449">
        <v>11772</v>
      </c>
      <c r="C4349" s="439" t="s">
        <v>10264</v>
      </c>
      <c r="D4349" s="449" t="s">
        <v>60</v>
      </c>
      <c r="E4349" s="449" t="s">
        <v>5365</v>
      </c>
      <c r="F4349" s="450">
        <v>220.64</v>
      </c>
      <c r="G4349" s="450">
        <v>109.27</v>
      </c>
      <c r="H4349" s="426">
        <f t="shared" si="67"/>
        <v>220.64</v>
      </c>
    </row>
    <row r="4350" spans="1:8" x14ac:dyDescent="0.25">
      <c r="A4350" s="449"/>
      <c r="B4350" s="449">
        <v>13983</v>
      </c>
      <c r="C4350" s="439" t="s">
        <v>10265</v>
      </c>
      <c r="D4350" s="449" t="s">
        <v>60</v>
      </c>
      <c r="E4350" s="449" t="s">
        <v>5365</v>
      </c>
      <c r="F4350" s="450">
        <v>167.09</v>
      </c>
      <c r="G4350" s="450">
        <v>82.75</v>
      </c>
      <c r="H4350" s="426">
        <f t="shared" si="67"/>
        <v>167.09</v>
      </c>
    </row>
    <row r="4351" spans="1:8" x14ac:dyDescent="0.25">
      <c r="A4351" s="449"/>
      <c r="B4351" s="449">
        <v>13416</v>
      </c>
      <c r="C4351" s="439" t="s">
        <v>10266</v>
      </c>
      <c r="D4351" s="449" t="s">
        <v>60</v>
      </c>
      <c r="E4351" s="449" t="s">
        <v>5365</v>
      </c>
      <c r="F4351" s="450">
        <v>148.41</v>
      </c>
      <c r="G4351" s="450">
        <v>73.5</v>
      </c>
      <c r="H4351" s="426">
        <f t="shared" si="67"/>
        <v>148.41</v>
      </c>
    </row>
    <row r="4352" spans="1:8" x14ac:dyDescent="0.25">
      <c r="A4352" s="449"/>
      <c r="B4352" s="449">
        <v>40329</v>
      </c>
      <c r="C4352" s="439" t="s">
        <v>13662</v>
      </c>
      <c r="D4352" s="449" t="s">
        <v>60</v>
      </c>
      <c r="E4352" s="449" t="s">
        <v>6189</v>
      </c>
      <c r="F4352" s="450">
        <v>30.99</v>
      </c>
      <c r="G4352" s="450">
        <v>26.8</v>
      </c>
      <c r="H4352" s="426">
        <f t="shared" si="67"/>
        <v>30.99</v>
      </c>
    </row>
    <row r="4353" spans="1:8" x14ac:dyDescent="0.25">
      <c r="A4353" s="449"/>
      <c r="B4353" s="449">
        <v>11823</v>
      </c>
      <c r="C4353" s="439" t="s">
        <v>10267</v>
      </c>
      <c r="D4353" s="449" t="s">
        <v>60</v>
      </c>
      <c r="E4353" s="449" t="s">
        <v>5365</v>
      </c>
      <c r="F4353" s="450">
        <v>13.05</v>
      </c>
      <c r="G4353" s="450">
        <v>11.29</v>
      </c>
      <c r="H4353" s="426">
        <f t="shared" si="67"/>
        <v>13.05</v>
      </c>
    </row>
    <row r="4354" spans="1:8" x14ac:dyDescent="0.25">
      <c r="A4354" s="449"/>
      <c r="B4354" s="449">
        <v>11822</v>
      </c>
      <c r="C4354" s="439" t="s">
        <v>10268</v>
      </c>
      <c r="D4354" s="449" t="s">
        <v>60</v>
      </c>
      <c r="E4354" s="449" t="s">
        <v>5365</v>
      </c>
      <c r="F4354" s="450">
        <v>32.75</v>
      </c>
      <c r="G4354" s="450">
        <v>34.81</v>
      </c>
      <c r="H4354" s="426">
        <f t="shared" si="67"/>
        <v>32.75</v>
      </c>
    </row>
    <row r="4355" spans="1:8" x14ac:dyDescent="0.25">
      <c r="A4355" s="449"/>
      <c r="B4355" s="449">
        <v>11831</v>
      </c>
      <c r="C4355" s="439" t="s">
        <v>10269</v>
      </c>
      <c r="D4355" s="449" t="s">
        <v>60</v>
      </c>
      <c r="E4355" s="449" t="s">
        <v>5365</v>
      </c>
      <c r="F4355" s="450">
        <v>19.7</v>
      </c>
      <c r="G4355" s="450">
        <v>20.95</v>
      </c>
      <c r="H4355" s="426">
        <f t="shared" si="67"/>
        <v>19.7</v>
      </c>
    </row>
    <row r="4356" spans="1:8" x14ac:dyDescent="0.25">
      <c r="A4356" s="449"/>
      <c r="B4356" s="449">
        <v>45249</v>
      </c>
      <c r="C4356" s="439" t="s">
        <v>13663</v>
      </c>
      <c r="D4356" s="449" t="s">
        <v>60</v>
      </c>
      <c r="E4356" s="449" t="s">
        <v>5365</v>
      </c>
      <c r="F4356" s="450">
        <v>161.71</v>
      </c>
      <c r="G4356" s="450">
        <v>181.26</v>
      </c>
      <c r="H4356" s="426">
        <f t="shared" si="67"/>
        <v>161.71</v>
      </c>
    </row>
    <row r="4357" spans="1:8" x14ac:dyDescent="0.25">
      <c r="A4357" s="449"/>
      <c r="B4357" s="449">
        <v>7613</v>
      </c>
      <c r="C4357" s="439" t="s">
        <v>10270</v>
      </c>
      <c r="D4357" s="449" t="s">
        <v>60</v>
      </c>
      <c r="E4357" s="449" t="s">
        <v>5365</v>
      </c>
      <c r="F4357" s="450"/>
      <c r="G4357" s="450">
        <v>125058.65</v>
      </c>
      <c r="H4357" s="426">
        <f t="shared" si="67"/>
        <v>125058.65</v>
      </c>
    </row>
    <row r="4358" spans="1:8" x14ac:dyDescent="0.25">
      <c r="A4358" s="449"/>
      <c r="B4358" s="449">
        <v>7619</v>
      </c>
      <c r="C4358" s="439" t="s">
        <v>10271</v>
      </c>
      <c r="D4358" s="449" t="s">
        <v>60</v>
      </c>
      <c r="E4358" s="449" t="s">
        <v>5365</v>
      </c>
      <c r="F4358" s="450"/>
      <c r="G4358" s="450">
        <v>19331.39</v>
      </c>
      <c r="H4358" s="426">
        <f t="shared" si="67"/>
        <v>19331.39</v>
      </c>
    </row>
    <row r="4359" spans="1:8" x14ac:dyDescent="0.25">
      <c r="A4359" s="449"/>
      <c r="B4359" s="449">
        <v>12076</v>
      </c>
      <c r="C4359" s="439" t="s">
        <v>10272</v>
      </c>
      <c r="D4359" s="449" t="s">
        <v>60</v>
      </c>
      <c r="E4359" s="449" t="s">
        <v>5365</v>
      </c>
      <c r="F4359" s="450"/>
      <c r="G4359" s="450">
        <v>8867.61</v>
      </c>
      <c r="H4359" s="426">
        <f t="shared" si="67"/>
        <v>8867.61</v>
      </c>
    </row>
    <row r="4360" spans="1:8" x14ac:dyDescent="0.25">
      <c r="A4360" s="449"/>
      <c r="B4360" s="449">
        <v>7614</v>
      </c>
      <c r="C4360" s="439" t="s">
        <v>10273</v>
      </c>
      <c r="D4360" s="449" t="s">
        <v>60</v>
      </c>
      <c r="E4360" s="449" t="s">
        <v>5365</v>
      </c>
      <c r="F4360" s="450"/>
      <c r="G4360" s="450">
        <v>24381.49</v>
      </c>
      <c r="H4360" s="426">
        <f t="shared" si="67"/>
        <v>24381.49</v>
      </c>
    </row>
    <row r="4361" spans="1:8" x14ac:dyDescent="0.25">
      <c r="A4361" s="449"/>
      <c r="B4361" s="449">
        <v>7618</v>
      </c>
      <c r="C4361" s="439" t="s">
        <v>10274</v>
      </c>
      <c r="D4361" s="449" t="s">
        <v>60</v>
      </c>
      <c r="E4361" s="449" t="s">
        <v>5365</v>
      </c>
      <c r="F4361" s="450"/>
      <c r="G4361" s="450">
        <v>158132.31</v>
      </c>
      <c r="H4361" s="426">
        <f t="shared" si="67"/>
        <v>158132.31</v>
      </c>
    </row>
    <row r="4362" spans="1:8" x14ac:dyDescent="0.25">
      <c r="A4362" s="449"/>
      <c r="B4362" s="449">
        <v>7620</v>
      </c>
      <c r="C4362" s="439" t="s">
        <v>10275</v>
      </c>
      <c r="D4362" s="449" t="s">
        <v>60</v>
      </c>
      <c r="E4362" s="449" t="s">
        <v>5365</v>
      </c>
      <c r="F4362" s="450"/>
      <c r="G4362" s="450">
        <v>34203.64</v>
      </c>
      <c r="H4362" s="426">
        <f t="shared" si="67"/>
        <v>34203.64</v>
      </c>
    </row>
    <row r="4363" spans="1:8" x14ac:dyDescent="0.25">
      <c r="A4363" s="449"/>
      <c r="B4363" s="449">
        <v>7610</v>
      </c>
      <c r="C4363" s="439" t="s">
        <v>10276</v>
      </c>
      <c r="D4363" s="449" t="s">
        <v>60</v>
      </c>
      <c r="E4363" s="449" t="s">
        <v>5365</v>
      </c>
      <c r="F4363" s="450"/>
      <c r="G4363" s="450">
        <v>10831.15</v>
      </c>
      <c r="H4363" s="426">
        <f t="shared" si="67"/>
        <v>10831.15</v>
      </c>
    </row>
    <row r="4364" spans="1:8" x14ac:dyDescent="0.25">
      <c r="A4364" s="449"/>
      <c r="B4364" s="449">
        <v>7615</v>
      </c>
      <c r="C4364" s="439" t="s">
        <v>10277</v>
      </c>
      <c r="D4364" s="449" t="s">
        <v>60</v>
      </c>
      <c r="E4364" s="449" t="s">
        <v>5365</v>
      </c>
      <c r="F4364" s="450"/>
      <c r="G4364" s="450">
        <v>39904.239999999998</v>
      </c>
      <c r="H4364" s="426">
        <f t="shared" ref="H4364:H4427" si="68">IF(F4364&gt;0,F4364,G4364)</f>
        <v>39904.239999999998</v>
      </c>
    </row>
    <row r="4365" spans="1:8" x14ac:dyDescent="0.25">
      <c r="A4365" s="449"/>
      <c r="B4365" s="449">
        <v>7617</v>
      </c>
      <c r="C4365" s="439" t="s">
        <v>10278</v>
      </c>
      <c r="D4365" s="449" t="s">
        <v>60</v>
      </c>
      <c r="E4365" s="449" t="s">
        <v>5365</v>
      </c>
      <c r="F4365" s="450"/>
      <c r="G4365" s="450">
        <v>12097.95</v>
      </c>
      <c r="H4365" s="426">
        <f t="shared" si="68"/>
        <v>12097.95</v>
      </c>
    </row>
    <row r="4366" spans="1:8" x14ac:dyDescent="0.25">
      <c r="A4366" s="449"/>
      <c r="B4366" s="449">
        <v>7616</v>
      </c>
      <c r="C4366" s="439" t="s">
        <v>10279</v>
      </c>
      <c r="D4366" s="449" t="s">
        <v>60</v>
      </c>
      <c r="E4366" s="449" t="s">
        <v>5365</v>
      </c>
      <c r="F4366" s="450"/>
      <c r="G4366" s="450">
        <v>65117.4</v>
      </c>
      <c r="H4366" s="426">
        <f t="shared" si="68"/>
        <v>65117.4</v>
      </c>
    </row>
    <row r="4367" spans="1:8" x14ac:dyDescent="0.25">
      <c r="A4367" s="449"/>
      <c r="B4367" s="449">
        <v>7611</v>
      </c>
      <c r="C4367" s="439" t="s">
        <v>10280</v>
      </c>
      <c r="D4367" s="449" t="s">
        <v>60</v>
      </c>
      <c r="E4367" s="449" t="s">
        <v>6189</v>
      </c>
      <c r="F4367" s="450"/>
      <c r="G4367" s="450">
        <v>15645</v>
      </c>
      <c r="H4367" s="426">
        <f t="shared" si="68"/>
        <v>15645</v>
      </c>
    </row>
    <row r="4368" spans="1:8" x14ac:dyDescent="0.25">
      <c r="A4368" s="449"/>
      <c r="B4368" s="449">
        <v>7612</v>
      </c>
      <c r="C4368" s="439" t="s">
        <v>10281</v>
      </c>
      <c r="D4368" s="449" t="s">
        <v>60</v>
      </c>
      <c r="E4368" s="449" t="s">
        <v>5365</v>
      </c>
      <c r="F4368" s="450"/>
      <c r="G4368" s="450">
        <v>89319.64</v>
      </c>
      <c r="H4368" s="426">
        <f t="shared" si="68"/>
        <v>89319.64</v>
      </c>
    </row>
    <row r="4369" spans="1:8" x14ac:dyDescent="0.25">
      <c r="A4369" s="449"/>
      <c r="B4369" s="449">
        <v>37371</v>
      </c>
      <c r="C4369" s="439" t="s">
        <v>10282</v>
      </c>
      <c r="D4369" s="449" t="s">
        <v>69</v>
      </c>
      <c r="E4369" s="449" t="s">
        <v>6189</v>
      </c>
      <c r="F4369" s="450">
        <v>1.02</v>
      </c>
      <c r="G4369" s="450">
        <v>1.07</v>
      </c>
      <c r="H4369" s="426">
        <f t="shared" si="68"/>
        <v>1.02</v>
      </c>
    </row>
    <row r="4370" spans="1:8" x14ac:dyDescent="0.25">
      <c r="A4370" s="449"/>
      <c r="B4370" s="449">
        <v>40861</v>
      </c>
      <c r="C4370" s="439" t="s">
        <v>10283</v>
      </c>
      <c r="D4370" s="449" t="s">
        <v>109</v>
      </c>
      <c r="E4370" s="449" t="s">
        <v>6189</v>
      </c>
      <c r="F4370" s="450">
        <v>170.05</v>
      </c>
      <c r="G4370" s="450">
        <v>176.94</v>
      </c>
      <c r="H4370" s="426">
        <f t="shared" si="68"/>
        <v>170.05</v>
      </c>
    </row>
    <row r="4371" spans="1:8" x14ac:dyDescent="0.25">
      <c r="A4371" s="449"/>
      <c r="B4371" s="449">
        <v>36509</v>
      </c>
      <c r="C4371" s="439" t="s">
        <v>10284</v>
      </c>
      <c r="D4371" s="449" t="s">
        <v>60</v>
      </c>
      <c r="E4371" s="449" t="s">
        <v>5365</v>
      </c>
      <c r="F4371" s="450">
        <v>1075376.08</v>
      </c>
      <c r="G4371" s="450">
        <v>1130275.1599999999</v>
      </c>
      <c r="H4371" s="426">
        <f t="shared" si="68"/>
        <v>1075376.08</v>
      </c>
    </row>
    <row r="4372" spans="1:8" x14ac:dyDescent="0.25">
      <c r="A4372" s="449"/>
      <c r="B4372" s="449">
        <v>7622</v>
      </c>
      <c r="C4372" s="439" t="s">
        <v>10285</v>
      </c>
      <c r="D4372" s="449" t="s">
        <v>60</v>
      </c>
      <c r="E4372" s="449" t="s">
        <v>5365</v>
      </c>
      <c r="F4372" s="450">
        <v>1027464.84</v>
      </c>
      <c r="G4372" s="450">
        <v>1079918</v>
      </c>
      <c r="H4372" s="426">
        <f t="shared" si="68"/>
        <v>1027464.84</v>
      </c>
    </row>
    <row r="4373" spans="1:8" x14ac:dyDescent="0.25">
      <c r="A4373" s="449"/>
      <c r="B4373" s="449">
        <v>7624</v>
      </c>
      <c r="C4373" s="439" t="s">
        <v>10286</v>
      </c>
      <c r="D4373" s="449" t="s">
        <v>60</v>
      </c>
      <c r="E4373" s="449" t="s">
        <v>6189</v>
      </c>
      <c r="F4373" s="450">
        <v>1332000</v>
      </c>
      <c r="G4373" s="450">
        <v>1400000</v>
      </c>
      <c r="H4373" s="426">
        <f t="shared" si="68"/>
        <v>1332000</v>
      </c>
    </row>
    <row r="4374" spans="1:8" x14ac:dyDescent="0.25">
      <c r="A4374" s="449"/>
      <c r="B4374" s="449">
        <v>7625</v>
      </c>
      <c r="C4374" s="439" t="s">
        <v>10287</v>
      </c>
      <c r="D4374" s="449" t="s">
        <v>60</v>
      </c>
      <c r="E4374" s="449" t="s">
        <v>5365</v>
      </c>
      <c r="F4374" s="450">
        <v>1323853.08</v>
      </c>
      <c r="G4374" s="450">
        <v>1391437.18</v>
      </c>
      <c r="H4374" s="426">
        <f t="shared" si="68"/>
        <v>1323853.08</v>
      </c>
    </row>
    <row r="4375" spans="1:8" x14ac:dyDescent="0.25">
      <c r="A4375" s="449"/>
      <c r="B4375" s="449">
        <v>7623</v>
      </c>
      <c r="C4375" s="439" t="s">
        <v>10288</v>
      </c>
      <c r="D4375" s="449" t="s">
        <v>60</v>
      </c>
      <c r="E4375" s="449" t="s">
        <v>5365</v>
      </c>
      <c r="F4375" s="450">
        <v>4363047.38</v>
      </c>
      <c r="G4375" s="450">
        <v>4585785.54</v>
      </c>
      <c r="H4375" s="426">
        <f t="shared" si="68"/>
        <v>4363047.38</v>
      </c>
    </row>
    <row r="4376" spans="1:8" x14ac:dyDescent="0.25">
      <c r="A4376" s="449"/>
      <c r="B4376" s="449">
        <v>36511</v>
      </c>
      <c r="C4376" s="439" t="s">
        <v>10289</v>
      </c>
      <c r="D4376" s="449" t="s">
        <v>60</v>
      </c>
      <c r="E4376" s="449" t="s">
        <v>5365</v>
      </c>
      <c r="F4376" s="450">
        <v>361588.76</v>
      </c>
      <c r="G4376" s="450">
        <v>336195.68</v>
      </c>
      <c r="H4376" s="426">
        <f t="shared" si="68"/>
        <v>361588.76</v>
      </c>
    </row>
    <row r="4377" spans="1:8" x14ac:dyDescent="0.25">
      <c r="A4377" s="449"/>
      <c r="B4377" s="449">
        <v>7640</v>
      </c>
      <c r="C4377" s="439" t="s">
        <v>10290</v>
      </c>
      <c r="D4377" s="449" t="s">
        <v>60</v>
      </c>
      <c r="E4377" s="449" t="s">
        <v>6189</v>
      </c>
      <c r="F4377" s="450">
        <v>265000</v>
      </c>
      <c r="G4377" s="450">
        <v>246390</v>
      </c>
      <c r="H4377" s="426">
        <f t="shared" si="68"/>
        <v>265000</v>
      </c>
    </row>
    <row r="4378" spans="1:8" x14ac:dyDescent="0.25">
      <c r="A4378" s="449"/>
      <c r="B4378" s="449">
        <v>11572</v>
      </c>
      <c r="C4378" s="439" t="s">
        <v>10291</v>
      </c>
      <c r="D4378" s="449" t="s">
        <v>60</v>
      </c>
      <c r="E4378" s="449" t="s">
        <v>5365</v>
      </c>
      <c r="F4378" s="450">
        <v>34.6</v>
      </c>
      <c r="G4378" s="450">
        <v>31.13</v>
      </c>
      <c r="H4378" s="426">
        <f t="shared" si="68"/>
        <v>34.6</v>
      </c>
    </row>
    <row r="4379" spans="1:8" x14ac:dyDescent="0.25">
      <c r="A4379" s="449"/>
      <c r="B4379" s="449">
        <v>36149</v>
      </c>
      <c r="C4379" s="439" t="s">
        <v>10292</v>
      </c>
      <c r="D4379" s="449" t="s">
        <v>60</v>
      </c>
      <c r="E4379" s="449" t="s">
        <v>5365</v>
      </c>
      <c r="F4379" s="450">
        <v>209.54</v>
      </c>
      <c r="G4379" s="450">
        <v>192.18</v>
      </c>
      <c r="H4379" s="426">
        <f t="shared" si="68"/>
        <v>209.54</v>
      </c>
    </row>
    <row r="4380" spans="1:8" x14ac:dyDescent="0.25">
      <c r="A4380" s="449"/>
      <c r="B4380" s="449">
        <v>42407</v>
      </c>
      <c r="C4380" s="439" t="s">
        <v>10293</v>
      </c>
      <c r="D4380" s="449" t="s">
        <v>73</v>
      </c>
      <c r="E4380" s="449" t="s">
        <v>5365</v>
      </c>
      <c r="F4380" s="450">
        <v>6.51</v>
      </c>
      <c r="G4380" s="450">
        <v>5.37</v>
      </c>
      <c r="H4380" s="426">
        <f t="shared" si="68"/>
        <v>6.51</v>
      </c>
    </row>
    <row r="4381" spans="1:8" x14ac:dyDescent="0.25">
      <c r="A4381" s="449"/>
      <c r="B4381" s="449">
        <v>45200</v>
      </c>
      <c r="C4381" s="439" t="s">
        <v>13664</v>
      </c>
      <c r="D4381" s="449" t="s">
        <v>60</v>
      </c>
      <c r="E4381" s="449" t="s">
        <v>5365</v>
      </c>
      <c r="F4381" s="450">
        <v>25.9</v>
      </c>
      <c r="G4381" s="450">
        <v>29.03</v>
      </c>
      <c r="H4381" s="426">
        <f t="shared" si="68"/>
        <v>25.9</v>
      </c>
    </row>
    <row r="4382" spans="1:8" x14ac:dyDescent="0.25">
      <c r="A4382" s="449"/>
      <c r="B4382" s="449">
        <v>11581</v>
      </c>
      <c r="C4382" s="439" t="s">
        <v>10294</v>
      </c>
      <c r="D4382" s="449" t="s">
        <v>73</v>
      </c>
      <c r="E4382" s="449" t="s">
        <v>5365</v>
      </c>
      <c r="F4382" s="450">
        <v>22.84</v>
      </c>
      <c r="G4382" s="450">
        <v>20.54</v>
      </c>
      <c r="H4382" s="426">
        <f t="shared" si="68"/>
        <v>22.84</v>
      </c>
    </row>
    <row r="4383" spans="1:8" x14ac:dyDescent="0.25">
      <c r="A4383" s="449"/>
      <c r="B4383" s="449">
        <v>43605</v>
      </c>
      <c r="C4383" s="439" t="s">
        <v>10295</v>
      </c>
      <c r="D4383" s="449" t="s">
        <v>73</v>
      </c>
      <c r="E4383" s="449" t="s">
        <v>5365</v>
      </c>
      <c r="F4383" s="450">
        <v>46.72</v>
      </c>
      <c r="G4383" s="450">
        <v>42.04</v>
      </c>
      <c r="H4383" s="426">
        <f t="shared" si="68"/>
        <v>46.72</v>
      </c>
    </row>
    <row r="4384" spans="1:8" x14ac:dyDescent="0.25">
      <c r="A4384" s="449"/>
      <c r="B4384" s="449">
        <v>11580</v>
      </c>
      <c r="C4384" s="439" t="s">
        <v>10296</v>
      </c>
      <c r="D4384" s="449" t="s">
        <v>73</v>
      </c>
      <c r="E4384" s="449" t="s">
        <v>5365</v>
      </c>
      <c r="F4384" s="450">
        <v>9.16</v>
      </c>
      <c r="G4384" s="450">
        <v>8.24</v>
      </c>
      <c r="H4384" s="426">
        <f t="shared" si="68"/>
        <v>9.16</v>
      </c>
    </row>
    <row r="4385" spans="1:8" x14ac:dyDescent="0.25">
      <c r="A4385" s="449"/>
      <c r="B4385" s="449">
        <v>38386</v>
      </c>
      <c r="C4385" s="439" t="s">
        <v>10297</v>
      </c>
      <c r="D4385" s="449" t="s">
        <v>60</v>
      </c>
      <c r="E4385" s="449" t="s">
        <v>5365</v>
      </c>
      <c r="F4385" s="450">
        <v>5.7</v>
      </c>
      <c r="G4385" s="450">
        <v>6.24</v>
      </c>
      <c r="H4385" s="426">
        <f t="shared" si="68"/>
        <v>5.7</v>
      </c>
    </row>
    <row r="4386" spans="1:8" x14ac:dyDescent="0.25">
      <c r="A4386" s="449"/>
      <c r="B4386" s="449">
        <v>45231</v>
      </c>
      <c r="C4386" s="439" t="s">
        <v>13665</v>
      </c>
      <c r="D4386" s="449" t="s">
        <v>60</v>
      </c>
      <c r="E4386" s="449" t="s">
        <v>5365</v>
      </c>
      <c r="F4386" s="450">
        <v>5.2</v>
      </c>
      <c r="G4386" s="450">
        <v>5.7</v>
      </c>
      <c r="H4386" s="426">
        <f t="shared" si="68"/>
        <v>5.2</v>
      </c>
    </row>
    <row r="4387" spans="1:8" x14ac:dyDescent="0.25">
      <c r="A4387" s="449"/>
      <c r="B4387" s="449">
        <v>45232</v>
      </c>
      <c r="C4387" s="439" t="s">
        <v>13666</v>
      </c>
      <c r="D4387" s="449" t="s">
        <v>60</v>
      </c>
      <c r="E4387" s="449" t="s">
        <v>5365</v>
      </c>
      <c r="F4387" s="450">
        <v>9.16</v>
      </c>
      <c r="G4387" s="450">
        <v>10.029999999999999</v>
      </c>
      <c r="H4387" s="426">
        <f t="shared" si="68"/>
        <v>9.16</v>
      </c>
    </row>
    <row r="4388" spans="1:8" x14ac:dyDescent="0.25">
      <c r="A4388" s="449"/>
      <c r="B4388" s="449">
        <v>39848</v>
      </c>
      <c r="C4388" s="439" t="s">
        <v>10298</v>
      </c>
      <c r="D4388" s="449" t="s">
        <v>73</v>
      </c>
      <c r="E4388" s="449" t="s">
        <v>5365</v>
      </c>
      <c r="F4388" s="450">
        <v>2.2400000000000002</v>
      </c>
      <c r="G4388" s="450">
        <v>1.93</v>
      </c>
      <c r="H4388" s="426">
        <f t="shared" si="68"/>
        <v>2.2400000000000002</v>
      </c>
    </row>
    <row r="4389" spans="1:8" x14ac:dyDescent="0.25">
      <c r="A4389" s="449"/>
      <c r="B4389" s="449">
        <v>7667</v>
      </c>
      <c r="C4389" s="439" t="s">
        <v>10299</v>
      </c>
      <c r="D4389" s="449" t="s">
        <v>73</v>
      </c>
      <c r="E4389" s="449" t="s">
        <v>5365</v>
      </c>
      <c r="F4389" s="450">
        <v>2796.77</v>
      </c>
      <c r="G4389" s="450">
        <v>3383.58</v>
      </c>
      <c r="H4389" s="426">
        <f t="shared" si="68"/>
        <v>2796.77</v>
      </c>
    </row>
    <row r="4390" spans="1:8" x14ac:dyDescent="0.25">
      <c r="A4390" s="449"/>
      <c r="B4390" s="449">
        <v>7660</v>
      </c>
      <c r="C4390" s="439" t="s">
        <v>10300</v>
      </c>
      <c r="D4390" s="449" t="s">
        <v>73</v>
      </c>
      <c r="E4390" s="449" t="s">
        <v>5365</v>
      </c>
      <c r="F4390" s="450">
        <v>3565.22</v>
      </c>
      <c r="G4390" s="450">
        <v>4313.25</v>
      </c>
      <c r="H4390" s="426">
        <f t="shared" si="68"/>
        <v>3565.22</v>
      </c>
    </row>
    <row r="4391" spans="1:8" x14ac:dyDescent="0.25">
      <c r="A4391" s="449"/>
      <c r="B4391" s="449">
        <v>7676</v>
      </c>
      <c r="C4391" s="439" t="s">
        <v>10301</v>
      </c>
      <c r="D4391" s="449" t="s">
        <v>73</v>
      </c>
      <c r="E4391" s="449" t="s">
        <v>5365</v>
      </c>
      <c r="F4391" s="450">
        <v>3605.96</v>
      </c>
      <c r="G4391" s="450">
        <v>4362.55</v>
      </c>
      <c r="H4391" s="426">
        <f t="shared" si="68"/>
        <v>3605.96</v>
      </c>
    </row>
    <row r="4392" spans="1:8" x14ac:dyDescent="0.25">
      <c r="A4392" s="449"/>
      <c r="B4392" s="449">
        <v>20999</v>
      </c>
      <c r="C4392" s="439" t="s">
        <v>10302</v>
      </c>
      <c r="D4392" s="449" t="s">
        <v>73</v>
      </c>
      <c r="E4392" s="449" t="s">
        <v>5365</v>
      </c>
      <c r="F4392" s="450">
        <v>10.74</v>
      </c>
      <c r="G4392" s="450">
        <v>11.26</v>
      </c>
      <c r="H4392" s="426">
        <f t="shared" si="68"/>
        <v>10.74</v>
      </c>
    </row>
    <row r="4393" spans="1:8" x14ac:dyDescent="0.25">
      <c r="A4393" s="449"/>
      <c r="B4393" s="449">
        <v>21001</v>
      </c>
      <c r="C4393" s="439" t="s">
        <v>10303</v>
      </c>
      <c r="D4393" s="449" t="s">
        <v>73</v>
      </c>
      <c r="E4393" s="449" t="s">
        <v>6189</v>
      </c>
      <c r="F4393" s="450">
        <v>20.04</v>
      </c>
      <c r="G4393" s="450">
        <v>21.01</v>
      </c>
      <c r="H4393" s="426">
        <f t="shared" si="68"/>
        <v>20.04</v>
      </c>
    </row>
    <row r="4394" spans="1:8" x14ac:dyDescent="0.25">
      <c r="A4394" s="449"/>
      <c r="B4394" s="449">
        <v>21003</v>
      </c>
      <c r="C4394" s="439" t="s">
        <v>10304</v>
      </c>
      <c r="D4394" s="449" t="s">
        <v>73</v>
      </c>
      <c r="E4394" s="449" t="s">
        <v>5365</v>
      </c>
      <c r="F4394" s="450">
        <v>32.93</v>
      </c>
      <c r="G4394" s="450">
        <v>34.520000000000003</v>
      </c>
      <c r="H4394" s="426">
        <f t="shared" si="68"/>
        <v>32.93</v>
      </c>
    </row>
    <row r="4395" spans="1:8" x14ac:dyDescent="0.25">
      <c r="A4395" s="449"/>
      <c r="B4395" s="449">
        <v>21006</v>
      </c>
      <c r="C4395" s="439" t="s">
        <v>10305</v>
      </c>
      <c r="D4395" s="449" t="s">
        <v>73</v>
      </c>
      <c r="E4395" s="449" t="s">
        <v>5365</v>
      </c>
      <c r="F4395" s="450">
        <v>69.89</v>
      </c>
      <c r="G4395" s="450">
        <v>73.27</v>
      </c>
      <c r="H4395" s="426">
        <f t="shared" si="68"/>
        <v>69.89</v>
      </c>
    </row>
    <row r="4396" spans="1:8" x14ac:dyDescent="0.25">
      <c r="A4396" s="449"/>
      <c r="B4396" s="449">
        <v>21019</v>
      </c>
      <c r="C4396" s="439" t="s">
        <v>10306</v>
      </c>
      <c r="D4396" s="449" t="s">
        <v>73</v>
      </c>
      <c r="E4396" s="449" t="s">
        <v>5365</v>
      </c>
      <c r="F4396" s="450">
        <v>24.29</v>
      </c>
      <c r="G4396" s="450">
        <v>25.47</v>
      </c>
      <c r="H4396" s="426">
        <f t="shared" si="68"/>
        <v>24.29</v>
      </c>
    </row>
    <row r="4397" spans="1:8" x14ac:dyDescent="0.25">
      <c r="A4397" s="449"/>
      <c r="B4397" s="449">
        <v>21021</v>
      </c>
      <c r="C4397" s="439" t="s">
        <v>10307</v>
      </c>
      <c r="D4397" s="449" t="s">
        <v>73</v>
      </c>
      <c r="E4397" s="449" t="s">
        <v>5365</v>
      </c>
      <c r="F4397" s="450">
        <v>38.4</v>
      </c>
      <c r="G4397" s="450">
        <v>40.26</v>
      </c>
      <c r="H4397" s="426">
        <f t="shared" si="68"/>
        <v>38.4</v>
      </c>
    </row>
    <row r="4398" spans="1:8" x14ac:dyDescent="0.25">
      <c r="A4398" s="449"/>
      <c r="B4398" s="449">
        <v>21024</v>
      </c>
      <c r="C4398" s="439" t="s">
        <v>10308</v>
      </c>
      <c r="D4398" s="449" t="s">
        <v>73</v>
      </c>
      <c r="E4398" s="449" t="s">
        <v>5365</v>
      </c>
      <c r="F4398" s="450">
        <v>82.28</v>
      </c>
      <c r="G4398" s="450">
        <v>86.26</v>
      </c>
      <c r="H4398" s="426">
        <f t="shared" si="68"/>
        <v>82.28</v>
      </c>
    </row>
    <row r="4399" spans="1:8" x14ac:dyDescent="0.25">
      <c r="A4399" s="449"/>
      <c r="B4399" s="449">
        <v>40624</v>
      </c>
      <c r="C4399" s="439" t="s">
        <v>10309</v>
      </c>
      <c r="D4399" s="449" t="s">
        <v>73</v>
      </c>
      <c r="E4399" s="449" t="s">
        <v>5365</v>
      </c>
      <c r="F4399" s="450">
        <v>77.209999999999994</v>
      </c>
      <c r="G4399" s="450">
        <v>93.41</v>
      </c>
      <c r="H4399" s="426">
        <f t="shared" si="68"/>
        <v>77.209999999999994</v>
      </c>
    </row>
    <row r="4400" spans="1:8" x14ac:dyDescent="0.25">
      <c r="A4400" s="449"/>
      <c r="B4400" s="449">
        <v>42575</v>
      </c>
      <c r="C4400" s="439" t="s">
        <v>10310</v>
      </c>
      <c r="D4400" s="449" t="s">
        <v>73</v>
      </c>
      <c r="E4400" s="449" t="s">
        <v>5365</v>
      </c>
      <c r="F4400" s="450">
        <v>70.849999999999994</v>
      </c>
      <c r="G4400" s="450">
        <v>85.72</v>
      </c>
      <c r="H4400" s="426">
        <f t="shared" si="68"/>
        <v>70.849999999999994</v>
      </c>
    </row>
    <row r="4401" spans="1:8" x14ac:dyDescent="0.25">
      <c r="A4401" s="449"/>
      <c r="B4401" s="449">
        <v>42574</v>
      </c>
      <c r="C4401" s="439" t="s">
        <v>10311</v>
      </c>
      <c r="D4401" s="449" t="s">
        <v>73</v>
      </c>
      <c r="E4401" s="449" t="s">
        <v>5365</v>
      </c>
      <c r="F4401" s="450">
        <v>52.87</v>
      </c>
      <c r="G4401" s="450">
        <v>63.97</v>
      </c>
      <c r="H4401" s="426">
        <f t="shared" si="68"/>
        <v>52.87</v>
      </c>
    </row>
    <row r="4402" spans="1:8" x14ac:dyDescent="0.25">
      <c r="A4402" s="449"/>
      <c r="B4402" s="449">
        <v>13127</v>
      </c>
      <c r="C4402" s="439" t="s">
        <v>10312</v>
      </c>
      <c r="D4402" s="449" t="s">
        <v>73</v>
      </c>
      <c r="E4402" s="449" t="s">
        <v>5365</v>
      </c>
      <c r="F4402" s="450">
        <v>34.44</v>
      </c>
      <c r="G4402" s="450">
        <v>41.66</v>
      </c>
      <c r="H4402" s="426">
        <f t="shared" si="68"/>
        <v>34.44</v>
      </c>
    </row>
    <row r="4403" spans="1:8" x14ac:dyDescent="0.25">
      <c r="A4403" s="449"/>
      <c r="B4403" s="449">
        <v>13137</v>
      </c>
      <c r="C4403" s="439" t="s">
        <v>10313</v>
      </c>
      <c r="D4403" s="449" t="s">
        <v>73</v>
      </c>
      <c r="E4403" s="449" t="s">
        <v>5365</v>
      </c>
      <c r="F4403" s="450">
        <v>45.7</v>
      </c>
      <c r="G4403" s="450">
        <v>55.29</v>
      </c>
      <c r="H4403" s="426">
        <f t="shared" si="68"/>
        <v>45.7</v>
      </c>
    </row>
    <row r="4404" spans="1:8" x14ac:dyDescent="0.25">
      <c r="A4404" s="449"/>
      <c r="B4404" s="449">
        <v>20989</v>
      </c>
      <c r="C4404" s="439" t="s">
        <v>10314</v>
      </c>
      <c r="D4404" s="449" t="s">
        <v>73</v>
      </c>
      <c r="E4404" s="449" t="s">
        <v>5365</v>
      </c>
      <c r="F4404" s="450">
        <v>1637.3</v>
      </c>
      <c r="G4404" s="450">
        <v>1980.83</v>
      </c>
      <c r="H4404" s="426">
        <f t="shared" si="68"/>
        <v>1637.3</v>
      </c>
    </row>
    <row r="4405" spans="1:8" x14ac:dyDescent="0.25">
      <c r="A4405" s="449"/>
      <c r="B4405" s="449">
        <v>21147</v>
      </c>
      <c r="C4405" s="439" t="s">
        <v>10315</v>
      </c>
      <c r="D4405" s="449" t="s">
        <v>73</v>
      </c>
      <c r="E4405" s="449" t="s">
        <v>5365</v>
      </c>
      <c r="F4405" s="450">
        <v>153.51</v>
      </c>
      <c r="G4405" s="450">
        <v>185.72</v>
      </c>
      <c r="H4405" s="426">
        <f t="shared" si="68"/>
        <v>153.51</v>
      </c>
    </row>
    <row r="4406" spans="1:8" x14ac:dyDescent="0.25">
      <c r="A4406" s="449"/>
      <c r="B4406" s="449">
        <v>21148</v>
      </c>
      <c r="C4406" s="439" t="s">
        <v>10316</v>
      </c>
      <c r="D4406" s="449" t="s">
        <v>73</v>
      </c>
      <c r="E4406" s="449" t="s">
        <v>6189</v>
      </c>
      <c r="F4406" s="450">
        <v>94.75</v>
      </c>
      <c r="G4406" s="450">
        <v>114.63</v>
      </c>
      <c r="H4406" s="426">
        <f t="shared" si="68"/>
        <v>94.75</v>
      </c>
    </row>
    <row r="4407" spans="1:8" x14ac:dyDescent="0.25">
      <c r="A4407" s="449"/>
      <c r="B4407" s="449">
        <v>20984</v>
      </c>
      <c r="C4407" s="439" t="s">
        <v>10317</v>
      </c>
      <c r="D4407" s="449" t="s">
        <v>73</v>
      </c>
      <c r="E4407" s="449" t="s">
        <v>5365</v>
      </c>
      <c r="F4407" s="450">
        <v>3141.66</v>
      </c>
      <c r="G4407" s="450">
        <v>3800.83</v>
      </c>
      <c r="H4407" s="426">
        <f t="shared" si="68"/>
        <v>3141.66</v>
      </c>
    </row>
    <row r="4408" spans="1:8" x14ac:dyDescent="0.25">
      <c r="A4408" s="449"/>
      <c r="B4408" s="449">
        <v>13042</v>
      </c>
      <c r="C4408" s="439" t="s">
        <v>10318</v>
      </c>
      <c r="D4408" s="449" t="s">
        <v>73</v>
      </c>
      <c r="E4408" s="449" t="s">
        <v>5365</v>
      </c>
      <c r="F4408" s="450">
        <v>1740.95</v>
      </c>
      <c r="G4408" s="450">
        <v>2106.2199999999998</v>
      </c>
      <c r="H4408" s="426">
        <f t="shared" si="68"/>
        <v>1740.95</v>
      </c>
    </row>
    <row r="4409" spans="1:8" x14ac:dyDescent="0.25">
      <c r="A4409" s="449"/>
      <c r="B4409" s="449">
        <v>42576</v>
      </c>
      <c r="C4409" s="439" t="s">
        <v>10319</v>
      </c>
      <c r="D4409" s="449" t="s">
        <v>73</v>
      </c>
      <c r="E4409" s="449" t="s">
        <v>5365</v>
      </c>
      <c r="F4409" s="450">
        <v>193.27</v>
      </c>
      <c r="G4409" s="450">
        <v>233.83</v>
      </c>
      <c r="H4409" s="426">
        <f t="shared" si="68"/>
        <v>193.27</v>
      </c>
    </row>
    <row r="4410" spans="1:8" x14ac:dyDescent="0.25">
      <c r="A4410" s="449"/>
      <c r="B4410" s="449">
        <v>21150</v>
      </c>
      <c r="C4410" s="439" t="s">
        <v>10320</v>
      </c>
      <c r="D4410" s="449" t="s">
        <v>73</v>
      </c>
      <c r="E4410" s="449" t="s">
        <v>5365</v>
      </c>
      <c r="F4410" s="450">
        <v>46.98</v>
      </c>
      <c r="G4410" s="450">
        <v>56.84</v>
      </c>
      <c r="H4410" s="426">
        <f t="shared" si="68"/>
        <v>46.98</v>
      </c>
    </row>
    <row r="4411" spans="1:8" x14ac:dyDescent="0.25">
      <c r="A4411" s="449"/>
      <c r="B4411" s="449">
        <v>13141</v>
      </c>
      <c r="C4411" s="439" t="s">
        <v>10321</v>
      </c>
      <c r="D4411" s="449" t="s">
        <v>73</v>
      </c>
      <c r="E4411" s="449" t="s">
        <v>5365</v>
      </c>
      <c r="F4411" s="450">
        <v>59.19</v>
      </c>
      <c r="G4411" s="450">
        <v>71.61</v>
      </c>
      <c r="H4411" s="426">
        <f t="shared" si="68"/>
        <v>59.19</v>
      </c>
    </row>
    <row r="4412" spans="1:8" x14ac:dyDescent="0.25">
      <c r="A4412" s="449"/>
      <c r="B4412" s="449">
        <v>21151</v>
      </c>
      <c r="C4412" s="439" t="s">
        <v>10322</v>
      </c>
      <c r="D4412" s="449" t="s">
        <v>73</v>
      </c>
      <c r="E4412" s="449" t="s">
        <v>5365</v>
      </c>
      <c r="F4412" s="450">
        <v>281.20999999999998</v>
      </c>
      <c r="G4412" s="450">
        <v>340.22</v>
      </c>
      <c r="H4412" s="426">
        <f t="shared" si="68"/>
        <v>281.20999999999998</v>
      </c>
    </row>
    <row r="4413" spans="1:8" x14ac:dyDescent="0.25">
      <c r="A4413" s="449"/>
      <c r="B4413" s="449">
        <v>13142</v>
      </c>
      <c r="C4413" s="439" t="s">
        <v>10323</v>
      </c>
      <c r="D4413" s="449" t="s">
        <v>73</v>
      </c>
      <c r="E4413" s="449" t="s">
        <v>5365</v>
      </c>
      <c r="F4413" s="450">
        <v>402.02</v>
      </c>
      <c r="G4413" s="450">
        <v>486.37</v>
      </c>
      <c r="H4413" s="426">
        <f t="shared" si="68"/>
        <v>402.02</v>
      </c>
    </row>
    <row r="4414" spans="1:8" x14ac:dyDescent="0.25">
      <c r="A4414" s="449"/>
      <c r="B4414" s="449">
        <v>42577</v>
      </c>
      <c r="C4414" s="439" t="s">
        <v>10324</v>
      </c>
      <c r="D4414" s="449" t="s">
        <v>73</v>
      </c>
      <c r="E4414" s="449" t="s">
        <v>5365</v>
      </c>
      <c r="F4414" s="450">
        <v>441.13</v>
      </c>
      <c r="G4414" s="450">
        <v>533.67999999999995</v>
      </c>
      <c r="H4414" s="426">
        <f t="shared" si="68"/>
        <v>441.13</v>
      </c>
    </row>
    <row r="4415" spans="1:8" x14ac:dyDescent="0.25">
      <c r="A4415" s="449"/>
      <c r="B4415" s="449">
        <v>20994</v>
      </c>
      <c r="C4415" s="439" t="s">
        <v>10325</v>
      </c>
      <c r="D4415" s="449" t="s">
        <v>73</v>
      </c>
      <c r="E4415" s="449" t="s">
        <v>5365</v>
      </c>
      <c r="F4415" s="450">
        <v>757.99</v>
      </c>
      <c r="G4415" s="450">
        <v>917.02</v>
      </c>
      <c r="H4415" s="426">
        <f t="shared" si="68"/>
        <v>757.99</v>
      </c>
    </row>
    <row r="4416" spans="1:8" x14ac:dyDescent="0.25">
      <c r="A4416" s="449"/>
      <c r="B4416" s="449">
        <v>7672</v>
      </c>
      <c r="C4416" s="439" t="s">
        <v>10326</v>
      </c>
      <c r="D4416" s="449" t="s">
        <v>73</v>
      </c>
      <c r="E4416" s="449" t="s">
        <v>5365</v>
      </c>
      <c r="F4416" s="450">
        <v>496.56</v>
      </c>
      <c r="G4416" s="450">
        <v>600.75</v>
      </c>
      <c r="H4416" s="426">
        <f t="shared" si="68"/>
        <v>496.56</v>
      </c>
    </row>
    <row r="4417" spans="1:8" x14ac:dyDescent="0.25">
      <c r="A4417" s="449"/>
      <c r="B4417" s="449">
        <v>20995</v>
      </c>
      <c r="C4417" s="439" t="s">
        <v>10327</v>
      </c>
      <c r="D4417" s="449" t="s">
        <v>73</v>
      </c>
      <c r="E4417" s="449" t="s">
        <v>5365</v>
      </c>
      <c r="F4417" s="450">
        <v>996.13</v>
      </c>
      <c r="G4417" s="450">
        <v>1205.1400000000001</v>
      </c>
      <c r="H4417" s="426">
        <f t="shared" si="68"/>
        <v>996.13</v>
      </c>
    </row>
    <row r="4418" spans="1:8" x14ac:dyDescent="0.25">
      <c r="A4418" s="449"/>
      <c r="B4418" s="449">
        <v>7690</v>
      </c>
      <c r="C4418" s="439" t="s">
        <v>10328</v>
      </c>
      <c r="D4418" s="449" t="s">
        <v>73</v>
      </c>
      <c r="E4418" s="449" t="s">
        <v>5365</v>
      </c>
      <c r="F4418" s="450">
        <v>576.13</v>
      </c>
      <c r="G4418" s="450">
        <v>697.01</v>
      </c>
      <c r="H4418" s="426">
        <f t="shared" si="68"/>
        <v>576.13</v>
      </c>
    </row>
    <row r="4419" spans="1:8" x14ac:dyDescent="0.25">
      <c r="A4419" s="449"/>
      <c r="B4419" s="449">
        <v>20980</v>
      </c>
      <c r="C4419" s="439" t="s">
        <v>10329</v>
      </c>
      <c r="D4419" s="449" t="s">
        <v>73</v>
      </c>
      <c r="E4419" s="449" t="s">
        <v>5365</v>
      </c>
      <c r="F4419" s="450">
        <v>628.51</v>
      </c>
      <c r="G4419" s="450">
        <v>760.38</v>
      </c>
      <c r="H4419" s="426">
        <f t="shared" si="68"/>
        <v>628.51</v>
      </c>
    </row>
    <row r="4420" spans="1:8" x14ac:dyDescent="0.25">
      <c r="A4420" s="449"/>
      <c r="B4420" s="449">
        <v>7661</v>
      </c>
      <c r="C4420" s="439" t="s">
        <v>10330</v>
      </c>
      <c r="D4420" s="449" t="s">
        <v>73</v>
      </c>
      <c r="E4420" s="449" t="s">
        <v>5365</v>
      </c>
      <c r="F4420" s="450">
        <v>747.66</v>
      </c>
      <c r="G4420" s="450">
        <v>904.53</v>
      </c>
      <c r="H4420" s="426">
        <f t="shared" si="68"/>
        <v>747.66</v>
      </c>
    </row>
    <row r="4421" spans="1:8" x14ac:dyDescent="0.25">
      <c r="A4421" s="449"/>
      <c r="B4421" s="449">
        <v>21016</v>
      </c>
      <c r="C4421" s="439" t="s">
        <v>10331</v>
      </c>
      <c r="D4421" s="449" t="s">
        <v>73</v>
      </c>
      <c r="E4421" s="449" t="s">
        <v>5365</v>
      </c>
      <c r="F4421" s="450">
        <v>154.19</v>
      </c>
      <c r="G4421" s="450">
        <v>155.07</v>
      </c>
      <c r="H4421" s="426">
        <f t="shared" si="68"/>
        <v>154.19</v>
      </c>
    </row>
    <row r="4422" spans="1:8" x14ac:dyDescent="0.25">
      <c r="A4422" s="449"/>
      <c r="B4422" s="449">
        <v>21008</v>
      </c>
      <c r="C4422" s="439" t="s">
        <v>10332</v>
      </c>
      <c r="D4422" s="449" t="s">
        <v>73</v>
      </c>
      <c r="E4422" s="449" t="s">
        <v>5365</v>
      </c>
      <c r="F4422" s="450">
        <v>18.010000000000002</v>
      </c>
      <c r="G4422" s="450">
        <v>18.11</v>
      </c>
      <c r="H4422" s="426">
        <f t="shared" si="68"/>
        <v>18.010000000000002</v>
      </c>
    </row>
    <row r="4423" spans="1:8" x14ac:dyDescent="0.25">
      <c r="A4423" s="449"/>
      <c r="B4423" s="449">
        <v>21009</v>
      </c>
      <c r="C4423" s="439" t="s">
        <v>10333</v>
      </c>
      <c r="D4423" s="449" t="s">
        <v>73</v>
      </c>
      <c r="E4423" s="449" t="s">
        <v>5365</v>
      </c>
      <c r="F4423" s="450">
        <v>23.45</v>
      </c>
      <c r="G4423" s="450">
        <v>23.59</v>
      </c>
      <c r="H4423" s="426">
        <f t="shared" si="68"/>
        <v>23.45</v>
      </c>
    </row>
    <row r="4424" spans="1:8" x14ac:dyDescent="0.25">
      <c r="A4424" s="449"/>
      <c r="B4424" s="449">
        <v>21010</v>
      </c>
      <c r="C4424" s="439" t="s">
        <v>10334</v>
      </c>
      <c r="D4424" s="449" t="s">
        <v>73</v>
      </c>
      <c r="E4424" s="449" t="s">
        <v>6189</v>
      </c>
      <c r="F4424" s="450">
        <v>31.49</v>
      </c>
      <c r="G4424" s="450">
        <v>31.67</v>
      </c>
      <c r="H4424" s="426">
        <f t="shared" si="68"/>
        <v>31.49</v>
      </c>
    </row>
    <row r="4425" spans="1:8" x14ac:dyDescent="0.25">
      <c r="A4425" s="449"/>
      <c r="B4425" s="449">
        <v>21011</v>
      </c>
      <c r="C4425" s="439" t="s">
        <v>10335</v>
      </c>
      <c r="D4425" s="449" t="s">
        <v>73</v>
      </c>
      <c r="E4425" s="449" t="s">
        <v>5365</v>
      </c>
      <c r="F4425" s="450">
        <v>45.89</v>
      </c>
      <c r="G4425" s="450">
        <v>46.16</v>
      </c>
      <c r="H4425" s="426">
        <f t="shared" si="68"/>
        <v>45.89</v>
      </c>
    </row>
    <row r="4426" spans="1:8" x14ac:dyDescent="0.25">
      <c r="A4426" s="449"/>
      <c r="B4426" s="449">
        <v>21012</v>
      </c>
      <c r="C4426" s="439" t="s">
        <v>10336</v>
      </c>
      <c r="D4426" s="449" t="s">
        <v>73</v>
      </c>
      <c r="E4426" s="449" t="s">
        <v>5365</v>
      </c>
      <c r="F4426" s="450">
        <v>50.72</v>
      </c>
      <c r="G4426" s="450">
        <v>51.01</v>
      </c>
      <c r="H4426" s="426">
        <f t="shared" si="68"/>
        <v>50.72</v>
      </c>
    </row>
    <row r="4427" spans="1:8" x14ac:dyDescent="0.25">
      <c r="A4427" s="449"/>
      <c r="B4427" s="449">
        <v>21013</v>
      </c>
      <c r="C4427" s="439" t="s">
        <v>10337</v>
      </c>
      <c r="D4427" s="449" t="s">
        <v>73</v>
      </c>
      <c r="E4427" s="449" t="s">
        <v>5365</v>
      </c>
      <c r="F4427" s="450">
        <v>66.180000000000007</v>
      </c>
      <c r="G4427" s="450">
        <v>66.56</v>
      </c>
      <c r="H4427" s="426">
        <f t="shared" si="68"/>
        <v>66.180000000000007</v>
      </c>
    </row>
    <row r="4428" spans="1:8" x14ac:dyDescent="0.25">
      <c r="A4428" s="449"/>
      <c r="B4428" s="449">
        <v>21014</v>
      </c>
      <c r="C4428" s="439" t="s">
        <v>10338</v>
      </c>
      <c r="D4428" s="449" t="s">
        <v>73</v>
      </c>
      <c r="E4428" s="449" t="s">
        <v>5365</v>
      </c>
      <c r="F4428" s="450">
        <v>92.61</v>
      </c>
      <c r="G4428" s="450">
        <v>93.14</v>
      </c>
      <c r="H4428" s="426">
        <f t="shared" ref="H4428:H4491" si="69">IF(F4428&gt;0,F4428,G4428)</f>
        <v>92.61</v>
      </c>
    </row>
    <row r="4429" spans="1:8" x14ac:dyDescent="0.25">
      <c r="A4429" s="449"/>
      <c r="B4429" s="449">
        <v>21015</v>
      </c>
      <c r="C4429" s="439" t="s">
        <v>10339</v>
      </c>
      <c r="D4429" s="449" t="s">
        <v>73</v>
      </c>
      <c r="E4429" s="449" t="s">
        <v>5365</v>
      </c>
      <c r="F4429" s="450">
        <v>106.39</v>
      </c>
      <c r="G4429" s="450">
        <v>107</v>
      </c>
      <c r="H4429" s="426">
        <f t="shared" si="69"/>
        <v>106.39</v>
      </c>
    </row>
    <row r="4430" spans="1:8" x14ac:dyDescent="0.25">
      <c r="A4430" s="449"/>
      <c r="B4430" s="449">
        <v>40626</v>
      </c>
      <c r="C4430" s="439" t="s">
        <v>10340</v>
      </c>
      <c r="D4430" s="449" t="s">
        <v>73</v>
      </c>
      <c r="E4430" s="449" t="s">
        <v>5365</v>
      </c>
      <c r="F4430" s="450">
        <v>34.65</v>
      </c>
      <c r="G4430" s="450">
        <v>34.85</v>
      </c>
      <c r="H4430" s="426">
        <f t="shared" si="69"/>
        <v>34.65</v>
      </c>
    </row>
    <row r="4431" spans="1:8" x14ac:dyDescent="0.25">
      <c r="A4431" s="449"/>
      <c r="B4431" s="449">
        <v>7697</v>
      </c>
      <c r="C4431" s="439" t="s">
        <v>10341</v>
      </c>
      <c r="D4431" s="449" t="s">
        <v>73</v>
      </c>
      <c r="E4431" s="449" t="s">
        <v>5365</v>
      </c>
      <c r="F4431" s="450">
        <v>50.77</v>
      </c>
      <c r="G4431" s="450">
        <v>51.06</v>
      </c>
      <c r="H4431" s="426">
        <f t="shared" si="69"/>
        <v>50.77</v>
      </c>
    </row>
    <row r="4432" spans="1:8" x14ac:dyDescent="0.25">
      <c r="A4432" s="449"/>
      <c r="B4432" s="449">
        <v>7698</v>
      </c>
      <c r="C4432" s="439" t="s">
        <v>10342</v>
      </c>
      <c r="D4432" s="449" t="s">
        <v>73</v>
      </c>
      <c r="E4432" s="449" t="s">
        <v>5365</v>
      </c>
      <c r="F4432" s="450">
        <v>43.7</v>
      </c>
      <c r="G4432" s="450">
        <v>43.95</v>
      </c>
      <c r="H4432" s="426">
        <f t="shared" si="69"/>
        <v>43.7</v>
      </c>
    </row>
    <row r="4433" spans="1:8" x14ac:dyDescent="0.25">
      <c r="A4433" s="449"/>
      <c r="B4433" s="449">
        <v>7691</v>
      </c>
      <c r="C4433" s="439" t="s">
        <v>10343</v>
      </c>
      <c r="D4433" s="449" t="s">
        <v>73</v>
      </c>
      <c r="E4433" s="449" t="s">
        <v>5365</v>
      </c>
      <c r="F4433" s="450">
        <v>18.46</v>
      </c>
      <c r="G4433" s="450">
        <v>18.57</v>
      </c>
      <c r="H4433" s="426">
        <f t="shared" si="69"/>
        <v>18.46</v>
      </c>
    </row>
    <row r="4434" spans="1:8" x14ac:dyDescent="0.25">
      <c r="A4434" s="449"/>
      <c r="B4434" s="449">
        <v>7696</v>
      </c>
      <c r="C4434" s="439" t="s">
        <v>10344</v>
      </c>
      <c r="D4434" s="449" t="s">
        <v>73</v>
      </c>
      <c r="E4434" s="449" t="s">
        <v>5365</v>
      </c>
      <c r="F4434" s="450">
        <v>73.209999999999994</v>
      </c>
      <c r="G4434" s="450">
        <v>73.63</v>
      </c>
      <c r="H4434" s="426">
        <f t="shared" si="69"/>
        <v>73.209999999999994</v>
      </c>
    </row>
    <row r="4435" spans="1:8" x14ac:dyDescent="0.25">
      <c r="A4435" s="449"/>
      <c r="B4435" s="449">
        <v>7701</v>
      </c>
      <c r="C4435" s="439" t="s">
        <v>10345</v>
      </c>
      <c r="D4435" s="449" t="s">
        <v>73</v>
      </c>
      <c r="E4435" s="449" t="s">
        <v>5365</v>
      </c>
      <c r="F4435" s="450">
        <v>90.85</v>
      </c>
      <c r="G4435" s="450">
        <v>91.37</v>
      </c>
      <c r="H4435" s="426">
        <f t="shared" si="69"/>
        <v>90.85</v>
      </c>
    </row>
    <row r="4436" spans="1:8" x14ac:dyDescent="0.25">
      <c r="A4436" s="449"/>
      <c r="B4436" s="449">
        <v>7694</v>
      </c>
      <c r="C4436" s="439" t="s">
        <v>10346</v>
      </c>
      <c r="D4436" s="449" t="s">
        <v>73</v>
      </c>
      <c r="E4436" s="449" t="s">
        <v>5365</v>
      </c>
      <c r="F4436" s="450">
        <v>122.26</v>
      </c>
      <c r="G4436" s="450">
        <v>122.96</v>
      </c>
      <c r="H4436" s="426">
        <f t="shared" si="69"/>
        <v>122.26</v>
      </c>
    </row>
    <row r="4437" spans="1:8" x14ac:dyDescent="0.25">
      <c r="A4437" s="449"/>
      <c r="B4437" s="449">
        <v>7700</v>
      </c>
      <c r="C4437" s="439" t="s">
        <v>10347</v>
      </c>
      <c r="D4437" s="449" t="s">
        <v>73</v>
      </c>
      <c r="E4437" s="449" t="s">
        <v>5365</v>
      </c>
      <c r="F4437" s="450">
        <v>23.35</v>
      </c>
      <c r="G4437" s="450">
        <v>23.49</v>
      </c>
      <c r="H4437" s="426">
        <f t="shared" si="69"/>
        <v>23.35</v>
      </c>
    </row>
    <row r="4438" spans="1:8" x14ac:dyDescent="0.25">
      <c r="A4438" s="449"/>
      <c r="B4438" s="449">
        <v>7693</v>
      </c>
      <c r="C4438" s="439" t="s">
        <v>10348</v>
      </c>
      <c r="D4438" s="449" t="s">
        <v>73</v>
      </c>
      <c r="E4438" s="449" t="s">
        <v>5365</v>
      </c>
      <c r="F4438" s="450">
        <v>168.38</v>
      </c>
      <c r="G4438" s="450">
        <v>169.34</v>
      </c>
      <c r="H4438" s="426">
        <f t="shared" si="69"/>
        <v>168.38</v>
      </c>
    </row>
    <row r="4439" spans="1:8" x14ac:dyDescent="0.25">
      <c r="A4439" s="449"/>
      <c r="B4439" s="449">
        <v>7692</v>
      </c>
      <c r="C4439" s="439" t="s">
        <v>10349</v>
      </c>
      <c r="D4439" s="449" t="s">
        <v>73</v>
      </c>
      <c r="E4439" s="449" t="s">
        <v>5365</v>
      </c>
      <c r="F4439" s="450">
        <v>252.09</v>
      </c>
      <c r="G4439" s="450">
        <v>253.53</v>
      </c>
      <c r="H4439" s="426">
        <f t="shared" si="69"/>
        <v>252.09</v>
      </c>
    </row>
    <row r="4440" spans="1:8" x14ac:dyDescent="0.25">
      <c r="A4440" s="449"/>
      <c r="B4440" s="449">
        <v>7695</v>
      </c>
      <c r="C4440" s="439" t="s">
        <v>10350</v>
      </c>
      <c r="D4440" s="449" t="s">
        <v>73</v>
      </c>
      <c r="E4440" s="449" t="s">
        <v>5365</v>
      </c>
      <c r="F4440" s="450">
        <v>273.39999999999998</v>
      </c>
      <c r="G4440" s="450">
        <v>274.95999999999998</v>
      </c>
      <c r="H4440" s="426">
        <f t="shared" si="69"/>
        <v>273.39999999999998</v>
      </c>
    </row>
    <row r="4441" spans="1:8" x14ac:dyDescent="0.25">
      <c r="A4441" s="449"/>
      <c r="B4441" s="449">
        <v>13356</v>
      </c>
      <c r="C4441" s="439" t="s">
        <v>10351</v>
      </c>
      <c r="D4441" s="449" t="s">
        <v>73</v>
      </c>
      <c r="E4441" s="449" t="s">
        <v>5365</v>
      </c>
      <c r="F4441" s="450">
        <v>19.82</v>
      </c>
      <c r="G4441" s="450">
        <v>19.940000000000001</v>
      </c>
      <c r="H4441" s="426">
        <f t="shared" si="69"/>
        <v>19.82</v>
      </c>
    </row>
    <row r="4442" spans="1:8" x14ac:dyDescent="0.25">
      <c r="A4442" s="449"/>
      <c r="B4442" s="449">
        <v>36365</v>
      </c>
      <c r="C4442" s="439" t="s">
        <v>13667</v>
      </c>
      <c r="D4442" s="449" t="s">
        <v>73</v>
      </c>
      <c r="E4442" s="449" t="s">
        <v>5365</v>
      </c>
      <c r="F4442" s="450">
        <v>47.96</v>
      </c>
      <c r="G4442" s="450">
        <v>48.21</v>
      </c>
      <c r="H4442" s="426">
        <f t="shared" si="69"/>
        <v>47.96</v>
      </c>
    </row>
    <row r="4443" spans="1:8" x14ac:dyDescent="0.25">
      <c r="A4443" s="449"/>
      <c r="B4443" s="449">
        <v>41930</v>
      </c>
      <c r="C4443" s="439" t="s">
        <v>10352</v>
      </c>
      <c r="D4443" s="449" t="s">
        <v>73</v>
      </c>
      <c r="E4443" s="449" t="s">
        <v>5365</v>
      </c>
      <c r="F4443" s="450">
        <v>159.76</v>
      </c>
      <c r="G4443" s="450">
        <v>160.57</v>
      </c>
      <c r="H4443" s="426">
        <f t="shared" si="69"/>
        <v>159.76</v>
      </c>
    </row>
    <row r="4444" spans="1:8" x14ac:dyDescent="0.25">
      <c r="A4444" s="449"/>
      <c r="B4444" s="449">
        <v>41931</v>
      </c>
      <c r="C4444" s="439" t="s">
        <v>10353</v>
      </c>
      <c r="D4444" s="449" t="s">
        <v>73</v>
      </c>
      <c r="E4444" s="449" t="s">
        <v>5365</v>
      </c>
      <c r="F4444" s="450">
        <v>250.22</v>
      </c>
      <c r="G4444" s="450">
        <v>251.48</v>
      </c>
      <c r="H4444" s="426">
        <f t="shared" si="69"/>
        <v>250.22</v>
      </c>
    </row>
    <row r="4445" spans="1:8" x14ac:dyDescent="0.25">
      <c r="A4445" s="449"/>
      <c r="B4445" s="449">
        <v>41932</v>
      </c>
      <c r="C4445" s="439" t="s">
        <v>10354</v>
      </c>
      <c r="D4445" s="449" t="s">
        <v>73</v>
      </c>
      <c r="E4445" s="449" t="s">
        <v>5365</v>
      </c>
      <c r="F4445" s="450">
        <v>385.13</v>
      </c>
      <c r="G4445" s="450">
        <v>387.08</v>
      </c>
      <c r="H4445" s="426">
        <f t="shared" si="69"/>
        <v>385.13</v>
      </c>
    </row>
    <row r="4446" spans="1:8" x14ac:dyDescent="0.25">
      <c r="A4446" s="449"/>
      <c r="B4446" s="449">
        <v>41933</v>
      </c>
      <c r="C4446" s="439" t="s">
        <v>10355</v>
      </c>
      <c r="D4446" s="449" t="s">
        <v>73</v>
      </c>
      <c r="E4446" s="449" t="s">
        <v>5365</v>
      </c>
      <c r="F4446" s="450">
        <v>544.28</v>
      </c>
      <c r="G4446" s="450">
        <v>547.03</v>
      </c>
      <c r="H4446" s="426">
        <f t="shared" si="69"/>
        <v>544.28</v>
      </c>
    </row>
    <row r="4447" spans="1:8" x14ac:dyDescent="0.25">
      <c r="A4447" s="449"/>
      <c r="B4447" s="449">
        <v>41934</v>
      </c>
      <c r="C4447" s="439" t="s">
        <v>10356</v>
      </c>
      <c r="D4447" s="449" t="s">
        <v>73</v>
      </c>
      <c r="E4447" s="449" t="s">
        <v>5365</v>
      </c>
      <c r="F4447" s="450">
        <v>633.88</v>
      </c>
      <c r="G4447" s="450">
        <v>637.09</v>
      </c>
      <c r="H4447" s="426">
        <f t="shared" si="69"/>
        <v>633.88</v>
      </c>
    </row>
    <row r="4448" spans="1:8" x14ac:dyDescent="0.25">
      <c r="A4448" s="449"/>
      <c r="B4448" s="449">
        <v>41936</v>
      </c>
      <c r="C4448" s="439" t="s">
        <v>10357</v>
      </c>
      <c r="D4448" s="449" t="s">
        <v>73</v>
      </c>
      <c r="E4448" s="449" t="s">
        <v>5365</v>
      </c>
      <c r="F4448" s="450">
        <v>94.07</v>
      </c>
      <c r="G4448" s="450">
        <v>94.55</v>
      </c>
      <c r="H4448" s="426">
        <f t="shared" si="69"/>
        <v>94.07</v>
      </c>
    </row>
    <row r="4449" spans="1:8" x14ac:dyDescent="0.25">
      <c r="A4449" s="449"/>
      <c r="B4449" s="449">
        <v>44812</v>
      </c>
      <c r="C4449" s="439" t="s">
        <v>10358</v>
      </c>
      <c r="D4449" s="449" t="s">
        <v>73</v>
      </c>
      <c r="E4449" s="449" t="s">
        <v>5365</v>
      </c>
      <c r="F4449" s="450">
        <v>693.75</v>
      </c>
      <c r="G4449" s="450">
        <v>490.85</v>
      </c>
      <c r="H4449" s="426">
        <f t="shared" si="69"/>
        <v>693.75</v>
      </c>
    </row>
    <row r="4450" spans="1:8" x14ac:dyDescent="0.25">
      <c r="A4450" s="449"/>
      <c r="B4450" s="449">
        <v>41785</v>
      </c>
      <c r="C4450" s="439" t="s">
        <v>10359</v>
      </c>
      <c r="D4450" s="449" t="s">
        <v>73</v>
      </c>
      <c r="E4450" s="449" t="s">
        <v>5365</v>
      </c>
      <c r="F4450" s="450">
        <v>2570.96</v>
      </c>
      <c r="G4450" s="450">
        <v>1819.05</v>
      </c>
      <c r="H4450" s="426">
        <f t="shared" si="69"/>
        <v>2570.96</v>
      </c>
    </row>
    <row r="4451" spans="1:8" x14ac:dyDescent="0.25">
      <c r="A4451" s="449"/>
      <c r="B4451" s="449">
        <v>41781</v>
      </c>
      <c r="C4451" s="439" t="s">
        <v>10360</v>
      </c>
      <c r="D4451" s="449" t="s">
        <v>73</v>
      </c>
      <c r="E4451" s="449" t="s">
        <v>5365</v>
      </c>
      <c r="F4451" s="450">
        <v>464.23</v>
      </c>
      <c r="G4451" s="450">
        <v>328.46</v>
      </c>
      <c r="H4451" s="426">
        <f t="shared" si="69"/>
        <v>464.23</v>
      </c>
    </row>
    <row r="4452" spans="1:8" x14ac:dyDescent="0.25">
      <c r="A4452" s="449"/>
      <c r="B4452" s="449">
        <v>41783</v>
      </c>
      <c r="C4452" s="439" t="s">
        <v>10361</v>
      </c>
      <c r="D4452" s="449" t="s">
        <v>73</v>
      </c>
      <c r="E4452" s="449" t="s">
        <v>5365</v>
      </c>
      <c r="F4452" s="450">
        <v>1668.94</v>
      </c>
      <c r="G4452" s="450">
        <v>1180.83</v>
      </c>
      <c r="H4452" s="426">
        <f t="shared" si="69"/>
        <v>1668.94</v>
      </c>
    </row>
    <row r="4453" spans="1:8" x14ac:dyDescent="0.25">
      <c r="A4453" s="449"/>
      <c r="B4453" s="449">
        <v>41786</v>
      </c>
      <c r="C4453" s="439" t="s">
        <v>10362</v>
      </c>
      <c r="D4453" s="449" t="s">
        <v>73</v>
      </c>
      <c r="E4453" s="449" t="s">
        <v>5365</v>
      </c>
      <c r="F4453" s="450">
        <v>3553.23</v>
      </c>
      <c r="G4453" s="450">
        <v>2514.04</v>
      </c>
      <c r="H4453" s="426">
        <f t="shared" si="69"/>
        <v>3553.23</v>
      </c>
    </row>
    <row r="4454" spans="1:8" x14ac:dyDescent="0.25">
      <c r="A4454" s="449"/>
      <c r="B4454" s="449">
        <v>41779</v>
      </c>
      <c r="C4454" s="439" t="s">
        <v>10363</v>
      </c>
      <c r="D4454" s="449" t="s">
        <v>73</v>
      </c>
      <c r="E4454" s="449" t="s">
        <v>5365</v>
      </c>
      <c r="F4454" s="450">
        <v>182.83</v>
      </c>
      <c r="G4454" s="450">
        <v>129.36000000000001</v>
      </c>
      <c r="H4454" s="426">
        <f t="shared" si="69"/>
        <v>182.83</v>
      </c>
    </row>
    <row r="4455" spans="1:8" x14ac:dyDescent="0.25">
      <c r="A4455" s="449"/>
      <c r="B4455" s="449">
        <v>41780</v>
      </c>
      <c r="C4455" s="439" t="s">
        <v>10364</v>
      </c>
      <c r="D4455" s="449" t="s">
        <v>73</v>
      </c>
      <c r="E4455" s="449" t="s">
        <v>5365</v>
      </c>
      <c r="F4455" s="450">
        <v>286.44</v>
      </c>
      <c r="G4455" s="450">
        <v>202.66</v>
      </c>
      <c r="H4455" s="426">
        <f t="shared" si="69"/>
        <v>286.44</v>
      </c>
    </row>
    <row r="4456" spans="1:8" x14ac:dyDescent="0.25">
      <c r="A4456" s="449"/>
      <c r="B4456" s="449">
        <v>41782</v>
      </c>
      <c r="C4456" s="439" t="s">
        <v>10365</v>
      </c>
      <c r="D4456" s="449" t="s">
        <v>73</v>
      </c>
      <c r="E4456" s="449" t="s">
        <v>5365</v>
      </c>
      <c r="F4456" s="450">
        <v>1026.07</v>
      </c>
      <c r="G4456" s="450">
        <v>725.98</v>
      </c>
      <c r="H4456" s="426">
        <f t="shared" si="69"/>
        <v>1026.07</v>
      </c>
    </row>
    <row r="4457" spans="1:8" x14ac:dyDescent="0.25">
      <c r="A4457" s="449"/>
      <c r="B4457" s="449">
        <v>38130</v>
      </c>
      <c r="C4457" s="439" t="s">
        <v>10366</v>
      </c>
      <c r="D4457" s="449" t="s">
        <v>73</v>
      </c>
      <c r="E4457" s="449" t="s">
        <v>5365</v>
      </c>
      <c r="F4457" s="450">
        <v>54.58</v>
      </c>
      <c r="G4457" s="450">
        <v>42.51</v>
      </c>
      <c r="H4457" s="426">
        <f t="shared" si="69"/>
        <v>54.58</v>
      </c>
    </row>
    <row r="4458" spans="1:8" x14ac:dyDescent="0.25">
      <c r="A4458" s="449"/>
      <c r="B4458" s="449">
        <v>44260</v>
      </c>
      <c r="C4458" s="439" t="s">
        <v>10367</v>
      </c>
      <c r="D4458" s="449" t="s">
        <v>73</v>
      </c>
      <c r="E4458" s="449" t="s">
        <v>5365</v>
      </c>
      <c r="F4458" s="450">
        <v>516.62</v>
      </c>
      <c r="G4458" s="450">
        <v>402.34</v>
      </c>
      <c r="H4458" s="426">
        <f t="shared" si="69"/>
        <v>516.62</v>
      </c>
    </row>
    <row r="4459" spans="1:8" x14ac:dyDescent="0.25">
      <c r="A4459" s="449"/>
      <c r="B4459" s="449">
        <v>21123</v>
      </c>
      <c r="C4459" s="439" t="s">
        <v>10368</v>
      </c>
      <c r="D4459" s="449" t="s">
        <v>73</v>
      </c>
      <c r="E4459" s="449" t="s">
        <v>6189</v>
      </c>
      <c r="F4459" s="450">
        <v>15.19</v>
      </c>
      <c r="G4459" s="450">
        <v>11.83</v>
      </c>
      <c r="H4459" s="426">
        <f t="shared" si="69"/>
        <v>15.19</v>
      </c>
    </row>
    <row r="4460" spans="1:8" x14ac:dyDescent="0.25">
      <c r="A4460" s="449"/>
      <c r="B4460" s="449">
        <v>21124</v>
      </c>
      <c r="C4460" s="439" t="s">
        <v>10369</v>
      </c>
      <c r="D4460" s="449" t="s">
        <v>73</v>
      </c>
      <c r="E4460" s="449" t="s">
        <v>5365</v>
      </c>
      <c r="F4460" s="450">
        <v>24.27</v>
      </c>
      <c r="G4460" s="450">
        <v>18.899999999999999</v>
      </c>
      <c r="H4460" s="426">
        <f t="shared" si="69"/>
        <v>24.27</v>
      </c>
    </row>
    <row r="4461" spans="1:8" x14ac:dyDescent="0.25">
      <c r="A4461" s="449"/>
      <c r="B4461" s="449">
        <v>21125</v>
      </c>
      <c r="C4461" s="439" t="s">
        <v>10370</v>
      </c>
      <c r="D4461" s="449" t="s">
        <v>73</v>
      </c>
      <c r="E4461" s="449" t="s">
        <v>5365</v>
      </c>
      <c r="F4461" s="450">
        <v>41.79</v>
      </c>
      <c r="G4461" s="450">
        <v>32.549999999999997</v>
      </c>
      <c r="H4461" s="426">
        <f t="shared" si="69"/>
        <v>41.79</v>
      </c>
    </row>
    <row r="4462" spans="1:8" x14ac:dyDescent="0.25">
      <c r="A4462" s="449"/>
      <c r="B4462" s="449">
        <v>38028</v>
      </c>
      <c r="C4462" s="439" t="s">
        <v>10371</v>
      </c>
      <c r="D4462" s="449" t="s">
        <v>73</v>
      </c>
      <c r="E4462" s="449" t="s">
        <v>5365</v>
      </c>
      <c r="F4462" s="450">
        <v>73.069999999999993</v>
      </c>
      <c r="G4462" s="450">
        <v>56.91</v>
      </c>
      <c r="H4462" s="426">
        <f t="shared" si="69"/>
        <v>73.069999999999993</v>
      </c>
    </row>
    <row r="4463" spans="1:8" x14ac:dyDescent="0.25">
      <c r="A4463" s="449"/>
      <c r="B4463" s="449">
        <v>38029</v>
      </c>
      <c r="C4463" s="439" t="s">
        <v>10372</v>
      </c>
      <c r="D4463" s="449" t="s">
        <v>73</v>
      </c>
      <c r="E4463" s="449" t="s">
        <v>5365</v>
      </c>
      <c r="F4463" s="450">
        <v>106.95</v>
      </c>
      <c r="G4463" s="450">
        <v>83.3</v>
      </c>
      <c r="H4463" s="426">
        <f t="shared" si="69"/>
        <v>106.95</v>
      </c>
    </row>
    <row r="4464" spans="1:8" x14ac:dyDescent="0.25">
      <c r="A4464" s="449"/>
      <c r="B4464" s="449">
        <v>38030</v>
      </c>
      <c r="C4464" s="439" t="s">
        <v>10373</v>
      </c>
      <c r="D4464" s="449" t="s">
        <v>73</v>
      </c>
      <c r="E4464" s="449" t="s">
        <v>5365</v>
      </c>
      <c r="F4464" s="450">
        <v>172.95</v>
      </c>
      <c r="G4464" s="450">
        <v>134.69</v>
      </c>
      <c r="H4464" s="426">
        <f t="shared" si="69"/>
        <v>172.95</v>
      </c>
    </row>
    <row r="4465" spans="1:8" x14ac:dyDescent="0.25">
      <c r="A4465" s="449"/>
      <c r="B4465" s="449">
        <v>38031</v>
      </c>
      <c r="C4465" s="439" t="s">
        <v>10374</v>
      </c>
      <c r="D4465" s="449" t="s">
        <v>73</v>
      </c>
      <c r="E4465" s="449" t="s">
        <v>5365</v>
      </c>
      <c r="F4465" s="450">
        <v>271.45</v>
      </c>
      <c r="G4465" s="450">
        <v>211.41</v>
      </c>
      <c r="H4465" s="426">
        <f t="shared" si="69"/>
        <v>271.45</v>
      </c>
    </row>
    <row r="4466" spans="1:8" x14ac:dyDescent="0.25">
      <c r="A4466" s="449"/>
      <c r="B4466" s="449">
        <v>39735</v>
      </c>
      <c r="C4466" s="439" t="s">
        <v>10375</v>
      </c>
      <c r="D4466" s="449" t="s">
        <v>73</v>
      </c>
      <c r="E4466" s="449" t="s">
        <v>5365</v>
      </c>
      <c r="F4466" s="450">
        <v>67.88</v>
      </c>
      <c r="G4466" s="450">
        <v>55.44</v>
      </c>
      <c r="H4466" s="426">
        <f t="shared" si="69"/>
        <v>67.88</v>
      </c>
    </row>
    <row r="4467" spans="1:8" x14ac:dyDescent="0.25">
      <c r="A4467" s="449"/>
      <c r="B4467" s="449">
        <v>39734</v>
      </c>
      <c r="C4467" s="439" t="s">
        <v>10376</v>
      </c>
      <c r="D4467" s="449" t="s">
        <v>73</v>
      </c>
      <c r="E4467" s="449" t="s">
        <v>5365</v>
      </c>
      <c r="F4467" s="450">
        <v>80.510000000000005</v>
      </c>
      <c r="G4467" s="450">
        <v>65.760000000000005</v>
      </c>
      <c r="H4467" s="426">
        <f t="shared" si="69"/>
        <v>80.510000000000005</v>
      </c>
    </row>
    <row r="4468" spans="1:8" x14ac:dyDescent="0.25">
      <c r="A4468" s="449"/>
      <c r="B4468" s="449">
        <v>39736</v>
      </c>
      <c r="C4468" s="439" t="s">
        <v>10377</v>
      </c>
      <c r="D4468" s="449" t="s">
        <v>73</v>
      </c>
      <c r="E4468" s="449" t="s">
        <v>5365</v>
      </c>
      <c r="F4468" s="450">
        <v>91.88</v>
      </c>
      <c r="G4468" s="450">
        <v>75.05</v>
      </c>
      <c r="H4468" s="426">
        <f t="shared" si="69"/>
        <v>91.88</v>
      </c>
    </row>
    <row r="4469" spans="1:8" x14ac:dyDescent="0.25">
      <c r="A4469" s="449"/>
      <c r="B4469" s="449">
        <v>39739</v>
      </c>
      <c r="C4469" s="439" t="s">
        <v>10378</v>
      </c>
      <c r="D4469" s="449" t="s">
        <v>73</v>
      </c>
      <c r="E4469" s="449" t="s">
        <v>5365</v>
      </c>
      <c r="F4469" s="450">
        <v>63.54</v>
      </c>
      <c r="G4469" s="450">
        <v>51.9</v>
      </c>
      <c r="H4469" s="426">
        <f t="shared" si="69"/>
        <v>63.54</v>
      </c>
    </row>
    <row r="4470" spans="1:8" x14ac:dyDescent="0.25">
      <c r="A4470" s="449"/>
      <c r="B4470" s="449">
        <v>39737</v>
      </c>
      <c r="C4470" s="439" t="s">
        <v>10379</v>
      </c>
      <c r="D4470" s="449" t="s">
        <v>73</v>
      </c>
      <c r="E4470" s="449" t="s">
        <v>5365</v>
      </c>
      <c r="F4470" s="450">
        <v>12.36</v>
      </c>
      <c r="G4470" s="450">
        <v>10.09</v>
      </c>
      <c r="H4470" s="426">
        <f t="shared" si="69"/>
        <v>12.36</v>
      </c>
    </row>
    <row r="4471" spans="1:8" x14ac:dyDescent="0.25">
      <c r="A4471" s="449"/>
      <c r="B4471" s="449">
        <v>39738</v>
      </c>
      <c r="C4471" s="439" t="s">
        <v>10380</v>
      </c>
      <c r="D4471" s="449" t="s">
        <v>73</v>
      </c>
      <c r="E4471" s="449" t="s">
        <v>5365</v>
      </c>
      <c r="F4471" s="450">
        <v>4.47</v>
      </c>
      <c r="G4471" s="450">
        <v>3.65</v>
      </c>
      <c r="H4471" s="426">
        <f t="shared" si="69"/>
        <v>4.47</v>
      </c>
    </row>
    <row r="4472" spans="1:8" x14ac:dyDescent="0.25">
      <c r="A4472" s="449"/>
      <c r="B4472" s="449">
        <v>39733</v>
      </c>
      <c r="C4472" s="439" t="s">
        <v>10381</v>
      </c>
      <c r="D4472" s="449" t="s">
        <v>73</v>
      </c>
      <c r="E4472" s="449" t="s">
        <v>5365</v>
      </c>
      <c r="F4472" s="450">
        <v>109.96</v>
      </c>
      <c r="G4472" s="450">
        <v>89.82</v>
      </c>
      <c r="H4472" s="426">
        <f t="shared" si="69"/>
        <v>109.96</v>
      </c>
    </row>
    <row r="4473" spans="1:8" x14ac:dyDescent="0.25">
      <c r="A4473" s="449"/>
      <c r="B4473" s="449">
        <v>39854</v>
      </c>
      <c r="C4473" s="439" t="s">
        <v>10382</v>
      </c>
      <c r="D4473" s="449" t="s">
        <v>73</v>
      </c>
      <c r="E4473" s="449" t="s">
        <v>5365</v>
      </c>
      <c r="F4473" s="450">
        <v>111.52</v>
      </c>
      <c r="G4473" s="450">
        <v>91.09</v>
      </c>
      <c r="H4473" s="426">
        <f t="shared" si="69"/>
        <v>111.52</v>
      </c>
    </row>
    <row r="4474" spans="1:8" x14ac:dyDescent="0.25">
      <c r="A4474" s="449"/>
      <c r="B4474" s="449">
        <v>39740</v>
      </c>
      <c r="C4474" s="439" t="s">
        <v>10383</v>
      </c>
      <c r="D4474" s="449" t="s">
        <v>73</v>
      </c>
      <c r="E4474" s="449" t="s">
        <v>5365</v>
      </c>
      <c r="F4474" s="450">
        <v>61.02</v>
      </c>
      <c r="G4474" s="450">
        <v>49.84</v>
      </c>
      <c r="H4474" s="426">
        <f t="shared" si="69"/>
        <v>61.02</v>
      </c>
    </row>
    <row r="4475" spans="1:8" x14ac:dyDescent="0.25">
      <c r="A4475" s="449"/>
      <c r="B4475" s="449">
        <v>39741</v>
      </c>
      <c r="C4475" s="439" t="s">
        <v>10384</v>
      </c>
      <c r="D4475" s="449" t="s">
        <v>73</v>
      </c>
      <c r="E4475" s="449" t="s">
        <v>5365</v>
      </c>
      <c r="F4475" s="450">
        <v>11.24</v>
      </c>
      <c r="G4475" s="450">
        <v>9.18</v>
      </c>
      <c r="H4475" s="426">
        <f t="shared" si="69"/>
        <v>11.24</v>
      </c>
    </row>
    <row r="4476" spans="1:8" x14ac:dyDescent="0.25">
      <c r="A4476" s="449"/>
      <c r="B4476" s="449">
        <v>39853</v>
      </c>
      <c r="C4476" s="439" t="s">
        <v>10385</v>
      </c>
      <c r="D4476" s="449" t="s">
        <v>73</v>
      </c>
      <c r="E4476" s="449" t="s">
        <v>5365</v>
      </c>
      <c r="F4476" s="450">
        <v>14.77</v>
      </c>
      <c r="G4476" s="450">
        <v>12.06</v>
      </c>
      <c r="H4476" s="426">
        <f t="shared" si="69"/>
        <v>14.77</v>
      </c>
    </row>
    <row r="4477" spans="1:8" x14ac:dyDescent="0.25">
      <c r="A4477" s="449"/>
      <c r="B4477" s="449">
        <v>39742</v>
      </c>
      <c r="C4477" s="439" t="s">
        <v>10386</v>
      </c>
      <c r="D4477" s="449" t="s">
        <v>73</v>
      </c>
      <c r="E4477" s="449" t="s">
        <v>5365</v>
      </c>
      <c r="F4477" s="450">
        <v>49.04</v>
      </c>
      <c r="G4477" s="450">
        <v>40.06</v>
      </c>
      <c r="H4477" s="426">
        <f t="shared" si="69"/>
        <v>49.04</v>
      </c>
    </row>
    <row r="4478" spans="1:8" x14ac:dyDescent="0.25">
      <c r="A4478" s="449"/>
      <c r="B4478" s="449">
        <v>39751</v>
      </c>
      <c r="C4478" s="439" t="s">
        <v>10387</v>
      </c>
      <c r="D4478" s="449" t="s">
        <v>73</v>
      </c>
      <c r="E4478" s="449" t="s">
        <v>5365</v>
      </c>
      <c r="F4478" s="450"/>
      <c r="G4478" s="450">
        <v>189.02</v>
      </c>
      <c r="H4478" s="426">
        <f t="shared" si="69"/>
        <v>189.02</v>
      </c>
    </row>
    <row r="4479" spans="1:8" x14ac:dyDescent="0.25">
      <c r="A4479" s="449"/>
      <c r="B4479" s="449">
        <v>39750</v>
      </c>
      <c r="C4479" s="439" t="s">
        <v>10388</v>
      </c>
      <c r="D4479" s="449" t="s">
        <v>73</v>
      </c>
      <c r="E4479" s="449" t="s">
        <v>5365</v>
      </c>
      <c r="F4479" s="450"/>
      <c r="G4479" s="450">
        <v>157.11000000000001</v>
      </c>
      <c r="H4479" s="426">
        <f t="shared" si="69"/>
        <v>157.11000000000001</v>
      </c>
    </row>
    <row r="4480" spans="1:8" x14ac:dyDescent="0.25">
      <c r="A4480" s="449"/>
      <c r="B4480" s="449">
        <v>39749</v>
      </c>
      <c r="C4480" s="439" t="s">
        <v>10389</v>
      </c>
      <c r="D4480" s="449" t="s">
        <v>73</v>
      </c>
      <c r="E4480" s="449" t="s">
        <v>5365</v>
      </c>
      <c r="F4480" s="450"/>
      <c r="G4480" s="450">
        <v>104.02</v>
      </c>
      <c r="H4480" s="426">
        <f t="shared" si="69"/>
        <v>104.02</v>
      </c>
    </row>
    <row r="4481" spans="1:8" x14ac:dyDescent="0.25">
      <c r="A4481" s="449"/>
      <c r="B4481" s="449">
        <v>39747</v>
      </c>
      <c r="C4481" s="439" t="s">
        <v>10390</v>
      </c>
      <c r="D4481" s="449" t="s">
        <v>73</v>
      </c>
      <c r="E4481" s="449" t="s">
        <v>5365</v>
      </c>
      <c r="F4481" s="450"/>
      <c r="G4481" s="450">
        <v>50.53</v>
      </c>
      <c r="H4481" s="426">
        <f t="shared" si="69"/>
        <v>50.53</v>
      </c>
    </row>
    <row r="4482" spans="1:8" x14ac:dyDescent="0.25">
      <c r="A4482" s="449"/>
      <c r="B4482" s="449">
        <v>39753</v>
      </c>
      <c r="C4482" s="439" t="s">
        <v>10391</v>
      </c>
      <c r="D4482" s="449" t="s">
        <v>73</v>
      </c>
      <c r="E4482" s="449" t="s">
        <v>5365</v>
      </c>
      <c r="F4482" s="450"/>
      <c r="G4482" s="450">
        <v>347.94</v>
      </c>
      <c r="H4482" s="426">
        <f t="shared" si="69"/>
        <v>347.94</v>
      </c>
    </row>
    <row r="4483" spans="1:8" x14ac:dyDescent="0.25">
      <c r="A4483" s="449"/>
      <c r="B4483" s="449">
        <v>39752</v>
      </c>
      <c r="C4483" s="439" t="s">
        <v>10392</v>
      </c>
      <c r="D4483" s="449" t="s">
        <v>73</v>
      </c>
      <c r="E4483" s="449" t="s">
        <v>5365</v>
      </c>
      <c r="F4483" s="450"/>
      <c r="G4483" s="450">
        <v>268.95</v>
      </c>
      <c r="H4483" s="426">
        <f t="shared" si="69"/>
        <v>268.95</v>
      </c>
    </row>
    <row r="4484" spans="1:8" x14ac:dyDescent="0.25">
      <c r="A4484" s="449"/>
      <c r="B4484" s="449">
        <v>39754</v>
      </c>
      <c r="C4484" s="439" t="s">
        <v>10393</v>
      </c>
      <c r="D4484" s="449" t="s">
        <v>73</v>
      </c>
      <c r="E4484" s="449" t="s">
        <v>5365</v>
      </c>
      <c r="F4484" s="450"/>
      <c r="G4484" s="450">
        <v>512.6</v>
      </c>
      <c r="H4484" s="426">
        <f t="shared" si="69"/>
        <v>512.6</v>
      </c>
    </row>
    <row r="4485" spans="1:8" x14ac:dyDescent="0.25">
      <c r="A4485" s="449"/>
      <c r="B4485" s="449">
        <v>39748</v>
      </c>
      <c r="C4485" s="439" t="s">
        <v>10394</v>
      </c>
      <c r="D4485" s="449" t="s">
        <v>73</v>
      </c>
      <c r="E4485" s="449" t="s">
        <v>5365</v>
      </c>
      <c r="F4485" s="450"/>
      <c r="G4485" s="450">
        <v>81.77</v>
      </c>
      <c r="H4485" s="426">
        <f t="shared" si="69"/>
        <v>81.77</v>
      </c>
    </row>
    <row r="4486" spans="1:8" x14ac:dyDescent="0.25">
      <c r="A4486" s="449"/>
      <c r="B4486" s="449">
        <v>39755</v>
      </c>
      <c r="C4486" s="439" t="s">
        <v>10395</v>
      </c>
      <c r="D4486" s="449" t="s">
        <v>73</v>
      </c>
      <c r="E4486" s="449" t="s">
        <v>5365</v>
      </c>
      <c r="F4486" s="450"/>
      <c r="G4486" s="450">
        <v>777.22</v>
      </c>
      <c r="H4486" s="426">
        <f t="shared" si="69"/>
        <v>777.22</v>
      </c>
    </row>
    <row r="4487" spans="1:8" x14ac:dyDescent="0.25">
      <c r="A4487" s="449"/>
      <c r="B4487" s="449">
        <v>12742</v>
      </c>
      <c r="C4487" s="439" t="s">
        <v>10396</v>
      </c>
      <c r="D4487" s="449" t="s">
        <v>73</v>
      </c>
      <c r="E4487" s="449" t="s">
        <v>5365</v>
      </c>
      <c r="F4487" s="450"/>
      <c r="G4487" s="450">
        <v>615.42999999999995</v>
      </c>
      <c r="H4487" s="426">
        <f t="shared" si="69"/>
        <v>615.42999999999995</v>
      </c>
    </row>
    <row r="4488" spans="1:8" x14ac:dyDescent="0.25">
      <c r="A4488" s="449"/>
      <c r="B4488" s="449">
        <v>12713</v>
      </c>
      <c r="C4488" s="439" t="s">
        <v>10397</v>
      </c>
      <c r="D4488" s="449" t="s">
        <v>73</v>
      </c>
      <c r="E4488" s="449" t="s">
        <v>6189</v>
      </c>
      <c r="F4488" s="450"/>
      <c r="G4488" s="450">
        <v>32.64</v>
      </c>
      <c r="H4488" s="426">
        <f t="shared" si="69"/>
        <v>32.64</v>
      </c>
    </row>
    <row r="4489" spans="1:8" x14ac:dyDescent="0.25">
      <c r="A4489" s="449"/>
      <c r="B4489" s="449">
        <v>12743</v>
      </c>
      <c r="C4489" s="439" t="s">
        <v>10398</v>
      </c>
      <c r="D4489" s="449" t="s">
        <v>73</v>
      </c>
      <c r="E4489" s="449" t="s">
        <v>5365</v>
      </c>
      <c r="F4489" s="450"/>
      <c r="G4489" s="450">
        <v>56.15</v>
      </c>
      <c r="H4489" s="426">
        <f t="shared" si="69"/>
        <v>56.15</v>
      </c>
    </row>
    <row r="4490" spans="1:8" x14ac:dyDescent="0.25">
      <c r="A4490" s="449"/>
      <c r="B4490" s="449">
        <v>12744</v>
      </c>
      <c r="C4490" s="439" t="s">
        <v>10399</v>
      </c>
      <c r="D4490" s="449" t="s">
        <v>73</v>
      </c>
      <c r="E4490" s="449" t="s">
        <v>5365</v>
      </c>
      <c r="F4490" s="450"/>
      <c r="G4490" s="450">
        <v>71.260000000000005</v>
      </c>
      <c r="H4490" s="426">
        <f t="shared" si="69"/>
        <v>71.260000000000005</v>
      </c>
    </row>
    <row r="4491" spans="1:8" x14ac:dyDescent="0.25">
      <c r="A4491" s="449"/>
      <c r="B4491" s="449">
        <v>12745</v>
      </c>
      <c r="C4491" s="439" t="s">
        <v>10400</v>
      </c>
      <c r="D4491" s="449" t="s">
        <v>73</v>
      </c>
      <c r="E4491" s="449" t="s">
        <v>5365</v>
      </c>
      <c r="F4491" s="450"/>
      <c r="G4491" s="450">
        <v>103.48</v>
      </c>
      <c r="H4491" s="426">
        <f t="shared" si="69"/>
        <v>103.48</v>
      </c>
    </row>
    <row r="4492" spans="1:8" x14ac:dyDescent="0.25">
      <c r="A4492" s="449"/>
      <c r="B4492" s="449">
        <v>12746</v>
      </c>
      <c r="C4492" s="439" t="s">
        <v>10401</v>
      </c>
      <c r="D4492" s="449" t="s">
        <v>73</v>
      </c>
      <c r="E4492" s="449" t="s">
        <v>5365</v>
      </c>
      <c r="F4492" s="450"/>
      <c r="G4492" s="450">
        <v>139.74</v>
      </c>
      <c r="H4492" s="426">
        <f t="shared" ref="H4492:H4555" si="70">IF(F4492&gt;0,F4492,G4492)</f>
        <v>139.74</v>
      </c>
    </row>
    <row r="4493" spans="1:8" x14ac:dyDescent="0.25">
      <c r="A4493" s="449"/>
      <c r="B4493" s="449">
        <v>12747</v>
      </c>
      <c r="C4493" s="439" t="s">
        <v>10402</v>
      </c>
      <c r="D4493" s="449" t="s">
        <v>73</v>
      </c>
      <c r="E4493" s="449" t="s">
        <v>5365</v>
      </c>
      <c r="F4493" s="450"/>
      <c r="G4493" s="450">
        <v>202.66</v>
      </c>
      <c r="H4493" s="426">
        <f t="shared" si="70"/>
        <v>202.66</v>
      </c>
    </row>
    <row r="4494" spans="1:8" x14ac:dyDescent="0.25">
      <c r="A4494" s="449"/>
      <c r="B4494" s="449">
        <v>12748</v>
      </c>
      <c r="C4494" s="439" t="s">
        <v>10403</v>
      </c>
      <c r="D4494" s="449" t="s">
        <v>73</v>
      </c>
      <c r="E4494" s="449" t="s">
        <v>5365</v>
      </c>
      <c r="F4494" s="450"/>
      <c r="G4494" s="450">
        <v>285.5</v>
      </c>
      <c r="H4494" s="426">
        <f t="shared" si="70"/>
        <v>285.5</v>
      </c>
    </row>
    <row r="4495" spans="1:8" x14ac:dyDescent="0.25">
      <c r="A4495" s="449"/>
      <c r="B4495" s="449">
        <v>12749</v>
      </c>
      <c r="C4495" s="439" t="s">
        <v>10404</v>
      </c>
      <c r="D4495" s="449" t="s">
        <v>73</v>
      </c>
      <c r="E4495" s="449" t="s">
        <v>5365</v>
      </c>
      <c r="F4495" s="450"/>
      <c r="G4495" s="450">
        <v>417.36</v>
      </c>
      <c r="H4495" s="426">
        <f t="shared" si="70"/>
        <v>417.36</v>
      </c>
    </row>
    <row r="4496" spans="1:8" x14ac:dyDescent="0.25">
      <c r="A4496" s="449"/>
      <c r="B4496" s="449">
        <v>39660</v>
      </c>
      <c r="C4496" s="439" t="s">
        <v>13668</v>
      </c>
      <c r="D4496" s="449" t="s">
        <v>73</v>
      </c>
      <c r="E4496" s="449" t="s">
        <v>5365</v>
      </c>
      <c r="F4496" s="450"/>
      <c r="G4496" s="450">
        <v>43</v>
      </c>
      <c r="H4496" s="426">
        <f t="shared" si="70"/>
        <v>43</v>
      </c>
    </row>
    <row r="4497" spans="1:8" x14ac:dyDescent="0.25">
      <c r="A4497" s="449"/>
      <c r="B4497" s="449">
        <v>39662</v>
      </c>
      <c r="C4497" s="439" t="s">
        <v>13669</v>
      </c>
      <c r="D4497" s="449" t="s">
        <v>73</v>
      </c>
      <c r="E4497" s="449" t="s">
        <v>5365</v>
      </c>
      <c r="F4497" s="450"/>
      <c r="G4497" s="450">
        <v>20.61</v>
      </c>
      <c r="H4497" s="426">
        <f t="shared" si="70"/>
        <v>20.61</v>
      </c>
    </row>
    <row r="4498" spans="1:8" x14ac:dyDescent="0.25">
      <c r="A4498" s="449"/>
      <c r="B4498" s="449">
        <v>39661</v>
      </c>
      <c r="C4498" s="439" t="s">
        <v>13670</v>
      </c>
      <c r="D4498" s="449" t="s">
        <v>73</v>
      </c>
      <c r="E4498" s="449" t="s">
        <v>5365</v>
      </c>
      <c r="F4498" s="450"/>
      <c r="G4498" s="450">
        <v>14.05</v>
      </c>
      <c r="H4498" s="426">
        <f t="shared" si="70"/>
        <v>14.05</v>
      </c>
    </row>
    <row r="4499" spans="1:8" x14ac:dyDescent="0.25">
      <c r="A4499" s="449"/>
      <c r="B4499" s="449">
        <v>39666</v>
      </c>
      <c r="C4499" s="439" t="s">
        <v>13671</v>
      </c>
      <c r="D4499" s="449" t="s">
        <v>73</v>
      </c>
      <c r="E4499" s="449" t="s">
        <v>5365</v>
      </c>
      <c r="F4499" s="450"/>
      <c r="G4499" s="450">
        <v>64.69</v>
      </c>
      <c r="H4499" s="426">
        <f t="shared" si="70"/>
        <v>64.69</v>
      </c>
    </row>
    <row r="4500" spans="1:8" x14ac:dyDescent="0.25">
      <c r="A4500" s="449"/>
      <c r="B4500" s="449">
        <v>39664</v>
      </c>
      <c r="C4500" s="439" t="s">
        <v>13672</v>
      </c>
      <c r="D4500" s="449" t="s">
        <v>73</v>
      </c>
      <c r="E4500" s="449" t="s">
        <v>5365</v>
      </c>
      <c r="F4500" s="450"/>
      <c r="G4500" s="450">
        <v>31.7</v>
      </c>
      <c r="H4500" s="426">
        <f t="shared" si="70"/>
        <v>31.7</v>
      </c>
    </row>
    <row r="4501" spans="1:8" x14ac:dyDescent="0.25">
      <c r="A4501" s="449"/>
      <c r="B4501" s="449">
        <v>39663</v>
      </c>
      <c r="C4501" s="439" t="s">
        <v>13673</v>
      </c>
      <c r="D4501" s="449" t="s">
        <v>73</v>
      </c>
      <c r="E4501" s="449" t="s">
        <v>5365</v>
      </c>
      <c r="F4501" s="450"/>
      <c r="G4501" s="450">
        <v>25.35</v>
      </c>
      <c r="H4501" s="426">
        <f t="shared" si="70"/>
        <v>25.35</v>
      </c>
    </row>
    <row r="4502" spans="1:8" x14ac:dyDescent="0.25">
      <c r="A4502" s="449"/>
      <c r="B4502" s="449">
        <v>39665</v>
      </c>
      <c r="C4502" s="439" t="s">
        <v>13674</v>
      </c>
      <c r="D4502" s="449" t="s">
        <v>73</v>
      </c>
      <c r="E4502" s="449" t="s">
        <v>5365</v>
      </c>
      <c r="F4502" s="450"/>
      <c r="G4502" s="450">
        <v>53.49</v>
      </c>
      <c r="H4502" s="426">
        <f t="shared" si="70"/>
        <v>53.49</v>
      </c>
    </row>
    <row r="4503" spans="1:8" x14ac:dyDescent="0.25">
      <c r="A4503" s="449"/>
      <c r="B4503" s="449">
        <v>7753</v>
      </c>
      <c r="C4503" s="439" t="s">
        <v>10405</v>
      </c>
      <c r="D4503" s="449" t="s">
        <v>73</v>
      </c>
      <c r="E4503" s="449" t="s">
        <v>5365</v>
      </c>
      <c r="F4503" s="450">
        <v>498.11</v>
      </c>
      <c r="G4503" s="450">
        <v>522.29</v>
      </c>
      <c r="H4503" s="426">
        <f t="shared" si="70"/>
        <v>498.11</v>
      </c>
    </row>
    <row r="4504" spans="1:8" x14ac:dyDescent="0.25">
      <c r="A4504" s="449"/>
      <c r="B4504" s="449">
        <v>13256</v>
      </c>
      <c r="C4504" s="439" t="s">
        <v>10406</v>
      </c>
      <c r="D4504" s="449" t="s">
        <v>73</v>
      </c>
      <c r="E4504" s="449" t="s">
        <v>5365</v>
      </c>
      <c r="F4504" s="450">
        <v>697.79</v>
      </c>
      <c r="G4504" s="450">
        <v>731.65</v>
      </c>
      <c r="H4504" s="426">
        <f t="shared" si="70"/>
        <v>697.79</v>
      </c>
    </row>
    <row r="4505" spans="1:8" x14ac:dyDescent="0.25">
      <c r="A4505" s="449"/>
      <c r="B4505" s="449">
        <v>7757</v>
      </c>
      <c r="C4505" s="439" t="s">
        <v>10407</v>
      </c>
      <c r="D4505" s="449" t="s">
        <v>73</v>
      </c>
      <c r="E4505" s="449" t="s">
        <v>5365</v>
      </c>
      <c r="F4505" s="450">
        <v>743.95</v>
      </c>
      <c r="G4505" s="450">
        <v>780.06</v>
      </c>
      <c r="H4505" s="426">
        <f t="shared" si="70"/>
        <v>743.95</v>
      </c>
    </row>
    <row r="4506" spans="1:8" x14ac:dyDescent="0.25">
      <c r="A4506" s="449"/>
      <c r="B4506" s="449">
        <v>7758</v>
      </c>
      <c r="C4506" s="439" t="s">
        <v>10408</v>
      </c>
      <c r="D4506" s="449" t="s">
        <v>73</v>
      </c>
      <c r="E4506" s="449" t="s">
        <v>5365</v>
      </c>
      <c r="F4506" s="450">
        <v>1077.82</v>
      </c>
      <c r="G4506" s="450">
        <v>1130.1300000000001</v>
      </c>
      <c r="H4506" s="426">
        <f t="shared" si="70"/>
        <v>1077.82</v>
      </c>
    </row>
    <row r="4507" spans="1:8" x14ac:dyDescent="0.25">
      <c r="A4507" s="449"/>
      <c r="B4507" s="449">
        <v>7759</v>
      </c>
      <c r="C4507" s="439" t="s">
        <v>10409</v>
      </c>
      <c r="D4507" s="449" t="s">
        <v>73</v>
      </c>
      <c r="E4507" s="449" t="s">
        <v>5365</v>
      </c>
      <c r="F4507" s="450">
        <v>2986.64</v>
      </c>
      <c r="G4507" s="450">
        <v>3131.59</v>
      </c>
      <c r="H4507" s="426">
        <f t="shared" si="70"/>
        <v>2986.64</v>
      </c>
    </row>
    <row r="4508" spans="1:8" x14ac:dyDescent="0.25">
      <c r="A4508" s="449"/>
      <c r="B4508" s="449">
        <v>40334</v>
      </c>
      <c r="C4508" s="439" t="s">
        <v>10410</v>
      </c>
      <c r="D4508" s="449" t="s">
        <v>73</v>
      </c>
      <c r="E4508" s="449" t="s">
        <v>5365</v>
      </c>
      <c r="F4508" s="450">
        <v>117.01</v>
      </c>
      <c r="G4508" s="450">
        <v>122.69</v>
      </c>
      <c r="H4508" s="426">
        <f t="shared" si="70"/>
        <v>117.01</v>
      </c>
    </row>
    <row r="4509" spans="1:8" x14ac:dyDescent="0.25">
      <c r="A4509" s="449"/>
      <c r="B4509" s="449">
        <v>7745</v>
      </c>
      <c r="C4509" s="439" t="s">
        <v>10411</v>
      </c>
      <c r="D4509" s="449" t="s">
        <v>73</v>
      </c>
      <c r="E4509" s="449" t="s">
        <v>5365</v>
      </c>
      <c r="F4509" s="450">
        <v>132.04</v>
      </c>
      <c r="G4509" s="450">
        <v>138.44999999999999</v>
      </c>
      <c r="H4509" s="426">
        <f t="shared" si="70"/>
        <v>132.04</v>
      </c>
    </row>
    <row r="4510" spans="1:8" x14ac:dyDescent="0.25">
      <c r="A4510" s="449"/>
      <c r="B4510" s="449">
        <v>7742</v>
      </c>
      <c r="C4510" s="439" t="s">
        <v>10412</v>
      </c>
      <c r="D4510" s="449" t="s">
        <v>73</v>
      </c>
      <c r="E4510" s="449" t="s">
        <v>5365</v>
      </c>
      <c r="F4510" s="450">
        <v>348.25</v>
      </c>
      <c r="G4510" s="450">
        <v>365.15</v>
      </c>
      <c r="H4510" s="426">
        <f t="shared" si="70"/>
        <v>348.25</v>
      </c>
    </row>
    <row r="4511" spans="1:8" x14ac:dyDescent="0.25">
      <c r="A4511" s="449"/>
      <c r="B4511" s="449">
        <v>7750</v>
      </c>
      <c r="C4511" s="439" t="s">
        <v>10413</v>
      </c>
      <c r="D4511" s="449" t="s">
        <v>73</v>
      </c>
      <c r="E4511" s="449" t="s">
        <v>5365</v>
      </c>
      <c r="F4511" s="450">
        <v>425.11</v>
      </c>
      <c r="G4511" s="450">
        <v>445.74</v>
      </c>
      <c r="H4511" s="426">
        <f t="shared" si="70"/>
        <v>425.11</v>
      </c>
    </row>
    <row r="4512" spans="1:8" x14ac:dyDescent="0.25">
      <c r="A4512" s="449"/>
      <c r="B4512" s="449">
        <v>7756</v>
      </c>
      <c r="C4512" s="439" t="s">
        <v>10414</v>
      </c>
      <c r="D4512" s="449" t="s">
        <v>73</v>
      </c>
      <c r="E4512" s="449" t="s">
        <v>5365</v>
      </c>
      <c r="F4512" s="450">
        <v>488.45</v>
      </c>
      <c r="G4512" s="450">
        <v>512.16</v>
      </c>
      <c r="H4512" s="426">
        <f t="shared" si="70"/>
        <v>488.45</v>
      </c>
    </row>
    <row r="4513" spans="1:8" x14ac:dyDescent="0.25">
      <c r="A4513" s="449"/>
      <c r="B4513" s="449">
        <v>7725</v>
      </c>
      <c r="C4513" s="439" t="s">
        <v>10415</v>
      </c>
      <c r="D4513" s="449" t="s">
        <v>73</v>
      </c>
      <c r="E4513" s="449" t="s">
        <v>6189</v>
      </c>
      <c r="F4513" s="450">
        <v>255.5</v>
      </c>
      <c r="G4513" s="450">
        <v>267.89999999999998</v>
      </c>
      <c r="H4513" s="426">
        <f t="shared" si="70"/>
        <v>255.5</v>
      </c>
    </row>
    <row r="4514" spans="1:8" x14ac:dyDescent="0.25">
      <c r="A4514" s="449"/>
      <c r="B4514" s="449">
        <v>7765</v>
      </c>
      <c r="C4514" s="439" t="s">
        <v>10416</v>
      </c>
      <c r="D4514" s="449" t="s">
        <v>73</v>
      </c>
      <c r="E4514" s="449" t="s">
        <v>5365</v>
      </c>
      <c r="F4514" s="450">
        <v>547.49</v>
      </c>
      <c r="G4514" s="450">
        <v>574.07000000000005</v>
      </c>
      <c r="H4514" s="426">
        <f t="shared" si="70"/>
        <v>547.49</v>
      </c>
    </row>
    <row r="4515" spans="1:8" x14ac:dyDescent="0.25">
      <c r="A4515" s="449"/>
      <c r="B4515" s="449">
        <v>12569</v>
      </c>
      <c r="C4515" s="439" t="s">
        <v>10417</v>
      </c>
      <c r="D4515" s="449" t="s">
        <v>73</v>
      </c>
      <c r="E4515" s="449" t="s">
        <v>5365</v>
      </c>
      <c r="F4515" s="450">
        <v>755.76</v>
      </c>
      <c r="G4515" s="450">
        <v>792.44</v>
      </c>
      <c r="H4515" s="426">
        <f t="shared" si="70"/>
        <v>755.76</v>
      </c>
    </row>
    <row r="4516" spans="1:8" x14ac:dyDescent="0.25">
      <c r="A4516" s="449"/>
      <c r="B4516" s="449">
        <v>7766</v>
      </c>
      <c r="C4516" s="439" t="s">
        <v>10418</v>
      </c>
      <c r="D4516" s="449" t="s">
        <v>73</v>
      </c>
      <c r="E4516" s="449" t="s">
        <v>5365</v>
      </c>
      <c r="F4516" s="450">
        <v>802.99</v>
      </c>
      <c r="G4516" s="450">
        <v>841.97</v>
      </c>
      <c r="H4516" s="426">
        <f t="shared" si="70"/>
        <v>802.99</v>
      </c>
    </row>
    <row r="4517" spans="1:8" x14ac:dyDescent="0.25">
      <c r="A4517" s="449"/>
      <c r="B4517" s="449">
        <v>7767</v>
      </c>
      <c r="C4517" s="439" t="s">
        <v>10419</v>
      </c>
      <c r="D4517" s="449" t="s">
        <v>73</v>
      </c>
      <c r="E4517" s="449" t="s">
        <v>5365</v>
      </c>
      <c r="F4517" s="450">
        <v>1152.97</v>
      </c>
      <c r="G4517" s="450">
        <v>1208.92</v>
      </c>
      <c r="H4517" s="426">
        <f t="shared" si="70"/>
        <v>1152.97</v>
      </c>
    </row>
    <row r="4518" spans="1:8" x14ac:dyDescent="0.25">
      <c r="A4518" s="449"/>
      <c r="B4518" s="449">
        <v>7727</v>
      </c>
      <c r="C4518" s="439" t="s">
        <v>10420</v>
      </c>
      <c r="D4518" s="449" t="s">
        <v>73</v>
      </c>
      <c r="E4518" s="449" t="s">
        <v>5365</v>
      </c>
      <c r="F4518" s="450">
        <v>3349.41</v>
      </c>
      <c r="G4518" s="450">
        <v>3511.96</v>
      </c>
      <c r="H4518" s="426">
        <f t="shared" si="70"/>
        <v>3349.41</v>
      </c>
    </row>
    <row r="4519" spans="1:8" x14ac:dyDescent="0.25">
      <c r="A4519" s="449"/>
      <c r="B4519" s="449">
        <v>7760</v>
      </c>
      <c r="C4519" s="439" t="s">
        <v>10421</v>
      </c>
      <c r="D4519" s="449" t="s">
        <v>73</v>
      </c>
      <c r="E4519" s="449" t="s">
        <v>5365</v>
      </c>
      <c r="F4519" s="450">
        <v>133.11000000000001</v>
      </c>
      <c r="G4519" s="450">
        <v>139.57</v>
      </c>
      <c r="H4519" s="426">
        <f t="shared" si="70"/>
        <v>133.11000000000001</v>
      </c>
    </row>
    <row r="4520" spans="1:8" x14ac:dyDescent="0.25">
      <c r="A4520" s="449"/>
      <c r="B4520" s="449">
        <v>7761</v>
      </c>
      <c r="C4520" s="439" t="s">
        <v>10422</v>
      </c>
      <c r="D4520" s="449" t="s">
        <v>73</v>
      </c>
      <c r="E4520" s="449" t="s">
        <v>5365</v>
      </c>
      <c r="F4520" s="450">
        <v>139.55000000000001</v>
      </c>
      <c r="G4520" s="450">
        <v>146.33000000000001</v>
      </c>
      <c r="H4520" s="426">
        <f t="shared" si="70"/>
        <v>139.55000000000001</v>
      </c>
    </row>
    <row r="4521" spans="1:8" x14ac:dyDescent="0.25">
      <c r="A4521" s="449"/>
      <c r="B4521" s="449">
        <v>7752</v>
      </c>
      <c r="C4521" s="439" t="s">
        <v>10423</v>
      </c>
      <c r="D4521" s="449" t="s">
        <v>73</v>
      </c>
      <c r="E4521" s="449" t="s">
        <v>5365</v>
      </c>
      <c r="F4521" s="450">
        <v>169.61</v>
      </c>
      <c r="G4521" s="450">
        <v>177.84</v>
      </c>
      <c r="H4521" s="426">
        <f t="shared" si="70"/>
        <v>169.61</v>
      </c>
    </row>
    <row r="4522" spans="1:8" x14ac:dyDescent="0.25">
      <c r="A4522" s="449"/>
      <c r="B4522" s="449">
        <v>7762</v>
      </c>
      <c r="C4522" s="439" t="s">
        <v>10424</v>
      </c>
      <c r="D4522" s="449" t="s">
        <v>73</v>
      </c>
      <c r="E4522" s="449" t="s">
        <v>5365</v>
      </c>
      <c r="F4522" s="450">
        <v>221.68</v>
      </c>
      <c r="G4522" s="450">
        <v>232.44</v>
      </c>
      <c r="H4522" s="426">
        <f t="shared" si="70"/>
        <v>221.68</v>
      </c>
    </row>
    <row r="4523" spans="1:8" x14ac:dyDescent="0.25">
      <c r="A4523" s="449"/>
      <c r="B4523" s="449">
        <v>7722</v>
      </c>
      <c r="C4523" s="439" t="s">
        <v>10425</v>
      </c>
      <c r="D4523" s="449" t="s">
        <v>73</v>
      </c>
      <c r="E4523" s="449" t="s">
        <v>5365</v>
      </c>
      <c r="F4523" s="450">
        <v>339.23</v>
      </c>
      <c r="G4523" s="450">
        <v>355.69</v>
      </c>
      <c r="H4523" s="426">
        <f t="shared" si="70"/>
        <v>339.23</v>
      </c>
    </row>
    <row r="4524" spans="1:8" x14ac:dyDescent="0.25">
      <c r="A4524" s="449"/>
      <c r="B4524" s="449">
        <v>7763</v>
      </c>
      <c r="C4524" s="439" t="s">
        <v>10426</v>
      </c>
      <c r="D4524" s="449" t="s">
        <v>73</v>
      </c>
      <c r="E4524" s="449" t="s">
        <v>5365</v>
      </c>
      <c r="F4524" s="450">
        <v>413.3</v>
      </c>
      <c r="G4524" s="450">
        <v>433.36</v>
      </c>
      <c r="H4524" s="426">
        <f t="shared" si="70"/>
        <v>413.3</v>
      </c>
    </row>
    <row r="4525" spans="1:8" x14ac:dyDescent="0.25">
      <c r="A4525" s="449"/>
      <c r="B4525" s="449">
        <v>7764</v>
      </c>
      <c r="C4525" s="439" t="s">
        <v>10427</v>
      </c>
      <c r="D4525" s="449" t="s">
        <v>73</v>
      </c>
      <c r="E4525" s="449" t="s">
        <v>5365</v>
      </c>
      <c r="F4525" s="450">
        <v>493.82</v>
      </c>
      <c r="G4525" s="450">
        <v>517.78</v>
      </c>
      <c r="H4525" s="426">
        <f t="shared" si="70"/>
        <v>493.82</v>
      </c>
    </row>
    <row r="4526" spans="1:8" x14ac:dyDescent="0.25">
      <c r="A4526" s="449"/>
      <c r="B4526" s="449">
        <v>12572</v>
      </c>
      <c r="C4526" s="439" t="s">
        <v>10428</v>
      </c>
      <c r="D4526" s="449" t="s">
        <v>73</v>
      </c>
      <c r="E4526" s="449" t="s">
        <v>5365</v>
      </c>
      <c r="F4526" s="450">
        <v>697.79</v>
      </c>
      <c r="G4526" s="450">
        <v>731.65</v>
      </c>
      <c r="H4526" s="426">
        <f t="shared" si="70"/>
        <v>697.79</v>
      </c>
    </row>
    <row r="4527" spans="1:8" x14ac:dyDescent="0.25">
      <c r="A4527" s="449"/>
      <c r="B4527" s="449">
        <v>12573</v>
      </c>
      <c r="C4527" s="439" t="s">
        <v>10429</v>
      </c>
      <c r="D4527" s="449" t="s">
        <v>73</v>
      </c>
      <c r="E4527" s="449" t="s">
        <v>5365</v>
      </c>
      <c r="F4527" s="450">
        <v>917.86</v>
      </c>
      <c r="G4527" s="450">
        <v>962.41</v>
      </c>
      <c r="H4527" s="426">
        <f t="shared" si="70"/>
        <v>917.86</v>
      </c>
    </row>
    <row r="4528" spans="1:8" x14ac:dyDescent="0.25">
      <c r="A4528" s="449"/>
      <c r="B4528" s="449">
        <v>12574</v>
      </c>
      <c r="C4528" s="439" t="s">
        <v>10430</v>
      </c>
      <c r="D4528" s="449" t="s">
        <v>73</v>
      </c>
      <c r="E4528" s="449" t="s">
        <v>5365</v>
      </c>
      <c r="F4528" s="450">
        <v>1109.81</v>
      </c>
      <c r="G4528" s="450">
        <v>1163.67</v>
      </c>
      <c r="H4528" s="426">
        <f t="shared" si="70"/>
        <v>1109.81</v>
      </c>
    </row>
    <row r="4529" spans="1:8" x14ac:dyDescent="0.25">
      <c r="A4529" s="449"/>
      <c r="B4529" s="449">
        <v>12575</v>
      </c>
      <c r="C4529" s="439" t="s">
        <v>10431</v>
      </c>
      <c r="D4529" s="449" t="s">
        <v>73</v>
      </c>
      <c r="E4529" s="449" t="s">
        <v>5365</v>
      </c>
      <c r="F4529" s="450">
        <v>1685.44</v>
      </c>
      <c r="G4529" s="450">
        <v>1767.23</v>
      </c>
      <c r="H4529" s="426">
        <f t="shared" si="70"/>
        <v>1685.44</v>
      </c>
    </row>
    <row r="4530" spans="1:8" x14ac:dyDescent="0.25">
      <c r="A4530" s="449"/>
      <c r="B4530" s="449">
        <v>12576</v>
      </c>
      <c r="C4530" s="439" t="s">
        <v>10432</v>
      </c>
      <c r="D4530" s="449" t="s">
        <v>73</v>
      </c>
      <c r="E4530" s="449" t="s">
        <v>5365</v>
      </c>
      <c r="F4530" s="450">
        <v>203.97</v>
      </c>
      <c r="G4530" s="450">
        <v>213.86</v>
      </c>
      <c r="H4530" s="426">
        <f t="shared" si="70"/>
        <v>203.97</v>
      </c>
    </row>
    <row r="4531" spans="1:8" x14ac:dyDescent="0.25">
      <c r="A4531" s="449"/>
      <c r="B4531" s="449">
        <v>12577</v>
      </c>
      <c r="C4531" s="439" t="s">
        <v>10433</v>
      </c>
      <c r="D4531" s="449" t="s">
        <v>73</v>
      </c>
      <c r="E4531" s="449" t="s">
        <v>5365</v>
      </c>
      <c r="F4531" s="450">
        <v>274.82</v>
      </c>
      <c r="G4531" s="450">
        <v>288.16000000000003</v>
      </c>
      <c r="H4531" s="426">
        <f t="shared" si="70"/>
        <v>274.82</v>
      </c>
    </row>
    <row r="4532" spans="1:8" x14ac:dyDescent="0.25">
      <c r="A4532" s="449"/>
      <c r="B4532" s="449">
        <v>12578</v>
      </c>
      <c r="C4532" s="439" t="s">
        <v>10434</v>
      </c>
      <c r="D4532" s="449" t="s">
        <v>73</v>
      </c>
      <c r="E4532" s="449" t="s">
        <v>5365</v>
      </c>
      <c r="F4532" s="450">
        <v>332.79</v>
      </c>
      <c r="G4532" s="450">
        <v>348.94</v>
      </c>
      <c r="H4532" s="426">
        <f t="shared" si="70"/>
        <v>332.79</v>
      </c>
    </row>
    <row r="4533" spans="1:8" x14ac:dyDescent="0.25">
      <c r="A4533" s="449"/>
      <c r="B4533" s="449">
        <v>12579</v>
      </c>
      <c r="C4533" s="439" t="s">
        <v>10435</v>
      </c>
      <c r="D4533" s="449" t="s">
        <v>73</v>
      </c>
      <c r="E4533" s="449" t="s">
        <v>5365</v>
      </c>
      <c r="F4533" s="450">
        <v>573.26</v>
      </c>
      <c r="G4533" s="450">
        <v>601.08000000000004</v>
      </c>
      <c r="H4533" s="426">
        <f t="shared" si="70"/>
        <v>573.26</v>
      </c>
    </row>
    <row r="4534" spans="1:8" x14ac:dyDescent="0.25">
      <c r="A4534" s="449"/>
      <c r="B4534" s="449">
        <v>12580</v>
      </c>
      <c r="C4534" s="439" t="s">
        <v>10436</v>
      </c>
      <c r="D4534" s="449" t="s">
        <v>73</v>
      </c>
      <c r="E4534" s="449" t="s">
        <v>5365</v>
      </c>
      <c r="F4534" s="450">
        <v>597.30999999999995</v>
      </c>
      <c r="G4534" s="450">
        <v>626.29999999999995</v>
      </c>
      <c r="H4534" s="426">
        <f t="shared" si="70"/>
        <v>597.30999999999995</v>
      </c>
    </row>
    <row r="4535" spans="1:8" x14ac:dyDescent="0.25">
      <c r="A4535" s="449"/>
      <c r="B4535" s="449">
        <v>12581</v>
      </c>
      <c r="C4535" s="439" t="s">
        <v>10437</v>
      </c>
      <c r="D4535" s="449" t="s">
        <v>73</v>
      </c>
      <c r="E4535" s="449" t="s">
        <v>5365</v>
      </c>
      <c r="F4535" s="450">
        <v>639.82000000000005</v>
      </c>
      <c r="G4535" s="450">
        <v>670.87</v>
      </c>
      <c r="H4535" s="426">
        <f t="shared" si="70"/>
        <v>639.82000000000005</v>
      </c>
    </row>
    <row r="4536" spans="1:8" x14ac:dyDescent="0.25">
      <c r="A4536" s="449"/>
      <c r="B4536" s="449">
        <v>7720</v>
      </c>
      <c r="C4536" s="439" t="s">
        <v>10438</v>
      </c>
      <c r="D4536" s="449" t="s">
        <v>73</v>
      </c>
      <c r="E4536" s="449" t="s">
        <v>5365</v>
      </c>
      <c r="F4536" s="450">
        <v>1000.52</v>
      </c>
      <c r="G4536" s="450">
        <v>1049.08</v>
      </c>
      <c r="H4536" s="426">
        <f t="shared" si="70"/>
        <v>1000.52</v>
      </c>
    </row>
    <row r="4537" spans="1:8" x14ac:dyDescent="0.25">
      <c r="A4537" s="449"/>
      <c r="B4537" s="449">
        <v>40335</v>
      </c>
      <c r="C4537" s="439" t="s">
        <v>10439</v>
      </c>
      <c r="D4537" s="449" t="s">
        <v>73</v>
      </c>
      <c r="E4537" s="449" t="s">
        <v>5365</v>
      </c>
      <c r="F4537" s="450">
        <v>209.33</v>
      </c>
      <c r="G4537" s="450">
        <v>219.49</v>
      </c>
      <c r="H4537" s="426">
        <f t="shared" si="70"/>
        <v>209.33</v>
      </c>
    </row>
    <row r="4538" spans="1:8" x14ac:dyDescent="0.25">
      <c r="A4538" s="449"/>
      <c r="B4538" s="449">
        <v>7740</v>
      </c>
      <c r="C4538" s="439" t="s">
        <v>10440</v>
      </c>
      <c r="D4538" s="449" t="s">
        <v>73</v>
      </c>
      <c r="E4538" s="449" t="s">
        <v>5365</v>
      </c>
      <c r="F4538" s="450">
        <v>214.7</v>
      </c>
      <c r="G4538" s="450">
        <v>225.12</v>
      </c>
      <c r="H4538" s="426">
        <f t="shared" si="70"/>
        <v>214.7</v>
      </c>
    </row>
    <row r="4539" spans="1:8" x14ac:dyDescent="0.25">
      <c r="A4539" s="449"/>
      <c r="B4539" s="449">
        <v>7741</v>
      </c>
      <c r="C4539" s="439" t="s">
        <v>10441</v>
      </c>
      <c r="D4539" s="449" t="s">
        <v>73</v>
      </c>
      <c r="E4539" s="449" t="s">
        <v>5365</v>
      </c>
      <c r="F4539" s="450">
        <v>397.2</v>
      </c>
      <c r="G4539" s="450">
        <v>416.48</v>
      </c>
      <c r="H4539" s="426">
        <f t="shared" si="70"/>
        <v>397.2</v>
      </c>
    </row>
    <row r="4540" spans="1:8" x14ac:dyDescent="0.25">
      <c r="A4540" s="449"/>
      <c r="B4540" s="449">
        <v>7774</v>
      </c>
      <c r="C4540" s="439" t="s">
        <v>10442</v>
      </c>
      <c r="D4540" s="449" t="s">
        <v>73</v>
      </c>
      <c r="E4540" s="449" t="s">
        <v>5365</v>
      </c>
      <c r="F4540" s="450">
        <v>487.38</v>
      </c>
      <c r="G4540" s="450">
        <v>511.03</v>
      </c>
      <c r="H4540" s="426">
        <f t="shared" si="70"/>
        <v>487.38</v>
      </c>
    </row>
    <row r="4541" spans="1:8" x14ac:dyDescent="0.25">
      <c r="A4541" s="449"/>
      <c r="B4541" s="449">
        <v>7744</v>
      </c>
      <c r="C4541" s="439" t="s">
        <v>10443</v>
      </c>
      <c r="D4541" s="449" t="s">
        <v>73</v>
      </c>
      <c r="E4541" s="449" t="s">
        <v>5365</v>
      </c>
      <c r="F4541" s="450">
        <v>636.6</v>
      </c>
      <c r="G4541" s="450">
        <v>667.49</v>
      </c>
      <c r="H4541" s="426">
        <f t="shared" si="70"/>
        <v>636.6</v>
      </c>
    </row>
    <row r="4542" spans="1:8" x14ac:dyDescent="0.25">
      <c r="A4542" s="449"/>
      <c r="B4542" s="449">
        <v>7773</v>
      </c>
      <c r="C4542" s="439" t="s">
        <v>10444</v>
      </c>
      <c r="D4542" s="449" t="s">
        <v>73</v>
      </c>
      <c r="E4542" s="449" t="s">
        <v>5365</v>
      </c>
      <c r="F4542" s="450">
        <v>650.66</v>
      </c>
      <c r="G4542" s="450">
        <v>682.24</v>
      </c>
      <c r="H4542" s="426">
        <f t="shared" si="70"/>
        <v>650.66</v>
      </c>
    </row>
    <row r="4543" spans="1:8" x14ac:dyDescent="0.25">
      <c r="A4543" s="449"/>
      <c r="B4543" s="449">
        <v>7754</v>
      </c>
      <c r="C4543" s="439" t="s">
        <v>10445</v>
      </c>
      <c r="D4543" s="449" t="s">
        <v>73</v>
      </c>
      <c r="E4543" s="449" t="s">
        <v>5365</v>
      </c>
      <c r="F4543" s="450">
        <v>986.57</v>
      </c>
      <c r="G4543" s="450">
        <v>1034.45</v>
      </c>
      <c r="H4543" s="426">
        <f t="shared" si="70"/>
        <v>986.57</v>
      </c>
    </row>
    <row r="4544" spans="1:8" x14ac:dyDescent="0.25">
      <c r="A4544" s="449"/>
      <c r="B4544" s="449">
        <v>7735</v>
      </c>
      <c r="C4544" s="439" t="s">
        <v>10446</v>
      </c>
      <c r="D4544" s="449" t="s">
        <v>73</v>
      </c>
      <c r="E4544" s="449" t="s">
        <v>5365</v>
      </c>
      <c r="F4544" s="450">
        <v>1277.5</v>
      </c>
      <c r="G4544" s="450">
        <v>1339.5</v>
      </c>
      <c r="H4544" s="426">
        <f t="shared" si="70"/>
        <v>1277.5</v>
      </c>
    </row>
    <row r="4545" spans="1:8" x14ac:dyDescent="0.25">
      <c r="A4545" s="449"/>
      <c r="B4545" s="449">
        <v>7755</v>
      </c>
      <c r="C4545" s="439" t="s">
        <v>10447</v>
      </c>
      <c r="D4545" s="449" t="s">
        <v>73</v>
      </c>
      <c r="E4545" s="449" t="s">
        <v>5365</v>
      </c>
      <c r="F4545" s="450">
        <v>253.35</v>
      </c>
      <c r="G4545" s="450">
        <v>265.64</v>
      </c>
      <c r="H4545" s="426">
        <f t="shared" si="70"/>
        <v>253.35</v>
      </c>
    </row>
    <row r="4546" spans="1:8" x14ac:dyDescent="0.25">
      <c r="A4546" s="449"/>
      <c r="B4546" s="449">
        <v>7776</v>
      </c>
      <c r="C4546" s="439" t="s">
        <v>10448</v>
      </c>
      <c r="D4546" s="449" t="s">
        <v>73</v>
      </c>
      <c r="E4546" s="449" t="s">
        <v>5365</v>
      </c>
      <c r="F4546" s="450">
        <v>528.16999999999996</v>
      </c>
      <c r="G4546" s="450">
        <v>553.80999999999995</v>
      </c>
      <c r="H4546" s="426">
        <f t="shared" si="70"/>
        <v>528.16999999999996</v>
      </c>
    </row>
    <row r="4547" spans="1:8" x14ac:dyDescent="0.25">
      <c r="A4547" s="449"/>
      <c r="B4547" s="449">
        <v>7743</v>
      </c>
      <c r="C4547" s="439" t="s">
        <v>10449</v>
      </c>
      <c r="D4547" s="449" t="s">
        <v>73</v>
      </c>
      <c r="E4547" s="449" t="s">
        <v>5365</v>
      </c>
      <c r="F4547" s="450">
        <v>559.29999999999995</v>
      </c>
      <c r="G4547" s="450">
        <v>586.45000000000005</v>
      </c>
      <c r="H4547" s="426">
        <f t="shared" si="70"/>
        <v>559.29999999999995</v>
      </c>
    </row>
    <row r="4548" spans="1:8" x14ac:dyDescent="0.25">
      <c r="A4548" s="449"/>
      <c r="B4548" s="449">
        <v>7733</v>
      </c>
      <c r="C4548" s="439" t="s">
        <v>10450</v>
      </c>
      <c r="D4548" s="449" t="s">
        <v>73</v>
      </c>
      <c r="E4548" s="449" t="s">
        <v>5365</v>
      </c>
      <c r="F4548" s="450">
        <v>730</v>
      </c>
      <c r="G4548" s="450">
        <v>765.42</v>
      </c>
      <c r="H4548" s="426">
        <f t="shared" si="70"/>
        <v>730</v>
      </c>
    </row>
    <row r="4549" spans="1:8" x14ac:dyDescent="0.25">
      <c r="A4549" s="449"/>
      <c r="B4549" s="449">
        <v>7775</v>
      </c>
      <c r="C4549" s="439" t="s">
        <v>10451</v>
      </c>
      <c r="D4549" s="449" t="s">
        <v>73</v>
      </c>
      <c r="E4549" s="449" t="s">
        <v>5365</v>
      </c>
      <c r="F4549" s="450">
        <v>799.77</v>
      </c>
      <c r="G4549" s="450">
        <v>838.59</v>
      </c>
      <c r="H4549" s="426">
        <f t="shared" si="70"/>
        <v>799.77</v>
      </c>
    </row>
    <row r="4550" spans="1:8" x14ac:dyDescent="0.25">
      <c r="A4550" s="449"/>
      <c r="B4550" s="449">
        <v>7734</v>
      </c>
      <c r="C4550" s="439" t="s">
        <v>10452</v>
      </c>
      <c r="D4550" s="449" t="s">
        <v>73</v>
      </c>
      <c r="E4550" s="449" t="s">
        <v>5365</v>
      </c>
      <c r="F4550" s="450">
        <v>1132.57</v>
      </c>
      <c r="G4550" s="450">
        <v>1187.53</v>
      </c>
      <c r="H4550" s="426">
        <f t="shared" si="70"/>
        <v>1132.57</v>
      </c>
    </row>
    <row r="4551" spans="1:8" x14ac:dyDescent="0.25">
      <c r="A4551" s="449"/>
      <c r="B4551" s="449">
        <v>7714</v>
      </c>
      <c r="C4551" s="439" t="s">
        <v>10453</v>
      </c>
      <c r="D4551" s="449" t="s">
        <v>73</v>
      </c>
      <c r="E4551" s="449" t="s">
        <v>5365</v>
      </c>
      <c r="F4551" s="450">
        <v>157.80000000000001</v>
      </c>
      <c r="G4551" s="450">
        <v>165.46</v>
      </c>
      <c r="H4551" s="426">
        <f t="shared" si="70"/>
        <v>157.80000000000001</v>
      </c>
    </row>
    <row r="4552" spans="1:8" x14ac:dyDescent="0.25">
      <c r="A4552" s="449"/>
      <c r="B4552" s="449">
        <v>37449</v>
      </c>
      <c r="C4552" s="439" t="s">
        <v>10454</v>
      </c>
      <c r="D4552" s="449" t="s">
        <v>73</v>
      </c>
      <c r="E4552" s="449" t="s">
        <v>5365</v>
      </c>
      <c r="F4552" s="450">
        <v>34.479999999999997</v>
      </c>
      <c r="G4552" s="450">
        <v>43.6</v>
      </c>
      <c r="H4552" s="426">
        <f t="shared" si="70"/>
        <v>34.479999999999997</v>
      </c>
    </row>
    <row r="4553" spans="1:8" x14ac:dyDescent="0.25">
      <c r="A4553" s="449"/>
      <c r="B4553" s="449">
        <v>37450</v>
      </c>
      <c r="C4553" s="439" t="s">
        <v>10455</v>
      </c>
      <c r="D4553" s="449" t="s">
        <v>73</v>
      </c>
      <c r="E4553" s="449" t="s">
        <v>5365</v>
      </c>
      <c r="F4553" s="450">
        <v>48.28</v>
      </c>
      <c r="G4553" s="450">
        <v>61.05</v>
      </c>
      <c r="H4553" s="426">
        <f t="shared" si="70"/>
        <v>48.28</v>
      </c>
    </row>
    <row r="4554" spans="1:8" x14ac:dyDescent="0.25">
      <c r="A4554" s="449"/>
      <c r="B4554" s="449">
        <v>37451</v>
      </c>
      <c r="C4554" s="439" t="s">
        <v>10456</v>
      </c>
      <c r="D4554" s="449" t="s">
        <v>73</v>
      </c>
      <c r="E4554" s="449" t="s">
        <v>5365</v>
      </c>
      <c r="F4554" s="450">
        <v>67.400000000000006</v>
      </c>
      <c r="G4554" s="450">
        <v>85.23</v>
      </c>
      <c r="H4554" s="426">
        <f t="shared" si="70"/>
        <v>67.400000000000006</v>
      </c>
    </row>
    <row r="4555" spans="1:8" x14ac:dyDescent="0.25">
      <c r="A4555" s="449"/>
      <c r="B4555" s="449">
        <v>37452</v>
      </c>
      <c r="C4555" s="439" t="s">
        <v>10457</v>
      </c>
      <c r="D4555" s="449" t="s">
        <v>73</v>
      </c>
      <c r="E4555" s="449" t="s">
        <v>5365</v>
      </c>
      <c r="F4555" s="450">
        <v>97.97</v>
      </c>
      <c r="G4555" s="450">
        <v>123.88</v>
      </c>
      <c r="H4555" s="426">
        <f t="shared" si="70"/>
        <v>97.97</v>
      </c>
    </row>
    <row r="4556" spans="1:8" x14ac:dyDescent="0.25">
      <c r="A4556" s="449"/>
      <c r="B4556" s="449">
        <v>37453</v>
      </c>
      <c r="C4556" s="439" t="s">
        <v>10458</v>
      </c>
      <c r="D4556" s="449" t="s">
        <v>73</v>
      </c>
      <c r="E4556" s="449" t="s">
        <v>5365</v>
      </c>
      <c r="F4556" s="450">
        <v>112.82</v>
      </c>
      <c r="G4556" s="450">
        <v>142.66</v>
      </c>
      <c r="H4556" s="426">
        <f t="shared" ref="H4556:H4619" si="71">IF(F4556&gt;0,F4556,G4556)</f>
        <v>112.82</v>
      </c>
    </row>
    <row r="4557" spans="1:8" x14ac:dyDescent="0.25">
      <c r="A4557" s="449"/>
      <c r="B4557" s="449">
        <v>7778</v>
      </c>
      <c r="C4557" s="439" t="s">
        <v>10459</v>
      </c>
      <c r="D4557" s="449" t="s">
        <v>73</v>
      </c>
      <c r="E4557" s="449" t="s">
        <v>5365</v>
      </c>
      <c r="F4557" s="450">
        <v>42.32</v>
      </c>
      <c r="G4557" s="450">
        <v>53.51</v>
      </c>
      <c r="H4557" s="426">
        <f t="shared" si="71"/>
        <v>42.32</v>
      </c>
    </row>
    <row r="4558" spans="1:8" x14ac:dyDescent="0.25">
      <c r="A4558" s="449"/>
      <c r="B4558" s="449">
        <v>7796</v>
      </c>
      <c r="C4558" s="439" t="s">
        <v>10460</v>
      </c>
      <c r="D4558" s="449" t="s">
        <v>73</v>
      </c>
      <c r="E4558" s="449" t="s">
        <v>6189</v>
      </c>
      <c r="F4558" s="450">
        <v>58</v>
      </c>
      <c r="G4558" s="450">
        <v>73.34</v>
      </c>
      <c r="H4558" s="426">
        <f t="shared" si="71"/>
        <v>58</v>
      </c>
    </row>
    <row r="4559" spans="1:8" x14ac:dyDescent="0.25">
      <c r="A4559" s="449"/>
      <c r="B4559" s="449">
        <v>7781</v>
      </c>
      <c r="C4559" s="439" t="s">
        <v>10461</v>
      </c>
      <c r="D4559" s="449" t="s">
        <v>73</v>
      </c>
      <c r="E4559" s="449" t="s">
        <v>5365</v>
      </c>
      <c r="F4559" s="450">
        <v>68.540000000000006</v>
      </c>
      <c r="G4559" s="450">
        <v>86.67</v>
      </c>
      <c r="H4559" s="426">
        <f t="shared" si="71"/>
        <v>68.540000000000006</v>
      </c>
    </row>
    <row r="4560" spans="1:8" x14ac:dyDescent="0.25">
      <c r="A4560" s="449"/>
      <c r="B4560" s="449">
        <v>7795</v>
      </c>
      <c r="C4560" s="439" t="s">
        <v>10462</v>
      </c>
      <c r="D4560" s="449" t="s">
        <v>73</v>
      </c>
      <c r="E4560" s="449" t="s">
        <v>5365</v>
      </c>
      <c r="F4560" s="450">
        <v>102</v>
      </c>
      <c r="G4560" s="450">
        <v>128.97999999999999</v>
      </c>
      <c r="H4560" s="426">
        <f t="shared" si="71"/>
        <v>102</v>
      </c>
    </row>
    <row r="4561" spans="1:8" x14ac:dyDescent="0.25">
      <c r="A4561" s="449"/>
      <c r="B4561" s="449">
        <v>7791</v>
      </c>
      <c r="C4561" s="439" t="s">
        <v>10463</v>
      </c>
      <c r="D4561" s="449" t="s">
        <v>73</v>
      </c>
      <c r="E4561" s="449" t="s">
        <v>5365</v>
      </c>
      <c r="F4561" s="450">
        <v>122.11</v>
      </c>
      <c r="G4561" s="450">
        <v>154.41</v>
      </c>
      <c r="H4561" s="426">
        <f t="shared" si="71"/>
        <v>122.11</v>
      </c>
    </row>
    <row r="4562" spans="1:8" x14ac:dyDescent="0.25">
      <c r="A4562" s="449"/>
      <c r="B4562" s="449">
        <v>7783</v>
      </c>
      <c r="C4562" s="439" t="s">
        <v>10464</v>
      </c>
      <c r="D4562" s="449" t="s">
        <v>73</v>
      </c>
      <c r="E4562" s="449" t="s">
        <v>5365</v>
      </c>
      <c r="F4562" s="450">
        <v>43.27</v>
      </c>
      <c r="G4562" s="450">
        <v>54.71</v>
      </c>
      <c r="H4562" s="426">
        <f t="shared" si="71"/>
        <v>43.27</v>
      </c>
    </row>
    <row r="4563" spans="1:8" x14ac:dyDescent="0.25">
      <c r="A4563" s="449"/>
      <c r="B4563" s="449">
        <v>7790</v>
      </c>
      <c r="C4563" s="439" t="s">
        <v>10465</v>
      </c>
      <c r="D4563" s="449" t="s">
        <v>73</v>
      </c>
      <c r="E4563" s="449" t="s">
        <v>5365</v>
      </c>
      <c r="F4563" s="450">
        <v>68.180000000000007</v>
      </c>
      <c r="G4563" s="450">
        <v>86.22</v>
      </c>
      <c r="H4563" s="426">
        <f t="shared" si="71"/>
        <v>68.180000000000007</v>
      </c>
    </row>
    <row r="4564" spans="1:8" x14ac:dyDescent="0.25">
      <c r="A4564" s="449"/>
      <c r="B4564" s="449">
        <v>7785</v>
      </c>
      <c r="C4564" s="439" t="s">
        <v>10466</v>
      </c>
      <c r="D4564" s="449" t="s">
        <v>73</v>
      </c>
      <c r="E4564" s="449" t="s">
        <v>5365</v>
      </c>
      <c r="F4564" s="450">
        <v>75.239999999999995</v>
      </c>
      <c r="G4564" s="450">
        <v>95.14</v>
      </c>
      <c r="H4564" s="426">
        <f t="shared" si="71"/>
        <v>75.239999999999995</v>
      </c>
    </row>
    <row r="4565" spans="1:8" x14ac:dyDescent="0.25">
      <c r="A4565" s="449"/>
      <c r="B4565" s="449">
        <v>7792</v>
      </c>
      <c r="C4565" s="439" t="s">
        <v>10467</v>
      </c>
      <c r="D4565" s="449" t="s">
        <v>73</v>
      </c>
      <c r="E4565" s="449" t="s">
        <v>5365</v>
      </c>
      <c r="F4565" s="450">
        <v>106.71</v>
      </c>
      <c r="G4565" s="450">
        <v>134.93</v>
      </c>
      <c r="H4565" s="426">
        <f t="shared" si="71"/>
        <v>106.71</v>
      </c>
    </row>
    <row r="4566" spans="1:8" x14ac:dyDescent="0.25">
      <c r="A4566" s="449"/>
      <c r="B4566" s="449">
        <v>7793</v>
      </c>
      <c r="C4566" s="439" t="s">
        <v>10468</v>
      </c>
      <c r="D4566" s="449" t="s">
        <v>73</v>
      </c>
      <c r="E4566" s="449" t="s">
        <v>5365</v>
      </c>
      <c r="F4566" s="450">
        <v>126.03</v>
      </c>
      <c r="G4566" s="450">
        <v>159.36000000000001</v>
      </c>
      <c r="H4566" s="426">
        <f t="shared" si="71"/>
        <v>126.03</v>
      </c>
    </row>
    <row r="4567" spans="1:8" x14ac:dyDescent="0.25">
      <c r="A4567" s="449"/>
      <c r="B4567" s="449">
        <v>13159</v>
      </c>
      <c r="C4567" s="439" t="s">
        <v>10469</v>
      </c>
      <c r="D4567" s="449" t="s">
        <v>73</v>
      </c>
      <c r="E4567" s="449" t="s">
        <v>5365</v>
      </c>
      <c r="F4567" s="450">
        <v>109.72</v>
      </c>
      <c r="G4567" s="450">
        <v>138.75</v>
      </c>
      <c r="H4567" s="426">
        <f t="shared" si="71"/>
        <v>109.72</v>
      </c>
    </row>
    <row r="4568" spans="1:8" x14ac:dyDescent="0.25">
      <c r="A4568" s="449"/>
      <c r="B4568" s="449">
        <v>13168</v>
      </c>
      <c r="C4568" s="439" t="s">
        <v>10470</v>
      </c>
      <c r="D4568" s="449" t="s">
        <v>73</v>
      </c>
      <c r="E4568" s="449" t="s">
        <v>5365</v>
      </c>
      <c r="F4568" s="450">
        <v>133.24</v>
      </c>
      <c r="G4568" s="450">
        <v>168.48</v>
      </c>
      <c r="H4568" s="426">
        <f t="shared" si="71"/>
        <v>133.24</v>
      </c>
    </row>
    <row r="4569" spans="1:8" x14ac:dyDescent="0.25">
      <c r="A4569" s="449"/>
      <c r="B4569" s="449">
        <v>13173</v>
      </c>
      <c r="C4569" s="439" t="s">
        <v>10471</v>
      </c>
      <c r="D4569" s="449" t="s">
        <v>73</v>
      </c>
      <c r="E4569" s="449" t="s">
        <v>5365</v>
      </c>
      <c r="F4569" s="450">
        <v>180.27</v>
      </c>
      <c r="G4569" s="450">
        <v>227.94</v>
      </c>
      <c r="H4569" s="426">
        <f t="shared" si="71"/>
        <v>180.27</v>
      </c>
    </row>
    <row r="4570" spans="1:8" x14ac:dyDescent="0.25">
      <c r="A4570" s="449"/>
      <c r="B4570" s="449">
        <v>12583</v>
      </c>
      <c r="C4570" s="439" t="s">
        <v>10472</v>
      </c>
      <c r="D4570" s="449" t="s">
        <v>73</v>
      </c>
      <c r="E4570" s="449" t="s">
        <v>5365</v>
      </c>
      <c r="F4570" s="450">
        <v>36.049999999999997</v>
      </c>
      <c r="G4570" s="450">
        <v>45.58</v>
      </c>
      <c r="H4570" s="426">
        <f t="shared" si="71"/>
        <v>36.049999999999997</v>
      </c>
    </row>
    <row r="4571" spans="1:8" x14ac:dyDescent="0.25">
      <c r="A4571" s="449"/>
      <c r="B4571" s="449">
        <v>12584</v>
      </c>
      <c r="C4571" s="439" t="s">
        <v>10473</v>
      </c>
      <c r="D4571" s="449" t="s">
        <v>73</v>
      </c>
      <c r="E4571" s="449" t="s">
        <v>5365</v>
      </c>
      <c r="F4571" s="450">
        <v>47.02</v>
      </c>
      <c r="G4571" s="450">
        <v>59.46</v>
      </c>
      <c r="H4571" s="426">
        <f t="shared" si="71"/>
        <v>47.02</v>
      </c>
    </row>
    <row r="4572" spans="1:8" x14ac:dyDescent="0.25">
      <c r="A4572" s="449"/>
      <c r="B4572" s="449">
        <v>12613</v>
      </c>
      <c r="C4572" s="439" t="s">
        <v>10474</v>
      </c>
      <c r="D4572" s="449" t="s">
        <v>60</v>
      </c>
      <c r="E4572" s="449" t="s">
        <v>5365</v>
      </c>
      <c r="F4572" s="450">
        <v>23.37</v>
      </c>
      <c r="G4572" s="450">
        <v>21.15</v>
      </c>
      <c r="H4572" s="426">
        <f t="shared" si="71"/>
        <v>23.37</v>
      </c>
    </row>
    <row r="4573" spans="1:8" x14ac:dyDescent="0.25">
      <c r="A4573" s="449"/>
      <c r="B4573" s="449">
        <v>1031</v>
      </c>
      <c r="C4573" s="439" t="s">
        <v>10475</v>
      </c>
      <c r="D4573" s="449" t="s">
        <v>60</v>
      </c>
      <c r="E4573" s="449" t="s">
        <v>5365</v>
      </c>
      <c r="F4573" s="450">
        <v>15.09</v>
      </c>
      <c r="G4573" s="450">
        <v>15.31</v>
      </c>
      <c r="H4573" s="426">
        <f t="shared" si="71"/>
        <v>15.09</v>
      </c>
    </row>
    <row r="4574" spans="1:8" x14ac:dyDescent="0.25">
      <c r="A4574" s="449"/>
      <c r="B4574" s="449">
        <v>39707</v>
      </c>
      <c r="C4574" s="439" t="s">
        <v>10476</v>
      </c>
      <c r="D4574" s="449" t="s">
        <v>73</v>
      </c>
      <c r="E4574" s="449" t="s">
        <v>5365</v>
      </c>
      <c r="F4574" s="450">
        <v>5.42</v>
      </c>
      <c r="G4574" s="450">
        <v>4.43</v>
      </c>
      <c r="H4574" s="426">
        <f t="shared" si="71"/>
        <v>5.42</v>
      </c>
    </row>
    <row r="4575" spans="1:8" x14ac:dyDescent="0.25">
      <c r="A4575" s="449"/>
      <c r="B4575" s="449">
        <v>39708</v>
      </c>
      <c r="C4575" s="439" t="s">
        <v>10477</v>
      </c>
      <c r="D4575" s="449" t="s">
        <v>73</v>
      </c>
      <c r="E4575" s="449" t="s">
        <v>5365</v>
      </c>
      <c r="F4575" s="450">
        <v>5.26</v>
      </c>
      <c r="G4575" s="450">
        <v>4.29</v>
      </c>
      <c r="H4575" s="426">
        <f t="shared" si="71"/>
        <v>5.26</v>
      </c>
    </row>
    <row r="4576" spans="1:8" x14ac:dyDescent="0.25">
      <c r="A4576" s="449"/>
      <c r="B4576" s="449">
        <v>39710</v>
      </c>
      <c r="C4576" s="439" t="s">
        <v>10478</v>
      </c>
      <c r="D4576" s="449" t="s">
        <v>73</v>
      </c>
      <c r="E4576" s="449" t="s">
        <v>5365</v>
      </c>
      <c r="F4576" s="450">
        <v>3.7</v>
      </c>
      <c r="G4576" s="450">
        <v>3.02</v>
      </c>
      <c r="H4576" s="426">
        <f t="shared" si="71"/>
        <v>3.7</v>
      </c>
    </row>
    <row r="4577" spans="1:8" x14ac:dyDescent="0.25">
      <c r="A4577" s="449"/>
      <c r="B4577" s="449">
        <v>39709</v>
      </c>
      <c r="C4577" s="439" t="s">
        <v>10479</v>
      </c>
      <c r="D4577" s="449" t="s">
        <v>73</v>
      </c>
      <c r="E4577" s="449" t="s">
        <v>5365</v>
      </c>
      <c r="F4577" s="450">
        <v>5.13</v>
      </c>
      <c r="G4577" s="450">
        <v>4.1900000000000004</v>
      </c>
      <c r="H4577" s="426">
        <f t="shared" si="71"/>
        <v>5.13</v>
      </c>
    </row>
    <row r="4578" spans="1:8" x14ac:dyDescent="0.25">
      <c r="A4578" s="449"/>
      <c r="B4578" s="449">
        <v>39711</v>
      </c>
      <c r="C4578" s="439" t="s">
        <v>10480</v>
      </c>
      <c r="D4578" s="449" t="s">
        <v>73</v>
      </c>
      <c r="E4578" s="449" t="s">
        <v>5365</v>
      </c>
      <c r="F4578" s="450">
        <v>5.76</v>
      </c>
      <c r="G4578" s="450">
        <v>4.7</v>
      </c>
      <c r="H4578" s="426">
        <f t="shared" si="71"/>
        <v>5.76</v>
      </c>
    </row>
    <row r="4579" spans="1:8" x14ac:dyDescent="0.25">
      <c r="A4579" s="449"/>
      <c r="B4579" s="449">
        <v>39714</v>
      </c>
      <c r="C4579" s="439" t="s">
        <v>10481</v>
      </c>
      <c r="D4579" s="449" t="s">
        <v>73</v>
      </c>
      <c r="E4579" s="449" t="s">
        <v>5365</v>
      </c>
      <c r="F4579" s="450">
        <v>3.66</v>
      </c>
      <c r="G4579" s="450">
        <v>2.99</v>
      </c>
      <c r="H4579" s="426">
        <f t="shared" si="71"/>
        <v>3.66</v>
      </c>
    </row>
    <row r="4580" spans="1:8" x14ac:dyDescent="0.25">
      <c r="A4580" s="449"/>
      <c r="B4580" s="449">
        <v>39712</v>
      </c>
      <c r="C4580" s="439" t="s">
        <v>10482</v>
      </c>
      <c r="D4580" s="449" t="s">
        <v>73</v>
      </c>
      <c r="E4580" s="449" t="s">
        <v>6189</v>
      </c>
      <c r="F4580" s="450">
        <v>2.02</v>
      </c>
      <c r="G4580" s="450">
        <v>1.65</v>
      </c>
      <c r="H4580" s="426">
        <f t="shared" si="71"/>
        <v>2.02</v>
      </c>
    </row>
    <row r="4581" spans="1:8" x14ac:dyDescent="0.25">
      <c r="A4581" s="449"/>
      <c r="B4581" s="449">
        <v>39713</v>
      </c>
      <c r="C4581" s="439" t="s">
        <v>10483</v>
      </c>
      <c r="D4581" s="449" t="s">
        <v>73</v>
      </c>
      <c r="E4581" s="449" t="s">
        <v>5365</v>
      </c>
      <c r="F4581" s="450">
        <v>1.59</v>
      </c>
      <c r="G4581" s="450">
        <v>1.3</v>
      </c>
      <c r="H4581" s="426">
        <f t="shared" si="71"/>
        <v>1.59</v>
      </c>
    </row>
    <row r="4582" spans="1:8" x14ac:dyDescent="0.25">
      <c r="A4582" s="449"/>
      <c r="B4582" s="449">
        <v>39715</v>
      </c>
      <c r="C4582" s="439" t="s">
        <v>10484</v>
      </c>
      <c r="D4582" s="449" t="s">
        <v>73</v>
      </c>
      <c r="E4582" s="449" t="s">
        <v>5365</v>
      </c>
      <c r="F4582" s="450">
        <v>2.6</v>
      </c>
      <c r="G4582" s="450">
        <v>2.13</v>
      </c>
      <c r="H4582" s="426">
        <f t="shared" si="71"/>
        <v>2.6</v>
      </c>
    </row>
    <row r="4583" spans="1:8" x14ac:dyDescent="0.25">
      <c r="A4583" s="449"/>
      <c r="B4583" s="449">
        <v>39716</v>
      </c>
      <c r="C4583" s="439" t="s">
        <v>10485</v>
      </c>
      <c r="D4583" s="449" t="s">
        <v>73</v>
      </c>
      <c r="E4583" s="449" t="s">
        <v>5365</v>
      </c>
      <c r="F4583" s="450">
        <v>1.97</v>
      </c>
      <c r="G4583" s="450">
        <v>1.61</v>
      </c>
      <c r="H4583" s="426">
        <f t="shared" si="71"/>
        <v>1.97</v>
      </c>
    </row>
    <row r="4584" spans="1:8" x14ac:dyDescent="0.25">
      <c r="A4584" s="449"/>
      <c r="B4584" s="449">
        <v>39718</v>
      </c>
      <c r="C4584" s="439" t="s">
        <v>10486</v>
      </c>
      <c r="D4584" s="449" t="s">
        <v>73</v>
      </c>
      <c r="E4584" s="449" t="s">
        <v>5365</v>
      </c>
      <c r="F4584" s="450">
        <v>3.36</v>
      </c>
      <c r="G4584" s="450">
        <v>2.75</v>
      </c>
      <c r="H4584" s="426">
        <f t="shared" si="71"/>
        <v>3.36</v>
      </c>
    </row>
    <row r="4585" spans="1:8" x14ac:dyDescent="0.25">
      <c r="A4585" s="449"/>
      <c r="B4585" s="449">
        <v>9813</v>
      </c>
      <c r="C4585" s="439" t="s">
        <v>10487</v>
      </c>
      <c r="D4585" s="449" t="s">
        <v>73</v>
      </c>
      <c r="E4585" s="449" t="s">
        <v>6189</v>
      </c>
      <c r="F4585" s="450">
        <v>6.42</v>
      </c>
      <c r="G4585" s="450">
        <v>5.51</v>
      </c>
      <c r="H4585" s="426">
        <f t="shared" si="71"/>
        <v>6.42</v>
      </c>
    </row>
    <row r="4586" spans="1:8" x14ac:dyDescent="0.25">
      <c r="A4586" s="449"/>
      <c r="B4586" s="449">
        <v>9815</v>
      </c>
      <c r="C4586" s="439" t="s">
        <v>10488</v>
      </c>
      <c r="D4586" s="449" t="s">
        <v>73</v>
      </c>
      <c r="E4586" s="449" t="s">
        <v>5365</v>
      </c>
      <c r="F4586" s="450">
        <v>12.68</v>
      </c>
      <c r="G4586" s="450">
        <v>10.88</v>
      </c>
      <c r="H4586" s="426">
        <f t="shared" si="71"/>
        <v>12.68</v>
      </c>
    </row>
    <row r="4587" spans="1:8" x14ac:dyDescent="0.25">
      <c r="A4587" s="449"/>
      <c r="B4587" s="449">
        <v>44543</v>
      </c>
      <c r="C4587" s="439" t="s">
        <v>10489</v>
      </c>
      <c r="D4587" s="449" t="s">
        <v>73</v>
      </c>
      <c r="E4587" s="449" t="s">
        <v>5365</v>
      </c>
      <c r="F4587" s="450">
        <v>6308.72</v>
      </c>
      <c r="G4587" s="450">
        <v>5414.49</v>
      </c>
      <c r="H4587" s="426">
        <f t="shared" si="71"/>
        <v>6308.72</v>
      </c>
    </row>
    <row r="4588" spans="1:8" x14ac:dyDescent="0.25">
      <c r="A4588" s="449"/>
      <c r="B4588" s="449">
        <v>44526</v>
      </c>
      <c r="C4588" s="439" t="s">
        <v>10490</v>
      </c>
      <c r="D4588" s="449" t="s">
        <v>73</v>
      </c>
      <c r="E4588" s="449" t="s">
        <v>5365</v>
      </c>
      <c r="F4588" s="450">
        <v>154.62</v>
      </c>
      <c r="G4588" s="450">
        <v>132.69999999999999</v>
      </c>
      <c r="H4588" s="426">
        <f t="shared" si="71"/>
        <v>154.62</v>
      </c>
    </row>
    <row r="4589" spans="1:8" x14ac:dyDescent="0.25">
      <c r="A4589" s="449"/>
      <c r="B4589" s="449">
        <v>44545</v>
      </c>
      <c r="C4589" s="439" t="s">
        <v>10491</v>
      </c>
      <c r="D4589" s="449" t="s">
        <v>73</v>
      </c>
      <c r="E4589" s="449" t="s">
        <v>5365</v>
      </c>
      <c r="F4589" s="450">
        <v>331.89</v>
      </c>
      <c r="G4589" s="450">
        <v>284.85000000000002</v>
      </c>
      <c r="H4589" s="426">
        <f t="shared" si="71"/>
        <v>331.89</v>
      </c>
    </row>
    <row r="4590" spans="1:8" x14ac:dyDescent="0.25">
      <c r="A4590" s="449"/>
      <c r="B4590" s="449">
        <v>44525</v>
      </c>
      <c r="C4590" s="439" t="s">
        <v>10492</v>
      </c>
      <c r="D4590" s="449" t="s">
        <v>73</v>
      </c>
      <c r="E4590" s="449" t="s">
        <v>5365</v>
      </c>
      <c r="F4590" s="450">
        <v>5721.97</v>
      </c>
      <c r="G4590" s="450">
        <v>4910.91</v>
      </c>
      <c r="H4590" s="426">
        <f t="shared" si="71"/>
        <v>5721.97</v>
      </c>
    </row>
    <row r="4591" spans="1:8" x14ac:dyDescent="0.25">
      <c r="A4591" s="449"/>
      <c r="B4591" s="449">
        <v>44547</v>
      </c>
      <c r="C4591" s="439" t="s">
        <v>10493</v>
      </c>
      <c r="D4591" s="449" t="s">
        <v>73</v>
      </c>
      <c r="E4591" s="449" t="s">
        <v>5365</v>
      </c>
      <c r="F4591" s="450">
        <v>517.37</v>
      </c>
      <c r="G4591" s="450">
        <v>444.04</v>
      </c>
      <c r="H4591" s="426">
        <f t="shared" si="71"/>
        <v>517.37</v>
      </c>
    </row>
    <row r="4592" spans="1:8" x14ac:dyDescent="0.25">
      <c r="A4592" s="449"/>
      <c r="B4592" s="449">
        <v>44519</v>
      </c>
      <c r="C4592" s="439" t="s">
        <v>10494</v>
      </c>
      <c r="D4592" s="449" t="s">
        <v>73</v>
      </c>
      <c r="E4592" s="449" t="s">
        <v>5365</v>
      </c>
      <c r="F4592" s="450">
        <v>1267.7</v>
      </c>
      <c r="G4592" s="450">
        <v>1088.01</v>
      </c>
      <c r="H4592" s="426">
        <f t="shared" si="71"/>
        <v>1267.7</v>
      </c>
    </row>
    <row r="4593" spans="1:8" x14ac:dyDescent="0.25">
      <c r="A4593" s="449"/>
      <c r="B4593" s="449">
        <v>44520</v>
      </c>
      <c r="C4593" s="439" t="s">
        <v>10495</v>
      </c>
      <c r="D4593" s="449" t="s">
        <v>73</v>
      </c>
      <c r="E4593" s="449" t="s">
        <v>5365</v>
      </c>
      <c r="F4593" s="450">
        <v>2041.81</v>
      </c>
      <c r="G4593" s="450">
        <v>1752.39</v>
      </c>
      <c r="H4593" s="426">
        <f t="shared" si="71"/>
        <v>2041.81</v>
      </c>
    </row>
    <row r="4594" spans="1:8" x14ac:dyDescent="0.25">
      <c r="A4594" s="449"/>
      <c r="B4594" s="449">
        <v>44521</v>
      </c>
      <c r="C4594" s="439" t="s">
        <v>13675</v>
      </c>
      <c r="D4594" s="449" t="s">
        <v>73</v>
      </c>
      <c r="E4594" s="449" t="s">
        <v>5365</v>
      </c>
      <c r="F4594" s="450">
        <v>32.94</v>
      </c>
      <c r="G4594" s="450">
        <v>28.27</v>
      </c>
      <c r="H4594" s="426">
        <f t="shared" si="71"/>
        <v>32.94</v>
      </c>
    </row>
    <row r="4595" spans="1:8" x14ac:dyDescent="0.25">
      <c r="A4595" s="449"/>
      <c r="B4595" s="449">
        <v>44522</v>
      </c>
      <c r="C4595" s="439" t="s">
        <v>10496</v>
      </c>
      <c r="D4595" s="449" t="s">
        <v>73</v>
      </c>
      <c r="E4595" s="449" t="s">
        <v>5365</v>
      </c>
      <c r="F4595" s="450">
        <v>3584.66</v>
      </c>
      <c r="G4595" s="450">
        <v>3076.55</v>
      </c>
      <c r="H4595" s="426">
        <f t="shared" si="71"/>
        <v>3584.66</v>
      </c>
    </row>
    <row r="4596" spans="1:8" x14ac:dyDescent="0.25">
      <c r="A4596" s="449"/>
      <c r="B4596" s="449">
        <v>44523</v>
      </c>
      <c r="C4596" s="439" t="s">
        <v>10497</v>
      </c>
      <c r="D4596" s="449" t="s">
        <v>73</v>
      </c>
      <c r="E4596" s="449" t="s">
        <v>5365</v>
      </c>
      <c r="F4596" s="450">
        <v>5331.39</v>
      </c>
      <c r="G4596" s="450">
        <v>4575.7</v>
      </c>
      <c r="H4596" s="426">
        <f t="shared" si="71"/>
        <v>5331.39</v>
      </c>
    </row>
    <row r="4597" spans="1:8" x14ac:dyDescent="0.25">
      <c r="A4597" s="449"/>
      <c r="B4597" s="449">
        <v>44527</v>
      </c>
      <c r="C4597" s="439" t="s">
        <v>10498</v>
      </c>
      <c r="D4597" s="449" t="s">
        <v>73</v>
      </c>
      <c r="E4597" s="449" t="s">
        <v>5365</v>
      </c>
      <c r="F4597" s="450">
        <v>2673.56</v>
      </c>
      <c r="G4597" s="450">
        <v>2294.59</v>
      </c>
      <c r="H4597" s="426">
        <f t="shared" si="71"/>
        <v>2673.56</v>
      </c>
    </row>
    <row r="4598" spans="1:8" x14ac:dyDescent="0.25">
      <c r="A4598" s="449"/>
      <c r="B4598" s="449">
        <v>44524</v>
      </c>
      <c r="C4598" s="439" t="s">
        <v>10499</v>
      </c>
      <c r="D4598" s="449" t="s">
        <v>73</v>
      </c>
      <c r="E4598" s="449" t="s">
        <v>5365</v>
      </c>
      <c r="F4598" s="450">
        <v>73.67</v>
      </c>
      <c r="G4598" s="450">
        <v>63.22</v>
      </c>
      <c r="H4598" s="426">
        <f t="shared" si="71"/>
        <v>73.67</v>
      </c>
    </row>
    <row r="4599" spans="1:8" x14ac:dyDescent="0.25">
      <c r="A4599" s="449"/>
      <c r="B4599" s="449">
        <v>44542</v>
      </c>
      <c r="C4599" s="439" t="s">
        <v>10500</v>
      </c>
      <c r="D4599" s="449" t="s">
        <v>73</v>
      </c>
      <c r="E4599" s="449" t="s">
        <v>5365</v>
      </c>
      <c r="F4599" s="450">
        <v>3488.1</v>
      </c>
      <c r="G4599" s="450">
        <v>2993.68</v>
      </c>
      <c r="H4599" s="426">
        <f t="shared" si="71"/>
        <v>3488.1</v>
      </c>
    </row>
    <row r="4600" spans="1:8" x14ac:dyDescent="0.25">
      <c r="A4600" s="449"/>
      <c r="B4600" s="449">
        <v>9877</v>
      </c>
      <c r="C4600" s="439" t="s">
        <v>10501</v>
      </c>
      <c r="D4600" s="449" t="s">
        <v>73</v>
      </c>
      <c r="E4600" s="449" t="s">
        <v>5365</v>
      </c>
      <c r="F4600" s="450">
        <v>147.78</v>
      </c>
      <c r="G4600" s="450">
        <v>148.53</v>
      </c>
      <c r="H4600" s="426">
        <f t="shared" si="71"/>
        <v>147.78</v>
      </c>
    </row>
    <row r="4601" spans="1:8" x14ac:dyDescent="0.25">
      <c r="A4601" s="449"/>
      <c r="B4601" s="449">
        <v>9878</v>
      </c>
      <c r="C4601" s="439" t="s">
        <v>10502</v>
      </c>
      <c r="D4601" s="449" t="s">
        <v>73</v>
      </c>
      <c r="E4601" s="449" t="s">
        <v>5365</v>
      </c>
      <c r="F4601" s="450">
        <v>181.93</v>
      </c>
      <c r="G4601" s="450">
        <v>182.85</v>
      </c>
      <c r="H4601" s="426">
        <f t="shared" si="71"/>
        <v>181.93</v>
      </c>
    </row>
    <row r="4602" spans="1:8" x14ac:dyDescent="0.25">
      <c r="A4602" s="449"/>
      <c r="B4602" s="449">
        <v>41986</v>
      </c>
      <c r="C4602" s="439" t="s">
        <v>10503</v>
      </c>
      <c r="D4602" s="449" t="s">
        <v>73</v>
      </c>
      <c r="E4602" s="449" t="s">
        <v>5365</v>
      </c>
      <c r="F4602" s="450">
        <v>2963.28</v>
      </c>
      <c r="G4602" s="450">
        <v>3585.02</v>
      </c>
      <c r="H4602" s="426">
        <f t="shared" si="71"/>
        <v>2963.28</v>
      </c>
    </row>
    <row r="4603" spans="1:8" x14ac:dyDescent="0.25">
      <c r="A4603" s="449"/>
      <c r="B4603" s="449">
        <v>43422</v>
      </c>
      <c r="C4603" s="439" t="s">
        <v>10504</v>
      </c>
      <c r="D4603" s="449" t="s">
        <v>73</v>
      </c>
      <c r="E4603" s="449" t="s">
        <v>5365</v>
      </c>
      <c r="F4603" s="450">
        <v>3634.17</v>
      </c>
      <c r="G4603" s="450">
        <v>4396.67</v>
      </c>
      <c r="H4603" s="426">
        <f t="shared" si="71"/>
        <v>3634.17</v>
      </c>
    </row>
    <row r="4604" spans="1:8" x14ac:dyDescent="0.25">
      <c r="A4604" s="449"/>
      <c r="B4604" s="449">
        <v>41987</v>
      </c>
      <c r="C4604" s="439" t="s">
        <v>10505</v>
      </c>
      <c r="D4604" s="449" t="s">
        <v>73</v>
      </c>
      <c r="E4604" s="449" t="s">
        <v>5365</v>
      </c>
      <c r="F4604" s="450">
        <v>4212.3</v>
      </c>
      <c r="G4604" s="450">
        <v>5096.1099999999997</v>
      </c>
      <c r="H4604" s="426">
        <f t="shared" si="71"/>
        <v>4212.3</v>
      </c>
    </row>
    <row r="4605" spans="1:8" x14ac:dyDescent="0.25">
      <c r="A4605" s="449"/>
      <c r="B4605" s="449">
        <v>41988</v>
      </c>
      <c r="C4605" s="439" t="s">
        <v>10506</v>
      </c>
      <c r="D4605" s="449" t="s">
        <v>73</v>
      </c>
      <c r="E4605" s="449" t="s">
        <v>5365</v>
      </c>
      <c r="F4605" s="450">
        <v>5563.85</v>
      </c>
      <c r="G4605" s="450">
        <v>6731.24</v>
      </c>
      <c r="H4605" s="426">
        <f t="shared" si="71"/>
        <v>5563.85</v>
      </c>
    </row>
    <row r="4606" spans="1:8" x14ac:dyDescent="0.25">
      <c r="A4606" s="449"/>
      <c r="B4606" s="449">
        <v>41697</v>
      </c>
      <c r="C4606" s="439" t="s">
        <v>10507</v>
      </c>
      <c r="D4606" s="449" t="s">
        <v>73</v>
      </c>
      <c r="E4606" s="449" t="s">
        <v>5365</v>
      </c>
      <c r="F4606" s="450">
        <v>986.17</v>
      </c>
      <c r="G4606" s="450">
        <v>1193.0899999999999</v>
      </c>
      <c r="H4606" s="426">
        <f t="shared" si="71"/>
        <v>986.17</v>
      </c>
    </row>
    <row r="4607" spans="1:8" x14ac:dyDescent="0.25">
      <c r="A4607" s="449"/>
      <c r="B4607" s="449">
        <v>41985</v>
      </c>
      <c r="C4607" s="439" t="s">
        <v>10508</v>
      </c>
      <c r="D4607" s="449" t="s">
        <v>73</v>
      </c>
      <c r="E4607" s="449" t="s">
        <v>5365</v>
      </c>
      <c r="F4607" s="450">
        <v>1373.48</v>
      </c>
      <c r="G4607" s="450">
        <v>1661.66</v>
      </c>
      <c r="H4607" s="426">
        <f t="shared" si="71"/>
        <v>1373.48</v>
      </c>
    </row>
    <row r="4608" spans="1:8" x14ac:dyDescent="0.25">
      <c r="A4608" s="449"/>
      <c r="B4608" s="449">
        <v>41699</v>
      </c>
      <c r="C4608" s="439" t="s">
        <v>10509</v>
      </c>
      <c r="D4608" s="449" t="s">
        <v>73</v>
      </c>
      <c r="E4608" s="449" t="s">
        <v>5365</v>
      </c>
      <c r="F4608" s="450">
        <v>1955.76</v>
      </c>
      <c r="G4608" s="450">
        <v>2366.11</v>
      </c>
      <c r="H4608" s="426">
        <f t="shared" si="71"/>
        <v>1955.76</v>
      </c>
    </row>
    <row r="4609" spans="1:8" x14ac:dyDescent="0.25">
      <c r="A4609" s="449"/>
      <c r="B4609" s="449">
        <v>38053</v>
      </c>
      <c r="C4609" s="439" t="s">
        <v>10510</v>
      </c>
      <c r="D4609" s="449" t="s">
        <v>73</v>
      </c>
      <c r="E4609" s="449" t="s">
        <v>5365</v>
      </c>
      <c r="F4609" s="450"/>
      <c r="G4609" s="450">
        <v>22.76</v>
      </c>
      <c r="H4609" s="426">
        <f t="shared" si="71"/>
        <v>22.76</v>
      </c>
    </row>
    <row r="4610" spans="1:8" x14ac:dyDescent="0.25">
      <c r="A4610" s="449"/>
      <c r="B4610" s="449">
        <v>38054</v>
      </c>
      <c r="C4610" s="439" t="s">
        <v>10511</v>
      </c>
      <c r="D4610" s="449" t="s">
        <v>73</v>
      </c>
      <c r="E4610" s="449" t="s">
        <v>5365</v>
      </c>
      <c r="F4610" s="450"/>
      <c r="G4610" s="450">
        <v>39.119999999999997</v>
      </c>
      <c r="H4610" s="426">
        <f t="shared" si="71"/>
        <v>39.119999999999997</v>
      </c>
    </row>
    <row r="4611" spans="1:8" x14ac:dyDescent="0.25">
      <c r="A4611" s="449"/>
      <c r="B4611" s="449">
        <v>38052</v>
      </c>
      <c r="C4611" s="439" t="s">
        <v>10512</v>
      </c>
      <c r="D4611" s="449" t="s">
        <v>73</v>
      </c>
      <c r="E4611" s="449" t="s">
        <v>6189</v>
      </c>
      <c r="F4611" s="450"/>
      <c r="G4611" s="450">
        <v>11.02</v>
      </c>
      <c r="H4611" s="426">
        <f t="shared" si="71"/>
        <v>11.02</v>
      </c>
    </row>
    <row r="4612" spans="1:8" x14ac:dyDescent="0.25">
      <c r="A4612" s="449"/>
      <c r="B4612" s="449">
        <v>38051</v>
      </c>
      <c r="C4612" s="439" t="s">
        <v>10513</v>
      </c>
      <c r="D4612" s="449" t="s">
        <v>73</v>
      </c>
      <c r="E4612" s="449" t="s">
        <v>5365</v>
      </c>
      <c r="F4612" s="450"/>
      <c r="G4612" s="450">
        <v>6.87</v>
      </c>
      <c r="H4612" s="426">
        <f t="shared" si="71"/>
        <v>6.87</v>
      </c>
    </row>
    <row r="4613" spans="1:8" x14ac:dyDescent="0.25">
      <c r="A4613" s="449"/>
      <c r="B4613" s="449">
        <v>38787</v>
      </c>
      <c r="C4613" s="439" t="s">
        <v>10514</v>
      </c>
      <c r="D4613" s="449" t="s">
        <v>73</v>
      </c>
      <c r="E4613" s="449" t="s">
        <v>6189</v>
      </c>
      <c r="F4613" s="450">
        <v>7.49</v>
      </c>
      <c r="G4613" s="450">
        <v>5.0199999999999996</v>
      </c>
      <c r="H4613" s="426">
        <f t="shared" si="71"/>
        <v>7.49</v>
      </c>
    </row>
    <row r="4614" spans="1:8" x14ac:dyDescent="0.25">
      <c r="A4614" s="449"/>
      <c r="B4614" s="449">
        <v>38825</v>
      </c>
      <c r="C4614" s="439" t="s">
        <v>10515</v>
      </c>
      <c r="D4614" s="449" t="s">
        <v>73</v>
      </c>
      <c r="E4614" s="449" t="s">
        <v>5365</v>
      </c>
      <c r="F4614" s="450">
        <v>9.68</v>
      </c>
      <c r="G4614" s="450">
        <v>6.49</v>
      </c>
      <c r="H4614" s="426">
        <f t="shared" si="71"/>
        <v>9.68</v>
      </c>
    </row>
    <row r="4615" spans="1:8" x14ac:dyDescent="0.25">
      <c r="A4615" s="449"/>
      <c r="B4615" s="449">
        <v>38826</v>
      </c>
      <c r="C4615" s="439" t="s">
        <v>10516</v>
      </c>
      <c r="D4615" s="449" t="s">
        <v>73</v>
      </c>
      <c r="E4615" s="449" t="s">
        <v>5365</v>
      </c>
      <c r="F4615" s="450">
        <v>13.77</v>
      </c>
      <c r="G4615" s="450">
        <v>9.23</v>
      </c>
      <c r="H4615" s="426">
        <f t="shared" si="71"/>
        <v>13.77</v>
      </c>
    </row>
    <row r="4616" spans="1:8" x14ac:dyDescent="0.25">
      <c r="A4616" s="449"/>
      <c r="B4616" s="449">
        <v>38827</v>
      </c>
      <c r="C4616" s="439" t="s">
        <v>10517</v>
      </c>
      <c r="D4616" s="449" t="s">
        <v>73</v>
      </c>
      <c r="E4616" s="449" t="s">
        <v>5365</v>
      </c>
      <c r="F4616" s="450">
        <v>22.52</v>
      </c>
      <c r="G4616" s="450">
        <v>15.09</v>
      </c>
      <c r="H4616" s="426">
        <f t="shared" si="71"/>
        <v>22.52</v>
      </c>
    </row>
    <row r="4617" spans="1:8" x14ac:dyDescent="0.25">
      <c r="A4617" s="449"/>
      <c r="B4617" s="449">
        <v>38828</v>
      </c>
      <c r="C4617" s="439" t="s">
        <v>10518</v>
      </c>
      <c r="D4617" s="449" t="s">
        <v>73</v>
      </c>
      <c r="E4617" s="449" t="s">
        <v>5365</v>
      </c>
      <c r="F4617" s="450">
        <v>14.43</v>
      </c>
      <c r="G4617" s="450">
        <v>9.67</v>
      </c>
      <c r="H4617" s="426">
        <f t="shared" si="71"/>
        <v>14.43</v>
      </c>
    </row>
    <row r="4618" spans="1:8" x14ac:dyDescent="0.25">
      <c r="A4618" s="449"/>
      <c r="B4618" s="449">
        <v>38829</v>
      </c>
      <c r="C4618" s="439" t="s">
        <v>10519</v>
      </c>
      <c r="D4618" s="449" t="s">
        <v>73</v>
      </c>
      <c r="E4618" s="449" t="s">
        <v>5365</v>
      </c>
      <c r="F4618" s="450">
        <v>23.63</v>
      </c>
      <c r="G4618" s="450">
        <v>15.83</v>
      </c>
      <c r="H4618" s="426">
        <f t="shared" si="71"/>
        <v>23.63</v>
      </c>
    </row>
    <row r="4619" spans="1:8" x14ac:dyDescent="0.25">
      <c r="A4619" s="449"/>
      <c r="B4619" s="449">
        <v>38830</v>
      </c>
      <c r="C4619" s="439" t="s">
        <v>10520</v>
      </c>
      <c r="D4619" s="449" t="s">
        <v>73</v>
      </c>
      <c r="E4619" s="449" t="s">
        <v>5365</v>
      </c>
      <c r="F4619" s="450">
        <v>32.72</v>
      </c>
      <c r="G4619" s="450">
        <v>21.93</v>
      </c>
      <c r="H4619" s="426">
        <f t="shared" si="71"/>
        <v>32.72</v>
      </c>
    </row>
    <row r="4620" spans="1:8" x14ac:dyDescent="0.25">
      <c r="A4620" s="449"/>
      <c r="B4620" s="449">
        <v>38831</v>
      </c>
      <c r="C4620" s="439" t="s">
        <v>10521</v>
      </c>
      <c r="D4620" s="449" t="s">
        <v>73</v>
      </c>
      <c r="E4620" s="449" t="s">
        <v>5365</v>
      </c>
      <c r="F4620" s="450">
        <v>45.63</v>
      </c>
      <c r="G4620" s="450">
        <v>30.58</v>
      </c>
      <c r="H4620" s="426">
        <f t="shared" ref="H4620:H4683" si="72">IF(F4620&gt;0,F4620,G4620)</f>
        <v>45.63</v>
      </c>
    </row>
    <row r="4621" spans="1:8" x14ac:dyDescent="0.25">
      <c r="A4621" s="449"/>
      <c r="B4621" s="449">
        <v>36274</v>
      </c>
      <c r="C4621" s="439" t="s">
        <v>10522</v>
      </c>
      <c r="D4621" s="449" t="s">
        <v>73</v>
      </c>
      <c r="E4621" s="449" t="s">
        <v>6189</v>
      </c>
      <c r="F4621" s="450">
        <v>9.64</v>
      </c>
      <c r="G4621" s="450">
        <v>10.9</v>
      </c>
      <c r="H4621" s="426">
        <f t="shared" si="72"/>
        <v>9.64</v>
      </c>
    </row>
    <row r="4622" spans="1:8" x14ac:dyDescent="0.25">
      <c r="A4622" s="449"/>
      <c r="B4622" s="449">
        <v>36278</v>
      </c>
      <c r="C4622" s="439" t="s">
        <v>10523</v>
      </c>
      <c r="D4622" s="449" t="s">
        <v>73</v>
      </c>
      <c r="E4622" s="449" t="s">
        <v>5365</v>
      </c>
      <c r="F4622" s="450">
        <v>13.07</v>
      </c>
      <c r="G4622" s="450">
        <v>14.78</v>
      </c>
      <c r="H4622" s="426">
        <f t="shared" si="72"/>
        <v>13.07</v>
      </c>
    </row>
    <row r="4623" spans="1:8" x14ac:dyDescent="0.25">
      <c r="A4623" s="449"/>
      <c r="B4623" s="449">
        <v>38977</v>
      </c>
      <c r="C4623" s="439" t="s">
        <v>10524</v>
      </c>
      <c r="D4623" s="449" t="s">
        <v>73</v>
      </c>
      <c r="E4623" s="449" t="s">
        <v>5365</v>
      </c>
      <c r="F4623" s="450">
        <v>127.89</v>
      </c>
      <c r="G4623" s="450">
        <v>144.6</v>
      </c>
      <c r="H4623" s="426">
        <f t="shared" si="72"/>
        <v>127.89</v>
      </c>
    </row>
    <row r="4624" spans="1:8" x14ac:dyDescent="0.25">
      <c r="A4624" s="449"/>
      <c r="B4624" s="449">
        <v>38971</v>
      </c>
      <c r="C4624" s="439" t="s">
        <v>10525</v>
      </c>
      <c r="D4624" s="449" t="s">
        <v>73</v>
      </c>
      <c r="E4624" s="449" t="s">
        <v>5365</v>
      </c>
      <c r="F4624" s="450">
        <v>10.73</v>
      </c>
      <c r="G4624" s="450">
        <v>12.13</v>
      </c>
      <c r="H4624" s="426">
        <f t="shared" si="72"/>
        <v>10.73</v>
      </c>
    </row>
    <row r="4625" spans="1:8" x14ac:dyDescent="0.25">
      <c r="A4625" s="449"/>
      <c r="B4625" s="449">
        <v>38972</v>
      </c>
      <c r="C4625" s="439" t="s">
        <v>10526</v>
      </c>
      <c r="D4625" s="449" t="s">
        <v>73</v>
      </c>
      <c r="E4625" s="449" t="s">
        <v>5365</v>
      </c>
      <c r="F4625" s="450">
        <v>14.47</v>
      </c>
      <c r="G4625" s="450">
        <v>16.36</v>
      </c>
      <c r="H4625" s="426">
        <f t="shared" si="72"/>
        <v>14.47</v>
      </c>
    </row>
    <row r="4626" spans="1:8" x14ac:dyDescent="0.25">
      <c r="A4626" s="449"/>
      <c r="B4626" s="449">
        <v>38973</v>
      </c>
      <c r="C4626" s="439" t="s">
        <v>10527</v>
      </c>
      <c r="D4626" s="449" t="s">
        <v>73</v>
      </c>
      <c r="E4626" s="449" t="s">
        <v>5365</v>
      </c>
      <c r="F4626" s="450">
        <v>23.91</v>
      </c>
      <c r="G4626" s="450">
        <v>27.04</v>
      </c>
      <c r="H4626" s="426">
        <f t="shared" si="72"/>
        <v>23.91</v>
      </c>
    </row>
    <row r="4627" spans="1:8" x14ac:dyDescent="0.25">
      <c r="A4627" s="449"/>
      <c r="B4627" s="449">
        <v>38974</v>
      </c>
      <c r="C4627" s="439" t="s">
        <v>10528</v>
      </c>
      <c r="D4627" s="449" t="s">
        <v>73</v>
      </c>
      <c r="E4627" s="449" t="s">
        <v>5365</v>
      </c>
      <c r="F4627" s="450">
        <v>38.83</v>
      </c>
      <c r="G4627" s="450">
        <v>43.9</v>
      </c>
      <c r="H4627" s="426">
        <f t="shared" si="72"/>
        <v>38.83</v>
      </c>
    </row>
    <row r="4628" spans="1:8" x14ac:dyDescent="0.25">
      <c r="A4628" s="449"/>
      <c r="B4628" s="449">
        <v>38975</v>
      </c>
      <c r="C4628" s="439" t="s">
        <v>10529</v>
      </c>
      <c r="D4628" s="449" t="s">
        <v>73</v>
      </c>
      <c r="E4628" s="449" t="s">
        <v>5365</v>
      </c>
      <c r="F4628" s="450">
        <v>49.79</v>
      </c>
      <c r="G4628" s="450">
        <v>56.3</v>
      </c>
      <c r="H4628" s="426">
        <f t="shared" si="72"/>
        <v>49.79</v>
      </c>
    </row>
    <row r="4629" spans="1:8" x14ac:dyDescent="0.25">
      <c r="A4629" s="449"/>
      <c r="B4629" s="449">
        <v>38976</v>
      </c>
      <c r="C4629" s="439" t="s">
        <v>10530</v>
      </c>
      <c r="D4629" s="449" t="s">
        <v>73</v>
      </c>
      <c r="E4629" s="449" t="s">
        <v>5365</v>
      </c>
      <c r="F4629" s="450">
        <v>85.59</v>
      </c>
      <c r="G4629" s="450">
        <v>96.78</v>
      </c>
      <c r="H4629" s="426">
        <f t="shared" si="72"/>
        <v>85.59</v>
      </c>
    </row>
    <row r="4630" spans="1:8" x14ac:dyDescent="0.25">
      <c r="A4630" s="449"/>
      <c r="B4630" s="449">
        <v>44176</v>
      </c>
      <c r="C4630" s="439" t="s">
        <v>10531</v>
      </c>
      <c r="D4630" s="449" t="s">
        <v>73</v>
      </c>
      <c r="E4630" s="449" t="s">
        <v>5365</v>
      </c>
      <c r="F4630" s="450">
        <v>19.670000000000002</v>
      </c>
      <c r="G4630" s="450">
        <v>22.24</v>
      </c>
      <c r="H4630" s="426">
        <f t="shared" si="72"/>
        <v>19.670000000000002</v>
      </c>
    </row>
    <row r="4631" spans="1:8" x14ac:dyDescent="0.25">
      <c r="A4631" s="449"/>
      <c r="B4631" s="449">
        <v>38986</v>
      </c>
      <c r="C4631" s="439" t="s">
        <v>10532</v>
      </c>
      <c r="D4631" s="449" t="s">
        <v>73</v>
      </c>
      <c r="E4631" s="449" t="s">
        <v>5365</v>
      </c>
      <c r="F4631" s="450">
        <v>258.38</v>
      </c>
      <c r="G4631" s="450">
        <v>292.14999999999998</v>
      </c>
      <c r="H4631" s="426">
        <f t="shared" si="72"/>
        <v>258.38</v>
      </c>
    </row>
    <row r="4632" spans="1:8" x14ac:dyDescent="0.25">
      <c r="A4632" s="449"/>
      <c r="B4632" s="449">
        <v>38978</v>
      </c>
      <c r="C4632" s="439" t="s">
        <v>10533</v>
      </c>
      <c r="D4632" s="449" t="s">
        <v>73</v>
      </c>
      <c r="E4632" s="449" t="s">
        <v>5365</v>
      </c>
      <c r="F4632" s="450">
        <v>10.6</v>
      </c>
      <c r="G4632" s="450">
        <v>11.98</v>
      </c>
      <c r="H4632" s="426">
        <f t="shared" si="72"/>
        <v>10.6</v>
      </c>
    </row>
    <row r="4633" spans="1:8" x14ac:dyDescent="0.25">
      <c r="A4633" s="449"/>
      <c r="B4633" s="449">
        <v>38979</v>
      </c>
      <c r="C4633" s="439" t="s">
        <v>10534</v>
      </c>
      <c r="D4633" s="449" t="s">
        <v>73</v>
      </c>
      <c r="E4633" s="449" t="s">
        <v>5365</v>
      </c>
      <c r="F4633" s="450">
        <v>14.65</v>
      </c>
      <c r="G4633" s="450">
        <v>16.57</v>
      </c>
      <c r="H4633" s="426">
        <f t="shared" si="72"/>
        <v>14.65</v>
      </c>
    </row>
    <row r="4634" spans="1:8" x14ac:dyDescent="0.25">
      <c r="A4634" s="449"/>
      <c r="B4634" s="449">
        <v>38980</v>
      </c>
      <c r="C4634" s="439" t="s">
        <v>10535</v>
      </c>
      <c r="D4634" s="449" t="s">
        <v>73</v>
      </c>
      <c r="E4634" s="449" t="s">
        <v>5365</v>
      </c>
      <c r="F4634" s="450">
        <v>19.61</v>
      </c>
      <c r="G4634" s="450">
        <v>22.17</v>
      </c>
      <c r="H4634" s="426">
        <f t="shared" si="72"/>
        <v>19.61</v>
      </c>
    </row>
    <row r="4635" spans="1:8" x14ac:dyDescent="0.25">
      <c r="A4635" s="449"/>
      <c r="B4635" s="449">
        <v>38981</v>
      </c>
      <c r="C4635" s="439" t="s">
        <v>10536</v>
      </c>
      <c r="D4635" s="449" t="s">
        <v>73</v>
      </c>
      <c r="E4635" s="449" t="s">
        <v>5365</v>
      </c>
      <c r="F4635" s="450">
        <v>28.3</v>
      </c>
      <c r="G4635" s="450">
        <v>32</v>
      </c>
      <c r="H4635" s="426">
        <f t="shared" si="72"/>
        <v>28.3</v>
      </c>
    </row>
    <row r="4636" spans="1:8" x14ac:dyDescent="0.25">
      <c r="A4636" s="449"/>
      <c r="B4636" s="449">
        <v>38982</v>
      </c>
      <c r="C4636" s="439" t="s">
        <v>10537</v>
      </c>
      <c r="D4636" s="449" t="s">
        <v>73</v>
      </c>
      <c r="E4636" s="449" t="s">
        <v>5365</v>
      </c>
      <c r="F4636" s="450">
        <v>44.71</v>
      </c>
      <c r="G4636" s="450">
        <v>50.56</v>
      </c>
      <c r="H4636" s="426">
        <f t="shared" si="72"/>
        <v>44.71</v>
      </c>
    </row>
    <row r="4637" spans="1:8" x14ac:dyDescent="0.25">
      <c r="A4637" s="449"/>
      <c r="B4637" s="449">
        <v>38983</v>
      </c>
      <c r="C4637" s="439" t="s">
        <v>10538</v>
      </c>
      <c r="D4637" s="449" t="s">
        <v>73</v>
      </c>
      <c r="E4637" s="449" t="s">
        <v>5365</v>
      </c>
      <c r="F4637" s="450">
        <v>78.67</v>
      </c>
      <c r="G4637" s="450">
        <v>88.96</v>
      </c>
      <c r="H4637" s="426">
        <f t="shared" si="72"/>
        <v>78.67</v>
      </c>
    </row>
    <row r="4638" spans="1:8" x14ac:dyDescent="0.25">
      <c r="A4638" s="449"/>
      <c r="B4638" s="449">
        <v>38984</v>
      </c>
      <c r="C4638" s="439" t="s">
        <v>10539</v>
      </c>
      <c r="D4638" s="449" t="s">
        <v>73</v>
      </c>
      <c r="E4638" s="449" t="s">
        <v>5365</v>
      </c>
      <c r="F4638" s="450">
        <v>108.15</v>
      </c>
      <c r="G4638" s="450">
        <v>122.29</v>
      </c>
      <c r="H4638" s="426">
        <f t="shared" si="72"/>
        <v>108.15</v>
      </c>
    </row>
    <row r="4639" spans="1:8" x14ac:dyDescent="0.25">
      <c r="A4639" s="449"/>
      <c r="B4639" s="449">
        <v>38985</v>
      </c>
      <c r="C4639" s="439" t="s">
        <v>10540</v>
      </c>
      <c r="D4639" s="449" t="s">
        <v>73</v>
      </c>
      <c r="E4639" s="449" t="s">
        <v>5365</v>
      </c>
      <c r="F4639" s="450">
        <v>185.94</v>
      </c>
      <c r="G4639" s="450">
        <v>210.24</v>
      </c>
      <c r="H4639" s="426">
        <f t="shared" si="72"/>
        <v>185.94</v>
      </c>
    </row>
    <row r="4640" spans="1:8" x14ac:dyDescent="0.25">
      <c r="A4640" s="449"/>
      <c r="B4640" s="449">
        <v>38032</v>
      </c>
      <c r="C4640" s="439" t="s">
        <v>10541</v>
      </c>
      <c r="D4640" s="449" t="s">
        <v>73</v>
      </c>
      <c r="E4640" s="449" t="s">
        <v>5365</v>
      </c>
      <c r="F4640" s="450">
        <v>70.37</v>
      </c>
      <c r="G4640" s="450">
        <v>70.73</v>
      </c>
      <c r="H4640" s="426">
        <f t="shared" si="72"/>
        <v>70.37</v>
      </c>
    </row>
    <row r="4641" spans="1:8" x14ac:dyDescent="0.25">
      <c r="A4641" s="449"/>
      <c r="B4641" s="449">
        <v>38033</v>
      </c>
      <c r="C4641" s="439" t="s">
        <v>10542</v>
      </c>
      <c r="D4641" s="449" t="s">
        <v>73</v>
      </c>
      <c r="E4641" s="449" t="s">
        <v>5365</v>
      </c>
      <c r="F4641" s="450">
        <v>119.63</v>
      </c>
      <c r="G4641" s="450">
        <v>120.23</v>
      </c>
      <c r="H4641" s="426">
        <f t="shared" si="72"/>
        <v>119.63</v>
      </c>
    </row>
    <row r="4642" spans="1:8" x14ac:dyDescent="0.25">
      <c r="A4642" s="449"/>
      <c r="B4642" s="449">
        <v>38034</v>
      </c>
      <c r="C4642" s="439" t="s">
        <v>10543</v>
      </c>
      <c r="D4642" s="449" t="s">
        <v>73</v>
      </c>
      <c r="E4642" s="449" t="s">
        <v>5365</v>
      </c>
      <c r="F4642" s="450">
        <v>187.4</v>
      </c>
      <c r="G4642" s="450">
        <v>188.34</v>
      </c>
      <c r="H4642" s="426">
        <f t="shared" si="72"/>
        <v>187.4</v>
      </c>
    </row>
    <row r="4643" spans="1:8" x14ac:dyDescent="0.25">
      <c r="A4643" s="449"/>
      <c r="B4643" s="449">
        <v>38035</v>
      </c>
      <c r="C4643" s="439" t="s">
        <v>10544</v>
      </c>
      <c r="D4643" s="449" t="s">
        <v>73</v>
      </c>
      <c r="E4643" s="449" t="s">
        <v>5365</v>
      </c>
      <c r="F4643" s="450">
        <v>275.68</v>
      </c>
      <c r="G4643" s="450">
        <v>277.08</v>
      </c>
      <c r="H4643" s="426">
        <f t="shared" si="72"/>
        <v>275.68</v>
      </c>
    </row>
    <row r="4644" spans="1:8" x14ac:dyDescent="0.25">
      <c r="A4644" s="449"/>
      <c r="B4644" s="449">
        <v>38036</v>
      </c>
      <c r="C4644" s="439" t="s">
        <v>10545</v>
      </c>
      <c r="D4644" s="449" t="s">
        <v>73</v>
      </c>
      <c r="E4644" s="449" t="s">
        <v>5365</v>
      </c>
      <c r="F4644" s="450">
        <v>371.38</v>
      </c>
      <c r="G4644" s="450">
        <v>373.26</v>
      </c>
      <c r="H4644" s="426">
        <f t="shared" si="72"/>
        <v>371.38</v>
      </c>
    </row>
    <row r="4645" spans="1:8" x14ac:dyDescent="0.25">
      <c r="A4645" s="449"/>
      <c r="B4645" s="449">
        <v>38037</v>
      </c>
      <c r="C4645" s="439" t="s">
        <v>10546</v>
      </c>
      <c r="D4645" s="449" t="s">
        <v>73</v>
      </c>
      <c r="E4645" s="449" t="s">
        <v>5365</v>
      </c>
      <c r="F4645" s="450">
        <v>490.55</v>
      </c>
      <c r="G4645" s="450">
        <v>493.03</v>
      </c>
      <c r="H4645" s="426">
        <f t="shared" si="72"/>
        <v>490.55</v>
      </c>
    </row>
    <row r="4646" spans="1:8" x14ac:dyDescent="0.25">
      <c r="A4646" s="449"/>
      <c r="B4646" s="449">
        <v>9850</v>
      </c>
      <c r="C4646" s="439" t="s">
        <v>10547</v>
      </c>
      <c r="D4646" s="449" t="s">
        <v>73</v>
      </c>
      <c r="E4646" s="449" t="s">
        <v>6189</v>
      </c>
      <c r="F4646" s="450"/>
      <c r="G4646" s="450">
        <v>147.75</v>
      </c>
      <c r="H4646" s="426">
        <f t="shared" si="72"/>
        <v>147.75</v>
      </c>
    </row>
    <row r="4647" spans="1:8" x14ac:dyDescent="0.25">
      <c r="A4647" s="449"/>
      <c r="B4647" s="449">
        <v>9853</v>
      </c>
      <c r="C4647" s="439" t="s">
        <v>10548</v>
      </c>
      <c r="D4647" s="449" t="s">
        <v>73</v>
      </c>
      <c r="E4647" s="449" t="s">
        <v>5365</v>
      </c>
      <c r="F4647" s="450"/>
      <c r="G4647" s="450">
        <v>262.74</v>
      </c>
      <c r="H4647" s="426">
        <f t="shared" si="72"/>
        <v>262.74</v>
      </c>
    </row>
    <row r="4648" spans="1:8" x14ac:dyDescent="0.25">
      <c r="A4648" s="449"/>
      <c r="B4648" s="449">
        <v>9854</v>
      </c>
      <c r="C4648" s="439" t="s">
        <v>10549</v>
      </c>
      <c r="D4648" s="449" t="s">
        <v>73</v>
      </c>
      <c r="E4648" s="449" t="s">
        <v>5365</v>
      </c>
      <c r="F4648" s="450"/>
      <c r="G4648" s="450">
        <v>115.12</v>
      </c>
      <c r="H4648" s="426">
        <f t="shared" si="72"/>
        <v>115.12</v>
      </c>
    </row>
    <row r="4649" spans="1:8" x14ac:dyDescent="0.25">
      <c r="A4649" s="449"/>
      <c r="B4649" s="449">
        <v>9851</v>
      </c>
      <c r="C4649" s="439" t="s">
        <v>10550</v>
      </c>
      <c r="D4649" s="449" t="s">
        <v>73</v>
      </c>
      <c r="E4649" s="449" t="s">
        <v>5365</v>
      </c>
      <c r="F4649" s="450"/>
      <c r="G4649" s="450">
        <v>199.62</v>
      </c>
      <c r="H4649" s="426">
        <f t="shared" si="72"/>
        <v>199.62</v>
      </c>
    </row>
    <row r="4650" spans="1:8" x14ac:dyDescent="0.25">
      <c r="A4650" s="449"/>
      <c r="B4650" s="449">
        <v>9825</v>
      </c>
      <c r="C4650" s="439" t="s">
        <v>10551</v>
      </c>
      <c r="D4650" s="449" t="s">
        <v>73</v>
      </c>
      <c r="E4650" s="449" t="s">
        <v>5365</v>
      </c>
      <c r="F4650" s="450"/>
      <c r="G4650" s="450">
        <v>57.74</v>
      </c>
      <c r="H4650" s="426">
        <f t="shared" si="72"/>
        <v>57.74</v>
      </c>
    </row>
    <row r="4651" spans="1:8" x14ac:dyDescent="0.25">
      <c r="A4651" s="449"/>
      <c r="B4651" s="449">
        <v>9828</v>
      </c>
      <c r="C4651" s="439" t="s">
        <v>10552</v>
      </c>
      <c r="D4651" s="449" t="s">
        <v>73</v>
      </c>
      <c r="E4651" s="449" t="s">
        <v>5365</v>
      </c>
      <c r="F4651" s="450"/>
      <c r="G4651" s="450">
        <v>155.38</v>
      </c>
      <c r="H4651" s="426">
        <f t="shared" si="72"/>
        <v>155.38</v>
      </c>
    </row>
    <row r="4652" spans="1:8" x14ac:dyDescent="0.25">
      <c r="A4652" s="449"/>
      <c r="B4652" s="449">
        <v>9829</v>
      </c>
      <c r="C4652" s="439" t="s">
        <v>10553</v>
      </c>
      <c r="D4652" s="449" t="s">
        <v>73</v>
      </c>
      <c r="E4652" s="449" t="s">
        <v>5365</v>
      </c>
      <c r="F4652" s="450"/>
      <c r="G4652" s="450">
        <v>263.32</v>
      </c>
      <c r="H4652" s="426">
        <f t="shared" si="72"/>
        <v>263.32</v>
      </c>
    </row>
    <row r="4653" spans="1:8" x14ac:dyDescent="0.25">
      <c r="A4653" s="449"/>
      <c r="B4653" s="449">
        <v>9826</v>
      </c>
      <c r="C4653" s="439" t="s">
        <v>10554</v>
      </c>
      <c r="D4653" s="449" t="s">
        <v>73</v>
      </c>
      <c r="E4653" s="449" t="s">
        <v>5365</v>
      </c>
      <c r="F4653" s="450"/>
      <c r="G4653" s="450">
        <v>400.87</v>
      </c>
      <c r="H4653" s="426">
        <f t="shared" si="72"/>
        <v>400.87</v>
      </c>
    </row>
    <row r="4654" spans="1:8" x14ac:dyDescent="0.25">
      <c r="A4654" s="449"/>
      <c r="B4654" s="449">
        <v>9827</v>
      </c>
      <c r="C4654" s="439" t="s">
        <v>10555</v>
      </c>
      <c r="D4654" s="449" t="s">
        <v>73</v>
      </c>
      <c r="E4654" s="449" t="s">
        <v>5365</v>
      </c>
      <c r="F4654" s="450"/>
      <c r="G4654" s="450">
        <v>569.24</v>
      </c>
      <c r="H4654" s="426">
        <f t="shared" si="72"/>
        <v>569.24</v>
      </c>
    </row>
    <row r="4655" spans="1:8" x14ac:dyDescent="0.25">
      <c r="A4655" s="449"/>
      <c r="B4655" s="449">
        <v>36374</v>
      </c>
      <c r="C4655" s="439" t="s">
        <v>10556</v>
      </c>
      <c r="D4655" s="449" t="s">
        <v>73</v>
      </c>
      <c r="E4655" s="449" t="s">
        <v>5365</v>
      </c>
      <c r="F4655" s="450"/>
      <c r="G4655" s="450">
        <v>69.2</v>
      </c>
      <c r="H4655" s="426">
        <f t="shared" si="72"/>
        <v>69.2</v>
      </c>
    </row>
    <row r="4656" spans="1:8" x14ac:dyDescent="0.25">
      <c r="A4656" s="449"/>
      <c r="B4656" s="449">
        <v>36084</v>
      </c>
      <c r="C4656" s="439" t="s">
        <v>10557</v>
      </c>
      <c r="D4656" s="449" t="s">
        <v>73</v>
      </c>
      <c r="E4656" s="449" t="s">
        <v>6189</v>
      </c>
      <c r="F4656" s="450"/>
      <c r="G4656" s="450">
        <v>20.5</v>
      </c>
      <c r="H4656" s="426">
        <f t="shared" si="72"/>
        <v>20.5</v>
      </c>
    </row>
    <row r="4657" spans="1:8" x14ac:dyDescent="0.25">
      <c r="A4657" s="449"/>
      <c r="B4657" s="449">
        <v>36373</v>
      </c>
      <c r="C4657" s="439" t="s">
        <v>10558</v>
      </c>
      <c r="D4657" s="449" t="s">
        <v>73</v>
      </c>
      <c r="E4657" s="449" t="s">
        <v>5365</v>
      </c>
      <c r="F4657" s="450"/>
      <c r="G4657" s="450">
        <v>42.57</v>
      </c>
      <c r="H4657" s="426">
        <f t="shared" si="72"/>
        <v>42.57</v>
      </c>
    </row>
    <row r="4658" spans="1:8" x14ac:dyDescent="0.25">
      <c r="A4658" s="449"/>
      <c r="B4658" s="449">
        <v>36377</v>
      </c>
      <c r="C4658" s="439" t="s">
        <v>10559</v>
      </c>
      <c r="D4658" s="449" t="s">
        <v>73</v>
      </c>
      <c r="E4658" s="449" t="s">
        <v>5365</v>
      </c>
      <c r="F4658" s="450"/>
      <c r="G4658" s="450">
        <v>83.01</v>
      </c>
      <c r="H4658" s="426">
        <f t="shared" si="72"/>
        <v>83.01</v>
      </c>
    </row>
    <row r="4659" spans="1:8" x14ac:dyDescent="0.25">
      <c r="A4659" s="449"/>
      <c r="B4659" s="449">
        <v>36375</v>
      </c>
      <c r="C4659" s="439" t="s">
        <v>10560</v>
      </c>
      <c r="D4659" s="449" t="s">
        <v>73</v>
      </c>
      <c r="E4659" s="449" t="s">
        <v>5365</v>
      </c>
      <c r="F4659" s="450"/>
      <c r="G4659" s="450">
        <v>25.3</v>
      </c>
      <c r="H4659" s="426">
        <f t="shared" si="72"/>
        <v>25.3</v>
      </c>
    </row>
    <row r="4660" spans="1:8" x14ac:dyDescent="0.25">
      <c r="A4660" s="449"/>
      <c r="B4660" s="449">
        <v>36376</v>
      </c>
      <c r="C4660" s="439" t="s">
        <v>10561</v>
      </c>
      <c r="D4660" s="449" t="s">
        <v>73</v>
      </c>
      <c r="E4660" s="449" t="s">
        <v>5365</v>
      </c>
      <c r="F4660" s="450"/>
      <c r="G4660" s="450">
        <v>49.68</v>
      </c>
      <c r="H4660" s="426">
        <f t="shared" si="72"/>
        <v>49.68</v>
      </c>
    </row>
    <row r="4661" spans="1:8" x14ac:dyDescent="0.25">
      <c r="A4661" s="449"/>
      <c r="B4661" s="449">
        <v>36380</v>
      </c>
      <c r="C4661" s="439" t="s">
        <v>10562</v>
      </c>
      <c r="D4661" s="449" t="s">
        <v>73</v>
      </c>
      <c r="E4661" s="449" t="s">
        <v>5365</v>
      </c>
      <c r="F4661" s="450"/>
      <c r="G4661" s="450">
        <v>103.79</v>
      </c>
      <c r="H4661" s="426">
        <f t="shared" si="72"/>
        <v>103.79</v>
      </c>
    </row>
    <row r="4662" spans="1:8" x14ac:dyDescent="0.25">
      <c r="A4662" s="449"/>
      <c r="B4662" s="449">
        <v>36378</v>
      </c>
      <c r="C4662" s="439" t="s">
        <v>10563</v>
      </c>
      <c r="D4662" s="449" t="s">
        <v>73</v>
      </c>
      <c r="E4662" s="449" t="s">
        <v>5365</v>
      </c>
      <c r="F4662" s="450"/>
      <c r="G4662" s="450">
        <v>31.1</v>
      </c>
      <c r="H4662" s="426">
        <f t="shared" si="72"/>
        <v>31.1</v>
      </c>
    </row>
    <row r="4663" spans="1:8" x14ac:dyDescent="0.25">
      <c r="A4663" s="449"/>
      <c r="B4663" s="449">
        <v>36379</v>
      </c>
      <c r="C4663" s="439" t="s">
        <v>10564</v>
      </c>
      <c r="D4663" s="449" t="s">
        <v>73</v>
      </c>
      <c r="E4663" s="449" t="s">
        <v>5365</v>
      </c>
      <c r="F4663" s="450"/>
      <c r="G4663" s="450">
        <v>62.69</v>
      </c>
      <c r="H4663" s="426">
        <f t="shared" si="72"/>
        <v>62.69</v>
      </c>
    </row>
    <row r="4664" spans="1:8" x14ac:dyDescent="0.25">
      <c r="A4664" s="449"/>
      <c r="B4664" s="449">
        <v>9859</v>
      </c>
      <c r="C4664" s="439" t="s">
        <v>10565</v>
      </c>
      <c r="D4664" s="449" t="s">
        <v>73</v>
      </c>
      <c r="E4664" s="449" t="s">
        <v>5365</v>
      </c>
      <c r="F4664" s="450">
        <v>12.48</v>
      </c>
      <c r="G4664" s="450">
        <v>11.97</v>
      </c>
      <c r="H4664" s="426">
        <f t="shared" si="72"/>
        <v>12.48</v>
      </c>
    </row>
    <row r="4665" spans="1:8" x14ac:dyDescent="0.25">
      <c r="A4665" s="449"/>
      <c r="B4665" s="449">
        <v>9836</v>
      </c>
      <c r="C4665" s="439" t="s">
        <v>10566</v>
      </c>
      <c r="D4665" s="449" t="s">
        <v>73</v>
      </c>
      <c r="E4665" s="449" t="s">
        <v>6189</v>
      </c>
      <c r="F4665" s="450">
        <v>17.809999999999999</v>
      </c>
      <c r="G4665" s="450">
        <v>17.899999999999999</v>
      </c>
      <c r="H4665" s="426">
        <f t="shared" si="72"/>
        <v>17.809999999999999</v>
      </c>
    </row>
    <row r="4666" spans="1:8" x14ac:dyDescent="0.25">
      <c r="A4666" s="449"/>
      <c r="B4666" s="449">
        <v>20065</v>
      </c>
      <c r="C4666" s="439" t="s">
        <v>10567</v>
      </c>
      <c r="D4666" s="449" t="s">
        <v>73</v>
      </c>
      <c r="E4666" s="449" t="s">
        <v>5365</v>
      </c>
      <c r="F4666" s="450">
        <v>46.55</v>
      </c>
      <c r="G4666" s="450">
        <v>46.79</v>
      </c>
      <c r="H4666" s="426">
        <f t="shared" si="72"/>
        <v>46.55</v>
      </c>
    </row>
    <row r="4667" spans="1:8" x14ac:dyDescent="0.25">
      <c r="A4667" s="449"/>
      <c r="B4667" s="449">
        <v>9835</v>
      </c>
      <c r="C4667" s="439" t="s">
        <v>10568</v>
      </c>
      <c r="D4667" s="449" t="s">
        <v>73</v>
      </c>
      <c r="E4667" s="449" t="s">
        <v>5365</v>
      </c>
      <c r="F4667" s="450">
        <v>7.78</v>
      </c>
      <c r="G4667" s="450">
        <v>7.82</v>
      </c>
      <c r="H4667" s="426">
        <f t="shared" si="72"/>
        <v>7.78</v>
      </c>
    </row>
    <row r="4668" spans="1:8" x14ac:dyDescent="0.25">
      <c r="A4668" s="449"/>
      <c r="B4668" s="449">
        <v>9838</v>
      </c>
      <c r="C4668" s="439" t="s">
        <v>10569</v>
      </c>
      <c r="D4668" s="449" t="s">
        <v>73</v>
      </c>
      <c r="E4668" s="449" t="s">
        <v>5365</v>
      </c>
      <c r="F4668" s="450">
        <v>12.85</v>
      </c>
      <c r="G4668" s="450">
        <v>12.91</v>
      </c>
      <c r="H4668" s="426">
        <f t="shared" si="72"/>
        <v>12.85</v>
      </c>
    </row>
    <row r="4669" spans="1:8" x14ac:dyDescent="0.25">
      <c r="A4669" s="449"/>
      <c r="B4669" s="449">
        <v>9837</v>
      </c>
      <c r="C4669" s="439" t="s">
        <v>10570</v>
      </c>
      <c r="D4669" s="449" t="s">
        <v>73</v>
      </c>
      <c r="E4669" s="449" t="s">
        <v>5365</v>
      </c>
      <c r="F4669" s="450">
        <v>16.86</v>
      </c>
      <c r="G4669" s="450">
        <v>16.95</v>
      </c>
      <c r="H4669" s="426">
        <f t="shared" si="72"/>
        <v>16.86</v>
      </c>
    </row>
    <row r="4670" spans="1:8" x14ac:dyDescent="0.25">
      <c r="A4670" s="449"/>
      <c r="B4670" s="449">
        <v>44315</v>
      </c>
      <c r="C4670" s="439" t="s">
        <v>10571</v>
      </c>
      <c r="D4670" s="449" t="s">
        <v>73</v>
      </c>
      <c r="E4670" s="449" t="s">
        <v>5365</v>
      </c>
      <c r="F4670" s="450">
        <v>69.73</v>
      </c>
      <c r="G4670" s="450">
        <v>70.08</v>
      </c>
      <c r="H4670" s="426">
        <f t="shared" si="72"/>
        <v>69.73</v>
      </c>
    </row>
    <row r="4671" spans="1:8" x14ac:dyDescent="0.25">
      <c r="A4671" s="449"/>
      <c r="B4671" s="449">
        <v>9862</v>
      </c>
      <c r="C4671" s="439" t="s">
        <v>10572</v>
      </c>
      <c r="D4671" s="449" t="s">
        <v>73</v>
      </c>
      <c r="E4671" s="449" t="s">
        <v>5365</v>
      </c>
      <c r="F4671" s="450">
        <v>38.479999999999997</v>
      </c>
      <c r="G4671" s="450">
        <v>36.9</v>
      </c>
      <c r="H4671" s="426">
        <f t="shared" si="72"/>
        <v>38.479999999999997</v>
      </c>
    </row>
    <row r="4672" spans="1:8" x14ac:dyDescent="0.25">
      <c r="A4672" s="449"/>
      <c r="B4672" s="449">
        <v>9861</v>
      </c>
      <c r="C4672" s="439" t="s">
        <v>10573</v>
      </c>
      <c r="D4672" s="449" t="s">
        <v>73</v>
      </c>
      <c r="E4672" s="449" t="s">
        <v>5365</v>
      </c>
      <c r="F4672" s="450">
        <v>30.22</v>
      </c>
      <c r="G4672" s="450">
        <v>28.98</v>
      </c>
      <c r="H4672" s="426">
        <f t="shared" si="72"/>
        <v>30.22</v>
      </c>
    </row>
    <row r="4673" spans="1:8" x14ac:dyDescent="0.25">
      <c r="A4673" s="449"/>
      <c r="B4673" s="449">
        <v>9866</v>
      </c>
      <c r="C4673" s="439" t="s">
        <v>10574</v>
      </c>
      <c r="D4673" s="449" t="s">
        <v>73</v>
      </c>
      <c r="E4673" s="449" t="s">
        <v>5365</v>
      </c>
      <c r="F4673" s="450">
        <v>26.08</v>
      </c>
      <c r="G4673" s="450">
        <v>25.01</v>
      </c>
      <c r="H4673" s="426">
        <f t="shared" si="72"/>
        <v>26.08</v>
      </c>
    </row>
    <row r="4674" spans="1:8" x14ac:dyDescent="0.25">
      <c r="A4674" s="449"/>
      <c r="B4674" s="449">
        <v>9856</v>
      </c>
      <c r="C4674" s="439" t="s">
        <v>10575</v>
      </c>
      <c r="D4674" s="449" t="s">
        <v>73</v>
      </c>
      <c r="E4674" s="449" t="s">
        <v>5365</v>
      </c>
      <c r="F4674" s="450">
        <v>9.75</v>
      </c>
      <c r="G4674" s="450">
        <v>9.34</v>
      </c>
      <c r="H4674" s="426">
        <f t="shared" si="72"/>
        <v>9.75</v>
      </c>
    </row>
    <row r="4675" spans="1:8" x14ac:dyDescent="0.25">
      <c r="A4675" s="449"/>
      <c r="B4675" s="449">
        <v>9863</v>
      </c>
      <c r="C4675" s="439" t="s">
        <v>10576</v>
      </c>
      <c r="D4675" s="449" t="s">
        <v>73</v>
      </c>
      <c r="E4675" s="449" t="s">
        <v>5365</v>
      </c>
      <c r="F4675" s="450">
        <v>75.44</v>
      </c>
      <c r="G4675" s="450">
        <v>72.33</v>
      </c>
      <c r="H4675" s="426">
        <f t="shared" si="72"/>
        <v>75.44</v>
      </c>
    </row>
    <row r="4676" spans="1:8" x14ac:dyDescent="0.25">
      <c r="A4676" s="449"/>
      <c r="B4676" s="449">
        <v>9860</v>
      </c>
      <c r="C4676" s="439" t="s">
        <v>10577</v>
      </c>
      <c r="D4676" s="449" t="s">
        <v>73</v>
      </c>
      <c r="E4676" s="449" t="s">
        <v>5365</v>
      </c>
      <c r="F4676" s="450">
        <v>55.07</v>
      </c>
      <c r="G4676" s="450">
        <v>52.8</v>
      </c>
      <c r="H4676" s="426">
        <f t="shared" si="72"/>
        <v>55.07</v>
      </c>
    </row>
    <row r="4677" spans="1:8" x14ac:dyDescent="0.25">
      <c r="A4677" s="449"/>
      <c r="B4677" s="449">
        <v>9841</v>
      </c>
      <c r="C4677" s="439" t="s">
        <v>10578</v>
      </c>
      <c r="D4677" s="449" t="s">
        <v>73</v>
      </c>
      <c r="E4677" s="449" t="s">
        <v>5365</v>
      </c>
      <c r="F4677" s="450">
        <v>33.54</v>
      </c>
      <c r="G4677" s="450">
        <v>33.71</v>
      </c>
      <c r="H4677" s="426">
        <f t="shared" si="72"/>
        <v>33.54</v>
      </c>
    </row>
    <row r="4678" spans="1:8" x14ac:dyDescent="0.25">
      <c r="A4678" s="449"/>
      <c r="B4678" s="449">
        <v>9840</v>
      </c>
      <c r="C4678" s="439" t="s">
        <v>10579</v>
      </c>
      <c r="D4678" s="449" t="s">
        <v>73</v>
      </c>
      <c r="E4678" s="449" t="s">
        <v>5365</v>
      </c>
      <c r="F4678" s="450">
        <v>70.849999999999994</v>
      </c>
      <c r="G4678" s="450">
        <v>71.209999999999994</v>
      </c>
      <c r="H4678" s="426">
        <f t="shared" si="72"/>
        <v>70.849999999999994</v>
      </c>
    </row>
    <row r="4679" spans="1:8" x14ac:dyDescent="0.25">
      <c r="A4679" s="449"/>
      <c r="B4679" s="449">
        <v>20067</v>
      </c>
      <c r="C4679" s="439" t="s">
        <v>10580</v>
      </c>
      <c r="D4679" s="449" t="s">
        <v>73</v>
      </c>
      <c r="E4679" s="449" t="s">
        <v>5365</v>
      </c>
      <c r="F4679" s="450">
        <v>10.88</v>
      </c>
      <c r="G4679" s="450">
        <v>10.93</v>
      </c>
      <c r="H4679" s="426">
        <f t="shared" si="72"/>
        <v>10.88</v>
      </c>
    </row>
    <row r="4680" spans="1:8" x14ac:dyDescent="0.25">
      <c r="A4680" s="449"/>
      <c r="B4680" s="449">
        <v>20068</v>
      </c>
      <c r="C4680" s="439" t="s">
        <v>10581</v>
      </c>
      <c r="D4680" s="449" t="s">
        <v>73</v>
      </c>
      <c r="E4680" s="449" t="s">
        <v>5365</v>
      </c>
      <c r="F4680" s="450">
        <v>15.32</v>
      </c>
      <c r="G4680" s="450">
        <v>15.4</v>
      </c>
      <c r="H4680" s="426">
        <f t="shared" si="72"/>
        <v>15.32</v>
      </c>
    </row>
    <row r="4681" spans="1:8" x14ac:dyDescent="0.25">
      <c r="A4681" s="449"/>
      <c r="B4681" s="449">
        <v>9839</v>
      </c>
      <c r="C4681" s="439" t="s">
        <v>10582</v>
      </c>
      <c r="D4681" s="449" t="s">
        <v>73</v>
      </c>
      <c r="E4681" s="449" t="s">
        <v>5365</v>
      </c>
      <c r="F4681" s="450">
        <v>27.78</v>
      </c>
      <c r="G4681" s="450">
        <v>27.92</v>
      </c>
      <c r="H4681" s="426">
        <f t="shared" si="72"/>
        <v>27.78</v>
      </c>
    </row>
    <row r="4682" spans="1:8" x14ac:dyDescent="0.25">
      <c r="A4682" s="449"/>
      <c r="B4682" s="449">
        <v>9870</v>
      </c>
      <c r="C4682" s="439" t="s">
        <v>10583</v>
      </c>
      <c r="D4682" s="449" t="s">
        <v>73</v>
      </c>
      <c r="E4682" s="449" t="s">
        <v>5365</v>
      </c>
      <c r="F4682" s="450">
        <v>112.51</v>
      </c>
      <c r="G4682" s="450">
        <v>107.88</v>
      </c>
      <c r="H4682" s="426">
        <f t="shared" si="72"/>
        <v>112.51</v>
      </c>
    </row>
    <row r="4683" spans="1:8" x14ac:dyDescent="0.25">
      <c r="A4683" s="449"/>
      <c r="B4683" s="449">
        <v>9867</v>
      </c>
      <c r="C4683" s="439" t="s">
        <v>10584</v>
      </c>
      <c r="D4683" s="449" t="s">
        <v>73</v>
      </c>
      <c r="E4683" s="449" t="s">
        <v>5365</v>
      </c>
      <c r="F4683" s="450">
        <v>4.5199999999999996</v>
      </c>
      <c r="G4683" s="450">
        <v>4.33</v>
      </c>
      <c r="H4683" s="426">
        <f t="shared" si="72"/>
        <v>4.5199999999999996</v>
      </c>
    </row>
    <row r="4684" spans="1:8" x14ac:dyDescent="0.25">
      <c r="A4684" s="449"/>
      <c r="B4684" s="449">
        <v>9868</v>
      </c>
      <c r="C4684" s="439" t="s">
        <v>10585</v>
      </c>
      <c r="D4684" s="449" t="s">
        <v>73</v>
      </c>
      <c r="E4684" s="449" t="s">
        <v>6189</v>
      </c>
      <c r="F4684" s="450">
        <v>5.0999999999999996</v>
      </c>
      <c r="G4684" s="450">
        <v>4.8899999999999997</v>
      </c>
      <c r="H4684" s="426">
        <f t="shared" ref="H4684:H4747" si="73">IF(F4684&gt;0,F4684,G4684)</f>
        <v>5.0999999999999996</v>
      </c>
    </row>
    <row r="4685" spans="1:8" x14ac:dyDescent="0.25">
      <c r="A4685" s="449"/>
      <c r="B4685" s="449">
        <v>9869</v>
      </c>
      <c r="C4685" s="439" t="s">
        <v>10586</v>
      </c>
      <c r="D4685" s="449" t="s">
        <v>73</v>
      </c>
      <c r="E4685" s="449" t="s">
        <v>5365</v>
      </c>
      <c r="F4685" s="450">
        <v>11.01</v>
      </c>
      <c r="G4685" s="450">
        <v>10.55</v>
      </c>
      <c r="H4685" s="426">
        <f t="shared" si="73"/>
        <v>11.01</v>
      </c>
    </row>
    <row r="4686" spans="1:8" x14ac:dyDescent="0.25">
      <c r="A4686" s="449"/>
      <c r="B4686" s="449">
        <v>9874</v>
      </c>
      <c r="C4686" s="439" t="s">
        <v>10587</v>
      </c>
      <c r="D4686" s="449" t="s">
        <v>73</v>
      </c>
      <c r="E4686" s="449" t="s">
        <v>5365</v>
      </c>
      <c r="F4686" s="450">
        <v>17.28</v>
      </c>
      <c r="G4686" s="450">
        <v>16.57</v>
      </c>
      <c r="H4686" s="426">
        <f t="shared" si="73"/>
        <v>17.28</v>
      </c>
    </row>
    <row r="4687" spans="1:8" x14ac:dyDescent="0.25">
      <c r="A4687" s="449"/>
      <c r="B4687" s="449">
        <v>9875</v>
      </c>
      <c r="C4687" s="439" t="s">
        <v>10588</v>
      </c>
      <c r="D4687" s="449" t="s">
        <v>73</v>
      </c>
      <c r="E4687" s="449" t="s">
        <v>5365</v>
      </c>
      <c r="F4687" s="450">
        <v>18.96</v>
      </c>
      <c r="G4687" s="450">
        <v>18.18</v>
      </c>
      <c r="H4687" s="426">
        <f t="shared" si="73"/>
        <v>18.96</v>
      </c>
    </row>
    <row r="4688" spans="1:8" x14ac:dyDescent="0.25">
      <c r="A4688" s="449"/>
      <c r="B4688" s="449">
        <v>9873</v>
      </c>
      <c r="C4688" s="439" t="s">
        <v>10589</v>
      </c>
      <c r="D4688" s="449" t="s">
        <v>73</v>
      </c>
      <c r="E4688" s="449" t="s">
        <v>5365</v>
      </c>
      <c r="F4688" s="450">
        <v>31.19</v>
      </c>
      <c r="G4688" s="450">
        <v>29.9</v>
      </c>
      <c r="H4688" s="426">
        <f t="shared" si="73"/>
        <v>31.19</v>
      </c>
    </row>
    <row r="4689" spans="1:8" x14ac:dyDescent="0.25">
      <c r="A4689" s="449"/>
      <c r="B4689" s="449">
        <v>9871</v>
      </c>
      <c r="C4689" s="439" t="s">
        <v>10590</v>
      </c>
      <c r="D4689" s="449" t="s">
        <v>73</v>
      </c>
      <c r="E4689" s="449" t="s">
        <v>5365</v>
      </c>
      <c r="F4689" s="450">
        <v>51.68</v>
      </c>
      <c r="G4689" s="450">
        <v>49.55</v>
      </c>
      <c r="H4689" s="426">
        <f t="shared" si="73"/>
        <v>51.68</v>
      </c>
    </row>
    <row r="4690" spans="1:8" x14ac:dyDescent="0.25">
      <c r="A4690" s="449"/>
      <c r="B4690" s="449">
        <v>9872</v>
      </c>
      <c r="C4690" s="439" t="s">
        <v>10591</v>
      </c>
      <c r="D4690" s="449" t="s">
        <v>73</v>
      </c>
      <c r="E4690" s="449" t="s">
        <v>5365</v>
      </c>
      <c r="F4690" s="450">
        <v>71.900000000000006</v>
      </c>
      <c r="G4690" s="450">
        <v>68.94</v>
      </c>
      <c r="H4690" s="426">
        <f t="shared" si="73"/>
        <v>71.900000000000006</v>
      </c>
    </row>
    <row r="4691" spans="1:8" x14ac:dyDescent="0.25">
      <c r="A4691" s="449"/>
      <c r="B4691" s="449">
        <v>12425</v>
      </c>
      <c r="C4691" s="439" t="s">
        <v>10592</v>
      </c>
      <c r="D4691" s="449" t="s">
        <v>60</v>
      </c>
      <c r="E4691" s="449" t="s">
        <v>5365</v>
      </c>
      <c r="F4691" s="450">
        <v>63.17</v>
      </c>
      <c r="G4691" s="450">
        <v>65.040000000000006</v>
      </c>
      <c r="H4691" s="426">
        <f t="shared" si="73"/>
        <v>63.17</v>
      </c>
    </row>
    <row r="4692" spans="1:8" x14ac:dyDescent="0.25">
      <c r="A4692" s="449"/>
      <c r="B4692" s="449">
        <v>12426</v>
      </c>
      <c r="C4692" s="439" t="s">
        <v>10593</v>
      </c>
      <c r="D4692" s="449" t="s">
        <v>60</v>
      </c>
      <c r="E4692" s="449" t="s">
        <v>5365</v>
      </c>
      <c r="F4692" s="450">
        <v>45.98</v>
      </c>
      <c r="G4692" s="450">
        <v>47.34</v>
      </c>
      <c r="H4692" s="426">
        <f t="shared" si="73"/>
        <v>45.98</v>
      </c>
    </row>
    <row r="4693" spans="1:8" x14ac:dyDescent="0.25">
      <c r="A4693" s="449"/>
      <c r="B4693" s="449">
        <v>12427</v>
      </c>
      <c r="C4693" s="439" t="s">
        <v>10594</v>
      </c>
      <c r="D4693" s="449" t="s">
        <v>60</v>
      </c>
      <c r="E4693" s="449" t="s">
        <v>5365</v>
      </c>
      <c r="F4693" s="450">
        <v>262.19</v>
      </c>
      <c r="G4693" s="450">
        <v>269.95999999999998</v>
      </c>
      <c r="H4693" s="426">
        <f t="shared" si="73"/>
        <v>262.19</v>
      </c>
    </row>
    <row r="4694" spans="1:8" x14ac:dyDescent="0.25">
      <c r="A4694" s="449"/>
      <c r="B4694" s="449">
        <v>12428</v>
      </c>
      <c r="C4694" s="439" t="s">
        <v>10595</v>
      </c>
      <c r="D4694" s="449" t="s">
        <v>60</v>
      </c>
      <c r="E4694" s="449" t="s">
        <v>5365</v>
      </c>
      <c r="F4694" s="450">
        <v>168.29</v>
      </c>
      <c r="G4694" s="450">
        <v>173.27</v>
      </c>
      <c r="H4694" s="426">
        <f t="shared" si="73"/>
        <v>168.29</v>
      </c>
    </row>
    <row r="4695" spans="1:8" x14ac:dyDescent="0.25">
      <c r="A4695" s="449"/>
      <c r="B4695" s="449">
        <v>12429</v>
      </c>
      <c r="C4695" s="439" t="s">
        <v>10596</v>
      </c>
      <c r="D4695" s="449" t="s">
        <v>60</v>
      </c>
      <c r="E4695" s="449" t="s">
        <v>5365</v>
      </c>
      <c r="F4695" s="450">
        <v>423.97</v>
      </c>
      <c r="G4695" s="450">
        <v>436.53</v>
      </c>
      <c r="H4695" s="426">
        <f t="shared" si="73"/>
        <v>423.97</v>
      </c>
    </row>
    <row r="4696" spans="1:8" x14ac:dyDescent="0.25">
      <c r="A4696" s="449"/>
      <c r="B4696" s="449">
        <v>12430</v>
      </c>
      <c r="C4696" s="439" t="s">
        <v>10597</v>
      </c>
      <c r="D4696" s="449" t="s">
        <v>60</v>
      </c>
      <c r="E4696" s="449" t="s">
        <v>5365</v>
      </c>
      <c r="F4696" s="450">
        <v>56.37</v>
      </c>
      <c r="G4696" s="450">
        <v>58.04</v>
      </c>
      <c r="H4696" s="426">
        <f t="shared" si="73"/>
        <v>56.37</v>
      </c>
    </row>
    <row r="4697" spans="1:8" x14ac:dyDescent="0.25">
      <c r="A4697" s="449"/>
      <c r="B4697" s="449">
        <v>12431</v>
      </c>
      <c r="C4697" s="439" t="s">
        <v>10598</v>
      </c>
      <c r="D4697" s="449" t="s">
        <v>60</v>
      </c>
      <c r="E4697" s="449" t="s">
        <v>5365</v>
      </c>
      <c r="F4697" s="450">
        <v>721.53</v>
      </c>
      <c r="G4697" s="450">
        <v>742.89</v>
      </c>
      <c r="H4697" s="426">
        <f t="shared" si="73"/>
        <v>721.53</v>
      </c>
    </row>
    <row r="4698" spans="1:8" x14ac:dyDescent="0.25">
      <c r="A4698" s="449"/>
      <c r="B4698" s="449">
        <v>12432</v>
      </c>
      <c r="C4698" s="439" t="s">
        <v>10599</v>
      </c>
      <c r="D4698" s="449" t="s">
        <v>60</v>
      </c>
      <c r="E4698" s="449" t="s">
        <v>5365</v>
      </c>
      <c r="F4698" s="450">
        <v>148.38999999999999</v>
      </c>
      <c r="G4698" s="450">
        <v>152.79</v>
      </c>
      <c r="H4698" s="426">
        <f t="shared" si="73"/>
        <v>148.38999999999999</v>
      </c>
    </row>
    <row r="4699" spans="1:8" x14ac:dyDescent="0.25">
      <c r="A4699" s="449"/>
      <c r="B4699" s="449">
        <v>12433</v>
      </c>
      <c r="C4699" s="439" t="s">
        <v>10600</v>
      </c>
      <c r="D4699" s="449" t="s">
        <v>60</v>
      </c>
      <c r="E4699" s="449" t="s">
        <v>5365</v>
      </c>
      <c r="F4699" s="450">
        <v>94.47</v>
      </c>
      <c r="G4699" s="450">
        <v>97.27</v>
      </c>
      <c r="H4699" s="426">
        <f t="shared" si="73"/>
        <v>94.47</v>
      </c>
    </row>
    <row r="4700" spans="1:8" x14ac:dyDescent="0.25">
      <c r="A4700" s="449"/>
      <c r="B4700" s="449">
        <v>12434</v>
      </c>
      <c r="C4700" s="439" t="s">
        <v>10601</v>
      </c>
      <c r="D4700" s="449" t="s">
        <v>60</v>
      </c>
      <c r="E4700" s="449" t="s">
        <v>5365</v>
      </c>
      <c r="F4700" s="450">
        <v>48.36</v>
      </c>
      <c r="G4700" s="450">
        <v>49.79</v>
      </c>
      <c r="H4700" s="426">
        <f t="shared" si="73"/>
        <v>48.36</v>
      </c>
    </row>
    <row r="4701" spans="1:8" x14ac:dyDescent="0.25">
      <c r="A4701" s="449"/>
      <c r="B4701" s="449">
        <v>12435</v>
      </c>
      <c r="C4701" s="439" t="s">
        <v>10602</v>
      </c>
      <c r="D4701" s="449" t="s">
        <v>60</v>
      </c>
      <c r="E4701" s="449" t="s">
        <v>5365</v>
      </c>
      <c r="F4701" s="450">
        <v>292.36</v>
      </c>
      <c r="G4701" s="450">
        <v>301.02</v>
      </c>
      <c r="H4701" s="426">
        <f t="shared" si="73"/>
        <v>292.36</v>
      </c>
    </row>
    <row r="4702" spans="1:8" x14ac:dyDescent="0.25">
      <c r="A4702" s="449"/>
      <c r="B4702" s="449">
        <v>12437</v>
      </c>
      <c r="C4702" s="439" t="s">
        <v>10603</v>
      </c>
      <c r="D4702" s="449" t="s">
        <v>60</v>
      </c>
      <c r="E4702" s="449" t="s">
        <v>5365</v>
      </c>
      <c r="F4702" s="450">
        <v>236.12</v>
      </c>
      <c r="G4702" s="450">
        <v>243.11</v>
      </c>
      <c r="H4702" s="426">
        <f t="shared" si="73"/>
        <v>236.12</v>
      </c>
    </row>
    <row r="4703" spans="1:8" x14ac:dyDescent="0.25">
      <c r="A4703" s="449"/>
      <c r="B4703" s="449">
        <v>12438</v>
      </c>
      <c r="C4703" s="439" t="s">
        <v>10604</v>
      </c>
      <c r="D4703" s="449" t="s">
        <v>60</v>
      </c>
      <c r="E4703" s="449" t="s">
        <v>5365</v>
      </c>
      <c r="F4703" s="450">
        <v>427.3</v>
      </c>
      <c r="G4703" s="450">
        <v>439.96</v>
      </c>
      <c r="H4703" s="426">
        <f t="shared" si="73"/>
        <v>427.3</v>
      </c>
    </row>
    <row r="4704" spans="1:8" x14ac:dyDescent="0.25">
      <c r="A4704" s="449"/>
      <c r="B4704" s="449">
        <v>12439</v>
      </c>
      <c r="C4704" s="439" t="s">
        <v>10605</v>
      </c>
      <c r="D4704" s="449" t="s">
        <v>60</v>
      </c>
      <c r="E4704" s="449" t="s">
        <v>5365</v>
      </c>
      <c r="F4704" s="450">
        <v>75.78</v>
      </c>
      <c r="G4704" s="450">
        <v>78.03</v>
      </c>
      <c r="H4704" s="426">
        <f t="shared" si="73"/>
        <v>75.78</v>
      </c>
    </row>
    <row r="4705" spans="1:8" x14ac:dyDescent="0.25">
      <c r="A4705" s="449"/>
      <c r="B4705" s="449">
        <v>12436</v>
      </c>
      <c r="C4705" s="439" t="s">
        <v>10606</v>
      </c>
      <c r="D4705" s="449" t="s">
        <v>60</v>
      </c>
      <c r="E4705" s="449" t="s">
        <v>5365</v>
      </c>
      <c r="F4705" s="450">
        <v>539.77</v>
      </c>
      <c r="G4705" s="450">
        <v>555.76</v>
      </c>
      <c r="H4705" s="426">
        <f t="shared" si="73"/>
        <v>539.77</v>
      </c>
    </row>
    <row r="4706" spans="1:8" x14ac:dyDescent="0.25">
      <c r="A4706" s="449"/>
      <c r="B4706" s="449">
        <v>36357</v>
      </c>
      <c r="C4706" s="439" t="s">
        <v>10607</v>
      </c>
      <c r="D4706" s="449" t="s">
        <v>60</v>
      </c>
      <c r="E4706" s="449" t="s">
        <v>5365</v>
      </c>
      <c r="F4706" s="450">
        <v>142.69</v>
      </c>
      <c r="G4706" s="450">
        <v>161.34</v>
      </c>
      <c r="H4706" s="426">
        <f t="shared" si="73"/>
        <v>142.69</v>
      </c>
    </row>
    <row r="4707" spans="1:8" x14ac:dyDescent="0.25">
      <c r="A4707" s="449"/>
      <c r="B4707" s="449">
        <v>12424</v>
      </c>
      <c r="C4707" s="439" t="s">
        <v>10608</v>
      </c>
      <c r="D4707" s="449" t="s">
        <v>60</v>
      </c>
      <c r="E4707" s="449" t="s">
        <v>5365</v>
      </c>
      <c r="F4707" s="450">
        <v>97.26</v>
      </c>
      <c r="G4707" s="450">
        <v>100.14</v>
      </c>
      <c r="H4707" s="426">
        <f t="shared" si="73"/>
        <v>97.26</v>
      </c>
    </row>
    <row r="4708" spans="1:8" x14ac:dyDescent="0.25">
      <c r="A4708" s="449"/>
      <c r="B4708" s="449">
        <v>12440</v>
      </c>
      <c r="C4708" s="439" t="s">
        <v>10609</v>
      </c>
      <c r="D4708" s="449" t="s">
        <v>60</v>
      </c>
      <c r="E4708" s="449" t="s">
        <v>5365</v>
      </c>
      <c r="F4708" s="450">
        <v>94.01</v>
      </c>
      <c r="G4708" s="450">
        <v>96.8</v>
      </c>
      <c r="H4708" s="426">
        <f t="shared" si="73"/>
        <v>94.01</v>
      </c>
    </row>
    <row r="4709" spans="1:8" x14ac:dyDescent="0.25">
      <c r="A4709" s="449"/>
      <c r="B4709" s="449">
        <v>9884</v>
      </c>
      <c r="C4709" s="439" t="s">
        <v>10610</v>
      </c>
      <c r="D4709" s="449" t="s">
        <v>60</v>
      </c>
      <c r="E4709" s="449" t="s">
        <v>5365</v>
      </c>
      <c r="F4709" s="450">
        <v>70.12</v>
      </c>
      <c r="G4709" s="450">
        <v>72.2</v>
      </c>
      <c r="H4709" s="426">
        <f t="shared" si="73"/>
        <v>70.12</v>
      </c>
    </row>
    <row r="4710" spans="1:8" x14ac:dyDescent="0.25">
      <c r="A4710" s="449"/>
      <c r="B4710" s="449">
        <v>9888</v>
      </c>
      <c r="C4710" s="439" t="s">
        <v>10611</v>
      </c>
      <c r="D4710" s="449" t="s">
        <v>60</v>
      </c>
      <c r="E4710" s="449" t="s">
        <v>5365</v>
      </c>
      <c r="F4710" s="450">
        <v>56.34</v>
      </c>
      <c r="G4710" s="450">
        <v>58.01</v>
      </c>
      <c r="H4710" s="426">
        <f t="shared" si="73"/>
        <v>56.34</v>
      </c>
    </row>
    <row r="4711" spans="1:8" x14ac:dyDescent="0.25">
      <c r="A4711" s="449"/>
      <c r="B4711" s="449">
        <v>9886</v>
      </c>
      <c r="C4711" s="439" t="s">
        <v>10612</v>
      </c>
      <c r="D4711" s="449" t="s">
        <v>60</v>
      </c>
      <c r="E4711" s="449" t="s">
        <v>5365</v>
      </c>
      <c r="F4711" s="450">
        <v>33.67</v>
      </c>
      <c r="G4711" s="450">
        <v>34.67</v>
      </c>
      <c r="H4711" s="426">
        <f t="shared" si="73"/>
        <v>33.67</v>
      </c>
    </row>
    <row r="4712" spans="1:8" x14ac:dyDescent="0.25">
      <c r="A4712" s="449"/>
      <c r="B4712" s="449">
        <v>9883</v>
      </c>
      <c r="C4712" s="439" t="s">
        <v>10613</v>
      </c>
      <c r="D4712" s="449" t="s">
        <v>60</v>
      </c>
      <c r="E4712" s="449" t="s">
        <v>5365</v>
      </c>
      <c r="F4712" s="450">
        <v>24.59</v>
      </c>
      <c r="G4712" s="450">
        <v>25.31</v>
      </c>
      <c r="H4712" s="426">
        <f t="shared" si="73"/>
        <v>24.59</v>
      </c>
    </row>
    <row r="4713" spans="1:8" x14ac:dyDescent="0.25">
      <c r="A4713" s="449"/>
      <c r="B4713" s="449">
        <v>9889</v>
      </c>
      <c r="C4713" s="439" t="s">
        <v>10614</v>
      </c>
      <c r="D4713" s="449" t="s">
        <v>60</v>
      </c>
      <c r="E4713" s="449" t="s">
        <v>5365</v>
      </c>
      <c r="F4713" s="450">
        <v>170.61</v>
      </c>
      <c r="G4713" s="450">
        <v>175.66</v>
      </c>
      <c r="H4713" s="426">
        <f t="shared" si="73"/>
        <v>170.61</v>
      </c>
    </row>
    <row r="4714" spans="1:8" x14ac:dyDescent="0.25">
      <c r="A4714" s="449"/>
      <c r="B4714" s="449">
        <v>9887</v>
      </c>
      <c r="C4714" s="439" t="s">
        <v>10615</v>
      </c>
      <c r="D4714" s="449" t="s">
        <v>60</v>
      </c>
      <c r="E4714" s="449" t="s">
        <v>5365</v>
      </c>
      <c r="F4714" s="450">
        <v>103.12</v>
      </c>
      <c r="G4714" s="450">
        <v>106.17</v>
      </c>
      <c r="H4714" s="426">
        <f t="shared" si="73"/>
        <v>103.12</v>
      </c>
    </row>
    <row r="4715" spans="1:8" x14ac:dyDescent="0.25">
      <c r="A4715" s="449"/>
      <c r="B4715" s="449">
        <v>9890</v>
      </c>
      <c r="C4715" s="439" t="s">
        <v>10616</v>
      </c>
      <c r="D4715" s="449" t="s">
        <v>60</v>
      </c>
      <c r="E4715" s="449" t="s">
        <v>5365</v>
      </c>
      <c r="F4715" s="450">
        <v>264.31</v>
      </c>
      <c r="G4715" s="450">
        <v>272.14</v>
      </c>
      <c r="H4715" s="426">
        <f t="shared" si="73"/>
        <v>264.31</v>
      </c>
    </row>
    <row r="4716" spans="1:8" x14ac:dyDescent="0.25">
      <c r="A4716" s="449"/>
      <c r="B4716" s="449">
        <v>9885</v>
      </c>
      <c r="C4716" s="439" t="s">
        <v>10617</v>
      </c>
      <c r="D4716" s="449" t="s">
        <v>60</v>
      </c>
      <c r="E4716" s="449" t="s">
        <v>5365</v>
      </c>
      <c r="F4716" s="450">
        <v>32.56</v>
      </c>
      <c r="G4716" s="450">
        <v>33.520000000000003</v>
      </c>
      <c r="H4716" s="426">
        <f t="shared" si="73"/>
        <v>32.56</v>
      </c>
    </row>
    <row r="4717" spans="1:8" x14ac:dyDescent="0.25">
      <c r="A4717" s="449"/>
      <c r="B4717" s="449">
        <v>9891</v>
      </c>
      <c r="C4717" s="439" t="s">
        <v>10618</v>
      </c>
      <c r="D4717" s="449" t="s">
        <v>60</v>
      </c>
      <c r="E4717" s="449" t="s">
        <v>5365</v>
      </c>
      <c r="F4717" s="450">
        <v>371.05</v>
      </c>
      <c r="G4717" s="450">
        <v>382.04</v>
      </c>
      <c r="H4717" s="426">
        <f t="shared" si="73"/>
        <v>371.05</v>
      </c>
    </row>
    <row r="4718" spans="1:8" x14ac:dyDescent="0.25">
      <c r="A4718" s="449"/>
      <c r="B4718" s="449">
        <v>36316</v>
      </c>
      <c r="C4718" s="439" t="s">
        <v>10619</v>
      </c>
      <c r="D4718" s="449" t="s">
        <v>60</v>
      </c>
      <c r="E4718" s="449" t="s">
        <v>5365</v>
      </c>
      <c r="F4718" s="450">
        <v>23.25</v>
      </c>
      <c r="G4718" s="450">
        <v>26.29</v>
      </c>
      <c r="H4718" s="426">
        <f t="shared" si="73"/>
        <v>23.25</v>
      </c>
    </row>
    <row r="4719" spans="1:8" x14ac:dyDescent="0.25">
      <c r="A4719" s="449"/>
      <c r="B4719" s="449">
        <v>36313</v>
      </c>
      <c r="C4719" s="439" t="s">
        <v>10620</v>
      </c>
      <c r="D4719" s="449" t="s">
        <v>60</v>
      </c>
      <c r="E4719" s="449" t="s">
        <v>5365</v>
      </c>
      <c r="F4719" s="450">
        <v>14.93</v>
      </c>
      <c r="G4719" s="450">
        <v>16.88</v>
      </c>
      <c r="H4719" s="426">
        <f t="shared" si="73"/>
        <v>14.93</v>
      </c>
    </row>
    <row r="4720" spans="1:8" x14ac:dyDescent="0.25">
      <c r="A4720" s="449"/>
      <c r="B4720" s="449">
        <v>64</v>
      </c>
      <c r="C4720" s="439" t="s">
        <v>10621</v>
      </c>
      <c r="D4720" s="449" t="s">
        <v>60</v>
      </c>
      <c r="E4720" s="449" t="s">
        <v>5365</v>
      </c>
      <c r="F4720" s="450">
        <v>8.1199999999999992</v>
      </c>
      <c r="G4720" s="450">
        <v>5.43</v>
      </c>
      <c r="H4720" s="426">
        <f t="shared" si="73"/>
        <v>8.1199999999999992</v>
      </c>
    </row>
    <row r="4721" spans="1:8" x14ac:dyDescent="0.25">
      <c r="A4721" s="449"/>
      <c r="B4721" s="449">
        <v>37423</v>
      </c>
      <c r="C4721" s="439" t="s">
        <v>10622</v>
      </c>
      <c r="D4721" s="449" t="s">
        <v>60</v>
      </c>
      <c r="E4721" s="449" t="s">
        <v>5365</v>
      </c>
      <c r="F4721" s="450">
        <v>20.059999999999999</v>
      </c>
      <c r="G4721" s="450">
        <v>13.42</v>
      </c>
      <c r="H4721" s="426">
        <f t="shared" si="73"/>
        <v>20.059999999999999</v>
      </c>
    </row>
    <row r="4722" spans="1:8" x14ac:dyDescent="0.25">
      <c r="A4722" s="449"/>
      <c r="B4722" s="449">
        <v>9892</v>
      </c>
      <c r="C4722" s="439" t="s">
        <v>10623</v>
      </c>
      <c r="D4722" s="449" t="s">
        <v>60</v>
      </c>
      <c r="E4722" s="449" t="s">
        <v>5365</v>
      </c>
      <c r="F4722" s="450">
        <v>8.2799999999999994</v>
      </c>
      <c r="G4722" s="450">
        <v>7.94</v>
      </c>
      <c r="H4722" s="426">
        <f t="shared" si="73"/>
        <v>8.2799999999999994</v>
      </c>
    </row>
    <row r="4723" spans="1:8" x14ac:dyDescent="0.25">
      <c r="A4723" s="449"/>
      <c r="B4723" s="449">
        <v>9901</v>
      </c>
      <c r="C4723" s="439" t="s">
        <v>10624</v>
      </c>
      <c r="D4723" s="449" t="s">
        <v>60</v>
      </c>
      <c r="E4723" s="449" t="s">
        <v>5365</v>
      </c>
      <c r="F4723" s="450">
        <v>40.049999999999997</v>
      </c>
      <c r="G4723" s="450">
        <v>38.4</v>
      </c>
      <c r="H4723" s="426">
        <f t="shared" si="73"/>
        <v>40.049999999999997</v>
      </c>
    </row>
    <row r="4724" spans="1:8" x14ac:dyDescent="0.25">
      <c r="A4724" s="449"/>
      <c r="B4724" s="449">
        <v>9900</v>
      </c>
      <c r="C4724" s="439" t="s">
        <v>10625</v>
      </c>
      <c r="D4724" s="449" t="s">
        <v>60</v>
      </c>
      <c r="E4724" s="449" t="s">
        <v>5365</v>
      </c>
      <c r="F4724" s="450">
        <v>23.2</v>
      </c>
      <c r="G4724" s="450">
        <v>22.25</v>
      </c>
      <c r="H4724" s="426">
        <f t="shared" si="73"/>
        <v>23.2</v>
      </c>
    </row>
    <row r="4725" spans="1:8" x14ac:dyDescent="0.25">
      <c r="A4725" s="449"/>
      <c r="B4725" s="449">
        <v>9899</v>
      </c>
      <c r="C4725" s="439" t="s">
        <v>10626</v>
      </c>
      <c r="D4725" s="449" t="s">
        <v>60</v>
      </c>
      <c r="E4725" s="449" t="s">
        <v>5365</v>
      </c>
      <c r="F4725" s="450">
        <v>10.4</v>
      </c>
      <c r="G4725" s="450">
        <v>9.98</v>
      </c>
      <c r="H4725" s="426">
        <f t="shared" si="73"/>
        <v>10.4</v>
      </c>
    </row>
    <row r="4726" spans="1:8" x14ac:dyDescent="0.25">
      <c r="A4726" s="449"/>
      <c r="B4726" s="449">
        <v>9908</v>
      </c>
      <c r="C4726" s="439" t="s">
        <v>10627</v>
      </c>
      <c r="D4726" s="449" t="s">
        <v>60</v>
      </c>
      <c r="E4726" s="449" t="s">
        <v>5365</v>
      </c>
      <c r="F4726" s="450">
        <v>467.74</v>
      </c>
      <c r="G4726" s="450">
        <v>448.48</v>
      </c>
      <c r="H4726" s="426">
        <f t="shared" si="73"/>
        <v>467.74</v>
      </c>
    </row>
    <row r="4727" spans="1:8" x14ac:dyDescent="0.25">
      <c r="A4727" s="449"/>
      <c r="B4727" s="449">
        <v>9905</v>
      </c>
      <c r="C4727" s="439" t="s">
        <v>10628</v>
      </c>
      <c r="D4727" s="449" t="s">
        <v>60</v>
      </c>
      <c r="E4727" s="449" t="s">
        <v>5365</v>
      </c>
      <c r="F4727" s="450">
        <v>8.14</v>
      </c>
      <c r="G4727" s="450">
        <v>7.8</v>
      </c>
      <c r="H4727" s="426">
        <f t="shared" si="73"/>
        <v>8.14</v>
      </c>
    </row>
    <row r="4728" spans="1:8" x14ac:dyDescent="0.25">
      <c r="A4728" s="449"/>
      <c r="B4728" s="449">
        <v>9906</v>
      </c>
      <c r="C4728" s="439" t="s">
        <v>10629</v>
      </c>
      <c r="D4728" s="449" t="s">
        <v>60</v>
      </c>
      <c r="E4728" s="449" t="s">
        <v>5365</v>
      </c>
      <c r="F4728" s="450">
        <v>9.81</v>
      </c>
      <c r="G4728" s="450">
        <v>9.41</v>
      </c>
      <c r="H4728" s="426">
        <f t="shared" si="73"/>
        <v>9.81</v>
      </c>
    </row>
    <row r="4729" spans="1:8" x14ac:dyDescent="0.25">
      <c r="A4729" s="449"/>
      <c r="B4729" s="449">
        <v>9895</v>
      </c>
      <c r="C4729" s="439" t="s">
        <v>10630</v>
      </c>
      <c r="D4729" s="449" t="s">
        <v>60</v>
      </c>
      <c r="E4729" s="449" t="s">
        <v>5365</v>
      </c>
      <c r="F4729" s="450">
        <v>16.52</v>
      </c>
      <c r="G4729" s="450">
        <v>15.84</v>
      </c>
      <c r="H4729" s="426">
        <f t="shared" si="73"/>
        <v>16.52</v>
      </c>
    </row>
    <row r="4730" spans="1:8" x14ac:dyDescent="0.25">
      <c r="A4730" s="449"/>
      <c r="B4730" s="449">
        <v>9894</v>
      </c>
      <c r="C4730" s="439" t="s">
        <v>10631</v>
      </c>
      <c r="D4730" s="449" t="s">
        <v>60</v>
      </c>
      <c r="E4730" s="449" t="s">
        <v>5365</v>
      </c>
      <c r="F4730" s="450">
        <v>31.78</v>
      </c>
      <c r="G4730" s="450">
        <v>30.47</v>
      </c>
      <c r="H4730" s="426">
        <f t="shared" si="73"/>
        <v>31.78</v>
      </c>
    </row>
    <row r="4731" spans="1:8" x14ac:dyDescent="0.25">
      <c r="A4731" s="449"/>
      <c r="B4731" s="449">
        <v>9897</v>
      </c>
      <c r="C4731" s="439" t="s">
        <v>10632</v>
      </c>
      <c r="D4731" s="449" t="s">
        <v>60</v>
      </c>
      <c r="E4731" s="449" t="s">
        <v>5365</v>
      </c>
      <c r="F4731" s="450">
        <v>33.93</v>
      </c>
      <c r="G4731" s="450">
        <v>32.54</v>
      </c>
      <c r="H4731" s="426">
        <f t="shared" si="73"/>
        <v>33.93</v>
      </c>
    </row>
    <row r="4732" spans="1:8" x14ac:dyDescent="0.25">
      <c r="A4732" s="449"/>
      <c r="B4732" s="449">
        <v>9910</v>
      </c>
      <c r="C4732" s="439" t="s">
        <v>10633</v>
      </c>
      <c r="D4732" s="449" t="s">
        <v>60</v>
      </c>
      <c r="E4732" s="449" t="s">
        <v>5365</v>
      </c>
      <c r="F4732" s="450">
        <v>88.29</v>
      </c>
      <c r="G4732" s="450">
        <v>84.65</v>
      </c>
      <c r="H4732" s="426">
        <f t="shared" si="73"/>
        <v>88.29</v>
      </c>
    </row>
    <row r="4733" spans="1:8" x14ac:dyDescent="0.25">
      <c r="A4733" s="449"/>
      <c r="B4733" s="449">
        <v>9909</v>
      </c>
      <c r="C4733" s="439" t="s">
        <v>10634</v>
      </c>
      <c r="D4733" s="449" t="s">
        <v>60</v>
      </c>
      <c r="E4733" s="449" t="s">
        <v>5365</v>
      </c>
      <c r="F4733" s="450">
        <v>179.81</v>
      </c>
      <c r="G4733" s="450">
        <v>172.41</v>
      </c>
      <c r="H4733" s="426">
        <f t="shared" si="73"/>
        <v>179.81</v>
      </c>
    </row>
    <row r="4734" spans="1:8" x14ac:dyDescent="0.25">
      <c r="A4734" s="449"/>
      <c r="B4734" s="449">
        <v>9907</v>
      </c>
      <c r="C4734" s="439" t="s">
        <v>10635</v>
      </c>
      <c r="D4734" s="449" t="s">
        <v>60</v>
      </c>
      <c r="E4734" s="449" t="s">
        <v>5365</v>
      </c>
      <c r="F4734" s="450">
        <v>212.3</v>
      </c>
      <c r="G4734" s="450">
        <v>203.56</v>
      </c>
      <c r="H4734" s="426">
        <f t="shared" si="73"/>
        <v>212.3</v>
      </c>
    </row>
    <row r="4735" spans="1:8" x14ac:dyDescent="0.25">
      <c r="A4735" s="449"/>
      <c r="B4735" s="449">
        <v>20973</v>
      </c>
      <c r="C4735" s="439" t="s">
        <v>10636</v>
      </c>
      <c r="D4735" s="449" t="s">
        <v>60</v>
      </c>
      <c r="E4735" s="449" t="s">
        <v>5365</v>
      </c>
      <c r="F4735" s="450">
        <v>101.05</v>
      </c>
      <c r="G4735" s="450">
        <v>202.56</v>
      </c>
      <c r="H4735" s="426">
        <f t="shared" si="73"/>
        <v>101.05</v>
      </c>
    </row>
    <row r="4736" spans="1:8" x14ac:dyDescent="0.25">
      <c r="A4736" s="449"/>
      <c r="B4736" s="449">
        <v>20974</v>
      </c>
      <c r="C4736" s="439" t="s">
        <v>10637</v>
      </c>
      <c r="D4736" s="449" t="s">
        <v>60</v>
      </c>
      <c r="E4736" s="449" t="s">
        <v>5365</v>
      </c>
      <c r="F4736" s="450">
        <v>144.57</v>
      </c>
      <c r="G4736" s="450">
        <v>289.79000000000002</v>
      </c>
      <c r="H4736" s="426">
        <f t="shared" si="73"/>
        <v>144.57</v>
      </c>
    </row>
    <row r="4737" spans="1:8" x14ac:dyDescent="0.25">
      <c r="A4737" s="449"/>
      <c r="B4737" s="449">
        <v>37989</v>
      </c>
      <c r="C4737" s="439" t="s">
        <v>10638</v>
      </c>
      <c r="D4737" s="449" t="s">
        <v>60</v>
      </c>
      <c r="E4737" s="449" t="s">
        <v>5365</v>
      </c>
      <c r="F4737" s="450">
        <v>19.03</v>
      </c>
      <c r="G4737" s="450">
        <v>14.82</v>
      </c>
      <c r="H4737" s="426">
        <f t="shared" si="73"/>
        <v>19.03</v>
      </c>
    </row>
    <row r="4738" spans="1:8" x14ac:dyDescent="0.25">
      <c r="A4738" s="449"/>
      <c r="B4738" s="449">
        <v>37990</v>
      </c>
      <c r="C4738" s="439" t="s">
        <v>10639</v>
      </c>
      <c r="D4738" s="449" t="s">
        <v>60</v>
      </c>
      <c r="E4738" s="449" t="s">
        <v>5365</v>
      </c>
      <c r="F4738" s="450">
        <v>20.98</v>
      </c>
      <c r="G4738" s="450">
        <v>16.34</v>
      </c>
      <c r="H4738" s="426">
        <f t="shared" si="73"/>
        <v>20.98</v>
      </c>
    </row>
    <row r="4739" spans="1:8" x14ac:dyDescent="0.25">
      <c r="A4739" s="449"/>
      <c r="B4739" s="449">
        <v>37991</v>
      </c>
      <c r="C4739" s="439" t="s">
        <v>10640</v>
      </c>
      <c r="D4739" s="449" t="s">
        <v>60</v>
      </c>
      <c r="E4739" s="449" t="s">
        <v>5365</v>
      </c>
      <c r="F4739" s="450">
        <v>27.93</v>
      </c>
      <c r="G4739" s="450">
        <v>21.75</v>
      </c>
      <c r="H4739" s="426">
        <f t="shared" si="73"/>
        <v>27.93</v>
      </c>
    </row>
    <row r="4740" spans="1:8" x14ac:dyDescent="0.25">
      <c r="A4740" s="449"/>
      <c r="B4740" s="449">
        <v>37992</v>
      </c>
      <c r="C4740" s="439" t="s">
        <v>10641</v>
      </c>
      <c r="D4740" s="449" t="s">
        <v>60</v>
      </c>
      <c r="E4740" s="449" t="s">
        <v>5365</v>
      </c>
      <c r="F4740" s="450">
        <v>43.33</v>
      </c>
      <c r="G4740" s="450">
        <v>33.75</v>
      </c>
      <c r="H4740" s="426">
        <f t="shared" si="73"/>
        <v>43.33</v>
      </c>
    </row>
    <row r="4741" spans="1:8" x14ac:dyDescent="0.25">
      <c r="A4741" s="449"/>
      <c r="B4741" s="449">
        <v>37993</v>
      </c>
      <c r="C4741" s="439" t="s">
        <v>10642</v>
      </c>
      <c r="D4741" s="449" t="s">
        <v>60</v>
      </c>
      <c r="E4741" s="449" t="s">
        <v>5365</v>
      </c>
      <c r="F4741" s="450">
        <v>65.75</v>
      </c>
      <c r="G4741" s="450">
        <v>51.21</v>
      </c>
      <c r="H4741" s="426">
        <f t="shared" si="73"/>
        <v>65.75</v>
      </c>
    </row>
    <row r="4742" spans="1:8" x14ac:dyDescent="0.25">
      <c r="A4742" s="449"/>
      <c r="B4742" s="449">
        <v>37994</v>
      </c>
      <c r="C4742" s="439" t="s">
        <v>10643</v>
      </c>
      <c r="D4742" s="449" t="s">
        <v>60</v>
      </c>
      <c r="E4742" s="449" t="s">
        <v>5365</v>
      </c>
      <c r="F4742" s="450">
        <v>156.56</v>
      </c>
      <c r="G4742" s="450">
        <v>121.93</v>
      </c>
      <c r="H4742" s="426">
        <f t="shared" si="73"/>
        <v>156.56</v>
      </c>
    </row>
    <row r="4743" spans="1:8" x14ac:dyDescent="0.25">
      <c r="A4743" s="449"/>
      <c r="B4743" s="449">
        <v>37995</v>
      </c>
      <c r="C4743" s="439" t="s">
        <v>10644</v>
      </c>
      <c r="D4743" s="449" t="s">
        <v>60</v>
      </c>
      <c r="E4743" s="449" t="s">
        <v>5365</v>
      </c>
      <c r="F4743" s="450">
        <v>204.07</v>
      </c>
      <c r="G4743" s="450">
        <v>158.93</v>
      </c>
      <c r="H4743" s="426">
        <f t="shared" si="73"/>
        <v>204.07</v>
      </c>
    </row>
    <row r="4744" spans="1:8" x14ac:dyDescent="0.25">
      <c r="A4744" s="449"/>
      <c r="B4744" s="449">
        <v>37996</v>
      </c>
      <c r="C4744" s="439" t="s">
        <v>10645</v>
      </c>
      <c r="D4744" s="449" t="s">
        <v>60</v>
      </c>
      <c r="E4744" s="449" t="s">
        <v>5365</v>
      </c>
      <c r="F4744" s="450">
        <v>310.75</v>
      </c>
      <c r="G4744" s="450">
        <v>242.01</v>
      </c>
      <c r="H4744" s="426">
        <f t="shared" si="73"/>
        <v>310.75</v>
      </c>
    </row>
    <row r="4745" spans="1:8" x14ac:dyDescent="0.25">
      <c r="A4745" s="449"/>
      <c r="B4745" s="449">
        <v>45267</v>
      </c>
      <c r="C4745" s="439" t="s">
        <v>13676</v>
      </c>
      <c r="D4745" s="449" t="s">
        <v>60</v>
      </c>
      <c r="E4745" s="449" t="s">
        <v>5365</v>
      </c>
      <c r="F4745" s="450">
        <v>216.35</v>
      </c>
      <c r="G4745" s="450">
        <v>198.42</v>
      </c>
      <c r="H4745" s="426">
        <f t="shared" si="73"/>
        <v>216.35</v>
      </c>
    </row>
    <row r="4746" spans="1:8" x14ac:dyDescent="0.25">
      <c r="A4746" s="449"/>
      <c r="B4746" s="449">
        <v>38604</v>
      </c>
      <c r="C4746" s="439" t="s">
        <v>10646</v>
      </c>
      <c r="D4746" s="449" t="s">
        <v>60</v>
      </c>
      <c r="E4746" s="449" t="s">
        <v>5365</v>
      </c>
      <c r="F4746" s="450"/>
      <c r="G4746" s="450">
        <v>201374.82</v>
      </c>
      <c r="H4746" s="426">
        <f t="shared" si="73"/>
        <v>201374.82</v>
      </c>
    </row>
    <row r="4747" spans="1:8" x14ac:dyDescent="0.25">
      <c r="A4747" s="449"/>
      <c r="B4747" s="449">
        <v>10601</v>
      </c>
      <c r="C4747" s="439" t="s">
        <v>10647</v>
      </c>
      <c r="D4747" s="449" t="s">
        <v>60</v>
      </c>
      <c r="E4747" s="449" t="s">
        <v>5365</v>
      </c>
      <c r="F4747" s="450"/>
      <c r="G4747" s="450">
        <v>3917142.05</v>
      </c>
      <c r="H4747" s="426">
        <f t="shared" si="73"/>
        <v>3917142.05</v>
      </c>
    </row>
    <row r="4748" spans="1:8" x14ac:dyDescent="0.25">
      <c r="A4748" s="449"/>
      <c r="B4748" s="449">
        <v>44469</v>
      </c>
      <c r="C4748" s="439" t="s">
        <v>13677</v>
      </c>
      <c r="D4748" s="449" t="s">
        <v>60</v>
      </c>
      <c r="E4748" s="449" t="s">
        <v>5365</v>
      </c>
      <c r="F4748" s="450"/>
      <c r="G4748" s="450">
        <v>10313696.779999999</v>
      </c>
      <c r="H4748" s="426">
        <f t="shared" ref="H4748:H4811" si="74">IF(F4748&gt;0,F4748,G4748)</f>
        <v>10313696.779999999</v>
      </c>
    </row>
    <row r="4749" spans="1:8" x14ac:dyDescent="0.25">
      <c r="A4749" s="449"/>
      <c r="B4749" s="449">
        <v>9914</v>
      </c>
      <c r="C4749" s="439" t="s">
        <v>10648</v>
      </c>
      <c r="D4749" s="449" t="s">
        <v>60</v>
      </c>
      <c r="E4749" s="449" t="s">
        <v>6189</v>
      </c>
      <c r="F4749" s="450"/>
      <c r="G4749" s="450">
        <v>712400</v>
      </c>
      <c r="H4749" s="426">
        <f t="shared" si="74"/>
        <v>712400</v>
      </c>
    </row>
    <row r="4750" spans="1:8" x14ac:dyDescent="0.25">
      <c r="A4750" s="449"/>
      <c r="B4750" s="449">
        <v>36485</v>
      </c>
      <c r="C4750" s="439" t="s">
        <v>10649</v>
      </c>
      <c r="D4750" s="449" t="s">
        <v>60</v>
      </c>
      <c r="E4750" s="449" t="s">
        <v>5365</v>
      </c>
      <c r="F4750" s="450"/>
      <c r="G4750" s="450">
        <v>755845.38</v>
      </c>
      <c r="H4750" s="426">
        <f t="shared" si="74"/>
        <v>755845.38</v>
      </c>
    </row>
    <row r="4751" spans="1:8" x14ac:dyDescent="0.25">
      <c r="A4751" s="449"/>
      <c r="B4751" s="449">
        <v>9912</v>
      </c>
      <c r="C4751" s="439" t="s">
        <v>10650</v>
      </c>
      <c r="D4751" s="449" t="s">
        <v>60</v>
      </c>
      <c r="E4751" s="449" t="s">
        <v>6189</v>
      </c>
      <c r="F4751" s="450"/>
      <c r="G4751" s="450">
        <v>3188995</v>
      </c>
      <c r="H4751" s="426">
        <f t="shared" si="74"/>
        <v>3188995</v>
      </c>
    </row>
    <row r="4752" spans="1:8" x14ac:dyDescent="0.25">
      <c r="A4752" s="449"/>
      <c r="B4752" s="449">
        <v>9921</v>
      </c>
      <c r="C4752" s="439" t="s">
        <v>10651</v>
      </c>
      <c r="D4752" s="449" t="s">
        <v>60</v>
      </c>
      <c r="E4752" s="449" t="s">
        <v>5365</v>
      </c>
      <c r="F4752" s="450"/>
      <c r="G4752" s="450">
        <v>1645034.46</v>
      </c>
      <c r="H4752" s="426">
        <f t="shared" si="74"/>
        <v>1645034.46</v>
      </c>
    </row>
    <row r="4753" spans="1:8" x14ac:dyDescent="0.25">
      <c r="A4753" s="449"/>
      <c r="B4753" s="449">
        <v>21112</v>
      </c>
      <c r="C4753" s="439" t="s">
        <v>10652</v>
      </c>
      <c r="D4753" s="449" t="s">
        <v>60</v>
      </c>
      <c r="E4753" s="449" t="s">
        <v>5365</v>
      </c>
      <c r="F4753" s="450">
        <v>339.97</v>
      </c>
      <c r="G4753" s="450">
        <v>331.32</v>
      </c>
      <c r="H4753" s="426">
        <f t="shared" si="74"/>
        <v>339.97</v>
      </c>
    </row>
    <row r="4754" spans="1:8" x14ac:dyDescent="0.25">
      <c r="A4754" s="449"/>
      <c r="B4754" s="449">
        <v>10228</v>
      </c>
      <c r="C4754" s="439" t="s">
        <v>10653</v>
      </c>
      <c r="D4754" s="449" t="s">
        <v>60</v>
      </c>
      <c r="E4754" s="449" t="s">
        <v>6189</v>
      </c>
      <c r="F4754" s="450">
        <v>394.95</v>
      </c>
      <c r="G4754" s="450">
        <v>384.9</v>
      </c>
      <c r="H4754" s="426">
        <f t="shared" si="74"/>
        <v>394.95</v>
      </c>
    </row>
    <row r="4755" spans="1:8" x14ac:dyDescent="0.25">
      <c r="A4755" s="449"/>
      <c r="B4755" s="449">
        <v>11781</v>
      </c>
      <c r="C4755" s="439" t="s">
        <v>10654</v>
      </c>
      <c r="D4755" s="449" t="s">
        <v>60</v>
      </c>
      <c r="E4755" s="449" t="s">
        <v>5365</v>
      </c>
      <c r="F4755" s="450">
        <v>319.95999999999998</v>
      </c>
      <c r="G4755" s="450">
        <v>311.81</v>
      </c>
      <c r="H4755" s="426">
        <f t="shared" si="74"/>
        <v>319.95999999999998</v>
      </c>
    </row>
    <row r="4756" spans="1:8" x14ac:dyDescent="0.25">
      <c r="A4756" s="449"/>
      <c r="B4756" s="449">
        <v>37588</v>
      </c>
      <c r="C4756" s="439" t="s">
        <v>13678</v>
      </c>
      <c r="D4756" s="449" t="s">
        <v>60</v>
      </c>
      <c r="E4756" s="449" t="s">
        <v>5365</v>
      </c>
      <c r="F4756" s="450">
        <v>93.69</v>
      </c>
      <c r="G4756" s="450">
        <v>53.29</v>
      </c>
      <c r="H4756" s="426">
        <f t="shared" si="74"/>
        <v>93.69</v>
      </c>
    </row>
    <row r="4757" spans="1:8" x14ac:dyDescent="0.25">
      <c r="A4757" s="449"/>
      <c r="B4757" s="449">
        <v>11751</v>
      </c>
      <c r="C4757" s="439" t="s">
        <v>10655</v>
      </c>
      <c r="D4757" s="449" t="s">
        <v>60</v>
      </c>
      <c r="E4757" s="449" t="s">
        <v>5365</v>
      </c>
      <c r="F4757" s="450">
        <v>179.86</v>
      </c>
      <c r="G4757" s="450">
        <v>109.07</v>
      </c>
      <c r="H4757" s="426">
        <f t="shared" si="74"/>
        <v>179.86</v>
      </c>
    </row>
    <row r="4758" spans="1:8" x14ac:dyDescent="0.25">
      <c r="A4758" s="449"/>
      <c r="B4758" s="449">
        <v>11750</v>
      </c>
      <c r="C4758" s="439" t="s">
        <v>10656</v>
      </c>
      <c r="D4758" s="449" t="s">
        <v>60</v>
      </c>
      <c r="E4758" s="449" t="s">
        <v>5365</v>
      </c>
      <c r="F4758" s="450">
        <v>149.26</v>
      </c>
      <c r="G4758" s="450">
        <v>90.51</v>
      </c>
      <c r="H4758" s="426">
        <f t="shared" si="74"/>
        <v>149.26</v>
      </c>
    </row>
    <row r="4759" spans="1:8" x14ac:dyDescent="0.25">
      <c r="A4759" s="449"/>
      <c r="B4759" s="449">
        <v>11746</v>
      </c>
      <c r="C4759" s="439" t="s">
        <v>10657</v>
      </c>
      <c r="D4759" s="449" t="s">
        <v>60</v>
      </c>
      <c r="E4759" s="449" t="s">
        <v>5365</v>
      </c>
      <c r="F4759" s="450">
        <v>100.14</v>
      </c>
      <c r="G4759" s="450">
        <v>60.73</v>
      </c>
      <c r="H4759" s="426">
        <f t="shared" si="74"/>
        <v>100.14</v>
      </c>
    </row>
    <row r="4760" spans="1:8" x14ac:dyDescent="0.25">
      <c r="A4760" s="449"/>
      <c r="B4760" s="449">
        <v>11748</v>
      </c>
      <c r="C4760" s="439" t="s">
        <v>10658</v>
      </c>
      <c r="D4760" s="449" t="s">
        <v>60</v>
      </c>
      <c r="E4760" s="449" t="s">
        <v>5365</v>
      </c>
      <c r="F4760" s="450">
        <v>64.260000000000005</v>
      </c>
      <c r="G4760" s="450">
        <v>38.97</v>
      </c>
      <c r="H4760" s="426">
        <f t="shared" si="74"/>
        <v>64.260000000000005</v>
      </c>
    </row>
    <row r="4761" spans="1:8" x14ac:dyDescent="0.25">
      <c r="A4761" s="449"/>
      <c r="B4761" s="449">
        <v>11747</v>
      </c>
      <c r="C4761" s="439" t="s">
        <v>10659</v>
      </c>
      <c r="D4761" s="449" t="s">
        <v>60</v>
      </c>
      <c r="E4761" s="449" t="s">
        <v>5365</v>
      </c>
      <c r="F4761" s="450">
        <v>277.35000000000002</v>
      </c>
      <c r="G4761" s="450">
        <v>168.19</v>
      </c>
      <c r="H4761" s="426">
        <f t="shared" si="74"/>
        <v>277.35000000000002</v>
      </c>
    </row>
    <row r="4762" spans="1:8" x14ac:dyDescent="0.25">
      <c r="A4762" s="449"/>
      <c r="B4762" s="449">
        <v>11749</v>
      </c>
      <c r="C4762" s="439" t="s">
        <v>10660</v>
      </c>
      <c r="D4762" s="449" t="s">
        <v>60</v>
      </c>
      <c r="E4762" s="449" t="s">
        <v>5365</v>
      </c>
      <c r="F4762" s="450">
        <v>74.180000000000007</v>
      </c>
      <c r="G4762" s="450">
        <v>44.98</v>
      </c>
      <c r="H4762" s="426">
        <f t="shared" si="74"/>
        <v>74.180000000000007</v>
      </c>
    </row>
    <row r="4763" spans="1:8" x14ac:dyDescent="0.25">
      <c r="A4763" s="449"/>
      <c r="B4763" s="449">
        <v>10236</v>
      </c>
      <c r="C4763" s="439" t="s">
        <v>10661</v>
      </c>
      <c r="D4763" s="449" t="s">
        <v>60</v>
      </c>
      <c r="E4763" s="449" t="s">
        <v>5365</v>
      </c>
      <c r="F4763" s="450">
        <v>153.6</v>
      </c>
      <c r="G4763" s="450">
        <v>175.74</v>
      </c>
      <c r="H4763" s="426">
        <f t="shared" si="74"/>
        <v>153.6</v>
      </c>
    </row>
    <row r="4764" spans="1:8" x14ac:dyDescent="0.25">
      <c r="A4764" s="449"/>
      <c r="B4764" s="449">
        <v>10233</v>
      </c>
      <c r="C4764" s="439" t="s">
        <v>10662</v>
      </c>
      <c r="D4764" s="449" t="s">
        <v>60</v>
      </c>
      <c r="E4764" s="449" t="s">
        <v>5365</v>
      </c>
      <c r="F4764" s="450">
        <v>143.94</v>
      </c>
      <c r="G4764" s="450">
        <v>164.69</v>
      </c>
      <c r="H4764" s="426">
        <f t="shared" si="74"/>
        <v>143.94</v>
      </c>
    </row>
    <row r="4765" spans="1:8" x14ac:dyDescent="0.25">
      <c r="A4765" s="449"/>
      <c r="B4765" s="449">
        <v>10234</v>
      </c>
      <c r="C4765" s="439" t="s">
        <v>10663</v>
      </c>
      <c r="D4765" s="449" t="s">
        <v>60</v>
      </c>
      <c r="E4765" s="449" t="s">
        <v>5365</v>
      </c>
      <c r="F4765" s="450">
        <v>90.67</v>
      </c>
      <c r="G4765" s="450">
        <v>103.74</v>
      </c>
      <c r="H4765" s="426">
        <f t="shared" si="74"/>
        <v>90.67</v>
      </c>
    </row>
    <row r="4766" spans="1:8" x14ac:dyDescent="0.25">
      <c r="A4766" s="449"/>
      <c r="B4766" s="449">
        <v>10231</v>
      </c>
      <c r="C4766" s="439" t="s">
        <v>10664</v>
      </c>
      <c r="D4766" s="449" t="s">
        <v>60</v>
      </c>
      <c r="E4766" s="449" t="s">
        <v>5365</v>
      </c>
      <c r="F4766" s="450">
        <v>415.79</v>
      </c>
      <c r="G4766" s="450">
        <v>475.72</v>
      </c>
      <c r="H4766" s="426">
        <f t="shared" si="74"/>
        <v>415.79</v>
      </c>
    </row>
    <row r="4767" spans="1:8" x14ac:dyDescent="0.25">
      <c r="A4767" s="449"/>
      <c r="B4767" s="449">
        <v>10232</v>
      </c>
      <c r="C4767" s="439" t="s">
        <v>10665</v>
      </c>
      <c r="D4767" s="449" t="s">
        <v>60</v>
      </c>
      <c r="E4767" s="449" t="s">
        <v>5365</v>
      </c>
      <c r="F4767" s="450">
        <v>232.67</v>
      </c>
      <c r="G4767" s="450">
        <v>266.2</v>
      </c>
      <c r="H4767" s="426">
        <f t="shared" si="74"/>
        <v>232.67</v>
      </c>
    </row>
    <row r="4768" spans="1:8" x14ac:dyDescent="0.25">
      <c r="A4768" s="449"/>
      <c r="B4768" s="449">
        <v>10235</v>
      </c>
      <c r="C4768" s="439" t="s">
        <v>10666</v>
      </c>
      <c r="D4768" s="449" t="s">
        <v>60</v>
      </c>
      <c r="E4768" s="449" t="s">
        <v>5365</v>
      </c>
      <c r="F4768" s="450">
        <v>570</v>
      </c>
      <c r="G4768" s="450">
        <v>652.16</v>
      </c>
      <c r="H4768" s="426">
        <f t="shared" si="74"/>
        <v>570</v>
      </c>
    </row>
    <row r="4769" spans="1:8" x14ac:dyDescent="0.25">
      <c r="A4769" s="449"/>
      <c r="B4769" s="449">
        <v>10229</v>
      </c>
      <c r="C4769" s="439" t="s">
        <v>10667</v>
      </c>
      <c r="D4769" s="449" t="s">
        <v>60</v>
      </c>
      <c r="E4769" s="449" t="s">
        <v>6189</v>
      </c>
      <c r="F4769" s="450">
        <v>82</v>
      </c>
      <c r="G4769" s="450">
        <v>93.82</v>
      </c>
      <c r="H4769" s="426">
        <f t="shared" si="74"/>
        <v>82</v>
      </c>
    </row>
    <row r="4770" spans="1:8" x14ac:dyDescent="0.25">
      <c r="A4770" s="449"/>
      <c r="B4770" s="449">
        <v>10230</v>
      </c>
      <c r="C4770" s="439" t="s">
        <v>10668</v>
      </c>
      <c r="D4770" s="449" t="s">
        <v>60</v>
      </c>
      <c r="E4770" s="449" t="s">
        <v>5365</v>
      </c>
      <c r="F4770" s="450">
        <v>1003.14</v>
      </c>
      <c r="G4770" s="450">
        <v>1147.74</v>
      </c>
      <c r="H4770" s="426">
        <f t="shared" si="74"/>
        <v>1003.14</v>
      </c>
    </row>
    <row r="4771" spans="1:8" x14ac:dyDescent="0.25">
      <c r="A4771" s="449"/>
      <c r="B4771" s="449">
        <v>10409</v>
      </c>
      <c r="C4771" s="439" t="s">
        <v>10669</v>
      </c>
      <c r="D4771" s="449" t="s">
        <v>60</v>
      </c>
      <c r="E4771" s="449" t="s">
        <v>5365</v>
      </c>
      <c r="F4771" s="450">
        <v>298.02</v>
      </c>
      <c r="G4771" s="450">
        <v>340.98</v>
      </c>
      <c r="H4771" s="426">
        <f t="shared" si="74"/>
        <v>298.02</v>
      </c>
    </row>
    <row r="4772" spans="1:8" x14ac:dyDescent="0.25">
      <c r="A4772" s="449"/>
      <c r="B4772" s="449">
        <v>10411</v>
      </c>
      <c r="C4772" s="439" t="s">
        <v>10670</v>
      </c>
      <c r="D4772" s="449" t="s">
        <v>60</v>
      </c>
      <c r="E4772" s="449" t="s">
        <v>5365</v>
      </c>
      <c r="F4772" s="450">
        <v>266.67</v>
      </c>
      <c r="G4772" s="450">
        <v>305.11</v>
      </c>
      <c r="H4772" s="426">
        <f t="shared" si="74"/>
        <v>266.67</v>
      </c>
    </row>
    <row r="4773" spans="1:8" x14ac:dyDescent="0.25">
      <c r="A4773" s="449"/>
      <c r="B4773" s="449">
        <v>10410</v>
      </c>
      <c r="C4773" s="439" t="s">
        <v>10671</v>
      </c>
      <c r="D4773" s="449" t="s">
        <v>60</v>
      </c>
      <c r="E4773" s="449" t="s">
        <v>5365</v>
      </c>
      <c r="F4773" s="450">
        <v>178.13</v>
      </c>
      <c r="G4773" s="450">
        <v>203.81</v>
      </c>
      <c r="H4773" s="426">
        <f t="shared" si="74"/>
        <v>178.13</v>
      </c>
    </row>
    <row r="4774" spans="1:8" x14ac:dyDescent="0.25">
      <c r="A4774" s="449"/>
      <c r="B4774" s="449">
        <v>10404</v>
      </c>
      <c r="C4774" s="439" t="s">
        <v>10672</v>
      </c>
      <c r="D4774" s="449" t="s">
        <v>60</v>
      </c>
      <c r="E4774" s="449" t="s">
        <v>5365</v>
      </c>
      <c r="F4774" s="450">
        <v>108.15</v>
      </c>
      <c r="G4774" s="450">
        <v>123.74</v>
      </c>
      <c r="H4774" s="426">
        <f t="shared" si="74"/>
        <v>108.15</v>
      </c>
    </row>
    <row r="4775" spans="1:8" x14ac:dyDescent="0.25">
      <c r="A4775" s="449"/>
      <c r="B4775" s="449">
        <v>10405</v>
      </c>
      <c r="C4775" s="439" t="s">
        <v>10673</v>
      </c>
      <c r="D4775" s="449" t="s">
        <v>60</v>
      </c>
      <c r="E4775" s="449" t="s">
        <v>5365</v>
      </c>
      <c r="F4775" s="450">
        <v>597.09</v>
      </c>
      <c r="G4775" s="450">
        <v>683.16</v>
      </c>
      <c r="H4775" s="426">
        <f t="shared" si="74"/>
        <v>597.09</v>
      </c>
    </row>
    <row r="4776" spans="1:8" x14ac:dyDescent="0.25">
      <c r="A4776" s="449"/>
      <c r="B4776" s="449">
        <v>10408</v>
      </c>
      <c r="C4776" s="439" t="s">
        <v>10674</v>
      </c>
      <c r="D4776" s="449" t="s">
        <v>60</v>
      </c>
      <c r="E4776" s="449" t="s">
        <v>5365</v>
      </c>
      <c r="F4776" s="450">
        <v>417.53</v>
      </c>
      <c r="G4776" s="450">
        <v>477.72</v>
      </c>
      <c r="H4776" s="426">
        <f t="shared" si="74"/>
        <v>417.53</v>
      </c>
    </row>
    <row r="4777" spans="1:8" x14ac:dyDescent="0.25">
      <c r="A4777" s="449"/>
      <c r="B4777" s="449">
        <v>10406</v>
      </c>
      <c r="C4777" s="439" t="s">
        <v>10675</v>
      </c>
      <c r="D4777" s="449" t="s">
        <v>60</v>
      </c>
      <c r="E4777" s="449" t="s">
        <v>5365</v>
      </c>
      <c r="F4777" s="450">
        <v>824.7</v>
      </c>
      <c r="G4777" s="450">
        <v>943.58</v>
      </c>
      <c r="H4777" s="426">
        <f t="shared" si="74"/>
        <v>824.7</v>
      </c>
    </row>
    <row r="4778" spans="1:8" x14ac:dyDescent="0.25">
      <c r="A4778" s="449"/>
      <c r="B4778" s="449">
        <v>10412</v>
      </c>
      <c r="C4778" s="439" t="s">
        <v>10676</v>
      </c>
      <c r="D4778" s="449" t="s">
        <v>60</v>
      </c>
      <c r="E4778" s="449" t="s">
        <v>5365</v>
      </c>
      <c r="F4778" s="450">
        <v>131.06</v>
      </c>
      <c r="G4778" s="450">
        <v>149.96</v>
      </c>
      <c r="H4778" s="426">
        <f t="shared" si="74"/>
        <v>131.06</v>
      </c>
    </row>
    <row r="4779" spans="1:8" x14ac:dyDescent="0.25">
      <c r="A4779" s="449"/>
      <c r="B4779" s="449">
        <v>10407</v>
      </c>
      <c r="C4779" s="439" t="s">
        <v>10677</v>
      </c>
      <c r="D4779" s="449" t="s">
        <v>60</v>
      </c>
      <c r="E4779" s="449" t="s">
        <v>5365</v>
      </c>
      <c r="F4779" s="450">
        <v>1279.1099999999999</v>
      </c>
      <c r="G4779" s="450">
        <v>1463.49</v>
      </c>
      <c r="H4779" s="426">
        <f t="shared" si="74"/>
        <v>1279.1099999999999</v>
      </c>
    </row>
    <row r="4780" spans="1:8" x14ac:dyDescent="0.25">
      <c r="A4780" s="449"/>
      <c r="B4780" s="449">
        <v>10416</v>
      </c>
      <c r="C4780" s="439" t="s">
        <v>10678</v>
      </c>
      <c r="D4780" s="449" t="s">
        <v>60</v>
      </c>
      <c r="E4780" s="449" t="s">
        <v>5365</v>
      </c>
      <c r="F4780" s="450">
        <v>158.66</v>
      </c>
      <c r="G4780" s="450">
        <v>181.53</v>
      </c>
      <c r="H4780" s="426">
        <f t="shared" si="74"/>
        <v>158.66</v>
      </c>
    </row>
    <row r="4781" spans="1:8" x14ac:dyDescent="0.25">
      <c r="A4781" s="449"/>
      <c r="B4781" s="449">
        <v>10419</v>
      </c>
      <c r="C4781" s="439" t="s">
        <v>10679</v>
      </c>
      <c r="D4781" s="449" t="s">
        <v>60</v>
      </c>
      <c r="E4781" s="449" t="s">
        <v>5365</v>
      </c>
      <c r="F4781" s="450">
        <v>137.72</v>
      </c>
      <c r="G4781" s="450">
        <v>157.57</v>
      </c>
      <c r="H4781" s="426">
        <f t="shared" si="74"/>
        <v>137.72</v>
      </c>
    </row>
    <row r="4782" spans="1:8" x14ac:dyDescent="0.25">
      <c r="A4782" s="449"/>
      <c r="B4782" s="449">
        <v>10418</v>
      </c>
      <c r="C4782" s="439" t="s">
        <v>10680</v>
      </c>
      <c r="D4782" s="449" t="s">
        <v>60</v>
      </c>
      <c r="E4782" s="449" t="s">
        <v>5365</v>
      </c>
      <c r="F4782" s="450">
        <v>91.8</v>
      </c>
      <c r="G4782" s="450">
        <v>105.03</v>
      </c>
      <c r="H4782" s="426">
        <f t="shared" si="74"/>
        <v>91.8</v>
      </c>
    </row>
    <row r="4783" spans="1:8" x14ac:dyDescent="0.25">
      <c r="A4783" s="449"/>
      <c r="B4783" s="449">
        <v>21092</v>
      </c>
      <c r="C4783" s="439" t="s">
        <v>10681</v>
      </c>
      <c r="D4783" s="449" t="s">
        <v>60</v>
      </c>
      <c r="E4783" s="449" t="s">
        <v>5365</v>
      </c>
      <c r="F4783" s="450">
        <v>78.73</v>
      </c>
      <c r="G4783" s="450">
        <v>90.08</v>
      </c>
      <c r="H4783" s="426">
        <f t="shared" si="74"/>
        <v>78.73</v>
      </c>
    </row>
    <row r="4784" spans="1:8" x14ac:dyDescent="0.25">
      <c r="A4784" s="449"/>
      <c r="B4784" s="449">
        <v>12657</v>
      </c>
      <c r="C4784" s="439" t="s">
        <v>10682</v>
      </c>
      <c r="D4784" s="449" t="s">
        <v>60</v>
      </c>
      <c r="E4784" s="449" t="s">
        <v>5365</v>
      </c>
      <c r="F4784" s="450">
        <v>370.44</v>
      </c>
      <c r="G4784" s="450">
        <v>423.83</v>
      </c>
      <c r="H4784" s="426">
        <f t="shared" si="74"/>
        <v>370.44</v>
      </c>
    </row>
    <row r="4785" spans="1:8" x14ac:dyDescent="0.25">
      <c r="A4785" s="449"/>
      <c r="B4785" s="449">
        <v>10417</v>
      </c>
      <c r="C4785" s="439" t="s">
        <v>10683</v>
      </c>
      <c r="D4785" s="449" t="s">
        <v>60</v>
      </c>
      <c r="E4785" s="449" t="s">
        <v>5365</v>
      </c>
      <c r="F4785" s="450">
        <v>231.17</v>
      </c>
      <c r="G4785" s="450">
        <v>264.5</v>
      </c>
      <c r="H4785" s="426">
        <f t="shared" si="74"/>
        <v>231.17</v>
      </c>
    </row>
    <row r="4786" spans="1:8" x14ac:dyDescent="0.25">
      <c r="A4786" s="449"/>
      <c r="B4786" s="449">
        <v>10414</v>
      </c>
      <c r="C4786" s="439" t="s">
        <v>10684</v>
      </c>
      <c r="D4786" s="449" t="s">
        <v>60</v>
      </c>
      <c r="E4786" s="449" t="s">
        <v>5365</v>
      </c>
      <c r="F4786" s="450">
        <v>505.86</v>
      </c>
      <c r="G4786" s="450">
        <v>578.77</v>
      </c>
      <c r="H4786" s="426">
        <f t="shared" si="74"/>
        <v>505.86</v>
      </c>
    </row>
    <row r="4787" spans="1:8" x14ac:dyDescent="0.25">
      <c r="A4787" s="449"/>
      <c r="B4787" s="449">
        <v>10413</v>
      </c>
      <c r="C4787" s="439" t="s">
        <v>10685</v>
      </c>
      <c r="D4787" s="449" t="s">
        <v>60</v>
      </c>
      <c r="E4787" s="449" t="s">
        <v>5365</v>
      </c>
      <c r="F4787" s="450">
        <v>84.02</v>
      </c>
      <c r="G4787" s="450">
        <v>96.13</v>
      </c>
      <c r="H4787" s="426">
        <f t="shared" si="74"/>
        <v>84.02</v>
      </c>
    </row>
    <row r="4788" spans="1:8" x14ac:dyDescent="0.25">
      <c r="A4788" s="449"/>
      <c r="B4788" s="449">
        <v>10415</v>
      </c>
      <c r="C4788" s="439" t="s">
        <v>10686</v>
      </c>
      <c r="D4788" s="449" t="s">
        <v>60</v>
      </c>
      <c r="E4788" s="449" t="s">
        <v>5365</v>
      </c>
      <c r="F4788" s="450">
        <v>877.94</v>
      </c>
      <c r="G4788" s="450">
        <v>1004.49</v>
      </c>
      <c r="H4788" s="426">
        <f t="shared" si="74"/>
        <v>877.94</v>
      </c>
    </row>
    <row r="4789" spans="1:8" x14ac:dyDescent="0.25">
      <c r="A4789" s="449"/>
      <c r="B4789" s="449">
        <v>38643</v>
      </c>
      <c r="C4789" s="439" t="s">
        <v>10687</v>
      </c>
      <c r="D4789" s="449" t="s">
        <v>60</v>
      </c>
      <c r="E4789" s="449" t="s">
        <v>5365</v>
      </c>
      <c r="F4789" s="450">
        <v>74.45</v>
      </c>
      <c r="G4789" s="450">
        <v>42.35</v>
      </c>
      <c r="H4789" s="426">
        <f t="shared" si="74"/>
        <v>74.45</v>
      </c>
    </row>
    <row r="4790" spans="1:8" x14ac:dyDescent="0.25">
      <c r="A4790" s="449"/>
      <c r="B4790" s="449">
        <v>6157</v>
      </c>
      <c r="C4790" s="439" t="s">
        <v>10688</v>
      </c>
      <c r="D4790" s="449" t="s">
        <v>60</v>
      </c>
      <c r="E4790" s="449" t="s">
        <v>5365</v>
      </c>
      <c r="F4790" s="450">
        <v>101.71</v>
      </c>
      <c r="G4790" s="450">
        <v>57.86</v>
      </c>
      <c r="H4790" s="426">
        <f t="shared" si="74"/>
        <v>101.71</v>
      </c>
    </row>
    <row r="4791" spans="1:8" x14ac:dyDescent="0.25">
      <c r="A4791" s="449"/>
      <c r="B4791" s="449">
        <v>6158</v>
      </c>
      <c r="C4791" s="439" t="s">
        <v>13679</v>
      </c>
      <c r="D4791" s="449" t="s">
        <v>60</v>
      </c>
      <c r="E4791" s="449" t="s">
        <v>5365</v>
      </c>
      <c r="F4791" s="450">
        <v>8.8000000000000007</v>
      </c>
      <c r="G4791" s="450">
        <v>9.35</v>
      </c>
      <c r="H4791" s="426">
        <f t="shared" si="74"/>
        <v>8.8000000000000007</v>
      </c>
    </row>
    <row r="4792" spans="1:8" x14ac:dyDescent="0.25">
      <c r="A4792" s="449"/>
      <c r="B4792" s="449">
        <v>6156</v>
      </c>
      <c r="C4792" s="439" t="s">
        <v>13680</v>
      </c>
      <c r="D4792" s="449" t="s">
        <v>60</v>
      </c>
      <c r="E4792" s="449" t="s">
        <v>5365</v>
      </c>
      <c r="F4792" s="450">
        <v>7.55</v>
      </c>
      <c r="G4792" s="450">
        <v>8.02</v>
      </c>
      <c r="H4792" s="426">
        <f t="shared" si="74"/>
        <v>7.55</v>
      </c>
    </row>
    <row r="4793" spans="1:8" x14ac:dyDescent="0.25">
      <c r="A4793" s="449"/>
      <c r="B4793" s="449">
        <v>6153</v>
      </c>
      <c r="C4793" s="439" t="s">
        <v>13681</v>
      </c>
      <c r="D4793" s="449" t="s">
        <v>60</v>
      </c>
      <c r="E4793" s="449" t="s">
        <v>5365</v>
      </c>
      <c r="F4793" s="450">
        <v>6.06</v>
      </c>
      <c r="G4793" s="450">
        <v>6.44</v>
      </c>
      <c r="H4793" s="426">
        <f t="shared" si="74"/>
        <v>6.06</v>
      </c>
    </row>
    <row r="4794" spans="1:8" x14ac:dyDescent="0.25">
      <c r="A4794" s="449"/>
      <c r="B4794" s="449">
        <v>6154</v>
      </c>
      <c r="C4794" s="439" t="s">
        <v>13682</v>
      </c>
      <c r="D4794" s="449" t="s">
        <v>60</v>
      </c>
      <c r="E4794" s="449" t="s">
        <v>5365</v>
      </c>
      <c r="F4794" s="450">
        <v>10.76</v>
      </c>
      <c r="G4794" s="450">
        <v>11.44</v>
      </c>
      <c r="H4794" s="426">
        <f t="shared" si="74"/>
        <v>10.76</v>
      </c>
    </row>
    <row r="4795" spans="1:8" x14ac:dyDescent="0.25">
      <c r="A4795" s="449"/>
      <c r="B4795" s="449">
        <v>6155</v>
      </c>
      <c r="C4795" s="439" t="s">
        <v>13683</v>
      </c>
      <c r="D4795" s="449" t="s">
        <v>60</v>
      </c>
      <c r="E4795" s="449" t="s">
        <v>5365</v>
      </c>
      <c r="F4795" s="450">
        <v>24.77</v>
      </c>
      <c r="G4795" s="450">
        <v>26.34</v>
      </c>
      <c r="H4795" s="426">
        <f t="shared" si="74"/>
        <v>24.77</v>
      </c>
    </row>
    <row r="4796" spans="1:8" x14ac:dyDescent="0.25">
      <c r="A4796" s="449"/>
      <c r="B4796" s="449">
        <v>43595</v>
      </c>
      <c r="C4796" s="439" t="s">
        <v>10689</v>
      </c>
      <c r="D4796" s="449" t="s">
        <v>60</v>
      </c>
      <c r="E4796" s="449" t="s">
        <v>5365</v>
      </c>
      <c r="F4796" s="450">
        <v>20.69</v>
      </c>
      <c r="G4796" s="450">
        <v>18.61</v>
      </c>
      <c r="H4796" s="426">
        <f t="shared" si="74"/>
        <v>20.69</v>
      </c>
    </row>
    <row r="4797" spans="1:8" x14ac:dyDescent="0.25">
      <c r="A4797" s="449"/>
      <c r="B4797" s="449">
        <v>43596</v>
      </c>
      <c r="C4797" s="439" t="s">
        <v>10690</v>
      </c>
      <c r="D4797" s="449" t="s">
        <v>60</v>
      </c>
      <c r="E4797" s="449" t="s">
        <v>5365</v>
      </c>
      <c r="F4797" s="450">
        <v>23.91</v>
      </c>
      <c r="G4797" s="450">
        <v>21.51</v>
      </c>
      <c r="H4797" s="426">
        <f t="shared" si="74"/>
        <v>23.91</v>
      </c>
    </row>
    <row r="4798" spans="1:8" x14ac:dyDescent="0.25">
      <c r="A4798" s="449"/>
      <c r="B4798" s="449">
        <v>38108</v>
      </c>
      <c r="C4798" s="439" t="s">
        <v>10691</v>
      </c>
      <c r="D4798" s="449" t="s">
        <v>60</v>
      </c>
      <c r="E4798" s="449" t="s">
        <v>5365</v>
      </c>
      <c r="F4798" s="450">
        <v>57.29</v>
      </c>
      <c r="G4798" s="450">
        <v>52.03</v>
      </c>
      <c r="H4798" s="426">
        <f t="shared" si="74"/>
        <v>57.29</v>
      </c>
    </row>
    <row r="4799" spans="1:8" x14ac:dyDescent="0.25">
      <c r="A4799" s="449"/>
      <c r="B4799" s="449">
        <v>38087</v>
      </c>
      <c r="C4799" s="439" t="s">
        <v>10692</v>
      </c>
      <c r="D4799" s="449" t="s">
        <v>60</v>
      </c>
      <c r="E4799" s="449" t="s">
        <v>5365</v>
      </c>
      <c r="F4799" s="450">
        <v>73.680000000000007</v>
      </c>
      <c r="G4799" s="450">
        <v>66.92</v>
      </c>
      <c r="H4799" s="426">
        <f t="shared" si="74"/>
        <v>73.680000000000007</v>
      </c>
    </row>
    <row r="4800" spans="1:8" x14ac:dyDescent="0.25">
      <c r="A4800" s="449"/>
      <c r="B4800" s="449">
        <v>38109</v>
      </c>
      <c r="C4800" s="439" t="s">
        <v>10693</v>
      </c>
      <c r="D4800" s="449" t="s">
        <v>60</v>
      </c>
      <c r="E4800" s="449" t="s">
        <v>5365</v>
      </c>
      <c r="F4800" s="450">
        <v>91.56</v>
      </c>
      <c r="G4800" s="450">
        <v>83.15</v>
      </c>
      <c r="H4800" s="426">
        <f t="shared" si="74"/>
        <v>91.56</v>
      </c>
    </row>
    <row r="4801" spans="1:8" x14ac:dyDescent="0.25">
      <c r="A4801" s="449"/>
      <c r="B4801" s="449">
        <v>38088</v>
      </c>
      <c r="C4801" s="439" t="s">
        <v>10694</v>
      </c>
      <c r="D4801" s="449" t="s">
        <v>60</v>
      </c>
      <c r="E4801" s="449" t="s">
        <v>5365</v>
      </c>
      <c r="F4801" s="450">
        <v>96.27</v>
      </c>
      <c r="G4801" s="450">
        <v>87.43</v>
      </c>
      <c r="H4801" s="426">
        <f t="shared" si="74"/>
        <v>96.27</v>
      </c>
    </row>
    <row r="4802" spans="1:8" x14ac:dyDescent="0.25">
      <c r="A4802" s="449"/>
      <c r="B4802" s="449">
        <v>38110</v>
      </c>
      <c r="C4802" s="439" t="s">
        <v>10695</v>
      </c>
      <c r="D4802" s="449" t="s">
        <v>60</v>
      </c>
      <c r="E4802" s="449" t="s">
        <v>5365</v>
      </c>
      <c r="F4802" s="450">
        <v>35.22</v>
      </c>
      <c r="G4802" s="450">
        <v>31.98</v>
      </c>
      <c r="H4802" s="426">
        <f t="shared" si="74"/>
        <v>35.22</v>
      </c>
    </row>
    <row r="4803" spans="1:8" x14ac:dyDescent="0.25">
      <c r="A4803" s="449"/>
      <c r="B4803" s="449">
        <v>38089</v>
      </c>
      <c r="C4803" s="439" t="s">
        <v>10696</v>
      </c>
      <c r="D4803" s="449" t="s">
        <v>60</v>
      </c>
      <c r="E4803" s="449" t="s">
        <v>5365</v>
      </c>
      <c r="F4803" s="450">
        <v>61.37</v>
      </c>
      <c r="G4803" s="450">
        <v>55.73</v>
      </c>
      <c r="H4803" s="426">
        <f t="shared" si="74"/>
        <v>61.37</v>
      </c>
    </row>
    <row r="4804" spans="1:8" x14ac:dyDescent="0.25">
      <c r="A4804" s="449"/>
      <c r="B4804" s="449">
        <v>38111</v>
      </c>
      <c r="C4804" s="439" t="s">
        <v>10697</v>
      </c>
      <c r="D4804" s="449" t="s">
        <v>60</v>
      </c>
      <c r="E4804" s="449" t="s">
        <v>5365</v>
      </c>
      <c r="F4804" s="450">
        <v>39.39</v>
      </c>
      <c r="G4804" s="450">
        <v>35.770000000000003</v>
      </c>
      <c r="H4804" s="426">
        <f t="shared" si="74"/>
        <v>39.39</v>
      </c>
    </row>
    <row r="4805" spans="1:8" x14ac:dyDescent="0.25">
      <c r="A4805" s="449"/>
      <c r="B4805" s="449">
        <v>38090</v>
      </c>
      <c r="C4805" s="439" t="s">
        <v>10698</v>
      </c>
      <c r="D4805" s="449" t="s">
        <v>60</v>
      </c>
      <c r="E4805" s="449" t="s">
        <v>5365</v>
      </c>
      <c r="F4805" s="450">
        <v>63.43</v>
      </c>
      <c r="G4805" s="450">
        <v>57.61</v>
      </c>
      <c r="H4805" s="426">
        <f t="shared" si="74"/>
        <v>63.43</v>
      </c>
    </row>
    <row r="4806" spans="1:8" x14ac:dyDescent="0.25">
      <c r="A4806" s="449"/>
      <c r="B4806" s="449">
        <v>38400</v>
      </c>
      <c r="C4806" s="439" t="s">
        <v>10699</v>
      </c>
      <c r="D4806" s="449" t="s">
        <v>60</v>
      </c>
      <c r="E4806" s="449" t="s">
        <v>5365</v>
      </c>
      <c r="F4806" s="450">
        <v>44.15</v>
      </c>
      <c r="G4806" s="450">
        <v>48.32</v>
      </c>
      <c r="H4806" s="426">
        <f t="shared" si="74"/>
        <v>44.15</v>
      </c>
    </row>
    <row r="4807" spans="1:8" x14ac:dyDescent="0.25">
      <c r="A4807" s="449"/>
      <c r="B4807" s="449">
        <v>13726</v>
      </c>
      <c r="C4807" s="439" t="s">
        <v>10700</v>
      </c>
      <c r="D4807" s="449" t="s">
        <v>60</v>
      </c>
      <c r="E4807" s="449" t="s">
        <v>5365</v>
      </c>
      <c r="F4807" s="450">
        <v>86593.87</v>
      </c>
      <c r="G4807" s="450">
        <v>66249.990000000005</v>
      </c>
      <c r="H4807" s="426">
        <f t="shared" si="74"/>
        <v>86593.87</v>
      </c>
    </row>
    <row r="4808" spans="1:8" x14ac:dyDescent="0.25">
      <c r="A4808" s="449"/>
      <c r="B4808" s="449">
        <v>12627</v>
      </c>
      <c r="C4808" s="439" t="s">
        <v>10701</v>
      </c>
      <c r="D4808" s="449" t="s">
        <v>60</v>
      </c>
      <c r="E4808" s="449" t="s">
        <v>5365</v>
      </c>
      <c r="F4808" s="450">
        <v>1.53</v>
      </c>
      <c r="G4808" s="450">
        <v>1.54</v>
      </c>
      <c r="H4808" s="426">
        <f t="shared" si="74"/>
        <v>1.53</v>
      </c>
    </row>
    <row r="4809" spans="1:8" x14ac:dyDescent="0.25">
      <c r="A4809" s="449"/>
      <c r="B4809" s="449">
        <v>39996</v>
      </c>
      <c r="C4809" s="439" t="s">
        <v>10702</v>
      </c>
      <c r="D4809" s="449" t="s">
        <v>73</v>
      </c>
      <c r="E4809" s="449" t="s">
        <v>5365</v>
      </c>
      <c r="F4809" s="450">
        <v>4.25</v>
      </c>
      <c r="G4809" s="450">
        <v>3.42</v>
      </c>
      <c r="H4809" s="426">
        <f t="shared" si="74"/>
        <v>4.25</v>
      </c>
    </row>
    <row r="4810" spans="1:8" x14ac:dyDescent="0.25">
      <c r="A4810" s="449"/>
      <c r="B4810" s="449">
        <v>10478</v>
      </c>
      <c r="C4810" s="439" t="s">
        <v>10703</v>
      </c>
      <c r="D4810" s="449" t="s">
        <v>94</v>
      </c>
      <c r="E4810" s="449" t="s">
        <v>6189</v>
      </c>
      <c r="F4810" s="450">
        <v>44.77</v>
      </c>
      <c r="G4810" s="450">
        <v>41.1</v>
      </c>
      <c r="H4810" s="426">
        <f t="shared" si="74"/>
        <v>44.77</v>
      </c>
    </row>
    <row r="4811" spans="1:8" x14ac:dyDescent="0.25">
      <c r="A4811" s="449"/>
      <c r="B4811" s="449">
        <v>10481</v>
      </c>
      <c r="C4811" s="439" t="s">
        <v>10704</v>
      </c>
      <c r="D4811" s="449" t="s">
        <v>94</v>
      </c>
      <c r="E4811" s="449" t="s">
        <v>5365</v>
      </c>
      <c r="F4811" s="450">
        <v>39.81</v>
      </c>
      <c r="G4811" s="450">
        <v>36.549999999999997</v>
      </c>
      <c r="H4811" s="426">
        <f t="shared" si="74"/>
        <v>39.81</v>
      </c>
    </row>
    <row r="4812" spans="1:8" x14ac:dyDescent="0.25">
      <c r="A4812" s="449"/>
      <c r="B4812" s="449">
        <v>10475</v>
      </c>
      <c r="C4812" s="439" t="s">
        <v>10705</v>
      </c>
      <c r="D4812" s="449" t="s">
        <v>94</v>
      </c>
      <c r="E4812" s="449" t="s">
        <v>5365</v>
      </c>
      <c r="F4812" s="450">
        <v>38.53</v>
      </c>
      <c r="G4812" s="450">
        <v>35.369999999999997</v>
      </c>
      <c r="H4812" s="426">
        <f t="shared" ref="H4812:H4861" si="75">IF(F4812&gt;0,F4812,G4812)</f>
        <v>38.53</v>
      </c>
    </row>
    <row r="4813" spans="1:8" x14ac:dyDescent="0.25">
      <c r="A4813" s="449"/>
      <c r="B4813" s="449">
        <v>4030</v>
      </c>
      <c r="C4813" s="439" t="s">
        <v>10706</v>
      </c>
      <c r="D4813" s="449" t="s">
        <v>71</v>
      </c>
      <c r="E4813" s="449" t="s">
        <v>5365</v>
      </c>
      <c r="F4813" s="450">
        <v>7.52</v>
      </c>
      <c r="G4813" s="450">
        <v>7.38</v>
      </c>
      <c r="H4813" s="426">
        <f t="shared" si="75"/>
        <v>7.52</v>
      </c>
    </row>
    <row r="4814" spans="1:8" x14ac:dyDescent="0.25">
      <c r="A4814" s="449"/>
      <c r="B4814" s="449">
        <v>4031</v>
      </c>
      <c r="C4814" s="439" t="s">
        <v>10707</v>
      </c>
      <c r="D4814" s="449" t="s">
        <v>71</v>
      </c>
      <c r="E4814" s="449" t="s">
        <v>5365</v>
      </c>
      <c r="F4814" s="450">
        <v>35.35</v>
      </c>
      <c r="G4814" s="450">
        <v>34.71</v>
      </c>
      <c r="H4814" s="426">
        <f t="shared" si="75"/>
        <v>35.35</v>
      </c>
    </row>
    <row r="4815" spans="1:8" x14ac:dyDescent="0.25">
      <c r="A4815" s="449"/>
      <c r="B4815" s="449">
        <v>11652</v>
      </c>
      <c r="C4815" s="439" t="s">
        <v>10708</v>
      </c>
      <c r="D4815" s="449" t="s">
        <v>60</v>
      </c>
      <c r="E4815" s="449" t="s">
        <v>6189</v>
      </c>
      <c r="F4815" s="450">
        <v>4350</v>
      </c>
      <c r="G4815" s="450">
        <v>4042.5</v>
      </c>
      <c r="H4815" s="426">
        <f t="shared" si="75"/>
        <v>4350</v>
      </c>
    </row>
    <row r="4816" spans="1:8" x14ac:dyDescent="0.25">
      <c r="A4816" s="449"/>
      <c r="B4816" s="449">
        <v>13896</v>
      </c>
      <c r="C4816" s="439" t="s">
        <v>10709</v>
      </c>
      <c r="D4816" s="449" t="s">
        <v>60</v>
      </c>
      <c r="E4816" s="449" t="s">
        <v>5365</v>
      </c>
      <c r="F4816" s="450">
        <v>3902.33</v>
      </c>
      <c r="G4816" s="450">
        <v>3626.47</v>
      </c>
      <c r="H4816" s="426">
        <f t="shared" si="75"/>
        <v>3902.33</v>
      </c>
    </row>
    <row r="4817" spans="1:8" x14ac:dyDescent="0.25">
      <c r="A4817" s="449"/>
      <c r="B4817" s="449">
        <v>44470</v>
      </c>
      <c r="C4817" s="439" t="s">
        <v>13684</v>
      </c>
      <c r="D4817" s="449" t="s">
        <v>60</v>
      </c>
      <c r="E4817" s="449" t="s">
        <v>5365</v>
      </c>
      <c r="F4817" s="450"/>
      <c r="G4817" s="450">
        <v>1836068.33</v>
      </c>
      <c r="H4817" s="426">
        <f t="shared" si="75"/>
        <v>1836068.33</v>
      </c>
    </row>
    <row r="4818" spans="1:8" x14ac:dyDescent="0.25">
      <c r="A4818" s="449"/>
      <c r="B4818" s="449">
        <v>13476</v>
      </c>
      <c r="C4818" s="439" t="s">
        <v>10710</v>
      </c>
      <c r="D4818" s="449" t="s">
        <v>60</v>
      </c>
      <c r="E4818" s="449" t="s">
        <v>5365</v>
      </c>
      <c r="F4818" s="450"/>
      <c r="G4818" s="450">
        <v>1849373.31</v>
      </c>
      <c r="H4818" s="426">
        <f t="shared" si="75"/>
        <v>1849373.31</v>
      </c>
    </row>
    <row r="4819" spans="1:8" x14ac:dyDescent="0.25">
      <c r="A4819" s="449"/>
      <c r="B4819" s="449">
        <v>44491</v>
      </c>
      <c r="C4819" s="439" t="s">
        <v>13685</v>
      </c>
      <c r="D4819" s="449" t="s">
        <v>60</v>
      </c>
      <c r="E4819" s="449" t="s">
        <v>5365</v>
      </c>
      <c r="F4819" s="450"/>
      <c r="G4819" s="450">
        <v>4361327.68</v>
      </c>
      <c r="H4819" s="426">
        <f t="shared" si="75"/>
        <v>4361327.68</v>
      </c>
    </row>
    <row r="4820" spans="1:8" x14ac:dyDescent="0.25">
      <c r="A4820" s="449"/>
      <c r="B4820" s="449">
        <v>10488</v>
      </c>
      <c r="C4820" s="439" t="s">
        <v>10711</v>
      </c>
      <c r="D4820" s="449" t="s">
        <v>60</v>
      </c>
      <c r="E4820" s="449" t="s">
        <v>6189</v>
      </c>
      <c r="F4820" s="450"/>
      <c r="G4820" s="450">
        <v>2240535.66</v>
      </c>
      <c r="H4820" s="426">
        <f t="shared" si="75"/>
        <v>2240535.66</v>
      </c>
    </row>
    <row r="4821" spans="1:8" x14ac:dyDescent="0.25">
      <c r="A4821" s="449"/>
      <c r="B4821" s="449">
        <v>13606</v>
      </c>
      <c r="C4821" s="439" t="s">
        <v>10712</v>
      </c>
      <c r="D4821" s="449" t="s">
        <v>60</v>
      </c>
      <c r="E4821" s="449" t="s">
        <v>5365</v>
      </c>
      <c r="F4821" s="450"/>
      <c r="G4821" s="450">
        <v>1985082.55</v>
      </c>
      <c r="H4821" s="426">
        <f t="shared" si="75"/>
        <v>1985082.55</v>
      </c>
    </row>
    <row r="4822" spans="1:8" x14ac:dyDescent="0.25">
      <c r="A4822" s="449"/>
      <c r="B4822" s="449">
        <v>10489</v>
      </c>
      <c r="C4822" s="439" t="s">
        <v>10713</v>
      </c>
      <c r="D4822" s="449" t="s">
        <v>69</v>
      </c>
      <c r="E4822" s="449" t="s">
        <v>5365</v>
      </c>
      <c r="F4822" s="450">
        <v>18.489999999999998</v>
      </c>
      <c r="G4822" s="450">
        <v>19.8</v>
      </c>
      <c r="H4822" s="426">
        <f t="shared" si="75"/>
        <v>18.489999999999998</v>
      </c>
    </row>
    <row r="4823" spans="1:8" x14ac:dyDescent="0.25">
      <c r="A4823" s="449"/>
      <c r="B4823" s="449">
        <v>41073</v>
      </c>
      <c r="C4823" s="439" t="s">
        <v>10714</v>
      </c>
      <c r="D4823" s="449" t="s">
        <v>109</v>
      </c>
      <c r="E4823" s="449" t="s">
        <v>5365</v>
      </c>
      <c r="F4823" s="450">
        <v>3250.36</v>
      </c>
      <c r="G4823" s="450">
        <v>3471.76</v>
      </c>
      <c r="H4823" s="426">
        <f t="shared" si="75"/>
        <v>3250.36</v>
      </c>
    </row>
    <row r="4824" spans="1:8" x14ac:dyDescent="0.25">
      <c r="A4824" s="449"/>
      <c r="B4824" s="449">
        <v>34391</v>
      </c>
      <c r="C4824" s="439" t="s">
        <v>10715</v>
      </c>
      <c r="D4824" s="449" t="s">
        <v>71</v>
      </c>
      <c r="E4824" s="449" t="s">
        <v>5365</v>
      </c>
      <c r="F4824" s="450">
        <v>524.23</v>
      </c>
      <c r="G4824" s="450">
        <v>909.62</v>
      </c>
      <c r="H4824" s="426">
        <f t="shared" si="75"/>
        <v>524.23</v>
      </c>
    </row>
    <row r="4825" spans="1:8" x14ac:dyDescent="0.25">
      <c r="A4825" s="449"/>
      <c r="B4825" s="449">
        <v>10496</v>
      </c>
      <c r="C4825" s="439" t="s">
        <v>10716</v>
      </c>
      <c r="D4825" s="449" t="s">
        <v>71</v>
      </c>
      <c r="E4825" s="449" t="s">
        <v>5365</v>
      </c>
      <c r="F4825" s="450">
        <v>456.25</v>
      </c>
      <c r="G4825" s="450">
        <v>791.66</v>
      </c>
      <c r="H4825" s="426">
        <f t="shared" si="75"/>
        <v>456.25</v>
      </c>
    </row>
    <row r="4826" spans="1:8" x14ac:dyDescent="0.25">
      <c r="A4826" s="449"/>
      <c r="B4826" s="449">
        <v>10497</v>
      </c>
      <c r="C4826" s="439" t="s">
        <v>10717</v>
      </c>
      <c r="D4826" s="449" t="s">
        <v>71</v>
      </c>
      <c r="E4826" s="449" t="s">
        <v>5365</v>
      </c>
      <c r="F4826" s="450">
        <v>1186.24</v>
      </c>
      <c r="G4826" s="450">
        <v>2058.33</v>
      </c>
      <c r="H4826" s="426">
        <f t="shared" si="75"/>
        <v>1186.24</v>
      </c>
    </row>
    <row r="4827" spans="1:8" x14ac:dyDescent="0.25">
      <c r="A4827" s="449"/>
      <c r="B4827" s="449">
        <v>10504</v>
      </c>
      <c r="C4827" s="439" t="s">
        <v>10718</v>
      </c>
      <c r="D4827" s="449" t="s">
        <v>71</v>
      </c>
      <c r="E4827" s="449" t="s">
        <v>5365</v>
      </c>
      <c r="F4827" s="450">
        <v>1387</v>
      </c>
      <c r="G4827" s="450">
        <v>2406.66</v>
      </c>
      <c r="H4827" s="426">
        <f t="shared" si="75"/>
        <v>1387</v>
      </c>
    </row>
    <row r="4828" spans="1:8" x14ac:dyDescent="0.25">
      <c r="A4828" s="449"/>
      <c r="B4828" s="449">
        <v>34390</v>
      </c>
      <c r="C4828" s="439" t="s">
        <v>10719</v>
      </c>
      <c r="D4828" s="449" t="s">
        <v>71</v>
      </c>
      <c r="E4828" s="449" t="s">
        <v>5365</v>
      </c>
      <c r="F4828" s="450">
        <v>408.79</v>
      </c>
      <c r="G4828" s="450">
        <v>709.33</v>
      </c>
      <c r="H4828" s="426">
        <f t="shared" si="75"/>
        <v>408.79</v>
      </c>
    </row>
    <row r="4829" spans="1:8" x14ac:dyDescent="0.25">
      <c r="A4829" s="449"/>
      <c r="B4829" s="449">
        <v>34389</v>
      </c>
      <c r="C4829" s="439" t="s">
        <v>10720</v>
      </c>
      <c r="D4829" s="449" t="s">
        <v>71</v>
      </c>
      <c r="E4829" s="449" t="s">
        <v>5365</v>
      </c>
      <c r="F4829" s="450">
        <v>127.75</v>
      </c>
      <c r="G4829" s="450">
        <v>221.66</v>
      </c>
      <c r="H4829" s="426">
        <f t="shared" si="75"/>
        <v>127.75</v>
      </c>
    </row>
    <row r="4830" spans="1:8" x14ac:dyDescent="0.25">
      <c r="A4830" s="449"/>
      <c r="B4830" s="449">
        <v>34388</v>
      </c>
      <c r="C4830" s="439" t="s">
        <v>10721</v>
      </c>
      <c r="D4830" s="449" t="s">
        <v>71</v>
      </c>
      <c r="E4830" s="449" t="s">
        <v>5365</v>
      </c>
      <c r="F4830" s="450">
        <v>181.56</v>
      </c>
      <c r="G4830" s="450">
        <v>315.05</v>
      </c>
      <c r="H4830" s="426">
        <f t="shared" si="75"/>
        <v>181.56</v>
      </c>
    </row>
    <row r="4831" spans="1:8" x14ac:dyDescent="0.25">
      <c r="A4831" s="449"/>
      <c r="B4831" s="449">
        <v>34387</v>
      </c>
      <c r="C4831" s="439" t="s">
        <v>10722</v>
      </c>
      <c r="D4831" s="449" t="s">
        <v>71</v>
      </c>
      <c r="E4831" s="449" t="s">
        <v>5365</v>
      </c>
      <c r="F4831" s="450">
        <v>294.73</v>
      </c>
      <c r="G4831" s="450">
        <v>511.41</v>
      </c>
      <c r="H4831" s="426">
        <f t="shared" si="75"/>
        <v>294.73</v>
      </c>
    </row>
    <row r="4832" spans="1:8" x14ac:dyDescent="0.25">
      <c r="A4832" s="449"/>
      <c r="B4832" s="449">
        <v>11188</v>
      </c>
      <c r="C4832" s="439" t="s">
        <v>10723</v>
      </c>
      <c r="D4832" s="449" t="s">
        <v>71</v>
      </c>
      <c r="E4832" s="449" t="s">
        <v>5365</v>
      </c>
      <c r="F4832" s="450">
        <v>145.99</v>
      </c>
      <c r="G4832" s="450">
        <v>253.33</v>
      </c>
      <c r="H4832" s="426">
        <f t="shared" si="75"/>
        <v>145.99</v>
      </c>
    </row>
    <row r="4833" spans="1:8" x14ac:dyDescent="0.25">
      <c r="A4833" s="449"/>
      <c r="B4833" s="449">
        <v>11189</v>
      </c>
      <c r="C4833" s="439" t="s">
        <v>10724</v>
      </c>
      <c r="D4833" s="449" t="s">
        <v>71</v>
      </c>
      <c r="E4833" s="449" t="s">
        <v>5365</v>
      </c>
      <c r="F4833" s="450">
        <v>219</v>
      </c>
      <c r="G4833" s="450">
        <v>380</v>
      </c>
      <c r="H4833" s="426">
        <f t="shared" si="75"/>
        <v>219</v>
      </c>
    </row>
    <row r="4834" spans="1:8" x14ac:dyDescent="0.25">
      <c r="A4834" s="449"/>
      <c r="B4834" s="449">
        <v>21107</v>
      </c>
      <c r="C4834" s="439" t="s">
        <v>10725</v>
      </c>
      <c r="D4834" s="449" t="s">
        <v>71</v>
      </c>
      <c r="E4834" s="449" t="s">
        <v>5365</v>
      </c>
      <c r="F4834" s="450">
        <v>157.6</v>
      </c>
      <c r="G4834" s="450">
        <v>273.47000000000003</v>
      </c>
      <c r="H4834" s="426">
        <f t="shared" si="75"/>
        <v>157.6</v>
      </c>
    </row>
    <row r="4835" spans="1:8" x14ac:dyDescent="0.25">
      <c r="A4835" s="449"/>
      <c r="B4835" s="449">
        <v>34386</v>
      </c>
      <c r="C4835" s="439" t="s">
        <v>10726</v>
      </c>
      <c r="D4835" s="449" t="s">
        <v>71</v>
      </c>
      <c r="E4835" s="449" t="s">
        <v>5365</v>
      </c>
      <c r="F4835" s="450">
        <v>273.75</v>
      </c>
      <c r="G4835" s="450">
        <v>475</v>
      </c>
      <c r="H4835" s="426">
        <f t="shared" si="75"/>
        <v>273.75</v>
      </c>
    </row>
    <row r="4836" spans="1:8" x14ac:dyDescent="0.25">
      <c r="A4836" s="449"/>
      <c r="B4836" s="449">
        <v>10490</v>
      </c>
      <c r="C4836" s="439" t="s">
        <v>10727</v>
      </c>
      <c r="D4836" s="449" t="s">
        <v>71</v>
      </c>
      <c r="E4836" s="449" t="s">
        <v>5365</v>
      </c>
      <c r="F4836" s="450">
        <v>95.81</v>
      </c>
      <c r="G4836" s="450">
        <v>166.25</v>
      </c>
      <c r="H4836" s="426">
        <f t="shared" si="75"/>
        <v>95.81</v>
      </c>
    </row>
    <row r="4837" spans="1:8" x14ac:dyDescent="0.25">
      <c r="A4837" s="449"/>
      <c r="B4837" s="449">
        <v>10492</v>
      </c>
      <c r="C4837" s="439" t="s">
        <v>10728</v>
      </c>
      <c r="D4837" s="449" t="s">
        <v>71</v>
      </c>
      <c r="E4837" s="449" t="s">
        <v>6189</v>
      </c>
      <c r="F4837" s="450">
        <v>109.5</v>
      </c>
      <c r="G4837" s="450">
        <v>190</v>
      </c>
      <c r="H4837" s="426">
        <f t="shared" si="75"/>
        <v>109.5</v>
      </c>
    </row>
    <row r="4838" spans="1:8" x14ac:dyDescent="0.25">
      <c r="A4838" s="449"/>
      <c r="B4838" s="449">
        <v>10493</v>
      </c>
      <c r="C4838" s="439" t="s">
        <v>10729</v>
      </c>
      <c r="D4838" s="449" t="s">
        <v>71</v>
      </c>
      <c r="E4838" s="449" t="s">
        <v>5365</v>
      </c>
      <c r="F4838" s="450">
        <v>127.75</v>
      </c>
      <c r="G4838" s="450">
        <v>221.66</v>
      </c>
      <c r="H4838" s="426">
        <f t="shared" si="75"/>
        <v>127.75</v>
      </c>
    </row>
    <row r="4839" spans="1:8" x14ac:dyDescent="0.25">
      <c r="A4839" s="449"/>
      <c r="B4839" s="449">
        <v>10491</v>
      </c>
      <c r="C4839" s="439" t="s">
        <v>10730</v>
      </c>
      <c r="D4839" s="449" t="s">
        <v>71</v>
      </c>
      <c r="E4839" s="449" t="s">
        <v>5365</v>
      </c>
      <c r="F4839" s="450">
        <v>155.12</v>
      </c>
      <c r="G4839" s="450">
        <v>269.16000000000003</v>
      </c>
      <c r="H4839" s="426">
        <f t="shared" si="75"/>
        <v>155.12</v>
      </c>
    </row>
    <row r="4840" spans="1:8" x14ac:dyDescent="0.25">
      <c r="A4840" s="449"/>
      <c r="B4840" s="449">
        <v>34385</v>
      </c>
      <c r="C4840" s="439" t="s">
        <v>13686</v>
      </c>
      <c r="D4840" s="449" t="s">
        <v>71</v>
      </c>
      <c r="E4840" s="449" t="s">
        <v>5365</v>
      </c>
      <c r="F4840" s="450">
        <v>226.3</v>
      </c>
      <c r="G4840" s="450">
        <v>392.66</v>
      </c>
      <c r="H4840" s="426">
        <f t="shared" si="75"/>
        <v>226.3</v>
      </c>
    </row>
    <row r="4841" spans="1:8" x14ac:dyDescent="0.25">
      <c r="A4841" s="449"/>
      <c r="B4841" s="449">
        <v>10499</v>
      </c>
      <c r="C4841" s="439" t="s">
        <v>10731</v>
      </c>
      <c r="D4841" s="449" t="s">
        <v>71</v>
      </c>
      <c r="E4841" s="449" t="s">
        <v>5365</v>
      </c>
      <c r="F4841" s="450">
        <v>91.24</v>
      </c>
      <c r="G4841" s="450">
        <v>158.33000000000001</v>
      </c>
      <c r="H4841" s="426">
        <f t="shared" si="75"/>
        <v>91.24</v>
      </c>
    </row>
    <row r="4842" spans="1:8" x14ac:dyDescent="0.25">
      <c r="A4842" s="449"/>
      <c r="B4842" s="449">
        <v>34384</v>
      </c>
      <c r="C4842" s="439" t="s">
        <v>10732</v>
      </c>
      <c r="D4842" s="449" t="s">
        <v>71</v>
      </c>
      <c r="E4842" s="449" t="s">
        <v>5365</v>
      </c>
      <c r="F4842" s="450">
        <v>273.75</v>
      </c>
      <c r="G4842" s="450">
        <v>475</v>
      </c>
      <c r="H4842" s="426">
        <f t="shared" si="75"/>
        <v>273.75</v>
      </c>
    </row>
    <row r="4843" spans="1:8" x14ac:dyDescent="0.25">
      <c r="A4843" s="449"/>
      <c r="B4843" s="449">
        <v>11185</v>
      </c>
      <c r="C4843" s="439" t="s">
        <v>10733</v>
      </c>
      <c r="D4843" s="449" t="s">
        <v>71</v>
      </c>
      <c r="E4843" s="449" t="s">
        <v>5365</v>
      </c>
      <c r="F4843" s="450">
        <v>282.87</v>
      </c>
      <c r="G4843" s="450">
        <v>490.83</v>
      </c>
      <c r="H4843" s="426">
        <f t="shared" si="75"/>
        <v>282.87</v>
      </c>
    </row>
    <row r="4844" spans="1:8" x14ac:dyDescent="0.25">
      <c r="A4844" s="449"/>
      <c r="B4844" s="449">
        <v>10507</v>
      </c>
      <c r="C4844" s="439" t="s">
        <v>10734</v>
      </c>
      <c r="D4844" s="449" t="s">
        <v>71</v>
      </c>
      <c r="E4844" s="449" t="s">
        <v>5365</v>
      </c>
      <c r="F4844" s="450">
        <v>327.06</v>
      </c>
      <c r="G4844" s="450">
        <v>439.16</v>
      </c>
      <c r="H4844" s="426">
        <f t="shared" si="75"/>
        <v>327.06</v>
      </c>
    </row>
    <row r="4845" spans="1:8" x14ac:dyDescent="0.25">
      <c r="A4845" s="449"/>
      <c r="B4845" s="449">
        <v>10505</v>
      </c>
      <c r="C4845" s="439" t="s">
        <v>10735</v>
      </c>
      <c r="D4845" s="449" t="s">
        <v>71</v>
      </c>
      <c r="E4845" s="449" t="s">
        <v>5365</v>
      </c>
      <c r="F4845" s="450">
        <v>192.99</v>
      </c>
      <c r="G4845" s="450">
        <v>259.13</v>
      </c>
      <c r="H4845" s="426">
        <f t="shared" si="75"/>
        <v>192.99</v>
      </c>
    </row>
    <row r="4846" spans="1:8" x14ac:dyDescent="0.25">
      <c r="B4846" s="449">
        <v>10506</v>
      </c>
      <c r="C4846" s="439" t="s">
        <v>10736</v>
      </c>
      <c r="D4846" s="449" t="s">
        <v>71</v>
      </c>
      <c r="E4846" s="449" t="s">
        <v>5365</v>
      </c>
      <c r="F4846">
        <v>251.93</v>
      </c>
      <c r="G4846">
        <v>338.28</v>
      </c>
      <c r="H4846" s="426">
        <f t="shared" si="75"/>
        <v>251.93</v>
      </c>
    </row>
    <row r="4847" spans="1:8" x14ac:dyDescent="0.25">
      <c r="B4847" s="449">
        <v>5031</v>
      </c>
      <c r="C4847" s="439" t="s">
        <v>10737</v>
      </c>
      <c r="D4847" s="449" t="s">
        <v>71</v>
      </c>
      <c r="E4847" s="449" t="s">
        <v>6189</v>
      </c>
      <c r="F4847">
        <v>353.75</v>
      </c>
      <c r="G4847">
        <v>475</v>
      </c>
      <c r="H4847" s="426">
        <f t="shared" si="75"/>
        <v>353.75</v>
      </c>
    </row>
    <row r="4848" spans="1:8" x14ac:dyDescent="0.25">
      <c r="B4848">
        <v>10502</v>
      </c>
      <c r="C4848" t="s">
        <v>10738</v>
      </c>
      <c r="D4848" t="s">
        <v>71</v>
      </c>
      <c r="E4848" t="s">
        <v>5365</v>
      </c>
      <c r="F4848">
        <v>412.2</v>
      </c>
      <c r="G4848">
        <v>553.48</v>
      </c>
      <c r="H4848" s="426">
        <f t="shared" si="75"/>
        <v>412.2</v>
      </c>
    </row>
    <row r="4849" spans="2:8" x14ac:dyDescent="0.25">
      <c r="B4849">
        <v>10501</v>
      </c>
      <c r="C4849" t="s">
        <v>10739</v>
      </c>
      <c r="D4849" t="s">
        <v>71</v>
      </c>
      <c r="E4849" t="s">
        <v>5365</v>
      </c>
      <c r="F4849">
        <v>232.88</v>
      </c>
      <c r="G4849">
        <v>312.7</v>
      </c>
      <c r="H4849" s="426">
        <f t="shared" si="75"/>
        <v>232.88</v>
      </c>
    </row>
    <row r="4850" spans="2:8" x14ac:dyDescent="0.25">
      <c r="B4850">
        <v>10503</v>
      </c>
      <c r="C4850" t="s">
        <v>10740</v>
      </c>
      <c r="D4850" t="s">
        <v>71</v>
      </c>
      <c r="E4850" t="s">
        <v>5365</v>
      </c>
      <c r="F4850">
        <v>314.62</v>
      </c>
      <c r="G4850">
        <v>422.46</v>
      </c>
      <c r="H4850" s="426">
        <f t="shared" si="75"/>
        <v>314.62</v>
      </c>
    </row>
    <row r="4851" spans="2:8" x14ac:dyDescent="0.25">
      <c r="B4851">
        <v>4500</v>
      </c>
      <c r="C4851" t="s">
        <v>10741</v>
      </c>
      <c r="D4851" t="s">
        <v>73</v>
      </c>
      <c r="E4851" t="s">
        <v>5365</v>
      </c>
      <c r="F4851">
        <v>13.78</v>
      </c>
      <c r="G4851">
        <v>15.69</v>
      </c>
      <c r="H4851" s="426">
        <f t="shared" si="75"/>
        <v>13.78</v>
      </c>
    </row>
    <row r="4852" spans="2:8" x14ac:dyDescent="0.25">
      <c r="B4852">
        <v>4448</v>
      </c>
      <c r="C4852" t="s">
        <v>10742</v>
      </c>
      <c r="D4852" t="s">
        <v>73</v>
      </c>
      <c r="E4852" t="s">
        <v>5365</v>
      </c>
      <c r="F4852">
        <v>18.920000000000002</v>
      </c>
      <c r="G4852">
        <v>21.56</v>
      </c>
      <c r="H4852" s="426">
        <f t="shared" si="75"/>
        <v>18.920000000000002</v>
      </c>
    </row>
    <row r="4853" spans="2:8" x14ac:dyDescent="0.25">
      <c r="B4853">
        <v>20213</v>
      </c>
      <c r="C4853" t="s">
        <v>10743</v>
      </c>
      <c r="D4853" t="s">
        <v>73</v>
      </c>
      <c r="E4853" t="s">
        <v>5365</v>
      </c>
      <c r="F4853">
        <v>24.21</v>
      </c>
      <c r="G4853">
        <v>32.19</v>
      </c>
      <c r="H4853" s="426">
        <f t="shared" si="75"/>
        <v>24.21</v>
      </c>
    </row>
    <row r="4854" spans="2:8" x14ac:dyDescent="0.25">
      <c r="B4854">
        <v>20211</v>
      </c>
      <c r="C4854" t="s">
        <v>10744</v>
      </c>
      <c r="D4854" t="s">
        <v>73</v>
      </c>
      <c r="E4854" t="s">
        <v>5365</v>
      </c>
      <c r="F4854">
        <v>32.06</v>
      </c>
      <c r="G4854">
        <v>42.63</v>
      </c>
      <c r="H4854" s="426">
        <f t="shared" si="75"/>
        <v>32.06</v>
      </c>
    </row>
    <row r="4855" spans="2:8" x14ac:dyDescent="0.25">
      <c r="B4855">
        <v>40270</v>
      </c>
      <c r="C4855" t="s">
        <v>10745</v>
      </c>
      <c r="D4855" t="s">
        <v>73</v>
      </c>
      <c r="E4855" t="s">
        <v>6189</v>
      </c>
      <c r="G4855">
        <v>133.03</v>
      </c>
      <c r="H4855" s="426">
        <f t="shared" si="75"/>
        <v>133.03</v>
      </c>
    </row>
    <row r="4856" spans="2:8" x14ac:dyDescent="0.25">
      <c r="B4856">
        <v>4425</v>
      </c>
      <c r="C4856" t="s">
        <v>10746</v>
      </c>
      <c r="D4856" t="s">
        <v>73</v>
      </c>
      <c r="E4856" t="s">
        <v>5365</v>
      </c>
      <c r="F4856">
        <v>26.5</v>
      </c>
      <c r="G4856">
        <v>35.24</v>
      </c>
      <c r="H4856" s="426">
        <f t="shared" si="75"/>
        <v>26.5</v>
      </c>
    </row>
    <row r="4857" spans="2:8" x14ac:dyDescent="0.25">
      <c r="B4857">
        <v>4472</v>
      </c>
      <c r="C4857" t="s">
        <v>10747</v>
      </c>
      <c r="D4857" t="s">
        <v>73</v>
      </c>
      <c r="E4857" t="s">
        <v>5365</v>
      </c>
      <c r="F4857">
        <v>33.11</v>
      </c>
      <c r="G4857">
        <v>44.02</v>
      </c>
      <c r="H4857" s="426">
        <f t="shared" si="75"/>
        <v>33.11</v>
      </c>
    </row>
    <row r="4858" spans="2:8" x14ac:dyDescent="0.25">
      <c r="B4858">
        <v>35272</v>
      </c>
      <c r="C4858" t="s">
        <v>10748</v>
      </c>
      <c r="D4858" t="s">
        <v>73</v>
      </c>
      <c r="E4858" t="s">
        <v>5365</v>
      </c>
      <c r="F4858">
        <v>47.86</v>
      </c>
      <c r="G4858">
        <v>63.63</v>
      </c>
      <c r="H4858" s="426">
        <f t="shared" si="75"/>
        <v>47.86</v>
      </c>
    </row>
    <row r="4859" spans="2:8" x14ac:dyDescent="0.25">
      <c r="B4859">
        <v>4481</v>
      </c>
      <c r="C4859" t="s">
        <v>10749</v>
      </c>
      <c r="D4859" t="s">
        <v>73</v>
      </c>
      <c r="E4859" t="s">
        <v>5365</v>
      </c>
      <c r="F4859">
        <v>51.23</v>
      </c>
      <c r="G4859">
        <v>68.11</v>
      </c>
      <c r="H4859" s="426">
        <f t="shared" si="75"/>
        <v>51.23</v>
      </c>
    </row>
    <row r="4860" spans="2:8" x14ac:dyDescent="0.25">
      <c r="B4860">
        <v>34345</v>
      </c>
      <c r="C4860" t="s">
        <v>10750</v>
      </c>
      <c r="D4860" t="s">
        <v>69</v>
      </c>
      <c r="E4860" t="s">
        <v>5365</v>
      </c>
      <c r="F4860">
        <v>18.510000000000002</v>
      </c>
      <c r="G4860">
        <v>22.27</v>
      </c>
      <c r="H4860" s="426">
        <f t="shared" si="75"/>
        <v>18.510000000000002</v>
      </c>
    </row>
    <row r="4861" spans="2:8" x14ac:dyDescent="0.25">
      <c r="B4861">
        <v>41096</v>
      </c>
      <c r="C4861" t="s">
        <v>10751</v>
      </c>
      <c r="D4861" t="s">
        <v>109</v>
      </c>
      <c r="E4861" t="s">
        <v>5365</v>
      </c>
      <c r="F4861">
        <v>3256.21</v>
      </c>
      <c r="G4861">
        <v>3903.38</v>
      </c>
      <c r="H4861" s="426">
        <f t="shared" si="75"/>
        <v>3256.21</v>
      </c>
    </row>
  </sheetData>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5471A-D0B9-4C6D-999F-FD5EAD4D68DC}">
  <dimension ref="A1:E8244"/>
  <sheetViews>
    <sheetView workbookViewId="0">
      <selection activeCell="I10" sqref="I10"/>
    </sheetView>
  </sheetViews>
  <sheetFormatPr defaultRowHeight="15" x14ac:dyDescent="0.25"/>
  <cols>
    <col min="1" max="1" width="17.7109375" customWidth="1"/>
    <col min="2" max="2" width="14.7109375" customWidth="1"/>
    <col min="3" max="3" width="70.7109375" customWidth="1"/>
    <col min="4" max="5" width="11.7109375" customWidth="1"/>
  </cols>
  <sheetData>
    <row r="1" spans="1:5" x14ac:dyDescent="0.25">
      <c r="A1" s="438" t="s">
        <v>6162</v>
      </c>
    </row>
    <row r="2" spans="1:5" x14ac:dyDescent="0.25">
      <c r="A2" s="439" t="s">
        <v>10752</v>
      </c>
    </row>
    <row r="3" spans="1:5" x14ac:dyDescent="0.25">
      <c r="A3" s="439" t="s">
        <v>6164</v>
      </c>
      <c r="B3" s="440" t="s">
        <v>14015</v>
      </c>
    </row>
    <row r="4" spans="1:5" x14ac:dyDescent="0.25">
      <c r="A4" s="439" t="s">
        <v>6165</v>
      </c>
      <c r="B4" s="440" t="s">
        <v>14016</v>
      </c>
    </row>
    <row r="6" spans="1:5" ht="25.5" x14ac:dyDescent="0.25">
      <c r="A6" s="443" t="s">
        <v>10753</v>
      </c>
      <c r="B6" s="443" t="s">
        <v>10754</v>
      </c>
      <c r="C6" s="443" t="s">
        <v>5412</v>
      </c>
      <c r="D6" s="443" t="s">
        <v>6181</v>
      </c>
      <c r="E6" s="443" t="s">
        <v>6166</v>
      </c>
    </row>
    <row r="7" spans="1:5" x14ac:dyDescent="0.25">
      <c r="A7" s="439"/>
      <c r="B7" s="449">
        <v>104658</v>
      </c>
      <c r="C7" s="439" t="s">
        <v>4284</v>
      </c>
      <c r="D7" s="449" t="s">
        <v>71</v>
      </c>
      <c r="E7" s="451">
        <v>0.31340000000000001</v>
      </c>
    </row>
    <row r="8" spans="1:5" x14ac:dyDescent="0.25">
      <c r="A8" s="439"/>
      <c r="B8" s="449">
        <v>105002</v>
      </c>
      <c r="C8" s="439" t="s">
        <v>5021</v>
      </c>
      <c r="D8" s="449" t="s">
        <v>60</v>
      </c>
      <c r="E8" s="451">
        <v>0.4864</v>
      </c>
    </row>
    <row r="9" spans="1:5" x14ac:dyDescent="0.25">
      <c r="A9" s="439"/>
      <c r="B9" s="449">
        <v>105004</v>
      </c>
      <c r="C9" s="439" t="s">
        <v>5023</v>
      </c>
      <c r="D9" s="449" t="s">
        <v>71</v>
      </c>
      <c r="E9" s="451">
        <v>0.49059999999999998</v>
      </c>
    </row>
    <row r="10" spans="1:5" x14ac:dyDescent="0.25">
      <c r="A10" s="439"/>
      <c r="B10" s="449">
        <v>105003</v>
      </c>
      <c r="C10" s="439" t="s">
        <v>5022</v>
      </c>
      <c r="D10" s="449" t="s">
        <v>60</v>
      </c>
      <c r="E10" s="451">
        <v>0.60750000000000004</v>
      </c>
    </row>
    <row r="11" spans="1:5" x14ac:dyDescent="0.25">
      <c r="A11" s="439"/>
      <c r="B11" s="449">
        <v>105005</v>
      </c>
      <c r="C11" s="439" t="s">
        <v>5024</v>
      </c>
      <c r="D11" s="449" t="s">
        <v>71</v>
      </c>
      <c r="E11" s="451">
        <v>0.61560000000000004</v>
      </c>
    </row>
    <row r="12" spans="1:5" x14ac:dyDescent="0.25">
      <c r="A12" s="439"/>
      <c r="B12" s="449">
        <v>105000</v>
      </c>
      <c r="C12" s="439" t="s">
        <v>10755</v>
      </c>
      <c r="D12" s="449" t="s">
        <v>73</v>
      </c>
      <c r="E12" s="451">
        <v>0.33779999999999999</v>
      </c>
    </row>
    <row r="13" spans="1:5" x14ac:dyDescent="0.25">
      <c r="A13" s="439"/>
      <c r="B13" s="449">
        <v>105001</v>
      </c>
      <c r="C13" s="439" t="s">
        <v>10756</v>
      </c>
      <c r="D13" s="449" t="s">
        <v>73</v>
      </c>
      <c r="E13" s="451">
        <v>0.33339999999999997</v>
      </c>
    </row>
    <row r="14" spans="1:5" x14ac:dyDescent="0.25">
      <c r="A14" s="439"/>
      <c r="B14" s="449">
        <v>89306</v>
      </c>
      <c r="C14" s="439" t="s">
        <v>3951</v>
      </c>
      <c r="D14" s="449" t="s">
        <v>71</v>
      </c>
      <c r="E14" s="451">
        <v>0.5141</v>
      </c>
    </row>
    <row r="15" spans="1:5" x14ac:dyDescent="0.25">
      <c r="A15" s="439"/>
      <c r="B15" s="449">
        <v>89307</v>
      </c>
      <c r="C15" s="439" t="s">
        <v>3952</v>
      </c>
      <c r="D15" s="449" t="s">
        <v>71</v>
      </c>
      <c r="E15" s="451">
        <v>0.52439999999999998</v>
      </c>
    </row>
    <row r="16" spans="1:5" x14ac:dyDescent="0.25">
      <c r="A16" s="439"/>
      <c r="B16" s="449">
        <v>89290</v>
      </c>
      <c r="C16" s="439" t="s">
        <v>3947</v>
      </c>
      <c r="D16" s="449" t="s">
        <v>71</v>
      </c>
      <c r="E16" s="451">
        <v>0.44429999999999997</v>
      </c>
    </row>
    <row r="17" spans="1:5" x14ac:dyDescent="0.25">
      <c r="A17" s="439"/>
      <c r="B17" s="449">
        <v>89291</v>
      </c>
      <c r="C17" s="439" t="s">
        <v>3948</v>
      </c>
      <c r="D17" s="449" t="s">
        <v>71</v>
      </c>
      <c r="E17" s="451">
        <v>0.4546</v>
      </c>
    </row>
    <row r="18" spans="1:5" x14ac:dyDescent="0.25">
      <c r="A18" s="439"/>
      <c r="B18" s="449">
        <v>89298</v>
      </c>
      <c r="C18" s="439" t="s">
        <v>3949</v>
      </c>
      <c r="D18" s="449" t="s">
        <v>71</v>
      </c>
      <c r="E18" s="451">
        <v>0.44</v>
      </c>
    </row>
    <row r="19" spans="1:5" x14ac:dyDescent="0.25">
      <c r="A19" s="439"/>
      <c r="B19" s="449">
        <v>89299</v>
      </c>
      <c r="C19" s="439" t="s">
        <v>3950</v>
      </c>
      <c r="D19" s="449" t="s">
        <v>71</v>
      </c>
      <c r="E19" s="451">
        <v>0.45190000000000002</v>
      </c>
    </row>
    <row r="20" spans="1:5" x14ac:dyDescent="0.25">
      <c r="A20" s="439"/>
      <c r="B20" s="449">
        <v>89282</v>
      </c>
      <c r="C20" s="439" t="s">
        <v>3945</v>
      </c>
      <c r="D20" s="449" t="s">
        <v>71</v>
      </c>
      <c r="E20" s="451">
        <v>0.37869999999999998</v>
      </c>
    </row>
    <row r="21" spans="1:5" x14ac:dyDescent="0.25">
      <c r="A21" s="439"/>
      <c r="B21" s="449">
        <v>89283</v>
      </c>
      <c r="C21" s="439" t="s">
        <v>3946</v>
      </c>
      <c r="D21" s="449" t="s">
        <v>71</v>
      </c>
      <c r="E21" s="451">
        <v>0.3901</v>
      </c>
    </row>
    <row r="22" spans="1:5" x14ac:dyDescent="0.25">
      <c r="A22" s="439"/>
      <c r="B22" s="449">
        <v>89480</v>
      </c>
      <c r="C22" s="439" t="s">
        <v>3968</v>
      </c>
      <c r="D22" s="449" t="s">
        <v>71</v>
      </c>
      <c r="E22" s="451">
        <v>0.33139999999999997</v>
      </c>
    </row>
    <row r="23" spans="1:5" x14ac:dyDescent="0.25">
      <c r="A23" s="439"/>
      <c r="B23" s="449">
        <v>89464</v>
      </c>
      <c r="C23" s="439" t="s">
        <v>3964</v>
      </c>
      <c r="D23" s="449" t="s">
        <v>71</v>
      </c>
      <c r="E23" s="451">
        <v>0.26429999999999998</v>
      </c>
    </row>
    <row r="24" spans="1:5" x14ac:dyDescent="0.25">
      <c r="A24" s="439"/>
      <c r="B24" s="449">
        <v>89478</v>
      </c>
      <c r="C24" s="439" t="s">
        <v>3967</v>
      </c>
      <c r="D24" s="449" t="s">
        <v>71</v>
      </c>
      <c r="E24" s="451">
        <v>0.36399999999999999</v>
      </c>
    </row>
    <row r="25" spans="1:5" x14ac:dyDescent="0.25">
      <c r="A25" s="439"/>
      <c r="B25" s="449">
        <v>89462</v>
      </c>
      <c r="C25" s="439" t="s">
        <v>3963</v>
      </c>
      <c r="D25" s="449" t="s">
        <v>71</v>
      </c>
      <c r="E25" s="451">
        <v>0.2928</v>
      </c>
    </row>
    <row r="26" spans="1:5" x14ac:dyDescent="0.25">
      <c r="A26" s="439"/>
      <c r="B26" s="449">
        <v>89472</v>
      </c>
      <c r="C26" s="439" t="s">
        <v>3966</v>
      </c>
      <c r="D26" s="449" t="s">
        <v>71</v>
      </c>
      <c r="E26" s="451">
        <v>0.25850000000000001</v>
      </c>
    </row>
    <row r="27" spans="1:5" x14ac:dyDescent="0.25">
      <c r="A27" s="439"/>
      <c r="B27" s="449">
        <v>89455</v>
      </c>
      <c r="C27" s="439" t="s">
        <v>3962</v>
      </c>
      <c r="D27" s="449" t="s">
        <v>71</v>
      </c>
      <c r="E27" s="451">
        <v>0.2036</v>
      </c>
    </row>
    <row r="28" spans="1:5" x14ac:dyDescent="0.25">
      <c r="A28" s="439"/>
      <c r="B28" s="449">
        <v>89470</v>
      </c>
      <c r="C28" s="439" t="s">
        <v>3965</v>
      </c>
      <c r="D28" s="449" t="s">
        <v>71</v>
      </c>
      <c r="E28" s="451">
        <v>0.29349999999999998</v>
      </c>
    </row>
    <row r="29" spans="1:5" x14ac:dyDescent="0.25">
      <c r="A29" s="439"/>
      <c r="B29" s="449">
        <v>89453</v>
      </c>
      <c r="C29" s="439" t="s">
        <v>3961</v>
      </c>
      <c r="D29" s="449" t="s">
        <v>71</v>
      </c>
      <c r="E29" s="451">
        <v>0.2364</v>
      </c>
    </row>
    <row r="30" spans="1:5" x14ac:dyDescent="0.25">
      <c r="A30" s="439"/>
      <c r="B30" s="449">
        <v>103354</v>
      </c>
      <c r="C30" s="439" t="s">
        <v>6087</v>
      </c>
      <c r="D30" s="449" t="s">
        <v>71</v>
      </c>
      <c r="E30" s="451">
        <v>0.62390000000000001</v>
      </c>
    </row>
    <row r="31" spans="1:5" x14ac:dyDescent="0.25">
      <c r="A31" s="439"/>
      <c r="B31" s="449">
        <v>103355</v>
      </c>
      <c r="C31" s="439" t="s">
        <v>6088</v>
      </c>
      <c r="D31" s="449" t="s">
        <v>71</v>
      </c>
      <c r="E31" s="451">
        <v>0.62990000000000002</v>
      </c>
    </row>
    <row r="32" spans="1:5" x14ac:dyDescent="0.25">
      <c r="A32" s="439"/>
      <c r="B32" s="449">
        <v>103330</v>
      </c>
      <c r="C32" s="439" t="s">
        <v>3935</v>
      </c>
      <c r="D32" s="449" t="s">
        <v>71</v>
      </c>
      <c r="E32" s="451">
        <v>0.58560000000000001</v>
      </c>
    </row>
    <row r="33" spans="1:5" x14ac:dyDescent="0.25">
      <c r="A33" s="439"/>
      <c r="B33" s="449">
        <v>103331</v>
      </c>
      <c r="C33" s="439" t="s">
        <v>3936</v>
      </c>
      <c r="D33" s="449" t="s">
        <v>71</v>
      </c>
      <c r="E33" s="451">
        <v>0.59209999999999996</v>
      </c>
    </row>
    <row r="34" spans="1:5" x14ac:dyDescent="0.25">
      <c r="A34" s="439"/>
      <c r="B34" s="449">
        <v>103358</v>
      </c>
      <c r="C34" s="439" t="s">
        <v>6089</v>
      </c>
      <c r="D34" s="449" t="s">
        <v>71</v>
      </c>
      <c r="E34" s="451">
        <v>0.55330000000000001</v>
      </c>
    </row>
    <row r="35" spans="1:5" x14ac:dyDescent="0.25">
      <c r="A35" s="439"/>
      <c r="B35" s="449">
        <v>103359</v>
      </c>
      <c r="C35" s="439" t="s">
        <v>6090</v>
      </c>
      <c r="D35" s="449" t="s">
        <v>71</v>
      </c>
      <c r="E35" s="451">
        <v>0.56030000000000002</v>
      </c>
    </row>
    <row r="36" spans="1:5" x14ac:dyDescent="0.25">
      <c r="A36" s="439"/>
      <c r="B36" s="449">
        <v>103366</v>
      </c>
      <c r="C36" s="439" t="s">
        <v>6097</v>
      </c>
      <c r="D36" s="449" t="s">
        <v>71</v>
      </c>
      <c r="E36" s="451">
        <v>0.48830000000000001</v>
      </c>
    </row>
    <row r="37" spans="1:5" x14ac:dyDescent="0.25">
      <c r="A37" s="439"/>
      <c r="B37" s="449">
        <v>103367</v>
      </c>
      <c r="C37" s="439" t="s">
        <v>6098</v>
      </c>
      <c r="D37" s="449" t="s">
        <v>71</v>
      </c>
      <c r="E37" s="451">
        <v>0.49630000000000002</v>
      </c>
    </row>
    <row r="38" spans="1:5" x14ac:dyDescent="0.25">
      <c r="A38" s="439"/>
      <c r="B38" s="449">
        <v>103360</v>
      </c>
      <c r="C38" s="439" t="s">
        <v>6091</v>
      </c>
      <c r="D38" s="449" t="s">
        <v>71</v>
      </c>
      <c r="E38" s="451">
        <v>0.55840000000000001</v>
      </c>
    </row>
    <row r="39" spans="1:5" x14ac:dyDescent="0.25">
      <c r="A39" s="439"/>
      <c r="B39" s="449">
        <v>103361</v>
      </c>
      <c r="C39" s="439" t="s">
        <v>6092</v>
      </c>
      <c r="D39" s="449" t="s">
        <v>71</v>
      </c>
      <c r="E39" s="451">
        <v>0.56579999999999997</v>
      </c>
    </row>
    <row r="40" spans="1:5" x14ac:dyDescent="0.25">
      <c r="A40" s="439"/>
      <c r="B40" s="449">
        <v>103368</v>
      </c>
      <c r="C40" s="439" t="s">
        <v>6099</v>
      </c>
      <c r="D40" s="449" t="s">
        <v>71</v>
      </c>
      <c r="E40" s="451">
        <v>0.50249999999999995</v>
      </c>
    </row>
    <row r="41" spans="1:5" x14ac:dyDescent="0.25">
      <c r="A41" s="439"/>
      <c r="B41" s="449">
        <v>103369</v>
      </c>
      <c r="C41" s="439" t="s">
        <v>6100</v>
      </c>
      <c r="D41" s="449" t="s">
        <v>71</v>
      </c>
      <c r="E41" s="451">
        <v>0.51119999999999999</v>
      </c>
    </row>
    <row r="42" spans="1:5" x14ac:dyDescent="0.25">
      <c r="A42" s="439"/>
      <c r="B42" s="449">
        <v>103334</v>
      </c>
      <c r="C42" s="439" t="s">
        <v>3939</v>
      </c>
      <c r="D42" s="449" t="s">
        <v>71</v>
      </c>
      <c r="E42" s="451">
        <v>0.64670000000000005</v>
      </c>
    </row>
    <row r="43" spans="1:5" x14ac:dyDescent="0.25">
      <c r="A43" s="439"/>
      <c r="B43" s="449">
        <v>103335</v>
      </c>
      <c r="C43" s="439" t="s">
        <v>3940</v>
      </c>
      <c r="D43" s="449" t="s">
        <v>71</v>
      </c>
      <c r="E43" s="451">
        <v>0.65280000000000005</v>
      </c>
    </row>
    <row r="44" spans="1:5" x14ac:dyDescent="0.25">
      <c r="A44" s="439"/>
      <c r="B44" s="449">
        <v>103362</v>
      </c>
      <c r="C44" s="439" t="s">
        <v>6093</v>
      </c>
      <c r="D44" s="449" t="s">
        <v>71</v>
      </c>
      <c r="E44" s="451">
        <v>0.52359999999999995</v>
      </c>
    </row>
    <row r="45" spans="1:5" x14ac:dyDescent="0.25">
      <c r="A45" s="439"/>
      <c r="B45" s="449">
        <v>103363</v>
      </c>
      <c r="C45" s="439" t="s">
        <v>6094</v>
      </c>
      <c r="D45" s="449" t="s">
        <v>71</v>
      </c>
      <c r="E45" s="451">
        <v>0.53090000000000004</v>
      </c>
    </row>
    <row r="46" spans="1:5" x14ac:dyDescent="0.25">
      <c r="A46" s="439"/>
      <c r="B46" s="449">
        <v>103370</v>
      </c>
      <c r="C46" s="439" t="s">
        <v>6101</v>
      </c>
      <c r="D46" s="449" t="s">
        <v>71</v>
      </c>
      <c r="E46" s="451">
        <v>0.4556</v>
      </c>
    </row>
    <row r="47" spans="1:5" x14ac:dyDescent="0.25">
      <c r="A47" s="439"/>
      <c r="B47" s="449">
        <v>103371</v>
      </c>
      <c r="C47" s="439" t="s">
        <v>6102</v>
      </c>
      <c r="D47" s="449" t="s">
        <v>71</v>
      </c>
      <c r="E47" s="451">
        <v>0.46389999999999998</v>
      </c>
    </row>
    <row r="48" spans="1:5" x14ac:dyDescent="0.25">
      <c r="A48" s="439"/>
      <c r="B48" s="449">
        <v>103332</v>
      </c>
      <c r="C48" s="439" t="s">
        <v>3937</v>
      </c>
      <c r="D48" s="449" t="s">
        <v>71</v>
      </c>
      <c r="E48" s="451">
        <v>0.73070000000000002</v>
      </c>
    </row>
    <row r="49" spans="1:5" x14ac:dyDescent="0.25">
      <c r="A49" s="439"/>
      <c r="B49" s="449">
        <v>103333</v>
      </c>
      <c r="C49" s="439" t="s">
        <v>3938</v>
      </c>
      <c r="D49" s="449" t="s">
        <v>71</v>
      </c>
      <c r="E49" s="451">
        <v>0.73419999999999996</v>
      </c>
    </row>
    <row r="50" spans="1:5" x14ac:dyDescent="0.25">
      <c r="A50" s="439"/>
      <c r="B50" s="449">
        <v>103352</v>
      </c>
      <c r="C50" s="439" t="s">
        <v>6085</v>
      </c>
      <c r="D50" s="449" t="s">
        <v>71</v>
      </c>
      <c r="E50" s="451">
        <v>0.69699999999999995</v>
      </c>
    </row>
    <row r="51" spans="1:5" x14ac:dyDescent="0.25">
      <c r="A51" s="439"/>
      <c r="B51" s="449">
        <v>103353</v>
      </c>
      <c r="C51" s="439" t="s">
        <v>6086</v>
      </c>
      <c r="D51" s="449" t="s">
        <v>71</v>
      </c>
      <c r="E51" s="451">
        <v>0.70109999999999995</v>
      </c>
    </row>
    <row r="52" spans="1:5" x14ac:dyDescent="0.25">
      <c r="A52" s="439"/>
      <c r="B52" s="449">
        <v>103328</v>
      </c>
      <c r="C52" s="439" t="s">
        <v>3933</v>
      </c>
      <c r="D52" s="449" t="s">
        <v>71</v>
      </c>
      <c r="E52" s="451">
        <v>0.68169999999999997</v>
      </c>
    </row>
    <row r="53" spans="1:5" x14ac:dyDescent="0.25">
      <c r="A53" s="439"/>
      <c r="B53" s="449">
        <v>103329</v>
      </c>
      <c r="C53" s="439" t="s">
        <v>3934</v>
      </c>
      <c r="D53" s="449" t="s">
        <v>71</v>
      </c>
      <c r="E53" s="451">
        <v>0.68610000000000004</v>
      </c>
    </row>
    <row r="54" spans="1:5" x14ac:dyDescent="0.25">
      <c r="A54" s="439"/>
      <c r="B54" s="449">
        <v>103356</v>
      </c>
      <c r="C54" s="439" t="s">
        <v>3943</v>
      </c>
      <c r="D54" s="449" t="s">
        <v>71</v>
      </c>
      <c r="E54" s="451">
        <v>0.50749999999999995</v>
      </c>
    </row>
    <row r="55" spans="1:5" x14ac:dyDescent="0.25">
      <c r="A55" s="439"/>
      <c r="B55" s="449">
        <v>103357</v>
      </c>
      <c r="C55" s="439" t="s">
        <v>3944</v>
      </c>
      <c r="D55" s="449" t="s">
        <v>71</v>
      </c>
      <c r="E55" s="451">
        <v>0.51539999999999997</v>
      </c>
    </row>
    <row r="56" spans="1:5" x14ac:dyDescent="0.25">
      <c r="A56" s="439"/>
      <c r="B56" s="449">
        <v>103364</v>
      </c>
      <c r="C56" s="439" t="s">
        <v>6095</v>
      </c>
      <c r="D56" s="449" t="s">
        <v>71</v>
      </c>
      <c r="E56" s="451">
        <v>0.46779999999999999</v>
      </c>
    </row>
    <row r="57" spans="1:5" x14ac:dyDescent="0.25">
      <c r="A57" s="439"/>
      <c r="B57" s="449">
        <v>103365</v>
      </c>
      <c r="C57" s="439" t="s">
        <v>6096</v>
      </c>
      <c r="D57" s="449" t="s">
        <v>71</v>
      </c>
      <c r="E57" s="451">
        <v>0.47849999999999998</v>
      </c>
    </row>
    <row r="58" spans="1:5" x14ac:dyDescent="0.25">
      <c r="A58" s="439"/>
      <c r="B58" s="449">
        <v>103350</v>
      </c>
      <c r="C58" s="439" t="s">
        <v>3941</v>
      </c>
      <c r="D58" s="449" t="s">
        <v>71</v>
      </c>
      <c r="E58" s="451">
        <v>0.68920000000000003</v>
      </c>
    </row>
    <row r="59" spans="1:5" x14ac:dyDescent="0.25">
      <c r="A59" s="439"/>
      <c r="B59" s="449">
        <v>103351</v>
      </c>
      <c r="C59" s="439" t="s">
        <v>3942</v>
      </c>
      <c r="D59" s="449" t="s">
        <v>71</v>
      </c>
      <c r="E59" s="451">
        <v>0.69259999999999999</v>
      </c>
    </row>
    <row r="60" spans="1:5" x14ac:dyDescent="0.25">
      <c r="A60" s="439"/>
      <c r="B60" s="449">
        <v>103344</v>
      </c>
      <c r="C60" s="439" t="s">
        <v>6079</v>
      </c>
      <c r="D60" s="449" t="s">
        <v>71</v>
      </c>
      <c r="E60" s="451">
        <v>0.4723</v>
      </c>
    </row>
    <row r="61" spans="1:5" x14ac:dyDescent="0.25">
      <c r="A61" s="439"/>
      <c r="B61" s="449">
        <v>103345</v>
      </c>
      <c r="C61" s="439" t="s">
        <v>6080</v>
      </c>
      <c r="D61" s="449" t="s">
        <v>71</v>
      </c>
      <c r="E61" s="451">
        <v>0.48199999999999998</v>
      </c>
    </row>
    <row r="62" spans="1:5" x14ac:dyDescent="0.25">
      <c r="A62" s="439"/>
      <c r="B62" s="449">
        <v>103348</v>
      </c>
      <c r="C62" s="439" t="s">
        <v>6083</v>
      </c>
      <c r="D62" s="449" t="s">
        <v>71</v>
      </c>
      <c r="E62" s="451">
        <v>0.43419999999999997</v>
      </c>
    </row>
    <row r="63" spans="1:5" x14ac:dyDescent="0.25">
      <c r="A63" s="439"/>
      <c r="B63" s="449">
        <v>103349</v>
      </c>
      <c r="C63" s="439" t="s">
        <v>6084</v>
      </c>
      <c r="D63" s="449" t="s">
        <v>71</v>
      </c>
      <c r="E63" s="451">
        <v>0.44529999999999997</v>
      </c>
    </row>
    <row r="64" spans="1:5" x14ac:dyDescent="0.25">
      <c r="A64" s="439"/>
      <c r="B64" s="449">
        <v>103346</v>
      </c>
      <c r="C64" s="439" t="s">
        <v>6081</v>
      </c>
      <c r="D64" s="449" t="s">
        <v>71</v>
      </c>
      <c r="E64" s="451">
        <v>0.49930000000000002</v>
      </c>
    </row>
    <row r="65" spans="1:5" x14ac:dyDescent="0.25">
      <c r="A65" s="439"/>
      <c r="B65" s="449">
        <v>103347</v>
      </c>
      <c r="C65" s="439" t="s">
        <v>6082</v>
      </c>
      <c r="D65" s="449" t="s">
        <v>71</v>
      </c>
      <c r="E65" s="451">
        <v>0.50819999999999999</v>
      </c>
    </row>
    <row r="66" spans="1:5" x14ac:dyDescent="0.25">
      <c r="A66" s="439"/>
      <c r="B66" s="449">
        <v>103324</v>
      </c>
      <c r="C66" s="439" t="s">
        <v>3929</v>
      </c>
      <c r="D66" s="449" t="s">
        <v>71</v>
      </c>
      <c r="E66" s="451">
        <v>0.44369999999999998</v>
      </c>
    </row>
    <row r="67" spans="1:5" x14ac:dyDescent="0.25">
      <c r="A67" s="439"/>
      <c r="B67" s="449">
        <v>103325</v>
      </c>
      <c r="C67" s="439" t="s">
        <v>3930</v>
      </c>
      <c r="D67" s="449" t="s">
        <v>71</v>
      </c>
      <c r="E67" s="451">
        <v>0.4541</v>
      </c>
    </row>
    <row r="68" spans="1:5" x14ac:dyDescent="0.25">
      <c r="A68" s="439"/>
      <c r="B68" s="449">
        <v>103326</v>
      </c>
      <c r="C68" s="439" t="s">
        <v>3931</v>
      </c>
      <c r="D68" s="449" t="s">
        <v>71</v>
      </c>
      <c r="E68" s="451">
        <v>0.43319999999999997</v>
      </c>
    </row>
    <row r="69" spans="1:5" x14ac:dyDescent="0.25">
      <c r="A69" s="439"/>
      <c r="B69" s="449">
        <v>103327</v>
      </c>
      <c r="C69" s="439" t="s">
        <v>3932</v>
      </c>
      <c r="D69" s="449" t="s">
        <v>71</v>
      </c>
      <c r="E69" s="451">
        <v>0.44359999999999999</v>
      </c>
    </row>
    <row r="70" spans="1:5" x14ac:dyDescent="0.25">
      <c r="A70" s="439"/>
      <c r="B70" s="449">
        <v>103322</v>
      </c>
      <c r="C70" s="439" t="s">
        <v>3927</v>
      </c>
      <c r="D70" s="449" t="s">
        <v>71</v>
      </c>
      <c r="E70" s="451">
        <v>0.41099999999999998</v>
      </c>
    </row>
    <row r="71" spans="1:5" x14ac:dyDescent="0.25">
      <c r="A71" s="439"/>
      <c r="B71" s="449">
        <v>103323</v>
      </c>
      <c r="C71" s="439" t="s">
        <v>3928</v>
      </c>
      <c r="D71" s="449" t="s">
        <v>71</v>
      </c>
      <c r="E71" s="451">
        <v>0.42370000000000002</v>
      </c>
    </row>
    <row r="72" spans="1:5" x14ac:dyDescent="0.25">
      <c r="A72" s="439"/>
      <c r="B72" s="449">
        <v>103338</v>
      </c>
      <c r="C72" s="439" t="s">
        <v>12562</v>
      </c>
      <c r="D72" s="449" t="s">
        <v>71</v>
      </c>
      <c r="E72" s="451">
        <v>0.41299999999999998</v>
      </c>
    </row>
    <row r="73" spans="1:5" x14ac:dyDescent="0.25">
      <c r="A73" s="439"/>
      <c r="B73" s="449">
        <v>103339</v>
      </c>
      <c r="C73" s="439" t="s">
        <v>12563</v>
      </c>
      <c r="D73" s="449" t="s">
        <v>71</v>
      </c>
      <c r="E73" s="451">
        <v>0.41889999999999999</v>
      </c>
    </row>
    <row r="74" spans="1:5" x14ac:dyDescent="0.25">
      <c r="A74" s="439"/>
      <c r="B74" s="449">
        <v>103340</v>
      </c>
      <c r="C74" s="439" t="s">
        <v>12564</v>
      </c>
      <c r="D74" s="449" t="s">
        <v>71</v>
      </c>
      <c r="E74" s="451">
        <v>0.38490000000000002</v>
      </c>
    </row>
    <row r="75" spans="1:5" x14ac:dyDescent="0.25">
      <c r="A75" s="439"/>
      <c r="B75" s="449">
        <v>103341</v>
      </c>
      <c r="C75" s="439" t="s">
        <v>12565</v>
      </c>
      <c r="D75" s="449" t="s">
        <v>71</v>
      </c>
      <c r="E75" s="451">
        <v>0.39119999999999999</v>
      </c>
    </row>
    <row r="76" spans="1:5" x14ac:dyDescent="0.25">
      <c r="A76" s="439"/>
      <c r="B76" s="449">
        <v>103336</v>
      </c>
      <c r="C76" s="439" t="s">
        <v>12566</v>
      </c>
      <c r="D76" s="449" t="s">
        <v>71</v>
      </c>
      <c r="E76" s="451">
        <v>0.39729999999999999</v>
      </c>
    </row>
    <row r="77" spans="1:5" x14ac:dyDescent="0.25">
      <c r="A77" s="439"/>
      <c r="B77" s="449">
        <v>103337</v>
      </c>
      <c r="C77" s="439" t="s">
        <v>12567</v>
      </c>
      <c r="D77" s="449" t="s">
        <v>71</v>
      </c>
      <c r="E77" s="451">
        <v>0.40400000000000003</v>
      </c>
    </row>
    <row r="78" spans="1:5" x14ac:dyDescent="0.25">
      <c r="A78" s="439"/>
      <c r="B78" s="449">
        <v>103342</v>
      </c>
      <c r="C78" s="439" t="s">
        <v>12568</v>
      </c>
      <c r="D78" s="449" t="s">
        <v>71</v>
      </c>
      <c r="E78" s="451">
        <v>0.34749999999999998</v>
      </c>
    </row>
    <row r="79" spans="1:5" x14ac:dyDescent="0.25">
      <c r="A79" s="439"/>
      <c r="B79" s="449">
        <v>103343</v>
      </c>
      <c r="C79" s="439" t="s">
        <v>12569</v>
      </c>
      <c r="D79" s="449" t="s">
        <v>71</v>
      </c>
      <c r="E79" s="451">
        <v>0.35439999999999999</v>
      </c>
    </row>
    <row r="80" spans="1:5" x14ac:dyDescent="0.25">
      <c r="A80" s="439"/>
      <c r="B80" s="449">
        <v>103318</v>
      </c>
      <c r="C80" s="439" t="s">
        <v>12570</v>
      </c>
      <c r="D80" s="449" t="s">
        <v>71</v>
      </c>
      <c r="E80" s="451">
        <v>0.36099999999999999</v>
      </c>
    </row>
    <row r="81" spans="1:5" x14ac:dyDescent="0.25">
      <c r="A81" s="439"/>
      <c r="B81" s="449">
        <v>103319</v>
      </c>
      <c r="C81" s="439" t="s">
        <v>3958</v>
      </c>
      <c r="D81" s="449" t="s">
        <v>71</v>
      </c>
      <c r="E81" s="451">
        <v>0.36809999999999998</v>
      </c>
    </row>
    <row r="82" spans="1:5" x14ac:dyDescent="0.25">
      <c r="A82" s="439"/>
      <c r="B82" s="449">
        <v>103320</v>
      </c>
      <c r="C82" s="439" t="s">
        <v>3959</v>
      </c>
      <c r="D82" s="449" t="s">
        <v>71</v>
      </c>
      <c r="E82" s="451">
        <v>0.33900000000000002</v>
      </c>
    </row>
    <row r="83" spans="1:5" x14ac:dyDescent="0.25">
      <c r="A83" s="439"/>
      <c r="B83" s="449">
        <v>103321</v>
      </c>
      <c r="C83" s="439" t="s">
        <v>3960</v>
      </c>
      <c r="D83" s="449" t="s">
        <v>71</v>
      </c>
      <c r="E83" s="451">
        <v>0.34660000000000002</v>
      </c>
    </row>
    <row r="84" spans="1:5" x14ac:dyDescent="0.25">
      <c r="A84" s="439"/>
      <c r="B84" s="449">
        <v>103316</v>
      </c>
      <c r="C84" s="439" t="s">
        <v>3956</v>
      </c>
      <c r="D84" s="449" t="s">
        <v>71</v>
      </c>
      <c r="E84" s="451">
        <v>0.34189999999999998</v>
      </c>
    </row>
    <row r="85" spans="1:5" x14ac:dyDescent="0.25">
      <c r="A85" s="439"/>
      <c r="B85" s="449">
        <v>103317</v>
      </c>
      <c r="C85" s="439" t="s">
        <v>3957</v>
      </c>
      <c r="D85" s="449" t="s">
        <v>71</v>
      </c>
      <c r="E85" s="451">
        <v>0.35</v>
      </c>
    </row>
    <row r="86" spans="1:5" x14ac:dyDescent="0.25">
      <c r="A86" s="439"/>
      <c r="B86" s="449">
        <v>101166</v>
      </c>
      <c r="C86" s="439" t="s">
        <v>1963</v>
      </c>
      <c r="D86" s="449" t="s">
        <v>84</v>
      </c>
      <c r="E86" s="451">
        <v>0.51670000000000005</v>
      </c>
    </row>
    <row r="87" spans="1:5" x14ac:dyDescent="0.25">
      <c r="A87" s="439"/>
      <c r="B87" s="449">
        <v>101165</v>
      </c>
      <c r="C87" s="439" t="s">
        <v>1962</v>
      </c>
      <c r="D87" s="449" t="s">
        <v>84</v>
      </c>
      <c r="E87" s="451">
        <v>0.37669999999999998</v>
      </c>
    </row>
    <row r="88" spans="1:5" x14ac:dyDescent="0.25">
      <c r="A88" s="439"/>
      <c r="B88" s="449">
        <v>101163</v>
      </c>
      <c r="C88" s="439" t="s">
        <v>3970</v>
      </c>
      <c r="D88" s="449" t="s">
        <v>71</v>
      </c>
      <c r="E88" s="451">
        <v>0.2671</v>
      </c>
    </row>
    <row r="89" spans="1:5" x14ac:dyDescent="0.25">
      <c r="A89" s="439"/>
      <c r="B89" s="449">
        <v>101164</v>
      </c>
      <c r="C89" s="439" t="s">
        <v>3971</v>
      </c>
      <c r="D89" s="449" t="s">
        <v>71</v>
      </c>
      <c r="E89" s="451">
        <v>0.2646</v>
      </c>
    </row>
    <row r="90" spans="1:5" x14ac:dyDescent="0.25">
      <c r="A90" s="439"/>
      <c r="B90" s="449">
        <v>101162</v>
      </c>
      <c r="C90" s="439" t="s">
        <v>3955</v>
      </c>
      <c r="D90" s="449" t="s">
        <v>71</v>
      </c>
      <c r="E90" s="451">
        <v>0.56720000000000004</v>
      </c>
    </row>
    <row r="91" spans="1:5" x14ac:dyDescent="0.25">
      <c r="A91" s="439"/>
      <c r="B91" s="449">
        <v>101161</v>
      </c>
      <c r="C91" s="439" t="s">
        <v>3969</v>
      </c>
      <c r="D91" s="449" t="s">
        <v>71</v>
      </c>
      <c r="E91" s="451">
        <v>0.30859999999999999</v>
      </c>
    </row>
    <row r="92" spans="1:5" x14ac:dyDescent="0.25">
      <c r="A92" s="439"/>
      <c r="B92" s="449">
        <v>101159</v>
      </c>
      <c r="C92" s="439" t="s">
        <v>3926</v>
      </c>
      <c r="D92" s="449" t="s">
        <v>71</v>
      </c>
      <c r="E92" s="451">
        <v>0.58489999999999998</v>
      </c>
    </row>
    <row r="93" spans="1:5" x14ac:dyDescent="0.25">
      <c r="A93" s="439"/>
      <c r="B93" s="449">
        <v>101154</v>
      </c>
      <c r="C93" s="439" t="s">
        <v>3994</v>
      </c>
      <c r="D93" s="449" t="s">
        <v>71</v>
      </c>
      <c r="E93" s="451">
        <v>0.24010000000000001</v>
      </c>
    </row>
    <row r="94" spans="1:5" x14ac:dyDescent="0.25">
      <c r="A94" s="439"/>
      <c r="B94" s="449">
        <v>101155</v>
      </c>
      <c r="C94" s="439" t="s">
        <v>3995</v>
      </c>
      <c r="D94" s="449" t="s">
        <v>71</v>
      </c>
      <c r="E94" s="451">
        <v>0.22450000000000001</v>
      </c>
    </row>
    <row r="95" spans="1:5" x14ac:dyDescent="0.25">
      <c r="A95" s="439"/>
      <c r="B95" s="449">
        <v>101156</v>
      </c>
      <c r="C95" s="439" t="s">
        <v>3996</v>
      </c>
      <c r="D95" s="449" t="s">
        <v>71</v>
      </c>
      <c r="E95" s="451">
        <v>0.20530000000000001</v>
      </c>
    </row>
    <row r="96" spans="1:5" x14ac:dyDescent="0.25">
      <c r="A96" s="439"/>
      <c r="B96" s="449">
        <v>101158</v>
      </c>
      <c r="C96" s="439" t="s">
        <v>3954</v>
      </c>
      <c r="D96" s="449" t="s">
        <v>71</v>
      </c>
      <c r="E96" s="451">
        <v>0.24010000000000001</v>
      </c>
    </row>
    <row r="97" spans="1:5" x14ac:dyDescent="0.25">
      <c r="A97" s="439"/>
      <c r="B97" s="449">
        <v>101157</v>
      </c>
      <c r="C97" s="439" t="s">
        <v>3953</v>
      </c>
      <c r="D97" s="449" t="s">
        <v>71</v>
      </c>
      <c r="E97" s="451">
        <v>0.26889999999999997</v>
      </c>
    </row>
    <row r="98" spans="1:5" x14ac:dyDescent="0.25">
      <c r="A98" s="439"/>
      <c r="B98" s="449">
        <v>87382</v>
      </c>
      <c r="C98" s="439" t="s">
        <v>4655</v>
      </c>
      <c r="D98" s="449" t="s">
        <v>84</v>
      </c>
      <c r="E98" s="451">
        <v>7.9799999999999996E-2</v>
      </c>
    </row>
    <row r="99" spans="1:5" x14ac:dyDescent="0.25">
      <c r="A99" s="439"/>
      <c r="B99" s="449">
        <v>87383</v>
      </c>
      <c r="C99" s="439" t="s">
        <v>4656</v>
      </c>
      <c r="D99" s="449" t="s">
        <v>84</v>
      </c>
      <c r="E99" s="451">
        <v>6.3100000000000003E-2</v>
      </c>
    </row>
    <row r="100" spans="1:5" x14ac:dyDescent="0.25">
      <c r="A100" s="439"/>
      <c r="B100" s="449">
        <v>87384</v>
      </c>
      <c r="C100" s="439" t="s">
        <v>4657</v>
      </c>
      <c r="D100" s="449" t="s">
        <v>84</v>
      </c>
      <c r="E100" s="451">
        <v>4.6199999999999998E-2</v>
      </c>
    </row>
    <row r="101" spans="1:5" x14ac:dyDescent="0.25">
      <c r="A101" s="439"/>
      <c r="B101" s="449">
        <v>87398</v>
      </c>
      <c r="C101" s="439" t="s">
        <v>4670</v>
      </c>
      <c r="D101" s="449" t="s">
        <v>84</v>
      </c>
      <c r="E101" s="451">
        <v>0.15240000000000001</v>
      </c>
    </row>
    <row r="102" spans="1:5" x14ac:dyDescent="0.25">
      <c r="A102" s="439"/>
      <c r="B102" s="449">
        <v>87395</v>
      </c>
      <c r="C102" s="439" t="s">
        <v>4667</v>
      </c>
      <c r="D102" s="449" t="s">
        <v>84</v>
      </c>
      <c r="E102" s="451">
        <v>5.3900000000000003E-2</v>
      </c>
    </row>
    <row r="103" spans="1:5" x14ac:dyDescent="0.25">
      <c r="A103" s="439"/>
      <c r="B103" s="449">
        <v>87396</v>
      </c>
      <c r="C103" s="439" t="s">
        <v>4668</v>
      </c>
      <c r="D103" s="449" t="s">
        <v>84</v>
      </c>
      <c r="E103" s="451">
        <v>4.36E-2</v>
      </c>
    </row>
    <row r="104" spans="1:5" x14ac:dyDescent="0.25">
      <c r="A104" s="439"/>
      <c r="B104" s="449">
        <v>87397</v>
      </c>
      <c r="C104" s="439" t="s">
        <v>4669</v>
      </c>
      <c r="D104" s="449" t="s">
        <v>84</v>
      </c>
      <c r="E104" s="451">
        <v>3.3500000000000002E-2</v>
      </c>
    </row>
    <row r="105" spans="1:5" x14ac:dyDescent="0.25">
      <c r="A105" s="439"/>
      <c r="B105" s="449">
        <v>87402</v>
      </c>
      <c r="C105" s="439" t="s">
        <v>4673</v>
      </c>
      <c r="D105" s="449" t="s">
        <v>84</v>
      </c>
      <c r="E105" s="451">
        <v>0.1023</v>
      </c>
    </row>
    <row r="106" spans="1:5" x14ac:dyDescent="0.25">
      <c r="A106" s="439"/>
      <c r="B106" s="449">
        <v>87391</v>
      </c>
      <c r="C106" s="439" t="s">
        <v>4664</v>
      </c>
      <c r="D106" s="449" t="s">
        <v>84</v>
      </c>
      <c r="E106" s="451">
        <v>3.4099999999999998E-2</v>
      </c>
    </row>
    <row r="107" spans="1:5" x14ac:dyDescent="0.25">
      <c r="A107" s="439"/>
      <c r="B107" s="449">
        <v>87393</v>
      </c>
      <c r="C107" s="439" t="s">
        <v>4665</v>
      </c>
      <c r="D107" s="449" t="s">
        <v>84</v>
      </c>
      <c r="E107" s="451">
        <v>2.75E-2</v>
      </c>
    </row>
    <row r="108" spans="1:5" x14ac:dyDescent="0.25">
      <c r="A108" s="439"/>
      <c r="B108" s="449">
        <v>87394</v>
      </c>
      <c r="C108" s="439" t="s">
        <v>4666</v>
      </c>
      <c r="D108" s="449" t="s">
        <v>84</v>
      </c>
      <c r="E108" s="451">
        <v>2.1100000000000001E-2</v>
      </c>
    </row>
    <row r="109" spans="1:5" x14ac:dyDescent="0.25">
      <c r="A109" s="439"/>
      <c r="B109" s="449">
        <v>87401</v>
      </c>
      <c r="C109" s="439" t="s">
        <v>4672</v>
      </c>
      <c r="D109" s="449" t="s">
        <v>84</v>
      </c>
      <c r="E109" s="451">
        <v>6.6000000000000003E-2</v>
      </c>
    </row>
    <row r="110" spans="1:5" x14ac:dyDescent="0.25">
      <c r="A110" s="439"/>
      <c r="B110" s="449">
        <v>87407</v>
      </c>
      <c r="C110" s="439" t="s">
        <v>4675</v>
      </c>
      <c r="D110" s="449" t="s">
        <v>84</v>
      </c>
      <c r="E110" s="451">
        <v>7.4499999999999997E-2</v>
      </c>
    </row>
    <row r="111" spans="1:5" x14ac:dyDescent="0.25">
      <c r="A111" s="439"/>
      <c r="B111" s="449">
        <v>87408</v>
      </c>
      <c r="C111" s="439" t="s">
        <v>5740</v>
      </c>
      <c r="D111" s="449" t="s">
        <v>84</v>
      </c>
      <c r="E111" s="451">
        <v>5.6599999999999998E-2</v>
      </c>
    </row>
    <row r="112" spans="1:5" x14ac:dyDescent="0.25">
      <c r="A112" s="439"/>
      <c r="B112" s="449">
        <v>87404</v>
      </c>
      <c r="C112" s="439" t="s">
        <v>4674</v>
      </c>
      <c r="D112" s="449" t="s">
        <v>84</v>
      </c>
      <c r="E112" s="451">
        <v>3.9300000000000002E-2</v>
      </c>
    </row>
    <row r="113" spans="1:5" x14ac:dyDescent="0.25">
      <c r="A113" s="439"/>
      <c r="B113" s="449">
        <v>87405</v>
      </c>
      <c r="C113" s="439" t="s">
        <v>5739</v>
      </c>
      <c r="D113" s="449" t="s">
        <v>84</v>
      </c>
      <c r="E113" s="451">
        <v>2.9499999999999998E-2</v>
      </c>
    </row>
    <row r="114" spans="1:5" x14ac:dyDescent="0.25">
      <c r="A114" s="439"/>
      <c r="B114" s="449">
        <v>87388</v>
      </c>
      <c r="C114" s="439" t="s">
        <v>4661</v>
      </c>
      <c r="D114" s="449" t="s">
        <v>84</v>
      </c>
      <c r="E114" s="451">
        <v>2.93E-2</v>
      </c>
    </row>
    <row r="115" spans="1:5" x14ac:dyDescent="0.25">
      <c r="A115" s="439"/>
      <c r="B115" s="449">
        <v>87389</v>
      </c>
      <c r="C115" s="439" t="s">
        <v>4662</v>
      </c>
      <c r="D115" s="449" t="s">
        <v>84</v>
      </c>
      <c r="E115" s="451">
        <v>2.2599999999999999E-2</v>
      </c>
    </row>
    <row r="116" spans="1:5" x14ac:dyDescent="0.25">
      <c r="A116" s="439"/>
      <c r="B116" s="449">
        <v>87390</v>
      </c>
      <c r="C116" s="439" t="s">
        <v>4663</v>
      </c>
      <c r="D116" s="449" t="s">
        <v>84</v>
      </c>
      <c r="E116" s="451">
        <v>1.6500000000000001E-2</v>
      </c>
    </row>
    <row r="117" spans="1:5" x14ac:dyDescent="0.25">
      <c r="A117" s="439"/>
      <c r="B117" s="449">
        <v>87385</v>
      </c>
      <c r="C117" s="439" t="s">
        <v>4658</v>
      </c>
      <c r="D117" s="449" t="s">
        <v>84</v>
      </c>
      <c r="E117" s="451">
        <v>8.1299999999999997E-2</v>
      </c>
    </row>
    <row r="118" spans="1:5" x14ac:dyDescent="0.25">
      <c r="A118" s="439"/>
      <c r="B118" s="449">
        <v>87386</v>
      </c>
      <c r="C118" s="439" t="s">
        <v>4659</v>
      </c>
      <c r="D118" s="449" t="s">
        <v>84</v>
      </c>
      <c r="E118" s="451">
        <v>6.2100000000000002E-2</v>
      </c>
    </row>
    <row r="119" spans="1:5" x14ac:dyDescent="0.25">
      <c r="A119" s="439"/>
      <c r="B119" s="449">
        <v>87387</v>
      </c>
      <c r="C119" s="439" t="s">
        <v>4660</v>
      </c>
      <c r="D119" s="449" t="s">
        <v>84</v>
      </c>
      <c r="E119" s="451">
        <v>4.6199999999999998E-2</v>
      </c>
    </row>
    <row r="120" spans="1:5" x14ac:dyDescent="0.25">
      <c r="A120" s="439"/>
      <c r="B120" s="449">
        <v>87399</v>
      </c>
      <c r="C120" s="439" t="s">
        <v>4671</v>
      </c>
      <c r="D120" s="449" t="s">
        <v>84</v>
      </c>
      <c r="E120" s="451">
        <v>0.1421</v>
      </c>
    </row>
    <row r="121" spans="1:5" x14ac:dyDescent="0.25">
      <c r="A121" s="439"/>
      <c r="B121" s="449">
        <v>88627</v>
      </c>
      <c r="C121" s="439" t="s">
        <v>4678</v>
      </c>
      <c r="D121" s="449" t="s">
        <v>84</v>
      </c>
      <c r="E121" s="451">
        <v>0.29409999999999997</v>
      </c>
    </row>
    <row r="122" spans="1:5" x14ac:dyDescent="0.25">
      <c r="A122" s="439"/>
      <c r="B122" s="449">
        <v>88626</v>
      </c>
      <c r="C122" s="439" t="s">
        <v>4677</v>
      </c>
      <c r="D122" s="449" t="s">
        <v>84</v>
      </c>
      <c r="E122" s="451">
        <v>0.19589999999999999</v>
      </c>
    </row>
    <row r="123" spans="1:5" x14ac:dyDescent="0.25">
      <c r="A123" s="439"/>
      <c r="B123" s="449">
        <v>100488</v>
      </c>
      <c r="C123" s="439" t="s">
        <v>4700</v>
      </c>
      <c r="D123" s="449" t="s">
        <v>84</v>
      </c>
      <c r="E123" s="451">
        <v>0.16</v>
      </c>
    </row>
    <row r="124" spans="1:5" x14ac:dyDescent="0.25">
      <c r="A124" s="439"/>
      <c r="B124" s="449">
        <v>100464</v>
      </c>
      <c r="C124" s="439" t="s">
        <v>12571</v>
      </c>
      <c r="D124" s="449" t="s">
        <v>84</v>
      </c>
      <c r="E124" s="451">
        <v>0.25319999999999998</v>
      </c>
    </row>
    <row r="125" spans="1:5" x14ac:dyDescent="0.25">
      <c r="A125" s="439"/>
      <c r="B125" s="449">
        <v>100465</v>
      </c>
      <c r="C125" s="439" t="s">
        <v>12572</v>
      </c>
      <c r="D125" s="449" t="s">
        <v>84</v>
      </c>
      <c r="E125" s="451">
        <v>0.1822</v>
      </c>
    </row>
    <row r="126" spans="1:5" x14ac:dyDescent="0.25">
      <c r="A126" s="439"/>
      <c r="B126" s="449">
        <v>100466</v>
      </c>
      <c r="C126" s="439" t="s">
        <v>12573</v>
      </c>
      <c r="D126" s="449" t="s">
        <v>84</v>
      </c>
      <c r="E126" s="451">
        <v>0.13550000000000001</v>
      </c>
    </row>
    <row r="127" spans="1:5" x14ac:dyDescent="0.25">
      <c r="A127" s="439"/>
      <c r="B127" s="449">
        <v>87368</v>
      </c>
      <c r="C127" s="439" t="s">
        <v>4641</v>
      </c>
      <c r="D127" s="449" t="s">
        <v>84</v>
      </c>
      <c r="E127" s="451">
        <v>0.37030000000000002</v>
      </c>
    </row>
    <row r="128" spans="1:5" x14ac:dyDescent="0.25">
      <c r="A128" s="439"/>
      <c r="B128" s="449">
        <v>87289</v>
      </c>
      <c r="C128" s="439" t="s">
        <v>4574</v>
      </c>
      <c r="D128" s="449" t="s">
        <v>84</v>
      </c>
      <c r="E128" s="451">
        <v>0.2472</v>
      </c>
    </row>
    <row r="129" spans="1:5" x14ac:dyDescent="0.25">
      <c r="A129" s="439"/>
      <c r="B129" s="449">
        <v>87290</v>
      </c>
      <c r="C129" s="439" t="s">
        <v>4575</v>
      </c>
      <c r="D129" s="449" t="s">
        <v>84</v>
      </c>
      <c r="E129" s="451">
        <v>0.2097</v>
      </c>
    </row>
    <row r="130" spans="1:5" x14ac:dyDescent="0.25">
      <c r="A130" s="439"/>
      <c r="B130" s="449">
        <v>87333</v>
      </c>
      <c r="C130" s="439" t="s">
        <v>4606</v>
      </c>
      <c r="D130" s="449" t="s">
        <v>84</v>
      </c>
      <c r="E130" s="451">
        <v>0.26840000000000003</v>
      </c>
    </row>
    <row r="131" spans="1:5" x14ac:dyDescent="0.25">
      <c r="A131" s="439"/>
      <c r="B131" s="449">
        <v>87334</v>
      </c>
      <c r="C131" s="439" t="s">
        <v>4607</v>
      </c>
      <c r="D131" s="449" t="s">
        <v>84</v>
      </c>
      <c r="E131" s="451">
        <v>0.19470000000000001</v>
      </c>
    </row>
    <row r="132" spans="1:5" x14ac:dyDescent="0.25">
      <c r="A132" s="439"/>
      <c r="B132" s="449">
        <v>105515</v>
      </c>
      <c r="C132" s="439" t="s">
        <v>5742</v>
      </c>
      <c r="D132" s="449" t="s">
        <v>84</v>
      </c>
      <c r="E132" s="451">
        <v>0.2291</v>
      </c>
    </row>
    <row r="133" spans="1:5" x14ac:dyDescent="0.25">
      <c r="A133" s="439"/>
      <c r="B133" s="449">
        <v>87367</v>
      </c>
      <c r="C133" s="439" t="s">
        <v>4640</v>
      </c>
      <c r="D133" s="449" t="s">
        <v>84</v>
      </c>
      <c r="E133" s="451">
        <v>0.35709999999999997</v>
      </c>
    </row>
    <row r="134" spans="1:5" x14ac:dyDescent="0.25">
      <c r="A134" s="439"/>
      <c r="B134" s="449">
        <v>87286</v>
      </c>
      <c r="C134" s="439" t="s">
        <v>4572</v>
      </c>
      <c r="D134" s="449" t="s">
        <v>84</v>
      </c>
      <c r="E134" s="451">
        <v>0.25059999999999999</v>
      </c>
    </row>
    <row r="135" spans="1:5" x14ac:dyDescent="0.25">
      <c r="A135" s="439"/>
      <c r="B135" s="449">
        <v>87287</v>
      </c>
      <c r="C135" s="439" t="s">
        <v>4573</v>
      </c>
      <c r="D135" s="449" t="s">
        <v>84</v>
      </c>
      <c r="E135" s="451">
        <v>0.19070000000000001</v>
      </c>
    </row>
    <row r="136" spans="1:5" x14ac:dyDescent="0.25">
      <c r="A136" s="439"/>
      <c r="B136" s="449">
        <v>87331</v>
      </c>
      <c r="C136" s="439" t="s">
        <v>4604</v>
      </c>
      <c r="D136" s="449" t="s">
        <v>84</v>
      </c>
      <c r="E136" s="451">
        <v>0.2873</v>
      </c>
    </row>
    <row r="137" spans="1:5" x14ac:dyDescent="0.25">
      <c r="A137" s="439"/>
      <c r="B137" s="449">
        <v>87332</v>
      </c>
      <c r="C137" s="439" t="s">
        <v>4605</v>
      </c>
      <c r="D137" s="449" t="s">
        <v>84</v>
      </c>
      <c r="E137" s="451">
        <v>0.17580000000000001</v>
      </c>
    </row>
    <row r="138" spans="1:5" x14ac:dyDescent="0.25">
      <c r="A138" s="439"/>
      <c r="B138" s="449">
        <v>87369</v>
      </c>
      <c r="C138" s="439" t="s">
        <v>4642</v>
      </c>
      <c r="D138" s="449" t="s">
        <v>84</v>
      </c>
      <c r="E138" s="451">
        <v>0.35520000000000002</v>
      </c>
    </row>
    <row r="139" spans="1:5" x14ac:dyDescent="0.25">
      <c r="A139" s="439"/>
      <c r="B139" s="449">
        <v>87292</v>
      </c>
      <c r="C139" s="439" t="s">
        <v>4576</v>
      </c>
      <c r="D139" s="449" t="s">
        <v>84</v>
      </c>
      <c r="E139" s="451">
        <v>0.22489999999999999</v>
      </c>
    </row>
    <row r="140" spans="1:5" x14ac:dyDescent="0.25">
      <c r="A140" s="439"/>
      <c r="B140" s="449">
        <v>87335</v>
      </c>
      <c r="C140" s="439" t="s">
        <v>4608</v>
      </c>
      <c r="D140" s="449" t="s">
        <v>84</v>
      </c>
      <c r="E140" s="451">
        <v>0.25280000000000002</v>
      </c>
    </row>
    <row r="141" spans="1:5" x14ac:dyDescent="0.25">
      <c r="A141" s="439"/>
      <c r="B141" s="449">
        <v>87336</v>
      </c>
      <c r="C141" s="439" t="s">
        <v>4609</v>
      </c>
      <c r="D141" s="449" t="s">
        <v>84</v>
      </c>
      <c r="E141" s="451">
        <v>0.18140000000000001</v>
      </c>
    </row>
    <row r="142" spans="1:5" x14ac:dyDescent="0.25">
      <c r="A142" s="439"/>
      <c r="B142" s="449">
        <v>87370</v>
      </c>
      <c r="C142" s="439" t="s">
        <v>4643</v>
      </c>
      <c r="D142" s="449" t="s">
        <v>84</v>
      </c>
      <c r="E142" s="451">
        <v>0.37169999999999997</v>
      </c>
    </row>
    <row r="143" spans="1:5" x14ac:dyDescent="0.25">
      <c r="A143" s="439"/>
      <c r="B143" s="449">
        <v>88715</v>
      </c>
      <c r="C143" s="439" t="s">
        <v>4682</v>
      </c>
      <c r="D143" s="449" t="s">
        <v>84</v>
      </c>
      <c r="E143" s="451">
        <v>0.22639999999999999</v>
      </c>
    </row>
    <row r="144" spans="1:5" x14ac:dyDescent="0.25">
      <c r="A144" s="439"/>
      <c r="B144" s="449">
        <v>87294</v>
      </c>
      <c r="C144" s="439" t="s">
        <v>4577</v>
      </c>
      <c r="D144" s="449" t="s">
        <v>84</v>
      </c>
      <c r="E144" s="451">
        <v>0.22500000000000001</v>
      </c>
    </row>
    <row r="145" spans="1:5" x14ac:dyDescent="0.25">
      <c r="A145" s="439"/>
      <c r="B145" s="449">
        <v>87337</v>
      </c>
      <c r="C145" s="439" t="s">
        <v>4610</v>
      </c>
      <c r="D145" s="449" t="s">
        <v>84</v>
      </c>
      <c r="E145" s="451">
        <v>0.25359999999999999</v>
      </c>
    </row>
    <row r="146" spans="1:5" x14ac:dyDescent="0.25">
      <c r="A146" s="439"/>
      <c r="B146" s="449">
        <v>100487</v>
      </c>
      <c r="C146" s="439" t="s">
        <v>4699</v>
      </c>
      <c r="D146" s="449" t="s">
        <v>84</v>
      </c>
      <c r="E146" s="451">
        <v>0.185</v>
      </c>
    </row>
    <row r="147" spans="1:5" x14ac:dyDescent="0.25">
      <c r="A147" s="439"/>
      <c r="B147" s="449">
        <v>87380</v>
      </c>
      <c r="C147" s="439" t="s">
        <v>4653</v>
      </c>
      <c r="D147" s="449" t="s">
        <v>84</v>
      </c>
      <c r="E147" s="451">
        <v>6.7599999999999993E-2</v>
      </c>
    </row>
    <row r="148" spans="1:5" x14ac:dyDescent="0.25">
      <c r="A148" s="439"/>
      <c r="B148" s="449">
        <v>87322</v>
      </c>
      <c r="C148" s="439" t="s">
        <v>4596</v>
      </c>
      <c r="D148" s="449" t="s">
        <v>84</v>
      </c>
      <c r="E148" s="451">
        <v>3.85E-2</v>
      </c>
    </row>
    <row r="149" spans="1:5" x14ac:dyDescent="0.25">
      <c r="A149" s="439"/>
      <c r="B149" s="449">
        <v>87323</v>
      </c>
      <c r="C149" s="439" t="s">
        <v>4597</v>
      </c>
      <c r="D149" s="449" t="s">
        <v>84</v>
      </c>
      <c r="E149" s="451">
        <v>2.93E-2</v>
      </c>
    </row>
    <row r="150" spans="1:5" x14ac:dyDescent="0.25">
      <c r="A150" s="439"/>
      <c r="B150" s="449">
        <v>87360</v>
      </c>
      <c r="C150" s="439" t="s">
        <v>4633</v>
      </c>
      <c r="D150" s="449" t="s">
        <v>84</v>
      </c>
      <c r="E150" s="451">
        <v>5.8500000000000003E-2</v>
      </c>
    </row>
    <row r="151" spans="1:5" x14ac:dyDescent="0.25">
      <c r="A151" s="439"/>
      <c r="B151" s="449">
        <v>87361</v>
      </c>
      <c r="C151" s="439" t="s">
        <v>4634</v>
      </c>
      <c r="D151" s="449" t="s">
        <v>84</v>
      </c>
      <c r="E151" s="451">
        <v>3.5700000000000003E-2</v>
      </c>
    </row>
    <row r="152" spans="1:5" x14ac:dyDescent="0.25">
      <c r="A152" s="439"/>
      <c r="B152" s="449">
        <v>87362</v>
      </c>
      <c r="C152" s="439" t="s">
        <v>4635</v>
      </c>
      <c r="D152" s="449" t="s">
        <v>84</v>
      </c>
      <c r="E152" s="451">
        <v>2.52E-2</v>
      </c>
    </row>
    <row r="153" spans="1:5" x14ac:dyDescent="0.25">
      <c r="A153" s="439"/>
      <c r="B153" s="449">
        <v>87377</v>
      </c>
      <c r="C153" s="439" t="s">
        <v>4650</v>
      </c>
      <c r="D153" s="449" t="s">
        <v>84</v>
      </c>
      <c r="E153" s="451">
        <v>0.35670000000000002</v>
      </c>
    </row>
    <row r="154" spans="1:5" x14ac:dyDescent="0.25">
      <c r="A154" s="439"/>
      <c r="B154" s="449">
        <v>87313</v>
      </c>
      <c r="C154" s="439" t="s">
        <v>4590</v>
      </c>
      <c r="D154" s="449" t="s">
        <v>84</v>
      </c>
      <c r="E154" s="451">
        <v>0.22159999999999999</v>
      </c>
    </row>
    <row r="155" spans="1:5" x14ac:dyDescent="0.25">
      <c r="A155" s="439"/>
      <c r="B155" s="449">
        <v>87314</v>
      </c>
      <c r="C155" s="439" t="s">
        <v>4591</v>
      </c>
      <c r="D155" s="449" t="s">
        <v>84</v>
      </c>
      <c r="E155" s="451">
        <v>0.1875</v>
      </c>
    </row>
    <row r="156" spans="1:5" x14ac:dyDescent="0.25">
      <c r="A156" s="439"/>
      <c r="B156" s="449">
        <v>87352</v>
      </c>
      <c r="C156" s="439" t="s">
        <v>4625</v>
      </c>
      <c r="D156" s="449" t="s">
        <v>84</v>
      </c>
      <c r="E156" s="451">
        <v>0.35099999999999998</v>
      </c>
    </row>
    <row r="157" spans="1:5" x14ac:dyDescent="0.25">
      <c r="A157" s="439"/>
      <c r="B157" s="449">
        <v>87353</v>
      </c>
      <c r="C157" s="439" t="s">
        <v>4626</v>
      </c>
      <c r="D157" s="449" t="s">
        <v>84</v>
      </c>
      <c r="E157" s="451">
        <v>0.2412</v>
      </c>
    </row>
    <row r="158" spans="1:5" x14ac:dyDescent="0.25">
      <c r="A158" s="439"/>
      <c r="B158" s="449">
        <v>87354</v>
      </c>
      <c r="C158" s="439" t="s">
        <v>4627</v>
      </c>
      <c r="D158" s="449" t="s">
        <v>84</v>
      </c>
      <c r="E158" s="451">
        <v>0.16589999999999999</v>
      </c>
    </row>
    <row r="159" spans="1:5" x14ac:dyDescent="0.25">
      <c r="A159" s="439"/>
      <c r="B159" s="449">
        <v>100480</v>
      </c>
      <c r="C159" s="439" t="s">
        <v>4693</v>
      </c>
      <c r="D159" s="449" t="s">
        <v>84</v>
      </c>
      <c r="E159" s="451">
        <v>0.2379</v>
      </c>
    </row>
    <row r="160" spans="1:5" x14ac:dyDescent="0.25">
      <c r="A160" s="439"/>
      <c r="B160" s="449">
        <v>100475</v>
      </c>
      <c r="C160" s="439" t="s">
        <v>4689</v>
      </c>
      <c r="D160" s="449" t="s">
        <v>84</v>
      </c>
      <c r="E160" s="451">
        <v>0.1482</v>
      </c>
    </row>
    <row r="161" spans="1:5" x14ac:dyDescent="0.25">
      <c r="A161" s="439"/>
      <c r="B161" s="449">
        <v>100491</v>
      </c>
      <c r="C161" s="439" t="s">
        <v>4703</v>
      </c>
      <c r="D161" s="449" t="s">
        <v>84</v>
      </c>
      <c r="E161" s="451">
        <v>0.13350000000000001</v>
      </c>
    </row>
    <row r="162" spans="1:5" x14ac:dyDescent="0.25">
      <c r="A162" s="439"/>
      <c r="B162" s="449">
        <v>100477</v>
      </c>
      <c r="C162" s="439" t="s">
        <v>4690</v>
      </c>
      <c r="D162" s="449" t="s">
        <v>84</v>
      </c>
      <c r="E162" s="451">
        <v>0.25219999999999998</v>
      </c>
    </row>
    <row r="163" spans="1:5" x14ac:dyDescent="0.25">
      <c r="A163" s="439"/>
      <c r="B163" s="449">
        <v>100478</v>
      </c>
      <c r="C163" s="439" t="s">
        <v>4691</v>
      </c>
      <c r="D163" s="449" t="s">
        <v>84</v>
      </c>
      <c r="E163" s="451">
        <v>0.1444</v>
      </c>
    </row>
    <row r="164" spans="1:5" x14ac:dyDescent="0.25">
      <c r="A164" s="439"/>
      <c r="B164" s="449">
        <v>100479</v>
      </c>
      <c r="C164" s="439" t="s">
        <v>4692</v>
      </c>
      <c r="D164" s="449" t="s">
        <v>84</v>
      </c>
      <c r="E164" s="451">
        <v>0.11020000000000001</v>
      </c>
    </row>
    <row r="165" spans="1:5" x14ac:dyDescent="0.25">
      <c r="A165" s="439"/>
      <c r="B165" s="449">
        <v>87372</v>
      </c>
      <c r="C165" s="439" t="s">
        <v>4645</v>
      </c>
      <c r="D165" s="449" t="s">
        <v>84</v>
      </c>
      <c r="E165" s="451">
        <v>0.30599999999999999</v>
      </c>
    </row>
    <row r="166" spans="1:5" x14ac:dyDescent="0.25">
      <c r="A166" s="439"/>
      <c r="B166" s="449">
        <v>87298</v>
      </c>
      <c r="C166" s="439" t="s">
        <v>4580</v>
      </c>
      <c r="D166" s="449" t="s">
        <v>84</v>
      </c>
      <c r="E166" s="451">
        <v>0.17879999999999999</v>
      </c>
    </row>
    <row r="167" spans="1:5" x14ac:dyDescent="0.25">
      <c r="A167" s="439"/>
      <c r="B167" s="449">
        <v>87299</v>
      </c>
      <c r="C167" s="439" t="s">
        <v>4581</v>
      </c>
      <c r="D167" s="449" t="s">
        <v>84</v>
      </c>
      <c r="E167" s="451">
        <v>0.24640000000000001</v>
      </c>
    </row>
    <row r="168" spans="1:5" x14ac:dyDescent="0.25">
      <c r="A168" s="439"/>
      <c r="B168" s="449">
        <v>87339</v>
      </c>
      <c r="C168" s="439" t="s">
        <v>4612</v>
      </c>
      <c r="D168" s="449" t="s">
        <v>84</v>
      </c>
      <c r="E168" s="451">
        <v>0.34179999999999999</v>
      </c>
    </row>
    <row r="169" spans="1:5" x14ac:dyDescent="0.25">
      <c r="A169" s="439"/>
      <c r="B169" s="449">
        <v>87340</v>
      </c>
      <c r="C169" s="439" t="s">
        <v>4613</v>
      </c>
      <c r="D169" s="449" t="s">
        <v>84</v>
      </c>
      <c r="E169" s="451">
        <v>0.19350000000000001</v>
      </c>
    </row>
    <row r="170" spans="1:5" x14ac:dyDescent="0.25">
      <c r="A170" s="439"/>
      <c r="B170" s="449">
        <v>87341</v>
      </c>
      <c r="C170" s="439" t="s">
        <v>4614</v>
      </c>
      <c r="D170" s="449" t="s">
        <v>84</v>
      </c>
      <c r="E170" s="451">
        <v>0.13919999999999999</v>
      </c>
    </row>
    <row r="171" spans="1:5" x14ac:dyDescent="0.25">
      <c r="A171" s="439"/>
      <c r="B171" s="449">
        <v>88629</v>
      </c>
      <c r="C171" s="439" t="s">
        <v>4680</v>
      </c>
      <c r="D171" s="449" t="s">
        <v>84</v>
      </c>
      <c r="E171" s="451">
        <v>0.27460000000000001</v>
      </c>
    </row>
    <row r="172" spans="1:5" x14ac:dyDescent="0.25">
      <c r="A172" s="439"/>
      <c r="B172" s="449">
        <v>88628</v>
      </c>
      <c r="C172" s="439" t="s">
        <v>4679</v>
      </c>
      <c r="D172" s="449" t="s">
        <v>84</v>
      </c>
      <c r="E172" s="451">
        <v>0.1666</v>
      </c>
    </row>
    <row r="173" spans="1:5" x14ac:dyDescent="0.25">
      <c r="A173" s="439"/>
      <c r="B173" s="449">
        <v>100489</v>
      </c>
      <c r="C173" s="439" t="s">
        <v>4701</v>
      </c>
      <c r="D173" s="449" t="s">
        <v>84</v>
      </c>
      <c r="E173" s="451">
        <v>0.14849999999999999</v>
      </c>
    </row>
    <row r="174" spans="1:5" x14ac:dyDescent="0.25">
      <c r="A174" s="439"/>
      <c r="B174" s="449">
        <v>100468</v>
      </c>
      <c r="C174" s="439" t="s">
        <v>4683</v>
      </c>
      <c r="D174" s="449" t="s">
        <v>84</v>
      </c>
      <c r="E174" s="451">
        <v>0.27050000000000002</v>
      </c>
    </row>
    <row r="175" spans="1:5" x14ac:dyDescent="0.25">
      <c r="A175" s="439"/>
      <c r="B175" s="449">
        <v>100469</v>
      </c>
      <c r="C175" s="439" t="s">
        <v>4684</v>
      </c>
      <c r="D175" s="449" t="s">
        <v>84</v>
      </c>
      <c r="E175" s="451">
        <v>0.1615</v>
      </c>
    </row>
    <row r="176" spans="1:5" x14ac:dyDescent="0.25">
      <c r="A176" s="439"/>
      <c r="B176" s="449">
        <v>100470</v>
      </c>
      <c r="C176" s="439" t="s">
        <v>4685</v>
      </c>
      <c r="D176" s="449" t="s">
        <v>84</v>
      </c>
      <c r="E176" s="451">
        <v>0.17960000000000001</v>
      </c>
    </row>
    <row r="177" spans="1:5" x14ac:dyDescent="0.25">
      <c r="A177" s="439"/>
      <c r="B177" s="449">
        <v>87371</v>
      </c>
      <c r="C177" s="439" t="s">
        <v>4644</v>
      </c>
      <c r="D177" s="449" t="s">
        <v>84</v>
      </c>
      <c r="E177" s="451">
        <v>0.37109999999999999</v>
      </c>
    </row>
    <row r="178" spans="1:5" x14ac:dyDescent="0.25">
      <c r="A178" s="439"/>
      <c r="B178" s="449">
        <v>87295</v>
      </c>
      <c r="C178" s="439" t="s">
        <v>4578</v>
      </c>
      <c r="D178" s="449" t="s">
        <v>84</v>
      </c>
      <c r="E178" s="451">
        <v>0.28149999999999997</v>
      </c>
    </row>
    <row r="179" spans="1:5" x14ac:dyDescent="0.25">
      <c r="A179" s="439"/>
      <c r="B179" s="449">
        <v>87296</v>
      </c>
      <c r="C179" s="439" t="s">
        <v>4579</v>
      </c>
      <c r="D179" s="449" t="s">
        <v>84</v>
      </c>
      <c r="E179" s="451">
        <v>0.20680000000000001</v>
      </c>
    </row>
    <row r="180" spans="1:5" x14ac:dyDescent="0.25">
      <c r="A180" s="439"/>
      <c r="B180" s="449">
        <v>87338</v>
      </c>
      <c r="C180" s="439" t="s">
        <v>4611</v>
      </c>
      <c r="D180" s="449" t="s">
        <v>84</v>
      </c>
      <c r="E180" s="451">
        <v>0.2298</v>
      </c>
    </row>
    <row r="181" spans="1:5" x14ac:dyDescent="0.25">
      <c r="A181" s="439"/>
      <c r="B181" s="449">
        <v>88630</v>
      </c>
      <c r="C181" s="439" t="s">
        <v>5741</v>
      </c>
      <c r="D181" s="449" t="s">
        <v>84</v>
      </c>
      <c r="E181" s="451">
        <v>0.1943</v>
      </c>
    </row>
    <row r="182" spans="1:5" x14ac:dyDescent="0.25">
      <c r="A182" s="439"/>
      <c r="B182" s="449">
        <v>87381</v>
      </c>
      <c r="C182" s="439" t="s">
        <v>4654</v>
      </c>
      <c r="D182" s="449" t="s">
        <v>84</v>
      </c>
      <c r="E182" s="451">
        <v>6.6600000000000006E-2</v>
      </c>
    </row>
    <row r="183" spans="1:5" x14ac:dyDescent="0.25">
      <c r="A183" s="439"/>
      <c r="B183" s="449">
        <v>87325</v>
      </c>
      <c r="C183" s="439" t="s">
        <v>4598</v>
      </c>
      <c r="D183" s="449" t="s">
        <v>84</v>
      </c>
      <c r="E183" s="451">
        <v>4.0599999999999997E-2</v>
      </c>
    </row>
    <row r="184" spans="1:5" x14ac:dyDescent="0.25">
      <c r="A184" s="439"/>
      <c r="B184" s="449">
        <v>87326</v>
      </c>
      <c r="C184" s="439" t="s">
        <v>4599</v>
      </c>
      <c r="D184" s="449" t="s">
        <v>84</v>
      </c>
      <c r="E184" s="451">
        <v>2.8299999999999999E-2</v>
      </c>
    </row>
    <row r="185" spans="1:5" x14ac:dyDescent="0.25">
      <c r="A185" s="439"/>
      <c r="B185" s="449">
        <v>87363</v>
      </c>
      <c r="C185" s="439" t="s">
        <v>4636</v>
      </c>
      <c r="D185" s="449" t="s">
        <v>84</v>
      </c>
      <c r="E185" s="451">
        <v>5.0999999999999997E-2</v>
      </c>
    </row>
    <row r="186" spans="1:5" x14ac:dyDescent="0.25">
      <c r="A186" s="439"/>
      <c r="B186" s="449">
        <v>87364</v>
      </c>
      <c r="C186" s="439" t="s">
        <v>4637</v>
      </c>
      <c r="D186" s="449" t="s">
        <v>84</v>
      </c>
      <c r="E186" s="451">
        <v>2.69E-2</v>
      </c>
    </row>
    <row r="187" spans="1:5" x14ac:dyDescent="0.25">
      <c r="A187" s="439"/>
      <c r="B187" s="449">
        <v>87378</v>
      </c>
      <c r="C187" s="439" t="s">
        <v>4651</v>
      </c>
      <c r="D187" s="449" t="s">
        <v>84</v>
      </c>
      <c r="E187" s="451">
        <v>0.38479999999999998</v>
      </c>
    </row>
    <row r="188" spans="1:5" x14ac:dyDescent="0.25">
      <c r="A188" s="439"/>
      <c r="B188" s="449">
        <v>87316</v>
      </c>
      <c r="C188" s="439" t="s">
        <v>4592</v>
      </c>
      <c r="D188" s="449" t="s">
        <v>84</v>
      </c>
      <c r="E188" s="451">
        <v>0.26250000000000001</v>
      </c>
    </row>
    <row r="189" spans="1:5" x14ac:dyDescent="0.25">
      <c r="A189" s="439"/>
      <c r="B189" s="449">
        <v>87317</v>
      </c>
      <c r="C189" s="439" t="s">
        <v>4593</v>
      </c>
      <c r="D189" s="449" t="s">
        <v>84</v>
      </c>
      <c r="E189" s="451">
        <v>0.21129999999999999</v>
      </c>
    </row>
    <row r="190" spans="1:5" x14ac:dyDescent="0.25">
      <c r="A190" s="439"/>
      <c r="B190" s="449">
        <v>87355</v>
      </c>
      <c r="C190" s="439" t="s">
        <v>4628</v>
      </c>
      <c r="D190" s="449" t="s">
        <v>84</v>
      </c>
      <c r="E190" s="451">
        <v>0.3372</v>
      </c>
    </row>
    <row r="191" spans="1:5" x14ac:dyDescent="0.25">
      <c r="A191" s="439"/>
      <c r="B191" s="449">
        <v>87356</v>
      </c>
      <c r="C191" s="439" t="s">
        <v>4629</v>
      </c>
      <c r="D191" s="449" t="s">
        <v>84</v>
      </c>
      <c r="E191" s="451">
        <v>0.24460000000000001</v>
      </c>
    </row>
    <row r="192" spans="1:5" x14ac:dyDescent="0.25">
      <c r="A192" s="439"/>
      <c r="B192" s="449">
        <v>87357</v>
      </c>
      <c r="C192" s="439" t="s">
        <v>4630</v>
      </c>
      <c r="D192" s="449" t="s">
        <v>84</v>
      </c>
      <c r="E192" s="451">
        <v>0.18429999999999999</v>
      </c>
    </row>
    <row r="193" spans="1:5" x14ac:dyDescent="0.25">
      <c r="A193" s="439"/>
      <c r="B193" s="449">
        <v>100486</v>
      </c>
      <c r="C193" s="439" t="s">
        <v>4698</v>
      </c>
      <c r="D193" s="449" t="s">
        <v>84</v>
      </c>
      <c r="E193" s="451">
        <v>0.25950000000000001</v>
      </c>
    </row>
    <row r="194" spans="1:5" x14ac:dyDescent="0.25">
      <c r="A194" s="439"/>
      <c r="B194" s="449">
        <v>100481</v>
      </c>
      <c r="C194" s="439" t="s">
        <v>4694</v>
      </c>
      <c r="D194" s="449" t="s">
        <v>84</v>
      </c>
      <c r="E194" s="451">
        <v>0.1615</v>
      </c>
    </row>
    <row r="195" spans="1:5" x14ac:dyDescent="0.25">
      <c r="A195" s="439"/>
      <c r="B195" s="449">
        <v>100492</v>
      </c>
      <c r="C195" s="439" t="s">
        <v>4704</v>
      </c>
      <c r="D195" s="449" t="s">
        <v>84</v>
      </c>
      <c r="E195" s="451">
        <v>0.14430000000000001</v>
      </c>
    </row>
    <row r="196" spans="1:5" x14ac:dyDescent="0.25">
      <c r="A196" s="439"/>
      <c r="B196" s="449">
        <v>100483</v>
      </c>
      <c r="C196" s="439" t="s">
        <v>4695</v>
      </c>
      <c r="D196" s="449" t="s">
        <v>84</v>
      </c>
      <c r="E196" s="451">
        <v>0.25130000000000002</v>
      </c>
    </row>
    <row r="197" spans="1:5" x14ac:dyDescent="0.25">
      <c r="A197" s="439"/>
      <c r="B197" s="449">
        <v>100484</v>
      </c>
      <c r="C197" s="439" t="s">
        <v>4696</v>
      </c>
      <c r="D197" s="449" t="s">
        <v>84</v>
      </c>
      <c r="E197" s="451">
        <v>0.17469999999999999</v>
      </c>
    </row>
    <row r="198" spans="1:5" x14ac:dyDescent="0.25">
      <c r="A198" s="439"/>
      <c r="B198" s="449">
        <v>100485</v>
      </c>
      <c r="C198" s="439" t="s">
        <v>4697</v>
      </c>
      <c r="D198" s="449" t="s">
        <v>84</v>
      </c>
      <c r="E198" s="451">
        <v>0.12670000000000001</v>
      </c>
    </row>
    <row r="199" spans="1:5" x14ac:dyDescent="0.25">
      <c r="A199" s="439"/>
      <c r="B199" s="449">
        <v>87373</v>
      </c>
      <c r="C199" s="439" t="s">
        <v>4646</v>
      </c>
      <c r="D199" s="449" t="s">
        <v>84</v>
      </c>
      <c r="E199" s="451">
        <v>0.32690000000000002</v>
      </c>
    </row>
    <row r="200" spans="1:5" x14ac:dyDescent="0.25">
      <c r="A200" s="439"/>
      <c r="B200" s="449">
        <v>87301</v>
      </c>
      <c r="C200" s="439" t="s">
        <v>4582</v>
      </c>
      <c r="D200" s="449" t="s">
        <v>84</v>
      </c>
      <c r="E200" s="451">
        <v>0.2185</v>
      </c>
    </row>
    <row r="201" spans="1:5" x14ac:dyDescent="0.25">
      <c r="A201" s="439"/>
      <c r="B201" s="449">
        <v>87302</v>
      </c>
      <c r="C201" s="439" t="s">
        <v>4583</v>
      </c>
      <c r="D201" s="449" t="s">
        <v>84</v>
      </c>
      <c r="E201" s="451">
        <v>0.1832</v>
      </c>
    </row>
    <row r="202" spans="1:5" x14ac:dyDescent="0.25">
      <c r="A202" s="439"/>
      <c r="B202" s="449">
        <v>87342</v>
      </c>
      <c r="C202" s="439" t="s">
        <v>4615</v>
      </c>
      <c r="D202" s="449" t="s">
        <v>84</v>
      </c>
      <c r="E202" s="451">
        <v>0.3281</v>
      </c>
    </row>
    <row r="203" spans="1:5" x14ac:dyDescent="0.25">
      <c r="A203" s="439"/>
      <c r="B203" s="449">
        <v>87343</v>
      </c>
      <c r="C203" s="439" t="s">
        <v>4616</v>
      </c>
      <c r="D203" s="449" t="s">
        <v>84</v>
      </c>
      <c r="E203" s="451">
        <v>0.2324</v>
      </c>
    </row>
    <row r="204" spans="1:5" x14ac:dyDescent="0.25">
      <c r="A204" s="439"/>
      <c r="B204" s="449">
        <v>87344</v>
      </c>
      <c r="C204" s="439" t="s">
        <v>4617</v>
      </c>
      <c r="D204" s="449" t="s">
        <v>84</v>
      </c>
      <c r="E204" s="451">
        <v>0.15759999999999999</v>
      </c>
    </row>
    <row r="205" spans="1:5" x14ac:dyDescent="0.25">
      <c r="A205" s="439"/>
      <c r="B205" s="449">
        <v>88631</v>
      </c>
      <c r="C205" s="439" t="s">
        <v>4681</v>
      </c>
      <c r="D205" s="449" t="s">
        <v>84</v>
      </c>
      <c r="E205" s="451">
        <v>0.29920000000000002</v>
      </c>
    </row>
    <row r="206" spans="1:5" x14ac:dyDescent="0.25">
      <c r="A206" s="439"/>
      <c r="B206" s="449">
        <v>100490</v>
      </c>
      <c r="C206" s="439" t="s">
        <v>4702</v>
      </c>
      <c r="D206" s="449" t="s">
        <v>84</v>
      </c>
      <c r="E206" s="451">
        <v>0.1605</v>
      </c>
    </row>
    <row r="207" spans="1:5" x14ac:dyDescent="0.25">
      <c r="A207" s="439"/>
      <c r="B207" s="449">
        <v>100472</v>
      </c>
      <c r="C207" s="439" t="s">
        <v>4686</v>
      </c>
      <c r="D207" s="449" t="s">
        <v>84</v>
      </c>
      <c r="E207" s="451">
        <v>0.28370000000000001</v>
      </c>
    </row>
    <row r="208" spans="1:5" x14ac:dyDescent="0.25">
      <c r="A208" s="439"/>
      <c r="B208" s="449">
        <v>100473</v>
      </c>
      <c r="C208" s="439" t="s">
        <v>4687</v>
      </c>
      <c r="D208" s="449" t="s">
        <v>84</v>
      </c>
      <c r="E208" s="451">
        <v>0.1958</v>
      </c>
    </row>
    <row r="209" spans="1:5" x14ac:dyDescent="0.25">
      <c r="A209" s="439"/>
      <c r="B209" s="449">
        <v>100474</v>
      </c>
      <c r="C209" s="439" t="s">
        <v>4688</v>
      </c>
      <c r="D209" s="449" t="s">
        <v>84</v>
      </c>
      <c r="E209" s="451">
        <v>0.13930000000000001</v>
      </c>
    </row>
    <row r="210" spans="1:5" x14ac:dyDescent="0.25">
      <c r="A210" s="439"/>
      <c r="B210" s="449">
        <v>87379</v>
      </c>
      <c r="C210" s="439" t="s">
        <v>4652</v>
      </c>
      <c r="D210" s="449" t="s">
        <v>84</v>
      </c>
      <c r="E210" s="451">
        <v>6.8199999999999997E-2</v>
      </c>
    </row>
    <row r="211" spans="1:5" x14ac:dyDescent="0.25">
      <c r="A211" s="439"/>
      <c r="B211" s="449">
        <v>87319</v>
      </c>
      <c r="C211" s="439" t="s">
        <v>4594</v>
      </c>
      <c r="D211" s="449" t="s">
        <v>84</v>
      </c>
      <c r="E211" s="451">
        <v>3.78E-2</v>
      </c>
    </row>
    <row r="212" spans="1:5" x14ac:dyDescent="0.25">
      <c r="A212" s="439"/>
      <c r="B212" s="449">
        <v>87320</v>
      </c>
      <c r="C212" s="439" t="s">
        <v>4595</v>
      </c>
      <c r="D212" s="449" t="s">
        <v>84</v>
      </c>
      <c r="E212" s="451">
        <v>3.1399999999999997E-2</v>
      </c>
    </row>
    <row r="213" spans="1:5" x14ac:dyDescent="0.25">
      <c r="A213" s="439"/>
      <c r="B213" s="449">
        <v>87358</v>
      </c>
      <c r="C213" s="439" t="s">
        <v>4631</v>
      </c>
      <c r="D213" s="449" t="s">
        <v>84</v>
      </c>
      <c r="E213" s="451">
        <v>4.7300000000000002E-2</v>
      </c>
    </row>
    <row r="214" spans="1:5" x14ac:dyDescent="0.25">
      <c r="A214" s="439"/>
      <c r="B214" s="449">
        <v>87359</v>
      </c>
      <c r="C214" s="439" t="s">
        <v>4632</v>
      </c>
      <c r="D214" s="449" t="s">
        <v>84</v>
      </c>
      <c r="E214" s="451">
        <v>3.09E-2</v>
      </c>
    </row>
    <row r="215" spans="1:5" x14ac:dyDescent="0.25">
      <c r="A215" s="439"/>
      <c r="B215" s="449">
        <v>87376</v>
      </c>
      <c r="C215" s="439" t="s">
        <v>4649</v>
      </c>
      <c r="D215" s="449" t="s">
        <v>84</v>
      </c>
      <c r="E215" s="451">
        <v>0.41620000000000001</v>
      </c>
    </row>
    <row r="216" spans="1:5" x14ac:dyDescent="0.25">
      <c r="A216" s="439"/>
      <c r="B216" s="449">
        <v>87310</v>
      </c>
      <c r="C216" s="439" t="s">
        <v>4588</v>
      </c>
      <c r="D216" s="449" t="s">
        <v>84</v>
      </c>
      <c r="E216" s="451">
        <v>0.26979999999999998</v>
      </c>
    </row>
    <row r="217" spans="1:5" x14ac:dyDescent="0.25">
      <c r="A217" s="439"/>
      <c r="B217" s="449">
        <v>87311</v>
      </c>
      <c r="C217" s="439" t="s">
        <v>4589</v>
      </c>
      <c r="D217" s="449" t="s">
        <v>84</v>
      </c>
      <c r="E217" s="451">
        <v>0.23080000000000001</v>
      </c>
    </row>
    <row r="218" spans="1:5" x14ac:dyDescent="0.25">
      <c r="A218" s="439"/>
      <c r="B218" s="449">
        <v>87350</v>
      </c>
      <c r="C218" s="439" t="s">
        <v>4623</v>
      </c>
      <c r="D218" s="449" t="s">
        <v>84</v>
      </c>
      <c r="E218" s="451">
        <v>0.35610000000000003</v>
      </c>
    </row>
    <row r="219" spans="1:5" x14ac:dyDescent="0.25">
      <c r="A219" s="439"/>
      <c r="B219" s="449">
        <v>87351</v>
      </c>
      <c r="C219" s="439" t="s">
        <v>4624</v>
      </c>
      <c r="D219" s="449" t="s">
        <v>84</v>
      </c>
      <c r="E219" s="451">
        <v>0.21510000000000001</v>
      </c>
    </row>
    <row r="220" spans="1:5" x14ac:dyDescent="0.25">
      <c r="A220" s="439"/>
      <c r="B220" s="449">
        <v>87374</v>
      </c>
      <c r="C220" s="439" t="s">
        <v>4647</v>
      </c>
      <c r="D220" s="449" t="s">
        <v>84</v>
      </c>
      <c r="E220" s="451">
        <v>0.3553</v>
      </c>
    </row>
    <row r="221" spans="1:5" x14ac:dyDescent="0.25">
      <c r="A221" s="439"/>
      <c r="B221" s="449">
        <v>87304</v>
      </c>
      <c r="C221" s="439" t="s">
        <v>4584</v>
      </c>
      <c r="D221" s="449" t="s">
        <v>84</v>
      </c>
      <c r="E221" s="451">
        <v>0.22140000000000001</v>
      </c>
    </row>
    <row r="222" spans="1:5" x14ac:dyDescent="0.25">
      <c r="A222" s="439"/>
      <c r="B222" s="449">
        <v>87305</v>
      </c>
      <c r="C222" s="439" t="s">
        <v>4585</v>
      </c>
      <c r="D222" s="449" t="s">
        <v>84</v>
      </c>
      <c r="E222" s="451">
        <v>0.20680000000000001</v>
      </c>
    </row>
    <row r="223" spans="1:5" x14ac:dyDescent="0.25">
      <c r="A223" s="439"/>
      <c r="B223" s="449">
        <v>87345</v>
      </c>
      <c r="C223" s="439" t="s">
        <v>4618</v>
      </c>
      <c r="D223" s="449" t="s">
        <v>84</v>
      </c>
      <c r="E223" s="451">
        <v>0.3286</v>
      </c>
    </row>
    <row r="224" spans="1:5" x14ac:dyDescent="0.25">
      <c r="A224" s="439"/>
      <c r="B224" s="449">
        <v>87346</v>
      </c>
      <c r="C224" s="439" t="s">
        <v>4619</v>
      </c>
      <c r="D224" s="449" t="s">
        <v>84</v>
      </c>
      <c r="E224" s="451">
        <v>0.2392</v>
      </c>
    </row>
    <row r="225" spans="1:5" x14ac:dyDescent="0.25">
      <c r="A225" s="439"/>
      <c r="B225" s="449">
        <v>87347</v>
      </c>
      <c r="C225" s="439" t="s">
        <v>4620</v>
      </c>
      <c r="D225" s="449" t="s">
        <v>84</v>
      </c>
      <c r="E225" s="451">
        <v>0.1749</v>
      </c>
    </row>
    <row r="226" spans="1:5" x14ac:dyDescent="0.25">
      <c r="A226" s="439"/>
      <c r="B226" s="449">
        <v>87366</v>
      </c>
      <c r="C226" s="439" t="s">
        <v>4639</v>
      </c>
      <c r="D226" s="449" t="s">
        <v>84</v>
      </c>
      <c r="E226" s="451">
        <v>0.41470000000000001</v>
      </c>
    </row>
    <row r="227" spans="1:5" x14ac:dyDescent="0.25">
      <c r="A227" s="439"/>
      <c r="B227" s="449">
        <v>87283</v>
      </c>
      <c r="C227" s="439" t="s">
        <v>4570</v>
      </c>
      <c r="D227" s="449" t="s">
        <v>84</v>
      </c>
      <c r="E227" s="451">
        <v>0.26319999999999999</v>
      </c>
    </row>
    <row r="228" spans="1:5" x14ac:dyDescent="0.25">
      <c r="A228" s="439"/>
      <c r="B228" s="449">
        <v>87284</v>
      </c>
      <c r="C228" s="439" t="s">
        <v>4571</v>
      </c>
      <c r="D228" s="449" t="s">
        <v>84</v>
      </c>
      <c r="E228" s="451">
        <v>0.22950000000000001</v>
      </c>
    </row>
    <row r="229" spans="1:5" x14ac:dyDescent="0.25">
      <c r="A229" s="439"/>
      <c r="B229" s="449">
        <v>87329</v>
      </c>
      <c r="C229" s="439" t="s">
        <v>4602</v>
      </c>
      <c r="D229" s="449" t="s">
        <v>84</v>
      </c>
      <c r="E229" s="451">
        <v>0.34460000000000002</v>
      </c>
    </row>
    <row r="230" spans="1:5" x14ac:dyDescent="0.25">
      <c r="A230" s="439"/>
      <c r="B230" s="449">
        <v>87330</v>
      </c>
      <c r="C230" s="439" t="s">
        <v>4603</v>
      </c>
      <c r="D230" s="449" t="s">
        <v>84</v>
      </c>
      <c r="E230" s="451">
        <v>0.21329999999999999</v>
      </c>
    </row>
    <row r="231" spans="1:5" x14ac:dyDescent="0.25">
      <c r="A231" s="439"/>
      <c r="B231" s="449">
        <v>87375</v>
      </c>
      <c r="C231" s="439" t="s">
        <v>4648</v>
      </c>
      <c r="D231" s="449" t="s">
        <v>84</v>
      </c>
      <c r="E231" s="451">
        <v>0.38159999999999999</v>
      </c>
    </row>
    <row r="232" spans="1:5" x14ac:dyDescent="0.25">
      <c r="A232" s="439"/>
      <c r="B232" s="449">
        <v>87307</v>
      </c>
      <c r="C232" s="439" t="s">
        <v>4586</v>
      </c>
      <c r="D232" s="449" t="s">
        <v>84</v>
      </c>
      <c r="E232" s="451">
        <v>0.25619999999999998</v>
      </c>
    </row>
    <row r="233" spans="1:5" x14ac:dyDescent="0.25">
      <c r="A233" s="439"/>
      <c r="B233" s="449">
        <v>87308</v>
      </c>
      <c r="C233" s="439" t="s">
        <v>4587</v>
      </c>
      <c r="D233" s="449" t="s">
        <v>84</v>
      </c>
      <c r="E233" s="451">
        <v>0.2225</v>
      </c>
    </row>
    <row r="234" spans="1:5" x14ac:dyDescent="0.25">
      <c r="A234" s="439"/>
      <c r="B234" s="449">
        <v>87348</v>
      </c>
      <c r="C234" s="439" t="s">
        <v>4621</v>
      </c>
      <c r="D234" s="449" t="s">
        <v>84</v>
      </c>
      <c r="E234" s="451">
        <v>0.32629999999999998</v>
      </c>
    </row>
    <row r="235" spans="1:5" x14ac:dyDescent="0.25">
      <c r="A235" s="439"/>
      <c r="B235" s="449">
        <v>87349</v>
      </c>
      <c r="C235" s="439" t="s">
        <v>4622</v>
      </c>
      <c r="D235" s="449" t="s">
        <v>84</v>
      </c>
      <c r="E235" s="451">
        <v>0.17899999999999999</v>
      </c>
    </row>
    <row r="236" spans="1:5" x14ac:dyDescent="0.25">
      <c r="A236" s="439"/>
      <c r="B236" s="449">
        <v>87365</v>
      </c>
      <c r="C236" s="439" t="s">
        <v>4638</v>
      </c>
      <c r="D236" s="449" t="s">
        <v>84</v>
      </c>
      <c r="E236" s="451">
        <v>0.42620000000000002</v>
      </c>
    </row>
    <row r="237" spans="1:5" x14ac:dyDescent="0.25">
      <c r="A237" s="439"/>
      <c r="B237" s="449">
        <v>87280</v>
      </c>
      <c r="C237" s="439" t="s">
        <v>4568</v>
      </c>
      <c r="D237" s="449" t="s">
        <v>84</v>
      </c>
      <c r="E237" s="451">
        <v>0.30249999999999999</v>
      </c>
    </row>
    <row r="238" spans="1:5" x14ac:dyDescent="0.25">
      <c r="A238" s="439"/>
      <c r="B238" s="449">
        <v>87281</v>
      </c>
      <c r="C238" s="439" t="s">
        <v>4569</v>
      </c>
      <c r="D238" s="449" t="s">
        <v>84</v>
      </c>
      <c r="E238" s="451">
        <v>0.26450000000000001</v>
      </c>
    </row>
    <row r="239" spans="1:5" x14ac:dyDescent="0.25">
      <c r="A239" s="439"/>
      <c r="B239" s="449">
        <v>87327</v>
      </c>
      <c r="C239" s="439" t="s">
        <v>4600</v>
      </c>
      <c r="D239" s="449" t="s">
        <v>84</v>
      </c>
      <c r="E239" s="451">
        <v>0.34420000000000001</v>
      </c>
    </row>
    <row r="240" spans="1:5" x14ac:dyDescent="0.25">
      <c r="A240" s="439"/>
      <c r="B240" s="449">
        <v>87328</v>
      </c>
      <c r="C240" s="439" t="s">
        <v>4601</v>
      </c>
      <c r="D240" s="449" t="s">
        <v>84</v>
      </c>
      <c r="E240" s="451">
        <v>0.21809999999999999</v>
      </c>
    </row>
    <row r="241" spans="1:5" x14ac:dyDescent="0.25">
      <c r="A241" s="439"/>
      <c r="B241" s="449">
        <v>87410</v>
      </c>
      <c r="C241" s="439" t="s">
        <v>4676</v>
      </c>
      <c r="D241" s="449" t="s">
        <v>84</v>
      </c>
      <c r="E241" s="451">
        <v>0.17630000000000001</v>
      </c>
    </row>
    <row r="242" spans="1:5" x14ac:dyDescent="0.25">
      <c r="A242" s="439"/>
      <c r="B242" s="449">
        <v>95577</v>
      </c>
      <c r="C242" s="439" t="s">
        <v>1859</v>
      </c>
      <c r="D242" s="449" t="s">
        <v>81</v>
      </c>
      <c r="E242" s="451">
        <v>0.1188</v>
      </c>
    </row>
    <row r="243" spans="1:5" x14ac:dyDescent="0.25">
      <c r="A243" s="439"/>
      <c r="B243" s="449">
        <v>95578</v>
      </c>
      <c r="C243" s="439" t="s">
        <v>1860</v>
      </c>
      <c r="D243" s="449" t="s">
        <v>81</v>
      </c>
      <c r="E243" s="451">
        <v>7.6600000000000001E-2</v>
      </c>
    </row>
    <row r="244" spans="1:5" x14ac:dyDescent="0.25">
      <c r="A244" s="439"/>
      <c r="B244" s="449">
        <v>95579</v>
      </c>
      <c r="C244" s="439" t="s">
        <v>1861</v>
      </c>
      <c r="D244" s="449" t="s">
        <v>81</v>
      </c>
      <c r="E244" s="451">
        <v>4.6699999999999998E-2</v>
      </c>
    </row>
    <row r="245" spans="1:5" x14ac:dyDescent="0.25">
      <c r="A245" s="439"/>
      <c r="B245" s="449">
        <v>95580</v>
      </c>
      <c r="C245" s="439" t="s">
        <v>1862</v>
      </c>
      <c r="D245" s="449" t="s">
        <v>81</v>
      </c>
      <c r="E245" s="451">
        <v>3.0300000000000001E-2</v>
      </c>
    </row>
    <row r="246" spans="1:5" x14ac:dyDescent="0.25">
      <c r="A246" s="439"/>
      <c r="B246" s="449">
        <v>95581</v>
      </c>
      <c r="C246" s="439" t="s">
        <v>1863</v>
      </c>
      <c r="D246" s="449" t="s">
        <v>81</v>
      </c>
      <c r="E246" s="451">
        <v>2.7400000000000001E-2</v>
      </c>
    </row>
    <row r="247" spans="1:5" x14ac:dyDescent="0.25">
      <c r="A247" s="439"/>
      <c r="B247" s="449">
        <v>95582</v>
      </c>
      <c r="C247" s="439" t="s">
        <v>1864</v>
      </c>
      <c r="D247" s="449" t="s">
        <v>81</v>
      </c>
      <c r="E247" s="451">
        <v>2.23E-2</v>
      </c>
    </row>
    <row r="248" spans="1:5" x14ac:dyDescent="0.25">
      <c r="A248" s="439"/>
      <c r="B248" s="449">
        <v>95576</v>
      </c>
      <c r="C248" s="439" t="s">
        <v>1858</v>
      </c>
      <c r="D248" s="449" t="s">
        <v>81</v>
      </c>
      <c r="E248" s="451">
        <v>0.20760000000000001</v>
      </c>
    </row>
    <row r="249" spans="1:5" x14ac:dyDescent="0.25">
      <c r="A249" s="439"/>
      <c r="B249" s="449">
        <v>95583</v>
      </c>
      <c r="C249" s="439" t="s">
        <v>1865</v>
      </c>
      <c r="D249" s="449" t="s">
        <v>81</v>
      </c>
      <c r="E249" s="451">
        <v>0.45469999999999999</v>
      </c>
    </row>
    <row r="250" spans="1:5" x14ac:dyDescent="0.25">
      <c r="A250" s="439"/>
      <c r="B250" s="449">
        <v>95584</v>
      </c>
      <c r="C250" s="439" t="s">
        <v>1866</v>
      </c>
      <c r="D250" s="449" t="s">
        <v>81</v>
      </c>
      <c r="E250" s="451">
        <v>0.31309999999999999</v>
      </c>
    </row>
    <row r="251" spans="1:5" x14ac:dyDescent="0.25">
      <c r="A251" s="439"/>
      <c r="B251" s="449">
        <v>95593</v>
      </c>
      <c r="C251" s="439" t="s">
        <v>1868</v>
      </c>
      <c r="D251" s="449" t="s">
        <v>81</v>
      </c>
      <c r="E251" s="451">
        <v>0.31309999999999999</v>
      </c>
    </row>
    <row r="252" spans="1:5" x14ac:dyDescent="0.25">
      <c r="A252" s="439"/>
      <c r="B252" s="449">
        <v>95592</v>
      </c>
      <c r="C252" s="439" t="s">
        <v>1867</v>
      </c>
      <c r="D252" s="449" t="s">
        <v>81</v>
      </c>
      <c r="E252" s="451">
        <v>0.45469999999999999</v>
      </c>
    </row>
    <row r="253" spans="1:5" x14ac:dyDescent="0.25">
      <c r="A253" s="439"/>
      <c r="B253" s="449">
        <v>92919</v>
      </c>
      <c r="C253" s="439" t="s">
        <v>1853</v>
      </c>
      <c r="D253" s="449" t="s">
        <v>81</v>
      </c>
      <c r="E253" s="451">
        <v>0.21</v>
      </c>
    </row>
    <row r="254" spans="1:5" x14ac:dyDescent="0.25">
      <c r="A254" s="439"/>
      <c r="B254" s="449">
        <v>92921</v>
      </c>
      <c r="C254" s="439" t="s">
        <v>1854</v>
      </c>
      <c r="D254" s="449" t="s">
        <v>81</v>
      </c>
      <c r="E254" s="451">
        <v>0.16250000000000001</v>
      </c>
    </row>
    <row r="255" spans="1:5" x14ac:dyDescent="0.25">
      <c r="A255" s="439"/>
      <c r="B255" s="449">
        <v>92922</v>
      </c>
      <c r="C255" s="439" t="s">
        <v>1855</v>
      </c>
      <c r="D255" s="449" t="s">
        <v>81</v>
      </c>
      <c r="E255" s="451">
        <v>0.1249</v>
      </c>
    </row>
    <row r="256" spans="1:5" x14ac:dyDescent="0.25">
      <c r="A256" s="439"/>
      <c r="B256" s="449">
        <v>92923</v>
      </c>
      <c r="C256" s="439" t="s">
        <v>1856</v>
      </c>
      <c r="D256" s="449" t="s">
        <v>81</v>
      </c>
      <c r="E256" s="451">
        <v>8.5000000000000006E-2</v>
      </c>
    </row>
    <row r="257" spans="1:5" x14ac:dyDescent="0.25">
      <c r="A257" s="439"/>
      <c r="B257" s="449">
        <v>92924</v>
      </c>
      <c r="C257" s="439" t="s">
        <v>1857</v>
      </c>
      <c r="D257" s="449" t="s">
        <v>81</v>
      </c>
      <c r="E257" s="451">
        <v>6.83E-2</v>
      </c>
    </row>
    <row r="258" spans="1:5" x14ac:dyDescent="0.25">
      <c r="A258" s="439"/>
      <c r="B258" s="449">
        <v>104104</v>
      </c>
      <c r="C258" s="439" t="s">
        <v>1883</v>
      </c>
      <c r="D258" s="449" t="s">
        <v>81</v>
      </c>
      <c r="E258" s="451">
        <v>2.6599999999999999E-2</v>
      </c>
    </row>
    <row r="259" spans="1:5" x14ac:dyDescent="0.25">
      <c r="A259" s="439"/>
      <c r="B259" s="449">
        <v>92916</v>
      </c>
      <c r="C259" s="439" t="s">
        <v>1851</v>
      </c>
      <c r="D259" s="449" t="s">
        <v>81</v>
      </c>
      <c r="E259" s="451">
        <v>0.3624</v>
      </c>
    </row>
    <row r="260" spans="1:5" x14ac:dyDescent="0.25">
      <c r="A260" s="439"/>
      <c r="B260" s="449">
        <v>92917</v>
      </c>
      <c r="C260" s="439" t="s">
        <v>1852</v>
      </c>
      <c r="D260" s="449" t="s">
        <v>81</v>
      </c>
      <c r="E260" s="451">
        <v>0.2702</v>
      </c>
    </row>
    <row r="261" spans="1:5" x14ac:dyDescent="0.25">
      <c r="A261" s="439"/>
      <c r="B261" s="449">
        <v>92915</v>
      </c>
      <c r="C261" s="439" t="s">
        <v>1850</v>
      </c>
      <c r="D261" s="449" t="s">
        <v>81</v>
      </c>
      <c r="E261" s="451">
        <v>0.47620000000000001</v>
      </c>
    </row>
    <row r="262" spans="1:5" x14ac:dyDescent="0.25">
      <c r="A262" s="439"/>
      <c r="B262" s="449">
        <v>92771</v>
      </c>
      <c r="C262" s="439" t="s">
        <v>1823</v>
      </c>
      <c r="D262" s="449" t="s">
        <v>81</v>
      </c>
      <c r="E262" s="451">
        <v>0.10299999999999999</v>
      </c>
    </row>
    <row r="263" spans="1:5" x14ac:dyDescent="0.25">
      <c r="A263" s="439"/>
      <c r="B263" s="449">
        <v>92772</v>
      </c>
      <c r="C263" s="439" t="s">
        <v>1824</v>
      </c>
      <c r="D263" s="449" t="s">
        <v>81</v>
      </c>
      <c r="E263" s="451">
        <v>6.5500000000000003E-2</v>
      </c>
    </row>
    <row r="264" spans="1:5" x14ac:dyDescent="0.25">
      <c r="A264" s="439"/>
      <c r="B264" s="449">
        <v>92773</v>
      </c>
      <c r="C264" s="439" t="s">
        <v>1825</v>
      </c>
      <c r="D264" s="449" t="s">
        <v>81</v>
      </c>
      <c r="E264" s="451">
        <v>4.9500000000000002E-2</v>
      </c>
    </row>
    <row r="265" spans="1:5" x14ac:dyDescent="0.25">
      <c r="A265" s="439"/>
      <c r="B265" s="449">
        <v>92774</v>
      </c>
      <c r="C265" s="439" t="s">
        <v>1826</v>
      </c>
      <c r="D265" s="449" t="s">
        <v>81</v>
      </c>
      <c r="E265" s="451">
        <v>3.6799999999999999E-2</v>
      </c>
    </row>
    <row r="266" spans="1:5" x14ac:dyDescent="0.25">
      <c r="A266" s="439"/>
      <c r="B266" s="449">
        <v>92769</v>
      </c>
      <c r="C266" s="439" t="s">
        <v>1821</v>
      </c>
      <c r="D266" s="449" t="s">
        <v>81</v>
      </c>
      <c r="E266" s="451">
        <v>0.22750000000000001</v>
      </c>
    </row>
    <row r="267" spans="1:5" x14ac:dyDescent="0.25">
      <c r="A267" s="439"/>
      <c r="B267" s="449">
        <v>92770</v>
      </c>
      <c r="C267" s="439" t="s">
        <v>1822</v>
      </c>
      <c r="D267" s="449" t="s">
        <v>81</v>
      </c>
      <c r="E267" s="451">
        <v>0.15049999999999999</v>
      </c>
    </row>
    <row r="268" spans="1:5" x14ac:dyDescent="0.25">
      <c r="A268" s="439"/>
      <c r="B268" s="449">
        <v>92767</v>
      </c>
      <c r="C268" s="439" t="s">
        <v>1819</v>
      </c>
      <c r="D268" s="449" t="s">
        <v>81</v>
      </c>
      <c r="E268" s="451">
        <v>0.41160000000000002</v>
      </c>
    </row>
    <row r="269" spans="1:5" x14ac:dyDescent="0.25">
      <c r="A269" s="439"/>
      <c r="B269" s="449">
        <v>92768</v>
      </c>
      <c r="C269" s="439" t="s">
        <v>1820</v>
      </c>
      <c r="D269" s="449" t="s">
        <v>81</v>
      </c>
      <c r="E269" s="451">
        <v>0.33510000000000001</v>
      </c>
    </row>
    <row r="270" spans="1:5" x14ac:dyDescent="0.25">
      <c r="A270" s="439"/>
      <c r="B270" s="449">
        <v>92762</v>
      </c>
      <c r="C270" s="439" t="s">
        <v>1814</v>
      </c>
      <c r="D270" s="449" t="s">
        <v>81</v>
      </c>
      <c r="E270" s="451">
        <v>0.13689999999999999</v>
      </c>
    </row>
    <row r="271" spans="1:5" x14ac:dyDescent="0.25">
      <c r="A271" s="439"/>
      <c r="B271" s="449">
        <v>92763</v>
      </c>
      <c r="C271" s="439" t="s">
        <v>1815</v>
      </c>
      <c r="D271" s="449" t="s">
        <v>81</v>
      </c>
      <c r="E271" s="451">
        <v>0.1027</v>
      </c>
    </row>
    <row r="272" spans="1:5" x14ac:dyDescent="0.25">
      <c r="A272" s="439"/>
      <c r="B272" s="449">
        <v>92764</v>
      </c>
      <c r="C272" s="439" t="s">
        <v>1816</v>
      </c>
      <c r="D272" s="449" t="s">
        <v>81</v>
      </c>
      <c r="E272" s="451">
        <v>7.4899999999999994E-2</v>
      </c>
    </row>
    <row r="273" spans="1:5" x14ac:dyDescent="0.25">
      <c r="A273" s="439"/>
      <c r="B273" s="449">
        <v>92765</v>
      </c>
      <c r="C273" s="439" t="s">
        <v>1817</v>
      </c>
      <c r="D273" s="449" t="s">
        <v>81</v>
      </c>
      <c r="E273" s="451">
        <v>0.05</v>
      </c>
    </row>
    <row r="274" spans="1:5" x14ac:dyDescent="0.25">
      <c r="A274" s="439"/>
      <c r="B274" s="449">
        <v>92766</v>
      </c>
      <c r="C274" s="439" t="s">
        <v>1818</v>
      </c>
      <c r="D274" s="449" t="s">
        <v>81</v>
      </c>
      <c r="E274" s="451">
        <v>3.9699999999999999E-2</v>
      </c>
    </row>
    <row r="275" spans="1:5" x14ac:dyDescent="0.25">
      <c r="A275" s="439"/>
      <c r="B275" s="449">
        <v>104105</v>
      </c>
      <c r="C275" s="439" t="s">
        <v>1884</v>
      </c>
      <c r="D275" s="449" t="s">
        <v>81</v>
      </c>
      <c r="E275" s="451">
        <v>2.6599999999999999E-2</v>
      </c>
    </row>
    <row r="276" spans="1:5" x14ac:dyDescent="0.25">
      <c r="A276" s="439"/>
      <c r="B276" s="449">
        <v>92760</v>
      </c>
      <c r="C276" s="439" t="s">
        <v>1812</v>
      </c>
      <c r="D276" s="449" t="s">
        <v>81</v>
      </c>
      <c r="E276" s="451">
        <v>0.26400000000000001</v>
      </c>
    </row>
    <row r="277" spans="1:5" x14ac:dyDescent="0.25">
      <c r="A277" s="439"/>
      <c r="B277" s="449">
        <v>92761</v>
      </c>
      <c r="C277" s="439" t="s">
        <v>1813</v>
      </c>
      <c r="D277" s="449" t="s">
        <v>81</v>
      </c>
      <c r="E277" s="451">
        <v>0.18479999999999999</v>
      </c>
    </row>
    <row r="278" spans="1:5" x14ac:dyDescent="0.25">
      <c r="A278" s="439"/>
      <c r="B278" s="449">
        <v>92759</v>
      </c>
      <c r="C278" s="439" t="s">
        <v>1811</v>
      </c>
      <c r="D278" s="449" t="s">
        <v>81</v>
      </c>
      <c r="E278" s="451">
        <v>0.37359999999999999</v>
      </c>
    </row>
    <row r="279" spans="1:5" x14ac:dyDescent="0.25">
      <c r="A279" s="439"/>
      <c r="B279" s="449">
        <v>104108</v>
      </c>
      <c r="C279" s="439" t="s">
        <v>1887</v>
      </c>
      <c r="D279" s="449" t="s">
        <v>81</v>
      </c>
      <c r="E279" s="451">
        <v>0.2586</v>
      </c>
    </row>
    <row r="280" spans="1:5" x14ac:dyDescent="0.25">
      <c r="A280" s="439"/>
      <c r="B280" s="449">
        <v>104107</v>
      </c>
      <c r="C280" s="439" t="s">
        <v>1886</v>
      </c>
      <c r="D280" s="449" t="s">
        <v>81</v>
      </c>
      <c r="E280" s="451">
        <v>0.23150000000000001</v>
      </c>
    </row>
    <row r="281" spans="1:5" x14ac:dyDescent="0.25">
      <c r="A281" s="439"/>
      <c r="B281" s="449">
        <v>104106</v>
      </c>
      <c r="C281" s="439" t="s">
        <v>1885</v>
      </c>
      <c r="D281" s="449" t="s">
        <v>81</v>
      </c>
      <c r="E281" s="451">
        <v>0.18279999999999999</v>
      </c>
    </row>
    <row r="282" spans="1:5" x14ac:dyDescent="0.25">
      <c r="A282" s="439"/>
      <c r="B282" s="449">
        <v>104110</v>
      </c>
      <c r="C282" s="439" t="s">
        <v>1889</v>
      </c>
      <c r="D282" s="449" t="s">
        <v>81</v>
      </c>
      <c r="E282" s="451">
        <v>0.45939999999999998</v>
      </c>
    </row>
    <row r="283" spans="1:5" x14ac:dyDescent="0.25">
      <c r="A283" s="439"/>
      <c r="B283" s="449">
        <v>104109</v>
      </c>
      <c r="C283" s="439" t="s">
        <v>1888</v>
      </c>
      <c r="D283" s="449" t="s">
        <v>81</v>
      </c>
      <c r="E283" s="451">
        <v>0.36080000000000001</v>
      </c>
    </row>
    <row r="284" spans="1:5" x14ac:dyDescent="0.25">
      <c r="A284" s="439"/>
      <c r="B284" s="449">
        <v>104111</v>
      </c>
      <c r="C284" s="439" t="s">
        <v>1890</v>
      </c>
      <c r="D284" s="449" t="s">
        <v>81</v>
      </c>
      <c r="E284" s="451">
        <v>0.57079999999999997</v>
      </c>
    </row>
    <row r="285" spans="1:5" x14ac:dyDescent="0.25">
      <c r="A285" s="439"/>
      <c r="B285" s="449">
        <v>92884</v>
      </c>
      <c r="C285" s="439" t="s">
        <v>1845</v>
      </c>
      <c r="D285" s="449" t="s">
        <v>81</v>
      </c>
      <c r="E285" s="451">
        <v>0.16819999999999999</v>
      </c>
    </row>
    <row r="286" spans="1:5" x14ac:dyDescent="0.25">
      <c r="A286" s="439"/>
      <c r="B286" s="449">
        <v>92885</v>
      </c>
      <c r="C286" s="439" t="s">
        <v>1846</v>
      </c>
      <c r="D286" s="449" t="s">
        <v>81</v>
      </c>
      <c r="E286" s="451">
        <v>0.12330000000000001</v>
      </c>
    </row>
    <row r="287" spans="1:5" x14ac:dyDescent="0.25">
      <c r="A287" s="439"/>
      <c r="B287" s="449">
        <v>92886</v>
      </c>
      <c r="C287" s="439" t="s">
        <v>1847</v>
      </c>
      <c r="D287" s="449" t="s">
        <v>81</v>
      </c>
      <c r="E287" s="451">
        <v>8.3199999999999996E-2</v>
      </c>
    </row>
    <row r="288" spans="1:5" x14ac:dyDescent="0.25">
      <c r="A288" s="439"/>
      <c r="B288" s="449">
        <v>92887</v>
      </c>
      <c r="C288" s="439" t="s">
        <v>1848</v>
      </c>
      <c r="D288" s="449" t="s">
        <v>81</v>
      </c>
      <c r="E288" s="451">
        <v>5.3699999999999998E-2</v>
      </c>
    </row>
    <row r="289" spans="1:5" x14ac:dyDescent="0.25">
      <c r="A289" s="439"/>
      <c r="B289" s="449">
        <v>92888</v>
      </c>
      <c r="C289" s="439" t="s">
        <v>1849</v>
      </c>
      <c r="D289" s="449" t="s">
        <v>81</v>
      </c>
      <c r="E289" s="451">
        <v>3.1699999999999999E-2</v>
      </c>
    </row>
    <row r="290" spans="1:5" x14ac:dyDescent="0.25">
      <c r="A290" s="439"/>
      <c r="B290" s="449">
        <v>92882</v>
      </c>
      <c r="C290" s="439" t="s">
        <v>1843</v>
      </c>
      <c r="D290" s="449" t="s">
        <v>81</v>
      </c>
      <c r="E290" s="451">
        <v>0.32700000000000001</v>
      </c>
    </row>
    <row r="291" spans="1:5" x14ac:dyDescent="0.25">
      <c r="A291" s="439"/>
      <c r="B291" s="449">
        <v>92883</v>
      </c>
      <c r="C291" s="439" t="s">
        <v>1844</v>
      </c>
      <c r="D291" s="449" t="s">
        <v>81</v>
      </c>
      <c r="E291" s="451">
        <v>0.2424</v>
      </c>
    </row>
    <row r="292" spans="1:5" x14ac:dyDescent="0.25">
      <c r="A292" s="439"/>
      <c r="B292" s="449">
        <v>92877</v>
      </c>
      <c r="C292" s="439" t="s">
        <v>1838</v>
      </c>
      <c r="D292" s="449" t="s">
        <v>81</v>
      </c>
      <c r="E292" s="451">
        <v>3.7999999999999999E-2</v>
      </c>
    </row>
    <row r="293" spans="1:5" x14ac:dyDescent="0.25">
      <c r="A293" s="439"/>
      <c r="B293" s="449">
        <v>92878</v>
      </c>
      <c r="C293" s="439" t="s">
        <v>1839</v>
      </c>
      <c r="D293" s="449" t="s">
        <v>81</v>
      </c>
      <c r="E293" s="451">
        <v>2.1399999999999999E-2</v>
      </c>
    </row>
    <row r="294" spans="1:5" x14ac:dyDescent="0.25">
      <c r="A294" s="439"/>
      <c r="B294" s="449">
        <v>92879</v>
      </c>
      <c r="C294" s="439" t="s">
        <v>1840</v>
      </c>
      <c r="D294" s="449" t="s">
        <v>81</v>
      </c>
      <c r="E294" s="451">
        <v>1.03E-2</v>
      </c>
    </row>
    <row r="295" spans="1:5" x14ac:dyDescent="0.25">
      <c r="A295" s="439"/>
      <c r="B295" s="449">
        <v>92880</v>
      </c>
      <c r="C295" s="439" t="s">
        <v>1841</v>
      </c>
      <c r="D295" s="449" t="s">
        <v>81</v>
      </c>
      <c r="E295" s="451">
        <v>5.0000000000000001E-3</v>
      </c>
    </row>
    <row r="296" spans="1:5" x14ac:dyDescent="0.25">
      <c r="A296" s="439"/>
      <c r="B296" s="449">
        <v>92881</v>
      </c>
      <c r="C296" s="439" t="s">
        <v>1842</v>
      </c>
      <c r="D296" s="449" t="s">
        <v>81</v>
      </c>
      <c r="E296" s="451">
        <v>3.0000000000000001E-3</v>
      </c>
    </row>
    <row r="297" spans="1:5" x14ac:dyDescent="0.25">
      <c r="A297" s="439"/>
      <c r="B297" s="449">
        <v>92875</v>
      </c>
      <c r="C297" s="439" t="s">
        <v>1836</v>
      </c>
      <c r="D297" s="449" t="s">
        <v>81</v>
      </c>
      <c r="E297" s="451">
        <v>0.1366</v>
      </c>
    </row>
    <row r="298" spans="1:5" x14ac:dyDescent="0.25">
      <c r="A298" s="439"/>
      <c r="B298" s="449">
        <v>92876</v>
      </c>
      <c r="C298" s="439" t="s">
        <v>1837</v>
      </c>
      <c r="D298" s="449" t="s">
        <v>81</v>
      </c>
      <c r="E298" s="451">
        <v>7.4399999999999994E-2</v>
      </c>
    </row>
    <row r="299" spans="1:5" x14ac:dyDescent="0.25">
      <c r="A299" s="439"/>
      <c r="B299" s="449">
        <v>92803</v>
      </c>
      <c r="C299" s="439" t="s">
        <v>1832</v>
      </c>
      <c r="D299" s="449" t="s">
        <v>81</v>
      </c>
      <c r="E299" s="451">
        <v>2.93E-2</v>
      </c>
    </row>
    <row r="300" spans="1:5" x14ac:dyDescent="0.25">
      <c r="A300" s="439"/>
      <c r="B300" s="449">
        <v>92804</v>
      </c>
      <c r="C300" s="439" t="s">
        <v>1833</v>
      </c>
      <c r="D300" s="449" t="s">
        <v>81</v>
      </c>
      <c r="E300" s="451">
        <v>1.77E-2</v>
      </c>
    </row>
    <row r="301" spans="1:5" x14ac:dyDescent="0.25">
      <c r="A301" s="439"/>
      <c r="B301" s="449">
        <v>92805</v>
      </c>
      <c r="C301" s="439" t="s">
        <v>1834</v>
      </c>
      <c r="D301" s="449" t="s">
        <v>81</v>
      </c>
      <c r="E301" s="451">
        <v>7.7000000000000002E-3</v>
      </c>
    </row>
    <row r="302" spans="1:5" x14ac:dyDescent="0.25">
      <c r="A302" s="439"/>
      <c r="B302" s="449">
        <v>92806</v>
      </c>
      <c r="C302" s="439" t="s">
        <v>1835</v>
      </c>
      <c r="D302" s="449" t="s">
        <v>81</v>
      </c>
      <c r="E302" s="451">
        <v>3.3E-3</v>
      </c>
    </row>
    <row r="303" spans="1:5" x14ac:dyDescent="0.25">
      <c r="A303" s="439"/>
      <c r="B303" s="449">
        <v>92798</v>
      </c>
      <c r="C303" s="439" t="s">
        <v>1827</v>
      </c>
      <c r="D303" s="449" t="s">
        <v>81</v>
      </c>
      <c r="E303" s="451">
        <v>3.3E-3</v>
      </c>
    </row>
    <row r="304" spans="1:5" x14ac:dyDescent="0.25">
      <c r="A304" s="439"/>
      <c r="B304" s="449">
        <v>95448</v>
      </c>
      <c r="C304" s="439" t="s">
        <v>6077</v>
      </c>
      <c r="D304" s="449" t="s">
        <v>81</v>
      </c>
      <c r="E304" s="451">
        <v>1E-3</v>
      </c>
    </row>
    <row r="305" spans="1:5" x14ac:dyDescent="0.25">
      <c r="A305" s="439"/>
      <c r="B305" s="449">
        <v>92801</v>
      </c>
      <c r="C305" s="439" t="s">
        <v>1830</v>
      </c>
      <c r="D305" s="449" t="s">
        <v>81</v>
      </c>
      <c r="E305" s="451">
        <v>9.7199999999999995E-2</v>
      </c>
    </row>
    <row r="306" spans="1:5" x14ac:dyDescent="0.25">
      <c r="A306" s="439"/>
      <c r="B306" s="449">
        <v>92802</v>
      </c>
      <c r="C306" s="439" t="s">
        <v>1831</v>
      </c>
      <c r="D306" s="449" t="s">
        <v>81</v>
      </c>
      <c r="E306" s="451">
        <v>5.0900000000000001E-2</v>
      </c>
    </row>
    <row r="307" spans="1:5" x14ac:dyDescent="0.25">
      <c r="A307" s="439"/>
      <c r="B307" s="449">
        <v>92799</v>
      </c>
      <c r="C307" s="439" t="s">
        <v>1828</v>
      </c>
      <c r="D307" s="449" t="s">
        <v>81</v>
      </c>
      <c r="E307" s="451">
        <v>0.26679999999999998</v>
      </c>
    </row>
    <row r="308" spans="1:5" x14ac:dyDescent="0.25">
      <c r="A308" s="439"/>
      <c r="B308" s="449">
        <v>92800</v>
      </c>
      <c r="C308" s="439" t="s">
        <v>1829</v>
      </c>
      <c r="D308" s="449" t="s">
        <v>81</v>
      </c>
      <c r="E308" s="451">
        <v>0.18479999999999999</v>
      </c>
    </row>
    <row r="309" spans="1:5" x14ac:dyDescent="0.25">
      <c r="A309" s="439"/>
      <c r="B309" s="449">
        <v>95605</v>
      </c>
      <c r="C309" s="439" t="s">
        <v>1554</v>
      </c>
      <c r="D309" s="449" t="s">
        <v>60</v>
      </c>
      <c r="E309" s="451">
        <v>0.90910000000000002</v>
      </c>
    </row>
    <row r="310" spans="1:5" x14ac:dyDescent="0.25">
      <c r="A310" s="439"/>
      <c r="B310" s="449">
        <v>95602</v>
      </c>
      <c r="C310" s="439" t="s">
        <v>1551</v>
      </c>
      <c r="D310" s="449" t="s">
        <v>60</v>
      </c>
      <c r="E310" s="451">
        <v>0.9093</v>
      </c>
    </row>
    <row r="311" spans="1:5" x14ac:dyDescent="0.25">
      <c r="A311" s="439"/>
      <c r="B311" s="449">
        <v>95603</v>
      </c>
      <c r="C311" s="439" t="s">
        <v>1552</v>
      </c>
      <c r="D311" s="449" t="s">
        <v>60</v>
      </c>
      <c r="E311" s="451">
        <v>0.9093</v>
      </c>
    </row>
    <row r="312" spans="1:5" x14ac:dyDescent="0.25">
      <c r="A312" s="439"/>
      <c r="B312" s="449">
        <v>95604</v>
      </c>
      <c r="C312" s="439" t="s">
        <v>1553</v>
      </c>
      <c r="D312" s="449" t="s">
        <v>60</v>
      </c>
      <c r="E312" s="451">
        <v>0.9093</v>
      </c>
    </row>
    <row r="313" spans="1:5" x14ac:dyDescent="0.25">
      <c r="A313" s="439"/>
      <c r="B313" s="449">
        <v>95601</v>
      </c>
      <c r="C313" s="439" t="s">
        <v>1550</v>
      </c>
      <c r="D313" s="449" t="s">
        <v>60</v>
      </c>
      <c r="E313" s="451">
        <v>0.9103</v>
      </c>
    </row>
    <row r="314" spans="1:5" x14ac:dyDescent="0.25">
      <c r="A314" s="439"/>
      <c r="B314" s="449">
        <v>102521</v>
      </c>
      <c r="C314" s="439" t="s">
        <v>1566</v>
      </c>
      <c r="D314" s="449" t="s">
        <v>60</v>
      </c>
      <c r="E314" s="451">
        <v>0.90900000000000003</v>
      </c>
    </row>
    <row r="315" spans="1:5" x14ac:dyDescent="0.25">
      <c r="A315" s="439"/>
      <c r="B315" s="449">
        <v>102522</v>
      </c>
      <c r="C315" s="439" t="s">
        <v>1567</v>
      </c>
      <c r="D315" s="449" t="s">
        <v>60</v>
      </c>
      <c r="E315" s="451">
        <v>0.90910000000000002</v>
      </c>
    </row>
    <row r="316" spans="1:5" x14ac:dyDescent="0.25">
      <c r="A316" s="439"/>
      <c r="B316" s="449">
        <v>102523</v>
      </c>
      <c r="C316" s="439" t="s">
        <v>1568</v>
      </c>
      <c r="D316" s="449" t="s">
        <v>60</v>
      </c>
      <c r="E316" s="451">
        <v>0.90900000000000003</v>
      </c>
    </row>
    <row r="317" spans="1:5" x14ac:dyDescent="0.25">
      <c r="A317" s="439"/>
      <c r="B317" s="449">
        <v>95608</v>
      </c>
      <c r="C317" s="439" t="s">
        <v>12574</v>
      </c>
      <c r="D317" s="449" t="s">
        <v>60</v>
      </c>
      <c r="E317" s="451">
        <v>0.52480000000000004</v>
      </c>
    </row>
    <row r="318" spans="1:5" x14ac:dyDescent="0.25">
      <c r="A318" s="439"/>
      <c r="B318" s="449">
        <v>95609</v>
      </c>
      <c r="C318" s="439" t="s">
        <v>12575</v>
      </c>
      <c r="D318" s="449" t="s">
        <v>60</v>
      </c>
      <c r="E318" s="451">
        <v>0.52470000000000006</v>
      </c>
    </row>
    <row r="319" spans="1:5" x14ac:dyDescent="0.25">
      <c r="A319" s="439"/>
      <c r="B319" s="449">
        <v>95607</v>
      </c>
      <c r="C319" s="439" t="s">
        <v>12576</v>
      </c>
      <c r="D319" s="449" t="s">
        <v>60</v>
      </c>
      <c r="E319" s="451">
        <v>0.52480000000000004</v>
      </c>
    </row>
    <row r="320" spans="1:5" x14ac:dyDescent="0.25">
      <c r="A320" s="439"/>
      <c r="B320" s="449">
        <v>95996</v>
      </c>
      <c r="C320" s="439" t="s">
        <v>14017</v>
      </c>
      <c r="D320" s="449" t="s">
        <v>84</v>
      </c>
      <c r="E320" s="451">
        <v>1.8200000000000001E-2</v>
      </c>
    </row>
    <row r="321" spans="1:5" x14ac:dyDescent="0.25">
      <c r="A321" s="439"/>
      <c r="B321" s="449">
        <v>95995</v>
      </c>
      <c r="C321" s="439" t="s">
        <v>14018</v>
      </c>
      <c r="D321" s="449" t="s">
        <v>84</v>
      </c>
      <c r="E321" s="451">
        <v>2.2100000000000002E-2</v>
      </c>
    </row>
    <row r="322" spans="1:5" x14ac:dyDescent="0.25">
      <c r="A322" s="439"/>
      <c r="B322" s="449">
        <v>106138</v>
      </c>
      <c r="C322" s="439" t="s">
        <v>14019</v>
      </c>
      <c r="D322" s="449" t="s">
        <v>71</v>
      </c>
      <c r="E322" s="451">
        <v>0.20449999999999999</v>
      </c>
    </row>
    <row r="323" spans="1:5" x14ac:dyDescent="0.25">
      <c r="A323" s="439"/>
      <c r="B323" s="449">
        <v>106135</v>
      </c>
      <c r="C323" s="439" t="s">
        <v>14020</v>
      </c>
      <c r="D323" s="449" t="s">
        <v>71</v>
      </c>
      <c r="E323" s="451">
        <v>0.17460000000000001</v>
      </c>
    </row>
    <row r="324" spans="1:5" x14ac:dyDescent="0.25">
      <c r="A324" s="439"/>
      <c r="B324" s="449">
        <v>106137</v>
      </c>
      <c r="C324" s="439" t="s">
        <v>14021</v>
      </c>
      <c r="D324" s="449" t="s">
        <v>71</v>
      </c>
      <c r="E324" s="451">
        <v>0.21579999999999999</v>
      </c>
    </row>
    <row r="325" spans="1:5" x14ac:dyDescent="0.25">
      <c r="A325" s="439"/>
      <c r="B325" s="449">
        <v>96001</v>
      </c>
      <c r="C325" s="439" t="s">
        <v>14022</v>
      </c>
      <c r="D325" s="449" t="s">
        <v>71</v>
      </c>
      <c r="E325" s="451">
        <v>0.188</v>
      </c>
    </row>
    <row r="326" spans="1:5" x14ac:dyDescent="0.25">
      <c r="A326" s="439"/>
      <c r="B326" s="449">
        <v>106136</v>
      </c>
      <c r="C326" s="439" t="s">
        <v>14023</v>
      </c>
      <c r="D326" s="449" t="s">
        <v>71</v>
      </c>
      <c r="E326" s="451">
        <v>0.22589999999999999</v>
      </c>
    </row>
    <row r="327" spans="1:5" x14ac:dyDescent="0.25">
      <c r="A327" s="439"/>
      <c r="B327" s="449">
        <v>106134</v>
      </c>
      <c r="C327" s="439" t="s">
        <v>14024</v>
      </c>
      <c r="D327" s="449" t="s">
        <v>71</v>
      </c>
      <c r="E327" s="451">
        <v>0.19800000000000001</v>
      </c>
    </row>
    <row r="328" spans="1:5" x14ac:dyDescent="0.25">
      <c r="A328" s="439"/>
      <c r="B328" s="449">
        <v>94880</v>
      </c>
      <c r="C328" s="439" t="s">
        <v>198</v>
      </c>
      <c r="D328" s="449" t="s">
        <v>73</v>
      </c>
      <c r="E328" s="451">
        <v>0.38890000000000002</v>
      </c>
    </row>
    <row r="329" spans="1:5" x14ac:dyDescent="0.25">
      <c r="A329" s="439"/>
      <c r="B329" s="449">
        <v>94882</v>
      </c>
      <c r="C329" s="439" t="s">
        <v>200</v>
      </c>
      <c r="D329" s="449" t="s">
        <v>73</v>
      </c>
      <c r="E329" s="451">
        <v>0.39900000000000002</v>
      </c>
    </row>
    <row r="330" spans="1:5" x14ac:dyDescent="0.25">
      <c r="A330" s="439"/>
      <c r="B330" s="449">
        <v>94884</v>
      </c>
      <c r="C330" s="439" t="s">
        <v>201</v>
      </c>
      <c r="D330" s="449" t="s">
        <v>73</v>
      </c>
      <c r="E330" s="451">
        <v>0.41299999999999998</v>
      </c>
    </row>
    <row r="331" spans="1:5" x14ac:dyDescent="0.25">
      <c r="A331" s="439"/>
      <c r="B331" s="449">
        <v>94870</v>
      </c>
      <c r="C331" s="439" t="s">
        <v>193</v>
      </c>
      <c r="D331" s="449" t="s">
        <v>73</v>
      </c>
      <c r="E331" s="451">
        <v>0.39350000000000002</v>
      </c>
    </row>
    <row r="332" spans="1:5" x14ac:dyDescent="0.25">
      <c r="A332" s="439"/>
      <c r="B332" s="449">
        <v>94872</v>
      </c>
      <c r="C332" s="439" t="s">
        <v>12577</v>
      </c>
      <c r="D332" s="449" t="s">
        <v>73</v>
      </c>
      <c r="E332" s="451">
        <v>0.50849999999999995</v>
      </c>
    </row>
    <row r="333" spans="1:5" x14ac:dyDescent="0.25">
      <c r="A333" s="439"/>
      <c r="B333" s="449">
        <v>90746</v>
      </c>
      <c r="C333" s="439" t="s">
        <v>190</v>
      </c>
      <c r="D333" s="449" t="s">
        <v>73</v>
      </c>
      <c r="E333" s="451">
        <v>1</v>
      </c>
    </row>
    <row r="334" spans="1:5" x14ac:dyDescent="0.25">
      <c r="A334" s="439"/>
      <c r="B334" s="449">
        <v>90747</v>
      </c>
      <c r="C334" s="439" t="s">
        <v>191</v>
      </c>
      <c r="D334" s="449" t="s">
        <v>73</v>
      </c>
      <c r="E334" s="451">
        <v>0.46389999999999998</v>
      </c>
    </row>
    <row r="335" spans="1:5" x14ac:dyDescent="0.25">
      <c r="A335" s="439"/>
      <c r="B335" s="449">
        <v>94876</v>
      </c>
      <c r="C335" s="439" t="s">
        <v>12578</v>
      </c>
      <c r="D335" s="449" t="s">
        <v>73</v>
      </c>
      <c r="E335" s="451">
        <v>0.40720000000000001</v>
      </c>
    </row>
    <row r="336" spans="1:5" x14ac:dyDescent="0.25">
      <c r="A336" s="439"/>
      <c r="B336" s="449">
        <v>94878</v>
      </c>
      <c r="C336" s="439" t="s">
        <v>196</v>
      </c>
      <c r="D336" s="449" t="s">
        <v>73</v>
      </c>
      <c r="E336" s="451">
        <v>0.41470000000000001</v>
      </c>
    </row>
    <row r="337" spans="1:5" x14ac:dyDescent="0.25">
      <c r="A337" s="439"/>
      <c r="B337" s="449">
        <v>90740</v>
      </c>
      <c r="C337" s="439" t="s">
        <v>185</v>
      </c>
      <c r="D337" s="449" t="s">
        <v>73</v>
      </c>
      <c r="E337" s="451">
        <v>1</v>
      </c>
    </row>
    <row r="338" spans="1:5" x14ac:dyDescent="0.25">
      <c r="A338" s="439"/>
      <c r="B338" s="449">
        <v>90741</v>
      </c>
      <c r="C338" s="439" t="s">
        <v>186</v>
      </c>
      <c r="D338" s="449" t="s">
        <v>73</v>
      </c>
      <c r="E338" s="451">
        <v>1</v>
      </c>
    </row>
    <row r="339" spans="1:5" x14ac:dyDescent="0.25">
      <c r="A339" s="439"/>
      <c r="B339" s="449">
        <v>90742</v>
      </c>
      <c r="C339" s="439" t="s">
        <v>187</v>
      </c>
      <c r="D339" s="449" t="s">
        <v>73</v>
      </c>
      <c r="E339" s="451">
        <v>1</v>
      </c>
    </row>
    <row r="340" spans="1:5" x14ac:dyDescent="0.25">
      <c r="A340" s="439"/>
      <c r="B340" s="449">
        <v>90743</v>
      </c>
      <c r="C340" s="439" t="s">
        <v>188</v>
      </c>
      <c r="D340" s="449" t="s">
        <v>73</v>
      </c>
      <c r="E340" s="451">
        <v>1</v>
      </c>
    </row>
    <row r="341" spans="1:5" x14ac:dyDescent="0.25">
      <c r="A341" s="439"/>
      <c r="B341" s="449">
        <v>90744</v>
      </c>
      <c r="C341" s="439" t="s">
        <v>189</v>
      </c>
      <c r="D341" s="449" t="s">
        <v>73</v>
      </c>
      <c r="E341" s="451">
        <v>1</v>
      </c>
    </row>
    <row r="342" spans="1:5" x14ac:dyDescent="0.25">
      <c r="A342" s="439"/>
      <c r="B342" s="449">
        <v>90745</v>
      </c>
      <c r="C342" s="439" t="s">
        <v>12579</v>
      </c>
      <c r="D342" s="449" t="s">
        <v>73</v>
      </c>
      <c r="E342" s="451">
        <v>0.58040000000000003</v>
      </c>
    </row>
    <row r="343" spans="1:5" x14ac:dyDescent="0.25">
      <c r="A343" s="439"/>
      <c r="B343" s="449">
        <v>90733</v>
      </c>
      <c r="C343" s="439" t="s">
        <v>180</v>
      </c>
      <c r="D343" s="449" t="s">
        <v>73</v>
      </c>
      <c r="E343" s="451">
        <v>1</v>
      </c>
    </row>
    <row r="344" spans="1:5" x14ac:dyDescent="0.25">
      <c r="A344" s="439"/>
      <c r="B344" s="449">
        <v>90734</v>
      </c>
      <c r="C344" s="439" t="s">
        <v>12580</v>
      </c>
      <c r="D344" s="449" t="s">
        <v>73</v>
      </c>
      <c r="E344" s="451">
        <v>1</v>
      </c>
    </row>
    <row r="345" spans="1:5" x14ac:dyDescent="0.25">
      <c r="A345" s="439"/>
      <c r="B345" s="449">
        <v>90735</v>
      </c>
      <c r="C345" s="439" t="s">
        <v>181</v>
      </c>
      <c r="D345" s="449" t="s">
        <v>73</v>
      </c>
      <c r="E345" s="451">
        <v>1</v>
      </c>
    </row>
    <row r="346" spans="1:5" x14ac:dyDescent="0.25">
      <c r="A346" s="439"/>
      <c r="B346" s="449">
        <v>90736</v>
      </c>
      <c r="C346" s="439" t="s">
        <v>182</v>
      </c>
      <c r="D346" s="449" t="s">
        <v>73</v>
      </c>
      <c r="E346" s="451">
        <v>1</v>
      </c>
    </row>
    <row r="347" spans="1:5" x14ac:dyDescent="0.25">
      <c r="A347" s="439"/>
      <c r="B347" s="449">
        <v>90737</v>
      </c>
      <c r="C347" s="439" t="s">
        <v>12581</v>
      </c>
      <c r="D347" s="449" t="s">
        <v>73</v>
      </c>
      <c r="E347" s="451">
        <v>1</v>
      </c>
    </row>
    <row r="348" spans="1:5" x14ac:dyDescent="0.25">
      <c r="A348" s="439"/>
      <c r="B348" s="449">
        <v>90738</v>
      </c>
      <c r="C348" s="439" t="s">
        <v>183</v>
      </c>
      <c r="D348" s="449" t="s">
        <v>73</v>
      </c>
      <c r="E348" s="451">
        <v>1</v>
      </c>
    </row>
    <row r="349" spans="1:5" x14ac:dyDescent="0.25">
      <c r="A349" s="439"/>
      <c r="B349" s="449">
        <v>90739</v>
      </c>
      <c r="C349" s="439" t="s">
        <v>184</v>
      </c>
      <c r="D349" s="449" t="s">
        <v>73</v>
      </c>
      <c r="E349" s="451">
        <v>0.57989999999999997</v>
      </c>
    </row>
    <row r="350" spans="1:5" x14ac:dyDescent="0.25">
      <c r="A350" s="439"/>
      <c r="B350" s="449">
        <v>90724</v>
      </c>
      <c r="C350" s="439" t="s">
        <v>171</v>
      </c>
      <c r="D350" s="449" t="s">
        <v>60</v>
      </c>
      <c r="E350" s="451">
        <v>0.95920000000000005</v>
      </c>
    </row>
    <row r="351" spans="1:5" x14ac:dyDescent="0.25">
      <c r="A351" s="439"/>
      <c r="B351" s="449">
        <v>102267</v>
      </c>
      <c r="C351" s="439" t="s">
        <v>205</v>
      </c>
      <c r="D351" s="449" t="s">
        <v>60</v>
      </c>
      <c r="E351" s="451">
        <v>0.93540000000000001</v>
      </c>
    </row>
    <row r="352" spans="1:5" x14ac:dyDescent="0.25">
      <c r="A352" s="439"/>
      <c r="B352" s="449">
        <v>102268</v>
      </c>
      <c r="C352" s="439" t="s">
        <v>206</v>
      </c>
      <c r="D352" s="449" t="s">
        <v>60</v>
      </c>
      <c r="E352" s="451">
        <v>0.93500000000000005</v>
      </c>
    </row>
    <row r="353" spans="1:5" x14ac:dyDescent="0.25">
      <c r="A353" s="439"/>
      <c r="B353" s="449">
        <v>90725</v>
      </c>
      <c r="C353" s="439" t="s">
        <v>172</v>
      </c>
      <c r="D353" s="449" t="s">
        <v>60</v>
      </c>
      <c r="E353" s="451">
        <v>0.9536</v>
      </c>
    </row>
    <row r="354" spans="1:5" x14ac:dyDescent="0.25">
      <c r="A354" s="439"/>
      <c r="B354" s="449">
        <v>102269</v>
      </c>
      <c r="C354" s="439" t="s">
        <v>207</v>
      </c>
      <c r="D354" s="449" t="s">
        <v>60</v>
      </c>
      <c r="E354" s="451">
        <v>0.93430000000000002</v>
      </c>
    </row>
    <row r="355" spans="1:5" x14ac:dyDescent="0.25">
      <c r="A355" s="439"/>
      <c r="B355" s="449">
        <v>90726</v>
      </c>
      <c r="C355" s="439" t="s">
        <v>173</v>
      </c>
      <c r="D355" s="449" t="s">
        <v>60</v>
      </c>
      <c r="E355" s="451">
        <v>0.94879999999999998</v>
      </c>
    </row>
    <row r="356" spans="1:5" x14ac:dyDescent="0.25">
      <c r="A356" s="439"/>
      <c r="B356" s="449">
        <v>90727</v>
      </c>
      <c r="C356" s="439" t="s">
        <v>174</v>
      </c>
      <c r="D356" s="449" t="s">
        <v>60</v>
      </c>
      <c r="E356" s="451">
        <v>0.94610000000000005</v>
      </c>
    </row>
    <row r="357" spans="1:5" x14ac:dyDescent="0.25">
      <c r="A357" s="439"/>
      <c r="B357" s="449">
        <v>90728</v>
      </c>
      <c r="C357" s="439" t="s">
        <v>175</v>
      </c>
      <c r="D357" s="449" t="s">
        <v>60</v>
      </c>
      <c r="E357" s="451">
        <v>0.94440000000000002</v>
      </c>
    </row>
    <row r="358" spans="1:5" x14ac:dyDescent="0.25">
      <c r="A358" s="439"/>
      <c r="B358" s="449">
        <v>90729</v>
      </c>
      <c r="C358" s="439" t="s">
        <v>176</v>
      </c>
      <c r="D358" s="449" t="s">
        <v>60</v>
      </c>
      <c r="E358" s="451">
        <v>0.94299999999999995</v>
      </c>
    </row>
    <row r="359" spans="1:5" x14ac:dyDescent="0.25">
      <c r="A359" s="439"/>
      <c r="B359" s="449">
        <v>90730</v>
      </c>
      <c r="C359" s="439" t="s">
        <v>177</v>
      </c>
      <c r="D359" s="449" t="s">
        <v>60</v>
      </c>
      <c r="E359" s="451">
        <v>0.94189999999999996</v>
      </c>
    </row>
    <row r="360" spans="1:5" x14ac:dyDescent="0.25">
      <c r="A360" s="439"/>
      <c r="B360" s="449">
        <v>90731</v>
      </c>
      <c r="C360" s="439" t="s">
        <v>178</v>
      </c>
      <c r="D360" s="449" t="s">
        <v>60</v>
      </c>
      <c r="E360" s="451">
        <v>0.94079999999999997</v>
      </c>
    </row>
    <row r="361" spans="1:5" x14ac:dyDescent="0.25">
      <c r="A361" s="439"/>
      <c r="B361" s="449">
        <v>90732</v>
      </c>
      <c r="C361" s="439" t="s">
        <v>179</v>
      </c>
      <c r="D361" s="449" t="s">
        <v>60</v>
      </c>
      <c r="E361" s="451">
        <v>0.93879999999999997</v>
      </c>
    </row>
    <row r="362" spans="1:5" x14ac:dyDescent="0.25">
      <c r="A362" s="439"/>
      <c r="B362" s="449">
        <v>102265</v>
      </c>
      <c r="C362" s="439" t="s">
        <v>203</v>
      </c>
      <c r="D362" s="449" t="s">
        <v>60</v>
      </c>
      <c r="E362" s="451">
        <v>0.93710000000000004</v>
      </c>
    </row>
    <row r="363" spans="1:5" x14ac:dyDescent="0.25">
      <c r="A363" s="439"/>
      <c r="B363" s="449">
        <v>102266</v>
      </c>
      <c r="C363" s="439" t="s">
        <v>204</v>
      </c>
      <c r="D363" s="449" t="s">
        <v>60</v>
      </c>
      <c r="E363" s="451">
        <v>0.93659999999999999</v>
      </c>
    </row>
    <row r="364" spans="1:5" x14ac:dyDescent="0.25">
      <c r="A364" s="439"/>
      <c r="B364" s="449">
        <v>94879</v>
      </c>
      <c r="C364" s="439" t="s">
        <v>197</v>
      </c>
      <c r="D364" s="449" t="s">
        <v>73</v>
      </c>
      <c r="E364" s="451">
        <v>6.3E-3</v>
      </c>
    </row>
    <row r="365" spans="1:5" x14ac:dyDescent="0.25">
      <c r="A365" s="439"/>
      <c r="B365" s="449">
        <v>94881</v>
      </c>
      <c r="C365" s="439" t="s">
        <v>199</v>
      </c>
      <c r="D365" s="449" t="s">
        <v>73</v>
      </c>
      <c r="E365" s="451">
        <v>5.4000000000000003E-3</v>
      </c>
    </row>
    <row r="366" spans="1:5" x14ac:dyDescent="0.25">
      <c r="A366" s="439"/>
      <c r="B366" s="449">
        <v>94869</v>
      </c>
      <c r="C366" s="439" t="s">
        <v>192</v>
      </c>
      <c r="D366" s="449" t="s">
        <v>73</v>
      </c>
      <c r="E366" s="451">
        <v>4.4000000000000003E-3</v>
      </c>
    </row>
    <row r="367" spans="1:5" x14ac:dyDescent="0.25">
      <c r="A367" s="439"/>
      <c r="B367" s="449">
        <v>94871</v>
      </c>
      <c r="C367" s="439" t="s">
        <v>194</v>
      </c>
      <c r="D367" s="449" t="s">
        <v>73</v>
      </c>
      <c r="E367" s="451">
        <v>4.8999999999999998E-3</v>
      </c>
    </row>
    <row r="368" spans="1:5" x14ac:dyDescent="0.25">
      <c r="A368" s="439"/>
      <c r="B368" s="449">
        <v>90708</v>
      </c>
      <c r="C368" s="439" t="s">
        <v>170</v>
      </c>
      <c r="D368" s="449" t="s">
        <v>73</v>
      </c>
      <c r="E368" s="451">
        <v>7.1999999999999998E-3</v>
      </c>
    </row>
    <row r="369" spans="1:5" x14ac:dyDescent="0.25">
      <c r="A369" s="439"/>
      <c r="B369" s="449">
        <v>94875</v>
      </c>
      <c r="C369" s="439" t="s">
        <v>195</v>
      </c>
      <c r="D369" s="449" t="s">
        <v>73</v>
      </c>
      <c r="E369" s="451">
        <v>6.7000000000000002E-3</v>
      </c>
    </row>
    <row r="370" spans="1:5" x14ac:dyDescent="0.25">
      <c r="A370" s="439"/>
      <c r="B370" s="449">
        <v>102264</v>
      </c>
      <c r="C370" s="439" t="s">
        <v>202</v>
      </c>
      <c r="D370" s="449" t="s">
        <v>73</v>
      </c>
      <c r="E370" s="451">
        <v>0.14169999999999999</v>
      </c>
    </row>
    <row r="371" spans="1:5" x14ac:dyDescent="0.25">
      <c r="A371" s="439"/>
      <c r="B371" s="449">
        <v>90701</v>
      </c>
      <c r="C371" s="439" t="s">
        <v>164</v>
      </c>
      <c r="D371" s="449" t="s">
        <v>73</v>
      </c>
      <c r="E371" s="451">
        <v>5.3199999999999997E-2</v>
      </c>
    </row>
    <row r="372" spans="1:5" x14ac:dyDescent="0.25">
      <c r="A372" s="439"/>
      <c r="B372" s="449">
        <v>90702</v>
      </c>
      <c r="C372" s="439" t="s">
        <v>165</v>
      </c>
      <c r="D372" s="449" t="s">
        <v>73</v>
      </c>
      <c r="E372" s="451">
        <v>3.6499999999999998E-2</v>
      </c>
    </row>
    <row r="373" spans="1:5" x14ac:dyDescent="0.25">
      <c r="A373" s="439"/>
      <c r="B373" s="449">
        <v>90703</v>
      </c>
      <c r="C373" s="439" t="s">
        <v>166</v>
      </c>
      <c r="D373" s="449" t="s">
        <v>73</v>
      </c>
      <c r="E373" s="451">
        <v>2.6100000000000002E-2</v>
      </c>
    </row>
    <row r="374" spans="1:5" x14ac:dyDescent="0.25">
      <c r="A374" s="439"/>
      <c r="B374" s="449">
        <v>90704</v>
      </c>
      <c r="C374" s="439" t="s">
        <v>167</v>
      </c>
      <c r="D374" s="449" t="s">
        <v>73</v>
      </c>
      <c r="E374" s="451">
        <v>1.9599999999999999E-2</v>
      </c>
    </row>
    <row r="375" spans="1:5" x14ac:dyDescent="0.25">
      <c r="A375" s="439"/>
      <c r="B375" s="449">
        <v>90705</v>
      </c>
      <c r="C375" s="439" t="s">
        <v>168</v>
      </c>
      <c r="D375" s="449" t="s">
        <v>73</v>
      </c>
      <c r="E375" s="451">
        <v>1.6400000000000001E-2</v>
      </c>
    </row>
    <row r="376" spans="1:5" x14ac:dyDescent="0.25">
      <c r="A376" s="439"/>
      <c r="B376" s="449">
        <v>90706</v>
      </c>
      <c r="C376" s="439" t="s">
        <v>169</v>
      </c>
      <c r="D376" s="449" t="s">
        <v>73</v>
      </c>
      <c r="E376" s="451">
        <v>1.09E-2</v>
      </c>
    </row>
    <row r="377" spans="1:5" x14ac:dyDescent="0.25">
      <c r="A377" s="439"/>
      <c r="B377" s="449">
        <v>90694</v>
      </c>
      <c r="C377" s="439" t="s">
        <v>162</v>
      </c>
      <c r="D377" s="449" t="s">
        <v>73</v>
      </c>
      <c r="E377" s="451">
        <v>6.0100000000000001E-2</v>
      </c>
    </row>
    <row r="378" spans="1:5" x14ac:dyDescent="0.25">
      <c r="A378" s="439"/>
      <c r="B378" s="449">
        <v>90695</v>
      </c>
      <c r="C378" s="439" t="s">
        <v>12582</v>
      </c>
      <c r="D378" s="449" t="s">
        <v>73</v>
      </c>
      <c r="E378" s="451">
        <v>3.7199999999999997E-2</v>
      </c>
    </row>
    <row r="379" spans="1:5" x14ac:dyDescent="0.25">
      <c r="A379" s="439"/>
      <c r="B379" s="449">
        <v>90696</v>
      </c>
      <c r="C379" s="439" t="s">
        <v>163</v>
      </c>
      <c r="D379" s="449" t="s">
        <v>73</v>
      </c>
      <c r="E379" s="451">
        <v>2.5700000000000001E-2</v>
      </c>
    </row>
    <row r="380" spans="1:5" x14ac:dyDescent="0.25">
      <c r="A380" s="439"/>
      <c r="B380" s="449">
        <v>90697</v>
      </c>
      <c r="C380" s="439" t="s">
        <v>12583</v>
      </c>
      <c r="D380" s="449" t="s">
        <v>73</v>
      </c>
      <c r="E380" s="451">
        <v>1.8800000000000001E-2</v>
      </c>
    </row>
    <row r="381" spans="1:5" x14ac:dyDescent="0.25">
      <c r="A381" s="439"/>
      <c r="B381" s="449">
        <v>90698</v>
      </c>
      <c r="C381" s="439" t="s">
        <v>12584</v>
      </c>
      <c r="D381" s="449" t="s">
        <v>73</v>
      </c>
      <c r="E381" s="451">
        <v>1.38E-2</v>
      </c>
    </row>
    <row r="382" spans="1:5" x14ac:dyDescent="0.25">
      <c r="A382" s="439"/>
      <c r="B382" s="449">
        <v>90699</v>
      </c>
      <c r="C382" s="439" t="s">
        <v>12585</v>
      </c>
      <c r="D382" s="449" t="s">
        <v>73</v>
      </c>
      <c r="E382" s="451">
        <v>1.0800000000000001E-2</v>
      </c>
    </row>
    <row r="383" spans="1:5" x14ac:dyDescent="0.25">
      <c r="A383" s="439"/>
      <c r="B383" s="449">
        <v>90700</v>
      </c>
      <c r="C383" s="439" t="s">
        <v>12586</v>
      </c>
      <c r="D383" s="449" t="s">
        <v>73</v>
      </c>
      <c r="E383" s="451">
        <v>7.7999999999999996E-3</v>
      </c>
    </row>
    <row r="384" spans="1:5" x14ac:dyDescent="0.25">
      <c r="A384" s="439"/>
      <c r="B384" s="449">
        <v>105378</v>
      </c>
      <c r="C384" s="439" t="s">
        <v>5534</v>
      </c>
      <c r="D384" s="449" t="s">
        <v>60</v>
      </c>
      <c r="E384" s="451">
        <v>0.59219999999999995</v>
      </c>
    </row>
    <row r="385" spans="1:5" x14ac:dyDescent="0.25">
      <c r="A385" s="439"/>
      <c r="B385" s="449">
        <v>105373</v>
      </c>
      <c r="C385" s="439" t="s">
        <v>5626</v>
      </c>
      <c r="D385" s="449" t="s">
        <v>60</v>
      </c>
      <c r="E385" s="451">
        <v>0.59189999999999998</v>
      </c>
    </row>
    <row r="386" spans="1:5" x14ac:dyDescent="0.25">
      <c r="A386" s="439"/>
      <c r="B386" s="449">
        <v>105380</v>
      </c>
      <c r="C386" s="439" t="s">
        <v>5536</v>
      </c>
      <c r="D386" s="449" t="s">
        <v>60</v>
      </c>
      <c r="E386" s="451">
        <v>0.60160000000000002</v>
      </c>
    </row>
    <row r="387" spans="1:5" x14ac:dyDescent="0.25">
      <c r="A387" s="439"/>
      <c r="B387" s="449">
        <v>105267</v>
      </c>
      <c r="C387" s="439" t="s">
        <v>5474</v>
      </c>
      <c r="D387" s="449" t="s">
        <v>60</v>
      </c>
      <c r="E387" s="451">
        <v>0.61939999999999995</v>
      </c>
    </row>
    <row r="388" spans="1:5" x14ac:dyDescent="0.25">
      <c r="A388" s="439"/>
      <c r="B388" s="449">
        <v>105249</v>
      </c>
      <c r="C388" s="439" t="s">
        <v>5457</v>
      </c>
      <c r="D388" s="449" t="s">
        <v>60</v>
      </c>
      <c r="E388" s="451">
        <v>0.58440000000000003</v>
      </c>
    </row>
    <row r="389" spans="1:5" x14ac:dyDescent="0.25">
      <c r="A389" s="439"/>
      <c r="B389" s="449">
        <v>105268</v>
      </c>
      <c r="C389" s="439" t="s">
        <v>5475</v>
      </c>
      <c r="D389" s="449" t="s">
        <v>60</v>
      </c>
      <c r="E389" s="451">
        <v>0.59699999999999998</v>
      </c>
    </row>
    <row r="390" spans="1:5" x14ac:dyDescent="0.25">
      <c r="A390" s="439"/>
      <c r="B390" s="449">
        <v>105379</v>
      </c>
      <c r="C390" s="439" t="s">
        <v>5535</v>
      </c>
      <c r="D390" s="449" t="s">
        <v>60</v>
      </c>
      <c r="E390" s="451">
        <v>0.62450000000000006</v>
      </c>
    </row>
    <row r="391" spans="1:5" x14ac:dyDescent="0.25">
      <c r="A391" s="439"/>
      <c r="B391" s="449">
        <v>105388</v>
      </c>
      <c r="C391" s="439" t="s">
        <v>5537</v>
      </c>
      <c r="D391" s="449" t="s">
        <v>60</v>
      </c>
      <c r="E391" s="451">
        <v>0.62870000000000004</v>
      </c>
    </row>
    <row r="392" spans="1:5" x14ac:dyDescent="0.25">
      <c r="A392" s="439"/>
      <c r="B392" s="449">
        <v>105392</v>
      </c>
      <c r="C392" s="439" t="s">
        <v>5541</v>
      </c>
      <c r="D392" s="449" t="s">
        <v>60</v>
      </c>
      <c r="E392" s="451">
        <v>0.64439999999999997</v>
      </c>
    </row>
    <row r="393" spans="1:5" x14ac:dyDescent="0.25">
      <c r="A393" s="439"/>
      <c r="B393" s="449">
        <v>105389</v>
      </c>
      <c r="C393" s="439" t="s">
        <v>5538</v>
      </c>
      <c r="D393" s="449" t="s">
        <v>60</v>
      </c>
      <c r="E393" s="451">
        <v>0.65029999999999999</v>
      </c>
    </row>
    <row r="394" spans="1:5" x14ac:dyDescent="0.25">
      <c r="A394" s="439"/>
      <c r="B394" s="449">
        <v>105393</v>
      </c>
      <c r="C394" s="439" t="s">
        <v>5542</v>
      </c>
      <c r="D394" s="449" t="s">
        <v>60</v>
      </c>
      <c r="E394" s="451">
        <v>0.65249999999999997</v>
      </c>
    </row>
    <row r="395" spans="1:5" x14ac:dyDescent="0.25">
      <c r="A395" s="439"/>
      <c r="B395" s="449">
        <v>105316</v>
      </c>
      <c r="C395" s="439" t="s">
        <v>5599</v>
      </c>
      <c r="D395" s="449" t="s">
        <v>60</v>
      </c>
      <c r="E395" s="451">
        <v>0.65790000000000004</v>
      </c>
    </row>
    <row r="396" spans="1:5" x14ac:dyDescent="0.25">
      <c r="A396" s="439"/>
      <c r="B396" s="449">
        <v>105394</v>
      </c>
      <c r="C396" s="439" t="s">
        <v>5543</v>
      </c>
      <c r="D396" s="449" t="s">
        <v>60</v>
      </c>
      <c r="E396" s="451">
        <v>0.65869999999999995</v>
      </c>
    </row>
    <row r="397" spans="1:5" x14ac:dyDescent="0.25">
      <c r="A397" s="439"/>
      <c r="B397" s="449">
        <v>105317</v>
      </c>
      <c r="C397" s="439" t="s">
        <v>5503</v>
      </c>
      <c r="D397" s="449" t="s">
        <v>60</v>
      </c>
      <c r="E397" s="451">
        <v>0.66369999999999996</v>
      </c>
    </row>
    <row r="398" spans="1:5" x14ac:dyDescent="0.25">
      <c r="A398" s="439"/>
      <c r="B398" s="449">
        <v>105395</v>
      </c>
      <c r="C398" s="439" t="s">
        <v>5544</v>
      </c>
      <c r="D398" s="449" t="s">
        <v>60</v>
      </c>
      <c r="E398" s="451">
        <v>0.66310000000000002</v>
      </c>
    </row>
    <row r="399" spans="1:5" x14ac:dyDescent="0.25">
      <c r="A399" s="439"/>
      <c r="B399" s="449">
        <v>105318</v>
      </c>
      <c r="C399" s="439" t="s">
        <v>5504</v>
      </c>
      <c r="D399" s="449" t="s">
        <v>60</v>
      </c>
      <c r="E399" s="451">
        <v>0.66779999999999995</v>
      </c>
    </row>
    <row r="400" spans="1:5" x14ac:dyDescent="0.25">
      <c r="A400" s="439"/>
      <c r="B400" s="449">
        <v>105396</v>
      </c>
      <c r="C400" s="439" t="s">
        <v>5545</v>
      </c>
      <c r="D400" s="449" t="s">
        <v>60</v>
      </c>
      <c r="E400" s="451">
        <v>0.66649999999999998</v>
      </c>
    </row>
    <row r="401" spans="1:5" x14ac:dyDescent="0.25">
      <c r="A401" s="439"/>
      <c r="B401" s="449">
        <v>105258</v>
      </c>
      <c r="C401" s="439" t="s">
        <v>5466</v>
      </c>
      <c r="D401" s="449" t="s">
        <v>60</v>
      </c>
      <c r="E401" s="451">
        <v>0.67100000000000004</v>
      </c>
    </row>
    <row r="402" spans="1:5" x14ac:dyDescent="0.25">
      <c r="A402" s="439"/>
      <c r="B402" s="449">
        <v>105397</v>
      </c>
      <c r="C402" s="439" t="s">
        <v>5546</v>
      </c>
      <c r="D402" s="449" t="s">
        <v>60</v>
      </c>
      <c r="E402" s="451">
        <v>0.66669999999999996</v>
      </c>
    </row>
    <row r="403" spans="1:5" x14ac:dyDescent="0.25">
      <c r="A403" s="439"/>
      <c r="B403" s="449">
        <v>105261</v>
      </c>
      <c r="C403" s="439" t="s">
        <v>5468</v>
      </c>
      <c r="D403" s="449" t="s">
        <v>60</v>
      </c>
      <c r="E403" s="451">
        <v>0.67049999999999998</v>
      </c>
    </row>
    <row r="404" spans="1:5" x14ac:dyDescent="0.25">
      <c r="A404" s="439"/>
      <c r="B404" s="449">
        <v>105398</v>
      </c>
      <c r="C404" s="439" t="s">
        <v>5547</v>
      </c>
      <c r="D404" s="449" t="s">
        <v>60</v>
      </c>
      <c r="E404" s="451">
        <v>0.58099999999999996</v>
      </c>
    </row>
    <row r="405" spans="1:5" x14ac:dyDescent="0.25">
      <c r="A405" s="439"/>
      <c r="B405" s="449">
        <v>105262</v>
      </c>
      <c r="C405" s="439" t="s">
        <v>5469</v>
      </c>
      <c r="D405" s="449" t="s">
        <v>60</v>
      </c>
      <c r="E405" s="451">
        <v>0.59840000000000004</v>
      </c>
    </row>
    <row r="406" spans="1:5" x14ac:dyDescent="0.25">
      <c r="A406" s="439"/>
      <c r="B406" s="449">
        <v>105399</v>
      </c>
      <c r="C406" s="439" t="s">
        <v>5548</v>
      </c>
      <c r="D406" s="449" t="s">
        <v>60</v>
      </c>
      <c r="E406" s="451">
        <v>0.58350000000000002</v>
      </c>
    </row>
    <row r="407" spans="1:5" x14ac:dyDescent="0.25">
      <c r="A407" s="439"/>
      <c r="B407" s="449">
        <v>105263</v>
      </c>
      <c r="C407" s="439" t="s">
        <v>5470</v>
      </c>
      <c r="D407" s="449" t="s">
        <v>60</v>
      </c>
      <c r="E407" s="451">
        <v>0.6</v>
      </c>
    </row>
    <row r="408" spans="1:5" x14ac:dyDescent="0.25">
      <c r="A408" s="439"/>
      <c r="B408" s="449">
        <v>105400</v>
      </c>
      <c r="C408" s="439" t="s">
        <v>5549</v>
      </c>
      <c r="D408" s="449" t="s">
        <v>60</v>
      </c>
      <c r="E408" s="451">
        <v>0.59330000000000005</v>
      </c>
    </row>
    <row r="409" spans="1:5" x14ac:dyDescent="0.25">
      <c r="A409" s="439"/>
      <c r="B409" s="449">
        <v>105264</v>
      </c>
      <c r="C409" s="439" t="s">
        <v>5471</v>
      </c>
      <c r="D409" s="449" t="s">
        <v>60</v>
      </c>
      <c r="E409" s="451">
        <v>0.61140000000000005</v>
      </c>
    </row>
    <row r="410" spans="1:5" x14ac:dyDescent="0.25">
      <c r="A410" s="439"/>
      <c r="B410" s="449">
        <v>105297</v>
      </c>
      <c r="C410" s="439" t="s">
        <v>5492</v>
      </c>
      <c r="D410" s="449" t="s">
        <v>60</v>
      </c>
      <c r="E410" s="451">
        <v>0.5746</v>
      </c>
    </row>
    <row r="411" spans="1:5" x14ac:dyDescent="0.25">
      <c r="A411" s="439"/>
      <c r="B411" s="449">
        <v>105372</v>
      </c>
      <c r="C411" s="439" t="s">
        <v>5625</v>
      </c>
      <c r="D411" s="449" t="s">
        <v>60</v>
      </c>
      <c r="E411" s="451">
        <v>0.57230000000000003</v>
      </c>
    </row>
    <row r="412" spans="1:5" x14ac:dyDescent="0.25">
      <c r="A412" s="439"/>
      <c r="B412" s="449">
        <v>105401</v>
      </c>
      <c r="C412" s="439" t="s">
        <v>5550</v>
      </c>
      <c r="D412" s="449" t="s">
        <v>60</v>
      </c>
      <c r="E412" s="451">
        <v>0.59850000000000003</v>
      </c>
    </row>
    <row r="413" spans="1:5" x14ac:dyDescent="0.25">
      <c r="A413" s="439"/>
      <c r="B413" s="449">
        <v>105265</v>
      </c>
      <c r="C413" s="439" t="s">
        <v>5472</v>
      </c>
      <c r="D413" s="449" t="s">
        <v>60</v>
      </c>
      <c r="E413" s="451">
        <v>0.61680000000000001</v>
      </c>
    </row>
    <row r="414" spans="1:5" x14ac:dyDescent="0.25">
      <c r="A414" s="439"/>
      <c r="B414" s="449">
        <v>105402</v>
      </c>
      <c r="C414" s="439" t="s">
        <v>5551</v>
      </c>
      <c r="D414" s="449" t="s">
        <v>60</v>
      </c>
      <c r="E414" s="451">
        <v>0.60070000000000001</v>
      </c>
    </row>
    <row r="415" spans="1:5" x14ac:dyDescent="0.25">
      <c r="A415" s="439"/>
      <c r="B415" s="449">
        <v>105266</v>
      </c>
      <c r="C415" s="439" t="s">
        <v>5473</v>
      </c>
      <c r="D415" s="449" t="s">
        <v>60</v>
      </c>
      <c r="E415" s="451">
        <v>0.61890000000000001</v>
      </c>
    </row>
    <row r="416" spans="1:5" x14ac:dyDescent="0.25">
      <c r="A416" s="439"/>
      <c r="B416" s="449">
        <v>105361</v>
      </c>
      <c r="C416" s="439" t="s">
        <v>5615</v>
      </c>
      <c r="D416" s="449" t="s">
        <v>60</v>
      </c>
      <c r="E416" s="451">
        <v>0.88690000000000002</v>
      </c>
    </row>
    <row r="417" spans="1:5" x14ac:dyDescent="0.25">
      <c r="A417" s="439"/>
      <c r="B417" s="449">
        <v>105382</v>
      </c>
      <c r="C417" s="439" t="s">
        <v>5631</v>
      </c>
      <c r="D417" s="449" t="s">
        <v>60</v>
      </c>
      <c r="E417" s="451">
        <v>0.86409999999999998</v>
      </c>
    </row>
    <row r="418" spans="1:5" x14ac:dyDescent="0.25">
      <c r="A418" s="439"/>
      <c r="B418" s="449">
        <v>105359</v>
      </c>
      <c r="C418" s="439" t="s">
        <v>5613</v>
      </c>
      <c r="D418" s="449" t="s">
        <v>60</v>
      </c>
      <c r="E418" s="451">
        <v>0.92849999999999999</v>
      </c>
    </row>
    <row r="419" spans="1:5" x14ac:dyDescent="0.25">
      <c r="A419" s="439"/>
      <c r="B419" s="449">
        <v>105315</v>
      </c>
      <c r="C419" s="439" t="s">
        <v>5598</v>
      </c>
      <c r="D419" s="449" t="s">
        <v>60</v>
      </c>
      <c r="E419" s="451">
        <v>0.91320000000000001</v>
      </c>
    </row>
    <row r="420" spans="1:5" x14ac:dyDescent="0.25">
      <c r="A420" s="439"/>
      <c r="B420" s="449">
        <v>105360</v>
      </c>
      <c r="C420" s="439" t="s">
        <v>5614</v>
      </c>
      <c r="D420" s="449" t="s">
        <v>60</v>
      </c>
      <c r="E420" s="451">
        <v>0.89729999999999999</v>
      </c>
    </row>
    <row r="421" spans="1:5" x14ac:dyDescent="0.25">
      <c r="A421" s="439"/>
      <c r="B421" s="449">
        <v>105381</v>
      </c>
      <c r="C421" s="439" t="s">
        <v>5630</v>
      </c>
      <c r="D421" s="449" t="s">
        <v>60</v>
      </c>
      <c r="E421" s="451">
        <v>0.87619999999999998</v>
      </c>
    </row>
    <row r="422" spans="1:5" x14ac:dyDescent="0.25">
      <c r="A422" s="439"/>
      <c r="B422" s="449">
        <v>105251</v>
      </c>
      <c r="C422" s="439" t="s">
        <v>5459</v>
      </c>
      <c r="D422" s="449" t="s">
        <v>60</v>
      </c>
      <c r="E422" s="451">
        <v>0.61140000000000005</v>
      </c>
    </row>
    <row r="423" spans="1:5" x14ac:dyDescent="0.25">
      <c r="A423" s="439"/>
      <c r="B423" s="449">
        <v>105282</v>
      </c>
      <c r="C423" s="439" t="s">
        <v>5489</v>
      </c>
      <c r="D423" s="449" t="s">
        <v>60</v>
      </c>
      <c r="E423" s="451">
        <v>0.61750000000000005</v>
      </c>
    </row>
    <row r="424" spans="1:5" x14ac:dyDescent="0.25">
      <c r="A424" s="439"/>
      <c r="B424" s="449">
        <v>105276</v>
      </c>
      <c r="C424" s="439" t="s">
        <v>5483</v>
      </c>
      <c r="D424" s="449" t="s">
        <v>60</v>
      </c>
      <c r="E424" s="451">
        <v>0.62280000000000002</v>
      </c>
    </row>
    <row r="425" spans="1:5" x14ac:dyDescent="0.25">
      <c r="A425" s="439"/>
      <c r="B425" s="449">
        <v>105341</v>
      </c>
      <c r="C425" s="439" t="s">
        <v>5514</v>
      </c>
      <c r="D425" s="449" t="s">
        <v>60</v>
      </c>
      <c r="E425" s="451">
        <v>0.64649999999999996</v>
      </c>
    </row>
    <row r="426" spans="1:5" x14ac:dyDescent="0.25">
      <c r="A426" s="439"/>
      <c r="B426" s="449">
        <v>105277</v>
      </c>
      <c r="C426" s="439" t="s">
        <v>5484</v>
      </c>
      <c r="D426" s="449" t="s">
        <v>60</v>
      </c>
      <c r="E426" s="451">
        <v>0.61170000000000002</v>
      </c>
    </row>
    <row r="427" spans="1:5" x14ac:dyDescent="0.25">
      <c r="A427" s="439"/>
      <c r="B427" s="449">
        <v>105342</v>
      </c>
      <c r="C427" s="439" t="s">
        <v>5515</v>
      </c>
      <c r="D427" s="449" t="s">
        <v>60</v>
      </c>
      <c r="E427" s="451">
        <v>0.63109999999999999</v>
      </c>
    </row>
    <row r="428" spans="1:5" x14ac:dyDescent="0.25">
      <c r="A428" s="439"/>
      <c r="B428" s="449">
        <v>105252</v>
      </c>
      <c r="C428" s="439" t="s">
        <v>5460</v>
      </c>
      <c r="D428" s="449" t="s">
        <v>60</v>
      </c>
      <c r="E428" s="451">
        <v>0.64429999999999998</v>
      </c>
    </row>
    <row r="429" spans="1:5" x14ac:dyDescent="0.25">
      <c r="A429" s="439"/>
      <c r="B429" s="449">
        <v>105298</v>
      </c>
      <c r="C429" s="439" t="s">
        <v>5493</v>
      </c>
      <c r="D429" s="449" t="s">
        <v>60</v>
      </c>
      <c r="E429" s="451">
        <v>0.65349999999999997</v>
      </c>
    </row>
    <row r="430" spans="1:5" x14ac:dyDescent="0.25">
      <c r="A430" s="439"/>
      <c r="B430" s="449">
        <v>105253</v>
      </c>
      <c r="C430" s="439" t="s">
        <v>5461</v>
      </c>
      <c r="D430" s="449" t="s">
        <v>60</v>
      </c>
      <c r="E430" s="451">
        <v>0.66479999999999995</v>
      </c>
    </row>
    <row r="431" spans="1:5" x14ac:dyDescent="0.25">
      <c r="A431" s="439"/>
      <c r="B431" s="449">
        <v>105299</v>
      </c>
      <c r="C431" s="439" t="s">
        <v>5494</v>
      </c>
      <c r="D431" s="449" t="s">
        <v>60</v>
      </c>
      <c r="E431" s="451">
        <v>0.67579999999999996</v>
      </c>
    </row>
    <row r="432" spans="1:5" x14ac:dyDescent="0.25">
      <c r="A432" s="439"/>
      <c r="B432" s="449">
        <v>105254</v>
      </c>
      <c r="C432" s="439" t="s">
        <v>5462</v>
      </c>
      <c r="D432" s="449" t="s">
        <v>60</v>
      </c>
      <c r="E432" s="451">
        <v>0.67469999999999997</v>
      </c>
    </row>
    <row r="433" spans="1:5" x14ac:dyDescent="0.25">
      <c r="A433" s="439"/>
      <c r="B433" s="449">
        <v>105300</v>
      </c>
      <c r="C433" s="439" t="s">
        <v>5495</v>
      </c>
      <c r="D433" s="449" t="s">
        <v>60</v>
      </c>
      <c r="E433" s="451">
        <v>0.68569999999999998</v>
      </c>
    </row>
    <row r="434" spans="1:5" x14ac:dyDescent="0.25">
      <c r="A434" s="439"/>
      <c r="B434" s="449">
        <v>105255</v>
      </c>
      <c r="C434" s="439" t="s">
        <v>5463</v>
      </c>
      <c r="D434" s="449" t="s">
        <v>60</v>
      </c>
      <c r="E434" s="451">
        <v>0.68210000000000004</v>
      </c>
    </row>
    <row r="435" spans="1:5" x14ac:dyDescent="0.25">
      <c r="A435" s="439"/>
      <c r="B435" s="449">
        <v>105301</v>
      </c>
      <c r="C435" s="439" t="s">
        <v>5496</v>
      </c>
      <c r="D435" s="449" t="s">
        <v>60</v>
      </c>
      <c r="E435" s="451">
        <v>0.69279999999999997</v>
      </c>
    </row>
    <row r="436" spans="1:5" x14ac:dyDescent="0.25">
      <c r="A436" s="439"/>
      <c r="B436" s="449">
        <v>105256</v>
      </c>
      <c r="C436" s="439" t="s">
        <v>5464</v>
      </c>
      <c r="D436" s="449" t="s">
        <v>60</v>
      </c>
      <c r="E436" s="451">
        <v>0.68740000000000001</v>
      </c>
    </row>
    <row r="437" spans="1:5" x14ac:dyDescent="0.25">
      <c r="A437" s="439"/>
      <c r="B437" s="449">
        <v>105302</v>
      </c>
      <c r="C437" s="439" t="s">
        <v>5497</v>
      </c>
      <c r="D437" s="449" t="s">
        <v>60</v>
      </c>
      <c r="E437" s="451">
        <v>0.69799999999999995</v>
      </c>
    </row>
    <row r="438" spans="1:5" x14ac:dyDescent="0.25">
      <c r="A438" s="439"/>
      <c r="B438" s="449">
        <v>105257</v>
      </c>
      <c r="C438" s="439" t="s">
        <v>5465</v>
      </c>
      <c r="D438" s="449" t="s">
        <v>60</v>
      </c>
      <c r="E438" s="451">
        <v>0.69199999999999995</v>
      </c>
    </row>
    <row r="439" spans="1:5" x14ac:dyDescent="0.25">
      <c r="A439" s="439"/>
      <c r="B439" s="449">
        <v>105303</v>
      </c>
      <c r="C439" s="439" t="s">
        <v>5498</v>
      </c>
      <c r="D439" s="449" t="s">
        <v>60</v>
      </c>
      <c r="E439" s="451">
        <v>0.70250000000000001</v>
      </c>
    </row>
    <row r="440" spans="1:5" x14ac:dyDescent="0.25">
      <c r="A440" s="439"/>
      <c r="B440" s="449">
        <v>105270</v>
      </c>
      <c r="C440" s="439" t="s">
        <v>5477</v>
      </c>
      <c r="D440" s="449" t="s">
        <v>60</v>
      </c>
      <c r="E440" s="451">
        <v>0.69299999999999995</v>
      </c>
    </row>
    <row r="441" spans="1:5" x14ac:dyDescent="0.25">
      <c r="A441" s="439"/>
      <c r="B441" s="449">
        <v>105304</v>
      </c>
      <c r="C441" s="439" t="s">
        <v>5499</v>
      </c>
      <c r="D441" s="449" t="s">
        <v>60</v>
      </c>
      <c r="E441" s="451">
        <v>0.70279999999999998</v>
      </c>
    </row>
    <row r="442" spans="1:5" x14ac:dyDescent="0.25">
      <c r="A442" s="439"/>
      <c r="B442" s="449">
        <v>105271</v>
      </c>
      <c r="C442" s="439" t="s">
        <v>5478</v>
      </c>
      <c r="D442" s="449" t="s">
        <v>60</v>
      </c>
      <c r="E442" s="451">
        <v>0.60119999999999996</v>
      </c>
    </row>
    <row r="443" spans="1:5" x14ac:dyDescent="0.25">
      <c r="A443" s="439"/>
      <c r="B443" s="449">
        <v>105305</v>
      </c>
      <c r="C443" s="439" t="s">
        <v>5500</v>
      </c>
      <c r="D443" s="449" t="s">
        <v>60</v>
      </c>
      <c r="E443" s="451">
        <v>0.62439999999999996</v>
      </c>
    </row>
    <row r="444" spans="1:5" x14ac:dyDescent="0.25">
      <c r="A444" s="439"/>
      <c r="B444" s="449">
        <v>105272</v>
      </c>
      <c r="C444" s="439" t="s">
        <v>5479</v>
      </c>
      <c r="D444" s="449" t="s">
        <v>60</v>
      </c>
      <c r="E444" s="451">
        <v>0.60519999999999996</v>
      </c>
    </row>
    <row r="445" spans="1:5" x14ac:dyDescent="0.25">
      <c r="A445" s="439"/>
      <c r="B445" s="449">
        <v>105306</v>
      </c>
      <c r="C445" s="439" t="s">
        <v>5501</v>
      </c>
      <c r="D445" s="449" t="s">
        <v>60</v>
      </c>
      <c r="E445" s="451">
        <v>0.62780000000000002</v>
      </c>
    </row>
    <row r="446" spans="1:5" x14ac:dyDescent="0.25">
      <c r="A446" s="439"/>
      <c r="B446" s="449">
        <v>105273</v>
      </c>
      <c r="C446" s="439" t="s">
        <v>5480</v>
      </c>
      <c r="D446" s="449" t="s">
        <v>60</v>
      </c>
      <c r="E446" s="451">
        <v>0.6139</v>
      </c>
    </row>
    <row r="447" spans="1:5" x14ac:dyDescent="0.25">
      <c r="A447" s="439"/>
      <c r="B447" s="449">
        <v>105307</v>
      </c>
      <c r="C447" s="439" t="s">
        <v>5502</v>
      </c>
      <c r="D447" s="449" t="s">
        <v>60</v>
      </c>
      <c r="E447" s="451">
        <v>0.63780000000000003</v>
      </c>
    </row>
    <row r="448" spans="1:5" x14ac:dyDescent="0.25">
      <c r="A448" s="439"/>
      <c r="B448" s="449">
        <v>105250</v>
      </c>
      <c r="C448" s="439" t="s">
        <v>5458</v>
      </c>
      <c r="D448" s="449" t="s">
        <v>60</v>
      </c>
      <c r="E448" s="451">
        <v>0.59260000000000002</v>
      </c>
    </row>
    <row r="449" spans="1:5" x14ac:dyDescent="0.25">
      <c r="A449" s="439"/>
      <c r="B449" s="449">
        <v>105269</v>
      </c>
      <c r="C449" s="439" t="s">
        <v>5476</v>
      </c>
      <c r="D449" s="449" t="s">
        <v>60</v>
      </c>
      <c r="E449" s="451">
        <v>0.59609999999999996</v>
      </c>
    </row>
    <row r="450" spans="1:5" x14ac:dyDescent="0.25">
      <c r="A450" s="439"/>
      <c r="B450" s="449">
        <v>105274</v>
      </c>
      <c r="C450" s="439" t="s">
        <v>5481</v>
      </c>
      <c r="D450" s="449" t="s">
        <v>60</v>
      </c>
      <c r="E450" s="451">
        <v>0.61880000000000002</v>
      </c>
    </row>
    <row r="451" spans="1:5" x14ac:dyDescent="0.25">
      <c r="A451" s="439"/>
      <c r="B451" s="449">
        <v>105340</v>
      </c>
      <c r="C451" s="439" t="s">
        <v>5513</v>
      </c>
      <c r="D451" s="449" t="s">
        <v>60</v>
      </c>
      <c r="E451" s="451">
        <v>0.64280000000000004</v>
      </c>
    </row>
    <row r="452" spans="1:5" x14ac:dyDescent="0.25">
      <c r="A452" s="439"/>
      <c r="B452" s="449">
        <v>105275</v>
      </c>
      <c r="C452" s="439" t="s">
        <v>5482</v>
      </c>
      <c r="D452" s="449" t="s">
        <v>60</v>
      </c>
      <c r="E452" s="451">
        <v>0.62129999999999996</v>
      </c>
    </row>
    <row r="453" spans="1:5" x14ac:dyDescent="0.25">
      <c r="A453" s="439"/>
      <c r="B453" s="449">
        <v>105390</v>
      </c>
      <c r="C453" s="439" t="s">
        <v>5539</v>
      </c>
      <c r="D453" s="449" t="s">
        <v>60</v>
      </c>
      <c r="E453" s="451">
        <v>0.64529999999999998</v>
      </c>
    </row>
    <row r="454" spans="1:5" x14ac:dyDescent="0.25">
      <c r="A454" s="439"/>
      <c r="B454" s="449">
        <v>105364</v>
      </c>
      <c r="C454" s="439" t="s">
        <v>5618</v>
      </c>
      <c r="D454" s="449" t="s">
        <v>60</v>
      </c>
      <c r="E454" s="451">
        <v>0.92159999999999997</v>
      </c>
    </row>
    <row r="455" spans="1:5" x14ac:dyDescent="0.25">
      <c r="A455" s="439"/>
      <c r="B455" s="449">
        <v>105385</v>
      </c>
      <c r="C455" s="439" t="s">
        <v>5634</v>
      </c>
      <c r="D455" s="449" t="s">
        <v>60</v>
      </c>
      <c r="E455" s="451">
        <v>0.90510000000000002</v>
      </c>
    </row>
    <row r="456" spans="1:5" x14ac:dyDescent="0.25">
      <c r="A456" s="439"/>
      <c r="B456" s="449">
        <v>105362</v>
      </c>
      <c r="C456" s="439" t="s">
        <v>5616</v>
      </c>
      <c r="D456" s="449" t="s">
        <v>60</v>
      </c>
      <c r="E456" s="451">
        <v>0.95109999999999995</v>
      </c>
    </row>
    <row r="457" spans="1:5" x14ac:dyDescent="0.25">
      <c r="A457" s="439"/>
      <c r="B457" s="449">
        <v>105383</v>
      </c>
      <c r="C457" s="439" t="s">
        <v>5632</v>
      </c>
      <c r="D457" s="449" t="s">
        <v>60</v>
      </c>
      <c r="E457" s="451">
        <v>0.94040000000000001</v>
      </c>
    </row>
    <row r="458" spans="1:5" x14ac:dyDescent="0.25">
      <c r="A458" s="439"/>
      <c r="B458" s="449">
        <v>105363</v>
      </c>
      <c r="C458" s="439" t="s">
        <v>5617</v>
      </c>
      <c r="D458" s="449" t="s">
        <v>60</v>
      </c>
      <c r="E458" s="451">
        <v>0.92910000000000004</v>
      </c>
    </row>
    <row r="459" spans="1:5" x14ac:dyDescent="0.25">
      <c r="A459" s="439"/>
      <c r="B459" s="449">
        <v>105384</v>
      </c>
      <c r="C459" s="439" t="s">
        <v>5633</v>
      </c>
      <c r="D459" s="449" t="s">
        <v>60</v>
      </c>
      <c r="E459" s="451">
        <v>0.91400000000000003</v>
      </c>
    </row>
    <row r="460" spans="1:5" x14ac:dyDescent="0.25">
      <c r="A460" s="439"/>
      <c r="B460" s="449">
        <v>105279</v>
      </c>
      <c r="C460" s="439" t="s">
        <v>5486</v>
      </c>
      <c r="D460" s="449" t="s">
        <v>60</v>
      </c>
      <c r="E460" s="451">
        <v>0.5927</v>
      </c>
    </row>
    <row r="461" spans="1:5" x14ac:dyDescent="0.25">
      <c r="A461" s="439"/>
      <c r="B461" s="449">
        <v>105259</v>
      </c>
      <c r="C461" s="439" t="s">
        <v>5467</v>
      </c>
      <c r="D461" s="449" t="s">
        <v>60</v>
      </c>
      <c r="E461" s="451">
        <v>0.59250000000000003</v>
      </c>
    </row>
    <row r="462" spans="1:5" x14ac:dyDescent="0.25">
      <c r="A462" s="439"/>
      <c r="B462" s="449">
        <v>105357</v>
      </c>
      <c r="C462" s="439" t="s">
        <v>5530</v>
      </c>
      <c r="D462" s="449" t="s">
        <v>60</v>
      </c>
      <c r="E462" s="451">
        <v>0.60160000000000002</v>
      </c>
    </row>
    <row r="463" spans="1:5" x14ac:dyDescent="0.25">
      <c r="A463" s="439"/>
      <c r="B463" s="449">
        <v>105346</v>
      </c>
      <c r="C463" s="439" t="s">
        <v>5519</v>
      </c>
      <c r="D463" s="449" t="s">
        <v>60</v>
      </c>
      <c r="E463" s="451">
        <v>0.61950000000000005</v>
      </c>
    </row>
    <row r="464" spans="1:5" x14ac:dyDescent="0.25">
      <c r="A464" s="439"/>
      <c r="B464" s="449">
        <v>105358</v>
      </c>
      <c r="C464" s="439" t="s">
        <v>5531</v>
      </c>
      <c r="D464" s="449" t="s">
        <v>60</v>
      </c>
      <c r="E464" s="451">
        <v>0.58450000000000002</v>
      </c>
    </row>
    <row r="465" spans="1:5" x14ac:dyDescent="0.25">
      <c r="A465" s="439"/>
      <c r="B465" s="449">
        <v>105347</v>
      </c>
      <c r="C465" s="439" t="s">
        <v>5520</v>
      </c>
      <c r="D465" s="449" t="s">
        <v>60</v>
      </c>
      <c r="E465" s="451">
        <v>0.59709999999999996</v>
      </c>
    </row>
    <row r="466" spans="1:5" x14ac:dyDescent="0.25">
      <c r="A466" s="439"/>
      <c r="B466" s="449">
        <v>105280</v>
      </c>
      <c r="C466" s="439" t="s">
        <v>5487</v>
      </c>
      <c r="D466" s="449" t="s">
        <v>60</v>
      </c>
      <c r="E466" s="451">
        <v>0.62480000000000002</v>
      </c>
    </row>
    <row r="467" spans="1:5" x14ac:dyDescent="0.25">
      <c r="A467" s="439"/>
      <c r="B467" s="449">
        <v>105283</v>
      </c>
      <c r="C467" s="439" t="s">
        <v>5490</v>
      </c>
      <c r="D467" s="449" t="s">
        <v>60</v>
      </c>
      <c r="E467" s="451">
        <v>0.62890000000000001</v>
      </c>
    </row>
    <row r="468" spans="1:5" x14ac:dyDescent="0.25">
      <c r="A468" s="439"/>
      <c r="B468" s="449">
        <v>105281</v>
      </c>
      <c r="C468" s="439" t="s">
        <v>5488</v>
      </c>
      <c r="D468" s="449" t="s">
        <v>60</v>
      </c>
      <c r="E468" s="451">
        <v>0.64459999999999995</v>
      </c>
    </row>
    <row r="469" spans="1:5" x14ac:dyDescent="0.25">
      <c r="A469" s="439"/>
      <c r="B469" s="449">
        <v>105319</v>
      </c>
      <c r="C469" s="439" t="s">
        <v>5505</v>
      </c>
      <c r="D469" s="449" t="s">
        <v>60</v>
      </c>
      <c r="E469" s="451">
        <v>0.65</v>
      </c>
    </row>
    <row r="470" spans="1:5" x14ac:dyDescent="0.25">
      <c r="A470" s="439"/>
      <c r="B470" s="449">
        <v>105284</v>
      </c>
      <c r="C470" s="439" t="s">
        <v>5491</v>
      </c>
      <c r="D470" s="449" t="s">
        <v>60</v>
      </c>
      <c r="E470" s="451">
        <v>0.65249999999999997</v>
      </c>
    </row>
    <row r="471" spans="1:5" x14ac:dyDescent="0.25">
      <c r="A471" s="439"/>
      <c r="B471" s="449">
        <v>105320</v>
      </c>
      <c r="C471" s="439" t="s">
        <v>5506</v>
      </c>
      <c r="D471" s="449" t="s">
        <v>60</v>
      </c>
      <c r="E471" s="451">
        <v>0.65780000000000005</v>
      </c>
    </row>
    <row r="472" spans="1:5" x14ac:dyDescent="0.25">
      <c r="A472" s="439"/>
      <c r="B472" s="449">
        <v>105348</v>
      </c>
      <c r="C472" s="439" t="s">
        <v>5521</v>
      </c>
      <c r="D472" s="449" t="s">
        <v>60</v>
      </c>
      <c r="E472" s="451">
        <v>0.65859999999999996</v>
      </c>
    </row>
    <row r="473" spans="1:5" x14ac:dyDescent="0.25">
      <c r="A473" s="439"/>
      <c r="B473" s="449">
        <v>105321</v>
      </c>
      <c r="C473" s="439" t="s">
        <v>5507</v>
      </c>
      <c r="D473" s="449" t="s">
        <v>60</v>
      </c>
      <c r="E473" s="451">
        <v>0.66359999999999997</v>
      </c>
    </row>
    <row r="474" spans="1:5" x14ac:dyDescent="0.25">
      <c r="A474" s="439"/>
      <c r="B474" s="449">
        <v>105349</v>
      </c>
      <c r="C474" s="439" t="s">
        <v>5522</v>
      </c>
      <c r="D474" s="449" t="s">
        <v>60</v>
      </c>
      <c r="E474" s="451">
        <v>0.66310000000000002</v>
      </c>
    </row>
    <row r="475" spans="1:5" x14ac:dyDescent="0.25">
      <c r="A475" s="439"/>
      <c r="B475" s="449">
        <v>105322</v>
      </c>
      <c r="C475" s="439" t="s">
        <v>5508</v>
      </c>
      <c r="D475" s="449" t="s">
        <v>60</v>
      </c>
      <c r="E475" s="451">
        <v>0.66779999999999995</v>
      </c>
    </row>
    <row r="476" spans="1:5" x14ac:dyDescent="0.25">
      <c r="A476" s="439"/>
      <c r="B476" s="449">
        <v>105350</v>
      </c>
      <c r="C476" s="439" t="s">
        <v>5523</v>
      </c>
      <c r="D476" s="449" t="s">
        <v>60</v>
      </c>
      <c r="E476" s="451">
        <v>0.66679999999999995</v>
      </c>
    </row>
    <row r="477" spans="1:5" x14ac:dyDescent="0.25">
      <c r="A477" s="439"/>
      <c r="B477" s="449">
        <v>105323</v>
      </c>
      <c r="C477" s="439" t="s">
        <v>5509</v>
      </c>
      <c r="D477" s="449" t="s">
        <v>60</v>
      </c>
      <c r="E477" s="451">
        <v>0.6714</v>
      </c>
    </row>
    <row r="478" spans="1:5" x14ac:dyDescent="0.25">
      <c r="A478" s="439"/>
      <c r="B478" s="449">
        <v>105351</v>
      </c>
      <c r="C478" s="439" t="s">
        <v>5524</v>
      </c>
      <c r="D478" s="449" t="s">
        <v>60</v>
      </c>
      <c r="E478" s="451">
        <v>0.66669999999999996</v>
      </c>
    </row>
    <row r="479" spans="1:5" x14ac:dyDescent="0.25">
      <c r="A479" s="439"/>
      <c r="B479" s="449">
        <v>105324</v>
      </c>
      <c r="C479" s="439" t="s">
        <v>5510</v>
      </c>
      <c r="D479" s="449" t="s">
        <v>60</v>
      </c>
      <c r="E479" s="451">
        <v>0.6704</v>
      </c>
    </row>
    <row r="480" spans="1:5" x14ac:dyDescent="0.25">
      <c r="A480" s="439"/>
      <c r="B480" s="449">
        <v>105352</v>
      </c>
      <c r="C480" s="439" t="s">
        <v>5525</v>
      </c>
      <c r="D480" s="449" t="s">
        <v>60</v>
      </c>
      <c r="E480" s="451">
        <v>0.58079999999999998</v>
      </c>
    </row>
    <row r="481" spans="1:5" x14ac:dyDescent="0.25">
      <c r="A481" s="439"/>
      <c r="B481" s="449">
        <v>105325</v>
      </c>
      <c r="C481" s="439" t="s">
        <v>5511</v>
      </c>
      <c r="D481" s="449" t="s">
        <v>60</v>
      </c>
      <c r="E481" s="451">
        <v>0.59819999999999995</v>
      </c>
    </row>
    <row r="482" spans="1:5" x14ac:dyDescent="0.25">
      <c r="A482" s="439"/>
      <c r="B482" s="449">
        <v>105353</v>
      </c>
      <c r="C482" s="439" t="s">
        <v>5526</v>
      </c>
      <c r="D482" s="449" t="s">
        <v>60</v>
      </c>
      <c r="E482" s="451">
        <v>0.58340000000000003</v>
      </c>
    </row>
    <row r="483" spans="1:5" x14ac:dyDescent="0.25">
      <c r="A483" s="439"/>
      <c r="B483" s="449">
        <v>105326</v>
      </c>
      <c r="C483" s="439" t="s">
        <v>5512</v>
      </c>
      <c r="D483" s="449" t="s">
        <v>60</v>
      </c>
      <c r="E483" s="451">
        <v>0.59989999999999999</v>
      </c>
    </row>
    <row r="484" spans="1:5" x14ac:dyDescent="0.25">
      <c r="A484" s="439"/>
      <c r="B484" s="449">
        <v>105354</v>
      </c>
      <c r="C484" s="439" t="s">
        <v>5527</v>
      </c>
      <c r="D484" s="449" t="s">
        <v>60</v>
      </c>
      <c r="E484" s="451">
        <v>0.59350000000000003</v>
      </c>
    </row>
    <row r="485" spans="1:5" x14ac:dyDescent="0.25">
      <c r="A485" s="439"/>
      <c r="B485" s="449">
        <v>105344</v>
      </c>
      <c r="C485" s="439" t="s">
        <v>5517</v>
      </c>
      <c r="D485" s="449" t="s">
        <v>60</v>
      </c>
      <c r="E485" s="451">
        <v>0.61140000000000005</v>
      </c>
    </row>
    <row r="486" spans="1:5" x14ac:dyDescent="0.25">
      <c r="A486" s="439"/>
      <c r="B486" s="449">
        <v>105278</v>
      </c>
      <c r="C486" s="439" t="s">
        <v>5485</v>
      </c>
      <c r="D486" s="449" t="s">
        <v>60</v>
      </c>
      <c r="E486" s="451">
        <v>0.57530000000000003</v>
      </c>
    </row>
    <row r="487" spans="1:5" x14ac:dyDescent="0.25">
      <c r="A487" s="439"/>
      <c r="B487" s="449">
        <v>105343</v>
      </c>
      <c r="C487" s="439" t="s">
        <v>5516</v>
      </c>
      <c r="D487" s="449" t="s">
        <v>60</v>
      </c>
      <c r="E487" s="451">
        <v>0.5726</v>
      </c>
    </row>
    <row r="488" spans="1:5" x14ac:dyDescent="0.25">
      <c r="A488" s="439"/>
      <c r="B488" s="449">
        <v>105355</v>
      </c>
      <c r="C488" s="439" t="s">
        <v>5528</v>
      </c>
      <c r="D488" s="449" t="s">
        <v>60</v>
      </c>
      <c r="E488" s="451">
        <v>0.59850000000000003</v>
      </c>
    </row>
    <row r="489" spans="1:5" x14ac:dyDescent="0.25">
      <c r="A489" s="439"/>
      <c r="B489" s="449">
        <v>105391</v>
      </c>
      <c r="C489" s="439" t="s">
        <v>5540</v>
      </c>
      <c r="D489" s="449" t="s">
        <v>60</v>
      </c>
      <c r="E489" s="451">
        <v>0.6169</v>
      </c>
    </row>
    <row r="490" spans="1:5" x14ac:dyDescent="0.25">
      <c r="A490" s="439"/>
      <c r="B490" s="449">
        <v>105356</v>
      </c>
      <c r="C490" s="439" t="s">
        <v>5529</v>
      </c>
      <c r="D490" s="449" t="s">
        <v>60</v>
      </c>
      <c r="E490" s="451">
        <v>0.6008</v>
      </c>
    </row>
    <row r="491" spans="1:5" x14ac:dyDescent="0.25">
      <c r="A491" s="439"/>
      <c r="B491" s="449">
        <v>105345</v>
      </c>
      <c r="C491" s="439" t="s">
        <v>5518</v>
      </c>
      <c r="D491" s="449" t="s">
        <v>60</v>
      </c>
      <c r="E491" s="451">
        <v>0.61899999999999999</v>
      </c>
    </row>
    <row r="492" spans="1:5" x14ac:dyDescent="0.25">
      <c r="A492" s="439"/>
      <c r="B492" s="449">
        <v>105367</v>
      </c>
      <c r="C492" s="439" t="s">
        <v>5621</v>
      </c>
      <c r="D492" s="449" t="s">
        <v>60</v>
      </c>
      <c r="E492" s="451">
        <v>0.88670000000000004</v>
      </c>
    </row>
    <row r="493" spans="1:5" x14ac:dyDescent="0.25">
      <c r="A493" s="439"/>
      <c r="B493" s="449">
        <v>105371</v>
      </c>
      <c r="C493" s="439" t="s">
        <v>5624</v>
      </c>
      <c r="D493" s="449" t="s">
        <v>60</v>
      </c>
      <c r="E493" s="451">
        <v>0.8639</v>
      </c>
    </row>
    <row r="494" spans="1:5" x14ac:dyDescent="0.25">
      <c r="A494" s="439"/>
      <c r="B494" s="449">
        <v>105365</v>
      </c>
      <c r="C494" s="439" t="s">
        <v>5619</v>
      </c>
      <c r="D494" s="449" t="s">
        <v>60</v>
      </c>
      <c r="E494" s="451">
        <v>0.92810000000000004</v>
      </c>
    </row>
    <row r="495" spans="1:5" x14ac:dyDescent="0.25">
      <c r="A495" s="439"/>
      <c r="B495" s="449">
        <v>105386</v>
      </c>
      <c r="C495" s="439" t="s">
        <v>5635</v>
      </c>
      <c r="D495" s="449" t="s">
        <v>60</v>
      </c>
      <c r="E495" s="451">
        <v>0.91279999999999994</v>
      </c>
    </row>
    <row r="496" spans="1:5" x14ac:dyDescent="0.25">
      <c r="A496" s="439"/>
      <c r="B496" s="449">
        <v>105366</v>
      </c>
      <c r="C496" s="439" t="s">
        <v>5620</v>
      </c>
      <c r="D496" s="449" t="s">
        <v>60</v>
      </c>
      <c r="E496" s="451">
        <v>0.8972</v>
      </c>
    </row>
    <row r="497" spans="1:5" x14ac:dyDescent="0.25">
      <c r="A497" s="439"/>
      <c r="B497" s="449">
        <v>105387</v>
      </c>
      <c r="C497" s="439" t="s">
        <v>5636</v>
      </c>
      <c r="D497" s="449" t="s">
        <v>60</v>
      </c>
      <c r="E497" s="451">
        <v>0.87629999999999997</v>
      </c>
    </row>
    <row r="498" spans="1:5" x14ac:dyDescent="0.25">
      <c r="A498" s="439"/>
      <c r="B498" s="449">
        <v>97177</v>
      </c>
      <c r="C498" s="439" t="s">
        <v>5556</v>
      </c>
      <c r="D498" s="449" t="s">
        <v>73</v>
      </c>
      <c r="E498" s="451">
        <v>0.60160000000000002</v>
      </c>
    </row>
    <row r="499" spans="1:5" x14ac:dyDescent="0.25">
      <c r="A499" s="439"/>
      <c r="B499" s="449">
        <v>97187</v>
      </c>
      <c r="C499" s="439" t="s">
        <v>5566</v>
      </c>
      <c r="D499" s="449" t="s">
        <v>73</v>
      </c>
      <c r="E499" s="451">
        <v>0.61299999999999999</v>
      </c>
    </row>
    <row r="500" spans="1:5" x14ac:dyDescent="0.25">
      <c r="A500" s="439"/>
      <c r="B500" s="449">
        <v>97178</v>
      </c>
      <c r="C500" s="439" t="s">
        <v>5557</v>
      </c>
      <c r="D500" s="449" t="s">
        <v>73</v>
      </c>
      <c r="E500" s="451">
        <v>0.60850000000000004</v>
      </c>
    </row>
    <row r="501" spans="1:5" x14ac:dyDescent="0.25">
      <c r="A501" s="439"/>
      <c r="B501" s="449">
        <v>97188</v>
      </c>
      <c r="C501" s="439" t="s">
        <v>5567</v>
      </c>
      <c r="D501" s="449" t="s">
        <v>73</v>
      </c>
      <c r="E501" s="451">
        <v>0.61950000000000005</v>
      </c>
    </row>
    <row r="502" spans="1:5" x14ac:dyDescent="0.25">
      <c r="A502" s="439"/>
      <c r="B502" s="449">
        <v>97179</v>
      </c>
      <c r="C502" s="439" t="s">
        <v>5558</v>
      </c>
      <c r="D502" s="449" t="s">
        <v>73</v>
      </c>
      <c r="E502" s="451">
        <v>0.61329999999999996</v>
      </c>
    </row>
    <row r="503" spans="1:5" x14ac:dyDescent="0.25">
      <c r="A503" s="439"/>
      <c r="B503" s="449">
        <v>97189</v>
      </c>
      <c r="C503" s="439" t="s">
        <v>5568</v>
      </c>
      <c r="D503" s="449" t="s">
        <v>73</v>
      </c>
      <c r="E503" s="451">
        <v>0.624</v>
      </c>
    </row>
    <row r="504" spans="1:5" x14ac:dyDescent="0.25">
      <c r="A504" s="439"/>
      <c r="B504" s="449">
        <v>97180</v>
      </c>
      <c r="C504" s="439" t="s">
        <v>5559</v>
      </c>
      <c r="D504" s="449" t="s">
        <v>73</v>
      </c>
      <c r="E504" s="451">
        <v>0.61699999999999999</v>
      </c>
    </row>
    <row r="505" spans="1:5" x14ac:dyDescent="0.25">
      <c r="A505" s="439"/>
      <c r="B505" s="449">
        <v>97190</v>
      </c>
      <c r="C505" s="439" t="s">
        <v>5569</v>
      </c>
      <c r="D505" s="449" t="s">
        <v>73</v>
      </c>
      <c r="E505" s="451">
        <v>0.62739999999999996</v>
      </c>
    </row>
    <row r="506" spans="1:5" x14ac:dyDescent="0.25">
      <c r="A506" s="439"/>
      <c r="B506" s="449">
        <v>97181</v>
      </c>
      <c r="C506" s="439" t="s">
        <v>5560</v>
      </c>
      <c r="D506" s="449" t="s">
        <v>73</v>
      </c>
      <c r="E506" s="451">
        <v>0.61970000000000003</v>
      </c>
    </row>
    <row r="507" spans="1:5" x14ac:dyDescent="0.25">
      <c r="A507" s="439"/>
      <c r="B507" s="449">
        <v>97191</v>
      </c>
      <c r="C507" s="439" t="s">
        <v>5570</v>
      </c>
      <c r="D507" s="449" t="s">
        <v>73</v>
      </c>
      <c r="E507" s="451">
        <v>0.63</v>
      </c>
    </row>
    <row r="508" spans="1:5" x14ac:dyDescent="0.25">
      <c r="A508" s="439"/>
      <c r="B508" s="449">
        <v>97182</v>
      </c>
      <c r="C508" s="439" t="s">
        <v>5561</v>
      </c>
      <c r="D508" s="449" t="s">
        <v>73</v>
      </c>
      <c r="E508" s="451">
        <v>0.60740000000000005</v>
      </c>
    </row>
    <row r="509" spans="1:5" x14ac:dyDescent="0.25">
      <c r="A509" s="439"/>
      <c r="B509" s="449">
        <v>97192</v>
      </c>
      <c r="C509" s="439" t="s">
        <v>5571</v>
      </c>
      <c r="D509" s="449" t="s">
        <v>73</v>
      </c>
      <c r="E509" s="451">
        <v>0.61970000000000003</v>
      </c>
    </row>
    <row r="510" spans="1:5" x14ac:dyDescent="0.25">
      <c r="A510" s="439"/>
      <c r="B510" s="449">
        <v>97173</v>
      </c>
      <c r="C510" s="439" t="s">
        <v>5552</v>
      </c>
      <c r="D510" s="449" t="s">
        <v>73</v>
      </c>
      <c r="E510" s="451">
        <v>0.57269999999999999</v>
      </c>
    </row>
    <row r="511" spans="1:5" x14ac:dyDescent="0.25">
      <c r="A511" s="439"/>
      <c r="B511" s="449">
        <v>97183</v>
      </c>
      <c r="C511" s="439" t="s">
        <v>5562</v>
      </c>
      <c r="D511" s="449" t="s">
        <v>73</v>
      </c>
      <c r="E511" s="451">
        <v>0.58550000000000002</v>
      </c>
    </row>
    <row r="512" spans="1:5" x14ac:dyDescent="0.25">
      <c r="A512" s="439"/>
      <c r="B512" s="449">
        <v>97174</v>
      </c>
      <c r="C512" s="439" t="s">
        <v>5553</v>
      </c>
      <c r="D512" s="449" t="s">
        <v>73</v>
      </c>
      <c r="E512" s="451">
        <v>0.58320000000000005</v>
      </c>
    </row>
    <row r="513" spans="1:5" x14ac:dyDescent="0.25">
      <c r="A513" s="439"/>
      <c r="B513" s="449">
        <v>97184</v>
      </c>
      <c r="C513" s="439" t="s">
        <v>5563</v>
      </c>
      <c r="D513" s="449" t="s">
        <v>73</v>
      </c>
      <c r="E513" s="451">
        <v>0.59560000000000002</v>
      </c>
    </row>
    <row r="514" spans="1:5" x14ac:dyDescent="0.25">
      <c r="A514" s="439"/>
      <c r="B514" s="449">
        <v>97175</v>
      </c>
      <c r="C514" s="439" t="s">
        <v>5554</v>
      </c>
      <c r="D514" s="449" t="s">
        <v>73</v>
      </c>
      <c r="E514" s="451">
        <v>0.59099999999999997</v>
      </c>
    </row>
    <row r="515" spans="1:5" x14ac:dyDescent="0.25">
      <c r="A515" s="439"/>
      <c r="B515" s="449">
        <v>97185</v>
      </c>
      <c r="C515" s="439" t="s">
        <v>5564</v>
      </c>
      <c r="D515" s="449" t="s">
        <v>73</v>
      </c>
      <c r="E515" s="451">
        <v>0.60299999999999998</v>
      </c>
    </row>
    <row r="516" spans="1:5" x14ac:dyDescent="0.25">
      <c r="A516" s="439"/>
      <c r="B516" s="449">
        <v>97176</v>
      </c>
      <c r="C516" s="439" t="s">
        <v>5555</v>
      </c>
      <c r="D516" s="449" t="s">
        <v>73</v>
      </c>
      <c r="E516" s="451">
        <v>0.59699999999999998</v>
      </c>
    </row>
    <row r="517" spans="1:5" x14ac:dyDescent="0.25">
      <c r="A517" s="439"/>
      <c r="B517" s="449">
        <v>97186</v>
      </c>
      <c r="C517" s="439" t="s">
        <v>5565</v>
      </c>
      <c r="D517" s="449" t="s">
        <v>73</v>
      </c>
      <c r="E517" s="451">
        <v>0.60860000000000003</v>
      </c>
    </row>
    <row r="518" spans="1:5" x14ac:dyDescent="0.25">
      <c r="A518" s="439"/>
      <c r="B518" s="449">
        <v>97142</v>
      </c>
      <c r="C518" s="439" t="s">
        <v>5426</v>
      </c>
      <c r="D518" s="449" t="s">
        <v>73</v>
      </c>
      <c r="E518" s="451">
        <v>0.63090000000000002</v>
      </c>
    </row>
    <row r="519" spans="1:5" x14ac:dyDescent="0.25">
      <c r="A519" s="439"/>
      <c r="B519" s="449">
        <v>97158</v>
      </c>
      <c r="C519" s="439" t="s">
        <v>5442</v>
      </c>
      <c r="D519" s="449" t="s">
        <v>73</v>
      </c>
      <c r="E519" s="451">
        <v>0.64370000000000005</v>
      </c>
    </row>
    <row r="520" spans="1:5" x14ac:dyDescent="0.25">
      <c r="A520" s="439"/>
      <c r="B520" s="449">
        <v>97155</v>
      </c>
      <c r="C520" s="439" t="s">
        <v>5439</v>
      </c>
      <c r="D520" s="449" t="s">
        <v>73</v>
      </c>
      <c r="E520" s="451">
        <v>0.64800000000000002</v>
      </c>
    </row>
    <row r="521" spans="1:5" x14ac:dyDescent="0.25">
      <c r="A521" s="439"/>
      <c r="B521" s="449">
        <v>97171</v>
      </c>
      <c r="C521" s="439" t="s">
        <v>5455</v>
      </c>
      <c r="D521" s="449" t="s">
        <v>73</v>
      </c>
      <c r="E521" s="451">
        <v>0.67930000000000001</v>
      </c>
    </row>
    <row r="522" spans="1:5" x14ac:dyDescent="0.25">
      <c r="A522" s="439"/>
      <c r="B522" s="449">
        <v>97156</v>
      </c>
      <c r="C522" s="439" t="s">
        <v>5440</v>
      </c>
      <c r="D522" s="449" t="s">
        <v>73</v>
      </c>
      <c r="E522" s="451">
        <v>0.64490000000000003</v>
      </c>
    </row>
    <row r="523" spans="1:5" x14ac:dyDescent="0.25">
      <c r="A523" s="439"/>
      <c r="B523" s="449">
        <v>97172</v>
      </c>
      <c r="C523" s="439" t="s">
        <v>5456</v>
      </c>
      <c r="D523" s="449" t="s">
        <v>73</v>
      </c>
      <c r="E523" s="451">
        <v>0.67410000000000003</v>
      </c>
    </row>
    <row r="524" spans="1:5" x14ac:dyDescent="0.25">
      <c r="A524" s="439"/>
      <c r="B524" s="449">
        <v>97143</v>
      </c>
      <c r="C524" s="439" t="s">
        <v>5427</v>
      </c>
      <c r="D524" s="449" t="s">
        <v>73</v>
      </c>
      <c r="E524" s="451">
        <v>0.66439999999999999</v>
      </c>
    </row>
    <row r="525" spans="1:5" x14ac:dyDescent="0.25">
      <c r="A525" s="439"/>
      <c r="B525" s="449">
        <v>97159</v>
      </c>
      <c r="C525" s="439" t="s">
        <v>5443</v>
      </c>
      <c r="D525" s="449" t="s">
        <v>73</v>
      </c>
      <c r="E525" s="451">
        <v>0.68010000000000004</v>
      </c>
    </row>
    <row r="526" spans="1:5" x14ac:dyDescent="0.25">
      <c r="A526" s="439"/>
      <c r="B526" s="449">
        <v>97144</v>
      </c>
      <c r="C526" s="439" t="s">
        <v>5428</v>
      </c>
      <c r="D526" s="449" t="s">
        <v>73</v>
      </c>
      <c r="E526" s="451">
        <v>0.68540000000000001</v>
      </c>
    </row>
    <row r="527" spans="1:5" x14ac:dyDescent="0.25">
      <c r="A527" s="439"/>
      <c r="B527" s="449">
        <v>97160</v>
      </c>
      <c r="C527" s="439" t="s">
        <v>5444</v>
      </c>
      <c r="D527" s="449" t="s">
        <v>73</v>
      </c>
      <c r="E527" s="451">
        <v>0.70250000000000001</v>
      </c>
    </row>
    <row r="528" spans="1:5" x14ac:dyDescent="0.25">
      <c r="A528" s="439"/>
      <c r="B528" s="449">
        <v>97145</v>
      </c>
      <c r="C528" s="439" t="s">
        <v>5429</v>
      </c>
      <c r="D528" s="449" t="s">
        <v>73</v>
      </c>
      <c r="E528" s="451">
        <v>0.69769999999999999</v>
      </c>
    </row>
    <row r="529" spans="1:5" x14ac:dyDescent="0.25">
      <c r="A529" s="439"/>
      <c r="B529" s="449">
        <v>97161</v>
      </c>
      <c r="C529" s="439" t="s">
        <v>5445</v>
      </c>
      <c r="D529" s="449" t="s">
        <v>73</v>
      </c>
      <c r="E529" s="451">
        <v>0.71450000000000002</v>
      </c>
    </row>
    <row r="530" spans="1:5" x14ac:dyDescent="0.25">
      <c r="A530" s="439"/>
      <c r="B530" s="449">
        <v>97146</v>
      </c>
      <c r="C530" s="439" t="s">
        <v>5430</v>
      </c>
      <c r="D530" s="449" t="s">
        <v>73</v>
      </c>
      <c r="E530" s="451">
        <v>0.70540000000000003</v>
      </c>
    </row>
    <row r="531" spans="1:5" x14ac:dyDescent="0.25">
      <c r="A531" s="439"/>
      <c r="B531" s="449">
        <v>97162</v>
      </c>
      <c r="C531" s="439" t="s">
        <v>5446</v>
      </c>
      <c r="D531" s="449" t="s">
        <v>73</v>
      </c>
      <c r="E531" s="451">
        <v>0.72289999999999999</v>
      </c>
    </row>
    <row r="532" spans="1:5" x14ac:dyDescent="0.25">
      <c r="A532" s="439"/>
      <c r="B532" s="449">
        <v>97147</v>
      </c>
      <c r="C532" s="439" t="s">
        <v>5431</v>
      </c>
      <c r="D532" s="449" t="s">
        <v>73</v>
      </c>
      <c r="E532" s="451">
        <v>0.71299999999999997</v>
      </c>
    </row>
    <row r="533" spans="1:5" x14ac:dyDescent="0.25">
      <c r="A533" s="439"/>
      <c r="B533" s="449">
        <v>97163</v>
      </c>
      <c r="C533" s="439" t="s">
        <v>5447</v>
      </c>
      <c r="D533" s="449" t="s">
        <v>73</v>
      </c>
      <c r="E533" s="451">
        <v>0.72940000000000005</v>
      </c>
    </row>
    <row r="534" spans="1:5" x14ac:dyDescent="0.25">
      <c r="A534" s="439"/>
      <c r="B534" s="449">
        <v>97148</v>
      </c>
      <c r="C534" s="439" t="s">
        <v>5432</v>
      </c>
      <c r="D534" s="449" t="s">
        <v>73</v>
      </c>
      <c r="E534" s="451">
        <v>0.71789999999999998</v>
      </c>
    </row>
    <row r="535" spans="1:5" x14ac:dyDescent="0.25">
      <c r="A535" s="439"/>
      <c r="B535" s="449">
        <v>97164</v>
      </c>
      <c r="C535" s="439" t="s">
        <v>5448</v>
      </c>
      <c r="D535" s="449" t="s">
        <v>73</v>
      </c>
      <c r="E535" s="451">
        <v>0.73419999999999996</v>
      </c>
    </row>
    <row r="536" spans="1:5" x14ac:dyDescent="0.25">
      <c r="A536" s="439"/>
      <c r="B536" s="449">
        <v>97149</v>
      </c>
      <c r="C536" s="439" t="s">
        <v>5433</v>
      </c>
      <c r="D536" s="449" t="s">
        <v>73</v>
      </c>
      <c r="E536" s="451">
        <v>0.72040000000000004</v>
      </c>
    </row>
    <row r="537" spans="1:5" x14ac:dyDescent="0.25">
      <c r="A537" s="439"/>
      <c r="B537" s="449">
        <v>97165</v>
      </c>
      <c r="C537" s="439" t="s">
        <v>5449</v>
      </c>
      <c r="D537" s="449" t="s">
        <v>73</v>
      </c>
      <c r="E537" s="451">
        <v>0.73719999999999997</v>
      </c>
    </row>
    <row r="538" spans="1:5" x14ac:dyDescent="0.25">
      <c r="A538" s="439"/>
      <c r="B538" s="449">
        <v>97150</v>
      </c>
      <c r="C538" s="439" t="s">
        <v>5434</v>
      </c>
      <c r="D538" s="449" t="s">
        <v>73</v>
      </c>
      <c r="E538" s="451">
        <v>0.62190000000000001</v>
      </c>
    </row>
    <row r="539" spans="1:5" x14ac:dyDescent="0.25">
      <c r="A539" s="439"/>
      <c r="B539" s="449">
        <v>97166</v>
      </c>
      <c r="C539" s="439" t="s">
        <v>5450</v>
      </c>
      <c r="D539" s="449" t="s">
        <v>73</v>
      </c>
      <c r="E539" s="451">
        <v>0.65159999999999996</v>
      </c>
    </row>
    <row r="540" spans="1:5" x14ac:dyDescent="0.25">
      <c r="A540" s="439"/>
      <c r="B540" s="449">
        <v>97151</v>
      </c>
      <c r="C540" s="439" t="s">
        <v>5435</v>
      </c>
      <c r="D540" s="449" t="s">
        <v>73</v>
      </c>
      <c r="E540" s="451">
        <v>0.62749999999999995</v>
      </c>
    </row>
    <row r="541" spans="1:5" x14ac:dyDescent="0.25">
      <c r="A541" s="439"/>
      <c r="B541" s="449">
        <v>97167</v>
      </c>
      <c r="C541" s="439" t="s">
        <v>5451</v>
      </c>
      <c r="D541" s="449" t="s">
        <v>73</v>
      </c>
      <c r="E541" s="451">
        <v>0.65680000000000005</v>
      </c>
    </row>
    <row r="542" spans="1:5" x14ac:dyDescent="0.25">
      <c r="A542" s="439"/>
      <c r="B542" s="449">
        <v>97152</v>
      </c>
      <c r="C542" s="439" t="s">
        <v>5436</v>
      </c>
      <c r="D542" s="449" t="s">
        <v>73</v>
      </c>
      <c r="E542" s="451">
        <v>0.63829999999999998</v>
      </c>
    </row>
    <row r="543" spans="1:5" x14ac:dyDescent="0.25">
      <c r="A543" s="439"/>
      <c r="B543" s="449">
        <v>97168</v>
      </c>
      <c r="C543" s="439" t="s">
        <v>5452</v>
      </c>
      <c r="D543" s="449" t="s">
        <v>73</v>
      </c>
      <c r="E543" s="451">
        <v>0.66949999999999998</v>
      </c>
    </row>
    <row r="544" spans="1:5" x14ac:dyDescent="0.25">
      <c r="A544" s="439"/>
      <c r="B544" s="449">
        <v>97141</v>
      </c>
      <c r="C544" s="439" t="s">
        <v>5425</v>
      </c>
      <c r="D544" s="449" t="s">
        <v>73</v>
      </c>
      <c r="E544" s="451">
        <v>0.61219999999999997</v>
      </c>
    </row>
    <row r="545" spans="1:5" x14ac:dyDescent="0.25">
      <c r="A545" s="439"/>
      <c r="B545" s="449">
        <v>97157</v>
      </c>
      <c r="C545" s="439" t="s">
        <v>5441</v>
      </c>
      <c r="D545" s="449" t="s">
        <v>73</v>
      </c>
      <c r="E545" s="451">
        <v>0.62050000000000005</v>
      </c>
    </row>
    <row r="546" spans="1:5" x14ac:dyDescent="0.25">
      <c r="A546" s="439"/>
      <c r="B546" s="449">
        <v>97153</v>
      </c>
      <c r="C546" s="439" t="s">
        <v>5437</v>
      </c>
      <c r="D546" s="449" t="s">
        <v>73</v>
      </c>
      <c r="E546" s="451">
        <v>0.64290000000000003</v>
      </c>
    </row>
    <row r="547" spans="1:5" x14ac:dyDescent="0.25">
      <c r="A547" s="439"/>
      <c r="B547" s="449">
        <v>97169</v>
      </c>
      <c r="C547" s="439" t="s">
        <v>5453</v>
      </c>
      <c r="D547" s="449" t="s">
        <v>73</v>
      </c>
      <c r="E547" s="451">
        <v>0.6744</v>
      </c>
    </row>
    <row r="548" spans="1:5" x14ac:dyDescent="0.25">
      <c r="A548" s="439"/>
      <c r="B548" s="449">
        <v>97154</v>
      </c>
      <c r="C548" s="439" t="s">
        <v>5438</v>
      </c>
      <c r="D548" s="449" t="s">
        <v>73</v>
      </c>
      <c r="E548" s="451">
        <v>0.64590000000000003</v>
      </c>
    </row>
    <row r="549" spans="1:5" x14ac:dyDescent="0.25">
      <c r="A549" s="439"/>
      <c r="B549" s="449">
        <v>97170</v>
      </c>
      <c r="C549" s="439" t="s">
        <v>5454</v>
      </c>
      <c r="D549" s="449" t="s">
        <v>73</v>
      </c>
      <c r="E549" s="451">
        <v>0.67749999999999999</v>
      </c>
    </row>
    <row r="550" spans="1:5" x14ac:dyDescent="0.25">
      <c r="A550" s="439"/>
      <c r="B550" s="449">
        <v>105311</v>
      </c>
      <c r="C550" s="439" t="s">
        <v>5594</v>
      </c>
      <c r="D550" s="449" t="s">
        <v>73</v>
      </c>
      <c r="E550" s="451">
        <v>0.91579999999999995</v>
      </c>
    </row>
    <row r="551" spans="1:5" x14ac:dyDescent="0.25">
      <c r="A551" s="439"/>
      <c r="B551" s="449">
        <v>105339</v>
      </c>
      <c r="C551" s="439" t="s">
        <v>5612</v>
      </c>
      <c r="D551" s="449" t="s">
        <v>73</v>
      </c>
      <c r="E551" s="451">
        <v>0.89810000000000001</v>
      </c>
    </row>
    <row r="552" spans="1:5" x14ac:dyDescent="0.25">
      <c r="A552" s="439"/>
      <c r="B552" s="449">
        <v>97127</v>
      </c>
      <c r="C552" s="439" t="s">
        <v>5637</v>
      </c>
      <c r="D552" s="449" t="s">
        <v>73</v>
      </c>
      <c r="E552" s="451">
        <v>0.89939999999999998</v>
      </c>
    </row>
    <row r="553" spans="1:5" x14ac:dyDescent="0.25">
      <c r="A553" s="439"/>
      <c r="B553" s="449">
        <v>97134</v>
      </c>
      <c r="C553" s="439" t="s">
        <v>5644</v>
      </c>
      <c r="D553" s="449" t="s">
        <v>73</v>
      </c>
      <c r="E553" s="451">
        <v>0.87890000000000001</v>
      </c>
    </row>
    <row r="554" spans="1:5" x14ac:dyDescent="0.25">
      <c r="A554" s="439"/>
      <c r="B554" s="449">
        <v>97128</v>
      </c>
      <c r="C554" s="439" t="s">
        <v>5638</v>
      </c>
      <c r="D554" s="449" t="s">
        <v>73</v>
      </c>
      <c r="E554" s="451">
        <v>0.71360000000000001</v>
      </c>
    </row>
    <row r="555" spans="1:5" x14ac:dyDescent="0.25">
      <c r="A555" s="439"/>
      <c r="B555" s="449">
        <v>97135</v>
      </c>
      <c r="C555" s="439" t="s">
        <v>5645</v>
      </c>
      <c r="D555" s="449" t="s">
        <v>73</v>
      </c>
      <c r="E555" s="451">
        <v>0.70709999999999995</v>
      </c>
    </row>
    <row r="556" spans="1:5" x14ac:dyDescent="0.25">
      <c r="A556" s="439"/>
      <c r="B556" s="449">
        <v>97129</v>
      </c>
      <c r="C556" s="439" t="s">
        <v>5639</v>
      </c>
      <c r="D556" s="449" t="s">
        <v>73</v>
      </c>
      <c r="E556" s="451">
        <v>0.71340000000000003</v>
      </c>
    </row>
    <row r="557" spans="1:5" x14ac:dyDescent="0.25">
      <c r="A557" s="439"/>
      <c r="B557" s="449">
        <v>97136</v>
      </c>
      <c r="C557" s="439" t="s">
        <v>5646</v>
      </c>
      <c r="D557" s="449" t="s">
        <v>73</v>
      </c>
      <c r="E557" s="451">
        <v>0.70709999999999995</v>
      </c>
    </row>
    <row r="558" spans="1:5" x14ac:dyDescent="0.25">
      <c r="A558" s="439"/>
      <c r="B558" s="449">
        <v>97130</v>
      </c>
      <c r="C558" s="439" t="s">
        <v>5640</v>
      </c>
      <c r="D558" s="449" t="s">
        <v>73</v>
      </c>
      <c r="E558" s="451">
        <v>0.71250000000000002</v>
      </c>
    </row>
    <row r="559" spans="1:5" x14ac:dyDescent="0.25">
      <c r="A559" s="439"/>
      <c r="B559" s="449">
        <v>97137</v>
      </c>
      <c r="C559" s="439" t="s">
        <v>5647</v>
      </c>
      <c r="D559" s="449" t="s">
        <v>73</v>
      </c>
      <c r="E559" s="451">
        <v>0.70640000000000003</v>
      </c>
    </row>
    <row r="560" spans="1:5" x14ac:dyDescent="0.25">
      <c r="A560" s="439"/>
      <c r="B560" s="449">
        <v>97131</v>
      </c>
      <c r="C560" s="439" t="s">
        <v>5641</v>
      </c>
      <c r="D560" s="449" t="s">
        <v>73</v>
      </c>
      <c r="E560" s="451">
        <v>0.71140000000000003</v>
      </c>
    </row>
    <row r="561" spans="1:5" x14ac:dyDescent="0.25">
      <c r="A561" s="439"/>
      <c r="B561" s="449">
        <v>97138</v>
      </c>
      <c r="C561" s="439" t="s">
        <v>5648</v>
      </c>
      <c r="D561" s="449" t="s">
        <v>73</v>
      </c>
      <c r="E561" s="451">
        <v>0.70420000000000005</v>
      </c>
    </row>
    <row r="562" spans="1:5" x14ac:dyDescent="0.25">
      <c r="A562" s="439"/>
      <c r="B562" s="449">
        <v>97132</v>
      </c>
      <c r="C562" s="439" t="s">
        <v>5642</v>
      </c>
      <c r="D562" s="449" t="s">
        <v>73</v>
      </c>
      <c r="E562" s="451">
        <v>0.71089999999999998</v>
      </c>
    </row>
    <row r="563" spans="1:5" x14ac:dyDescent="0.25">
      <c r="A563" s="439"/>
      <c r="B563" s="449">
        <v>97139</v>
      </c>
      <c r="C563" s="439" t="s">
        <v>5649</v>
      </c>
      <c r="D563" s="449" t="s">
        <v>73</v>
      </c>
      <c r="E563" s="451">
        <v>0.70399999999999996</v>
      </c>
    </row>
    <row r="564" spans="1:5" x14ac:dyDescent="0.25">
      <c r="A564" s="439"/>
      <c r="B564" s="449">
        <v>97133</v>
      </c>
      <c r="C564" s="439" t="s">
        <v>5643</v>
      </c>
      <c r="D564" s="449" t="s">
        <v>73</v>
      </c>
      <c r="E564" s="451">
        <v>0.70950000000000002</v>
      </c>
    </row>
    <row r="565" spans="1:5" x14ac:dyDescent="0.25">
      <c r="A565" s="439"/>
      <c r="B565" s="449">
        <v>97140</v>
      </c>
      <c r="C565" s="439" t="s">
        <v>5650</v>
      </c>
      <c r="D565" s="449" t="s">
        <v>73</v>
      </c>
      <c r="E565" s="451">
        <v>0.7026</v>
      </c>
    </row>
    <row r="566" spans="1:5" x14ac:dyDescent="0.25">
      <c r="A566" s="439"/>
      <c r="B566" s="449">
        <v>97123</v>
      </c>
      <c r="C566" s="439" t="s">
        <v>5574</v>
      </c>
      <c r="D566" s="449" t="s">
        <v>73</v>
      </c>
      <c r="E566" s="451">
        <v>0.92159999999999997</v>
      </c>
    </row>
    <row r="567" spans="1:5" x14ac:dyDescent="0.25">
      <c r="A567" s="439"/>
      <c r="B567" s="449">
        <v>97126</v>
      </c>
      <c r="C567" s="439" t="s">
        <v>5577</v>
      </c>
      <c r="D567" s="449" t="s">
        <v>73</v>
      </c>
      <c r="E567" s="451">
        <v>0.90500000000000003</v>
      </c>
    </row>
    <row r="568" spans="1:5" x14ac:dyDescent="0.25">
      <c r="A568" s="439"/>
      <c r="B568" s="449">
        <v>105308</v>
      </c>
      <c r="C568" s="439" t="s">
        <v>5591</v>
      </c>
      <c r="D568" s="449" t="s">
        <v>73</v>
      </c>
      <c r="E568" s="451">
        <v>0.90039999999999998</v>
      </c>
    </row>
    <row r="569" spans="1:5" x14ac:dyDescent="0.25">
      <c r="A569" s="439"/>
      <c r="B569" s="449">
        <v>105312</v>
      </c>
      <c r="C569" s="439" t="s">
        <v>5595</v>
      </c>
      <c r="D569" s="449" t="s">
        <v>73</v>
      </c>
      <c r="E569" s="451">
        <v>0.88039999999999996</v>
      </c>
    </row>
    <row r="570" spans="1:5" x14ac:dyDescent="0.25">
      <c r="A570" s="439"/>
      <c r="B570" s="449">
        <v>105309</v>
      </c>
      <c r="C570" s="439" t="s">
        <v>5592</v>
      </c>
      <c r="D570" s="449" t="s">
        <v>73</v>
      </c>
      <c r="E570" s="451">
        <v>0.89590000000000003</v>
      </c>
    </row>
    <row r="571" spans="1:5" x14ac:dyDescent="0.25">
      <c r="A571" s="439"/>
      <c r="B571" s="449">
        <v>105313</v>
      </c>
      <c r="C571" s="439" t="s">
        <v>5596</v>
      </c>
      <c r="D571" s="449" t="s">
        <v>73</v>
      </c>
      <c r="E571" s="451">
        <v>0.87470000000000003</v>
      </c>
    </row>
    <row r="572" spans="1:5" x14ac:dyDescent="0.25">
      <c r="A572" s="439"/>
      <c r="B572" s="449">
        <v>105310</v>
      </c>
      <c r="C572" s="439" t="s">
        <v>5593</v>
      </c>
      <c r="D572" s="449" t="s">
        <v>73</v>
      </c>
      <c r="E572" s="451">
        <v>0.89180000000000004</v>
      </c>
    </row>
    <row r="573" spans="1:5" x14ac:dyDescent="0.25">
      <c r="A573" s="439"/>
      <c r="B573" s="449">
        <v>105314</v>
      </c>
      <c r="C573" s="439" t="s">
        <v>5597</v>
      </c>
      <c r="D573" s="449" t="s">
        <v>73</v>
      </c>
      <c r="E573" s="451">
        <v>0.87</v>
      </c>
    </row>
    <row r="574" spans="1:5" x14ac:dyDescent="0.25">
      <c r="A574" s="439"/>
      <c r="B574" s="449">
        <v>97121</v>
      </c>
      <c r="C574" s="439" t="s">
        <v>5572</v>
      </c>
      <c r="D574" s="449" t="s">
        <v>73</v>
      </c>
      <c r="E574" s="451">
        <v>0.95169999999999999</v>
      </c>
    </row>
    <row r="575" spans="1:5" x14ac:dyDescent="0.25">
      <c r="A575" s="439"/>
      <c r="B575" s="449">
        <v>97124</v>
      </c>
      <c r="C575" s="439" t="s">
        <v>5575</v>
      </c>
      <c r="D575" s="449" t="s">
        <v>73</v>
      </c>
      <c r="E575" s="451">
        <v>0.94089999999999996</v>
      </c>
    </row>
    <row r="576" spans="1:5" x14ac:dyDescent="0.25">
      <c r="A576" s="439"/>
      <c r="B576" s="449">
        <v>97122</v>
      </c>
      <c r="C576" s="439" t="s">
        <v>5573</v>
      </c>
      <c r="D576" s="449" t="s">
        <v>73</v>
      </c>
      <c r="E576" s="451">
        <v>0.92879999999999996</v>
      </c>
    </row>
    <row r="577" spans="1:5" x14ac:dyDescent="0.25">
      <c r="A577" s="439"/>
      <c r="B577" s="449">
        <v>97125</v>
      </c>
      <c r="C577" s="439" t="s">
        <v>5576</v>
      </c>
      <c r="D577" s="449" t="s">
        <v>73</v>
      </c>
      <c r="E577" s="451">
        <v>0.91320000000000001</v>
      </c>
    </row>
    <row r="578" spans="1:5" x14ac:dyDescent="0.25">
      <c r="A578" s="439"/>
      <c r="B578" s="449">
        <v>105296</v>
      </c>
      <c r="C578" s="439" t="s">
        <v>5590</v>
      </c>
      <c r="D578" s="449" t="s">
        <v>60</v>
      </c>
      <c r="E578" s="451">
        <v>0.11890000000000001</v>
      </c>
    </row>
    <row r="579" spans="1:5" x14ac:dyDescent="0.25">
      <c r="A579" s="439"/>
      <c r="B579" s="449">
        <v>105374</v>
      </c>
      <c r="C579" s="439" t="s">
        <v>5627</v>
      </c>
      <c r="D579" s="449" t="s">
        <v>60</v>
      </c>
      <c r="E579" s="451">
        <v>9.8599999999999993E-2</v>
      </c>
    </row>
    <row r="580" spans="1:5" x14ac:dyDescent="0.25">
      <c r="A580" s="439"/>
      <c r="B580" s="449">
        <v>105292</v>
      </c>
      <c r="C580" s="439" t="s">
        <v>5586</v>
      </c>
      <c r="D580" s="449" t="s">
        <v>60</v>
      </c>
      <c r="E580" s="451">
        <v>0.30940000000000001</v>
      </c>
    </row>
    <row r="581" spans="1:5" x14ac:dyDescent="0.25">
      <c r="A581" s="439"/>
      <c r="B581" s="449">
        <v>105293</v>
      </c>
      <c r="C581" s="439" t="s">
        <v>5587</v>
      </c>
      <c r="D581" s="449" t="s">
        <v>60</v>
      </c>
      <c r="E581" s="451">
        <v>0.2666</v>
      </c>
    </row>
    <row r="582" spans="1:5" x14ac:dyDescent="0.25">
      <c r="A582" s="439"/>
      <c r="B582" s="449">
        <v>105294</v>
      </c>
      <c r="C582" s="439" t="s">
        <v>5588</v>
      </c>
      <c r="D582" s="449" t="s">
        <v>60</v>
      </c>
      <c r="E582" s="451">
        <v>0.17760000000000001</v>
      </c>
    </row>
    <row r="583" spans="1:5" x14ac:dyDescent="0.25">
      <c r="A583" s="439"/>
      <c r="B583" s="449">
        <v>105295</v>
      </c>
      <c r="C583" s="439" t="s">
        <v>5589</v>
      </c>
      <c r="D583" s="449" t="s">
        <v>60</v>
      </c>
      <c r="E583" s="451">
        <v>0.14910000000000001</v>
      </c>
    </row>
    <row r="584" spans="1:5" x14ac:dyDescent="0.25">
      <c r="A584" s="439"/>
      <c r="B584" s="449">
        <v>105290</v>
      </c>
      <c r="C584" s="439" t="s">
        <v>5584</v>
      </c>
      <c r="D584" s="449" t="s">
        <v>60</v>
      </c>
      <c r="E584" s="451">
        <v>0.2089</v>
      </c>
    </row>
    <row r="585" spans="1:5" x14ac:dyDescent="0.25">
      <c r="A585" s="439"/>
      <c r="B585" s="449">
        <v>105291</v>
      </c>
      <c r="C585" s="439" t="s">
        <v>5585</v>
      </c>
      <c r="D585" s="449" t="s">
        <v>60</v>
      </c>
      <c r="E585" s="451">
        <v>0.1764</v>
      </c>
    </row>
    <row r="586" spans="1:5" x14ac:dyDescent="0.25">
      <c r="A586" s="439"/>
      <c r="B586" s="449">
        <v>105286</v>
      </c>
      <c r="C586" s="439" t="s">
        <v>5580</v>
      </c>
      <c r="D586" s="449" t="s">
        <v>60</v>
      </c>
      <c r="E586" s="451">
        <v>0.34489999999999998</v>
      </c>
    </row>
    <row r="587" spans="1:5" x14ac:dyDescent="0.25">
      <c r="A587" s="439"/>
      <c r="B587" s="449">
        <v>105287</v>
      </c>
      <c r="C587" s="439" t="s">
        <v>5581</v>
      </c>
      <c r="D587" s="449" t="s">
        <v>60</v>
      </c>
      <c r="E587" s="451">
        <v>0.29920000000000002</v>
      </c>
    </row>
    <row r="588" spans="1:5" x14ac:dyDescent="0.25">
      <c r="A588" s="439"/>
      <c r="B588" s="449">
        <v>105288</v>
      </c>
      <c r="C588" s="439" t="s">
        <v>5582</v>
      </c>
      <c r="D588" s="449" t="s">
        <v>60</v>
      </c>
      <c r="E588" s="451">
        <v>0.2445</v>
      </c>
    </row>
    <row r="589" spans="1:5" x14ac:dyDescent="0.25">
      <c r="A589" s="439"/>
      <c r="B589" s="449">
        <v>105289</v>
      </c>
      <c r="C589" s="439" t="s">
        <v>5583</v>
      </c>
      <c r="D589" s="449" t="s">
        <v>60</v>
      </c>
      <c r="E589" s="451">
        <v>0.20780000000000001</v>
      </c>
    </row>
    <row r="590" spans="1:5" x14ac:dyDescent="0.25">
      <c r="A590" s="439"/>
      <c r="B590" s="449">
        <v>105375</v>
      </c>
      <c r="C590" s="439" t="s">
        <v>5628</v>
      </c>
      <c r="D590" s="449" t="s">
        <v>60</v>
      </c>
      <c r="E590" s="451">
        <v>0.20630000000000001</v>
      </c>
    </row>
    <row r="591" spans="1:5" x14ac:dyDescent="0.25">
      <c r="A591" s="439"/>
      <c r="B591" s="449">
        <v>105376</v>
      </c>
      <c r="C591" s="439" t="s">
        <v>5629</v>
      </c>
      <c r="D591" s="449" t="s">
        <v>60</v>
      </c>
      <c r="E591" s="451">
        <v>0.1741</v>
      </c>
    </row>
    <row r="592" spans="1:5" x14ac:dyDescent="0.25">
      <c r="A592" s="439"/>
      <c r="B592" s="449">
        <v>105331</v>
      </c>
      <c r="C592" s="439" t="s">
        <v>5604</v>
      </c>
      <c r="D592" s="449" t="s">
        <v>73</v>
      </c>
      <c r="E592" s="451">
        <v>5.5300000000000002E-2</v>
      </c>
    </row>
    <row r="593" spans="1:5" x14ac:dyDescent="0.25">
      <c r="A593" s="439"/>
      <c r="B593" s="449">
        <v>105332</v>
      </c>
      <c r="C593" s="439" t="s">
        <v>5605</v>
      </c>
      <c r="D593" s="449" t="s">
        <v>73</v>
      </c>
      <c r="E593" s="451">
        <v>4.53E-2</v>
      </c>
    </row>
    <row r="594" spans="1:5" x14ac:dyDescent="0.25">
      <c r="A594" s="439"/>
      <c r="B594" s="449">
        <v>105333</v>
      </c>
      <c r="C594" s="439" t="s">
        <v>5606</v>
      </c>
      <c r="D594" s="449" t="s">
        <v>73</v>
      </c>
      <c r="E594" s="451">
        <v>2.52E-2</v>
      </c>
    </row>
    <row r="595" spans="1:5" x14ac:dyDescent="0.25">
      <c r="A595" s="439"/>
      <c r="B595" s="449">
        <v>105334</v>
      </c>
      <c r="C595" s="439" t="s">
        <v>5607</v>
      </c>
      <c r="D595" s="449" t="s">
        <v>73</v>
      </c>
      <c r="E595" s="451">
        <v>1.9300000000000001E-2</v>
      </c>
    </row>
    <row r="596" spans="1:5" x14ac:dyDescent="0.25">
      <c r="A596" s="439"/>
      <c r="B596" s="449">
        <v>105335</v>
      </c>
      <c r="C596" s="439" t="s">
        <v>5608</v>
      </c>
      <c r="D596" s="449" t="s">
        <v>73</v>
      </c>
      <c r="E596" s="451">
        <v>1.9699999999999999E-2</v>
      </c>
    </row>
    <row r="597" spans="1:5" x14ac:dyDescent="0.25">
      <c r="A597" s="439"/>
      <c r="B597" s="449">
        <v>105336</v>
      </c>
      <c r="C597" s="439" t="s">
        <v>5609</v>
      </c>
      <c r="D597" s="449" t="s">
        <v>73</v>
      </c>
      <c r="E597" s="451">
        <v>1.5100000000000001E-2</v>
      </c>
    </row>
    <row r="598" spans="1:5" x14ac:dyDescent="0.25">
      <c r="A598" s="439"/>
      <c r="B598" s="449">
        <v>105337</v>
      </c>
      <c r="C598" s="439" t="s">
        <v>5610</v>
      </c>
      <c r="D598" s="449" t="s">
        <v>73</v>
      </c>
      <c r="E598" s="451">
        <v>1.61E-2</v>
      </c>
    </row>
    <row r="599" spans="1:5" x14ac:dyDescent="0.25">
      <c r="A599" s="439"/>
      <c r="B599" s="449">
        <v>105338</v>
      </c>
      <c r="C599" s="439" t="s">
        <v>5611</v>
      </c>
      <c r="D599" s="449" t="s">
        <v>73</v>
      </c>
      <c r="E599" s="451">
        <v>1.24E-2</v>
      </c>
    </row>
    <row r="600" spans="1:5" x14ac:dyDescent="0.25">
      <c r="A600" s="439"/>
      <c r="B600" s="449">
        <v>106108</v>
      </c>
      <c r="C600" s="439" t="s">
        <v>5602</v>
      </c>
      <c r="D600" s="449" t="s">
        <v>73</v>
      </c>
      <c r="E600" s="451">
        <v>4.2200000000000001E-2</v>
      </c>
    </row>
    <row r="601" spans="1:5" x14ac:dyDescent="0.25">
      <c r="A601" s="439"/>
      <c r="B601" s="449">
        <v>106109</v>
      </c>
      <c r="C601" s="439" t="s">
        <v>5603</v>
      </c>
      <c r="D601" s="449" t="s">
        <v>73</v>
      </c>
      <c r="E601" s="451">
        <v>3.4500000000000003E-2</v>
      </c>
    </row>
    <row r="602" spans="1:5" x14ac:dyDescent="0.25">
      <c r="A602" s="439"/>
      <c r="B602" s="449">
        <v>106104</v>
      </c>
      <c r="C602" s="439" t="s">
        <v>5578</v>
      </c>
      <c r="D602" s="449" t="s">
        <v>73</v>
      </c>
      <c r="E602" s="451">
        <v>9.5699999999999993E-2</v>
      </c>
    </row>
    <row r="603" spans="1:5" x14ac:dyDescent="0.25">
      <c r="A603" s="439"/>
      <c r="B603" s="449">
        <v>106105</v>
      </c>
      <c r="C603" s="439" t="s">
        <v>5579</v>
      </c>
      <c r="D603" s="449" t="s">
        <v>73</v>
      </c>
      <c r="E603" s="451">
        <v>7.8799999999999995E-2</v>
      </c>
    </row>
    <row r="604" spans="1:5" x14ac:dyDescent="0.25">
      <c r="A604" s="439"/>
      <c r="B604" s="449">
        <v>106106</v>
      </c>
      <c r="C604" s="439" t="s">
        <v>5600</v>
      </c>
      <c r="D604" s="449" t="s">
        <v>73</v>
      </c>
      <c r="E604" s="451">
        <v>5.9900000000000002E-2</v>
      </c>
    </row>
    <row r="605" spans="1:5" x14ac:dyDescent="0.25">
      <c r="A605" s="439"/>
      <c r="B605" s="449">
        <v>106107</v>
      </c>
      <c r="C605" s="439" t="s">
        <v>5601</v>
      </c>
      <c r="D605" s="449" t="s">
        <v>73</v>
      </c>
      <c r="E605" s="451">
        <v>4.8899999999999999E-2</v>
      </c>
    </row>
    <row r="606" spans="1:5" x14ac:dyDescent="0.25">
      <c r="A606" s="439"/>
      <c r="B606" s="449">
        <v>105377</v>
      </c>
      <c r="C606" s="439" t="s">
        <v>5533</v>
      </c>
      <c r="D606" s="449" t="s">
        <v>60</v>
      </c>
      <c r="E606" s="451">
        <v>0.19209999999999999</v>
      </c>
    </row>
    <row r="607" spans="1:5" x14ac:dyDescent="0.25">
      <c r="A607" s="439"/>
      <c r="B607" s="449">
        <v>105368</v>
      </c>
      <c r="C607" s="439" t="s">
        <v>5622</v>
      </c>
      <c r="D607" s="449" t="s">
        <v>60</v>
      </c>
      <c r="E607" s="451">
        <v>0.16009999999999999</v>
      </c>
    </row>
    <row r="608" spans="1:5" x14ac:dyDescent="0.25">
      <c r="A608" s="439"/>
      <c r="B608" s="449">
        <v>105369</v>
      </c>
      <c r="C608" s="439" t="s">
        <v>5532</v>
      </c>
      <c r="D608" s="449" t="s">
        <v>60</v>
      </c>
      <c r="E608" s="451">
        <v>0.16239999999999999</v>
      </c>
    </row>
    <row r="609" spans="1:5" x14ac:dyDescent="0.25">
      <c r="A609" s="439"/>
      <c r="B609" s="449">
        <v>105370</v>
      </c>
      <c r="C609" s="439" t="s">
        <v>5623</v>
      </c>
      <c r="D609" s="449" t="s">
        <v>60</v>
      </c>
      <c r="E609" s="451">
        <v>0.1336</v>
      </c>
    </row>
    <row r="610" spans="1:5" x14ac:dyDescent="0.25">
      <c r="A610" s="439"/>
      <c r="B610" s="449">
        <v>92864</v>
      </c>
      <c r="C610" s="439" t="s">
        <v>239</v>
      </c>
      <c r="D610" s="449" t="s">
        <v>73</v>
      </c>
      <c r="E610" s="451">
        <v>0.34079999999999999</v>
      </c>
    </row>
    <row r="611" spans="1:5" x14ac:dyDescent="0.25">
      <c r="A611" s="439"/>
      <c r="B611" s="449">
        <v>92848</v>
      </c>
      <c r="C611" s="439" t="s">
        <v>223</v>
      </c>
      <c r="D611" s="449" t="s">
        <v>73</v>
      </c>
      <c r="E611" s="451">
        <v>0.31230000000000002</v>
      </c>
    </row>
    <row r="612" spans="1:5" x14ac:dyDescent="0.25">
      <c r="A612" s="439"/>
      <c r="B612" s="449">
        <v>92850</v>
      </c>
      <c r="C612" s="439" t="s">
        <v>225</v>
      </c>
      <c r="D612" s="449" t="s">
        <v>73</v>
      </c>
      <c r="E612" s="451">
        <v>0.34549999999999997</v>
      </c>
    </row>
    <row r="613" spans="1:5" x14ac:dyDescent="0.25">
      <c r="A613" s="439"/>
      <c r="B613" s="449">
        <v>92834</v>
      </c>
      <c r="C613" s="439" t="s">
        <v>209</v>
      </c>
      <c r="D613" s="449" t="s">
        <v>73</v>
      </c>
      <c r="E613" s="451">
        <v>0.3165</v>
      </c>
    </row>
    <row r="614" spans="1:5" x14ac:dyDescent="0.25">
      <c r="A614" s="439"/>
      <c r="B614" s="449">
        <v>92852</v>
      </c>
      <c r="C614" s="439" t="s">
        <v>227</v>
      </c>
      <c r="D614" s="449" t="s">
        <v>73</v>
      </c>
      <c r="E614" s="451">
        <v>0.36990000000000001</v>
      </c>
    </row>
    <row r="615" spans="1:5" x14ac:dyDescent="0.25">
      <c r="A615" s="439"/>
      <c r="B615" s="449">
        <v>92836</v>
      </c>
      <c r="C615" s="439" t="s">
        <v>211</v>
      </c>
      <c r="D615" s="449" t="s">
        <v>73</v>
      </c>
      <c r="E615" s="451">
        <v>0.34229999999999999</v>
      </c>
    </row>
    <row r="616" spans="1:5" x14ac:dyDescent="0.25">
      <c r="A616" s="439"/>
      <c r="B616" s="449">
        <v>92854</v>
      </c>
      <c r="C616" s="439" t="s">
        <v>229</v>
      </c>
      <c r="D616" s="449" t="s">
        <v>73</v>
      </c>
      <c r="E616" s="451">
        <v>0.38100000000000001</v>
      </c>
    </row>
    <row r="617" spans="1:5" x14ac:dyDescent="0.25">
      <c r="A617" s="439"/>
      <c r="B617" s="449">
        <v>92838</v>
      </c>
      <c r="C617" s="439" t="s">
        <v>213</v>
      </c>
      <c r="D617" s="449" t="s">
        <v>73</v>
      </c>
      <c r="E617" s="451">
        <v>0.35420000000000001</v>
      </c>
    </row>
    <row r="618" spans="1:5" x14ac:dyDescent="0.25">
      <c r="A618" s="439"/>
      <c r="B618" s="449">
        <v>92856</v>
      </c>
      <c r="C618" s="439" t="s">
        <v>231</v>
      </c>
      <c r="D618" s="449" t="s">
        <v>73</v>
      </c>
      <c r="E618" s="451">
        <v>0.38569999999999999</v>
      </c>
    </row>
    <row r="619" spans="1:5" x14ac:dyDescent="0.25">
      <c r="A619" s="439"/>
      <c r="B619" s="449">
        <v>92840</v>
      </c>
      <c r="C619" s="439" t="s">
        <v>215</v>
      </c>
      <c r="D619" s="449" t="s">
        <v>73</v>
      </c>
      <c r="E619" s="451">
        <v>0.35899999999999999</v>
      </c>
    </row>
    <row r="620" spans="1:5" x14ac:dyDescent="0.25">
      <c r="A620" s="439"/>
      <c r="B620" s="449">
        <v>92858</v>
      </c>
      <c r="C620" s="439" t="s">
        <v>233</v>
      </c>
      <c r="D620" s="449" t="s">
        <v>73</v>
      </c>
      <c r="E620" s="451">
        <v>0.36780000000000002</v>
      </c>
    </row>
    <row r="621" spans="1:5" x14ac:dyDescent="0.25">
      <c r="A621" s="439"/>
      <c r="B621" s="449">
        <v>92842</v>
      </c>
      <c r="C621" s="439" t="s">
        <v>217</v>
      </c>
      <c r="D621" s="449" t="s">
        <v>73</v>
      </c>
      <c r="E621" s="451">
        <v>0.3402</v>
      </c>
    </row>
    <row r="622" spans="1:5" x14ac:dyDescent="0.25">
      <c r="A622" s="439"/>
      <c r="B622" s="449">
        <v>92860</v>
      </c>
      <c r="C622" s="439" t="s">
        <v>235</v>
      </c>
      <c r="D622" s="449" t="s">
        <v>73</v>
      </c>
      <c r="E622" s="451">
        <v>0.35920000000000002</v>
      </c>
    </row>
    <row r="623" spans="1:5" x14ac:dyDescent="0.25">
      <c r="A623" s="439"/>
      <c r="B623" s="449">
        <v>92844</v>
      </c>
      <c r="C623" s="439" t="s">
        <v>219</v>
      </c>
      <c r="D623" s="449" t="s">
        <v>73</v>
      </c>
      <c r="E623" s="451">
        <v>0.33169999999999999</v>
      </c>
    </row>
    <row r="624" spans="1:5" x14ac:dyDescent="0.25">
      <c r="A624" s="439"/>
      <c r="B624" s="449">
        <v>92862</v>
      </c>
      <c r="C624" s="439" t="s">
        <v>237</v>
      </c>
      <c r="D624" s="449" t="s">
        <v>73</v>
      </c>
      <c r="E624" s="451">
        <v>0.35659999999999997</v>
      </c>
    </row>
    <row r="625" spans="1:5" x14ac:dyDescent="0.25">
      <c r="A625" s="439"/>
      <c r="B625" s="449">
        <v>92846</v>
      </c>
      <c r="C625" s="439" t="s">
        <v>221</v>
      </c>
      <c r="D625" s="449" t="s">
        <v>73</v>
      </c>
      <c r="E625" s="451">
        <v>0.3286</v>
      </c>
    </row>
    <row r="626" spans="1:5" x14ac:dyDescent="0.25">
      <c r="A626" s="439"/>
      <c r="B626" s="449">
        <v>92828</v>
      </c>
      <c r="C626" s="439" t="s">
        <v>273</v>
      </c>
      <c r="D626" s="449" t="s">
        <v>73</v>
      </c>
      <c r="E626" s="451">
        <v>0.54420000000000002</v>
      </c>
    </row>
    <row r="627" spans="1:5" x14ac:dyDescent="0.25">
      <c r="A627" s="439"/>
      <c r="B627" s="449">
        <v>92815</v>
      </c>
      <c r="C627" s="439" t="s">
        <v>261</v>
      </c>
      <c r="D627" s="449" t="s">
        <v>73</v>
      </c>
      <c r="E627" s="451">
        <v>0.54120000000000001</v>
      </c>
    </row>
    <row r="628" spans="1:5" x14ac:dyDescent="0.25">
      <c r="A628" s="439"/>
      <c r="B628" s="449">
        <v>92830</v>
      </c>
      <c r="C628" s="439" t="s">
        <v>275</v>
      </c>
      <c r="D628" s="449" t="s">
        <v>73</v>
      </c>
      <c r="E628" s="451">
        <v>0.53769999999999996</v>
      </c>
    </row>
    <row r="629" spans="1:5" x14ac:dyDescent="0.25">
      <c r="A629" s="439"/>
      <c r="B629" s="449">
        <v>92817</v>
      </c>
      <c r="C629" s="439" t="s">
        <v>263</v>
      </c>
      <c r="D629" s="449" t="s">
        <v>73</v>
      </c>
      <c r="E629" s="451">
        <v>0.53400000000000003</v>
      </c>
    </row>
    <row r="630" spans="1:5" x14ac:dyDescent="0.25">
      <c r="A630" s="439"/>
      <c r="B630" s="449">
        <v>92832</v>
      </c>
      <c r="C630" s="439" t="s">
        <v>277</v>
      </c>
      <c r="D630" s="449" t="s">
        <v>73</v>
      </c>
      <c r="E630" s="451">
        <v>0.52859999999999996</v>
      </c>
    </row>
    <row r="631" spans="1:5" x14ac:dyDescent="0.25">
      <c r="A631" s="439"/>
      <c r="B631" s="449">
        <v>92819</v>
      </c>
      <c r="C631" s="439" t="s">
        <v>265</v>
      </c>
      <c r="D631" s="449" t="s">
        <v>73</v>
      </c>
      <c r="E631" s="451">
        <v>0.5242</v>
      </c>
    </row>
    <row r="632" spans="1:5" x14ac:dyDescent="0.25">
      <c r="A632" s="439"/>
      <c r="B632" s="449">
        <v>92820</v>
      </c>
      <c r="C632" s="439" t="s">
        <v>266</v>
      </c>
      <c r="D632" s="449" t="s">
        <v>73</v>
      </c>
      <c r="E632" s="451">
        <v>0.56999999999999995</v>
      </c>
    </row>
    <row r="633" spans="1:5" x14ac:dyDescent="0.25">
      <c r="A633" s="439"/>
      <c r="B633" s="449">
        <v>92808</v>
      </c>
      <c r="C633" s="439" t="s">
        <v>254</v>
      </c>
      <c r="D633" s="449" t="s">
        <v>73</v>
      </c>
      <c r="E633" s="451">
        <v>0.56930000000000003</v>
      </c>
    </row>
    <row r="634" spans="1:5" x14ac:dyDescent="0.25">
      <c r="A634" s="439"/>
      <c r="B634" s="449">
        <v>92821</v>
      </c>
      <c r="C634" s="439" t="s">
        <v>267</v>
      </c>
      <c r="D634" s="449" t="s">
        <v>73</v>
      </c>
      <c r="E634" s="451">
        <v>0.56610000000000005</v>
      </c>
    </row>
    <row r="635" spans="1:5" x14ac:dyDescent="0.25">
      <c r="A635" s="439"/>
      <c r="B635" s="449">
        <v>92809</v>
      </c>
      <c r="C635" s="439" t="s">
        <v>255</v>
      </c>
      <c r="D635" s="449" t="s">
        <v>73</v>
      </c>
      <c r="E635" s="451">
        <v>0.56530000000000002</v>
      </c>
    </row>
    <row r="636" spans="1:5" x14ac:dyDescent="0.25">
      <c r="A636" s="439"/>
      <c r="B636" s="449">
        <v>92822</v>
      </c>
      <c r="C636" s="439" t="s">
        <v>268</v>
      </c>
      <c r="D636" s="449" t="s">
        <v>73</v>
      </c>
      <c r="E636" s="451">
        <v>0.56200000000000006</v>
      </c>
    </row>
    <row r="637" spans="1:5" x14ac:dyDescent="0.25">
      <c r="A637" s="439"/>
      <c r="B637" s="449">
        <v>92810</v>
      </c>
      <c r="C637" s="439" t="s">
        <v>256</v>
      </c>
      <c r="D637" s="449" t="s">
        <v>73</v>
      </c>
      <c r="E637" s="451">
        <v>0.5605</v>
      </c>
    </row>
    <row r="638" spans="1:5" x14ac:dyDescent="0.25">
      <c r="A638" s="439"/>
      <c r="B638" s="449">
        <v>92824</v>
      </c>
      <c r="C638" s="439" t="s">
        <v>269</v>
      </c>
      <c r="D638" s="449" t="s">
        <v>73</v>
      </c>
      <c r="E638" s="451">
        <v>0.55830000000000002</v>
      </c>
    </row>
    <row r="639" spans="1:5" x14ac:dyDescent="0.25">
      <c r="A639" s="439"/>
      <c r="B639" s="449">
        <v>92811</v>
      </c>
      <c r="C639" s="439" t="s">
        <v>257</v>
      </c>
      <c r="D639" s="449" t="s">
        <v>73</v>
      </c>
      <c r="E639" s="451">
        <v>0.55649999999999999</v>
      </c>
    </row>
    <row r="640" spans="1:5" x14ac:dyDescent="0.25">
      <c r="A640" s="439"/>
      <c r="B640" s="449">
        <v>92825</v>
      </c>
      <c r="C640" s="439" t="s">
        <v>270</v>
      </c>
      <c r="D640" s="449" t="s">
        <v>73</v>
      </c>
      <c r="E640" s="451">
        <v>0.55459999999999998</v>
      </c>
    </row>
    <row r="641" spans="1:5" x14ac:dyDescent="0.25">
      <c r="A641" s="439"/>
      <c r="B641" s="449">
        <v>92812</v>
      </c>
      <c r="C641" s="439" t="s">
        <v>258</v>
      </c>
      <c r="D641" s="449" t="s">
        <v>73</v>
      </c>
      <c r="E641" s="451">
        <v>0.5524</v>
      </c>
    </row>
    <row r="642" spans="1:5" x14ac:dyDescent="0.25">
      <c r="A642" s="439"/>
      <c r="B642" s="449">
        <v>92826</v>
      </c>
      <c r="C642" s="439" t="s">
        <v>271</v>
      </c>
      <c r="D642" s="449" t="s">
        <v>73</v>
      </c>
      <c r="E642" s="451">
        <v>0.55120000000000002</v>
      </c>
    </row>
    <row r="643" spans="1:5" x14ac:dyDescent="0.25">
      <c r="A643" s="439"/>
      <c r="B643" s="449">
        <v>92813</v>
      </c>
      <c r="C643" s="439" t="s">
        <v>259</v>
      </c>
      <c r="D643" s="449" t="s">
        <v>73</v>
      </c>
      <c r="E643" s="451">
        <v>0.54849999999999999</v>
      </c>
    </row>
    <row r="644" spans="1:5" x14ac:dyDescent="0.25">
      <c r="A644" s="439"/>
      <c r="B644" s="449">
        <v>92827</v>
      </c>
      <c r="C644" s="439" t="s">
        <v>272</v>
      </c>
      <c r="D644" s="449" t="s">
        <v>73</v>
      </c>
      <c r="E644" s="451">
        <v>0.54749999999999999</v>
      </c>
    </row>
    <row r="645" spans="1:5" x14ac:dyDescent="0.25">
      <c r="A645" s="439"/>
      <c r="B645" s="449">
        <v>92814</v>
      </c>
      <c r="C645" s="439" t="s">
        <v>260</v>
      </c>
      <c r="D645" s="449" t="s">
        <v>73</v>
      </c>
      <c r="E645" s="451">
        <v>0.54469999999999996</v>
      </c>
    </row>
    <row r="646" spans="1:5" x14ac:dyDescent="0.25">
      <c r="A646" s="439"/>
      <c r="B646" s="449">
        <v>95570</v>
      </c>
      <c r="C646" s="439" t="s">
        <v>283</v>
      </c>
      <c r="D646" s="449" t="s">
        <v>73</v>
      </c>
      <c r="E646" s="451">
        <v>0.17810000000000001</v>
      </c>
    </row>
    <row r="647" spans="1:5" x14ac:dyDescent="0.25">
      <c r="A647" s="439"/>
      <c r="B647" s="449">
        <v>95567</v>
      </c>
      <c r="C647" s="439" t="s">
        <v>280</v>
      </c>
      <c r="D647" s="449" t="s">
        <v>73</v>
      </c>
      <c r="E647" s="451">
        <v>0.16639999999999999</v>
      </c>
    </row>
    <row r="648" spans="1:5" x14ac:dyDescent="0.25">
      <c r="A648" s="439"/>
      <c r="B648" s="449">
        <v>95571</v>
      </c>
      <c r="C648" s="439" t="s">
        <v>284</v>
      </c>
      <c r="D648" s="449" t="s">
        <v>73</v>
      </c>
      <c r="E648" s="451">
        <v>0.19769999999999999</v>
      </c>
    </row>
    <row r="649" spans="1:5" x14ac:dyDescent="0.25">
      <c r="A649" s="439"/>
      <c r="B649" s="449">
        <v>95568</v>
      </c>
      <c r="C649" s="439" t="s">
        <v>281</v>
      </c>
      <c r="D649" s="449" t="s">
        <v>73</v>
      </c>
      <c r="E649" s="451">
        <v>0.18509999999999999</v>
      </c>
    </row>
    <row r="650" spans="1:5" x14ac:dyDescent="0.25">
      <c r="A650" s="439"/>
      <c r="B650" s="449">
        <v>95572</v>
      </c>
      <c r="C650" s="439" t="s">
        <v>285</v>
      </c>
      <c r="D650" s="449" t="s">
        <v>73</v>
      </c>
      <c r="E650" s="451">
        <v>0.1787</v>
      </c>
    </row>
    <row r="651" spans="1:5" x14ac:dyDescent="0.25">
      <c r="A651" s="439"/>
      <c r="B651" s="449">
        <v>95569</v>
      </c>
      <c r="C651" s="439" t="s">
        <v>282</v>
      </c>
      <c r="D651" s="449" t="s">
        <v>73</v>
      </c>
      <c r="E651" s="451">
        <v>0.16650000000000001</v>
      </c>
    </row>
    <row r="652" spans="1:5" x14ac:dyDescent="0.25">
      <c r="A652" s="439"/>
      <c r="B652" s="449">
        <v>92863</v>
      </c>
      <c r="C652" s="439" t="s">
        <v>238</v>
      </c>
      <c r="D652" s="449" t="s">
        <v>73</v>
      </c>
      <c r="E652" s="451">
        <v>2.76E-2</v>
      </c>
    </row>
    <row r="653" spans="1:5" x14ac:dyDescent="0.25">
      <c r="A653" s="439"/>
      <c r="B653" s="449">
        <v>92847</v>
      </c>
      <c r="C653" s="439" t="s">
        <v>222</v>
      </c>
      <c r="D653" s="449" t="s">
        <v>73</v>
      </c>
      <c r="E653" s="451">
        <v>2.2800000000000001E-2</v>
      </c>
    </row>
    <row r="654" spans="1:5" x14ac:dyDescent="0.25">
      <c r="A654" s="439"/>
      <c r="B654" s="449">
        <v>92849</v>
      </c>
      <c r="C654" s="439" t="s">
        <v>224</v>
      </c>
      <c r="D654" s="449" t="s">
        <v>73</v>
      </c>
      <c r="E654" s="451">
        <v>3.2599999999999997E-2</v>
      </c>
    </row>
    <row r="655" spans="1:5" x14ac:dyDescent="0.25">
      <c r="A655" s="439"/>
      <c r="B655" s="449">
        <v>92833</v>
      </c>
      <c r="C655" s="439" t="s">
        <v>208</v>
      </c>
      <c r="D655" s="449" t="s">
        <v>73</v>
      </c>
      <c r="E655" s="451">
        <v>2.69E-2</v>
      </c>
    </row>
    <row r="656" spans="1:5" x14ac:dyDescent="0.25">
      <c r="A656" s="439"/>
      <c r="B656" s="449">
        <v>92851</v>
      </c>
      <c r="C656" s="439" t="s">
        <v>226</v>
      </c>
      <c r="D656" s="449" t="s">
        <v>73</v>
      </c>
      <c r="E656" s="451">
        <v>4.41E-2</v>
      </c>
    </row>
    <row r="657" spans="1:5" x14ac:dyDescent="0.25">
      <c r="A657" s="439"/>
      <c r="B657" s="449">
        <v>92835</v>
      </c>
      <c r="C657" s="439" t="s">
        <v>210</v>
      </c>
      <c r="D657" s="449" t="s">
        <v>73</v>
      </c>
      <c r="E657" s="451">
        <v>3.6600000000000001E-2</v>
      </c>
    </row>
    <row r="658" spans="1:5" x14ac:dyDescent="0.25">
      <c r="A658" s="439"/>
      <c r="B658" s="449">
        <v>92853</v>
      </c>
      <c r="C658" s="439" t="s">
        <v>228</v>
      </c>
      <c r="D658" s="449" t="s">
        <v>73</v>
      </c>
      <c r="E658" s="451">
        <v>3.2199999999999999E-2</v>
      </c>
    </row>
    <row r="659" spans="1:5" x14ac:dyDescent="0.25">
      <c r="A659" s="439"/>
      <c r="B659" s="449">
        <v>92837</v>
      </c>
      <c r="C659" s="439" t="s">
        <v>212</v>
      </c>
      <c r="D659" s="449" t="s">
        <v>73</v>
      </c>
      <c r="E659" s="451">
        <v>2.6599999999999999E-2</v>
      </c>
    </row>
    <row r="660" spans="1:5" x14ac:dyDescent="0.25">
      <c r="A660" s="439"/>
      <c r="B660" s="449">
        <v>92855</v>
      </c>
      <c r="C660" s="439" t="s">
        <v>230</v>
      </c>
      <c r="D660" s="449" t="s">
        <v>73</v>
      </c>
      <c r="E660" s="451">
        <v>3.2300000000000002E-2</v>
      </c>
    </row>
    <row r="661" spans="1:5" x14ac:dyDescent="0.25">
      <c r="A661" s="439"/>
      <c r="B661" s="449">
        <v>92839</v>
      </c>
      <c r="C661" s="439" t="s">
        <v>214</v>
      </c>
      <c r="D661" s="449" t="s">
        <v>73</v>
      </c>
      <c r="E661" s="451">
        <v>2.6700000000000002E-2</v>
      </c>
    </row>
    <row r="662" spans="1:5" x14ac:dyDescent="0.25">
      <c r="A662" s="439"/>
      <c r="B662" s="449">
        <v>92857</v>
      </c>
      <c r="C662" s="439" t="s">
        <v>232</v>
      </c>
      <c r="D662" s="449" t="s">
        <v>73</v>
      </c>
      <c r="E662" s="451">
        <v>2.9499999999999998E-2</v>
      </c>
    </row>
    <row r="663" spans="1:5" x14ac:dyDescent="0.25">
      <c r="A663" s="439"/>
      <c r="B663" s="449">
        <v>92841</v>
      </c>
      <c r="C663" s="439" t="s">
        <v>216</v>
      </c>
      <c r="D663" s="449" t="s">
        <v>73</v>
      </c>
      <c r="E663" s="451">
        <v>2.4299999999999999E-2</v>
      </c>
    </row>
    <row r="664" spans="1:5" x14ac:dyDescent="0.25">
      <c r="A664" s="439"/>
      <c r="B664" s="449">
        <v>92859</v>
      </c>
      <c r="C664" s="439" t="s">
        <v>234</v>
      </c>
      <c r="D664" s="449" t="s">
        <v>73</v>
      </c>
      <c r="E664" s="451">
        <v>3.3000000000000002E-2</v>
      </c>
    </row>
    <row r="665" spans="1:5" x14ac:dyDescent="0.25">
      <c r="A665" s="439"/>
      <c r="B665" s="449">
        <v>92843</v>
      </c>
      <c r="C665" s="439" t="s">
        <v>218</v>
      </c>
      <c r="D665" s="449" t="s">
        <v>73</v>
      </c>
      <c r="E665" s="451">
        <v>2.7300000000000001E-2</v>
      </c>
    </row>
    <row r="666" spans="1:5" x14ac:dyDescent="0.25">
      <c r="A666" s="439"/>
      <c r="B666" s="449">
        <v>92861</v>
      </c>
      <c r="C666" s="439" t="s">
        <v>236</v>
      </c>
      <c r="D666" s="449" t="s">
        <v>73</v>
      </c>
      <c r="E666" s="451">
        <v>2.53E-2</v>
      </c>
    </row>
    <row r="667" spans="1:5" x14ac:dyDescent="0.25">
      <c r="A667" s="439"/>
      <c r="B667" s="449">
        <v>92845</v>
      </c>
      <c r="C667" s="439" t="s">
        <v>220</v>
      </c>
      <c r="D667" s="449" t="s">
        <v>73</v>
      </c>
      <c r="E667" s="451">
        <v>2.0799999999999999E-2</v>
      </c>
    </row>
    <row r="668" spans="1:5" x14ac:dyDescent="0.25">
      <c r="A668" s="439"/>
      <c r="B668" s="449">
        <v>92226</v>
      </c>
      <c r="C668" s="439" t="s">
        <v>253</v>
      </c>
      <c r="D668" s="449" t="s">
        <v>73</v>
      </c>
      <c r="E668" s="451">
        <v>9.5000000000000001E-2</v>
      </c>
    </row>
    <row r="669" spans="1:5" x14ac:dyDescent="0.25">
      <c r="A669" s="439"/>
      <c r="B669" s="449">
        <v>92216</v>
      </c>
      <c r="C669" s="439" t="s">
        <v>246</v>
      </c>
      <c r="D669" s="449" t="s">
        <v>73</v>
      </c>
      <c r="E669" s="451">
        <v>8.7300000000000003E-2</v>
      </c>
    </row>
    <row r="670" spans="1:5" x14ac:dyDescent="0.25">
      <c r="A670" s="439"/>
      <c r="B670" s="449">
        <v>92829</v>
      </c>
      <c r="C670" s="439" t="s">
        <v>274</v>
      </c>
      <c r="D670" s="449" t="s">
        <v>73</v>
      </c>
      <c r="E670" s="451">
        <v>8.0100000000000005E-2</v>
      </c>
    </row>
    <row r="671" spans="1:5" x14ac:dyDescent="0.25">
      <c r="A671" s="439"/>
      <c r="B671" s="449">
        <v>92816</v>
      </c>
      <c r="C671" s="439" t="s">
        <v>262</v>
      </c>
      <c r="D671" s="449" t="s">
        <v>73</v>
      </c>
      <c r="E671" s="451">
        <v>7.3499999999999996E-2</v>
      </c>
    </row>
    <row r="672" spans="1:5" x14ac:dyDescent="0.25">
      <c r="A672" s="439"/>
      <c r="B672" s="449">
        <v>92831</v>
      </c>
      <c r="C672" s="439" t="s">
        <v>276</v>
      </c>
      <c r="D672" s="449" t="s">
        <v>73</v>
      </c>
      <c r="E672" s="451">
        <v>7.1900000000000006E-2</v>
      </c>
    </row>
    <row r="673" spans="1:5" x14ac:dyDescent="0.25">
      <c r="A673" s="439"/>
      <c r="B673" s="449">
        <v>92818</v>
      </c>
      <c r="C673" s="439" t="s">
        <v>264</v>
      </c>
      <c r="D673" s="449" t="s">
        <v>73</v>
      </c>
      <c r="E673" s="451">
        <v>6.59E-2</v>
      </c>
    </row>
    <row r="674" spans="1:5" x14ac:dyDescent="0.25">
      <c r="A674" s="439"/>
      <c r="B674" s="449">
        <v>95566</v>
      </c>
      <c r="C674" s="439" t="s">
        <v>279</v>
      </c>
      <c r="D674" s="449" t="s">
        <v>73</v>
      </c>
      <c r="E674" s="451">
        <v>0.1048</v>
      </c>
    </row>
    <row r="675" spans="1:5" x14ac:dyDescent="0.25">
      <c r="A675" s="439"/>
      <c r="B675" s="449">
        <v>95565</v>
      </c>
      <c r="C675" s="439" t="s">
        <v>278</v>
      </c>
      <c r="D675" s="449" t="s">
        <v>73</v>
      </c>
      <c r="E675" s="451">
        <v>9.6699999999999994E-2</v>
      </c>
    </row>
    <row r="676" spans="1:5" x14ac:dyDescent="0.25">
      <c r="A676" s="439"/>
      <c r="B676" s="449">
        <v>92219</v>
      </c>
      <c r="C676" s="439" t="s">
        <v>247</v>
      </c>
      <c r="D676" s="449" t="s">
        <v>73</v>
      </c>
      <c r="E676" s="451">
        <v>0.12330000000000001</v>
      </c>
    </row>
    <row r="677" spans="1:5" x14ac:dyDescent="0.25">
      <c r="A677" s="439"/>
      <c r="B677" s="449">
        <v>92210</v>
      </c>
      <c r="C677" s="439" t="s">
        <v>240</v>
      </c>
      <c r="D677" s="449" t="s">
        <v>73</v>
      </c>
      <c r="E677" s="451">
        <v>0.114</v>
      </c>
    </row>
    <row r="678" spans="1:5" x14ac:dyDescent="0.25">
      <c r="A678" s="439"/>
      <c r="B678" s="449">
        <v>92220</v>
      </c>
      <c r="C678" s="439" t="s">
        <v>248</v>
      </c>
      <c r="D678" s="449" t="s">
        <v>73</v>
      </c>
      <c r="E678" s="451">
        <v>0.13020000000000001</v>
      </c>
    </row>
    <row r="679" spans="1:5" x14ac:dyDescent="0.25">
      <c r="A679" s="439"/>
      <c r="B679" s="449">
        <v>92211</v>
      </c>
      <c r="C679" s="439" t="s">
        <v>241</v>
      </c>
      <c r="D679" s="449" t="s">
        <v>73</v>
      </c>
      <c r="E679" s="451">
        <v>0.1203</v>
      </c>
    </row>
    <row r="680" spans="1:5" x14ac:dyDescent="0.25">
      <c r="A680" s="439"/>
      <c r="B680" s="449">
        <v>92221</v>
      </c>
      <c r="C680" s="439" t="s">
        <v>249</v>
      </c>
      <c r="D680" s="449" t="s">
        <v>73</v>
      </c>
      <c r="E680" s="451">
        <v>0.1041</v>
      </c>
    </row>
    <row r="681" spans="1:5" x14ac:dyDescent="0.25">
      <c r="A681" s="439"/>
      <c r="B681" s="449">
        <v>92212</v>
      </c>
      <c r="C681" s="439" t="s">
        <v>242</v>
      </c>
      <c r="D681" s="449" t="s">
        <v>73</v>
      </c>
      <c r="E681" s="451">
        <v>9.5799999999999996E-2</v>
      </c>
    </row>
    <row r="682" spans="1:5" x14ac:dyDescent="0.25">
      <c r="A682" s="439"/>
      <c r="B682" s="449">
        <v>92222</v>
      </c>
      <c r="C682" s="439" t="s">
        <v>250</v>
      </c>
      <c r="D682" s="449" t="s">
        <v>73</v>
      </c>
      <c r="E682" s="451">
        <v>9.2600000000000002E-2</v>
      </c>
    </row>
    <row r="683" spans="1:5" x14ac:dyDescent="0.25">
      <c r="A683" s="439"/>
      <c r="B683" s="449">
        <v>92213</v>
      </c>
      <c r="C683" s="439" t="s">
        <v>243</v>
      </c>
      <c r="D683" s="449" t="s">
        <v>73</v>
      </c>
      <c r="E683" s="451">
        <v>8.5000000000000006E-2</v>
      </c>
    </row>
    <row r="684" spans="1:5" x14ac:dyDescent="0.25">
      <c r="A684" s="439"/>
      <c r="B684" s="449">
        <v>92223</v>
      </c>
      <c r="C684" s="439" t="s">
        <v>251</v>
      </c>
      <c r="D684" s="449" t="s">
        <v>73</v>
      </c>
      <c r="E684" s="451">
        <v>8.8599999999999998E-2</v>
      </c>
    </row>
    <row r="685" spans="1:5" x14ac:dyDescent="0.25">
      <c r="A685" s="439"/>
      <c r="B685" s="449">
        <v>92214</v>
      </c>
      <c r="C685" s="439" t="s">
        <v>244</v>
      </c>
      <c r="D685" s="449" t="s">
        <v>73</v>
      </c>
      <c r="E685" s="451">
        <v>8.1199999999999994E-2</v>
      </c>
    </row>
    <row r="686" spans="1:5" x14ac:dyDescent="0.25">
      <c r="A686" s="439"/>
      <c r="B686" s="449">
        <v>92224</v>
      </c>
      <c r="C686" s="439" t="s">
        <v>252</v>
      </c>
      <c r="D686" s="449" t="s">
        <v>73</v>
      </c>
      <c r="E686" s="451">
        <v>8.7800000000000003E-2</v>
      </c>
    </row>
    <row r="687" spans="1:5" x14ac:dyDescent="0.25">
      <c r="A687" s="439"/>
      <c r="B687" s="449">
        <v>92215</v>
      </c>
      <c r="C687" s="439" t="s">
        <v>245</v>
      </c>
      <c r="D687" s="449" t="s">
        <v>73</v>
      </c>
      <c r="E687" s="451">
        <v>8.0500000000000002E-2</v>
      </c>
    </row>
    <row r="688" spans="1:5" x14ac:dyDescent="0.25">
      <c r="A688" s="439"/>
      <c r="B688" s="449">
        <v>94342</v>
      </c>
      <c r="C688" s="439" t="s">
        <v>3903</v>
      </c>
      <c r="D688" s="449" t="s">
        <v>84</v>
      </c>
      <c r="E688" s="451">
        <v>0.26960000000000001</v>
      </c>
    </row>
    <row r="689" spans="1:5" x14ac:dyDescent="0.25">
      <c r="A689" s="439"/>
      <c r="B689" s="449">
        <v>94319</v>
      </c>
      <c r="C689" s="439" t="s">
        <v>3897</v>
      </c>
      <c r="D689" s="449" t="s">
        <v>84</v>
      </c>
      <c r="E689" s="451">
        <v>0.30909999999999999</v>
      </c>
    </row>
    <row r="690" spans="1:5" x14ac:dyDescent="0.25">
      <c r="A690" s="439"/>
      <c r="B690" s="449">
        <v>94304</v>
      </c>
      <c r="C690" s="439" t="s">
        <v>3892</v>
      </c>
      <c r="D690" s="449" t="s">
        <v>84</v>
      </c>
      <c r="E690" s="451">
        <v>0.12770000000000001</v>
      </c>
    </row>
    <row r="691" spans="1:5" x14ac:dyDescent="0.25">
      <c r="A691" s="439"/>
      <c r="B691" s="449">
        <v>94306</v>
      </c>
      <c r="C691" s="439" t="s">
        <v>3893</v>
      </c>
      <c r="D691" s="449" t="s">
        <v>84</v>
      </c>
      <c r="E691" s="451">
        <v>0.1085</v>
      </c>
    </row>
    <row r="692" spans="1:5" x14ac:dyDescent="0.25">
      <c r="A692" s="439"/>
      <c r="B692" s="449">
        <v>94327</v>
      </c>
      <c r="C692" s="439" t="s">
        <v>3898</v>
      </c>
      <c r="D692" s="449" t="s">
        <v>84</v>
      </c>
      <c r="E692" s="451">
        <v>0.1106</v>
      </c>
    </row>
    <row r="693" spans="1:5" x14ac:dyDescent="0.25">
      <c r="A693" s="439"/>
      <c r="B693" s="449">
        <v>94329</v>
      </c>
      <c r="C693" s="439" t="s">
        <v>3899</v>
      </c>
      <c r="D693" s="449" t="s">
        <v>84</v>
      </c>
      <c r="E693" s="451">
        <v>9.2799999999999994E-2</v>
      </c>
    </row>
    <row r="694" spans="1:5" x14ac:dyDescent="0.25">
      <c r="A694" s="439"/>
      <c r="B694" s="449">
        <v>94333</v>
      </c>
      <c r="C694" s="439" t="s">
        <v>3900</v>
      </c>
      <c r="D694" s="449" t="s">
        <v>84</v>
      </c>
      <c r="E694" s="451">
        <v>8.5000000000000006E-2</v>
      </c>
    </row>
    <row r="695" spans="1:5" x14ac:dyDescent="0.25">
      <c r="A695" s="439"/>
      <c r="B695" s="449">
        <v>94310</v>
      </c>
      <c r="C695" s="439" t="s">
        <v>3894</v>
      </c>
      <c r="D695" s="449" t="s">
        <v>84</v>
      </c>
      <c r="E695" s="451">
        <v>0.1</v>
      </c>
    </row>
    <row r="696" spans="1:5" x14ac:dyDescent="0.25">
      <c r="A696" s="439"/>
      <c r="B696" s="449">
        <v>104739</v>
      </c>
      <c r="C696" s="439" t="s">
        <v>3917</v>
      </c>
      <c r="D696" s="449" t="s">
        <v>84</v>
      </c>
      <c r="E696" s="451">
        <v>0.16739999999999999</v>
      </c>
    </row>
    <row r="697" spans="1:5" x14ac:dyDescent="0.25">
      <c r="A697" s="439"/>
      <c r="B697" s="449">
        <v>104738</v>
      </c>
      <c r="C697" s="439" t="s">
        <v>3916</v>
      </c>
      <c r="D697" s="449" t="s">
        <v>84</v>
      </c>
      <c r="E697" s="451">
        <v>0.1915</v>
      </c>
    </row>
    <row r="698" spans="1:5" x14ac:dyDescent="0.25">
      <c r="A698" s="439"/>
      <c r="B698" s="449">
        <v>94316</v>
      </c>
      <c r="C698" s="439" t="s">
        <v>3895</v>
      </c>
      <c r="D698" s="449" t="s">
        <v>84</v>
      </c>
      <c r="E698" s="451">
        <v>0.14069999999999999</v>
      </c>
    </row>
    <row r="699" spans="1:5" x14ac:dyDescent="0.25">
      <c r="A699" s="439"/>
      <c r="B699" s="449">
        <v>94318</v>
      </c>
      <c r="C699" s="439" t="s">
        <v>3896</v>
      </c>
      <c r="D699" s="449" t="s">
        <v>84</v>
      </c>
      <c r="E699" s="451">
        <v>0.1077</v>
      </c>
    </row>
    <row r="700" spans="1:5" x14ac:dyDescent="0.25">
      <c r="A700" s="439"/>
      <c r="B700" s="449">
        <v>94339</v>
      </c>
      <c r="C700" s="439" t="s">
        <v>3901</v>
      </c>
      <c r="D700" s="449" t="s">
        <v>84</v>
      </c>
      <c r="E700" s="451">
        <v>0.1208</v>
      </c>
    </row>
    <row r="701" spans="1:5" x14ac:dyDescent="0.25">
      <c r="A701" s="439"/>
      <c r="B701" s="449">
        <v>94341</v>
      </c>
      <c r="C701" s="439" t="s">
        <v>3902</v>
      </c>
      <c r="D701" s="449" t="s">
        <v>84</v>
      </c>
      <c r="E701" s="451">
        <v>9.1300000000000006E-2</v>
      </c>
    </row>
    <row r="702" spans="1:5" x14ac:dyDescent="0.25">
      <c r="A702" s="439"/>
      <c r="B702" s="449">
        <v>104742</v>
      </c>
      <c r="C702" s="439" t="s">
        <v>3920</v>
      </c>
      <c r="D702" s="449" t="s">
        <v>71</v>
      </c>
      <c r="E702" s="451">
        <v>0.2273</v>
      </c>
    </row>
    <row r="703" spans="1:5" x14ac:dyDescent="0.25">
      <c r="A703" s="439"/>
      <c r="B703" s="449">
        <v>93382</v>
      </c>
      <c r="C703" s="439" t="s">
        <v>3909</v>
      </c>
      <c r="D703" s="449" t="s">
        <v>84</v>
      </c>
      <c r="E703" s="451">
        <v>0.88049999999999995</v>
      </c>
    </row>
    <row r="704" spans="1:5" x14ac:dyDescent="0.25">
      <c r="A704" s="439"/>
      <c r="B704" s="449">
        <v>104737</v>
      </c>
      <c r="C704" s="439" t="s">
        <v>3915</v>
      </c>
      <c r="D704" s="449" t="s">
        <v>84</v>
      </c>
      <c r="E704" s="451">
        <v>0.88449999999999995</v>
      </c>
    </row>
    <row r="705" spans="1:5" x14ac:dyDescent="0.25">
      <c r="A705" s="439"/>
      <c r="B705" s="449">
        <v>93369</v>
      </c>
      <c r="C705" s="439" t="s">
        <v>3906</v>
      </c>
      <c r="D705" s="449" t="s">
        <v>84</v>
      </c>
      <c r="E705" s="451">
        <v>0.43330000000000002</v>
      </c>
    </row>
    <row r="706" spans="1:5" x14ac:dyDescent="0.25">
      <c r="A706" s="439"/>
      <c r="B706" s="449">
        <v>93373</v>
      </c>
      <c r="C706" s="439" t="s">
        <v>3908</v>
      </c>
      <c r="D706" s="449" t="s">
        <v>84</v>
      </c>
      <c r="E706" s="451">
        <v>0.4587</v>
      </c>
    </row>
    <row r="707" spans="1:5" x14ac:dyDescent="0.25">
      <c r="A707" s="439"/>
      <c r="B707" s="449">
        <v>93368</v>
      </c>
      <c r="C707" s="439" t="s">
        <v>3905</v>
      </c>
      <c r="D707" s="449" t="s">
        <v>84</v>
      </c>
      <c r="E707" s="451">
        <v>0.41470000000000001</v>
      </c>
    </row>
    <row r="708" spans="1:5" x14ac:dyDescent="0.25">
      <c r="A708" s="439"/>
      <c r="B708" s="449">
        <v>104729</v>
      </c>
      <c r="C708" s="439" t="s">
        <v>3911</v>
      </c>
      <c r="D708" s="449" t="s">
        <v>84</v>
      </c>
      <c r="E708" s="451">
        <v>0.29830000000000001</v>
      </c>
    </row>
    <row r="709" spans="1:5" x14ac:dyDescent="0.25">
      <c r="A709" s="439"/>
      <c r="B709" s="449">
        <v>93372</v>
      </c>
      <c r="C709" s="439" t="s">
        <v>3907</v>
      </c>
      <c r="D709" s="449" t="s">
        <v>84</v>
      </c>
      <c r="E709" s="451">
        <v>0.4385</v>
      </c>
    </row>
    <row r="710" spans="1:5" x14ac:dyDescent="0.25">
      <c r="A710" s="439"/>
      <c r="B710" s="449">
        <v>104731</v>
      </c>
      <c r="C710" s="439" t="s">
        <v>3913</v>
      </c>
      <c r="D710" s="449" t="s">
        <v>84</v>
      </c>
      <c r="E710" s="451">
        <v>0.29360000000000003</v>
      </c>
    </row>
    <row r="711" spans="1:5" x14ac:dyDescent="0.25">
      <c r="A711" s="439"/>
      <c r="B711" s="449">
        <v>93367</v>
      </c>
      <c r="C711" s="439" t="s">
        <v>3904</v>
      </c>
      <c r="D711" s="449" t="s">
        <v>84</v>
      </c>
      <c r="E711" s="451">
        <v>0.40629999999999999</v>
      </c>
    </row>
    <row r="712" spans="1:5" x14ac:dyDescent="0.25">
      <c r="A712" s="439"/>
      <c r="B712" s="449">
        <v>104728</v>
      </c>
      <c r="C712" s="439" t="s">
        <v>3910</v>
      </c>
      <c r="D712" s="449" t="s">
        <v>84</v>
      </c>
      <c r="E712" s="451">
        <v>0.30209999999999998</v>
      </c>
    </row>
    <row r="713" spans="1:5" x14ac:dyDescent="0.25">
      <c r="A713" s="439"/>
      <c r="B713" s="449">
        <v>104730</v>
      </c>
      <c r="C713" s="439" t="s">
        <v>3912</v>
      </c>
      <c r="D713" s="449" t="s">
        <v>84</v>
      </c>
      <c r="E713" s="451">
        <v>0.29330000000000001</v>
      </c>
    </row>
    <row r="714" spans="1:5" x14ac:dyDescent="0.25">
      <c r="A714" s="439"/>
      <c r="B714" s="449">
        <v>104732</v>
      </c>
      <c r="C714" s="439" t="s">
        <v>3914</v>
      </c>
      <c r="D714" s="449" t="s">
        <v>84</v>
      </c>
      <c r="E714" s="451">
        <v>0.2898</v>
      </c>
    </row>
    <row r="715" spans="1:5" x14ac:dyDescent="0.25">
      <c r="A715" s="439"/>
      <c r="B715" s="449">
        <v>104740</v>
      </c>
      <c r="C715" s="439" t="s">
        <v>3918</v>
      </c>
      <c r="D715" s="449" t="s">
        <v>84</v>
      </c>
      <c r="E715" s="451">
        <v>0.52769999999999995</v>
      </c>
    </row>
    <row r="716" spans="1:5" x14ac:dyDescent="0.25">
      <c r="A716" s="439"/>
      <c r="B716" s="449">
        <v>104741</v>
      </c>
      <c r="C716" s="439" t="s">
        <v>3919</v>
      </c>
      <c r="D716" s="449" t="s">
        <v>84</v>
      </c>
      <c r="E716" s="451">
        <v>0.45319999999999999</v>
      </c>
    </row>
    <row r="717" spans="1:5" x14ac:dyDescent="0.25">
      <c r="A717" s="439"/>
      <c r="B717" s="449">
        <v>93381</v>
      </c>
      <c r="C717" s="439" t="s">
        <v>12587</v>
      </c>
      <c r="D717" s="449" t="s">
        <v>84</v>
      </c>
      <c r="E717" s="451">
        <v>0.52949999999999997</v>
      </c>
    </row>
    <row r="718" spans="1:5" x14ac:dyDescent="0.25">
      <c r="A718" s="439"/>
      <c r="B718" s="449">
        <v>93379</v>
      </c>
      <c r="C718" s="439" t="s">
        <v>12588</v>
      </c>
      <c r="D718" s="449" t="s">
        <v>84</v>
      </c>
      <c r="E718" s="451">
        <v>0.52459999999999996</v>
      </c>
    </row>
    <row r="719" spans="1:5" x14ac:dyDescent="0.25">
      <c r="A719" s="439"/>
      <c r="B719" s="449">
        <v>93380</v>
      </c>
      <c r="C719" s="439" t="s">
        <v>12589</v>
      </c>
      <c r="D719" s="449" t="s">
        <v>84</v>
      </c>
      <c r="E719" s="451">
        <v>0.52229999999999999</v>
      </c>
    </row>
    <row r="720" spans="1:5" x14ac:dyDescent="0.25">
      <c r="A720" s="439"/>
      <c r="B720" s="449">
        <v>93378</v>
      </c>
      <c r="C720" s="439" t="s">
        <v>12590</v>
      </c>
      <c r="D720" s="449" t="s">
        <v>84</v>
      </c>
      <c r="E720" s="451">
        <v>0.52229999999999999</v>
      </c>
    </row>
    <row r="721" spans="1:5" x14ac:dyDescent="0.25">
      <c r="A721" s="439"/>
      <c r="B721" s="449">
        <v>104733</v>
      </c>
      <c r="C721" s="439" t="s">
        <v>12591</v>
      </c>
      <c r="D721" s="449" t="s">
        <v>84</v>
      </c>
      <c r="E721" s="451">
        <v>0.42680000000000001</v>
      </c>
    </row>
    <row r="722" spans="1:5" x14ac:dyDescent="0.25">
      <c r="A722" s="439"/>
      <c r="B722" s="449">
        <v>104735</v>
      </c>
      <c r="C722" s="439" t="s">
        <v>12592</v>
      </c>
      <c r="D722" s="449" t="s">
        <v>84</v>
      </c>
      <c r="E722" s="451">
        <v>0.39340000000000003</v>
      </c>
    </row>
    <row r="723" spans="1:5" x14ac:dyDescent="0.25">
      <c r="A723" s="439"/>
      <c r="B723" s="449">
        <v>104734</v>
      </c>
      <c r="C723" s="439" t="s">
        <v>12593</v>
      </c>
      <c r="D723" s="449" t="s">
        <v>84</v>
      </c>
      <c r="E723" s="451">
        <v>0.40989999999999999</v>
      </c>
    </row>
    <row r="724" spans="1:5" x14ac:dyDescent="0.25">
      <c r="A724" s="439"/>
      <c r="B724" s="449">
        <v>104736</v>
      </c>
      <c r="C724" s="439" t="s">
        <v>12594</v>
      </c>
      <c r="D724" s="449" t="s">
        <v>84</v>
      </c>
      <c r="E724" s="451">
        <v>0.37159999999999999</v>
      </c>
    </row>
    <row r="725" spans="1:5" x14ac:dyDescent="0.25">
      <c r="A725" s="439"/>
      <c r="B725" s="449">
        <v>105732</v>
      </c>
      <c r="C725" s="439" t="s">
        <v>5978</v>
      </c>
      <c r="D725" s="449" t="s">
        <v>84</v>
      </c>
      <c r="E725" s="451">
        <v>4.5499999999999999E-2</v>
      </c>
    </row>
    <row r="726" spans="1:5" x14ac:dyDescent="0.25">
      <c r="A726" s="439"/>
      <c r="B726" s="449">
        <v>96397</v>
      </c>
      <c r="C726" s="439" t="s">
        <v>5880</v>
      </c>
      <c r="D726" s="449" t="s">
        <v>84</v>
      </c>
      <c r="E726" s="451">
        <v>3.9600000000000003E-2</v>
      </c>
    </row>
    <row r="727" spans="1:5" x14ac:dyDescent="0.25">
      <c r="A727" s="439"/>
      <c r="B727" s="449">
        <v>105735</v>
      </c>
      <c r="C727" s="439" t="s">
        <v>5981</v>
      </c>
      <c r="D727" s="449" t="s">
        <v>84</v>
      </c>
      <c r="E727" s="451">
        <v>3.6600000000000001E-2</v>
      </c>
    </row>
    <row r="728" spans="1:5" x14ac:dyDescent="0.25">
      <c r="A728" s="439"/>
      <c r="B728" s="449">
        <v>105727</v>
      </c>
      <c r="C728" s="439" t="s">
        <v>5973</v>
      </c>
      <c r="D728" s="449" t="s">
        <v>84</v>
      </c>
      <c r="E728" s="451">
        <v>5.8599999999999999E-2</v>
      </c>
    </row>
    <row r="729" spans="1:5" x14ac:dyDescent="0.25">
      <c r="A729" s="439"/>
      <c r="B729" s="449">
        <v>96396</v>
      </c>
      <c r="C729" s="439" t="s">
        <v>5879</v>
      </c>
      <c r="D729" s="449" t="s">
        <v>84</v>
      </c>
      <c r="E729" s="451">
        <v>5.2600000000000001E-2</v>
      </c>
    </row>
    <row r="730" spans="1:5" x14ac:dyDescent="0.25">
      <c r="A730" s="439"/>
      <c r="B730" s="449">
        <v>105730</v>
      </c>
      <c r="C730" s="439" t="s">
        <v>5976</v>
      </c>
      <c r="D730" s="449" t="s">
        <v>84</v>
      </c>
      <c r="E730" s="451">
        <v>4.9399999999999999E-2</v>
      </c>
    </row>
    <row r="731" spans="1:5" x14ac:dyDescent="0.25">
      <c r="A731" s="439"/>
      <c r="B731" s="449">
        <v>105737</v>
      </c>
      <c r="C731" s="439" t="s">
        <v>5983</v>
      </c>
      <c r="D731" s="449" t="s">
        <v>84</v>
      </c>
      <c r="E731" s="451">
        <v>3.6499999999999998E-2</v>
      </c>
    </row>
    <row r="732" spans="1:5" x14ac:dyDescent="0.25">
      <c r="A732" s="439"/>
      <c r="B732" s="449">
        <v>96398</v>
      </c>
      <c r="C732" s="439" t="s">
        <v>5881</v>
      </c>
      <c r="D732" s="449" t="s">
        <v>84</v>
      </c>
      <c r="E732" s="451">
        <v>3.3300000000000003E-2</v>
      </c>
    </row>
    <row r="733" spans="1:5" x14ac:dyDescent="0.25">
      <c r="A733" s="439"/>
      <c r="B733" s="449">
        <v>105740</v>
      </c>
      <c r="C733" s="439" t="s">
        <v>5986</v>
      </c>
      <c r="D733" s="449" t="s">
        <v>84</v>
      </c>
      <c r="E733" s="451">
        <v>3.1699999999999999E-2</v>
      </c>
    </row>
    <row r="734" spans="1:5" x14ac:dyDescent="0.25">
      <c r="A734" s="439"/>
      <c r="B734" s="449">
        <v>105749</v>
      </c>
      <c r="C734" s="439" t="s">
        <v>5995</v>
      </c>
      <c r="D734" s="449" t="s">
        <v>84</v>
      </c>
      <c r="E734" s="451">
        <v>6.9099999999999995E-2</v>
      </c>
    </row>
    <row r="735" spans="1:5" x14ac:dyDescent="0.25">
      <c r="A735" s="439"/>
      <c r="B735" s="449">
        <v>96400</v>
      </c>
      <c r="C735" s="439" t="s">
        <v>5883</v>
      </c>
      <c r="D735" s="449" t="s">
        <v>84</v>
      </c>
      <c r="E735" s="451">
        <v>6.6100000000000006E-2</v>
      </c>
    </row>
    <row r="736" spans="1:5" x14ac:dyDescent="0.25">
      <c r="A736" s="439"/>
      <c r="B736" s="449">
        <v>105752</v>
      </c>
      <c r="C736" s="439" t="s">
        <v>5998</v>
      </c>
      <c r="D736" s="449" t="s">
        <v>84</v>
      </c>
      <c r="E736" s="451">
        <v>6.3100000000000003E-2</v>
      </c>
    </row>
    <row r="737" spans="1:5" x14ac:dyDescent="0.25">
      <c r="A737" s="439"/>
      <c r="B737" s="449">
        <v>105754</v>
      </c>
      <c r="C737" s="439" t="s">
        <v>6000</v>
      </c>
      <c r="D737" s="449" t="s">
        <v>84</v>
      </c>
      <c r="E737" s="451">
        <v>5.9700000000000003E-2</v>
      </c>
    </row>
    <row r="738" spans="1:5" x14ac:dyDescent="0.25">
      <c r="A738" s="439"/>
      <c r="B738" s="449">
        <v>105742</v>
      </c>
      <c r="C738" s="439" t="s">
        <v>5988</v>
      </c>
      <c r="D738" s="449" t="s">
        <v>84</v>
      </c>
      <c r="E738" s="451">
        <v>6.2199999999999998E-2</v>
      </c>
    </row>
    <row r="739" spans="1:5" x14ac:dyDescent="0.25">
      <c r="A739" s="439"/>
      <c r="B739" s="449">
        <v>96399</v>
      </c>
      <c r="C739" s="439" t="s">
        <v>5882</v>
      </c>
      <c r="D739" s="449" t="s">
        <v>84</v>
      </c>
      <c r="E739" s="451">
        <v>5.7099999999999998E-2</v>
      </c>
    </row>
    <row r="740" spans="1:5" x14ac:dyDescent="0.25">
      <c r="A740" s="439"/>
      <c r="B740" s="449">
        <v>105745</v>
      </c>
      <c r="C740" s="439" t="s">
        <v>5991</v>
      </c>
      <c r="D740" s="449" t="s">
        <v>84</v>
      </c>
      <c r="E740" s="451">
        <v>5.21E-2</v>
      </c>
    </row>
    <row r="741" spans="1:5" x14ac:dyDescent="0.25">
      <c r="A741" s="439"/>
      <c r="B741" s="449">
        <v>105747</v>
      </c>
      <c r="C741" s="439" t="s">
        <v>5993</v>
      </c>
      <c r="D741" s="449" t="s">
        <v>84</v>
      </c>
      <c r="E741" s="451">
        <v>4.6800000000000001E-2</v>
      </c>
    </row>
    <row r="742" spans="1:5" x14ac:dyDescent="0.25">
      <c r="A742" s="439"/>
      <c r="B742" s="449">
        <v>105657</v>
      </c>
      <c r="C742" s="439" t="s">
        <v>5939</v>
      </c>
      <c r="D742" s="449" t="s">
        <v>84</v>
      </c>
      <c r="E742" s="451">
        <v>7.5399999999999995E-2</v>
      </c>
    </row>
    <row r="743" spans="1:5" x14ac:dyDescent="0.25">
      <c r="A743" s="439"/>
      <c r="B743" s="449">
        <v>100566</v>
      </c>
      <c r="C743" s="439" t="s">
        <v>5886</v>
      </c>
      <c r="D743" s="449" t="s">
        <v>84</v>
      </c>
      <c r="E743" s="451">
        <v>5.9700000000000003E-2</v>
      </c>
    </row>
    <row r="744" spans="1:5" x14ac:dyDescent="0.25">
      <c r="A744" s="439"/>
      <c r="B744" s="449">
        <v>105666</v>
      </c>
      <c r="C744" s="439" t="s">
        <v>5948</v>
      </c>
      <c r="D744" s="449" t="s">
        <v>84</v>
      </c>
      <c r="E744" s="451">
        <v>5.1400000000000001E-2</v>
      </c>
    </row>
    <row r="745" spans="1:5" x14ac:dyDescent="0.25">
      <c r="A745" s="439"/>
      <c r="B745" s="449">
        <v>105639</v>
      </c>
      <c r="C745" s="439" t="s">
        <v>10969</v>
      </c>
      <c r="D745" s="449" t="s">
        <v>84</v>
      </c>
      <c r="E745" s="451">
        <v>4.6800000000000001E-2</v>
      </c>
    </row>
    <row r="746" spans="1:5" x14ac:dyDescent="0.25">
      <c r="A746" s="439"/>
      <c r="B746" s="449">
        <v>105645</v>
      </c>
      <c r="C746" s="439" t="s">
        <v>10970</v>
      </c>
      <c r="D746" s="449" t="s">
        <v>84</v>
      </c>
      <c r="E746" s="451">
        <v>4.19E-2</v>
      </c>
    </row>
    <row r="747" spans="1:5" x14ac:dyDescent="0.25">
      <c r="A747" s="439"/>
      <c r="B747" s="449">
        <v>105651</v>
      </c>
      <c r="C747" s="439" t="s">
        <v>10971</v>
      </c>
      <c r="D747" s="449" t="s">
        <v>84</v>
      </c>
      <c r="E747" s="451">
        <v>3.9199999999999999E-2</v>
      </c>
    </row>
    <row r="748" spans="1:5" x14ac:dyDescent="0.25">
      <c r="A748" s="439"/>
      <c r="B748" s="449">
        <v>105658</v>
      </c>
      <c r="C748" s="439" t="s">
        <v>5940</v>
      </c>
      <c r="D748" s="449" t="s">
        <v>84</v>
      </c>
      <c r="E748" s="451">
        <v>6.3100000000000003E-2</v>
      </c>
    </row>
    <row r="749" spans="1:5" x14ac:dyDescent="0.25">
      <c r="A749" s="439"/>
      <c r="B749" s="449">
        <v>100567</v>
      </c>
      <c r="C749" s="439" t="s">
        <v>5887</v>
      </c>
      <c r="D749" s="449" t="s">
        <v>84</v>
      </c>
      <c r="E749" s="451">
        <v>4.9700000000000001E-2</v>
      </c>
    </row>
    <row r="750" spans="1:5" x14ac:dyDescent="0.25">
      <c r="A750" s="439"/>
      <c r="B750" s="449">
        <v>105667</v>
      </c>
      <c r="C750" s="439" t="s">
        <v>5949</v>
      </c>
      <c r="D750" s="449" t="s">
        <v>84</v>
      </c>
      <c r="E750" s="451">
        <v>4.2599999999999999E-2</v>
      </c>
    </row>
    <row r="751" spans="1:5" x14ac:dyDescent="0.25">
      <c r="A751" s="439"/>
      <c r="B751" s="449">
        <v>105640</v>
      </c>
      <c r="C751" s="439" t="s">
        <v>10972</v>
      </c>
      <c r="D751" s="449" t="s">
        <v>84</v>
      </c>
      <c r="E751" s="451">
        <v>4.0399999999999998E-2</v>
      </c>
    </row>
    <row r="752" spans="1:5" x14ac:dyDescent="0.25">
      <c r="A752" s="439"/>
      <c r="B752" s="449">
        <v>105646</v>
      </c>
      <c r="C752" s="439" t="s">
        <v>10973</v>
      </c>
      <c r="D752" s="449" t="s">
        <v>84</v>
      </c>
      <c r="E752" s="451">
        <v>3.5999999999999997E-2</v>
      </c>
    </row>
    <row r="753" spans="1:5" x14ac:dyDescent="0.25">
      <c r="A753" s="439"/>
      <c r="B753" s="449">
        <v>105652</v>
      </c>
      <c r="C753" s="439" t="s">
        <v>10974</v>
      </c>
      <c r="D753" s="449" t="s">
        <v>84</v>
      </c>
      <c r="E753" s="451">
        <v>3.3700000000000001E-2</v>
      </c>
    </row>
    <row r="754" spans="1:5" x14ac:dyDescent="0.25">
      <c r="A754" s="439"/>
      <c r="B754" s="449">
        <v>105659</v>
      </c>
      <c r="C754" s="439" t="s">
        <v>5941</v>
      </c>
      <c r="D754" s="449" t="s">
        <v>84</v>
      </c>
      <c r="E754" s="451">
        <v>5.4399999999999997E-2</v>
      </c>
    </row>
    <row r="755" spans="1:5" x14ac:dyDescent="0.25">
      <c r="A755" s="439"/>
      <c r="B755" s="449">
        <v>100568</v>
      </c>
      <c r="C755" s="439" t="s">
        <v>5888</v>
      </c>
      <c r="D755" s="449" t="s">
        <v>84</v>
      </c>
      <c r="E755" s="451">
        <v>4.2599999999999999E-2</v>
      </c>
    </row>
    <row r="756" spans="1:5" x14ac:dyDescent="0.25">
      <c r="A756" s="439"/>
      <c r="B756" s="449">
        <v>105668</v>
      </c>
      <c r="C756" s="439" t="s">
        <v>5950</v>
      </c>
      <c r="D756" s="449" t="s">
        <v>84</v>
      </c>
      <c r="E756" s="451">
        <v>3.6499999999999998E-2</v>
      </c>
    </row>
    <row r="757" spans="1:5" x14ac:dyDescent="0.25">
      <c r="A757" s="439"/>
      <c r="B757" s="449">
        <v>105641</v>
      </c>
      <c r="C757" s="439" t="s">
        <v>10975</v>
      </c>
      <c r="D757" s="449" t="s">
        <v>84</v>
      </c>
      <c r="E757" s="451">
        <v>3.5499999999999997E-2</v>
      </c>
    </row>
    <row r="758" spans="1:5" x14ac:dyDescent="0.25">
      <c r="A758" s="439"/>
      <c r="B758" s="449">
        <v>105647</v>
      </c>
      <c r="C758" s="439" t="s">
        <v>10976</v>
      </c>
      <c r="D758" s="449" t="s">
        <v>84</v>
      </c>
      <c r="E758" s="451">
        <v>3.1600000000000003E-2</v>
      </c>
    </row>
    <row r="759" spans="1:5" x14ac:dyDescent="0.25">
      <c r="A759" s="439"/>
      <c r="B759" s="449">
        <v>105653</v>
      </c>
      <c r="C759" s="439" t="s">
        <v>10977</v>
      </c>
      <c r="D759" s="449" t="s">
        <v>84</v>
      </c>
      <c r="E759" s="451">
        <v>2.9499999999999998E-2</v>
      </c>
    </row>
    <row r="760" spans="1:5" x14ac:dyDescent="0.25">
      <c r="A760" s="439"/>
      <c r="B760" s="449">
        <v>105710</v>
      </c>
      <c r="C760" s="439" t="s">
        <v>5969</v>
      </c>
      <c r="D760" s="449" t="s">
        <v>84</v>
      </c>
      <c r="E760" s="451">
        <v>0.12870000000000001</v>
      </c>
    </row>
    <row r="761" spans="1:5" x14ac:dyDescent="0.25">
      <c r="A761" s="439"/>
      <c r="B761" s="449">
        <v>100564</v>
      </c>
      <c r="C761" s="439" t="s">
        <v>5884</v>
      </c>
      <c r="D761" s="449" t="s">
        <v>84</v>
      </c>
      <c r="E761" s="451">
        <v>0.10489999999999999</v>
      </c>
    </row>
    <row r="762" spans="1:5" x14ac:dyDescent="0.25">
      <c r="A762" s="439"/>
      <c r="B762" s="449">
        <v>105711</v>
      </c>
      <c r="C762" s="439" t="s">
        <v>5970</v>
      </c>
      <c r="D762" s="449" t="s">
        <v>84</v>
      </c>
      <c r="E762" s="451">
        <v>9.1700000000000004E-2</v>
      </c>
    </row>
    <row r="763" spans="1:5" x14ac:dyDescent="0.25">
      <c r="A763" s="439"/>
      <c r="B763" s="449">
        <v>105705</v>
      </c>
      <c r="C763" s="439" t="s">
        <v>10978</v>
      </c>
      <c r="D763" s="449" t="s">
        <v>84</v>
      </c>
      <c r="E763" s="451">
        <v>6.8699999999999997E-2</v>
      </c>
    </row>
    <row r="764" spans="1:5" x14ac:dyDescent="0.25">
      <c r="A764" s="439"/>
      <c r="B764" s="449">
        <v>105706</v>
      </c>
      <c r="C764" s="439" t="s">
        <v>10979</v>
      </c>
      <c r="D764" s="449" t="s">
        <v>84</v>
      </c>
      <c r="E764" s="451">
        <v>6.1899999999999997E-2</v>
      </c>
    </row>
    <row r="765" spans="1:5" x14ac:dyDescent="0.25">
      <c r="A765" s="439"/>
      <c r="B765" s="449">
        <v>105708</v>
      </c>
      <c r="C765" s="439" t="s">
        <v>10980</v>
      </c>
      <c r="D765" s="449" t="s">
        <v>84</v>
      </c>
      <c r="E765" s="451">
        <v>5.8299999999999998E-2</v>
      </c>
    </row>
    <row r="766" spans="1:5" x14ac:dyDescent="0.25">
      <c r="A766" s="439"/>
      <c r="B766" s="449">
        <v>105690</v>
      </c>
      <c r="C766" s="439" t="s">
        <v>5954</v>
      </c>
      <c r="D766" s="449" t="s">
        <v>84</v>
      </c>
      <c r="E766" s="451">
        <v>8.0799999999999997E-2</v>
      </c>
    </row>
    <row r="767" spans="1:5" x14ac:dyDescent="0.25">
      <c r="A767" s="439"/>
      <c r="B767" s="449">
        <v>100569</v>
      </c>
      <c r="C767" s="439" t="s">
        <v>5889</v>
      </c>
      <c r="D767" s="449" t="s">
        <v>84</v>
      </c>
      <c r="E767" s="451">
        <v>6.4199999999999993E-2</v>
      </c>
    </row>
    <row r="768" spans="1:5" x14ac:dyDescent="0.25">
      <c r="A768" s="439"/>
      <c r="B768" s="449">
        <v>105699</v>
      </c>
      <c r="C768" s="439" t="s">
        <v>5963</v>
      </c>
      <c r="D768" s="449" t="s">
        <v>84</v>
      </c>
      <c r="E768" s="451">
        <v>5.5300000000000002E-2</v>
      </c>
    </row>
    <row r="769" spans="1:5" x14ac:dyDescent="0.25">
      <c r="A769" s="439"/>
      <c r="B769" s="449">
        <v>105672</v>
      </c>
      <c r="C769" s="439" t="s">
        <v>10981</v>
      </c>
      <c r="D769" s="449" t="s">
        <v>84</v>
      </c>
      <c r="E769" s="451">
        <v>5.1299999999999998E-2</v>
      </c>
    </row>
    <row r="770" spans="1:5" x14ac:dyDescent="0.25">
      <c r="A770" s="439"/>
      <c r="B770" s="449">
        <v>105678</v>
      </c>
      <c r="C770" s="439" t="s">
        <v>10982</v>
      </c>
      <c r="D770" s="449" t="s">
        <v>84</v>
      </c>
      <c r="E770" s="451">
        <v>4.5999999999999999E-2</v>
      </c>
    </row>
    <row r="771" spans="1:5" x14ac:dyDescent="0.25">
      <c r="A771" s="439"/>
      <c r="B771" s="449">
        <v>105684</v>
      </c>
      <c r="C771" s="439" t="s">
        <v>10983</v>
      </c>
      <c r="D771" s="449" t="s">
        <v>84</v>
      </c>
      <c r="E771" s="451">
        <v>4.3099999999999999E-2</v>
      </c>
    </row>
    <row r="772" spans="1:5" x14ac:dyDescent="0.25">
      <c r="A772" s="439"/>
      <c r="B772" s="449">
        <v>105691</v>
      </c>
      <c r="C772" s="439" t="s">
        <v>5955</v>
      </c>
      <c r="D772" s="449" t="s">
        <v>84</v>
      </c>
      <c r="E772" s="451">
        <v>6.6799999999999998E-2</v>
      </c>
    </row>
    <row r="773" spans="1:5" x14ac:dyDescent="0.25">
      <c r="A773" s="439"/>
      <c r="B773" s="449">
        <v>100570</v>
      </c>
      <c r="C773" s="439" t="s">
        <v>5890</v>
      </c>
      <c r="D773" s="449" t="s">
        <v>84</v>
      </c>
      <c r="E773" s="451">
        <v>5.2699999999999997E-2</v>
      </c>
    </row>
    <row r="774" spans="1:5" x14ac:dyDescent="0.25">
      <c r="A774" s="439"/>
      <c r="B774" s="449">
        <v>105700</v>
      </c>
      <c r="C774" s="439" t="s">
        <v>5964</v>
      </c>
      <c r="D774" s="449" t="s">
        <v>84</v>
      </c>
      <c r="E774" s="451">
        <v>4.5199999999999997E-2</v>
      </c>
    </row>
    <row r="775" spans="1:5" x14ac:dyDescent="0.25">
      <c r="A775" s="439"/>
      <c r="B775" s="449">
        <v>105673</v>
      </c>
      <c r="C775" s="439" t="s">
        <v>10984</v>
      </c>
      <c r="D775" s="449" t="s">
        <v>84</v>
      </c>
      <c r="E775" s="451">
        <v>4.36E-2</v>
      </c>
    </row>
    <row r="776" spans="1:5" x14ac:dyDescent="0.25">
      <c r="A776" s="439"/>
      <c r="B776" s="449">
        <v>105679</v>
      </c>
      <c r="C776" s="439" t="s">
        <v>10985</v>
      </c>
      <c r="D776" s="449" t="s">
        <v>84</v>
      </c>
      <c r="E776" s="451">
        <v>3.9E-2</v>
      </c>
    </row>
    <row r="777" spans="1:5" x14ac:dyDescent="0.25">
      <c r="A777" s="439"/>
      <c r="B777" s="449">
        <v>105685</v>
      </c>
      <c r="C777" s="439" t="s">
        <v>10986</v>
      </c>
      <c r="D777" s="449" t="s">
        <v>84</v>
      </c>
      <c r="E777" s="451">
        <v>3.6499999999999998E-2</v>
      </c>
    </row>
    <row r="778" spans="1:5" x14ac:dyDescent="0.25">
      <c r="A778" s="439"/>
      <c r="B778" s="449">
        <v>105692</v>
      </c>
      <c r="C778" s="439" t="s">
        <v>5956</v>
      </c>
      <c r="D778" s="449" t="s">
        <v>84</v>
      </c>
      <c r="E778" s="451">
        <v>5.7099999999999998E-2</v>
      </c>
    </row>
    <row r="779" spans="1:5" x14ac:dyDescent="0.25">
      <c r="A779" s="439"/>
      <c r="B779" s="449">
        <v>100571</v>
      </c>
      <c r="C779" s="439" t="s">
        <v>5891</v>
      </c>
      <c r="D779" s="449" t="s">
        <v>84</v>
      </c>
      <c r="E779" s="451">
        <v>4.48E-2</v>
      </c>
    </row>
    <row r="780" spans="1:5" x14ac:dyDescent="0.25">
      <c r="A780" s="439"/>
      <c r="B780" s="449">
        <v>105701</v>
      </c>
      <c r="C780" s="439" t="s">
        <v>5965</v>
      </c>
      <c r="D780" s="449" t="s">
        <v>84</v>
      </c>
      <c r="E780" s="451">
        <v>3.8300000000000001E-2</v>
      </c>
    </row>
    <row r="781" spans="1:5" x14ac:dyDescent="0.25">
      <c r="A781" s="439"/>
      <c r="B781" s="449">
        <v>105674</v>
      </c>
      <c r="C781" s="439" t="s">
        <v>10987</v>
      </c>
      <c r="D781" s="449" t="s">
        <v>84</v>
      </c>
      <c r="E781" s="451">
        <v>3.7900000000000003E-2</v>
      </c>
    </row>
    <row r="782" spans="1:5" x14ac:dyDescent="0.25">
      <c r="A782" s="439"/>
      <c r="B782" s="449">
        <v>105680</v>
      </c>
      <c r="C782" s="439" t="s">
        <v>10988</v>
      </c>
      <c r="D782" s="449" t="s">
        <v>84</v>
      </c>
      <c r="E782" s="451">
        <v>3.3799999999999997E-2</v>
      </c>
    </row>
    <row r="783" spans="1:5" x14ac:dyDescent="0.25">
      <c r="A783" s="439"/>
      <c r="B783" s="449">
        <v>105686</v>
      </c>
      <c r="C783" s="439" t="s">
        <v>10989</v>
      </c>
      <c r="D783" s="449" t="s">
        <v>84</v>
      </c>
      <c r="E783" s="451">
        <v>3.1600000000000003E-2</v>
      </c>
    </row>
    <row r="784" spans="1:5" x14ac:dyDescent="0.25">
      <c r="A784" s="439"/>
      <c r="B784" s="449">
        <v>105718</v>
      </c>
      <c r="C784" s="439" t="s">
        <v>5972</v>
      </c>
      <c r="D784" s="449" t="s">
        <v>84</v>
      </c>
      <c r="E784" s="451">
        <v>0.14599999999999999</v>
      </c>
    </row>
    <row r="785" spans="1:5" x14ac:dyDescent="0.25">
      <c r="A785" s="439"/>
      <c r="B785" s="449">
        <v>100565</v>
      </c>
      <c r="C785" s="439" t="s">
        <v>5885</v>
      </c>
      <c r="D785" s="449" t="s">
        <v>84</v>
      </c>
      <c r="E785" s="451">
        <v>0.1202</v>
      </c>
    </row>
    <row r="786" spans="1:5" x14ac:dyDescent="0.25">
      <c r="A786" s="439"/>
      <c r="B786" s="449">
        <v>105581</v>
      </c>
      <c r="C786" s="439" t="s">
        <v>5913</v>
      </c>
      <c r="D786" s="449" t="s">
        <v>84</v>
      </c>
      <c r="E786" s="451">
        <v>0.1056</v>
      </c>
    </row>
    <row r="787" spans="1:5" x14ac:dyDescent="0.25">
      <c r="A787" s="439"/>
      <c r="B787" s="449">
        <v>105713</v>
      </c>
      <c r="C787" s="439" t="s">
        <v>10990</v>
      </c>
      <c r="D787" s="449" t="s">
        <v>84</v>
      </c>
      <c r="E787" s="451">
        <v>7.9500000000000001E-2</v>
      </c>
    </row>
    <row r="788" spans="1:5" x14ac:dyDescent="0.25">
      <c r="A788" s="439"/>
      <c r="B788" s="449">
        <v>105714</v>
      </c>
      <c r="C788" s="439" t="s">
        <v>10991</v>
      </c>
      <c r="D788" s="449" t="s">
        <v>84</v>
      </c>
      <c r="E788" s="451">
        <v>7.1900000000000006E-2</v>
      </c>
    </row>
    <row r="789" spans="1:5" x14ac:dyDescent="0.25">
      <c r="A789" s="439"/>
      <c r="B789" s="449">
        <v>105716</v>
      </c>
      <c r="C789" s="439" t="s">
        <v>10992</v>
      </c>
      <c r="D789" s="449" t="s">
        <v>84</v>
      </c>
      <c r="E789" s="451">
        <v>6.7799999999999999E-2</v>
      </c>
    </row>
    <row r="790" spans="1:5" x14ac:dyDescent="0.25">
      <c r="A790" s="439"/>
      <c r="B790" s="449">
        <v>105624</v>
      </c>
      <c r="C790" s="439" t="s">
        <v>5926</v>
      </c>
      <c r="D790" s="449" t="s">
        <v>84</v>
      </c>
      <c r="E790" s="451">
        <v>5.8299999999999998E-2</v>
      </c>
    </row>
    <row r="791" spans="1:5" x14ac:dyDescent="0.25">
      <c r="A791" s="439"/>
      <c r="B791" s="449">
        <v>96391</v>
      </c>
      <c r="C791" s="439" t="s">
        <v>5877</v>
      </c>
      <c r="D791" s="449" t="s">
        <v>84</v>
      </c>
      <c r="E791" s="451">
        <v>4.0399999999999998E-2</v>
      </c>
    </row>
    <row r="792" spans="1:5" x14ac:dyDescent="0.25">
      <c r="A792" s="439"/>
      <c r="B792" s="449">
        <v>105632</v>
      </c>
      <c r="C792" s="439" t="s">
        <v>5934</v>
      </c>
      <c r="D792" s="449" t="s">
        <v>84</v>
      </c>
      <c r="E792" s="451">
        <v>3.8800000000000001E-2</v>
      </c>
    </row>
    <row r="793" spans="1:5" x14ac:dyDescent="0.25">
      <c r="A793" s="439"/>
      <c r="B793" s="449">
        <v>105601</v>
      </c>
      <c r="C793" s="439" t="s">
        <v>10993</v>
      </c>
      <c r="D793" s="449" t="s">
        <v>84</v>
      </c>
      <c r="E793" s="451">
        <v>5.7299999999999997E-2</v>
      </c>
    </row>
    <row r="794" spans="1:5" x14ac:dyDescent="0.25">
      <c r="A794" s="439"/>
      <c r="B794" s="449">
        <v>105609</v>
      </c>
      <c r="C794" s="439" t="s">
        <v>10994</v>
      </c>
      <c r="D794" s="449" t="s">
        <v>84</v>
      </c>
      <c r="E794" s="451">
        <v>5.2299999999999999E-2</v>
      </c>
    </row>
    <row r="795" spans="1:5" x14ac:dyDescent="0.25">
      <c r="A795" s="439"/>
      <c r="B795" s="449">
        <v>105617</v>
      </c>
      <c r="C795" s="439" t="s">
        <v>10995</v>
      </c>
      <c r="D795" s="449" t="s">
        <v>84</v>
      </c>
      <c r="E795" s="451">
        <v>4.8599999999999997E-2</v>
      </c>
    </row>
    <row r="796" spans="1:5" x14ac:dyDescent="0.25">
      <c r="A796" s="439"/>
      <c r="B796" s="449">
        <v>105625</v>
      </c>
      <c r="C796" s="439" t="s">
        <v>5927</v>
      </c>
      <c r="D796" s="449" t="s">
        <v>84</v>
      </c>
      <c r="E796" s="451">
        <v>4.5900000000000003E-2</v>
      </c>
    </row>
    <row r="797" spans="1:5" x14ac:dyDescent="0.25">
      <c r="A797" s="439"/>
      <c r="B797" s="449">
        <v>96392</v>
      </c>
      <c r="C797" s="439" t="s">
        <v>5878</v>
      </c>
      <c r="D797" s="449" t="s">
        <v>84</v>
      </c>
      <c r="E797" s="451">
        <v>3.15E-2</v>
      </c>
    </row>
    <row r="798" spans="1:5" x14ac:dyDescent="0.25">
      <c r="A798" s="439"/>
      <c r="B798" s="449">
        <v>105633</v>
      </c>
      <c r="C798" s="439" t="s">
        <v>5935</v>
      </c>
      <c r="D798" s="449" t="s">
        <v>84</v>
      </c>
      <c r="E798" s="451">
        <v>3.0200000000000001E-2</v>
      </c>
    </row>
    <row r="799" spans="1:5" x14ac:dyDescent="0.25">
      <c r="A799" s="439"/>
      <c r="B799" s="449">
        <v>105602</v>
      </c>
      <c r="C799" s="439" t="s">
        <v>10996</v>
      </c>
      <c r="D799" s="449" t="s">
        <v>84</v>
      </c>
      <c r="E799" s="451">
        <v>4.4699999999999997E-2</v>
      </c>
    </row>
    <row r="800" spans="1:5" x14ac:dyDescent="0.25">
      <c r="A800" s="439"/>
      <c r="B800" s="449">
        <v>105610</v>
      </c>
      <c r="C800" s="439" t="s">
        <v>10997</v>
      </c>
      <c r="D800" s="449" t="s">
        <v>84</v>
      </c>
      <c r="E800" s="451">
        <v>4.0599999999999997E-2</v>
      </c>
    </row>
    <row r="801" spans="1:5" x14ac:dyDescent="0.25">
      <c r="A801" s="439"/>
      <c r="B801" s="449">
        <v>105618</v>
      </c>
      <c r="C801" s="439" t="s">
        <v>10998</v>
      </c>
      <c r="D801" s="449" t="s">
        <v>84</v>
      </c>
      <c r="E801" s="451">
        <v>3.7699999999999997E-2</v>
      </c>
    </row>
    <row r="802" spans="1:5" x14ac:dyDescent="0.25">
      <c r="A802" s="439"/>
      <c r="B802" s="449">
        <v>105571</v>
      </c>
      <c r="C802" s="439" t="s">
        <v>5903</v>
      </c>
      <c r="D802" s="449" t="s">
        <v>84</v>
      </c>
      <c r="E802" s="451">
        <v>0.1313</v>
      </c>
    </row>
    <row r="803" spans="1:5" x14ac:dyDescent="0.25">
      <c r="A803" s="439"/>
      <c r="B803" s="449">
        <v>96389</v>
      </c>
      <c r="C803" s="439" t="s">
        <v>5875</v>
      </c>
      <c r="D803" s="449" t="s">
        <v>84</v>
      </c>
      <c r="E803" s="451">
        <v>9.6299999999999997E-2</v>
      </c>
    </row>
    <row r="804" spans="1:5" x14ac:dyDescent="0.25">
      <c r="A804" s="439"/>
      <c r="B804" s="449">
        <v>105575</v>
      </c>
      <c r="C804" s="439" t="s">
        <v>5907</v>
      </c>
      <c r="D804" s="449" t="s">
        <v>84</v>
      </c>
      <c r="E804" s="451">
        <v>9.3399999999999997E-2</v>
      </c>
    </row>
    <row r="805" spans="1:5" x14ac:dyDescent="0.25">
      <c r="A805" s="439"/>
      <c r="B805" s="449">
        <v>105599</v>
      </c>
      <c r="C805" s="439" t="s">
        <v>10999</v>
      </c>
      <c r="D805" s="449" t="s">
        <v>84</v>
      </c>
      <c r="E805" s="451">
        <v>0.13070000000000001</v>
      </c>
    </row>
    <row r="806" spans="1:5" x14ac:dyDescent="0.25">
      <c r="A806" s="439"/>
      <c r="B806" s="449">
        <v>105607</v>
      </c>
      <c r="C806" s="439" t="s">
        <v>11000</v>
      </c>
      <c r="D806" s="449" t="s">
        <v>84</v>
      </c>
      <c r="E806" s="451">
        <v>0.122</v>
      </c>
    </row>
    <row r="807" spans="1:5" x14ac:dyDescent="0.25">
      <c r="A807" s="439"/>
      <c r="B807" s="449">
        <v>105615</v>
      </c>
      <c r="C807" s="439" t="s">
        <v>11001</v>
      </c>
      <c r="D807" s="449" t="s">
        <v>84</v>
      </c>
      <c r="E807" s="451">
        <v>0.1154</v>
      </c>
    </row>
    <row r="808" spans="1:5" x14ac:dyDescent="0.25">
      <c r="A808" s="439"/>
      <c r="B808" s="449">
        <v>105623</v>
      </c>
      <c r="C808" s="439" t="s">
        <v>5925</v>
      </c>
      <c r="D808" s="449" t="s">
        <v>84</v>
      </c>
      <c r="E808" s="451">
        <v>8.0299999999999996E-2</v>
      </c>
    </row>
    <row r="809" spans="1:5" x14ac:dyDescent="0.25">
      <c r="A809" s="439"/>
      <c r="B809" s="449">
        <v>96390</v>
      </c>
      <c r="C809" s="439" t="s">
        <v>5876</v>
      </c>
      <c r="D809" s="449" t="s">
        <v>84</v>
      </c>
      <c r="E809" s="451">
        <v>5.6599999999999998E-2</v>
      </c>
    </row>
    <row r="810" spans="1:5" x14ac:dyDescent="0.25">
      <c r="A810" s="439"/>
      <c r="B810" s="449">
        <v>105631</v>
      </c>
      <c r="C810" s="439" t="s">
        <v>5933</v>
      </c>
      <c r="D810" s="449" t="s">
        <v>84</v>
      </c>
      <c r="E810" s="451">
        <v>5.45E-2</v>
      </c>
    </row>
    <row r="811" spans="1:5" x14ac:dyDescent="0.25">
      <c r="A811" s="439"/>
      <c r="B811" s="449">
        <v>105600</v>
      </c>
      <c r="C811" s="439" t="s">
        <v>11002</v>
      </c>
      <c r="D811" s="449" t="s">
        <v>84</v>
      </c>
      <c r="E811" s="451">
        <v>7.9699999999999993E-2</v>
      </c>
    </row>
    <row r="812" spans="1:5" x14ac:dyDescent="0.25">
      <c r="A812" s="439"/>
      <c r="B812" s="449">
        <v>105608</v>
      </c>
      <c r="C812" s="439" t="s">
        <v>11003</v>
      </c>
      <c r="D812" s="449" t="s">
        <v>84</v>
      </c>
      <c r="E812" s="451">
        <v>7.3200000000000001E-2</v>
      </c>
    </row>
    <row r="813" spans="1:5" x14ac:dyDescent="0.25">
      <c r="A813" s="439"/>
      <c r="B813" s="449">
        <v>105616</v>
      </c>
      <c r="C813" s="439" t="s">
        <v>11004</v>
      </c>
      <c r="D813" s="449" t="s">
        <v>84</v>
      </c>
      <c r="E813" s="451">
        <v>6.8400000000000002E-2</v>
      </c>
    </row>
    <row r="814" spans="1:5" x14ac:dyDescent="0.25">
      <c r="A814" s="439"/>
      <c r="B814" s="449">
        <v>105585</v>
      </c>
      <c r="C814" s="439" t="s">
        <v>5915</v>
      </c>
      <c r="D814" s="449" t="s">
        <v>84</v>
      </c>
      <c r="E814" s="451">
        <v>0.1545</v>
      </c>
    </row>
    <row r="815" spans="1:5" x14ac:dyDescent="0.25">
      <c r="A815" s="439"/>
      <c r="B815" s="449">
        <v>100572</v>
      </c>
      <c r="C815" s="439" t="s">
        <v>5892</v>
      </c>
      <c r="D815" s="449" t="s">
        <v>84</v>
      </c>
      <c r="E815" s="451">
        <v>0.1249</v>
      </c>
    </row>
    <row r="816" spans="1:5" x14ac:dyDescent="0.25">
      <c r="A816" s="439"/>
      <c r="B816" s="449">
        <v>105588</v>
      </c>
      <c r="C816" s="439" t="s">
        <v>5918</v>
      </c>
      <c r="D816" s="449" t="s">
        <v>84</v>
      </c>
      <c r="E816" s="451">
        <v>0.12280000000000001</v>
      </c>
    </row>
    <row r="817" spans="1:5" x14ac:dyDescent="0.25">
      <c r="A817" s="439"/>
      <c r="B817" s="449">
        <v>105583</v>
      </c>
      <c r="C817" s="439" t="s">
        <v>11005</v>
      </c>
      <c r="D817" s="449" t="s">
        <v>84</v>
      </c>
      <c r="E817" s="451">
        <v>8.2000000000000003E-2</v>
      </c>
    </row>
    <row r="818" spans="1:5" x14ac:dyDescent="0.25">
      <c r="A818" s="439"/>
      <c r="B818" s="449">
        <v>105719</v>
      </c>
      <c r="C818" s="439" t="s">
        <v>11006</v>
      </c>
      <c r="D818" s="449" t="s">
        <v>84</v>
      </c>
      <c r="E818" s="451">
        <v>7.1300000000000002E-2</v>
      </c>
    </row>
    <row r="819" spans="1:5" x14ac:dyDescent="0.25">
      <c r="A819" s="439"/>
      <c r="B819" s="449">
        <v>105721</v>
      </c>
      <c r="C819" s="439" t="s">
        <v>11007</v>
      </c>
      <c r="D819" s="449" t="s">
        <v>84</v>
      </c>
      <c r="E819" s="451">
        <v>7.2599999999999998E-2</v>
      </c>
    </row>
    <row r="820" spans="1:5" x14ac:dyDescent="0.25">
      <c r="A820" s="439"/>
      <c r="B820" s="449">
        <v>105592</v>
      </c>
      <c r="C820" s="439" t="s">
        <v>5920</v>
      </c>
      <c r="D820" s="449" t="s">
        <v>84</v>
      </c>
      <c r="E820" s="451">
        <v>0.17369999999999999</v>
      </c>
    </row>
    <row r="821" spans="1:5" x14ac:dyDescent="0.25">
      <c r="A821" s="439"/>
      <c r="B821" s="449">
        <v>100573</v>
      </c>
      <c r="C821" s="439" t="s">
        <v>5893</v>
      </c>
      <c r="D821" s="449" t="s">
        <v>84</v>
      </c>
      <c r="E821" s="451">
        <v>0.14199999999999999</v>
      </c>
    </row>
    <row r="822" spans="1:5" x14ac:dyDescent="0.25">
      <c r="A822" s="439"/>
      <c r="B822" s="449">
        <v>105595</v>
      </c>
      <c r="C822" s="439" t="s">
        <v>5923</v>
      </c>
      <c r="D822" s="449" t="s">
        <v>84</v>
      </c>
      <c r="E822" s="451">
        <v>0.13980000000000001</v>
      </c>
    </row>
    <row r="823" spans="1:5" x14ac:dyDescent="0.25">
      <c r="A823" s="439"/>
      <c r="B823" s="449">
        <v>105590</v>
      </c>
      <c r="C823" s="439" t="s">
        <v>11008</v>
      </c>
      <c r="D823" s="449" t="s">
        <v>84</v>
      </c>
      <c r="E823" s="451">
        <v>9.4200000000000006E-2</v>
      </c>
    </row>
    <row r="824" spans="1:5" x14ac:dyDescent="0.25">
      <c r="A824" s="439"/>
      <c r="B824" s="449">
        <v>105723</v>
      </c>
      <c r="C824" s="439" t="s">
        <v>11009</v>
      </c>
      <c r="D824" s="449" t="s">
        <v>84</v>
      </c>
      <c r="E824" s="451">
        <v>8.2400000000000001E-2</v>
      </c>
    </row>
    <row r="825" spans="1:5" x14ac:dyDescent="0.25">
      <c r="A825" s="439"/>
      <c r="B825" s="449">
        <v>105725</v>
      </c>
      <c r="C825" s="439" t="s">
        <v>11010</v>
      </c>
      <c r="D825" s="449" t="s">
        <v>84</v>
      </c>
      <c r="E825" s="451">
        <v>8.3900000000000002E-2</v>
      </c>
    </row>
    <row r="826" spans="1:5" x14ac:dyDescent="0.25">
      <c r="A826" s="439"/>
      <c r="B826" s="449">
        <v>105566</v>
      </c>
      <c r="C826" s="439" t="s">
        <v>5898</v>
      </c>
      <c r="D826" s="449" t="s">
        <v>84</v>
      </c>
      <c r="E826" s="451">
        <v>0.3039</v>
      </c>
    </row>
    <row r="827" spans="1:5" x14ac:dyDescent="0.25">
      <c r="A827" s="439"/>
      <c r="B827" s="449">
        <v>96388</v>
      </c>
      <c r="C827" s="439" t="s">
        <v>5874</v>
      </c>
      <c r="D827" s="449" t="s">
        <v>84</v>
      </c>
      <c r="E827" s="451">
        <v>0.2944</v>
      </c>
    </row>
    <row r="828" spans="1:5" x14ac:dyDescent="0.25">
      <c r="A828" s="439"/>
      <c r="B828" s="449">
        <v>105569</v>
      </c>
      <c r="C828" s="439" t="s">
        <v>5901</v>
      </c>
      <c r="D828" s="449" t="s">
        <v>84</v>
      </c>
      <c r="E828" s="451">
        <v>0.28739999999999999</v>
      </c>
    </row>
    <row r="829" spans="1:5" x14ac:dyDescent="0.25">
      <c r="A829" s="439"/>
      <c r="B829" s="449">
        <v>101767</v>
      </c>
      <c r="C829" s="439" t="s">
        <v>5896</v>
      </c>
      <c r="D829" s="449" t="s">
        <v>84</v>
      </c>
      <c r="E829" s="451">
        <v>0.44519999999999998</v>
      </c>
    </row>
    <row r="830" spans="1:5" x14ac:dyDescent="0.25">
      <c r="A830" s="439"/>
      <c r="B830" s="449">
        <v>101768</v>
      </c>
      <c r="C830" s="439" t="s">
        <v>5897</v>
      </c>
      <c r="D830" s="449" t="s">
        <v>84</v>
      </c>
      <c r="E830" s="451">
        <v>0.37519999999999998</v>
      </c>
    </row>
    <row r="831" spans="1:5" x14ac:dyDescent="0.25">
      <c r="A831" s="439"/>
      <c r="B831" s="449">
        <v>100574</v>
      </c>
      <c r="C831" s="439" t="s">
        <v>5894</v>
      </c>
      <c r="D831" s="449" t="s">
        <v>84</v>
      </c>
      <c r="E831" s="451">
        <v>0.3448</v>
      </c>
    </row>
    <row r="832" spans="1:5" x14ac:dyDescent="0.25">
      <c r="A832" s="439"/>
      <c r="B832" s="449">
        <v>105562</v>
      </c>
      <c r="C832" s="439" t="s">
        <v>5866</v>
      </c>
      <c r="D832" s="449" t="s">
        <v>84</v>
      </c>
      <c r="E832" s="451">
        <v>0.29039999999999999</v>
      </c>
    </row>
    <row r="833" spans="1:5" x14ac:dyDescent="0.25">
      <c r="A833" s="439"/>
      <c r="B833" s="449">
        <v>105563</v>
      </c>
      <c r="C833" s="439" t="s">
        <v>5867</v>
      </c>
      <c r="D833" s="449" t="s">
        <v>84</v>
      </c>
      <c r="E833" s="451">
        <v>0.2802</v>
      </c>
    </row>
    <row r="834" spans="1:5" x14ac:dyDescent="0.25">
      <c r="A834" s="439"/>
      <c r="B834" s="449">
        <v>105565</v>
      </c>
      <c r="C834" s="439" t="s">
        <v>5869</v>
      </c>
      <c r="D834" s="449" t="s">
        <v>84</v>
      </c>
      <c r="E834" s="451">
        <v>0.2853</v>
      </c>
    </row>
    <row r="835" spans="1:5" x14ac:dyDescent="0.25">
      <c r="A835" s="439"/>
      <c r="B835" s="449">
        <v>105557</v>
      </c>
      <c r="C835" s="439" t="s">
        <v>5861</v>
      </c>
      <c r="D835" s="449" t="s">
        <v>84</v>
      </c>
      <c r="E835" s="451">
        <v>0.36180000000000001</v>
      </c>
    </row>
    <row r="836" spans="1:5" x14ac:dyDescent="0.25">
      <c r="A836" s="439"/>
      <c r="B836" s="449">
        <v>105558</v>
      </c>
      <c r="C836" s="439" t="s">
        <v>5862</v>
      </c>
      <c r="D836" s="449" t="s">
        <v>84</v>
      </c>
      <c r="E836" s="451">
        <v>0.35959999999999998</v>
      </c>
    </row>
    <row r="837" spans="1:5" x14ac:dyDescent="0.25">
      <c r="A837" s="439"/>
      <c r="B837" s="449">
        <v>105560</v>
      </c>
      <c r="C837" s="439" t="s">
        <v>5864</v>
      </c>
      <c r="D837" s="449" t="s">
        <v>84</v>
      </c>
      <c r="E837" s="451">
        <v>0.36130000000000001</v>
      </c>
    </row>
    <row r="838" spans="1:5" x14ac:dyDescent="0.25">
      <c r="A838" s="439"/>
      <c r="B838" s="449">
        <v>96386</v>
      </c>
      <c r="C838" s="439" t="s">
        <v>5859</v>
      </c>
      <c r="D838" s="449" t="s">
        <v>84</v>
      </c>
      <c r="E838" s="451">
        <v>0.28120000000000001</v>
      </c>
    </row>
    <row r="839" spans="1:5" x14ac:dyDescent="0.25">
      <c r="A839" s="439"/>
      <c r="B839" s="449">
        <v>105564</v>
      </c>
      <c r="C839" s="439" t="s">
        <v>5868</v>
      </c>
      <c r="D839" s="449" t="s">
        <v>84</v>
      </c>
      <c r="E839" s="451">
        <v>0.28710000000000002</v>
      </c>
    </row>
    <row r="840" spans="1:5" x14ac:dyDescent="0.25">
      <c r="A840" s="439"/>
      <c r="B840" s="449">
        <v>105561</v>
      </c>
      <c r="C840" s="439" t="s">
        <v>5865</v>
      </c>
      <c r="D840" s="449" t="s">
        <v>84</v>
      </c>
      <c r="E840" s="451">
        <v>0.29659999999999997</v>
      </c>
    </row>
    <row r="841" spans="1:5" x14ac:dyDescent="0.25">
      <c r="A841" s="439"/>
      <c r="B841" s="449">
        <v>96385</v>
      </c>
      <c r="C841" s="439" t="s">
        <v>5858</v>
      </c>
      <c r="D841" s="449" t="s">
        <v>84</v>
      </c>
      <c r="E841" s="451">
        <v>0.35410000000000003</v>
      </c>
    </row>
    <row r="842" spans="1:5" x14ac:dyDescent="0.25">
      <c r="A842" s="439"/>
      <c r="B842" s="449">
        <v>105556</v>
      </c>
      <c r="C842" s="439" t="s">
        <v>5860</v>
      </c>
      <c r="D842" s="449" t="s">
        <v>84</v>
      </c>
      <c r="E842" s="451">
        <v>0.3548</v>
      </c>
    </row>
    <row r="843" spans="1:5" x14ac:dyDescent="0.25">
      <c r="A843" s="439"/>
      <c r="B843" s="449">
        <v>105559</v>
      </c>
      <c r="C843" s="439" t="s">
        <v>5863</v>
      </c>
      <c r="D843" s="449" t="s">
        <v>84</v>
      </c>
      <c r="E843" s="451">
        <v>0.35110000000000002</v>
      </c>
    </row>
    <row r="844" spans="1:5" x14ac:dyDescent="0.25">
      <c r="A844" s="439"/>
      <c r="B844" s="449">
        <v>105733</v>
      </c>
      <c r="C844" s="439" t="s">
        <v>5979</v>
      </c>
      <c r="D844" s="449" t="s">
        <v>84</v>
      </c>
      <c r="E844" s="451">
        <v>5.7000000000000002E-2</v>
      </c>
    </row>
    <row r="845" spans="1:5" x14ac:dyDescent="0.25">
      <c r="A845" s="439"/>
      <c r="B845" s="449">
        <v>105734</v>
      </c>
      <c r="C845" s="439" t="s">
        <v>5980</v>
      </c>
      <c r="D845" s="449" t="s">
        <v>84</v>
      </c>
      <c r="E845" s="451">
        <v>4.8899999999999999E-2</v>
      </c>
    </row>
    <row r="846" spans="1:5" x14ac:dyDescent="0.25">
      <c r="A846" s="439"/>
      <c r="B846" s="449">
        <v>105736</v>
      </c>
      <c r="C846" s="439" t="s">
        <v>5982</v>
      </c>
      <c r="D846" s="449" t="s">
        <v>84</v>
      </c>
      <c r="E846" s="451">
        <v>4.4699999999999997E-2</v>
      </c>
    </row>
    <row r="847" spans="1:5" x14ac:dyDescent="0.25">
      <c r="A847" s="439"/>
      <c r="B847" s="449">
        <v>105728</v>
      </c>
      <c r="C847" s="439" t="s">
        <v>5974</v>
      </c>
      <c r="D847" s="449" t="s">
        <v>84</v>
      </c>
      <c r="E847" s="451">
        <v>7.1999999999999995E-2</v>
      </c>
    </row>
    <row r="848" spans="1:5" x14ac:dyDescent="0.25">
      <c r="A848" s="439"/>
      <c r="B848" s="449">
        <v>105729</v>
      </c>
      <c r="C848" s="439" t="s">
        <v>5975</v>
      </c>
      <c r="D848" s="449" t="s">
        <v>84</v>
      </c>
      <c r="E848" s="451">
        <v>6.3700000000000007E-2</v>
      </c>
    </row>
    <row r="849" spans="1:5" x14ac:dyDescent="0.25">
      <c r="A849" s="439"/>
      <c r="B849" s="449">
        <v>105731</v>
      </c>
      <c r="C849" s="439" t="s">
        <v>5977</v>
      </c>
      <c r="D849" s="449" t="s">
        <v>84</v>
      </c>
      <c r="E849" s="451">
        <v>5.9400000000000001E-2</v>
      </c>
    </row>
    <row r="850" spans="1:5" x14ac:dyDescent="0.25">
      <c r="A850" s="439"/>
      <c r="B850" s="449">
        <v>105738</v>
      </c>
      <c r="C850" s="439" t="s">
        <v>5984</v>
      </c>
      <c r="D850" s="449" t="s">
        <v>84</v>
      </c>
      <c r="E850" s="451">
        <v>4.36E-2</v>
      </c>
    </row>
    <row r="851" spans="1:5" x14ac:dyDescent="0.25">
      <c r="A851" s="439"/>
      <c r="B851" s="449">
        <v>105739</v>
      </c>
      <c r="C851" s="439" t="s">
        <v>5985</v>
      </c>
      <c r="D851" s="449" t="s">
        <v>84</v>
      </c>
      <c r="E851" s="451">
        <v>3.9100000000000003E-2</v>
      </c>
    </row>
    <row r="852" spans="1:5" x14ac:dyDescent="0.25">
      <c r="A852" s="439"/>
      <c r="B852" s="449">
        <v>105741</v>
      </c>
      <c r="C852" s="439" t="s">
        <v>5987</v>
      </c>
      <c r="D852" s="449" t="s">
        <v>84</v>
      </c>
      <c r="E852" s="451">
        <v>3.6799999999999999E-2</v>
      </c>
    </row>
    <row r="853" spans="1:5" x14ac:dyDescent="0.25">
      <c r="A853" s="439"/>
      <c r="B853" s="449">
        <v>105750</v>
      </c>
      <c r="C853" s="439" t="s">
        <v>5996</v>
      </c>
      <c r="D853" s="449" t="s">
        <v>84</v>
      </c>
      <c r="E853" s="451">
        <v>9.4E-2</v>
      </c>
    </row>
    <row r="854" spans="1:5" x14ac:dyDescent="0.25">
      <c r="A854" s="439"/>
      <c r="B854" s="449">
        <v>105751</v>
      </c>
      <c r="C854" s="439" t="s">
        <v>5997</v>
      </c>
      <c r="D854" s="449" t="s">
        <v>84</v>
      </c>
      <c r="E854" s="451">
        <v>9.0300000000000005E-2</v>
      </c>
    </row>
    <row r="855" spans="1:5" x14ac:dyDescent="0.25">
      <c r="A855" s="439"/>
      <c r="B855" s="449">
        <v>105753</v>
      </c>
      <c r="C855" s="439" t="s">
        <v>5999</v>
      </c>
      <c r="D855" s="449" t="s">
        <v>84</v>
      </c>
      <c r="E855" s="451">
        <v>8.6300000000000002E-2</v>
      </c>
    </row>
    <row r="856" spans="1:5" x14ac:dyDescent="0.25">
      <c r="A856" s="439"/>
      <c r="B856" s="449">
        <v>105755</v>
      </c>
      <c r="C856" s="439" t="s">
        <v>6001</v>
      </c>
      <c r="D856" s="449" t="s">
        <v>84</v>
      </c>
      <c r="E856" s="451">
        <v>8.2000000000000003E-2</v>
      </c>
    </row>
    <row r="857" spans="1:5" x14ac:dyDescent="0.25">
      <c r="A857" s="439"/>
      <c r="B857" s="449">
        <v>105743</v>
      </c>
      <c r="C857" s="439" t="s">
        <v>5989</v>
      </c>
      <c r="D857" s="449" t="s">
        <v>84</v>
      </c>
      <c r="E857" s="451">
        <v>8.5199999999999998E-2</v>
      </c>
    </row>
    <row r="858" spans="1:5" x14ac:dyDescent="0.25">
      <c r="A858" s="439"/>
      <c r="B858" s="449">
        <v>105744</v>
      </c>
      <c r="C858" s="439" t="s">
        <v>5990</v>
      </c>
      <c r="D858" s="449" t="s">
        <v>84</v>
      </c>
      <c r="E858" s="451">
        <v>7.8700000000000006E-2</v>
      </c>
    </row>
    <row r="859" spans="1:5" x14ac:dyDescent="0.25">
      <c r="A859" s="439"/>
      <c r="B859" s="449">
        <v>105746</v>
      </c>
      <c r="C859" s="439" t="s">
        <v>5992</v>
      </c>
      <c r="D859" s="449" t="s">
        <v>84</v>
      </c>
      <c r="E859" s="451">
        <v>7.1999999999999995E-2</v>
      </c>
    </row>
    <row r="860" spans="1:5" x14ac:dyDescent="0.25">
      <c r="A860" s="439"/>
      <c r="B860" s="449">
        <v>105748</v>
      </c>
      <c r="C860" s="439" t="s">
        <v>5994</v>
      </c>
      <c r="D860" s="449" t="s">
        <v>84</v>
      </c>
      <c r="E860" s="451">
        <v>6.5000000000000002E-2</v>
      </c>
    </row>
    <row r="861" spans="1:5" x14ac:dyDescent="0.25">
      <c r="A861" s="439"/>
      <c r="B861" s="449">
        <v>105660</v>
      </c>
      <c r="C861" s="439" t="s">
        <v>5942</v>
      </c>
      <c r="D861" s="449" t="s">
        <v>84</v>
      </c>
      <c r="E861" s="451">
        <v>0.10290000000000001</v>
      </c>
    </row>
    <row r="862" spans="1:5" x14ac:dyDescent="0.25">
      <c r="A862" s="439"/>
      <c r="B862" s="449">
        <v>105663</v>
      </c>
      <c r="C862" s="439" t="s">
        <v>5945</v>
      </c>
      <c r="D862" s="449" t="s">
        <v>84</v>
      </c>
      <c r="E862" s="451">
        <v>8.2600000000000007E-2</v>
      </c>
    </row>
    <row r="863" spans="1:5" x14ac:dyDescent="0.25">
      <c r="A863" s="439"/>
      <c r="B863" s="449">
        <v>105669</v>
      </c>
      <c r="C863" s="439" t="s">
        <v>5951</v>
      </c>
      <c r="D863" s="449" t="s">
        <v>84</v>
      </c>
      <c r="E863" s="451">
        <v>7.1499999999999994E-2</v>
      </c>
    </row>
    <row r="864" spans="1:5" x14ac:dyDescent="0.25">
      <c r="A864" s="439"/>
      <c r="B864" s="449">
        <v>105642</v>
      </c>
      <c r="C864" s="439" t="s">
        <v>11015</v>
      </c>
      <c r="D864" s="449" t="s">
        <v>84</v>
      </c>
      <c r="E864" s="451">
        <v>5.8000000000000003E-2</v>
      </c>
    </row>
    <row r="865" spans="1:5" x14ac:dyDescent="0.25">
      <c r="A865" s="439"/>
      <c r="B865" s="449">
        <v>105648</v>
      </c>
      <c r="C865" s="439" t="s">
        <v>11016</v>
      </c>
      <c r="D865" s="449" t="s">
        <v>84</v>
      </c>
      <c r="E865" s="451">
        <v>5.0999999999999997E-2</v>
      </c>
    </row>
    <row r="866" spans="1:5" x14ac:dyDescent="0.25">
      <c r="A866" s="439"/>
      <c r="B866" s="449">
        <v>105654</v>
      </c>
      <c r="C866" s="439" t="s">
        <v>11017</v>
      </c>
      <c r="D866" s="449" t="s">
        <v>84</v>
      </c>
      <c r="E866" s="451">
        <v>4.7399999999999998E-2</v>
      </c>
    </row>
    <row r="867" spans="1:5" x14ac:dyDescent="0.25">
      <c r="A867" s="439"/>
      <c r="B867" s="449">
        <v>105661</v>
      </c>
      <c r="C867" s="439" t="s">
        <v>5943</v>
      </c>
      <c r="D867" s="449" t="s">
        <v>84</v>
      </c>
      <c r="E867" s="451">
        <v>8.7099999999999997E-2</v>
      </c>
    </row>
    <row r="868" spans="1:5" x14ac:dyDescent="0.25">
      <c r="A868" s="439"/>
      <c r="B868" s="449">
        <v>105664</v>
      </c>
      <c r="C868" s="439" t="s">
        <v>5946</v>
      </c>
      <c r="D868" s="449" t="s">
        <v>84</v>
      </c>
      <c r="E868" s="451">
        <v>6.93E-2</v>
      </c>
    </row>
    <row r="869" spans="1:5" x14ac:dyDescent="0.25">
      <c r="A869" s="439"/>
      <c r="B869" s="449">
        <v>105670</v>
      </c>
      <c r="C869" s="439" t="s">
        <v>5952</v>
      </c>
      <c r="D869" s="449" t="s">
        <v>84</v>
      </c>
      <c r="E869" s="451">
        <v>5.9700000000000003E-2</v>
      </c>
    </row>
    <row r="870" spans="1:5" x14ac:dyDescent="0.25">
      <c r="A870" s="439"/>
      <c r="B870" s="449">
        <v>105643</v>
      </c>
      <c r="C870" s="439" t="s">
        <v>11018</v>
      </c>
      <c r="D870" s="449" t="s">
        <v>84</v>
      </c>
      <c r="E870" s="451">
        <v>5.0200000000000002E-2</v>
      </c>
    </row>
    <row r="871" spans="1:5" x14ac:dyDescent="0.25">
      <c r="A871" s="439"/>
      <c r="B871" s="449">
        <v>105649</v>
      </c>
      <c r="C871" s="439" t="s">
        <v>11019</v>
      </c>
      <c r="D871" s="449" t="s">
        <v>84</v>
      </c>
      <c r="E871" s="451">
        <v>4.3999999999999997E-2</v>
      </c>
    </row>
    <row r="872" spans="1:5" x14ac:dyDescent="0.25">
      <c r="A872" s="439"/>
      <c r="B872" s="449">
        <v>105655</v>
      </c>
      <c r="C872" s="439" t="s">
        <v>11020</v>
      </c>
      <c r="D872" s="449" t="s">
        <v>84</v>
      </c>
      <c r="E872" s="451">
        <v>4.0899999999999999E-2</v>
      </c>
    </row>
    <row r="873" spans="1:5" x14ac:dyDescent="0.25">
      <c r="A873" s="439"/>
      <c r="B873" s="449">
        <v>105662</v>
      </c>
      <c r="C873" s="439" t="s">
        <v>5944</v>
      </c>
      <c r="D873" s="449" t="s">
        <v>84</v>
      </c>
      <c r="E873" s="451">
        <v>7.5600000000000001E-2</v>
      </c>
    </row>
    <row r="874" spans="1:5" x14ac:dyDescent="0.25">
      <c r="A874" s="439"/>
      <c r="B874" s="449">
        <v>105665</v>
      </c>
      <c r="C874" s="439" t="s">
        <v>5947</v>
      </c>
      <c r="D874" s="449" t="s">
        <v>84</v>
      </c>
      <c r="E874" s="451">
        <v>5.9799999999999999E-2</v>
      </c>
    </row>
    <row r="875" spans="1:5" x14ac:dyDescent="0.25">
      <c r="A875" s="439"/>
      <c r="B875" s="449">
        <v>105671</v>
      </c>
      <c r="C875" s="439" t="s">
        <v>5953</v>
      </c>
      <c r="D875" s="449" t="s">
        <v>84</v>
      </c>
      <c r="E875" s="451">
        <v>5.1400000000000001E-2</v>
      </c>
    </row>
    <row r="876" spans="1:5" x14ac:dyDescent="0.25">
      <c r="A876" s="439"/>
      <c r="B876" s="449">
        <v>105644</v>
      </c>
      <c r="C876" s="439" t="s">
        <v>11021</v>
      </c>
      <c r="D876" s="449" t="s">
        <v>84</v>
      </c>
      <c r="E876" s="451">
        <v>4.4299999999999999E-2</v>
      </c>
    </row>
    <row r="877" spans="1:5" x14ac:dyDescent="0.25">
      <c r="A877" s="439"/>
      <c r="B877" s="449">
        <v>105650</v>
      </c>
      <c r="C877" s="439" t="s">
        <v>11022</v>
      </c>
      <c r="D877" s="449" t="s">
        <v>84</v>
      </c>
      <c r="E877" s="451">
        <v>3.8699999999999998E-2</v>
      </c>
    </row>
    <row r="878" spans="1:5" x14ac:dyDescent="0.25">
      <c r="A878" s="439"/>
      <c r="B878" s="449">
        <v>105656</v>
      </c>
      <c r="C878" s="439" t="s">
        <v>11023</v>
      </c>
      <c r="D878" s="449" t="s">
        <v>84</v>
      </c>
      <c r="E878" s="451">
        <v>3.5900000000000001E-2</v>
      </c>
    </row>
    <row r="879" spans="1:5" x14ac:dyDescent="0.25">
      <c r="A879" s="439"/>
      <c r="B879" s="449">
        <v>105577</v>
      </c>
      <c r="C879" s="439" t="s">
        <v>5909</v>
      </c>
      <c r="D879" s="449" t="s">
        <v>84</v>
      </c>
      <c r="E879" s="451">
        <v>0.16850000000000001</v>
      </c>
    </row>
    <row r="880" spans="1:5" x14ac:dyDescent="0.25">
      <c r="A880" s="439"/>
      <c r="B880" s="449">
        <v>105578</v>
      </c>
      <c r="C880" s="439" t="s">
        <v>5910</v>
      </c>
      <c r="D880" s="449" t="s">
        <v>84</v>
      </c>
      <c r="E880" s="451">
        <v>0.1399</v>
      </c>
    </row>
    <row r="881" spans="1:5" x14ac:dyDescent="0.25">
      <c r="A881" s="439"/>
      <c r="B881" s="449">
        <v>105712</v>
      </c>
      <c r="C881" s="439" t="s">
        <v>5971</v>
      </c>
      <c r="D881" s="449" t="s">
        <v>84</v>
      </c>
      <c r="E881" s="451">
        <v>0.1235</v>
      </c>
    </row>
    <row r="882" spans="1:5" x14ac:dyDescent="0.25">
      <c r="A882" s="439"/>
      <c r="B882" s="449">
        <v>105637</v>
      </c>
      <c r="C882" s="439" t="s">
        <v>11024</v>
      </c>
      <c r="D882" s="449" t="s">
        <v>84</v>
      </c>
      <c r="E882" s="451">
        <v>8.3900000000000002E-2</v>
      </c>
    </row>
    <row r="883" spans="1:5" x14ac:dyDescent="0.25">
      <c r="A883" s="439"/>
      <c r="B883" s="449">
        <v>105707</v>
      </c>
      <c r="C883" s="439" t="s">
        <v>11025</v>
      </c>
      <c r="D883" s="449" t="s">
        <v>84</v>
      </c>
      <c r="E883" s="451">
        <v>7.46E-2</v>
      </c>
    </row>
    <row r="884" spans="1:5" x14ac:dyDescent="0.25">
      <c r="A884" s="439"/>
      <c r="B884" s="449">
        <v>105709</v>
      </c>
      <c r="C884" s="439" t="s">
        <v>11026</v>
      </c>
      <c r="D884" s="449" t="s">
        <v>84</v>
      </c>
      <c r="E884" s="451">
        <v>6.9800000000000001E-2</v>
      </c>
    </row>
    <row r="885" spans="1:5" x14ac:dyDescent="0.25">
      <c r="A885" s="439"/>
      <c r="B885" s="449">
        <v>105693</v>
      </c>
      <c r="C885" s="439" t="s">
        <v>5957</v>
      </c>
      <c r="D885" s="449" t="s">
        <v>84</v>
      </c>
      <c r="E885" s="451">
        <v>0.10979999999999999</v>
      </c>
    </row>
    <row r="886" spans="1:5" x14ac:dyDescent="0.25">
      <c r="A886" s="439"/>
      <c r="B886" s="449">
        <v>105696</v>
      </c>
      <c r="C886" s="439" t="s">
        <v>5960</v>
      </c>
      <c r="D886" s="449" t="s">
        <v>84</v>
      </c>
      <c r="E886" s="451">
        <v>8.8400000000000006E-2</v>
      </c>
    </row>
    <row r="887" spans="1:5" x14ac:dyDescent="0.25">
      <c r="A887" s="439"/>
      <c r="B887" s="449">
        <v>105702</v>
      </c>
      <c r="C887" s="439" t="s">
        <v>5966</v>
      </c>
      <c r="D887" s="449" t="s">
        <v>84</v>
      </c>
      <c r="E887" s="451">
        <v>7.6700000000000004E-2</v>
      </c>
    </row>
    <row r="888" spans="1:5" x14ac:dyDescent="0.25">
      <c r="A888" s="439"/>
      <c r="B888" s="449">
        <v>105675</v>
      </c>
      <c r="C888" s="439" t="s">
        <v>11027</v>
      </c>
      <c r="D888" s="449" t="s">
        <v>84</v>
      </c>
      <c r="E888" s="451">
        <v>6.3399999999999998E-2</v>
      </c>
    </row>
    <row r="889" spans="1:5" x14ac:dyDescent="0.25">
      <c r="A889" s="439"/>
      <c r="B889" s="449">
        <v>105681</v>
      </c>
      <c r="C889" s="439" t="s">
        <v>11028</v>
      </c>
      <c r="D889" s="449" t="s">
        <v>84</v>
      </c>
      <c r="E889" s="451">
        <v>5.5899999999999998E-2</v>
      </c>
    </row>
    <row r="890" spans="1:5" x14ac:dyDescent="0.25">
      <c r="A890" s="439"/>
      <c r="B890" s="449">
        <v>105687</v>
      </c>
      <c r="C890" s="439" t="s">
        <v>11029</v>
      </c>
      <c r="D890" s="449" t="s">
        <v>84</v>
      </c>
      <c r="E890" s="451">
        <v>5.21E-2</v>
      </c>
    </row>
    <row r="891" spans="1:5" x14ac:dyDescent="0.25">
      <c r="A891" s="439"/>
      <c r="B891" s="449">
        <v>105694</v>
      </c>
      <c r="C891" s="439" t="s">
        <v>5958</v>
      </c>
      <c r="D891" s="449" t="s">
        <v>84</v>
      </c>
      <c r="E891" s="451">
        <v>9.1800000000000007E-2</v>
      </c>
    </row>
    <row r="892" spans="1:5" x14ac:dyDescent="0.25">
      <c r="A892" s="439"/>
      <c r="B892" s="449">
        <v>105697</v>
      </c>
      <c r="C892" s="439" t="s">
        <v>5961</v>
      </c>
      <c r="D892" s="449" t="s">
        <v>84</v>
      </c>
      <c r="E892" s="451">
        <v>7.3200000000000001E-2</v>
      </c>
    </row>
    <row r="893" spans="1:5" x14ac:dyDescent="0.25">
      <c r="A893" s="439"/>
      <c r="B893" s="449">
        <v>105703</v>
      </c>
      <c r="C893" s="439" t="s">
        <v>5967</v>
      </c>
      <c r="D893" s="449" t="s">
        <v>84</v>
      </c>
      <c r="E893" s="451">
        <v>6.3200000000000006E-2</v>
      </c>
    </row>
    <row r="894" spans="1:5" x14ac:dyDescent="0.25">
      <c r="A894" s="439"/>
      <c r="B894" s="449">
        <v>105676</v>
      </c>
      <c r="C894" s="439" t="s">
        <v>11030</v>
      </c>
      <c r="D894" s="449" t="s">
        <v>84</v>
      </c>
      <c r="E894" s="451">
        <v>5.4100000000000002E-2</v>
      </c>
    </row>
    <row r="895" spans="1:5" x14ac:dyDescent="0.25">
      <c r="A895" s="439"/>
      <c r="B895" s="449">
        <v>105682</v>
      </c>
      <c r="C895" s="439" t="s">
        <v>11031</v>
      </c>
      <c r="D895" s="449" t="s">
        <v>84</v>
      </c>
      <c r="E895" s="451">
        <v>4.7600000000000003E-2</v>
      </c>
    </row>
    <row r="896" spans="1:5" x14ac:dyDescent="0.25">
      <c r="A896" s="439"/>
      <c r="B896" s="449">
        <v>105688</v>
      </c>
      <c r="C896" s="439" t="s">
        <v>11032</v>
      </c>
      <c r="D896" s="449" t="s">
        <v>84</v>
      </c>
      <c r="E896" s="451">
        <v>4.4200000000000003E-2</v>
      </c>
    </row>
    <row r="897" spans="1:5" x14ac:dyDescent="0.25">
      <c r="A897" s="439"/>
      <c r="B897" s="449">
        <v>105695</v>
      </c>
      <c r="C897" s="439" t="s">
        <v>5959</v>
      </c>
      <c r="D897" s="449" t="s">
        <v>84</v>
      </c>
      <c r="E897" s="451">
        <v>7.9000000000000001E-2</v>
      </c>
    </row>
    <row r="898" spans="1:5" x14ac:dyDescent="0.25">
      <c r="A898" s="439"/>
      <c r="B898" s="449">
        <v>105698</v>
      </c>
      <c r="C898" s="439" t="s">
        <v>5962</v>
      </c>
      <c r="D898" s="449" t="s">
        <v>84</v>
      </c>
      <c r="E898" s="451">
        <v>6.2600000000000003E-2</v>
      </c>
    </row>
    <row r="899" spans="1:5" x14ac:dyDescent="0.25">
      <c r="A899" s="439"/>
      <c r="B899" s="449">
        <v>105704</v>
      </c>
      <c r="C899" s="439" t="s">
        <v>5968</v>
      </c>
      <c r="D899" s="449" t="s">
        <v>84</v>
      </c>
      <c r="E899" s="451">
        <v>5.3900000000000003E-2</v>
      </c>
    </row>
    <row r="900" spans="1:5" x14ac:dyDescent="0.25">
      <c r="A900" s="439"/>
      <c r="B900" s="449">
        <v>105677</v>
      </c>
      <c r="C900" s="439" t="s">
        <v>11033</v>
      </c>
      <c r="D900" s="449" t="s">
        <v>84</v>
      </c>
      <c r="E900" s="451">
        <v>4.7199999999999999E-2</v>
      </c>
    </row>
    <row r="901" spans="1:5" x14ac:dyDescent="0.25">
      <c r="A901" s="439"/>
      <c r="B901" s="449">
        <v>105683</v>
      </c>
      <c r="C901" s="439" t="s">
        <v>11034</v>
      </c>
      <c r="D901" s="449" t="s">
        <v>84</v>
      </c>
      <c r="E901" s="451">
        <v>4.1399999999999999E-2</v>
      </c>
    </row>
    <row r="902" spans="1:5" x14ac:dyDescent="0.25">
      <c r="A902" s="439"/>
      <c r="B902" s="449">
        <v>105689</v>
      </c>
      <c r="C902" s="439" t="s">
        <v>11035</v>
      </c>
      <c r="D902" s="449" t="s">
        <v>84</v>
      </c>
      <c r="E902" s="451">
        <v>3.8399999999999997E-2</v>
      </c>
    </row>
    <row r="903" spans="1:5" x14ac:dyDescent="0.25">
      <c r="A903" s="439"/>
      <c r="B903" s="449">
        <v>105579</v>
      </c>
      <c r="C903" s="439" t="s">
        <v>5911</v>
      </c>
      <c r="D903" s="449" t="s">
        <v>84</v>
      </c>
      <c r="E903" s="451">
        <v>0.18859999999999999</v>
      </c>
    </row>
    <row r="904" spans="1:5" x14ac:dyDescent="0.25">
      <c r="A904" s="439"/>
      <c r="B904" s="449">
        <v>105580</v>
      </c>
      <c r="C904" s="439" t="s">
        <v>5912</v>
      </c>
      <c r="D904" s="449" t="s">
        <v>84</v>
      </c>
      <c r="E904" s="451">
        <v>0.1583</v>
      </c>
    </row>
    <row r="905" spans="1:5" x14ac:dyDescent="0.25">
      <c r="A905" s="439"/>
      <c r="B905" s="449">
        <v>105582</v>
      </c>
      <c r="C905" s="439" t="s">
        <v>5914</v>
      </c>
      <c r="D905" s="449" t="s">
        <v>84</v>
      </c>
      <c r="E905" s="451">
        <v>0.1406</v>
      </c>
    </row>
    <row r="906" spans="1:5" x14ac:dyDescent="0.25">
      <c r="A906" s="439"/>
      <c r="B906" s="449">
        <v>105638</v>
      </c>
      <c r="C906" s="439" t="s">
        <v>11036</v>
      </c>
      <c r="D906" s="449" t="s">
        <v>84</v>
      </c>
      <c r="E906" s="451">
        <v>9.6500000000000002E-2</v>
      </c>
    </row>
    <row r="907" spans="1:5" x14ac:dyDescent="0.25">
      <c r="A907" s="439"/>
      <c r="B907" s="449">
        <v>105715</v>
      </c>
      <c r="C907" s="439" t="s">
        <v>11037</v>
      </c>
      <c r="D907" s="449" t="s">
        <v>84</v>
      </c>
      <c r="E907" s="451">
        <v>8.6199999999999999E-2</v>
      </c>
    </row>
    <row r="908" spans="1:5" x14ac:dyDescent="0.25">
      <c r="A908" s="439"/>
      <c r="B908" s="449">
        <v>105717</v>
      </c>
      <c r="C908" s="439" t="s">
        <v>11038</v>
      </c>
      <c r="D908" s="449" t="s">
        <v>84</v>
      </c>
      <c r="E908" s="451">
        <v>8.0799999999999997E-2</v>
      </c>
    </row>
    <row r="909" spans="1:5" x14ac:dyDescent="0.25">
      <c r="A909" s="439"/>
      <c r="B909" s="449">
        <v>105626</v>
      </c>
      <c r="C909" s="439" t="s">
        <v>5928</v>
      </c>
      <c r="D909" s="449" t="s">
        <v>84</v>
      </c>
      <c r="E909" s="451">
        <v>8.0600000000000005E-2</v>
      </c>
    </row>
    <row r="910" spans="1:5" x14ac:dyDescent="0.25">
      <c r="A910" s="439"/>
      <c r="B910" s="449">
        <v>105629</v>
      </c>
      <c r="C910" s="439" t="s">
        <v>5931</v>
      </c>
      <c r="D910" s="449" t="s">
        <v>84</v>
      </c>
      <c r="E910" s="451">
        <v>5.6800000000000003E-2</v>
      </c>
    </row>
    <row r="911" spans="1:5" x14ac:dyDescent="0.25">
      <c r="A911" s="439"/>
      <c r="B911" s="449">
        <v>105635</v>
      </c>
      <c r="C911" s="439" t="s">
        <v>5937</v>
      </c>
      <c r="D911" s="449" t="s">
        <v>84</v>
      </c>
      <c r="E911" s="451">
        <v>5.4699999999999999E-2</v>
      </c>
    </row>
    <row r="912" spans="1:5" x14ac:dyDescent="0.25">
      <c r="A912" s="439"/>
      <c r="B912" s="449">
        <v>105605</v>
      </c>
      <c r="C912" s="439" t="s">
        <v>11039</v>
      </c>
      <c r="D912" s="449" t="s">
        <v>84</v>
      </c>
      <c r="E912" s="451">
        <v>6.7400000000000002E-2</v>
      </c>
    </row>
    <row r="913" spans="1:5" x14ac:dyDescent="0.25">
      <c r="A913" s="439"/>
      <c r="B913" s="449">
        <v>105613</v>
      </c>
      <c r="C913" s="439" t="s">
        <v>11040</v>
      </c>
      <c r="D913" s="449" t="s">
        <v>84</v>
      </c>
      <c r="E913" s="451">
        <v>6.0600000000000001E-2</v>
      </c>
    </row>
    <row r="914" spans="1:5" x14ac:dyDescent="0.25">
      <c r="A914" s="439"/>
      <c r="B914" s="449">
        <v>105621</v>
      </c>
      <c r="C914" s="439" t="s">
        <v>11041</v>
      </c>
      <c r="D914" s="449" t="s">
        <v>84</v>
      </c>
      <c r="E914" s="451">
        <v>5.5500000000000001E-2</v>
      </c>
    </row>
    <row r="915" spans="1:5" x14ac:dyDescent="0.25">
      <c r="A915" s="439"/>
      <c r="B915" s="449">
        <v>105627</v>
      </c>
      <c r="C915" s="439" t="s">
        <v>5929</v>
      </c>
      <c r="D915" s="449" t="s">
        <v>84</v>
      </c>
      <c r="E915" s="451">
        <v>6.4100000000000004E-2</v>
      </c>
    </row>
    <row r="916" spans="1:5" x14ac:dyDescent="0.25">
      <c r="A916" s="439"/>
      <c r="B916" s="449">
        <v>105630</v>
      </c>
      <c r="C916" s="439" t="s">
        <v>5932</v>
      </c>
      <c r="D916" s="449" t="s">
        <v>84</v>
      </c>
      <c r="E916" s="451">
        <v>4.4600000000000001E-2</v>
      </c>
    </row>
    <row r="917" spans="1:5" x14ac:dyDescent="0.25">
      <c r="A917" s="439"/>
      <c r="B917" s="449">
        <v>105636</v>
      </c>
      <c r="C917" s="439" t="s">
        <v>5938</v>
      </c>
      <c r="D917" s="449" t="s">
        <v>84</v>
      </c>
      <c r="E917" s="451">
        <v>4.2900000000000001E-2</v>
      </c>
    </row>
    <row r="918" spans="1:5" x14ac:dyDescent="0.25">
      <c r="A918" s="439"/>
      <c r="B918" s="449">
        <v>105606</v>
      </c>
      <c r="C918" s="439" t="s">
        <v>11042</v>
      </c>
      <c r="D918" s="449" t="s">
        <v>84</v>
      </c>
      <c r="E918" s="451">
        <v>5.2900000000000003E-2</v>
      </c>
    </row>
    <row r="919" spans="1:5" x14ac:dyDescent="0.25">
      <c r="A919" s="439"/>
      <c r="B919" s="449">
        <v>105614</v>
      </c>
      <c r="C919" s="439" t="s">
        <v>11043</v>
      </c>
      <c r="D919" s="449" t="s">
        <v>84</v>
      </c>
      <c r="E919" s="451">
        <v>4.7399999999999998E-2</v>
      </c>
    </row>
    <row r="920" spans="1:5" x14ac:dyDescent="0.25">
      <c r="A920" s="439"/>
      <c r="B920" s="449">
        <v>105622</v>
      </c>
      <c r="C920" s="439" t="s">
        <v>11044</v>
      </c>
      <c r="D920" s="449" t="s">
        <v>84</v>
      </c>
      <c r="E920" s="451">
        <v>4.3299999999999998E-2</v>
      </c>
    </row>
    <row r="921" spans="1:5" x14ac:dyDescent="0.25">
      <c r="A921" s="439"/>
      <c r="B921" s="449">
        <v>105572</v>
      </c>
      <c r="C921" s="439" t="s">
        <v>5904</v>
      </c>
      <c r="D921" s="449" t="s">
        <v>84</v>
      </c>
      <c r="E921" s="451">
        <v>0.1714</v>
      </c>
    </row>
    <row r="922" spans="1:5" x14ac:dyDescent="0.25">
      <c r="A922" s="439"/>
      <c r="B922" s="449">
        <v>105574</v>
      </c>
      <c r="C922" s="439" t="s">
        <v>5906</v>
      </c>
      <c r="D922" s="449" t="s">
        <v>84</v>
      </c>
      <c r="E922" s="451">
        <v>0.1293</v>
      </c>
    </row>
    <row r="923" spans="1:5" x14ac:dyDescent="0.25">
      <c r="A923" s="439"/>
      <c r="B923" s="449">
        <v>105576</v>
      </c>
      <c r="C923" s="439" t="s">
        <v>5908</v>
      </c>
      <c r="D923" s="449" t="s">
        <v>84</v>
      </c>
      <c r="E923" s="451">
        <v>0.126</v>
      </c>
    </row>
    <row r="924" spans="1:5" x14ac:dyDescent="0.25">
      <c r="A924" s="439"/>
      <c r="B924" s="449">
        <v>105603</v>
      </c>
      <c r="C924" s="439" t="s">
        <v>11045</v>
      </c>
      <c r="D924" s="449" t="s">
        <v>84</v>
      </c>
      <c r="E924" s="451">
        <v>0.14849999999999999</v>
      </c>
    </row>
    <row r="925" spans="1:5" x14ac:dyDescent="0.25">
      <c r="A925" s="439"/>
      <c r="B925" s="449">
        <v>105611</v>
      </c>
      <c r="C925" s="439" t="s">
        <v>11046</v>
      </c>
      <c r="D925" s="449" t="s">
        <v>84</v>
      </c>
      <c r="E925" s="451">
        <v>0.13739999999999999</v>
      </c>
    </row>
    <row r="926" spans="1:5" x14ac:dyDescent="0.25">
      <c r="A926" s="439"/>
      <c r="B926" s="449">
        <v>105619</v>
      </c>
      <c r="C926" s="439" t="s">
        <v>11047</v>
      </c>
      <c r="D926" s="449" t="s">
        <v>84</v>
      </c>
      <c r="E926" s="451">
        <v>0.12870000000000001</v>
      </c>
    </row>
    <row r="927" spans="1:5" x14ac:dyDescent="0.25">
      <c r="A927" s="439"/>
      <c r="B927" s="449">
        <v>105573</v>
      </c>
      <c r="C927" s="439" t="s">
        <v>5905</v>
      </c>
      <c r="D927" s="449" t="s">
        <v>84</v>
      </c>
      <c r="E927" s="451">
        <v>0.1091</v>
      </c>
    </row>
    <row r="928" spans="1:5" x14ac:dyDescent="0.25">
      <c r="A928" s="439"/>
      <c r="B928" s="449">
        <v>105628</v>
      </c>
      <c r="C928" s="439" t="s">
        <v>5930</v>
      </c>
      <c r="D928" s="449" t="s">
        <v>84</v>
      </c>
      <c r="E928" s="451">
        <v>7.85E-2</v>
      </c>
    </row>
    <row r="929" spans="1:5" x14ac:dyDescent="0.25">
      <c r="A929" s="439"/>
      <c r="B929" s="449">
        <v>105634</v>
      </c>
      <c r="C929" s="439" t="s">
        <v>5936</v>
      </c>
      <c r="D929" s="449" t="s">
        <v>84</v>
      </c>
      <c r="E929" s="451">
        <v>7.5899999999999995E-2</v>
      </c>
    </row>
    <row r="930" spans="1:5" x14ac:dyDescent="0.25">
      <c r="A930" s="439"/>
      <c r="B930" s="449">
        <v>105604</v>
      </c>
      <c r="C930" s="439" t="s">
        <v>11048</v>
      </c>
      <c r="D930" s="449" t="s">
        <v>84</v>
      </c>
      <c r="E930" s="451">
        <v>9.2700000000000005E-2</v>
      </c>
    </row>
    <row r="931" spans="1:5" x14ac:dyDescent="0.25">
      <c r="A931" s="439"/>
      <c r="B931" s="449">
        <v>105612</v>
      </c>
      <c r="C931" s="439" t="s">
        <v>11049</v>
      </c>
      <c r="D931" s="449" t="s">
        <v>84</v>
      </c>
      <c r="E931" s="451">
        <v>8.4099999999999994E-2</v>
      </c>
    </row>
    <row r="932" spans="1:5" x14ac:dyDescent="0.25">
      <c r="A932" s="439"/>
      <c r="B932" s="449">
        <v>105620</v>
      </c>
      <c r="C932" s="439" t="s">
        <v>11050</v>
      </c>
      <c r="D932" s="449" t="s">
        <v>84</v>
      </c>
      <c r="E932" s="451">
        <v>7.7600000000000002E-2</v>
      </c>
    </row>
    <row r="933" spans="1:5" x14ac:dyDescent="0.25">
      <c r="A933" s="439"/>
      <c r="B933" s="449">
        <v>105586</v>
      </c>
      <c r="C933" s="439" t="s">
        <v>5916</v>
      </c>
      <c r="D933" s="449" t="s">
        <v>84</v>
      </c>
      <c r="E933" s="451">
        <v>0.19800000000000001</v>
      </c>
    </row>
    <row r="934" spans="1:5" x14ac:dyDescent="0.25">
      <c r="A934" s="439"/>
      <c r="B934" s="449">
        <v>105587</v>
      </c>
      <c r="C934" s="439" t="s">
        <v>5917</v>
      </c>
      <c r="D934" s="449" t="s">
        <v>84</v>
      </c>
      <c r="E934" s="451">
        <v>0.1636</v>
      </c>
    </row>
    <row r="935" spans="1:5" x14ac:dyDescent="0.25">
      <c r="A935" s="439"/>
      <c r="B935" s="449">
        <v>105589</v>
      </c>
      <c r="C935" s="439" t="s">
        <v>5919</v>
      </c>
      <c r="D935" s="449" t="s">
        <v>84</v>
      </c>
      <c r="E935" s="451">
        <v>0.1613</v>
      </c>
    </row>
    <row r="936" spans="1:5" x14ac:dyDescent="0.25">
      <c r="A936" s="439"/>
      <c r="B936" s="449">
        <v>105584</v>
      </c>
      <c r="C936" s="439" t="s">
        <v>11051</v>
      </c>
      <c r="D936" s="449" t="s">
        <v>84</v>
      </c>
      <c r="E936" s="451">
        <v>0.1013</v>
      </c>
    </row>
    <row r="937" spans="1:5" x14ac:dyDescent="0.25">
      <c r="A937" s="439"/>
      <c r="B937" s="449">
        <v>105720</v>
      </c>
      <c r="C937" s="439" t="s">
        <v>11052</v>
      </c>
      <c r="D937" s="449" t="s">
        <v>84</v>
      </c>
      <c r="E937" s="451">
        <v>8.72E-2</v>
      </c>
    </row>
    <row r="938" spans="1:5" x14ac:dyDescent="0.25">
      <c r="A938" s="439"/>
      <c r="B938" s="449">
        <v>105722</v>
      </c>
      <c r="C938" s="439" t="s">
        <v>11053</v>
      </c>
      <c r="D938" s="449" t="s">
        <v>84</v>
      </c>
      <c r="E938" s="451">
        <v>8.8800000000000004E-2</v>
      </c>
    </row>
    <row r="939" spans="1:5" x14ac:dyDescent="0.25">
      <c r="A939" s="439"/>
      <c r="B939" s="449">
        <v>105593</v>
      </c>
      <c r="C939" s="439" t="s">
        <v>5921</v>
      </c>
      <c r="D939" s="449" t="s">
        <v>84</v>
      </c>
      <c r="E939" s="451">
        <v>0.21940000000000001</v>
      </c>
    </row>
    <row r="940" spans="1:5" x14ac:dyDescent="0.25">
      <c r="A940" s="439"/>
      <c r="B940" s="449">
        <v>105594</v>
      </c>
      <c r="C940" s="439" t="s">
        <v>5922</v>
      </c>
      <c r="D940" s="449" t="s">
        <v>84</v>
      </c>
      <c r="E940" s="451">
        <v>0.18360000000000001</v>
      </c>
    </row>
    <row r="941" spans="1:5" x14ac:dyDescent="0.25">
      <c r="A941" s="439"/>
      <c r="B941" s="449">
        <v>105596</v>
      </c>
      <c r="C941" s="439" t="s">
        <v>5924</v>
      </c>
      <c r="D941" s="449" t="s">
        <v>84</v>
      </c>
      <c r="E941" s="451">
        <v>0.1812</v>
      </c>
    </row>
    <row r="942" spans="1:5" x14ac:dyDescent="0.25">
      <c r="A942" s="439"/>
      <c r="B942" s="449">
        <v>105591</v>
      </c>
      <c r="C942" s="439" t="s">
        <v>11054</v>
      </c>
      <c r="D942" s="449" t="s">
        <v>84</v>
      </c>
      <c r="E942" s="451">
        <v>0.11550000000000001</v>
      </c>
    </row>
    <row r="943" spans="1:5" x14ac:dyDescent="0.25">
      <c r="A943" s="439"/>
      <c r="B943" s="449">
        <v>105724</v>
      </c>
      <c r="C943" s="439" t="s">
        <v>11055</v>
      </c>
      <c r="D943" s="449" t="s">
        <v>84</v>
      </c>
      <c r="E943" s="451">
        <v>0.10009999999999999</v>
      </c>
    </row>
    <row r="944" spans="1:5" x14ac:dyDescent="0.25">
      <c r="A944" s="439"/>
      <c r="B944" s="449">
        <v>105726</v>
      </c>
      <c r="C944" s="439" t="s">
        <v>11056</v>
      </c>
      <c r="D944" s="449" t="s">
        <v>84</v>
      </c>
      <c r="E944" s="451">
        <v>0.1019</v>
      </c>
    </row>
    <row r="945" spans="1:5" x14ac:dyDescent="0.25">
      <c r="A945" s="439"/>
      <c r="B945" s="449">
        <v>105567</v>
      </c>
      <c r="C945" s="439" t="s">
        <v>5899</v>
      </c>
      <c r="D945" s="449" t="s">
        <v>84</v>
      </c>
      <c r="E945" s="451">
        <v>0.33229999999999998</v>
      </c>
    </row>
    <row r="946" spans="1:5" x14ac:dyDescent="0.25">
      <c r="A946" s="439"/>
      <c r="B946" s="449">
        <v>105568</v>
      </c>
      <c r="C946" s="439" t="s">
        <v>5900</v>
      </c>
      <c r="D946" s="449" t="s">
        <v>84</v>
      </c>
      <c r="E946" s="451">
        <v>0.32629999999999998</v>
      </c>
    </row>
    <row r="947" spans="1:5" x14ac:dyDescent="0.25">
      <c r="A947" s="439"/>
      <c r="B947" s="449">
        <v>105570</v>
      </c>
      <c r="C947" s="439" t="s">
        <v>5902</v>
      </c>
      <c r="D947" s="449" t="s">
        <v>84</v>
      </c>
      <c r="E947" s="451">
        <v>0.31990000000000002</v>
      </c>
    </row>
    <row r="948" spans="1:5" x14ac:dyDescent="0.25">
      <c r="A948" s="439"/>
      <c r="B948" s="449">
        <v>100575</v>
      </c>
      <c r="C948" s="439" t="s">
        <v>5895</v>
      </c>
      <c r="D948" s="449" t="s">
        <v>71</v>
      </c>
      <c r="E948" s="451">
        <v>0.4</v>
      </c>
    </row>
    <row r="949" spans="1:5" x14ac:dyDescent="0.25">
      <c r="A949" s="439"/>
      <c r="B949" s="449">
        <v>100577</v>
      </c>
      <c r="C949" s="439" t="s">
        <v>5871</v>
      </c>
      <c r="D949" s="449" t="s">
        <v>71</v>
      </c>
      <c r="E949" s="451">
        <v>0.28670000000000001</v>
      </c>
    </row>
    <row r="950" spans="1:5" x14ac:dyDescent="0.25">
      <c r="A950" s="439"/>
      <c r="B950" s="449">
        <v>105598</v>
      </c>
      <c r="C950" s="439" t="s">
        <v>5873</v>
      </c>
      <c r="D950" s="449" t="s">
        <v>71</v>
      </c>
      <c r="E950" s="451">
        <v>0.31840000000000002</v>
      </c>
    </row>
    <row r="951" spans="1:5" x14ac:dyDescent="0.25">
      <c r="A951" s="439"/>
      <c r="B951" s="449">
        <v>100576</v>
      </c>
      <c r="C951" s="439" t="s">
        <v>5870</v>
      </c>
      <c r="D951" s="449" t="s">
        <v>71</v>
      </c>
      <c r="E951" s="451">
        <v>0.3569</v>
      </c>
    </row>
    <row r="952" spans="1:5" x14ac:dyDescent="0.25">
      <c r="A952" s="439"/>
      <c r="B952" s="449">
        <v>105597</v>
      </c>
      <c r="C952" s="439" t="s">
        <v>5872</v>
      </c>
      <c r="D952" s="449" t="s">
        <v>71</v>
      </c>
      <c r="E952" s="451">
        <v>0.38519999999999999</v>
      </c>
    </row>
    <row r="953" spans="1:5" x14ac:dyDescent="0.25">
      <c r="A953" s="439"/>
      <c r="B953" s="449">
        <v>102730</v>
      </c>
      <c r="C953" s="439" t="s">
        <v>1475</v>
      </c>
      <c r="D953" s="449" t="s">
        <v>81</v>
      </c>
      <c r="E953" s="451">
        <v>0.20269999999999999</v>
      </c>
    </row>
    <row r="954" spans="1:5" x14ac:dyDescent="0.25">
      <c r="A954" s="439"/>
      <c r="B954" s="449">
        <v>102731</v>
      </c>
      <c r="C954" s="439" t="s">
        <v>1476</v>
      </c>
      <c r="D954" s="449" t="s">
        <v>81</v>
      </c>
      <c r="E954" s="451">
        <v>0.17</v>
      </c>
    </row>
    <row r="955" spans="1:5" x14ac:dyDescent="0.25">
      <c r="A955" s="439"/>
      <c r="B955" s="449">
        <v>102732</v>
      </c>
      <c r="C955" s="439" t="s">
        <v>1477</v>
      </c>
      <c r="D955" s="449" t="s">
        <v>81</v>
      </c>
      <c r="E955" s="451">
        <v>0.1193</v>
      </c>
    </row>
    <row r="956" spans="1:5" x14ac:dyDescent="0.25">
      <c r="A956" s="439"/>
      <c r="B956" s="449">
        <v>102733</v>
      </c>
      <c r="C956" s="439" t="s">
        <v>1478</v>
      </c>
      <c r="D956" s="449" t="s">
        <v>81</v>
      </c>
      <c r="E956" s="451">
        <v>6.9199999999999998E-2</v>
      </c>
    </row>
    <row r="957" spans="1:5" x14ac:dyDescent="0.25">
      <c r="A957" s="439"/>
      <c r="B957" s="449">
        <v>102728</v>
      </c>
      <c r="C957" s="439" t="s">
        <v>1473</v>
      </c>
      <c r="D957" s="449" t="s">
        <v>81</v>
      </c>
      <c r="E957" s="451">
        <v>0.33129999999999998</v>
      </c>
    </row>
    <row r="958" spans="1:5" x14ac:dyDescent="0.25">
      <c r="A958" s="439"/>
      <c r="B958" s="449">
        <v>102729</v>
      </c>
      <c r="C958" s="439" t="s">
        <v>1474</v>
      </c>
      <c r="D958" s="449" t="s">
        <v>81</v>
      </c>
      <c r="E958" s="451">
        <v>0.25069999999999998</v>
      </c>
    </row>
    <row r="959" spans="1:5" x14ac:dyDescent="0.25">
      <c r="A959" s="439"/>
      <c r="B959" s="449">
        <v>102734</v>
      </c>
      <c r="C959" s="439" t="s">
        <v>1479</v>
      </c>
      <c r="D959" s="449" t="s">
        <v>81</v>
      </c>
      <c r="E959" s="451">
        <v>0.26669999999999999</v>
      </c>
    </row>
    <row r="960" spans="1:5" x14ac:dyDescent="0.25">
      <c r="A960" s="439"/>
      <c r="B960" s="449">
        <v>102735</v>
      </c>
      <c r="C960" s="439" t="s">
        <v>1480</v>
      </c>
      <c r="D960" s="449" t="s">
        <v>81</v>
      </c>
      <c r="E960" s="451">
        <v>0.19370000000000001</v>
      </c>
    </row>
    <row r="961" spans="1:5" x14ac:dyDescent="0.25">
      <c r="A961" s="439"/>
      <c r="B961" s="449">
        <v>102765</v>
      </c>
      <c r="C961" s="439" t="s">
        <v>1510</v>
      </c>
      <c r="D961" s="449" t="s">
        <v>60</v>
      </c>
      <c r="E961" s="451">
        <v>0.28120000000000001</v>
      </c>
    </row>
    <row r="962" spans="1:5" x14ac:dyDescent="0.25">
      <c r="A962" s="439"/>
      <c r="B962" s="449">
        <v>102795</v>
      </c>
      <c r="C962" s="439" t="s">
        <v>1540</v>
      </c>
      <c r="D962" s="449" t="s">
        <v>60</v>
      </c>
      <c r="E962" s="451">
        <v>0.26329999999999998</v>
      </c>
    </row>
    <row r="963" spans="1:5" x14ac:dyDescent="0.25">
      <c r="A963" s="439"/>
      <c r="B963" s="449">
        <v>102766</v>
      </c>
      <c r="C963" s="439" t="s">
        <v>1511</v>
      </c>
      <c r="D963" s="449" t="s">
        <v>60</v>
      </c>
      <c r="E963" s="451">
        <v>0.2616</v>
      </c>
    </row>
    <row r="964" spans="1:5" x14ac:dyDescent="0.25">
      <c r="A964" s="439"/>
      <c r="B964" s="449">
        <v>102796</v>
      </c>
      <c r="C964" s="439" t="s">
        <v>1541</v>
      </c>
      <c r="D964" s="449" t="s">
        <v>60</v>
      </c>
      <c r="E964" s="451">
        <v>0.24890000000000001</v>
      </c>
    </row>
    <row r="965" spans="1:5" x14ac:dyDescent="0.25">
      <c r="A965" s="439"/>
      <c r="B965" s="449">
        <v>102767</v>
      </c>
      <c r="C965" s="439" t="s">
        <v>1512</v>
      </c>
      <c r="D965" s="449" t="s">
        <v>60</v>
      </c>
      <c r="E965" s="451">
        <v>0.254</v>
      </c>
    </row>
    <row r="966" spans="1:5" x14ac:dyDescent="0.25">
      <c r="A966" s="439"/>
      <c r="B966" s="449">
        <v>102797</v>
      </c>
      <c r="C966" s="439" t="s">
        <v>1542</v>
      </c>
      <c r="D966" s="449" t="s">
        <v>60</v>
      </c>
      <c r="E966" s="451">
        <v>0.24310000000000001</v>
      </c>
    </row>
    <row r="967" spans="1:5" x14ac:dyDescent="0.25">
      <c r="A967" s="439"/>
      <c r="B967" s="449">
        <v>102768</v>
      </c>
      <c r="C967" s="439" t="s">
        <v>1513</v>
      </c>
      <c r="D967" s="449" t="s">
        <v>60</v>
      </c>
      <c r="E967" s="451">
        <v>0.2354</v>
      </c>
    </row>
    <row r="968" spans="1:5" x14ac:dyDescent="0.25">
      <c r="A968" s="439"/>
      <c r="B968" s="449">
        <v>102798</v>
      </c>
      <c r="C968" s="439" t="s">
        <v>1543</v>
      </c>
      <c r="D968" s="449" t="s">
        <v>60</v>
      </c>
      <c r="E968" s="451">
        <v>0.23949999999999999</v>
      </c>
    </row>
    <row r="969" spans="1:5" x14ac:dyDescent="0.25">
      <c r="A969" s="439"/>
      <c r="B969" s="449">
        <v>102744</v>
      </c>
      <c r="C969" s="439" t="s">
        <v>1489</v>
      </c>
      <c r="D969" s="449" t="s">
        <v>60</v>
      </c>
      <c r="E969" s="451">
        <v>0.26069999999999999</v>
      </c>
    </row>
    <row r="970" spans="1:5" x14ac:dyDescent="0.25">
      <c r="A970" s="439"/>
      <c r="B970" s="449">
        <v>102755</v>
      </c>
      <c r="C970" s="439" t="s">
        <v>1500</v>
      </c>
      <c r="D970" s="449" t="s">
        <v>60</v>
      </c>
      <c r="E970" s="451">
        <v>0.2447</v>
      </c>
    </row>
    <row r="971" spans="1:5" x14ac:dyDescent="0.25">
      <c r="A971" s="439"/>
      <c r="B971" s="449">
        <v>102782</v>
      </c>
      <c r="C971" s="439" t="s">
        <v>1527</v>
      </c>
      <c r="D971" s="449" t="s">
        <v>60</v>
      </c>
      <c r="E971" s="451">
        <v>0.26829999999999998</v>
      </c>
    </row>
    <row r="972" spans="1:5" x14ac:dyDescent="0.25">
      <c r="A972" s="439"/>
      <c r="B972" s="449">
        <v>102745</v>
      </c>
      <c r="C972" s="439" t="s">
        <v>1490</v>
      </c>
      <c r="D972" s="449" t="s">
        <v>60</v>
      </c>
      <c r="E972" s="451">
        <v>0.25480000000000003</v>
      </c>
    </row>
    <row r="973" spans="1:5" x14ac:dyDescent="0.25">
      <c r="A973" s="439"/>
      <c r="B973" s="449">
        <v>102756</v>
      </c>
      <c r="C973" s="439" t="s">
        <v>1501</v>
      </c>
      <c r="D973" s="449" t="s">
        <v>60</v>
      </c>
      <c r="E973" s="451">
        <v>0.23749999999999999</v>
      </c>
    </row>
    <row r="974" spans="1:5" x14ac:dyDescent="0.25">
      <c r="A974" s="439"/>
      <c r="B974" s="449">
        <v>102783</v>
      </c>
      <c r="C974" s="439" t="s">
        <v>1528</v>
      </c>
      <c r="D974" s="449" t="s">
        <v>60</v>
      </c>
      <c r="E974" s="451">
        <v>0.27250000000000002</v>
      </c>
    </row>
    <row r="975" spans="1:5" x14ac:dyDescent="0.25">
      <c r="A975" s="439"/>
      <c r="B975" s="449">
        <v>102746</v>
      </c>
      <c r="C975" s="439" t="s">
        <v>1491</v>
      </c>
      <c r="D975" s="449" t="s">
        <v>60</v>
      </c>
      <c r="E975" s="451">
        <v>0.2487</v>
      </c>
    </row>
    <row r="976" spans="1:5" x14ac:dyDescent="0.25">
      <c r="A976" s="439"/>
      <c r="B976" s="449">
        <v>102757</v>
      </c>
      <c r="C976" s="439" t="s">
        <v>1502</v>
      </c>
      <c r="D976" s="449" t="s">
        <v>60</v>
      </c>
      <c r="E976" s="451">
        <v>0.23069999999999999</v>
      </c>
    </row>
    <row r="977" spans="1:5" x14ac:dyDescent="0.25">
      <c r="A977" s="439"/>
      <c r="B977" s="449">
        <v>102784</v>
      </c>
      <c r="C977" s="439" t="s">
        <v>1529</v>
      </c>
      <c r="D977" s="449" t="s">
        <v>60</v>
      </c>
      <c r="E977" s="451">
        <v>0.2041</v>
      </c>
    </row>
    <row r="978" spans="1:5" x14ac:dyDescent="0.25">
      <c r="A978" s="439"/>
      <c r="B978" s="449">
        <v>102779</v>
      </c>
      <c r="C978" s="439" t="s">
        <v>1524</v>
      </c>
      <c r="D978" s="449" t="s">
        <v>60</v>
      </c>
      <c r="E978" s="451">
        <v>0.28649999999999998</v>
      </c>
    </row>
    <row r="979" spans="1:5" x14ac:dyDescent="0.25">
      <c r="A979" s="439"/>
      <c r="B979" s="449">
        <v>102780</v>
      </c>
      <c r="C979" s="439" t="s">
        <v>1525</v>
      </c>
      <c r="D979" s="449" t="s">
        <v>60</v>
      </c>
      <c r="E979" s="451">
        <v>0.28649999999999998</v>
      </c>
    </row>
    <row r="980" spans="1:5" x14ac:dyDescent="0.25">
      <c r="A980" s="439"/>
      <c r="B980" s="449">
        <v>102743</v>
      </c>
      <c r="C980" s="439" t="s">
        <v>1488</v>
      </c>
      <c r="D980" s="449" t="s">
        <v>60</v>
      </c>
      <c r="E980" s="451">
        <v>0.26700000000000002</v>
      </c>
    </row>
    <row r="981" spans="1:5" x14ac:dyDescent="0.25">
      <c r="A981" s="439"/>
      <c r="B981" s="449">
        <v>102781</v>
      </c>
      <c r="C981" s="439" t="s">
        <v>1526</v>
      </c>
      <c r="D981" s="449" t="s">
        <v>60</v>
      </c>
      <c r="E981" s="451">
        <v>0.28610000000000002</v>
      </c>
    </row>
    <row r="982" spans="1:5" x14ac:dyDescent="0.25">
      <c r="A982" s="439"/>
      <c r="B982" s="449">
        <v>102761</v>
      </c>
      <c r="C982" s="439" t="s">
        <v>1506</v>
      </c>
      <c r="D982" s="449" t="s">
        <v>60</v>
      </c>
      <c r="E982" s="451">
        <v>0.28299999999999997</v>
      </c>
    </row>
    <row r="983" spans="1:5" x14ac:dyDescent="0.25">
      <c r="A983" s="439"/>
      <c r="B983" s="449">
        <v>102791</v>
      </c>
      <c r="C983" s="439" t="s">
        <v>1536</v>
      </c>
      <c r="D983" s="449" t="s">
        <v>60</v>
      </c>
      <c r="E983" s="451">
        <v>0.26279999999999998</v>
      </c>
    </row>
    <row r="984" spans="1:5" x14ac:dyDescent="0.25">
      <c r="A984" s="439"/>
      <c r="B984" s="449">
        <v>102762</v>
      </c>
      <c r="C984" s="439" t="s">
        <v>1507</v>
      </c>
      <c r="D984" s="449" t="s">
        <v>60</v>
      </c>
      <c r="E984" s="451">
        <v>0.26269999999999999</v>
      </c>
    </row>
    <row r="985" spans="1:5" x14ac:dyDescent="0.25">
      <c r="A985" s="439"/>
      <c r="B985" s="449">
        <v>102792</v>
      </c>
      <c r="C985" s="439" t="s">
        <v>1537</v>
      </c>
      <c r="D985" s="449" t="s">
        <v>60</v>
      </c>
      <c r="E985" s="451">
        <v>0.25019999999999998</v>
      </c>
    </row>
    <row r="986" spans="1:5" x14ac:dyDescent="0.25">
      <c r="A986" s="439"/>
      <c r="B986" s="449">
        <v>102763</v>
      </c>
      <c r="C986" s="439" t="s">
        <v>1508</v>
      </c>
      <c r="D986" s="449" t="s">
        <v>60</v>
      </c>
      <c r="E986" s="451">
        <v>0.25559999999999999</v>
      </c>
    </row>
    <row r="987" spans="1:5" x14ac:dyDescent="0.25">
      <c r="A987" s="439"/>
      <c r="B987" s="449">
        <v>102793</v>
      </c>
      <c r="C987" s="439" t="s">
        <v>1538</v>
      </c>
      <c r="D987" s="449" t="s">
        <v>60</v>
      </c>
      <c r="E987" s="451">
        <v>0.2354</v>
      </c>
    </row>
    <row r="988" spans="1:5" x14ac:dyDescent="0.25">
      <c r="A988" s="439"/>
      <c r="B988" s="449">
        <v>102764</v>
      </c>
      <c r="C988" s="439" t="s">
        <v>1509</v>
      </c>
      <c r="D988" s="449" t="s">
        <v>60</v>
      </c>
      <c r="E988" s="451">
        <v>0.23730000000000001</v>
      </c>
    </row>
    <row r="989" spans="1:5" x14ac:dyDescent="0.25">
      <c r="A989" s="439"/>
      <c r="B989" s="449">
        <v>102794</v>
      </c>
      <c r="C989" s="439" t="s">
        <v>1539</v>
      </c>
      <c r="D989" s="449" t="s">
        <v>60</v>
      </c>
      <c r="E989" s="451">
        <v>0.2303</v>
      </c>
    </row>
    <row r="990" spans="1:5" x14ac:dyDescent="0.25">
      <c r="A990" s="439"/>
      <c r="B990" s="449">
        <v>102740</v>
      </c>
      <c r="C990" s="439" t="s">
        <v>1485</v>
      </c>
      <c r="D990" s="449" t="s">
        <v>60</v>
      </c>
      <c r="E990" s="451">
        <v>0.26200000000000001</v>
      </c>
    </row>
    <row r="991" spans="1:5" x14ac:dyDescent="0.25">
      <c r="A991" s="439"/>
      <c r="B991" s="449">
        <v>102752</v>
      </c>
      <c r="C991" s="439" t="s">
        <v>1497</v>
      </c>
      <c r="D991" s="449" t="s">
        <v>60</v>
      </c>
      <c r="E991" s="451">
        <v>0.2505</v>
      </c>
    </row>
    <row r="992" spans="1:5" x14ac:dyDescent="0.25">
      <c r="A992" s="439"/>
      <c r="B992" s="449">
        <v>102776</v>
      </c>
      <c r="C992" s="439" t="s">
        <v>1521</v>
      </c>
      <c r="D992" s="449" t="s">
        <v>60</v>
      </c>
      <c r="E992" s="451">
        <v>0.28610000000000002</v>
      </c>
    </row>
    <row r="993" spans="1:5" x14ac:dyDescent="0.25">
      <c r="A993" s="439"/>
      <c r="B993" s="449">
        <v>102741</v>
      </c>
      <c r="C993" s="439" t="s">
        <v>1486</v>
      </c>
      <c r="D993" s="449" t="s">
        <v>60</v>
      </c>
      <c r="E993" s="451">
        <v>0.25640000000000002</v>
      </c>
    </row>
    <row r="994" spans="1:5" x14ac:dyDescent="0.25">
      <c r="A994" s="439"/>
      <c r="B994" s="449">
        <v>102753</v>
      </c>
      <c r="C994" s="439" t="s">
        <v>1498</v>
      </c>
      <c r="D994" s="449" t="s">
        <v>60</v>
      </c>
      <c r="E994" s="451">
        <v>0.24340000000000001</v>
      </c>
    </row>
    <row r="995" spans="1:5" x14ac:dyDescent="0.25">
      <c r="A995" s="439"/>
      <c r="B995" s="449">
        <v>102777</v>
      </c>
      <c r="C995" s="439" t="s">
        <v>1522</v>
      </c>
      <c r="D995" s="449" t="s">
        <v>60</v>
      </c>
      <c r="E995" s="451">
        <v>0.28589999999999999</v>
      </c>
    </row>
    <row r="996" spans="1:5" x14ac:dyDescent="0.25">
      <c r="A996" s="439"/>
      <c r="B996" s="449">
        <v>102742</v>
      </c>
      <c r="C996" s="439" t="s">
        <v>1487</v>
      </c>
      <c r="D996" s="449" t="s">
        <v>60</v>
      </c>
      <c r="E996" s="451">
        <v>0.25059999999999999</v>
      </c>
    </row>
    <row r="997" spans="1:5" x14ac:dyDescent="0.25">
      <c r="A997" s="439"/>
      <c r="B997" s="449">
        <v>102754</v>
      </c>
      <c r="C997" s="439" t="s">
        <v>1499</v>
      </c>
      <c r="D997" s="449" t="s">
        <v>60</v>
      </c>
      <c r="E997" s="451">
        <v>0.2366</v>
      </c>
    </row>
    <row r="998" spans="1:5" x14ac:dyDescent="0.25">
      <c r="A998" s="439"/>
      <c r="B998" s="449">
        <v>102778</v>
      </c>
      <c r="C998" s="439" t="s">
        <v>1523</v>
      </c>
      <c r="D998" s="449" t="s">
        <v>60</v>
      </c>
      <c r="E998" s="451">
        <v>0.22259999999999999</v>
      </c>
    </row>
    <row r="999" spans="1:5" x14ac:dyDescent="0.25">
      <c r="A999" s="439"/>
      <c r="B999" s="449">
        <v>102737</v>
      </c>
      <c r="C999" s="439" t="s">
        <v>1482</v>
      </c>
      <c r="D999" s="449" t="s">
        <v>60</v>
      </c>
      <c r="E999" s="451">
        <v>0.28599999999999998</v>
      </c>
    </row>
    <row r="1000" spans="1:5" x14ac:dyDescent="0.25">
      <c r="A1000" s="439"/>
      <c r="B1000" s="449">
        <v>102773</v>
      </c>
      <c r="C1000" s="439" t="s">
        <v>1518</v>
      </c>
      <c r="D1000" s="449" t="s">
        <v>60</v>
      </c>
      <c r="E1000" s="451">
        <v>0.28649999999999998</v>
      </c>
    </row>
    <row r="1001" spans="1:5" x14ac:dyDescent="0.25">
      <c r="A1001" s="439"/>
      <c r="B1001" s="449">
        <v>102738</v>
      </c>
      <c r="C1001" s="439" t="s">
        <v>1483</v>
      </c>
      <c r="D1001" s="449" t="s">
        <v>60</v>
      </c>
      <c r="E1001" s="451">
        <v>0.2742</v>
      </c>
    </row>
    <row r="1002" spans="1:5" x14ac:dyDescent="0.25">
      <c r="A1002" s="439"/>
      <c r="B1002" s="449">
        <v>102750</v>
      </c>
      <c r="C1002" s="439" t="s">
        <v>1495</v>
      </c>
      <c r="D1002" s="449" t="s">
        <v>60</v>
      </c>
      <c r="E1002" s="451">
        <v>0.27</v>
      </c>
    </row>
    <row r="1003" spans="1:5" x14ac:dyDescent="0.25">
      <c r="A1003" s="439"/>
      <c r="B1003" s="449">
        <v>102774</v>
      </c>
      <c r="C1003" s="439" t="s">
        <v>1519</v>
      </c>
      <c r="D1003" s="449" t="s">
        <v>60</v>
      </c>
      <c r="E1003" s="451">
        <v>0.28649999999999998</v>
      </c>
    </row>
    <row r="1004" spans="1:5" x14ac:dyDescent="0.25">
      <c r="A1004" s="439"/>
      <c r="B1004" s="449">
        <v>102739</v>
      </c>
      <c r="C1004" s="439" t="s">
        <v>1484</v>
      </c>
      <c r="D1004" s="449" t="s">
        <v>60</v>
      </c>
      <c r="E1004" s="451">
        <v>0.26800000000000002</v>
      </c>
    </row>
    <row r="1005" spans="1:5" x14ac:dyDescent="0.25">
      <c r="A1005" s="439"/>
      <c r="B1005" s="449">
        <v>102751</v>
      </c>
      <c r="C1005" s="439" t="s">
        <v>1496</v>
      </c>
      <c r="D1005" s="449" t="s">
        <v>60</v>
      </c>
      <c r="E1005" s="451">
        <v>0.25879999999999997</v>
      </c>
    </row>
    <row r="1006" spans="1:5" x14ac:dyDescent="0.25">
      <c r="A1006" s="439"/>
      <c r="B1006" s="449">
        <v>102775</v>
      </c>
      <c r="C1006" s="439" t="s">
        <v>1520</v>
      </c>
      <c r="D1006" s="449" t="s">
        <v>60</v>
      </c>
      <c r="E1006" s="451">
        <v>0.28610000000000002</v>
      </c>
    </row>
    <row r="1007" spans="1:5" x14ac:dyDescent="0.25">
      <c r="A1007" s="439"/>
      <c r="B1007" s="449">
        <v>102769</v>
      </c>
      <c r="C1007" s="439" t="s">
        <v>1514</v>
      </c>
      <c r="D1007" s="449" t="s">
        <v>60</v>
      </c>
      <c r="E1007" s="451">
        <v>0.2752</v>
      </c>
    </row>
    <row r="1008" spans="1:5" x14ac:dyDescent="0.25">
      <c r="A1008" s="439"/>
      <c r="B1008" s="449">
        <v>102799</v>
      </c>
      <c r="C1008" s="439" t="s">
        <v>1544</v>
      </c>
      <c r="D1008" s="449" t="s">
        <v>60</v>
      </c>
      <c r="E1008" s="451">
        <v>0.26379999999999998</v>
      </c>
    </row>
    <row r="1009" spans="1:5" x14ac:dyDescent="0.25">
      <c r="A1009" s="439"/>
      <c r="B1009" s="449">
        <v>102770</v>
      </c>
      <c r="C1009" s="439" t="s">
        <v>1515</v>
      </c>
      <c r="D1009" s="449" t="s">
        <v>60</v>
      </c>
      <c r="E1009" s="451">
        <v>0.26050000000000001</v>
      </c>
    </row>
    <row r="1010" spans="1:5" x14ac:dyDescent="0.25">
      <c r="A1010" s="439"/>
      <c r="B1010" s="449">
        <v>102800</v>
      </c>
      <c r="C1010" s="439" t="s">
        <v>1545</v>
      </c>
      <c r="D1010" s="449" t="s">
        <v>60</v>
      </c>
      <c r="E1010" s="451">
        <v>0.24979999999999999</v>
      </c>
    </row>
    <row r="1011" spans="1:5" x14ac:dyDescent="0.25">
      <c r="A1011" s="439"/>
      <c r="B1011" s="449">
        <v>102771</v>
      </c>
      <c r="C1011" s="439" t="s">
        <v>1516</v>
      </c>
      <c r="D1011" s="449" t="s">
        <v>60</v>
      </c>
      <c r="E1011" s="451">
        <v>0.253</v>
      </c>
    </row>
    <row r="1012" spans="1:5" x14ac:dyDescent="0.25">
      <c r="A1012" s="439"/>
      <c r="B1012" s="449">
        <v>102801</v>
      </c>
      <c r="C1012" s="439" t="s">
        <v>1546</v>
      </c>
      <c r="D1012" s="449" t="s">
        <v>60</v>
      </c>
      <c r="E1012" s="451">
        <v>0.24210000000000001</v>
      </c>
    </row>
    <row r="1013" spans="1:5" x14ac:dyDescent="0.25">
      <c r="A1013" s="439"/>
      <c r="B1013" s="449">
        <v>102772</v>
      </c>
      <c r="C1013" s="439" t="s">
        <v>1517</v>
      </c>
      <c r="D1013" s="449" t="s">
        <v>60</v>
      </c>
      <c r="E1013" s="451">
        <v>0.23330000000000001</v>
      </c>
    </row>
    <row r="1014" spans="1:5" x14ac:dyDescent="0.25">
      <c r="A1014" s="439"/>
      <c r="B1014" s="449">
        <v>102802</v>
      </c>
      <c r="C1014" s="439" t="s">
        <v>1547</v>
      </c>
      <c r="D1014" s="449" t="s">
        <v>60</v>
      </c>
      <c r="E1014" s="451">
        <v>0.2402</v>
      </c>
    </row>
    <row r="1015" spans="1:5" x14ac:dyDescent="0.25">
      <c r="A1015" s="439"/>
      <c r="B1015" s="449">
        <v>102747</v>
      </c>
      <c r="C1015" s="439" t="s">
        <v>1492</v>
      </c>
      <c r="D1015" s="449" t="s">
        <v>60</v>
      </c>
      <c r="E1015" s="451">
        <v>0.25769999999999998</v>
      </c>
    </row>
    <row r="1016" spans="1:5" x14ac:dyDescent="0.25">
      <c r="A1016" s="439"/>
      <c r="B1016" s="449">
        <v>102758</v>
      </c>
      <c r="C1016" s="439" t="s">
        <v>1503</v>
      </c>
      <c r="D1016" s="449" t="s">
        <v>60</v>
      </c>
      <c r="E1016" s="451">
        <v>0.24160000000000001</v>
      </c>
    </row>
    <row r="1017" spans="1:5" x14ac:dyDescent="0.25">
      <c r="A1017" s="439"/>
      <c r="B1017" s="449">
        <v>102788</v>
      </c>
      <c r="C1017" s="439" t="s">
        <v>1533</v>
      </c>
      <c r="D1017" s="449" t="s">
        <v>60</v>
      </c>
      <c r="E1017" s="451">
        <v>0.2505</v>
      </c>
    </row>
    <row r="1018" spans="1:5" x14ac:dyDescent="0.25">
      <c r="A1018" s="439"/>
      <c r="B1018" s="449">
        <v>102748</v>
      </c>
      <c r="C1018" s="439" t="s">
        <v>1493</v>
      </c>
      <c r="D1018" s="449" t="s">
        <v>60</v>
      </c>
      <c r="E1018" s="451">
        <v>0.25209999999999999</v>
      </c>
    </row>
    <row r="1019" spans="1:5" x14ac:dyDescent="0.25">
      <c r="A1019" s="439"/>
      <c r="B1019" s="449">
        <v>102759</v>
      </c>
      <c r="C1019" s="439" t="s">
        <v>1504</v>
      </c>
      <c r="D1019" s="449" t="s">
        <v>60</v>
      </c>
      <c r="E1019" s="451">
        <v>0.2344</v>
      </c>
    </row>
    <row r="1020" spans="1:5" x14ac:dyDescent="0.25">
      <c r="A1020" s="439"/>
      <c r="B1020" s="449">
        <v>102789</v>
      </c>
      <c r="C1020" s="439" t="s">
        <v>1534</v>
      </c>
      <c r="D1020" s="449" t="s">
        <v>60</v>
      </c>
      <c r="E1020" s="451">
        <v>0.2472</v>
      </c>
    </row>
    <row r="1021" spans="1:5" x14ac:dyDescent="0.25">
      <c r="A1021" s="439"/>
      <c r="B1021" s="449">
        <v>102749</v>
      </c>
      <c r="C1021" s="439" t="s">
        <v>1494</v>
      </c>
      <c r="D1021" s="449" t="s">
        <v>60</v>
      </c>
      <c r="E1021" s="451">
        <v>0.246</v>
      </c>
    </row>
    <row r="1022" spans="1:5" x14ac:dyDescent="0.25">
      <c r="A1022" s="439"/>
      <c r="B1022" s="449">
        <v>102760</v>
      </c>
      <c r="C1022" s="439" t="s">
        <v>1505</v>
      </c>
      <c r="D1022" s="449" t="s">
        <v>60</v>
      </c>
      <c r="E1022" s="451">
        <v>0.2276</v>
      </c>
    </row>
    <row r="1023" spans="1:5" x14ac:dyDescent="0.25">
      <c r="A1023" s="439"/>
      <c r="B1023" s="449">
        <v>102790</v>
      </c>
      <c r="C1023" s="439" t="s">
        <v>1535</v>
      </c>
      <c r="D1023" s="449" t="s">
        <v>60</v>
      </c>
      <c r="E1023" s="451">
        <v>0.21540000000000001</v>
      </c>
    </row>
    <row r="1024" spans="1:5" x14ac:dyDescent="0.25">
      <c r="A1024" s="439"/>
      <c r="B1024" s="449">
        <v>102785</v>
      </c>
      <c r="C1024" s="439" t="s">
        <v>1530</v>
      </c>
      <c r="D1024" s="449" t="s">
        <v>60</v>
      </c>
      <c r="E1024" s="451">
        <v>0.28649999999999998</v>
      </c>
    </row>
    <row r="1025" spans="1:5" x14ac:dyDescent="0.25">
      <c r="A1025" s="439"/>
      <c r="B1025" s="449">
        <v>102786</v>
      </c>
      <c r="C1025" s="439" t="s">
        <v>1531</v>
      </c>
      <c r="D1025" s="449" t="s">
        <v>60</v>
      </c>
      <c r="E1025" s="451">
        <v>0.2601</v>
      </c>
    </row>
    <row r="1026" spans="1:5" x14ac:dyDescent="0.25">
      <c r="A1026" s="439"/>
      <c r="B1026" s="449">
        <v>102787</v>
      </c>
      <c r="C1026" s="439" t="s">
        <v>1532</v>
      </c>
      <c r="D1026" s="449" t="s">
        <v>60</v>
      </c>
      <c r="E1026" s="451">
        <v>0.26829999999999998</v>
      </c>
    </row>
    <row r="1027" spans="1:5" x14ac:dyDescent="0.25">
      <c r="A1027" s="439"/>
      <c r="B1027" s="449">
        <v>102736</v>
      </c>
      <c r="C1027" s="439" t="s">
        <v>1481</v>
      </c>
      <c r="D1027" s="449" t="s">
        <v>84</v>
      </c>
      <c r="E1027" s="451">
        <v>6.9900000000000004E-2</v>
      </c>
    </row>
    <row r="1028" spans="1:5" x14ac:dyDescent="0.25">
      <c r="A1028" s="439"/>
      <c r="B1028" s="449">
        <v>102727</v>
      </c>
      <c r="C1028" s="439" t="s">
        <v>1472</v>
      </c>
      <c r="D1028" s="449" t="s">
        <v>71</v>
      </c>
      <c r="E1028" s="451">
        <v>0.44180000000000003</v>
      </c>
    </row>
    <row r="1029" spans="1:5" x14ac:dyDescent="0.25">
      <c r="A1029" s="439"/>
      <c r="B1029" s="449">
        <v>102111</v>
      </c>
      <c r="C1029" s="439" t="s">
        <v>14025</v>
      </c>
      <c r="D1029" s="449" t="s">
        <v>60</v>
      </c>
      <c r="E1029" s="451">
        <v>0.16719999999999999</v>
      </c>
    </row>
    <row r="1030" spans="1:5" x14ac:dyDescent="0.25">
      <c r="A1030" s="439"/>
      <c r="B1030" s="449">
        <v>102113</v>
      </c>
      <c r="C1030" s="439" t="s">
        <v>14026</v>
      </c>
      <c r="D1030" s="449" t="s">
        <v>60</v>
      </c>
      <c r="E1030" s="451">
        <v>0.1084</v>
      </c>
    </row>
    <row r="1031" spans="1:5" x14ac:dyDescent="0.25">
      <c r="A1031" s="439"/>
      <c r="B1031" s="449">
        <v>102116</v>
      </c>
      <c r="C1031" s="439" t="s">
        <v>14027</v>
      </c>
      <c r="D1031" s="449" t="s">
        <v>60</v>
      </c>
      <c r="E1031" s="451">
        <v>0.1038</v>
      </c>
    </row>
    <row r="1032" spans="1:5" x14ac:dyDescent="0.25">
      <c r="A1032" s="439"/>
      <c r="B1032" s="449">
        <v>102115</v>
      </c>
      <c r="C1032" s="439" t="s">
        <v>14028</v>
      </c>
      <c r="D1032" s="449" t="s">
        <v>60</v>
      </c>
      <c r="E1032" s="451">
        <v>6.54E-2</v>
      </c>
    </row>
    <row r="1033" spans="1:5" x14ac:dyDescent="0.25">
      <c r="A1033" s="439"/>
      <c r="B1033" s="449">
        <v>102122</v>
      </c>
      <c r="C1033" s="439" t="s">
        <v>14029</v>
      </c>
      <c r="D1033" s="449" t="s">
        <v>60</v>
      </c>
      <c r="E1033" s="451">
        <v>2.8899999999999999E-2</v>
      </c>
    </row>
    <row r="1034" spans="1:5" x14ac:dyDescent="0.25">
      <c r="A1034" s="439"/>
      <c r="B1034" s="449">
        <v>102118</v>
      </c>
      <c r="C1034" s="439" t="s">
        <v>14030</v>
      </c>
      <c r="D1034" s="449" t="s">
        <v>60</v>
      </c>
      <c r="E1034" s="451">
        <v>7.8E-2</v>
      </c>
    </row>
    <row r="1035" spans="1:5" x14ac:dyDescent="0.25">
      <c r="A1035" s="439"/>
      <c r="B1035" s="449">
        <v>102126</v>
      </c>
      <c r="C1035" s="439" t="s">
        <v>14031</v>
      </c>
      <c r="D1035" s="449" t="s">
        <v>60</v>
      </c>
      <c r="E1035" s="451">
        <v>2.2499999999999999E-2</v>
      </c>
    </row>
    <row r="1036" spans="1:5" x14ac:dyDescent="0.25">
      <c r="A1036" s="439"/>
      <c r="B1036" s="449">
        <v>102137</v>
      </c>
      <c r="C1036" s="439" t="s">
        <v>14032</v>
      </c>
      <c r="D1036" s="449" t="s">
        <v>60</v>
      </c>
      <c r="E1036" s="451">
        <v>0.64449999999999996</v>
      </c>
    </row>
    <row r="1037" spans="1:5" x14ac:dyDescent="0.25">
      <c r="A1037" s="439"/>
      <c r="B1037" s="449">
        <v>102112</v>
      </c>
      <c r="C1037" s="439" t="s">
        <v>14033</v>
      </c>
      <c r="D1037" s="449" t="s">
        <v>60</v>
      </c>
      <c r="E1037" s="451">
        <v>0.96199999999999997</v>
      </c>
    </row>
    <row r="1038" spans="1:5" x14ac:dyDescent="0.25">
      <c r="A1038" s="439"/>
      <c r="B1038" s="449">
        <v>102114</v>
      </c>
      <c r="C1038" s="439" t="s">
        <v>14034</v>
      </c>
      <c r="D1038" s="449" t="s">
        <v>60</v>
      </c>
      <c r="E1038" s="451">
        <v>0.96260000000000001</v>
      </c>
    </row>
    <row r="1039" spans="1:5" x14ac:dyDescent="0.25">
      <c r="A1039" s="439"/>
      <c r="B1039" s="449">
        <v>102117</v>
      </c>
      <c r="C1039" s="439" t="s">
        <v>14035</v>
      </c>
      <c r="D1039" s="449" t="s">
        <v>60</v>
      </c>
      <c r="E1039" s="451">
        <v>0.96340000000000003</v>
      </c>
    </row>
    <row r="1040" spans="1:5" x14ac:dyDescent="0.25">
      <c r="A1040" s="439"/>
      <c r="B1040" s="449">
        <v>102123</v>
      </c>
      <c r="C1040" s="439" t="s">
        <v>14036</v>
      </c>
      <c r="D1040" s="449" t="s">
        <v>60</v>
      </c>
      <c r="E1040" s="451">
        <v>0.97070000000000001</v>
      </c>
    </row>
    <row r="1041" spans="1:5" x14ac:dyDescent="0.25">
      <c r="A1041" s="439"/>
      <c r="B1041" s="449">
        <v>102119</v>
      </c>
      <c r="C1041" s="439" t="s">
        <v>14037</v>
      </c>
      <c r="D1041" s="449" t="s">
        <v>60</v>
      </c>
      <c r="E1041" s="451">
        <v>0.96399999999999997</v>
      </c>
    </row>
    <row r="1042" spans="1:5" x14ac:dyDescent="0.25">
      <c r="A1042" s="439"/>
      <c r="B1042" s="449">
        <v>102127</v>
      </c>
      <c r="C1042" s="439" t="s">
        <v>14038</v>
      </c>
      <c r="D1042" s="449" t="s">
        <v>60</v>
      </c>
      <c r="E1042" s="451">
        <v>0.42509999999999998</v>
      </c>
    </row>
    <row r="1043" spans="1:5" x14ac:dyDescent="0.25">
      <c r="A1043" s="439"/>
      <c r="B1043" s="449">
        <v>102121</v>
      </c>
      <c r="C1043" s="439" t="s">
        <v>14039</v>
      </c>
      <c r="D1043" s="449" t="s">
        <v>60</v>
      </c>
      <c r="E1043" s="451">
        <v>0.96940000000000004</v>
      </c>
    </row>
    <row r="1044" spans="1:5" x14ac:dyDescent="0.25">
      <c r="A1044" s="439"/>
      <c r="B1044" s="449">
        <v>102138</v>
      </c>
      <c r="C1044" s="439" t="s">
        <v>14040</v>
      </c>
      <c r="D1044" s="449" t="s">
        <v>60</v>
      </c>
      <c r="E1044" s="451">
        <v>0.97250000000000003</v>
      </c>
    </row>
    <row r="1045" spans="1:5" x14ac:dyDescent="0.25">
      <c r="A1045" s="439"/>
      <c r="B1045" s="449">
        <v>102129</v>
      </c>
      <c r="C1045" s="439" t="s">
        <v>14041</v>
      </c>
      <c r="D1045" s="449" t="s">
        <v>60</v>
      </c>
      <c r="E1045" s="451">
        <v>0.379</v>
      </c>
    </row>
    <row r="1046" spans="1:5" x14ac:dyDescent="0.25">
      <c r="A1046" s="439"/>
      <c r="B1046" s="449">
        <v>102131</v>
      </c>
      <c r="C1046" s="439" t="s">
        <v>14042</v>
      </c>
      <c r="D1046" s="449" t="s">
        <v>60</v>
      </c>
      <c r="E1046" s="451">
        <v>0.42209999999999998</v>
      </c>
    </row>
    <row r="1047" spans="1:5" x14ac:dyDescent="0.25">
      <c r="A1047" s="439"/>
      <c r="B1047" s="449">
        <v>101801</v>
      </c>
      <c r="C1047" s="439" t="s">
        <v>1458</v>
      </c>
      <c r="D1047" s="449" t="s">
        <v>60</v>
      </c>
      <c r="E1047" s="451">
        <v>0.30740000000000001</v>
      </c>
    </row>
    <row r="1048" spans="1:5" x14ac:dyDescent="0.25">
      <c r="A1048" s="439"/>
      <c r="B1048" s="449">
        <v>101800</v>
      </c>
      <c r="C1048" s="439" t="s">
        <v>1457</v>
      </c>
      <c r="D1048" s="449" t="s">
        <v>60</v>
      </c>
      <c r="E1048" s="451">
        <v>0.37140000000000001</v>
      </c>
    </row>
    <row r="1049" spans="1:5" x14ac:dyDescent="0.25">
      <c r="A1049" s="439"/>
      <c r="B1049" s="449">
        <v>98108</v>
      </c>
      <c r="C1049" s="439" t="s">
        <v>3411</v>
      </c>
      <c r="D1049" s="449" t="s">
        <v>60</v>
      </c>
      <c r="E1049" s="451">
        <v>0.56840000000000002</v>
      </c>
    </row>
    <row r="1050" spans="1:5" x14ac:dyDescent="0.25">
      <c r="A1050" s="439"/>
      <c r="B1050" s="449">
        <v>98105</v>
      </c>
      <c r="C1050" s="439" t="s">
        <v>3408</v>
      </c>
      <c r="D1050" s="449" t="s">
        <v>60</v>
      </c>
      <c r="E1050" s="451">
        <v>0.60199999999999998</v>
      </c>
    </row>
    <row r="1051" spans="1:5" x14ac:dyDescent="0.25">
      <c r="A1051" s="439"/>
      <c r="B1051" s="449">
        <v>98109</v>
      </c>
      <c r="C1051" s="439" t="s">
        <v>3583</v>
      </c>
      <c r="D1051" s="449" t="s">
        <v>60</v>
      </c>
      <c r="E1051" s="451">
        <v>0.56289999999999996</v>
      </c>
    </row>
    <row r="1052" spans="1:5" x14ac:dyDescent="0.25">
      <c r="A1052" s="439"/>
      <c r="B1052" s="449">
        <v>98106</v>
      </c>
      <c r="C1052" s="439" t="s">
        <v>3409</v>
      </c>
      <c r="D1052" s="449" t="s">
        <v>60</v>
      </c>
      <c r="E1052" s="451">
        <v>0.59860000000000002</v>
      </c>
    </row>
    <row r="1053" spans="1:5" x14ac:dyDescent="0.25">
      <c r="A1053" s="439"/>
      <c r="B1053" s="449">
        <v>98110</v>
      </c>
      <c r="C1053" s="439" t="s">
        <v>3584</v>
      </c>
      <c r="D1053" s="449" t="s">
        <v>60</v>
      </c>
      <c r="E1053" s="451">
        <v>3.3000000000000002E-2</v>
      </c>
    </row>
    <row r="1054" spans="1:5" x14ac:dyDescent="0.25">
      <c r="A1054" s="439"/>
      <c r="B1054" s="449">
        <v>98107</v>
      </c>
      <c r="C1054" s="439" t="s">
        <v>3410</v>
      </c>
      <c r="D1054" s="449" t="s">
        <v>60</v>
      </c>
      <c r="E1054" s="451">
        <v>0.55700000000000005</v>
      </c>
    </row>
    <row r="1055" spans="1:5" x14ac:dyDescent="0.25">
      <c r="A1055" s="439"/>
      <c r="B1055" s="449">
        <v>98104</v>
      </c>
      <c r="C1055" s="439" t="s">
        <v>3407</v>
      </c>
      <c r="D1055" s="449" t="s">
        <v>60</v>
      </c>
      <c r="E1055" s="451">
        <v>0.59599999999999997</v>
      </c>
    </row>
    <row r="1056" spans="1:5" x14ac:dyDescent="0.25">
      <c r="A1056" s="439"/>
      <c r="B1056" s="449">
        <v>98102</v>
      </c>
      <c r="C1056" s="439" t="s">
        <v>3406</v>
      </c>
      <c r="D1056" s="449" t="s">
        <v>60</v>
      </c>
      <c r="E1056" s="451">
        <v>3.0700000000000002E-2</v>
      </c>
    </row>
    <row r="1057" spans="1:5" x14ac:dyDescent="0.25">
      <c r="A1057" s="439"/>
      <c r="B1057" s="449">
        <v>98111</v>
      </c>
      <c r="C1057" s="439" t="s">
        <v>3585</v>
      </c>
      <c r="D1057" s="449" t="s">
        <v>60</v>
      </c>
      <c r="E1057" s="451">
        <v>0.13650000000000001</v>
      </c>
    </row>
    <row r="1058" spans="1:5" x14ac:dyDescent="0.25">
      <c r="A1058" s="439"/>
      <c r="B1058" s="449">
        <v>97891</v>
      </c>
      <c r="C1058" s="439" t="s">
        <v>2211</v>
      </c>
      <c r="D1058" s="449" t="s">
        <v>60</v>
      </c>
      <c r="E1058" s="451">
        <v>0.58950000000000002</v>
      </c>
    </row>
    <row r="1059" spans="1:5" x14ac:dyDescent="0.25">
      <c r="A1059" s="439"/>
      <c r="B1059" s="449">
        <v>97892</v>
      </c>
      <c r="C1059" s="439" t="s">
        <v>2212</v>
      </c>
      <c r="D1059" s="449" t="s">
        <v>60</v>
      </c>
      <c r="E1059" s="451">
        <v>0.56100000000000005</v>
      </c>
    </row>
    <row r="1060" spans="1:5" x14ac:dyDescent="0.25">
      <c r="A1060" s="439"/>
      <c r="B1060" s="449">
        <v>97893</v>
      </c>
      <c r="C1060" s="439" t="s">
        <v>2213</v>
      </c>
      <c r="D1060" s="449" t="s">
        <v>60</v>
      </c>
      <c r="E1060" s="451">
        <v>0.5655</v>
      </c>
    </row>
    <row r="1061" spans="1:5" x14ac:dyDescent="0.25">
      <c r="A1061" s="439"/>
      <c r="B1061" s="449">
        <v>97894</v>
      </c>
      <c r="C1061" s="439" t="s">
        <v>2214</v>
      </c>
      <c r="D1061" s="449" t="s">
        <v>60</v>
      </c>
      <c r="E1061" s="451">
        <v>0.48699999999999999</v>
      </c>
    </row>
    <row r="1062" spans="1:5" x14ac:dyDescent="0.25">
      <c r="A1062" s="439"/>
      <c r="B1062" s="449">
        <v>97886</v>
      </c>
      <c r="C1062" s="439" t="s">
        <v>2206</v>
      </c>
      <c r="D1062" s="449" t="s">
        <v>60</v>
      </c>
      <c r="E1062" s="451">
        <v>0.61870000000000003</v>
      </c>
    </row>
    <row r="1063" spans="1:5" x14ac:dyDescent="0.25">
      <c r="A1063" s="439"/>
      <c r="B1063" s="449">
        <v>97887</v>
      </c>
      <c r="C1063" s="439" t="s">
        <v>2207</v>
      </c>
      <c r="D1063" s="449" t="s">
        <v>60</v>
      </c>
      <c r="E1063" s="451">
        <v>0.6169</v>
      </c>
    </row>
    <row r="1064" spans="1:5" x14ac:dyDescent="0.25">
      <c r="A1064" s="439"/>
      <c r="B1064" s="449">
        <v>97888</v>
      </c>
      <c r="C1064" s="439" t="s">
        <v>2208</v>
      </c>
      <c r="D1064" s="449" t="s">
        <v>60</v>
      </c>
      <c r="E1064" s="451">
        <v>0.59689999999999999</v>
      </c>
    </row>
    <row r="1065" spans="1:5" x14ac:dyDescent="0.25">
      <c r="A1065" s="439"/>
      <c r="B1065" s="449">
        <v>97889</v>
      </c>
      <c r="C1065" s="439" t="s">
        <v>2209</v>
      </c>
      <c r="D1065" s="449" t="s">
        <v>60</v>
      </c>
      <c r="E1065" s="451">
        <v>0.59830000000000005</v>
      </c>
    </row>
    <row r="1066" spans="1:5" x14ac:dyDescent="0.25">
      <c r="A1066" s="439"/>
      <c r="B1066" s="449">
        <v>97890</v>
      </c>
      <c r="C1066" s="439" t="s">
        <v>2210</v>
      </c>
      <c r="D1066" s="449" t="s">
        <v>60</v>
      </c>
      <c r="E1066" s="451">
        <v>0.53749999999999998</v>
      </c>
    </row>
    <row r="1067" spans="1:5" x14ac:dyDescent="0.25">
      <c r="A1067" s="439"/>
      <c r="B1067" s="449">
        <v>97881</v>
      </c>
      <c r="C1067" s="439" t="s">
        <v>2201</v>
      </c>
      <c r="D1067" s="449" t="s">
        <v>60</v>
      </c>
      <c r="E1067" s="451">
        <v>0.19159999999999999</v>
      </c>
    </row>
    <row r="1068" spans="1:5" x14ac:dyDescent="0.25">
      <c r="A1068" s="439"/>
      <c r="B1068" s="449">
        <v>97882</v>
      </c>
      <c r="C1068" s="439" t="s">
        <v>2202</v>
      </c>
      <c r="D1068" s="449" t="s">
        <v>60</v>
      </c>
      <c r="E1068" s="451">
        <v>0.1729</v>
      </c>
    </row>
    <row r="1069" spans="1:5" x14ac:dyDescent="0.25">
      <c r="A1069" s="439"/>
      <c r="B1069" s="449">
        <v>97883</v>
      </c>
      <c r="C1069" s="439" t="s">
        <v>2203</v>
      </c>
      <c r="D1069" s="449" t="s">
        <v>60</v>
      </c>
      <c r="E1069" s="451">
        <v>0.15540000000000001</v>
      </c>
    </row>
    <row r="1070" spans="1:5" x14ac:dyDescent="0.25">
      <c r="A1070" s="439"/>
      <c r="B1070" s="449">
        <v>97884</v>
      </c>
      <c r="C1070" s="439" t="s">
        <v>2204</v>
      </c>
      <c r="D1070" s="449" t="s">
        <v>60</v>
      </c>
      <c r="E1070" s="451">
        <v>0.1323</v>
      </c>
    </row>
    <row r="1071" spans="1:5" x14ac:dyDescent="0.25">
      <c r="A1071" s="439"/>
      <c r="B1071" s="449">
        <v>97885</v>
      </c>
      <c r="C1071" s="439" t="s">
        <v>2205</v>
      </c>
      <c r="D1071" s="449" t="s">
        <v>60</v>
      </c>
      <c r="E1071" s="451">
        <v>0.11940000000000001</v>
      </c>
    </row>
    <row r="1072" spans="1:5" x14ac:dyDescent="0.25">
      <c r="A1072" s="439"/>
      <c r="B1072" s="449">
        <v>99250</v>
      </c>
      <c r="C1072" s="439" t="s">
        <v>3412</v>
      </c>
      <c r="D1072" s="449" t="s">
        <v>60</v>
      </c>
      <c r="E1072" s="451">
        <v>0.60070000000000001</v>
      </c>
    </row>
    <row r="1073" spans="1:5" x14ac:dyDescent="0.25">
      <c r="A1073" s="439"/>
      <c r="B1073" s="449">
        <v>97900</v>
      </c>
      <c r="C1073" s="439" t="s">
        <v>3397</v>
      </c>
      <c r="D1073" s="449" t="s">
        <v>60</v>
      </c>
      <c r="E1073" s="451">
        <v>0.58819999999999995</v>
      </c>
    </row>
    <row r="1074" spans="1:5" x14ac:dyDescent="0.25">
      <c r="A1074" s="439"/>
      <c r="B1074" s="449">
        <v>99251</v>
      </c>
      <c r="C1074" s="439" t="s">
        <v>3413</v>
      </c>
      <c r="D1074" s="449" t="s">
        <v>60</v>
      </c>
      <c r="E1074" s="451">
        <v>0.6048</v>
      </c>
    </row>
    <row r="1075" spans="1:5" x14ac:dyDescent="0.25">
      <c r="A1075" s="439"/>
      <c r="B1075" s="449">
        <v>97901</v>
      </c>
      <c r="C1075" s="439" t="s">
        <v>3398</v>
      </c>
      <c r="D1075" s="449" t="s">
        <v>60</v>
      </c>
      <c r="E1075" s="451">
        <v>0.59109999999999996</v>
      </c>
    </row>
    <row r="1076" spans="1:5" x14ac:dyDescent="0.25">
      <c r="A1076" s="439"/>
      <c r="B1076" s="449">
        <v>99253</v>
      </c>
      <c r="C1076" s="439" t="s">
        <v>3414</v>
      </c>
      <c r="D1076" s="449" t="s">
        <v>60</v>
      </c>
      <c r="E1076" s="451">
        <v>0.59230000000000005</v>
      </c>
    </row>
    <row r="1077" spans="1:5" x14ac:dyDescent="0.25">
      <c r="A1077" s="439"/>
      <c r="B1077" s="449">
        <v>97902</v>
      </c>
      <c r="C1077" s="439" t="s">
        <v>3399</v>
      </c>
      <c r="D1077" s="449" t="s">
        <v>60</v>
      </c>
      <c r="E1077" s="451">
        <v>0.57679999999999998</v>
      </c>
    </row>
    <row r="1078" spans="1:5" x14ac:dyDescent="0.25">
      <c r="A1078" s="439"/>
      <c r="B1078" s="449">
        <v>99255</v>
      </c>
      <c r="C1078" s="439" t="s">
        <v>3415</v>
      </c>
      <c r="D1078" s="449" t="s">
        <v>60</v>
      </c>
      <c r="E1078" s="451">
        <v>0.59209999999999996</v>
      </c>
    </row>
    <row r="1079" spans="1:5" x14ac:dyDescent="0.25">
      <c r="A1079" s="439"/>
      <c r="B1079" s="449">
        <v>97903</v>
      </c>
      <c r="C1079" s="439" t="s">
        <v>3400</v>
      </c>
      <c r="D1079" s="449" t="s">
        <v>60</v>
      </c>
      <c r="E1079" s="451">
        <v>0.57689999999999997</v>
      </c>
    </row>
    <row r="1080" spans="1:5" x14ac:dyDescent="0.25">
      <c r="A1080" s="439"/>
      <c r="B1080" s="449">
        <v>99257</v>
      </c>
      <c r="C1080" s="439" t="s">
        <v>3416</v>
      </c>
      <c r="D1080" s="449" t="s">
        <v>60</v>
      </c>
      <c r="E1080" s="451">
        <v>0.54500000000000004</v>
      </c>
    </row>
    <row r="1081" spans="1:5" x14ac:dyDescent="0.25">
      <c r="A1081" s="439"/>
      <c r="B1081" s="449">
        <v>97904</v>
      </c>
      <c r="C1081" s="439" t="s">
        <v>3401</v>
      </c>
      <c r="D1081" s="449" t="s">
        <v>60</v>
      </c>
      <c r="E1081" s="451">
        <v>0.52990000000000004</v>
      </c>
    </row>
    <row r="1082" spans="1:5" x14ac:dyDescent="0.25">
      <c r="A1082" s="439"/>
      <c r="B1082" s="449">
        <v>99258</v>
      </c>
      <c r="C1082" s="439" t="s">
        <v>3417</v>
      </c>
      <c r="D1082" s="449" t="s">
        <v>60</v>
      </c>
      <c r="E1082" s="451">
        <v>0.57250000000000001</v>
      </c>
    </row>
    <row r="1083" spans="1:5" x14ac:dyDescent="0.25">
      <c r="A1083" s="439"/>
      <c r="B1083" s="449">
        <v>97905</v>
      </c>
      <c r="C1083" s="439" t="s">
        <v>3402</v>
      </c>
      <c r="D1083" s="449" t="s">
        <v>60</v>
      </c>
      <c r="E1083" s="451">
        <v>0.56299999999999994</v>
      </c>
    </row>
    <row r="1084" spans="1:5" x14ac:dyDescent="0.25">
      <c r="A1084" s="439"/>
      <c r="B1084" s="449">
        <v>99260</v>
      </c>
      <c r="C1084" s="439" t="s">
        <v>3418</v>
      </c>
      <c r="D1084" s="449" t="s">
        <v>60</v>
      </c>
      <c r="E1084" s="451">
        <v>0.55349999999999999</v>
      </c>
    </row>
    <row r="1085" spans="1:5" x14ac:dyDescent="0.25">
      <c r="A1085" s="439"/>
      <c r="B1085" s="449">
        <v>97906</v>
      </c>
      <c r="C1085" s="439" t="s">
        <v>3403</v>
      </c>
      <c r="D1085" s="449" t="s">
        <v>60</v>
      </c>
      <c r="E1085" s="451">
        <v>0.54259999999999997</v>
      </c>
    </row>
    <row r="1086" spans="1:5" x14ac:dyDescent="0.25">
      <c r="A1086" s="439"/>
      <c r="B1086" s="449">
        <v>99262</v>
      </c>
      <c r="C1086" s="439" t="s">
        <v>3419</v>
      </c>
      <c r="D1086" s="449" t="s">
        <v>60</v>
      </c>
      <c r="E1086" s="451">
        <v>0.55720000000000003</v>
      </c>
    </row>
    <row r="1087" spans="1:5" x14ac:dyDescent="0.25">
      <c r="A1087" s="439"/>
      <c r="B1087" s="449">
        <v>97907</v>
      </c>
      <c r="C1087" s="439" t="s">
        <v>3404</v>
      </c>
      <c r="D1087" s="449" t="s">
        <v>60</v>
      </c>
      <c r="E1087" s="451">
        <v>0.54610000000000003</v>
      </c>
    </row>
    <row r="1088" spans="1:5" x14ac:dyDescent="0.25">
      <c r="A1088" s="439"/>
      <c r="B1088" s="449">
        <v>99264</v>
      </c>
      <c r="C1088" s="439" t="s">
        <v>3420</v>
      </c>
      <c r="D1088" s="449" t="s">
        <v>60</v>
      </c>
      <c r="E1088" s="451">
        <v>0.50119999999999998</v>
      </c>
    </row>
    <row r="1089" spans="1:5" x14ac:dyDescent="0.25">
      <c r="A1089" s="439"/>
      <c r="B1089" s="449">
        <v>97908</v>
      </c>
      <c r="C1089" s="439" t="s">
        <v>3405</v>
      </c>
      <c r="D1089" s="449" t="s">
        <v>60</v>
      </c>
      <c r="E1089" s="451">
        <v>0.49</v>
      </c>
    </row>
    <row r="1090" spans="1:5" x14ac:dyDescent="0.25">
      <c r="A1090" s="439"/>
      <c r="B1090" s="449">
        <v>97895</v>
      </c>
      <c r="C1090" s="439" t="s">
        <v>3393</v>
      </c>
      <c r="D1090" s="449" t="s">
        <v>60</v>
      </c>
      <c r="E1090" s="451">
        <v>1.7100000000000001E-2</v>
      </c>
    </row>
    <row r="1091" spans="1:5" x14ac:dyDescent="0.25">
      <c r="A1091" s="439"/>
      <c r="B1091" s="449">
        <v>97896</v>
      </c>
      <c r="C1091" s="439" t="s">
        <v>3394</v>
      </c>
      <c r="D1091" s="449" t="s">
        <v>60</v>
      </c>
      <c r="E1091" s="451">
        <v>1.9199999999999998E-2</v>
      </c>
    </row>
    <row r="1092" spans="1:5" x14ac:dyDescent="0.25">
      <c r="A1092" s="439"/>
      <c r="B1092" s="449">
        <v>97897</v>
      </c>
      <c r="C1092" s="439" t="s">
        <v>3395</v>
      </c>
      <c r="D1092" s="449" t="s">
        <v>60</v>
      </c>
      <c r="E1092" s="451">
        <v>2.7799999999999998E-2</v>
      </c>
    </row>
    <row r="1093" spans="1:5" x14ac:dyDescent="0.25">
      <c r="A1093" s="439"/>
      <c r="B1093" s="449">
        <v>97898</v>
      </c>
      <c r="C1093" s="439" t="s">
        <v>3396</v>
      </c>
      <c r="D1093" s="449" t="s">
        <v>60</v>
      </c>
      <c r="E1093" s="451">
        <v>0.1198</v>
      </c>
    </row>
    <row r="1094" spans="1:5" x14ac:dyDescent="0.25">
      <c r="A1094" s="439"/>
      <c r="B1094" s="449">
        <v>101795</v>
      </c>
      <c r="C1094" s="439" t="s">
        <v>2357</v>
      </c>
      <c r="D1094" s="449" t="s">
        <v>60</v>
      </c>
      <c r="E1094" s="451">
        <v>0.45669999999999999</v>
      </c>
    </row>
    <row r="1095" spans="1:5" x14ac:dyDescent="0.25">
      <c r="A1095" s="439"/>
      <c r="B1095" s="449">
        <v>101802</v>
      </c>
      <c r="C1095" s="439" t="s">
        <v>3748</v>
      </c>
      <c r="D1095" s="449" t="s">
        <v>60</v>
      </c>
      <c r="E1095" s="451">
        <v>0.42649999999999999</v>
      </c>
    </row>
    <row r="1096" spans="1:5" x14ac:dyDescent="0.25">
      <c r="A1096" s="439"/>
      <c r="B1096" s="449">
        <v>101803</v>
      </c>
      <c r="C1096" s="439" t="s">
        <v>3749</v>
      </c>
      <c r="D1096" s="449" t="s">
        <v>60</v>
      </c>
      <c r="E1096" s="451">
        <v>0.4713</v>
      </c>
    </row>
    <row r="1097" spans="1:5" x14ac:dyDescent="0.25">
      <c r="A1097" s="439"/>
      <c r="B1097" s="449">
        <v>101804</v>
      </c>
      <c r="C1097" s="439" t="s">
        <v>3750</v>
      </c>
      <c r="D1097" s="449" t="s">
        <v>60</v>
      </c>
      <c r="E1097" s="451">
        <v>0.44130000000000003</v>
      </c>
    </row>
    <row r="1098" spans="1:5" x14ac:dyDescent="0.25">
      <c r="A1098" s="439"/>
      <c r="B1098" s="449">
        <v>101805</v>
      </c>
      <c r="C1098" s="439" t="s">
        <v>3751</v>
      </c>
      <c r="D1098" s="449" t="s">
        <v>60</v>
      </c>
      <c r="E1098" s="451">
        <v>0.44309999999999999</v>
      </c>
    </row>
    <row r="1099" spans="1:5" x14ac:dyDescent="0.25">
      <c r="A1099" s="439"/>
      <c r="B1099" s="449">
        <v>98115</v>
      </c>
      <c r="C1099" s="439" t="s">
        <v>3588</v>
      </c>
      <c r="D1099" s="449" t="s">
        <v>60</v>
      </c>
      <c r="E1099" s="451">
        <v>0.64319999999999999</v>
      </c>
    </row>
    <row r="1100" spans="1:5" x14ac:dyDescent="0.25">
      <c r="A1100" s="439"/>
      <c r="B1100" s="449">
        <v>98114</v>
      </c>
      <c r="C1100" s="439" t="s">
        <v>3587</v>
      </c>
      <c r="D1100" s="449" t="s">
        <v>60</v>
      </c>
      <c r="E1100" s="451">
        <v>9.4200000000000006E-2</v>
      </c>
    </row>
    <row r="1101" spans="1:5" x14ac:dyDescent="0.25">
      <c r="A1101" s="439"/>
      <c r="B1101" s="449">
        <v>98112</v>
      </c>
      <c r="C1101" s="439" t="s">
        <v>3586</v>
      </c>
      <c r="D1101" s="449" t="s">
        <v>60</v>
      </c>
      <c r="E1101" s="451">
        <v>0.2092</v>
      </c>
    </row>
    <row r="1102" spans="1:5" x14ac:dyDescent="0.25">
      <c r="A1102" s="439"/>
      <c r="B1102" s="449">
        <v>100128</v>
      </c>
      <c r="C1102" s="439" t="s">
        <v>3747</v>
      </c>
      <c r="D1102" s="449" t="s">
        <v>60</v>
      </c>
      <c r="E1102" s="451">
        <v>1.7600000000000001E-2</v>
      </c>
    </row>
    <row r="1103" spans="1:5" x14ac:dyDescent="0.25">
      <c r="A1103" s="439"/>
      <c r="B1103" s="449">
        <v>102623</v>
      </c>
      <c r="C1103" s="439" t="s">
        <v>3457</v>
      </c>
      <c r="D1103" s="449" t="s">
        <v>60</v>
      </c>
      <c r="E1103" s="451">
        <v>0.1148</v>
      </c>
    </row>
    <row r="1104" spans="1:5" x14ac:dyDescent="0.25">
      <c r="A1104" s="439"/>
      <c r="B1104" s="449">
        <v>102607</v>
      </c>
      <c r="C1104" s="439" t="s">
        <v>3441</v>
      </c>
      <c r="D1104" s="449" t="s">
        <v>60</v>
      </c>
      <c r="E1104" s="451">
        <v>1.67E-2</v>
      </c>
    </row>
    <row r="1105" spans="1:5" x14ac:dyDescent="0.25">
      <c r="A1105" s="439"/>
      <c r="B1105" s="449">
        <v>102608</v>
      </c>
      <c r="C1105" s="439" t="s">
        <v>3442</v>
      </c>
      <c r="D1105" s="449" t="s">
        <v>60</v>
      </c>
      <c r="E1105" s="451">
        <v>9.7000000000000003E-3</v>
      </c>
    </row>
    <row r="1106" spans="1:5" x14ac:dyDescent="0.25">
      <c r="A1106" s="439"/>
      <c r="B1106" s="449">
        <v>102609</v>
      </c>
      <c r="C1106" s="439" t="s">
        <v>3443</v>
      </c>
      <c r="D1106" s="449" t="s">
        <v>60</v>
      </c>
      <c r="E1106" s="451">
        <v>1.14E-2</v>
      </c>
    </row>
    <row r="1107" spans="1:5" x14ac:dyDescent="0.25">
      <c r="A1107" s="439"/>
      <c r="B1107" s="449">
        <v>102610</v>
      </c>
      <c r="C1107" s="439" t="s">
        <v>3444</v>
      </c>
      <c r="D1107" s="449" t="s">
        <v>60</v>
      </c>
      <c r="E1107" s="451">
        <v>8.3000000000000001E-3</v>
      </c>
    </row>
    <row r="1108" spans="1:5" x14ac:dyDescent="0.25">
      <c r="A1108" s="439"/>
      <c r="B1108" s="449">
        <v>102622</v>
      </c>
      <c r="C1108" s="439" t="s">
        <v>3456</v>
      </c>
      <c r="D1108" s="449" t="s">
        <v>60</v>
      </c>
      <c r="E1108" s="451">
        <v>0.14099999999999999</v>
      </c>
    </row>
    <row r="1109" spans="1:5" x14ac:dyDescent="0.25">
      <c r="A1109" s="439"/>
      <c r="B1109" s="449">
        <v>102605</v>
      </c>
      <c r="C1109" s="439" t="s">
        <v>3439</v>
      </c>
      <c r="D1109" s="449" t="s">
        <v>60</v>
      </c>
      <c r="E1109" s="451">
        <v>1.9199999999999998E-2</v>
      </c>
    </row>
    <row r="1110" spans="1:5" x14ac:dyDescent="0.25">
      <c r="A1110" s="439"/>
      <c r="B1110" s="449">
        <v>102606</v>
      </c>
      <c r="C1110" s="439" t="s">
        <v>3440</v>
      </c>
      <c r="D1110" s="449" t="s">
        <v>60</v>
      </c>
      <c r="E1110" s="451">
        <v>1.5299999999999999E-2</v>
      </c>
    </row>
    <row r="1111" spans="1:5" x14ac:dyDescent="0.25">
      <c r="A1111" s="439"/>
      <c r="B1111" s="449">
        <v>102613</v>
      </c>
      <c r="C1111" s="439" t="s">
        <v>3447</v>
      </c>
      <c r="D1111" s="449" t="s">
        <v>60</v>
      </c>
      <c r="E1111" s="451">
        <v>1.21E-2</v>
      </c>
    </row>
    <row r="1112" spans="1:5" x14ac:dyDescent="0.25">
      <c r="A1112" s="439"/>
      <c r="B1112" s="449">
        <v>102619</v>
      </c>
      <c r="C1112" s="439" t="s">
        <v>3453</v>
      </c>
      <c r="D1112" s="449" t="s">
        <v>60</v>
      </c>
      <c r="E1112" s="451">
        <v>3.5400000000000001E-2</v>
      </c>
    </row>
    <row r="1113" spans="1:5" x14ac:dyDescent="0.25">
      <c r="A1113" s="439"/>
      <c r="B1113" s="449">
        <v>102614</v>
      </c>
      <c r="C1113" s="439" t="s">
        <v>3448</v>
      </c>
      <c r="D1113" s="449" t="s">
        <v>60</v>
      </c>
      <c r="E1113" s="451">
        <v>1.01E-2</v>
      </c>
    </row>
    <row r="1114" spans="1:5" x14ac:dyDescent="0.25">
      <c r="A1114" s="439"/>
      <c r="B1114" s="449">
        <v>102620</v>
      </c>
      <c r="C1114" s="439" t="s">
        <v>3454</v>
      </c>
      <c r="D1114" s="449" t="s">
        <v>60</v>
      </c>
      <c r="E1114" s="451">
        <v>2.4500000000000001E-2</v>
      </c>
    </row>
    <row r="1115" spans="1:5" x14ac:dyDescent="0.25">
      <c r="A1115" s="439"/>
      <c r="B1115" s="449">
        <v>102615</v>
      </c>
      <c r="C1115" s="439" t="s">
        <v>3449</v>
      </c>
      <c r="D1115" s="449" t="s">
        <v>60</v>
      </c>
      <c r="E1115" s="451">
        <v>1.01E-2</v>
      </c>
    </row>
    <row r="1116" spans="1:5" x14ac:dyDescent="0.25">
      <c r="A1116" s="439"/>
      <c r="B1116" s="449">
        <v>102621</v>
      </c>
      <c r="C1116" s="439" t="s">
        <v>3455</v>
      </c>
      <c r="D1116" s="449" t="s">
        <v>60</v>
      </c>
      <c r="E1116" s="451">
        <v>1.6E-2</v>
      </c>
    </row>
    <row r="1117" spans="1:5" x14ac:dyDescent="0.25">
      <c r="A1117" s="439"/>
      <c r="B1117" s="449">
        <v>102616</v>
      </c>
      <c r="C1117" s="439" t="s">
        <v>3450</v>
      </c>
      <c r="D1117" s="449" t="s">
        <v>60</v>
      </c>
      <c r="E1117" s="451">
        <v>8.9999999999999993E-3</v>
      </c>
    </row>
    <row r="1118" spans="1:5" x14ac:dyDescent="0.25">
      <c r="A1118" s="439"/>
      <c r="B1118" s="449">
        <v>102611</v>
      </c>
      <c r="C1118" s="439" t="s">
        <v>3445</v>
      </c>
      <c r="D1118" s="449" t="s">
        <v>60</v>
      </c>
      <c r="E1118" s="451">
        <v>1.26E-2</v>
      </c>
    </row>
    <row r="1119" spans="1:5" x14ac:dyDescent="0.25">
      <c r="A1119" s="439"/>
      <c r="B1119" s="449">
        <v>102617</v>
      </c>
      <c r="C1119" s="439" t="s">
        <v>3451</v>
      </c>
      <c r="D1119" s="449" t="s">
        <v>60</v>
      </c>
      <c r="E1119" s="451">
        <v>5.6899999999999999E-2</v>
      </c>
    </row>
    <row r="1120" spans="1:5" x14ac:dyDescent="0.25">
      <c r="A1120" s="439"/>
      <c r="B1120" s="449">
        <v>102618</v>
      </c>
      <c r="C1120" s="439" t="s">
        <v>3452</v>
      </c>
      <c r="D1120" s="449" t="s">
        <v>60</v>
      </c>
      <c r="E1120" s="451">
        <v>4.7399999999999998E-2</v>
      </c>
    </row>
    <row r="1121" spans="1:5" x14ac:dyDescent="0.25">
      <c r="A1121" s="439"/>
      <c r="B1121" s="449">
        <v>102612</v>
      </c>
      <c r="C1121" s="439" t="s">
        <v>3446</v>
      </c>
      <c r="D1121" s="449" t="s">
        <v>60</v>
      </c>
      <c r="E1121" s="451">
        <v>9.7999999999999997E-3</v>
      </c>
    </row>
    <row r="1122" spans="1:5" x14ac:dyDescent="0.25">
      <c r="A1122" s="439"/>
      <c r="B1122" s="449">
        <v>102603</v>
      </c>
      <c r="C1122" s="439" t="s">
        <v>3437</v>
      </c>
      <c r="D1122" s="449" t="s">
        <v>60</v>
      </c>
      <c r="E1122" s="451">
        <v>1</v>
      </c>
    </row>
    <row r="1123" spans="1:5" x14ac:dyDescent="0.25">
      <c r="A1123" s="439"/>
      <c r="B1123" s="449">
        <v>102587</v>
      </c>
      <c r="C1123" s="439" t="s">
        <v>3421</v>
      </c>
      <c r="D1123" s="449" t="s">
        <v>60</v>
      </c>
      <c r="E1123" s="451">
        <v>1</v>
      </c>
    </row>
    <row r="1124" spans="1:5" x14ac:dyDescent="0.25">
      <c r="A1124" s="439"/>
      <c r="B1124" s="449">
        <v>102589</v>
      </c>
      <c r="C1124" s="439" t="s">
        <v>3423</v>
      </c>
      <c r="D1124" s="449" t="s">
        <v>60</v>
      </c>
      <c r="E1124" s="451">
        <v>1</v>
      </c>
    </row>
    <row r="1125" spans="1:5" x14ac:dyDescent="0.25">
      <c r="A1125" s="439"/>
      <c r="B1125" s="449">
        <v>102591</v>
      </c>
      <c r="C1125" s="439" t="s">
        <v>3425</v>
      </c>
      <c r="D1125" s="449" t="s">
        <v>60</v>
      </c>
      <c r="E1125" s="451">
        <v>1</v>
      </c>
    </row>
    <row r="1126" spans="1:5" x14ac:dyDescent="0.25">
      <c r="A1126" s="439"/>
      <c r="B1126" s="449">
        <v>102593</v>
      </c>
      <c r="C1126" s="439" t="s">
        <v>3427</v>
      </c>
      <c r="D1126" s="449" t="s">
        <v>60</v>
      </c>
      <c r="E1126" s="451">
        <v>1</v>
      </c>
    </row>
    <row r="1127" spans="1:5" x14ac:dyDescent="0.25">
      <c r="A1127" s="439"/>
      <c r="B1127" s="449">
        <v>102595</v>
      </c>
      <c r="C1127" s="439" t="s">
        <v>3429</v>
      </c>
      <c r="D1127" s="449" t="s">
        <v>60</v>
      </c>
      <c r="E1127" s="451">
        <v>1</v>
      </c>
    </row>
    <row r="1128" spans="1:5" x14ac:dyDescent="0.25">
      <c r="A1128" s="439"/>
      <c r="B1128" s="449">
        <v>102597</v>
      </c>
      <c r="C1128" s="439" t="s">
        <v>3431</v>
      </c>
      <c r="D1128" s="449" t="s">
        <v>60</v>
      </c>
      <c r="E1128" s="451">
        <v>1</v>
      </c>
    </row>
    <row r="1129" spans="1:5" x14ac:dyDescent="0.25">
      <c r="A1129" s="439"/>
      <c r="B1129" s="449">
        <v>102599</v>
      </c>
      <c r="C1129" s="439" t="s">
        <v>3433</v>
      </c>
      <c r="D1129" s="449" t="s">
        <v>60</v>
      </c>
      <c r="E1129" s="451">
        <v>1</v>
      </c>
    </row>
    <row r="1130" spans="1:5" x14ac:dyDescent="0.25">
      <c r="A1130" s="439"/>
      <c r="B1130" s="449">
        <v>102601</v>
      </c>
      <c r="C1130" s="439" t="s">
        <v>3435</v>
      </c>
      <c r="D1130" s="449" t="s">
        <v>60</v>
      </c>
      <c r="E1130" s="451">
        <v>1</v>
      </c>
    </row>
    <row r="1131" spans="1:5" x14ac:dyDescent="0.25">
      <c r="A1131" s="439"/>
      <c r="B1131" s="449">
        <v>102604</v>
      </c>
      <c r="C1131" s="439" t="s">
        <v>3438</v>
      </c>
      <c r="D1131" s="449" t="s">
        <v>60</v>
      </c>
      <c r="E1131" s="451">
        <v>1</v>
      </c>
    </row>
    <row r="1132" spans="1:5" x14ac:dyDescent="0.25">
      <c r="A1132" s="439"/>
      <c r="B1132" s="449">
        <v>102588</v>
      </c>
      <c r="C1132" s="439" t="s">
        <v>3422</v>
      </c>
      <c r="D1132" s="449" t="s">
        <v>60</v>
      </c>
      <c r="E1132" s="451">
        <v>1</v>
      </c>
    </row>
    <row r="1133" spans="1:5" x14ac:dyDescent="0.25">
      <c r="A1133" s="439"/>
      <c r="B1133" s="449">
        <v>102590</v>
      </c>
      <c r="C1133" s="439" t="s">
        <v>3424</v>
      </c>
      <c r="D1133" s="449" t="s">
        <v>60</v>
      </c>
      <c r="E1133" s="451">
        <v>1</v>
      </c>
    </row>
    <row r="1134" spans="1:5" x14ac:dyDescent="0.25">
      <c r="A1134" s="439"/>
      <c r="B1134" s="449">
        <v>102592</v>
      </c>
      <c r="C1134" s="439" t="s">
        <v>3426</v>
      </c>
      <c r="D1134" s="449" t="s">
        <v>60</v>
      </c>
      <c r="E1134" s="451">
        <v>1</v>
      </c>
    </row>
    <row r="1135" spans="1:5" x14ac:dyDescent="0.25">
      <c r="A1135" s="439"/>
      <c r="B1135" s="449">
        <v>102594</v>
      </c>
      <c r="C1135" s="439" t="s">
        <v>3428</v>
      </c>
      <c r="D1135" s="449" t="s">
        <v>60</v>
      </c>
      <c r="E1135" s="451">
        <v>1</v>
      </c>
    </row>
    <row r="1136" spans="1:5" x14ac:dyDescent="0.25">
      <c r="A1136" s="439"/>
      <c r="B1136" s="449">
        <v>102596</v>
      </c>
      <c r="C1136" s="439" t="s">
        <v>3430</v>
      </c>
      <c r="D1136" s="449" t="s">
        <v>60</v>
      </c>
      <c r="E1136" s="451">
        <v>1</v>
      </c>
    </row>
    <row r="1137" spans="1:5" x14ac:dyDescent="0.25">
      <c r="A1137" s="439"/>
      <c r="B1137" s="449">
        <v>102598</v>
      </c>
      <c r="C1137" s="439" t="s">
        <v>3432</v>
      </c>
      <c r="D1137" s="449" t="s">
        <v>60</v>
      </c>
      <c r="E1137" s="451">
        <v>1</v>
      </c>
    </row>
    <row r="1138" spans="1:5" x14ac:dyDescent="0.25">
      <c r="A1138" s="439"/>
      <c r="B1138" s="449">
        <v>102600</v>
      </c>
      <c r="C1138" s="439" t="s">
        <v>3434</v>
      </c>
      <c r="D1138" s="449" t="s">
        <v>60</v>
      </c>
      <c r="E1138" s="451">
        <v>1</v>
      </c>
    </row>
    <row r="1139" spans="1:5" x14ac:dyDescent="0.25">
      <c r="A1139" s="439"/>
      <c r="B1139" s="449">
        <v>102602</v>
      </c>
      <c r="C1139" s="439" t="s">
        <v>3436</v>
      </c>
      <c r="D1139" s="449" t="s">
        <v>60</v>
      </c>
      <c r="E1139" s="451">
        <v>1</v>
      </c>
    </row>
    <row r="1140" spans="1:5" x14ac:dyDescent="0.25">
      <c r="A1140" s="439"/>
      <c r="B1140" s="449">
        <v>103005</v>
      </c>
      <c r="C1140" s="439" t="s">
        <v>12595</v>
      </c>
      <c r="D1140" s="449" t="s">
        <v>60</v>
      </c>
      <c r="E1140" s="451">
        <v>0.34310000000000002</v>
      </c>
    </row>
    <row r="1141" spans="1:5" x14ac:dyDescent="0.25">
      <c r="A1141" s="439"/>
      <c r="B1141" s="449">
        <v>103006</v>
      </c>
      <c r="C1141" s="439" t="s">
        <v>12596</v>
      </c>
      <c r="D1141" s="449" t="s">
        <v>60</v>
      </c>
      <c r="E1141" s="451">
        <v>0.34239999999999998</v>
      </c>
    </row>
    <row r="1142" spans="1:5" x14ac:dyDescent="0.25">
      <c r="A1142" s="439"/>
      <c r="B1142" s="449">
        <v>103007</v>
      </c>
      <c r="C1142" s="439" t="s">
        <v>12597</v>
      </c>
      <c r="D1142" s="449" t="s">
        <v>60</v>
      </c>
      <c r="E1142" s="451">
        <v>0.33150000000000002</v>
      </c>
    </row>
    <row r="1143" spans="1:5" x14ac:dyDescent="0.25">
      <c r="A1143" s="439"/>
      <c r="B1143" s="449">
        <v>102989</v>
      </c>
      <c r="C1143" s="439" t="s">
        <v>12598</v>
      </c>
      <c r="D1143" s="449" t="s">
        <v>73</v>
      </c>
      <c r="E1143" s="451">
        <v>0.3402</v>
      </c>
    </row>
    <row r="1144" spans="1:5" x14ac:dyDescent="0.25">
      <c r="A1144" s="439"/>
      <c r="B1144" s="449">
        <v>102990</v>
      </c>
      <c r="C1144" s="439" t="s">
        <v>12599</v>
      </c>
      <c r="D1144" s="449" t="s">
        <v>73</v>
      </c>
      <c r="E1144" s="451">
        <v>0.35510000000000003</v>
      </c>
    </row>
    <row r="1145" spans="1:5" x14ac:dyDescent="0.25">
      <c r="A1145" s="439"/>
      <c r="B1145" s="449">
        <v>102991</v>
      </c>
      <c r="C1145" s="439" t="s">
        <v>12600</v>
      </c>
      <c r="D1145" s="449" t="s">
        <v>73</v>
      </c>
      <c r="E1145" s="451">
        <v>0.35809999999999997</v>
      </c>
    </row>
    <row r="1146" spans="1:5" x14ac:dyDescent="0.25">
      <c r="A1146" s="439"/>
      <c r="B1146" s="449">
        <v>102992</v>
      </c>
      <c r="C1146" s="439" t="s">
        <v>12601</v>
      </c>
      <c r="D1146" s="449" t="s">
        <v>73</v>
      </c>
      <c r="E1146" s="451">
        <v>0.16769999999999999</v>
      </c>
    </row>
    <row r="1147" spans="1:5" x14ac:dyDescent="0.25">
      <c r="A1147" s="439"/>
      <c r="B1147" s="449">
        <v>102993</v>
      </c>
      <c r="C1147" s="439" t="s">
        <v>12602</v>
      </c>
      <c r="D1147" s="449" t="s">
        <v>73</v>
      </c>
      <c r="E1147" s="451">
        <v>0.17</v>
      </c>
    </row>
    <row r="1148" spans="1:5" x14ac:dyDescent="0.25">
      <c r="A1148" s="439"/>
      <c r="B1148" s="449">
        <v>102994</v>
      </c>
      <c r="C1148" s="439" t="s">
        <v>12603</v>
      </c>
      <c r="D1148" s="449" t="s">
        <v>73</v>
      </c>
      <c r="E1148" s="451">
        <v>0.17050000000000001</v>
      </c>
    </row>
    <row r="1149" spans="1:5" x14ac:dyDescent="0.25">
      <c r="A1149" s="439"/>
      <c r="B1149" s="449">
        <v>105944</v>
      </c>
      <c r="C1149" s="439" t="s">
        <v>12604</v>
      </c>
      <c r="D1149" s="449" t="s">
        <v>84</v>
      </c>
      <c r="E1149" s="451">
        <v>0.37780000000000002</v>
      </c>
    </row>
    <row r="1150" spans="1:5" x14ac:dyDescent="0.25">
      <c r="A1150" s="439"/>
      <c r="B1150" s="449">
        <v>106004</v>
      </c>
      <c r="C1150" s="439" t="s">
        <v>12605</v>
      </c>
      <c r="D1150" s="449" t="s">
        <v>73</v>
      </c>
      <c r="E1150" s="451">
        <v>0.5141</v>
      </c>
    </row>
    <row r="1151" spans="1:5" x14ac:dyDescent="0.25">
      <c r="A1151" s="439"/>
      <c r="B1151" s="449">
        <v>106005</v>
      </c>
      <c r="C1151" s="439" t="s">
        <v>12606</v>
      </c>
      <c r="D1151" s="449" t="s">
        <v>73</v>
      </c>
      <c r="E1151" s="451">
        <v>0.5151</v>
      </c>
    </row>
    <row r="1152" spans="1:5" x14ac:dyDescent="0.25">
      <c r="A1152" s="439"/>
      <c r="B1152" s="449">
        <v>106006</v>
      </c>
      <c r="C1152" s="439" t="s">
        <v>12607</v>
      </c>
      <c r="D1152" s="449" t="s">
        <v>73</v>
      </c>
      <c r="E1152" s="451">
        <v>0.51449999999999996</v>
      </c>
    </row>
    <row r="1153" spans="1:5" x14ac:dyDescent="0.25">
      <c r="A1153" s="439"/>
      <c r="B1153" s="449">
        <v>106007</v>
      </c>
      <c r="C1153" s="439" t="s">
        <v>12608</v>
      </c>
      <c r="D1153" s="449" t="s">
        <v>73</v>
      </c>
      <c r="E1153" s="451">
        <v>0.51480000000000004</v>
      </c>
    </row>
    <row r="1154" spans="1:5" x14ac:dyDescent="0.25">
      <c r="A1154" s="439"/>
      <c r="B1154" s="449">
        <v>106008</v>
      </c>
      <c r="C1154" s="439" t="s">
        <v>12609</v>
      </c>
      <c r="D1154" s="449" t="s">
        <v>73</v>
      </c>
      <c r="E1154" s="451">
        <v>0.5151</v>
      </c>
    </row>
    <row r="1155" spans="1:5" x14ac:dyDescent="0.25">
      <c r="A1155" s="439"/>
      <c r="B1155" s="449">
        <v>106009</v>
      </c>
      <c r="C1155" s="439" t="s">
        <v>12610</v>
      </c>
      <c r="D1155" s="449" t="s">
        <v>73</v>
      </c>
      <c r="E1155" s="451">
        <v>0.51500000000000001</v>
      </c>
    </row>
    <row r="1156" spans="1:5" x14ac:dyDescent="0.25">
      <c r="A1156" s="439"/>
      <c r="B1156" s="449">
        <v>106010</v>
      </c>
      <c r="C1156" s="439" t="s">
        <v>12611</v>
      </c>
      <c r="D1156" s="449" t="s">
        <v>73</v>
      </c>
      <c r="E1156" s="451">
        <v>0.51549999999999996</v>
      </c>
    </row>
    <row r="1157" spans="1:5" x14ac:dyDescent="0.25">
      <c r="A1157" s="439"/>
      <c r="B1157" s="449">
        <v>106011</v>
      </c>
      <c r="C1157" s="439" t="s">
        <v>12612</v>
      </c>
      <c r="D1157" s="449" t="s">
        <v>73</v>
      </c>
      <c r="E1157" s="451">
        <v>0.40189999999999998</v>
      </c>
    </row>
    <row r="1158" spans="1:5" x14ac:dyDescent="0.25">
      <c r="A1158" s="439"/>
      <c r="B1158" s="449">
        <v>106013</v>
      </c>
      <c r="C1158" s="439" t="s">
        <v>12613</v>
      </c>
      <c r="D1158" s="449" t="s">
        <v>73</v>
      </c>
      <c r="E1158" s="451">
        <v>0.40649999999999997</v>
      </c>
    </row>
    <row r="1159" spans="1:5" x14ac:dyDescent="0.25">
      <c r="A1159" s="439"/>
      <c r="B1159" s="449">
        <v>106012</v>
      </c>
      <c r="C1159" s="439" t="s">
        <v>12614</v>
      </c>
      <c r="D1159" s="449" t="s">
        <v>73</v>
      </c>
      <c r="E1159" s="451">
        <v>0.39479999999999998</v>
      </c>
    </row>
    <row r="1160" spans="1:5" x14ac:dyDescent="0.25">
      <c r="A1160" s="439"/>
      <c r="B1160" s="449">
        <v>106014</v>
      </c>
      <c r="C1160" s="439" t="s">
        <v>12615</v>
      </c>
      <c r="D1160" s="449" t="s">
        <v>73</v>
      </c>
      <c r="E1160" s="451">
        <v>0.3604</v>
      </c>
    </row>
    <row r="1161" spans="1:5" x14ac:dyDescent="0.25">
      <c r="A1161" s="439"/>
      <c r="B1161" s="449">
        <v>106015</v>
      </c>
      <c r="C1161" s="439" t="s">
        <v>12616</v>
      </c>
      <c r="D1161" s="449" t="s">
        <v>73</v>
      </c>
      <c r="E1161" s="451">
        <v>0.37569999999999998</v>
      </c>
    </row>
    <row r="1162" spans="1:5" x14ac:dyDescent="0.25">
      <c r="A1162" s="439"/>
      <c r="B1162" s="449">
        <v>106016</v>
      </c>
      <c r="C1162" s="439" t="s">
        <v>12617</v>
      </c>
      <c r="D1162" s="449" t="s">
        <v>73</v>
      </c>
      <c r="E1162" s="451">
        <v>0.38569999999999999</v>
      </c>
    </row>
    <row r="1163" spans="1:5" x14ac:dyDescent="0.25">
      <c r="A1163" s="439"/>
      <c r="B1163" s="449">
        <v>106003</v>
      </c>
      <c r="C1163" s="439" t="s">
        <v>12618</v>
      </c>
      <c r="D1163" s="449" t="s">
        <v>73</v>
      </c>
      <c r="E1163" s="451">
        <v>0.31180000000000002</v>
      </c>
    </row>
    <row r="1164" spans="1:5" x14ac:dyDescent="0.25">
      <c r="A1164" s="439"/>
      <c r="B1164" s="449">
        <v>105997</v>
      </c>
      <c r="C1164" s="439" t="s">
        <v>12619</v>
      </c>
      <c r="D1164" s="449" t="s">
        <v>73</v>
      </c>
      <c r="E1164" s="451">
        <v>0.31409999999999999</v>
      </c>
    </row>
    <row r="1165" spans="1:5" x14ac:dyDescent="0.25">
      <c r="A1165" s="439"/>
      <c r="B1165" s="449">
        <v>105998</v>
      </c>
      <c r="C1165" s="439" t="s">
        <v>12620</v>
      </c>
      <c r="D1165" s="449" t="s">
        <v>73</v>
      </c>
      <c r="E1165" s="451">
        <v>0.3135</v>
      </c>
    </row>
    <row r="1166" spans="1:5" x14ac:dyDescent="0.25">
      <c r="A1166" s="439"/>
      <c r="B1166" s="449">
        <v>105999</v>
      </c>
      <c r="C1166" s="439" t="s">
        <v>12621</v>
      </c>
      <c r="D1166" s="449" t="s">
        <v>73</v>
      </c>
      <c r="E1166" s="451">
        <v>0.313</v>
      </c>
    </row>
    <row r="1167" spans="1:5" x14ac:dyDescent="0.25">
      <c r="A1167" s="439"/>
      <c r="B1167" s="449">
        <v>106000</v>
      </c>
      <c r="C1167" s="439" t="s">
        <v>12622</v>
      </c>
      <c r="D1167" s="449" t="s">
        <v>73</v>
      </c>
      <c r="E1167" s="451">
        <v>0.31259999999999999</v>
      </c>
    </row>
    <row r="1168" spans="1:5" x14ac:dyDescent="0.25">
      <c r="A1168" s="439"/>
      <c r="B1168" s="449">
        <v>106001</v>
      </c>
      <c r="C1168" s="439" t="s">
        <v>12623</v>
      </c>
      <c r="D1168" s="449" t="s">
        <v>73</v>
      </c>
      <c r="E1168" s="451">
        <v>0.31230000000000002</v>
      </c>
    </row>
    <row r="1169" spans="1:5" x14ac:dyDescent="0.25">
      <c r="A1169" s="439"/>
      <c r="B1169" s="449">
        <v>106002</v>
      </c>
      <c r="C1169" s="439" t="s">
        <v>12624</v>
      </c>
      <c r="D1169" s="449" t="s">
        <v>73</v>
      </c>
      <c r="E1169" s="451">
        <v>0.312</v>
      </c>
    </row>
    <row r="1170" spans="1:5" x14ac:dyDescent="0.25">
      <c r="A1170" s="439"/>
      <c r="B1170" s="449">
        <v>105992</v>
      </c>
      <c r="C1170" s="439" t="s">
        <v>12625</v>
      </c>
      <c r="D1170" s="449" t="s">
        <v>73</v>
      </c>
      <c r="E1170" s="451">
        <v>0.41930000000000001</v>
      </c>
    </row>
    <row r="1171" spans="1:5" x14ac:dyDescent="0.25">
      <c r="A1171" s="439"/>
      <c r="B1171" s="449">
        <v>105993</v>
      </c>
      <c r="C1171" s="439" t="s">
        <v>12626</v>
      </c>
      <c r="D1171" s="449" t="s">
        <v>73</v>
      </c>
      <c r="E1171" s="451">
        <v>0.41870000000000002</v>
      </c>
    </row>
    <row r="1172" spans="1:5" x14ac:dyDescent="0.25">
      <c r="A1172" s="439"/>
      <c r="B1172" s="449">
        <v>105994</v>
      </c>
      <c r="C1172" s="439" t="s">
        <v>12627</v>
      </c>
      <c r="D1172" s="449" t="s">
        <v>73</v>
      </c>
      <c r="E1172" s="451">
        <v>0.41820000000000002</v>
      </c>
    </row>
    <row r="1173" spans="1:5" x14ac:dyDescent="0.25">
      <c r="A1173" s="439"/>
      <c r="B1173" s="449">
        <v>105995</v>
      </c>
      <c r="C1173" s="439" t="s">
        <v>12628</v>
      </c>
      <c r="D1173" s="449" t="s">
        <v>73</v>
      </c>
      <c r="E1173" s="451">
        <v>0.41789999999999999</v>
      </c>
    </row>
    <row r="1174" spans="1:5" x14ac:dyDescent="0.25">
      <c r="A1174" s="439"/>
      <c r="B1174" s="449">
        <v>105996</v>
      </c>
      <c r="C1174" s="439" t="s">
        <v>12629</v>
      </c>
      <c r="D1174" s="449" t="s">
        <v>73</v>
      </c>
      <c r="E1174" s="451">
        <v>0.41770000000000002</v>
      </c>
    </row>
    <row r="1175" spans="1:5" x14ac:dyDescent="0.25">
      <c r="A1175" s="439"/>
      <c r="B1175" s="449">
        <v>105988</v>
      </c>
      <c r="C1175" s="439" t="s">
        <v>12630</v>
      </c>
      <c r="D1175" s="449" t="s">
        <v>73</v>
      </c>
      <c r="E1175" s="451">
        <v>0.42120000000000002</v>
      </c>
    </row>
    <row r="1176" spans="1:5" x14ac:dyDescent="0.25">
      <c r="A1176" s="439"/>
      <c r="B1176" s="449">
        <v>105989</v>
      </c>
      <c r="C1176" s="439" t="s">
        <v>12631</v>
      </c>
      <c r="D1176" s="449" t="s">
        <v>73</v>
      </c>
      <c r="E1176" s="451">
        <v>0.42049999999999998</v>
      </c>
    </row>
    <row r="1177" spans="1:5" x14ac:dyDescent="0.25">
      <c r="A1177" s="439"/>
      <c r="B1177" s="449">
        <v>105990</v>
      </c>
      <c r="C1177" s="439" t="s">
        <v>12632</v>
      </c>
      <c r="D1177" s="449" t="s">
        <v>73</v>
      </c>
      <c r="E1177" s="451">
        <v>0.42009999999999997</v>
      </c>
    </row>
    <row r="1178" spans="1:5" x14ac:dyDescent="0.25">
      <c r="A1178" s="439"/>
      <c r="B1178" s="449">
        <v>105991</v>
      </c>
      <c r="C1178" s="439" t="s">
        <v>12633</v>
      </c>
      <c r="D1178" s="449" t="s">
        <v>73</v>
      </c>
      <c r="E1178" s="451">
        <v>0.41970000000000002</v>
      </c>
    </row>
    <row r="1179" spans="1:5" x14ac:dyDescent="0.25">
      <c r="A1179" s="439"/>
      <c r="B1179" s="449">
        <v>105987</v>
      </c>
      <c r="C1179" s="439" t="s">
        <v>12634</v>
      </c>
      <c r="D1179" s="449" t="s">
        <v>73</v>
      </c>
      <c r="E1179" s="451">
        <v>0.41889999999999999</v>
      </c>
    </row>
    <row r="1180" spans="1:5" x14ac:dyDescent="0.25">
      <c r="A1180" s="439"/>
      <c r="B1180" s="449">
        <v>105986</v>
      </c>
      <c r="C1180" s="439" t="s">
        <v>12635</v>
      </c>
      <c r="D1180" s="449" t="s">
        <v>73</v>
      </c>
      <c r="E1180" s="451">
        <v>0.41830000000000001</v>
      </c>
    </row>
    <row r="1181" spans="1:5" x14ac:dyDescent="0.25">
      <c r="A1181" s="439"/>
      <c r="B1181" s="449">
        <v>103001</v>
      </c>
      <c r="C1181" s="439" t="s">
        <v>12636</v>
      </c>
      <c r="D1181" s="449" t="s">
        <v>60</v>
      </c>
      <c r="E1181" s="451">
        <v>7.0800000000000002E-2</v>
      </c>
    </row>
    <row r="1182" spans="1:5" x14ac:dyDescent="0.25">
      <c r="A1182" s="439"/>
      <c r="B1182" s="449">
        <v>103002</v>
      </c>
      <c r="C1182" s="439" t="s">
        <v>12637</v>
      </c>
      <c r="D1182" s="449" t="s">
        <v>60</v>
      </c>
      <c r="E1182" s="451">
        <v>5.8900000000000001E-2</v>
      </c>
    </row>
    <row r="1183" spans="1:5" x14ac:dyDescent="0.25">
      <c r="A1183" s="439"/>
      <c r="B1183" s="449">
        <v>103003</v>
      </c>
      <c r="C1183" s="439" t="s">
        <v>12638</v>
      </c>
      <c r="D1183" s="449" t="s">
        <v>60</v>
      </c>
      <c r="E1183" s="451">
        <v>4.5400000000000003E-2</v>
      </c>
    </row>
    <row r="1184" spans="1:5" x14ac:dyDescent="0.25">
      <c r="A1184" s="439"/>
      <c r="B1184" s="449">
        <v>105945</v>
      </c>
      <c r="C1184" s="439" t="s">
        <v>12639</v>
      </c>
      <c r="D1184" s="449" t="s">
        <v>71</v>
      </c>
      <c r="E1184" s="451">
        <v>0.74260000000000004</v>
      </c>
    </row>
    <row r="1185" spans="1:5" x14ac:dyDescent="0.25">
      <c r="A1185" s="439"/>
      <c r="B1185" s="449">
        <v>98522</v>
      </c>
      <c r="C1185" s="439" t="s">
        <v>14043</v>
      </c>
      <c r="D1185" s="449" t="s">
        <v>73</v>
      </c>
      <c r="E1185" s="451">
        <v>0.23019999999999999</v>
      </c>
    </row>
    <row r="1186" spans="1:5" x14ac:dyDescent="0.25">
      <c r="A1186" s="439"/>
      <c r="B1186" s="449">
        <v>102364</v>
      </c>
      <c r="C1186" s="439" t="s">
        <v>14044</v>
      </c>
      <c r="D1186" s="449" t="s">
        <v>71</v>
      </c>
      <c r="E1186" s="451">
        <v>0.16300000000000001</v>
      </c>
    </row>
    <row r="1187" spans="1:5" x14ac:dyDescent="0.25">
      <c r="A1187" s="439"/>
      <c r="B1187" s="449">
        <v>102363</v>
      </c>
      <c r="C1187" s="439" t="s">
        <v>14045</v>
      </c>
      <c r="D1187" s="449" t="s">
        <v>71</v>
      </c>
      <c r="E1187" s="451">
        <v>0.18770000000000001</v>
      </c>
    </row>
    <row r="1188" spans="1:5" x14ac:dyDescent="0.25">
      <c r="A1188" s="439"/>
      <c r="B1188" s="449">
        <v>102362</v>
      </c>
      <c r="C1188" s="439" t="s">
        <v>14046</v>
      </c>
      <c r="D1188" s="449" t="s">
        <v>71</v>
      </c>
      <c r="E1188" s="451">
        <v>0.20530000000000001</v>
      </c>
    </row>
    <row r="1189" spans="1:5" x14ac:dyDescent="0.25">
      <c r="A1189" s="439"/>
      <c r="B1189" s="449">
        <v>101193</v>
      </c>
      <c r="C1189" s="439" t="s">
        <v>14047</v>
      </c>
      <c r="D1189" s="449" t="s">
        <v>73</v>
      </c>
      <c r="E1189" s="451">
        <v>0.35699999999999998</v>
      </c>
    </row>
    <row r="1190" spans="1:5" x14ac:dyDescent="0.25">
      <c r="A1190" s="439"/>
      <c r="B1190" s="449">
        <v>106459</v>
      </c>
      <c r="C1190" s="439" t="s">
        <v>14048</v>
      </c>
      <c r="D1190" s="449" t="s">
        <v>73</v>
      </c>
      <c r="E1190" s="451">
        <v>0.35610000000000003</v>
      </c>
    </row>
    <row r="1191" spans="1:5" x14ac:dyDescent="0.25">
      <c r="A1191" s="439"/>
      <c r="B1191" s="449">
        <v>101194</v>
      </c>
      <c r="C1191" s="439" t="s">
        <v>14049</v>
      </c>
      <c r="D1191" s="449" t="s">
        <v>73</v>
      </c>
      <c r="E1191" s="451">
        <v>0.35499999999999998</v>
      </c>
    </row>
    <row r="1192" spans="1:5" x14ac:dyDescent="0.25">
      <c r="A1192" s="439"/>
      <c r="B1192" s="449">
        <v>101190</v>
      </c>
      <c r="C1192" s="439" t="s">
        <v>14050</v>
      </c>
      <c r="D1192" s="449" t="s">
        <v>73</v>
      </c>
      <c r="E1192" s="451">
        <v>0.32119999999999999</v>
      </c>
    </row>
    <row r="1193" spans="1:5" x14ac:dyDescent="0.25">
      <c r="A1193" s="439"/>
      <c r="B1193" s="449">
        <v>106458</v>
      </c>
      <c r="C1193" s="439" t="s">
        <v>14051</v>
      </c>
      <c r="D1193" s="449" t="s">
        <v>73</v>
      </c>
      <c r="E1193" s="451">
        <v>0.32050000000000001</v>
      </c>
    </row>
    <row r="1194" spans="1:5" x14ac:dyDescent="0.25">
      <c r="A1194" s="439"/>
      <c r="B1194" s="449">
        <v>101191</v>
      </c>
      <c r="C1194" s="439" t="s">
        <v>14052</v>
      </c>
      <c r="D1194" s="449" t="s">
        <v>73</v>
      </c>
      <c r="E1194" s="451">
        <v>0.3196</v>
      </c>
    </row>
    <row r="1195" spans="1:5" x14ac:dyDescent="0.25">
      <c r="A1195" s="439"/>
      <c r="B1195" s="449">
        <v>101198</v>
      </c>
      <c r="C1195" s="439" t="s">
        <v>14053</v>
      </c>
      <c r="D1195" s="449" t="s">
        <v>73</v>
      </c>
      <c r="E1195" s="451">
        <v>0.4163</v>
      </c>
    </row>
    <row r="1196" spans="1:5" x14ac:dyDescent="0.25">
      <c r="A1196" s="439"/>
      <c r="B1196" s="449">
        <v>106460</v>
      </c>
      <c r="C1196" s="439" t="s">
        <v>14054</v>
      </c>
      <c r="D1196" s="449" t="s">
        <v>73</v>
      </c>
      <c r="E1196" s="451">
        <v>0.41449999999999998</v>
      </c>
    </row>
    <row r="1197" spans="1:5" x14ac:dyDescent="0.25">
      <c r="A1197" s="439"/>
      <c r="B1197" s="449">
        <v>101199</v>
      </c>
      <c r="C1197" s="439" t="s">
        <v>14055</v>
      </c>
      <c r="D1197" s="449" t="s">
        <v>73</v>
      </c>
      <c r="E1197" s="451">
        <v>0.41260000000000002</v>
      </c>
    </row>
    <row r="1198" spans="1:5" x14ac:dyDescent="0.25">
      <c r="A1198" s="439"/>
      <c r="B1198" s="449">
        <v>101203</v>
      </c>
      <c r="C1198" s="439" t="s">
        <v>14056</v>
      </c>
      <c r="D1198" s="449" t="s">
        <v>73</v>
      </c>
      <c r="E1198" s="451">
        <v>0.49180000000000001</v>
      </c>
    </row>
    <row r="1199" spans="1:5" x14ac:dyDescent="0.25">
      <c r="A1199" s="439"/>
      <c r="B1199" s="449">
        <v>101204</v>
      </c>
      <c r="C1199" s="439" t="s">
        <v>14057</v>
      </c>
      <c r="D1199" s="449" t="s">
        <v>73</v>
      </c>
      <c r="E1199" s="451">
        <v>0.48799999999999999</v>
      </c>
    </row>
    <row r="1200" spans="1:5" x14ac:dyDescent="0.25">
      <c r="A1200" s="439"/>
      <c r="B1200" s="449">
        <v>106257</v>
      </c>
      <c r="C1200" s="439" t="s">
        <v>14058</v>
      </c>
      <c r="D1200" s="449" t="s">
        <v>73</v>
      </c>
      <c r="E1200" s="451">
        <v>0.48970000000000002</v>
      </c>
    </row>
    <row r="1201" spans="1:5" x14ac:dyDescent="0.25">
      <c r="A1201" s="439"/>
      <c r="B1201" s="449">
        <v>106461</v>
      </c>
      <c r="C1201" s="439" t="s">
        <v>14059</v>
      </c>
      <c r="D1201" s="449" t="s">
        <v>73</v>
      </c>
      <c r="E1201" s="451">
        <v>0.37540000000000001</v>
      </c>
    </row>
    <row r="1202" spans="1:5" x14ac:dyDescent="0.25">
      <c r="A1202" s="439"/>
      <c r="B1202" s="449">
        <v>106462</v>
      </c>
      <c r="C1202" s="439" t="s">
        <v>14060</v>
      </c>
      <c r="D1202" s="449" t="s">
        <v>73</v>
      </c>
      <c r="E1202" s="451">
        <v>0.4214</v>
      </c>
    </row>
    <row r="1203" spans="1:5" x14ac:dyDescent="0.25">
      <c r="A1203" s="439"/>
      <c r="B1203" s="449">
        <v>106479</v>
      </c>
      <c r="C1203" s="439" t="s">
        <v>14061</v>
      </c>
      <c r="D1203" s="449" t="s">
        <v>73</v>
      </c>
      <c r="E1203" s="451">
        <v>0.25090000000000001</v>
      </c>
    </row>
    <row r="1204" spans="1:5" x14ac:dyDescent="0.25">
      <c r="A1204" s="439"/>
      <c r="B1204" s="449">
        <v>106483</v>
      </c>
      <c r="C1204" s="439" t="s">
        <v>14062</v>
      </c>
      <c r="D1204" s="449" t="s">
        <v>60</v>
      </c>
      <c r="E1204" s="451">
        <v>0.25180000000000002</v>
      </c>
    </row>
    <row r="1205" spans="1:5" x14ac:dyDescent="0.25">
      <c r="A1205" s="439"/>
      <c r="B1205" s="449">
        <v>106484</v>
      </c>
      <c r="C1205" s="439" t="s">
        <v>14063</v>
      </c>
      <c r="D1205" s="449" t="s">
        <v>60</v>
      </c>
      <c r="E1205" s="451">
        <v>0.23230000000000001</v>
      </c>
    </row>
    <row r="1206" spans="1:5" x14ac:dyDescent="0.25">
      <c r="A1206" s="439"/>
      <c r="B1206" s="449">
        <v>106480</v>
      </c>
      <c r="C1206" s="439" t="s">
        <v>14064</v>
      </c>
      <c r="D1206" s="449" t="s">
        <v>60</v>
      </c>
      <c r="E1206" s="451">
        <v>0.26200000000000001</v>
      </c>
    </row>
    <row r="1207" spans="1:5" x14ac:dyDescent="0.25">
      <c r="A1207" s="439"/>
      <c r="B1207" s="449">
        <v>106481</v>
      </c>
      <c r="C1207" s="439" t="s">
        <v>14065</v>
      </c>
      <c r="D1207" s="449" t="s">
        <v>60</v>
      </c>
      <c r="E1207" s="451">
        <v>0.2283</v>
      </c>
    </row>
    <row r="1208" spans="1:5" x14ac:dyDescent="0.25">
      <c r="A1208" s="439"/>
      <c r="B1208" s="449">
        <v>106469</v>
      </c>
      <c r="C1208" s="439" t="s">
        <v>14066</v>
      </c>
      <c r="D1208" s="449" t="s">
        <v>71</v>
      </c>
      <c r="E1208" s="451">
        <v>0.1116</v>
      </c>
    </row>
    <row r="1209" spans="1:5" x14ac:dyDescent="0.25">
      <c r="A1209" s="439"/>
      <c r="B1209" s="449">
        <v>106468</v>
      </c>
      <c r="C1209" s="439" t="s">
        <v>14067</v>
      </c>
      <c r="D1209" s="449" t="s">
        <v>71</v>
      </c>
      <c r="E1209" s="451">
        <v>0.1804</v>
      </c>
    </row>
    <row r="1210" spans="1:5" x14ac:dyDescent="0.25">
      <c r="A1210" s="439"/>
      <c r="B1210" s="449">
        <v>106466</v>
      </c>
      <c r="C1210" s="439" t="s">
        <v>14068</v>
      </c>
      <c r="D1210" s="449" t="s">
        <v>71</v>
      </c>
      <c r="E1210" s="451">
        <v>0.29389999999999999</v>
      </c>
    </row>
    <row r="1211" spans="1:5" x14ac:dyDescent="0.25">
      <c r="A1211" s="439"/>
      <c r="B1211" s="449">
        <v>106464</v>
      </c>
      <c r="C1211" s="439" t="s">
        <v>14069</v>
      </c>
      <c r="D1211" s="449" t="s">
        <v>71</v>
      </c>
      <c r="E1211" s="451">
        <v>0.2185</v>
      </c>
    </row>
    <row r="1212" spans="1:5" x14ac:dyDescent="0.25">
      <c r="A1212" s="439"/>
      <c r="B1212" s="449">
        <v>106476</v>
      </c>
      <c r="C1212" s="439" t="s">
        <v>14070</v>
      </c>
      <c r="D1212" s="449" t="s">
        <v>73</v>
      </c>
      <c r="E1212" s="451">
        <v>0.20880000000000001</v>
      </c>
    </row>
    <row r="1213" spans="1:5" x14ac:dyDescent="0.25">
      <c r="A1213" s="439"/>
      <c r="B1213" s="449">
        <v>106477</v>
      </c>
      <c r="C1213" s="439" t="s">
        <v>14071</v>
      </c>
      <c r="D1213" s="449" t="s">
        <v>73</v>
      </c>
      <c r="E1213" s="451">
        <v>0.24959999999999999</v>
      </c>
    </row>
    <row r="1214" spans="1:5" x14ac:dyDescent="0.25">
      <c r="A1214" s="439"/>
      <c r="B1214" s="449">
        <v>106478</v>
      </c>
      <c r="C1214" s="439" t="s">
        <v>14072</v>
      </c>
      <c r="D1214" s="449" t="s">
        <v>73</v>
      </c>
      <c r="E1214" s="451">
        <v>0.1128</v>
      </c>
    </row>
    <row r="1215" spans="1:5" x14ac:dyDescent="0.25">
      <c r="A1215" s="439"/>
      <c r="B1215" s="449">
        <v>106471</v>
      </c>
      <c r="C1215" s="439" t="s">
        <v>14073</v>
      </c>
      <c r="D1215" s="449" t="s">
        <v>73</v>
      </c>
      <c r="E1215" s="451">
        <v>0.22770000000000001</v>
      </c>
    </row>
    <row r="1216" spans="1:5" x14ac:dyDescent="0.25">
      <c r="A1216" s="439"/>
      <c r="B1216" s="449">
        <v>106470</v>
      </c>
      <c r="C1216" s="439" t="s">
        <v>14074</v>
      </c>
      <c r="D1216" s="449" t="s">
        <v>73</v>
      </c>
      <c r="E1216" s="451">
        <v>0.26400000000000001</v>
      </c>
    </row>
    <row r="1217" spans="1:5" x14ac:dyDescent="0.25">
      <c r="A1217" s="439"/>
      <c r="B1217" s="449">
        <v>106472</v>
      </c>
      <c r="C1217" s="439" t="s">
        <v>14075</v>
      </c>
      <c r="D1217" s="449" t="s">
        <v>73</v>
      </c>
      <c r="E1217" s="451">
        <v>0.18279999999999999</v>
      </c>
    </row>
    <row r="1218" spans="1:5" x14ac:dyDescent="0.25">
      <c r="A1218" s="439"/>
      <c r="B1218" s="449">
        <v>106475</v>
      </c>
      <c r="C1218" s="439" t="s">
        <v>14076</v>
      </c>
      <c r="D1218" s="449" t="s">
        <v>73</v>
      </c>
      <c r="E1218" s="451">
        <v>5.5300000000000002E-2</v>
      </c>
    </row>
    <row r="1219" spans="1:5" x14ac:dyDescent="0.25">
      <c r="A1219" s="439"/>
      <c r="B1219" s="449">
        <v>106474</v>
      </c>
      <c r="C1219" s="439" t="s">
        <v>14077</v>
      </c>
      <c r="D1219" s="449" t="s">
        <v>73</v>
      </c>
      <c r="E1219" s="451">
        <v>7.2800000000000004E-2</v>
      </c>
    </row>
    <row r="1220" spans="1:5" x14ac:dyDescent="0.25">
      <c r="A1220" s="439"/>
      <c r="B1220" s="449">
        <v>106473</v>
      </c>
      <c r="C1220" s="439" t="s">
        <v>14078</v>
      </c>
      <c r="D1220" s="449" t="s">
        <v>73</v>
      </c>
      <c r="E1220" s="451">
        <v>8.8499999999999995E-2</v>
      </c>
    </row>
    <row r="1221" spans="1:5" x14ac:dyDescent="0.25">
      <c r="A1221" s="439"/>
      <c r="B1221" s="449">
        <v>101205</v>
      </c>
      <c r="C1221" s="439" t="s">
        <v>14079</v>
      </c>
      <c r="D1221" s="449" t="s">
        <v>73</v>
      </c>
      <c r="E1221" s="451">
        <v>0.48970000000000002</v>
      </c>
    </row>
    <row r="1222" spans="1:5" x14ac:dyDescent="0.25">
      <c r="A1222" s="439"/>
      <c r="B1222" s="449">
        <v>106457</v>
      </c>
      <c r="C1222" s="439" t="s">
        <v>14080</v>
      </c>
      <c r="D1222" s="449" t="s">
        <v>73</v>
      </c>
      <c r="E1222" s="451">
        <v>0.78090000000000004</v>
      </c>
    </row>
    <row r="1223" spans="1:5" x14ac:dyDescent="0.25">
      <c r="A1223" s="439"/>
      <c r="B1223" s="449">
        <v>87905</v>
      </c>
      <c r="C1223" s="439" t="s">
        <v>12640</v>
      </c>
      <c r="D1223" s="449" t="s">
        <v>71</v>
      </c>
      <c r="E1223" s="451">
        <v>0.79169999999999996</v>
      </c>
    </row>
    <row r="1224" spans="1:5" x14ac:dyDescent="0.25">
      <c r="A1224" s="439"/>
      <c r="B1224" s="449">
        <v>87904</v>
      </c>
      <c r="C1224" s="439" t="s">
        <v>12641</v>
      </c>
      <c r="D1224" s="449" t="s">
        <v>71</v>
      </c>
      <c r="E1224" s="451">
        <v>0.80520000000000003</v>
      </c>
    </row>
    <row r="1225" spans="1:5" x14ac:dyDescent="0.25">
      <c r="A1225" s="439"/>
      <c r="B1225" s="449">
        <v>87908</v>
      </c>
      <c r="C1225" s="439" t="s">
        <v>12642</v>
      </c>
      <c r="D1225" s="449" t="s">
        <v>71</v>
      </c>
      <c r="E1225" s="451">
        <v>0.59509999999999996</v>
      </c>
    </row>
    <row r="1226" spans="1:5" x14ac:dyDescent="0.25">
      <c r="A1226" s="439"/>
      <c r="B1226" s="449">
        <v>87907</v>
      </c>
      <c r="C1226" s="439" t="s">
        <v>12643</v>
      </c>
      <c r="D1226" s="449" t="s">
        <v>71</v>
      </c>
      <c r="E1226" s="451">
        <v>0.62429999999999997</v>
      </c>
    </row>
    <row r="1227" spans="1:5" x14ac:dyDescent="0.25">
      <c r="A1227" s="439"/>
      <c r="B1227" s="449">
        <v>87903</v>
      </c>
      <c r="C1227" s="439" t="s">
        <v>12644</v>
      </c>
      <c r="D1227" s="449" t="s">
        <v>71</v>
      </c>
      <c r="E1227" s="451">
        <v>0.34260000000000002</v>
      </c>
    </row>
    <row r="1228" spans="1:5" x14ac:dyDescent="0.25">
      <c r="A1228" s="439"/>
      <c r="B1228" s="449">
        <v>87902</v>
      </c>
      <c r="C1228" s="439" t="s">
        <v>12645</v>
      </c>
      <c r="D1228" s="449" t="s">
        <v>71</v>
      </c>
      <c r="E1228" s="451">
        <v>0.35909999999999997</v>
      </c>
    </row>
    <row r="1229" spans="1:5" x14ac:dyDescent="0.25">
      <c r="A1229" s="439"/>
      <c r="B1229" s="449">
        <v>87900</v>
      </c>
      <c r="C1229" s="439" t="s">
        <v>12646</v>
      </c>
      <c r="D1229" s="449" t="s">
        <v>71</v>
      </c>
      <c r="E1229" s="451">
        <v>0.43909999999999999</v>
      </c>
    </row>
    <row r="1230" spans="1:5" x14ac:dyDescent="0.25">
      <c r="A1230" s="439"/>
      <c r="B1230" s="449">
        <v>87899</v>
      </c>
      <c r="C1230" s="439" t="s">
        <v>12647</v>
      </c>
      <c r="D1230" s="449" t="s">
        <v>71</v>
      </c>
      <c r="E1230" s="451">
        <v>0.44950000000000001</v>
      </c>
    </row>
    <row r="1231" spans="1:5" x14ac:dyDescent="0.25">
      <c r="A1231" s="439"/>
      <c r="B1231" s="449">
        <v>87894</v>
      </c>
      <c r="C1231" s="439" t="s">
        <v>12648</v>
      </c>
      <c r="D1231" s="449" t="s">
        <v>71</v>
      </c>
      <c r="E1231" s="451">
        <v>0.75760000000000005</v>
      </c>
    </row>
    <row r="1232" spans="1:5" x14ac:dyDescent="0.25">
      <c r="A1232" s="439"/>
      <c r="B1232" s="449">
        <v>87893</v>
      </c>
      <c r="C1232" s="439" t="s">
        <v>12649</v>
      </c>
      <c r="D1232" s="449" t="s">
        <v>71</v>
      </c>
      <c r="E1232" s="451">
        <v>0.77500000000000002</v>
      </c>
    </row>
    <row r="1233" spans="1:5" x14ac:dyDescent="0.25">
      <c r="A1233" s="439"/>
      <c r="B1233" s="449">
        <v>87897</v>
      </c>
      <c r="C1233" s="439" t="s">
        <v>12650</v>
      </c>
      <c r="D1233" s="449" t="s">
        <v>71</v>
      </c>
      <c r="E1233" s="451">
        <v>0.55510000000000004</v>
      </c>
    </row>
    <row r="1234" spans="1:5" x14ac:dyDescent="0.25">
      <c r="A1234" s="439"/>
      <c r="B1234" s="449">
        <v>87896</v>
      </c>
      <c r="C1234" s="439" t="s">
        <v>4352</v>
      </c>
      <c r="D1234" s="449" t="s">
        <v>71</v>
      </c>
      <c r="E1234" s="451">
        <v>0.59279999999999999</v>
      </c>
    </row>
    <row r="1235" spans="1:5" x14ac:dyDescent="0.25">
      <c r="A1235" s="439"/>
      <c r="B1235" s="449">
        <v>87892</v>
      </c>
      <c r="C1235" s="439" t="s">
        <v>12651</v>
      </c>
      <c r="D1235" s="449" t="s">
        <v>71</v>
      </c>
      <c r="E1235" s="451">
        <v>0.2984</v>
      </c>
    </row>
    <row r="1236" spans="1:5" x14ac:dyDescent="0.25">
      <c r="A1236" s="439"/>
      <c r="B1236" s="449">
        <v>87891</v>
      </c>
      <c r="C1236" s="439" t="s">
        <v>4351</v>
      </c>
      <c r="D1236" s="449" t="s">
        <v>71</v>
      </c>
      <c r="E1236" s="451">
        <v>0.31740000000000002</v>
      </c>
    </row>
    <row r="1237" spans="1:5" x14ac:dyDescent="0.25">
      <c r="A1237" s="439"/>
      <c r="B1237" s="449">
        <v>87889</v>
      </c>
      <c r="C1237" s="439" t="s">
        <v>12652</v>
      </c>
      <c r="D1237" s="449" t="s">
        <v>71</v>
      </c>
      <c r="E1237" s="451">
        <v>0.38969999999999999</v>
      </c>
    </row>
    <row r="1238" spans="1:5" x14ac:dyDescent="0.25">
      <c r="A1238" s="439"/>
      <c r="B1238" s="449">
        <v>87888</v>
      </c>
      <c r="C1238" s="439" t="s">
        <v>12653</v>
      </c>
      <c r="D1238" s="449" t="s">
        <v>71</v>
      </c>
      <c r="E1238" s="451">
        <v>0.40179999999999999</v>
      </c>
    </row>
    <row r="1239" spans="1:5" x14ac:dyDescent="0.25">
      <c r="A1239" s="439"/>
      <c r="B1239" s="449">
        <v>104411</v>
      </c>
      <c r="C1239" s="439" t="s">
        <v>12654</v>
      </c>
      <c r="D1239" s="449" t="s">
        <v>71</v>
      </c>
      <c r="E1239" s="451">
        <v>0.499</v>
      </c>
    </row>
    <row r="1240" spans="1:5" x14ac:dyDescent="0.25">
      <c r="A1240" s="439"/>
      <c r="B1240" s="449">
        <v>104410</v>
      </c>
      <c r="C1240" s="439" t="s">
        <v>12655</v>
      </c>
      <c r="D1240" s="449" t="s">
        <v>71</v>
      </c>
      <c r="E1240" s="451">
        <v>0.54979999999999996</v>
      </c>
    </row>
    <row r="1241" spans="1:5" x14ac:dyDescent="0.25">
      <c r="A1241" s="439"/>
      <c r="B1241" s="449">
        <v>87879</v>
      </c>
      <c r="C1241" s="439" t="s">
        <v>12656</v>
      </c>
      <c r="D1241" s="449" t="s">
        <v>71</v>
      </c>
      <c r="E1241" s="451">
        <v>0.62949999999999995</v>
      </c>
    </row>
    <row r="1242" spans="1:5" x14ac:dyDescent="0.25">
      <c r="A1242" s="439"/>
      <c r="B1242" s="449">
        <v>87878</v>
      </c>
      <c r="C1242" s="439" t="s">
        <v>12657</v>
      </c>
      <c r="D1242" s="449" t="s">
        <v>71</v>
      </c>
      <c r="E1242" s="451">
        <v>0.66600000000000004</v>
      </c>
    </row>
    <row r="1243" spans="1:5" x14ac:dyDescent="0.25">
      <c r="A1243" s="439"/>
      <c r="B1243" s="449">
        <v>87885</v>
      </c>
      <c r="C1243" s="439" t="s">
        <v>4348</v>
      </c>
      <c r="D1243" s="449" t="s">
        <v>71</v>
      </c>
      <c r="E1243" s="451">
        <v>0.1741</v>
      </c>
    </row>
    <row r="1244" spans="1:5" x14ac:dyDescent="0.25">
      <c r="A1244" s="439"/>
      <c r="B1244" s="449">
        <v>87884</v>
      </c>
      <c r="C1244" s="439" t="s">
        <v>4347</v>
      </c>
      <c r="D1244" s="449" t="s">
        <v>71</v>
      </c>
      <c r="E1244" s="451">
        <v>0.20100000000000001</v>
      </c>
    </row>
    <row r="1245" spans="1:5" x14ac:dyDescent="0.25">
      <c r="A1245" s="439"/>
      <c r="B1245" s="449">
        <v>87882</v>
      </c>
      <c r="C1245" s="439" t="s">
        <v>4346</v>
      </c>
      <c r="D1245" s="449" t="s">
        <v>71</v>
      </c>
      <c r="E1245" s="451">
        <v>0.23980000000000001</v>
      </c>
    </row>
    <row r="1246" spans="1:5" x14ac:dyDescent="0.25">
      <c r="A1246" s="439"/>
      <c r="B1246" s="449">
        <v>87881</v>
      </c>
      <c r="C1246" s="439" t="s">
        <v>4345</v>
      </c>
      <c r="D1246" s="449" t="s">
        <v>71</v>
      </c>
      <c r="E1246" s="451">
        <v>0.25790000000000002</v>
      </c>
    </row>
    <row r="1247" spans="1:5" x14ac:dyDescent="0.25">
      <c r="A1247" s="439"/>
      <c r="B1247" s="449">
        <v>87887</v>
      </c>
      <c r="C1247" s="439" t="s">
        <v>4350</v>
      </c>
      <c r="D1247" s="449" t="s">
        <v>71</v>
      </c>
      <c r="E1247" s="451">
        <v>0.3241</v>
      </c>
    </row>
    <row r="1248" spans="1:5" x14ac:dyDescent="0.25">
      <c r="A1248" s="439"/>
      <c r="B1248" s="449">
        <v>87886</v>
      </c>
      <c r="C1248" s="439" t="s">
        <v>4349</v>
      </c>
      <c r="D1248" s="449" t="s">
        <v>71</v>
      </c>
      <c r="E1248" s="451">
        <v>0.3528</v>
      </c>
    </row>
    <row r="1249" spans="1:5" x14ac:dyDescent="0.25">
      <c r="A1249" s="439"/>
      <c r="B1249" s="449">
        <v>87911</v>
      </c>
      <c r="C1249" s="439" t="s">
        <v>4354</v>
      </c>
      <c r="D1249" s="449" t="s">
        <v>71</v>
      </c>
      <c r="E1249" s="451">
        <v>0.49730000000000002</v>
      </c>
    </row>
    <row r="1250" spans="1:5" x14ac:dyDescent="0.25">
      <c r="A1250" s="439"/>
      <c r="B1250" s="449">
        <v>87910</v>
      </c>
      <c r="C1250" s="439" t="s">
        <v>4353</v>
      </c>
      <c r="D1250" s="449" t="s">
        <v>71</v>
      </c>
      <c r="E1250" s="451">
        <v>0.51280000000000003</v>
      </c>
    </row>
    <row r="1251" spans="1:5" x14ac:dyDescent="0.25">
      <c r="A1251" s="439"/>
      <c r="B1251" s="449">
        <v>103686</v>
      </c>
      <c r="C1251" s="439" t="s">
        <v>1956</v>
      </c>
      <c r="D1251" s="449" t="s">
        <v>84</v>
      </c>
      <c r="E1251" s="451">
        <v>0.14169999999999999</v>
      </c>
    </row>
    <row r="1252" spans="1:5" x14ac:dyDescent="0.25">
      <c r="A1252" s="439"/>
      <c r="B1252" s="449">
        <v>103685</v>
      </c>
      <c r="C1252" s="439" t="s">
        <v>1955</v>
      </c>
      <c r="D1252" s="449" t="s">
        <v>84</v>
      </c>
      <c r="E1252" s="451">
        <v>6.8500000000000005E-2</v>
      </c>
    </row>
    <row r="1253" spans="1:5" x14ac:dyDescent="0.25">
      <c r="A1253" s="439"/>
      <c r="B1253" s="449">
        <v>103669</v>
      </c>
      <c r="C1253" s="439" t="s">
        <v>12658</v>
      </c>
      <c r="D1253" s="449" t="s">
        <v>84</v>
      </c>
      <c r="E1253" s="451">
        <v>0.30499999999999999</v>
      </c>
    </row>
    <row r="1254" spans="1:5" x14ac:dyDescent="0.25">
      <c r="A1254" s="439"/>
      <c r="B1254" s="449">
        <v>103672</v>
      </c>
      <c r="C1254" s="439" t="s">
        <v>1944</v>
      </c>
      <c r="D1254" s="449" t="s">
        <v>84</v>
      </c>
      <c r="E1254" s="451">
        <v>6.2199999999999998E-2</v>
      </c>
    </row>
    <row r="1255" spans="1:5" x14ac:dyDescent="0.25">
      <c r="A1255" s="439"/>
      <c r="B1255" s="449">
        <v>103671</v>
      </c>
      <c r="C1255" s="439" t="s">
        <v>1943</v>
      </c>
      <c r="D1255" s="449" t="s">
        <v>84</v>
      </c>
      <c r="E1255" s="451">
        <v>6.6600000000000006E-2</v>
      </c>
    </row>
    <row r="1256" spans="1:5" x14ac:dyDescent="0.25">
      <c r="A1256" s="439"/>
      <c r="B1256" s="449">
        <v>103688</v>
      </c>
      <c r="C1256" s="439" t="s">
        <v>1958</v>
      </c>
      <c r="D1256" s="449" t="s">
        <v>84</v>
      </c>
      <c r="E1256" s="451">
        <v>0.20860000000000001</v>
      </c>
    </row>
    <row r="1257" spans="1:5" x14ac:dyDescent="0.25">
      <c r="A1257" s="439"/>
      <c r="B1257" s="449">
        <v>103687</v>
      </c>
      <c r="C1257" s="439" t="s">
        <v>1957</v>
      </c>
      <c r="D1257" s="449" t="s">
        <v>84</v>
      </c>
      <c r="E1257" s="451">
        <v>0.3851</v>
      </c>
    </row>
    <row r="1258" spans="1:5" x14ac:dyDescent="0.25">
      <c r="A1258" s="439"/>
      <c r="B1258" s="449">
        <v>103684</v>
      </c>
      <c r="C1258" s="439" t="s">
        <v>1954</v>
      </c>
      <c r="D1258" s="449" t="s">
        <v>84</v>
      </c>
      <c r="E1258" s="451">
        <v>8.5500000000000007E-2</v>
      </c>
    </row>
    <row r="1259" spans="1:5" x14ac:dyDescent="0.25">
      <c r="A1259" s="439"/>
      <c r="B1259" s="449">
        <v>103681</v>
      </c>
      <c r="C1259" s="439" t="s">
        <v>1951</v>
      </c>
      <c r="D1259" s="449" t="s">
        <v>84</v>
      </c>
      <c r="E1259" s="451">
        <v>9.8400000000000001E-2</v>
      </c>
    </row>
    <row r="1260" spans="1:5" x14ac:dyDescent="0.25">
      <c r="A1260" s="439"/>
      <c r="B1260" s="449">
        <v>103679</v>
      </c>
      <c r="C1260" s="439" t="s">
        <v>1949</v>
      </c>
      <c r="D1260" s="449" t="s">
        <v>84</v>
      </c>
      <c r="E1260" s="451">
        <v>0.17419999999999999</v>
      </c>
    </row>
    <row r="1261" spans="1:5" x14ac:dyDescent="0.25">
      <c r="A1261" s="439"/>
      <c r="B1261" s="449">
        <v>103677</v>
      </c>
      <c r="C1261" s="439" t="s">
        <v>12659</v>
      </c>
      <c r="D1261" s="449" t="s">
        <v>84</v>
      </c>
      <c r="E1261" s="451">
        <v>0.2152</v>
      </c>
    </row>
    <row r="1262" spans="1:5" x14ac:dyDescent="0.25">
      <c r="A1262" s="439"/>
      <c r="B1262" s="449">
        <v>103675</v>
      </c>
      <c r="C1262" s="439" t="s">
        <v>1947</v>
      </c>
      <c r="D1262" s="449" t="s">
        <v>84</v>
      </c>
      <c r="E1262" s="451">
        <v>6.2199999999999998E-2</v>
      </c>
    </row>
    <row r="1263" spans="1:5" x14ac:dyDescent="0.25">
      <c r="A1263" s="439"/>
      <c r="B1263" s="449">
        <v>103680</v>
      </c>
      <c r="C1263" s="439" t="s">
        <v>1950</v>
      </c>
      <c r="D1263" s="449" t="s">
        <v>84</v>
      </c>
      <c r="E1263" s="451">
        <v>0.21679999999999999</v>
      </c>
    </row>
    <row r="1264" spans="1:5" x14ac:dyDescent="0.25">
      <c r="A1264" s="439"/>
      <c r="B1264" s="449">
        <v>103678</v>
      </c>
      <c r="C1264" s="439" t="s">
        <v>12660</v>
      </c>
      <c r="D1264" s="449" t="s">
        <v>84</v>
      </c>
      <c r="E1264" s="451">
        <v>0.27850000000000003</v>
      </c>
    </row>
    <row r="1265" spans="1:5" x14ac:dyDescent="0.25">
      <c r="A1265" s="439"/>
      <c r="B1265" s="449">
        <v>103676</v>
      </c>
      <c r="C1265" s="439" t="s">
        <v>1948</v>
      </c>
      <c r="D1265" s="449" t="s">
        <v>84</v>
      </c>
      <c r="E1265" s="451">
        <v>0.34570000000000001</v>
      </c>
    </row>
    <row r="1266" spans="1:5" x14ac:dyDescent="0.25">
      <c r="A1266" s="439"/>
      <c r="B1266" s="449">
        <v>103674</v>
      </c>
      <c r="C1266" s="439" t="s">
        <v>1946</v>
      </c>
      <c r="D1266" s="449" t="s">
        <v>84</v>
      </c>
      <c r="E1266" s="451">
        <v>8.8599999999999998E-2</v>
      </c>
    </row>
    <row r="1267" spans="1:5" x14ac:dyDescent="0.25">
      <c r="A1267" s="439"/>
      <c r="B1267" s="449">
        <v>103683</v>
      </c>
      <c r="C1267" s="439" t="s">
        <v>1953</v>
      </c>
      <c r="D1267" s="449" t="s">
        <v>84</v>
      </c>
      <c r="E1267" s="451">
        <v>0.47249999999999998</v>
      </c>
    </row>
    <row r="1268" spans="1:5" x14ac:dyDescent="0.25">
      <c r="A1268" s="439"/>
      <c r="B1268" s="449">
        <v>103682</v>
      </c>
      <c r="C1268" s="439" t="s">
        <v>1952</v>
      </c>
      <c r="D1268" s="449" t="s">
        <v>84</v>
      </c>
      <c r="E1268" s="451">
        <v>0.31909999999999999</v>
      </c>
    </row>
    <row r="1269" spans="1:5" x14ac:dyDescent="0.25">
      <c r="A1269" s="439"/>
      <c r="B1269" s="449">
        <v>103670</v>
      </c>
      <c r="C1269" s="439" t="s">
        <v>1942</v>
      </c>
      <c r="D1269" s="449" t="s">
        <v>84</v>
      </c>
      <c r="E1269" s="451">
        <v>0.99219999999999997</v>
      </c>
    </row>
    <row r="1270" spans="1:5" x14ac:dyDescent="0.25">
      <c r="A1270" s="439"/>
      <c r="B1270" s="449">
        <v>103673</v>
      </c>
      <c r="C1270" s="439" t="s">
        <v>1945</v>
      </c>
      <c r="D1270" s="449" t="s">
        <v>84</v>
      </c>
      <c r="E1270" s="451">
        <v>0.99529999999999996</v>
      </c>
    </row>
    <row r="1271" spans="1:5" x14ac:dyDescent="0.25">
      <c r="A1271" s="439"/>
      <c r="B1271" s="449">
        <v>91084</v>
      </c>
      <c r="C1271" s="439" t="s">
        <v>12661</v>
      </c>
      <c r="D1271" s="449" t="s">
        <v>71</v>
      </c>
      <c r="E1271" s="451">
        <v>0.36459999999999998</v>
      </c>
    </row>
    <row r="1272" spans="1:5" x14ac:dyDescent="0.25">
      <c r="A1272" s="439"/>
      <c r="B1272" s="449">
        <v>91080</v>
      </c>
      <c r="C1272" s="439" t="s">
        <v>12662</v>
      </c>
      <c r="D1272" s="449" t="s">
        <v>71</v>
      </c>
      <c r="E1272" s="451">
        <v>0.28000000000000003</v>
      </c>
    </row>
    <row r="1273" spans="1:5" x14ac:dyDescent="0.25">
      <c r="A1273" s="439"/>
      <c r="B1273" s="449">
        <v>91101</v>
      </c>
      <c r="C1273" s="439" t="s">
        <v>12663</v>
      </c>
      <c r="D1273" s="449" t="s">
        <v>71</v>
      </c>
      <c r="E1273" s="451">
        <v>0.3417</v>
      </c>
    </row>
    <row r="1274" spans="1:5" x14ac:dyDescent="0.25">
      <c r="A1274" s="439"/>
      <c r="B1274" s="449">
        <v>91097</v>
      </c>
      <c r="C1274" s="439" t="s">
        <v>12664</v>
      </c>
      <c r="D1274" s="449" t="s">
        <v>71</v>
      </c>
      <c r="E1274" s="451">
        <v>0.26629999999999998</v>
      </c>
    </row>
    <row r="1275" spans="1:5" x14ac:dyDescent="0.25">
      <c r="A1275" s="439"/>
      <c r="B1275" s="449">
        <v>91082</v>
      </c>
      <c r="C1275" s="439" t="s">
        <v>12665</v>
      </c>
      <c r="D1275" s="449" t="s">
        <v>71</v>
      </c>
      <c r="E1275" s="451">
        <v>0.3201</v>
      </c>
    </row>
    <row r="1276" spans="1:5" x14ac:dyDescent="0.25">
      <c r="A1276" s="439"/>
      <c r="B1276" s="449">
        <v>91078</v>
      </c>
      <c r="C1276" s="439" t="s">
        <v>12666</v>
      </c>
      <c r="D1276" s="449" t="s">
        <v>71</v>
      </c>
      <c r="E1276" s="451">
        <v>0.24859999999999999</v>
      </c>
    </row>
    <row r="1277" spans="1:5" x14ac:dyDescent="0.25">
      <c r="A1277" s="439"/>
      <c r="B1277" s="449">
        <v>91099</v>
      </c>
      <c r="C1277" s="439" t="s">
        <v>12667</v>
      </c>
      <c r="D1277" s="449" t="s">
        <v>71</v>
      </c>
      <c r="E1277" s="451">
        <v>0.30030000000000001</v>
      </c>
    </row>
    <row r="1278" spans="1:5" x14ac:dyDescent="0.25">
      <c r="A1278" s="439"/>
      <c r="B1278" s="449">
        <v>91095</v>
      </c>
      <c r="C1278" s="439" t="s">
        <v>12668</v>
      </c>
      <c r="D1278" s="449" t="s">
        <v>71</v>
      </c>
      <c r="E1278" s="451">
        <v>0.23710000000000001</v>
      </c>
    </row>
    <row r="1279" spans="1:5" x14ac:dyDescent="0.25">
      <c r="A1279" s="439"/>
      <c r="B1279" s="449">
        <v>91076</v>
      </c>
      <c r="C1279" s="439" t="s">
        <v>12669</v>
      </c>
      <c r="D1279" s="449" t="s">
        <v>71</v>
      </c>
      <c r="E1279" s="451">
        <v>0.63739999999999997</v>
      </c>
    </row>
    <row r="1280" spans="1:5" x14ac:dyDescent="0.25">
      <c r="A1280" s="439"/>
      <c r="B1280" s="449">
        <v>91072</v>
      </c>
      <c r="C1280" s="439" t="s">
        <v>12670</v>
      </c>
      <c r="D1280" s="449" t="s">
        <v>71</v>
      </c>
      <c r="E1280" s="451">
        <v>0.62760000000000005</v>
      </c>
    </row>
    <row r="1281" spans="1:5" x14ac:dyDescent="0.25">
      <c r="A1281" s="439"/>
      <c r="B1281" s="449">
        <v>91093</v>
      </c>
      <c r="C1281" s="439" t="s">
        <v>12671</v>
      </c>
      <c r="D1281" s="449" t="s">
        <v>71</v>
      </c>
      <c r="E1281" s="451">
        <v>0.65869999999999995</v>
      </c>
    </row>
    <row r="1282" spans="1:5" x14ac:dyDescent="0.25">
      <c r="A1282" s="439"/>
      <c r="B1282" s="449">
        <v>91089</v>
      </c>
      <c r="C1282" s="439" t="s">
        <v>12672</v>
      </c>
      <c r="D1282" s="449" t="s">
        <v>71</v>
      </c>
      <c r="E1282" s="451">
        <v>0.65339999999999998</v>
      </c>
    </row>
    <row r="1283" spans="1:5" x14ac:dyDescent="0.25">
      <c r="A1283" s="439"/>
      <c r="B1283" s="449">
        <v>91074</v>
      </c>
      <c r="C1283" s="439" t="s">
        <v>12673</v>
      </c>
      <c r="D1283" s="449" t="s">
        <v>71</v>
      </c>
      <c r="E1283" s="451">
        <v>0.47299999999999998</v>
      </c>
    </row>
    <row r="1284" spans="1:5" x14ac:dyDescent="0.25">
      <c r="A1284" s="439"/>
      <c r="B1284" s="449">
        <v>91070</v>
      </c>
      <c r="C1284" s="439" t="s">
        <v>12674</v>
      </c>
      <c r="D1284" s="449" t="s">
        <v>71</v>
      </c>
      <c r="E1284" s="451">
        <v>0.43859999999999999</v>
      </c>
    </row>
    <row r="1285" spans="1:5" x14ac:dyDescent="0.25">
      <c r="A1285" s="439"/>
      <c r="B1285" s="449">
        <v>91091</v>
      </c>
      <c r="C1285" s="439" t="s">
        <v>12675</v>
      </c>
      <c r="D1285" s="449" t="s">
        <v>71</v>
      </c>
      <c r="E1285" s="451">
        <v>0.51170000000000004</v>
      </c>
    </row>
    <row r="1286" spans="1:5" x14ac:dyDescent="0.25">
      <c r="A1286" s="439"/>
      <c r="B1286" s="449">
        <v>91087</v>
      </c>
      <c r="C1286" s="439" t="s">
        <v>12676</v>
      </c>
      <c r="D1286" s="449" t="s">
        <v>71</v>
      </c>
      <c r="E1286" s="451">
        <v>0.49009999999999998</v>
      </c>
    </row>
    <row r="1287" spans="1:5" x14ac:dyDescent="0.25">
      <c r="A1287" s="439"/>
      <c r="B1287" s="449">
        <v>91083</v>
      </c>
      <c r="C1287" s="439" t="s">
        <v>12677</v>
      </c>
      <c r="D1287" s="449" t="s">
        <v>71</v>
      </c>
      <c r="E1287" s="451">
        <v>0.46550000000000002</v>
      </c>
    </row>
    <row r="1288" spans="1:5" x14ac:dyDescent="0.25">
      <c r="A1288" s="439"/>
      <c r="B1288" s="449">
        <v>91079</v>
      </c>
      <c r="C1288" s="439" t="s">
        <v>12678</v>
      </c>
      <c r="D1288" s="449" t="s">
        <v>71</v>
      </c>
      <c r="E1288" s="451">
        <v>0.3155</v>
      </c>
    </row>
    <row r="1289" spans="1:5" x14ac:dyDescent="0.25">
      <c r="A1289" s="439"/>
      <c r="B1289" s="449">
        <v>91100</v>
      </c>
      <c r="C1289" s="439" t="s">
        <v>12679</v>
      </c>
      <c r="D1289" s="449" t="s">
        <v>71</v>
      </c>
      <c r="E1289" s="451">
        <v>0.41949999999999998</v>
      </c>
    </row>
    <row r="1290" spans="1:5" x14ac:dyDescent="0.25">
      <c r="A1290" s="439"/>
      <c r="B1290" s="449">
        <v>91096</v>
      </c>
      <c r="C1290" s="439" t="s">
        <v>12680</v>
      </c>
      <c r="D1290" s="449" t="s">
        <v>71</v>
      </c>
      <c r="E1290" s="451">
        <v>0.29470000000000002</v>
      </c>
    </row>
    <row r="1291" spans="1:5" x14ac:dyDescent="0.25">
      <c r="A1291" s="439"/>
      <c r="B1291" s="449">
        <v>91081</v>
      </c>
      <c r="C1291" s="439" t="s">
        <v>12681</v>
      </c>
      <c r="D1291" s="449" t="s">
        <v>71</v>
      </c>
      <c r="E1291" s="451">
        <v>0.39660000000000001</v>
      </c>
    </row>
    <row r="1292" spans="1:5" x14ac:dyDescent="0.25">
      <c r="A1292" s="439"/>
      <c r="B1292" s="449">
        <v>91077</v>
      </c>
      <c r="C1292" s="439" t="s">
        <v>12682</v>
      </c>
      <c r="D1292" s="449" t="s">
        <v>71</v>
      </c>
      <c r="E1292" s="451">
        <v>0.27589999999999998</v>
      </c>
    </row>
    <row r="1293" spans="1:5" x14ac:dyDescent="0.25">
      <c r="A1293" s="439"/>
      <c r="B1293" s="449">
        <v>91098</v>
      </c>
      <c r="C1293" s="439" t="s">
        <v>12683</v>
      </c>
      <c r="D1293" s="449" t="s">
        <v>71</v>
      </c>
      <c r="E1293" s="451">
        <v>0.36009999999999998</v>
      </c>
    </row>
    <row r="1294" spans="1:5" x14ac:dyDescent="0.25">
      <c r="A1294" s="439"/>
      <c r="B1294" s="449">
        <v>91094</v>
      </c>
      <c r="C1294" s="439" t="s">
        <v>12684</v>
      </c>
      <c r="D1294" s="449" t="s">
        <v>71</v>
      </c>
      <c r="E1294" s="451">
        <v>0.25879999999999997</v>
      </c>
    </row>
    <row r="1295" spans="1:5" x14ac:dyDescent="0.25">
      <c r="A1295" s="439"/>
      <c r="B1295" s="449">
        <v>91075</v>
      </c>
      <c r="C1295" s="439" t="s">
        <v>12685</v>
      </c>
      <c r="D1295" s="449" t="s">
        <v>71</v>
      </c>
      <c r="E1295" s="451">
        <v>0.66100000000000003</v>
      </c>
    </row>
    <row r="1296" spans="1:5" x14ac:dyDescent="0.25">
      <c r="A1296" s="439"/>
      <c r="B1296" s="449">
        <v>91071</v>
      </c>
      <c r="C1296" s="439" t="s">
        <v>12686</v>
      </c>
      <c r="D1296" s="449" t="s">
        <v>71</v>
      </c>
      <c r="E1296" s="451">
        <v>0.64849999999999997</v>
      </c>
    </row>
    <row r="1297" spans="1:5" x14ac:dyDescent="0.25">
      <c r="A1297" s="439"/>
      <c r="B1297" s="449">
        <v>91092</v>
      </c>
      <c r="C1297" s="439" t="s">
        <v>12687</v>
      </c>
      <c r="D1297" s="449" t="s">
        <v>71</v>
      </c>
      <c r="E1297" s="451">
        <v>0.67879999999999996</v>
      </c>
    </row>
    <row r="1298" spans="1:5" x14ac:dyDescent="0.25">
      <c r="A1298" s="439"/>
      <c r="B1298" s="449">
        <v>91088</v>
      </c>
      <c r="C1298" s="439" t="s">
        <v>12688</v>
      </c>
      <c r="D1298" s="449" t="s">
        <v>71</v>
      </c>
      <c r="E1298" s="451">
        <v>0.6734</v>
      </c>
    </row>
    <row r="1299" spans="1:5" x14ac:dyDescent="0.25">
      <c r="A1299" s="439"/>
      <c r="B1299" s="449">
        <v>91073</v>
      </c>
      <c r="C1299" s="439" t="s">
        <v>12689</v>
      </c>
      <c r="D1299" s="449" t="s">
        <v>71</v>
      </c>
      <c r="E1299" s="451">
        <v>0.51</v>
      </c>
    </row>
    <row r="1300" spans="1:5" x14ac:dyDescent="0.25">
      <c r="A1300" s="439"/>
      <c r="B1300" s="449">
        <v>91069</v>
      </c>
      <c r="C1300" s="439" t="s">
        <v>12690</v>
      </c>
      <c r="D1300" s="449" t="s">
        <v>71</v>
      </c>
      <c r="E1300" s="451">
        <v>0.45939999999999998</v>
      </c>
    </row>
    <row r="1301" spans="1:5" x14ac:dyDescent="0.25">
      <c r="A1301" s="439"/>
      <c r="B1301" s="449">
        <v>91090</v>
      </c>
      <c r="C1301" s="439" t="s">
        <v>12691</v>
      </c>
      <c r="D1301" s="449" t="s">
        <v>71</v>
      </c>
      <c r="E1301" s="451">
        <v>0.53979999999999995</v>
      </c>
    </row>
    <row r="1302" spans="1:5" x14ac:dyDescent="0.25">
      <c r="A1302" s="439"/>
      <c r="B1302" s="449">
        <v>91086</v>
      </c>
      <c r="C1302" s="439" t="s">
        <v>12692</v>
      </c>
      <c r="D1302" s="449" t="s">
        <v>71</v>
      </c>
      <c r="E1302" s="451">
        <v>0.51049999999999995</v>
      </c>
    </row>
    <row r="1303" spans="1:5" x14ac:dyDescent="0.25">
      <c r="A1303" s="439"/>
      <c r="B1303" s="449">
        <v>90944</v>
      </c>
      <c r="C1303" s="439" t="s">
        <v>4338</v>
      </c>
      <c r="D1303" s="449" t="s">
        <v>71</v>
      </c>
      <c r="E1303" s="451">
        <v>0.21149999999999999</v>
      </c>
    </row>
    <row r="1304" spans="1:5" x14ac:dyDescent="0.25">
      <c r="A1304" s="439"/>
      <c r="B1304" s="449">
        <v>90934</v>
      </c>
      <c r="C1304" s="439" t="s">
        <v>4334</v>
      </c>
      <c r="D1304" s="449" t="s">
        <v>71</v>
      </c>
      <c r="E1304" s="451">
        <v>0.2077</v>
      </c>
    </row>
    <row r="1305" spans="1:5" x14ac:dyDescent="0.25">
      <c r="A1305" s="439"/>
      <c r="B1305" s="449">
        <v>90954</v>
      </c>
      <c r="C1305" s="439" t="s">
        <v>4342</v>
      </c>
      <c r="D1305" s="449" t="s">
        <v>71</v>
      </c>
      <c r="E1305" s="451">
        <v>0.217</v>
      </c>
    </row>
    <row r="1306" spans="1:5" x14ac:dyDescent="0.25">
      <c r="A1306" s="439"/>
      <c r="B1306" s="449">
        <v>90933</v>
      </c>
      <c r="C1306" s="439" t="s">
        <v>4333</v>
      </c>
      <c r="D1306" s="449" t="s">
        <v>71</v>
      </c>
      <c r="E1306" s="451">
        <v>0.15390000000000001</v>
      </c>
    </row>
    <row r="1307" spans="1:5" x14ac:dyDescent="0.25">
      <c r="A1307" s="439"/>
      <c r="B1307" s="449">
        <v>90943</v>
      </c>
      <c r="C1307" s="439" t="s">
        <v>4337</v>
      </c>
      <c r="D1307" s="449" t="s">
        <v>71</v>
      </c>
      <c r="E1307" s="451">
        <v>0.15740000000000001</v>
      </c>
    </row>
    <row r="1308" spans="1:5" x14ac:dyDescent="0.25">
      <c r="A1308" s="439"/>
      <c r="B1308" s="449">
        <v>90953</v>
      </c>
      <c r="C1308" s="439" t="s">
        <v>4341</v>
      </c>
      <c r="D1308" s="449" t="s">
        <v>71</v>
      </c>
      <c r="E1308" s="451">
        <v>0.16250000000000001</v>
      </c>
    </row>
    <row r="1309" spans="1:5" x14ac:dyDescent="0.25">
      <c r="A1309" s="439"/>
      <c r="B1309" s="449">
        <v>90932</v>
      </c>
      <c r="C1309" s="439" t="s">
        <v>4332</v>
      </c>
      <c r="D1309" s="449" t="s">
        <v>71</v>
      </c>
      <c r="E1309" s="451">
        <v>0.36620000000000003</v>
      </c>
    </row>
    <row r="1310" spans="1:5" x14ac:dyDescent="0.25">
      <c r="A1310" s="439"/>
      <c r="B1310" s="449">
        <v>90942</v>
      </c>
      <c r="C1310" s="439" t="s">
        <v>4336</v>
      </c>
      <c r="D1310" s="449" t="s">
        <v>71</v>
      </c>
      <c r="E1310" s="451">
        <v>0.37680000000000002</v>
      </c>
    </row>
    <row r="1311" spans="1:5" x14ac:dyDescent="0.25">
      <c r="A1311" s="439"/>
      <c r="B1311" s="449">
        <v>90952</v>
      </c>
      <c r="C1311" s="439" t="s">
        <v>4340</v>
      </c>
      <c r="D1311" s="449" t="s">
        <v>71</v>
      </c>
      <c r="E1311" s="451">
        <v>0.39300000000000002</v>
      </c>
    </row>
    <row r="1312" spans="1:5" x14ac:dyDescent="0.25">
      <c r="A1312" s="439"/>
      <c r="B1312" s="449">
        <v>90930</v>
      </c>
      <c r="C1312" s="439" t="s">
        <v>4331</v>
      </c>
      <c r="D1312" s="449" t="s">
        <v>71</v>
      </c>
      <c r="E1312" s="451">
        <v>0.316</v>
      </c>
    </row>
    <row r="1313" spans="1:5" x14ac:dyDescent="0.25">
      <c r="A1313" s="439"/>
      <c r="B1313" s="449">
        <v>90940</v>
      </c>
      <c r="C1313" s="439" t="s">
        <v>4335</v>
      </c>
      <c r="D1313" s="449" t="s">
        <v>71</v>
      </c>
      <c r="E1313" s="451">
        <v>0.32640000000000002</v>
      </c>
    </row>
    <row r="1314" spans="1:5" x14ac:dyDescent="0.25">
      <c r="A1314" s="439"/>
      <c r="B1314" s="449">
        <v>90950</v>
      </c>
      <c r="C1314" s="439" t="s">
        <v>4339</v>
      </c>
      <c r="D1314" s="449" t="s">
        <v>71</v>
      </c>
      <c r="E1314" s="451">
        <v>0.34200000000000003</v>
      </c>
    </row>
    <row r="1315" spans="1:5" x14ac:dyDescent="0.25">
      <c r="A1315" s="439"/>
      <c r="B1315" s="449">
        <v>88476</v>
      </c>
      <c r="C1315" s="439" t="s">
        <v>4328</v>
      </c>
      <c r="D1315" s="449" t="s">
        <v>71</v>
      </c>
      <c r="E1315" s="451">
        <v>8.8099999999999998E-2</v>
      </c>
    </row>
    <row r="1316" spans="1:5" x14ac:dyDescent="0.25">
      <c r="A1316" s="439"/>
      <c r="B1316" s="449">
        <v>88477</v>
      </c>
      <c r="C1316" s="439" t="s">
        <v>4329</v>
      </c>
      <c r="D1316" s="449" t="s">
        <v>71</v>
      </c>
      <c r="E1316" s="451">
        <v>0.12130000000000001</v>
      </c>
    </row>
    <row r="1317" spans="1:5" x14ac:dyDescent="0.25">
      <c r="A1317" s="439"/>
      <c r="B1317" s="449">
        <v>88478</v>
      </c>
      <c r="C1317" s="439" t="s">
        <v>4330</v>
      </c>
      <c r="D1317" s="449" t="s">
        <v>71</v>
      </c>
      <c r="E1317" s="451">
        <v>0.1368</v>
      </c>
    </row>
    <row r="1318" spans="1:5" x14ac:dyDescent="0.25">
      <c r="A1318" s="439"/>
      <c r="B1318" s="449">
        <v>88470</v>
      </c>
      <c r="C1318" s="439" t="s">
        <v>4325</v>
      </c>
      <c r="D1318" s="449" t="s">
        <v>71</v>
      </c>
      <c r="E1318" s="451">
        <v>0.11559999999999999</v>
      </c>
    </row>
    <row r="1319" spans="1:5" x14ac:dyDescent="0.25">
      <c r="A1319" s="439"/>
      <c r="B1319" s="449">
        <v>88471</v>
      </c>
      <c r="C1319" s="439" t="s">
        <v>4326</v>
      </c>
      <c r="D1319" s="449" t="s">
        <v>71</v>
      </c>
      <c r="E1319" s="451">
        <v>0.12820000000000001</v>
      </c>
    </row>
    <row r="1320" spans="1:5" x14ac:dyDescent="0.25">
      <c r="A1320" s="439"/>
      <c r="B1320" s="449">
        <v>88472</v>
      </c>
      <c r="C1320" s="439" t="s">
        <v>4327</v>
      </c>
      <c r="D1320" s="449" t="s">
        <v>71</v>
      </c>
      <c r="E1320" s="451">
        <v>0.13420000000000001</v>
      </c>
    </row>
    <row r="1321" spans="1:5" x14ac:dyDescent="0.25">
      <c r="A1321" s="439"/>
      <c r="B1321" s="449">
        <v>87759</v>
      </c>
      <c r="C1321" s="439" t="s">
        <v>4320</v>
      </c>
      <c r="D1321" s="449" t="s">
        <v>71</v>
      </c>
      <c r="E1321" s="451">
        <v>0.30909999999999999</v>
      </c>
    </row>
    <row r="1322" spans="1:5" x14ac:dyDescent="0.25">
      <c r="A1322" s="439"/>
      <c r="B1322" s="449">
        <v>87769</v>
      </c>
      <c r="C1322" s="439" t="s">
        <v>4324</v>
      </c>
      <c r="D1322" s="449" t="s">
        <v>71</v>
      </c>
      <c r="E1322" s="451">
        <v>0.28849999999999998</v>
      </c>
    </row>
    <row r="1323" spans="1:5" x14ac:dyDescent="0.25">
      <c r="A1323" s="439"/>
      <c r="B1323" s="449">
        <v>87739</v>
      </c>
      <c r="C1323" s="439" t="s">
        <v>4312</v>
      </c>
      <c r="D1323" s="449" t="s">
        <v>71</v>
      </c>
      <c r="E1323" s="451">
        <v>0.3281</v>
      </c>
    </row>
    <row r="1324" spans="1:5" x14ac:dyDescent="0.25">
      <c r="A1324" s="439"/>
      <c r="B1324" s="449">
        <v>87749</v>
      </c>
      <c r="C1324" s="439" t="s">
        <v>4316</v>
      </c>
      <c r="D1324" s="449" t="s">
        <v>71</v>
      </c>
      <c r="E1324" s="451">
        <v>0.29399999999999998</v>
      </c>
    </row>
    <row r="1325" spans="1:5" x14ac:dyDescent="0.25">
      <c r="A1325" s="439"/>
      <c r="B1325" s="449">
        <v>87624</v>
      </c>
      <c r="C1325" s="439" t="s">
        <v>4288</v>
      </c>
      <c r="D1325" s="449" t="s">
        <v>71</v>
      </c>
      <c r="E1325" s="451">
        <v>0.22470000000000001</v>
      </c>
    </row>
    <row r="1326" spans="1:5" x14ac:dyDescent="0.25">
      <c r="A1326" s="439"/>
      <c r="B1326" s="449">
        <v>87634</v>
      </c>
      <c r="C1326" s="439" t="s">
        <v>4292</v>
      </c>
      <c r="D1326" s="449" t="s">
        <v>71</v>
      </c>
      <c r="E1326" s="451">
        <v>0.2132</v>
      </c>
    </row>
    <row r="1327" spans="1:5" x14ac:dyDescent="0.25">
      <c r="A1327" s="439"/>
      <c r="B1327" s="449">
        <v>87644</v>
      </c>
      <c r="C1327" s="439" t="s">
        <v>4296</v>
      </c>
      <c r="D1327" s="449" t="s">
        <v>71</v>
      </c>
      <c r="E1327" s="451">
        <v>0.20749999999999999</v>
      </c>
    </row>
    <row r="1328" spans="1:5" x14ac:dyDescent="0.25">
      <c r="A1328" s="439"/>
      <c r="B1328" s="449">
        <v>87684</v>
      </c>
      <c r="C1328" s="439" t="s">
        <v>4300</v>
      </c>
      <c r="D1328" s="449" t="s">
        <v>71</v>
      </c>
      <c r="E1328" s="451">
        <v>0.20810000000000001</v>
      </c>
    </row>
    <row r="1329" spans="1:5" x14ac:dyDescent="0.25">
      <c r="A1329" s="439"/>
      <c r="B1329" s="449">
        <v>87694</v>
      </c>
      <c r="C1329" s="439" t="s">
        <v>4304</v>
      </c>
      <c r="D1329" s="449" t="s">
        <v>71</v>
      </c>
      <c r="E1329" s="451">
        <v>0.20830000000000001</v>
      </c>
    </row>
    <row r="1330" spans="1:5" x14ac:dyDescent="0.25">
      <c r="A1330" s="439"/>
      <c r="B1330" s="449">
        <v>87704</v>
      </c>
      <c r="C1330" s="439" t="s">
        <v>4308</v>
      </c>
      <c r="D1330" s="449" t="s">
        <v>71</v>
      </c>
      <c r="E1330" s="451">
        <v>0.20599999999999999</v>
      </c>
    </row>
    <row r="1331" spans="1:5" x14ac:dyDescent="0.25">
      <c r="A1331" s="439"/>
      <c r="B1331" s="449">
        <v>87758</v>
      </c>
      <c r="C1331" s="439" t="s">
        <v>4319</v>
      </c>
      <c r="D1331" s="449" t="s">
        <v>71</v>
      </c>
      <c r="E1331" s="451">
        <v>0.26</v>
      </c>
    </row>
    <row r="1332" spans="1:5" x14ac:dyDescent="0.25">
      <c r="A1332" s="439"/>
      <c r="B1332" s="449">
        <v>87768</v>
      </c>
      <c r="C1332" s="439" t="s">
        <v>4323</v>
      </c>
      <c r="D1332" s="449" t="s">
        <v>71</v>
      </c>
      <c r="E1332" s="451">
        <v>0.2361</v>
      </c>
    </row>
    <row r="1333" spans="1:5" x14ac:dyDescent="0.25">
      <c r="A1333" s="439"/>
      <c r="B1333" s="449">
        <v>87738</v>
      </c>
      <c r="C1333" s="439" t="s">
        <v>4311</v>
      </c>
      <c r="D1333" s="449" t="s">
        <v>71</v>
      </c>
      <c r="E1333" s="451">
        <v>0.28489999999999999</v>
      </c>
    </row>
    <row r="1334" spans="1:5" x14ac:dyDescent="0.25">
      <c r="A1334" s="439"/>
      <c r="B1334" s="449">
        <v>87748</v>
      </c>
      <c r="C1334" s="439" t="s">
        <v>4315</v>
      </c>
      <c r="D1334" s="449" t="s">
        <v>71</v>
      </c>
      <c r="E1334" s="451">
        <v>0.2447</v>
      </c>
    </row>
    <row r="1335" spans="1:5" x14ac:dyDescent="0.25">
      <c r="A1335" s="439"/>
      <c r="B1335" s="449">
        <v>87623</v>
      </c>
      <c r="C1335" s="439" t="s">
        <v>4287</v>
      </c>
      <c r="D1335" s="449" t="s">
        <v>71</v>
      </c>
      <c r="E1335" s="451">
        <v>0.16520000000000001</v>
      </c>
    </row>
    <row r="1336" spans="1:5" x14ac:dyDescent="0.25">
      <c r="A1336" s="439"/>
      <c r="B1336" s="449">
        <v>87633</v>
      </c>
      <c r="C1336" s="439" t="s">
        <v>4291</v>
      </c>
      <c r="D1336" s="449" t="s">
        <v>71</v>
      </c>
      <c r="E1336" s="451">
        <v>0.15049999999999999</v>
      </c>
    </row>
    <row r="1337" spans="1:5" x14ac:dyDescent="0.25">
      <c r="A1337" s="439"/>
      <c r="B1337" s="449">
        <v>87643</v>
      </c>
      <c r="C1337" s="439" t="s">
        <v>4295</v>
      </c>
      <c r="D1337" s="449" t="s">
        <v>71</v>
      </c>
      <c r="E1337" s="451">
        <v>0.14319999999999999</v>
      </c>
    </row>
    <row r="1338" spans="1:5" x14ac:dyDescent="0.25">
      <c r="A1338" s="439"/>
      <c r="B1338" s="449">
        <v>87683</v>
      </c>
      <c r="C1338" s="439" t="s">
        <v>4299</v>
      </c>
      <c r="D1338" s="449" t="s">
        <v>71</v>
      </c>
      <c r="E1338" s="451">
        <v>0.14119999999999999</v>
      </c>
    </row>
    <row r="1339" spans="1:5" x14ac:dyDescent="0.25">
      <c r="A1339" s="439"/>
      <c r="B1339" s="449">
        <v>87703</v>
      </c>
      <c r="C1339" s="439" t="s">
        <v>4307</v>
      </c>
      <c r="D1339" s="449" t="s">
        <v>71</v>
      </c>
      <c r="E1339" s="451">
        <v>0.13869999999999999</v>
      </c>
    </row>
    <row r="1340" spans="1:5" x14ac:dyDescent="0.25">
      <c r="A1340" s="439"/>
      <c r="B1340" s="449">
        <v>87693</v>
      </c>
      <c r="C1340" s="439" t="s">
        <v>4303</v>
      </c>
      <c r="D1340" s="449" t="s">
        <v>71</v>
      </c>
      <c r="E1340" s="451">
        <v>0.1414</v>
      </c>
    </row>
    <row r="1341" spans="1:5" x14ac:dyDescent="0.25">
      <c r="A1341" s="439"/>
      <c r="B1341" s="449">
        <v>87757</v>
      </c>
      <c r="C1341" s="439" t="s">
        <v>4318</v>
      </c>
      <c r="D1341" s="449" t="s">
        <v>71</v>
      </c>
      <c r="E1341" s="451">
        <v>0.59670000000000001</v>
      </c>
    </row>
    <row r="1342" spans="1:5" x14ac:dyDescent="0.25">
      <c r="A1342" s="439"/>
      <c r="B1342" s="449">
        <v>87767</v>
      </c>
      <c r="C1342" s="439" t="s">
        <v>4322</v>
      </c>
      <c r="D1342" s="449" t="s">
        <v>71</v>
      </c>
      <c r="E1342" s="451">
        <v>0.5716</v>
      </c>
    </row>
    <row r="1343" spans="1:5" x14ac:dyDescent="0.25">
      <c r="A1343" s="439"/>
      <c r="B1343" s="449">
        <v>87737</v>
      </c>
      <c r="C1343" s="439" t="s">
        <v>4310</v>
      </c>
      <c r="D1343" s="449" t="s">
        <v>71</v>
      </c>
      <c r="E1343" s="451">
        <v>0.58760000000000001</v>
      </c>
    </row>
    <row r="1344" spans="1:5" x14ac:dyDescent="0.25">
      <c r="A1344" s="439"/>
      <c r="B1344" s="449">
        <v>87747</v>
      </c>
      <c r="C1344" s="439" t="s">
        <v>4314</v>
      </c>
      <c r="D1344" s="449" t="s">
        <v>71</v>
      </c>
      <c r="E1344" s="451">
        <v>0.55469999999999997</v>
      </c>
    </row>
    <row r="1345" spans="1:5" x14ac:dyDescent="0.25">
      <c r="A1345" s="439"/>
      <c r="B1345" s="449">
        <v>87622</v>
      </c>
      <c r="C1345" s="439" t="s">
        <v>4286</v>
      </c>
      <c r="D1345" s="449" t="s">
        <v>71</v>
      </c>
      <c r="E1345" s="451">
        <v>0.44740000000000002</v>
      </c>
    </row>
    <row r="1346" spans="1:5" x14ac:dyDescent="0.25">
      <c r="A1346" s="439"/>
      <c r="B1346" s="449">
        <v>87632</v>
      </c>
      <c r="C1346" s="439" t="s">
        <v>4290</v>
      </c>
      <c r="D1346" s="449" t="s">
        <v>71</v>
      </c>
      <c r="E1346" s="451">
        <v>0.43759999999999999</v>
      </c>
    </row>
    <row r="1347" spans="1:5" x14ac:dyDescent="0.25">
      <c r="A1347" s="439"/>
      <c r="B1347" s="449">
        <v>87642</v>
      </c>
      <c r="C1347" s="439" t="s">
        <v>4294</v>
      </c>
      <c r="D1347" s="449" t="s">
        <v>71</v>
      </c>
      <c r="E1347" s="451">
        <v>0.4325</v>
      </c>
    </row>
    <row r="1348" spans="1:5" x14ac:dyDescent="0.25">
      <c r="A1348" s="439"/>
      <c r="B1348" s="449">
        <v>87682</v>
      </c>
      <c r="C1348" s="439" t="s">
        <v>4298</v>
      </c>
      <c r="D1348" s="449" t="s">
        <v>71</v>
      </c>
      <c r="E1348" s="451">
        <v>0.4551</v>
      </c>
    </row>
    <row r="1349" spans="1:5" x14ac:dyDescent="0.25">
      <c r="A1349" s="439"/>
      <c r="B1349" s="449">
        <v>87692</v>
      </c>
      <c r="C1349" s="439" t="s">
        <v>4302</v>
      </c>
      <c r="D1349" s="449" t="s">
        <v>71</v>
      </c>
      <c r="E1349" s="451">
        <v>0.45540000000000003</v>
      </c>
    </row>
    <row r="1350" spans="1:5" x14ac:dyDescent="0.25">
      <c r="A1350" s="439"/>
      <c r="B1350" s="449">
        <v>87702</v>
      </c>
      <c r="C1350" s="439" t="s">
        <v>4306</v>
      </c>
      <c r="D1350" s="449" t="s">
        <v>71</v>
      </c>
      <c r="E1350" s="451">
        <v>0.4516</v>
      </c>
    </row>
    <row r="1351" spans="1:5" x14ac:dyDescent="0.25">
      <c r="A1351" s="439"/>
      <c r="B1351" s="449">
        <v>87755</v>
      </c>
      <c r="C1351" s="439" t="s">
        <v>4317</v>
      </c>
      <c r="D1351" s="449" t="s">
        <v>71</v>
      </c>
      <c r="E1351" s="451">
        <v>0.5575</v>
      </c>
    </row>
    <row r="1352" spans="1:5" x14ac:dyDescent="0.25">
      <c r="A1352" s="439"/>
      <c r="B1352" s="449">
        <v>87765</v>
      </c>
      <c r="C1352" s="439" t="s">
        <v>4321</v>
      </c>
      <c r="D1352" s="449" t="s">
        <v>71</v>
      </c>
      <c r="E1352" s="451">
        <v>0.52769999999999995</v>
      </c>
    </row>
    <row r="1353" spans="1:5" x14ac:dyDescent="0.25">
      <c r="A1353" s="439"/>
      <c r="B1353" s="449">
        <v>87735</v>
      </c>
      <c r="C1353" s="439" t="s">
        <v>4309</v>
      </c>
      <c r="D1353" s="449" t="s">
        <v>71</v>
      </c>
      <c r="E1353" s="451">
        <v>0.55430000000000001</v>
      </c>
    </row>
    <row r="1354" spans="1:5" x14ac:dyDescent="0.25">
      <c r="A1354" s="439"/>
      <c r="B1354" s="449">
        <v>87745</v>
      </c>
      <c r="C1354" s="439" t="s">
        <v>4313</v>
      </c>
      <c r="D1354" s="449" t="s">
        <v>71</v>
      </c>
      <c r="E1354" s="451">
        <v>0.5141</v>
      </c>
    </row>
    <row r="1355" spans="1:5" x14ac:dyDescent="0.25">
      <c r="A1355" s="439"/>
      <c r="B1355" s="449">
        <v>87620</v>
      </c>
      <c r="C1355" s="439" t="s">
        <v>4285</v>
      </c>
      <c r="D1355" s="449" t="s">
        <v>71</v>
      </c>
      <c r="E1355" s="451">
        <v>0.38929999999999998</v>
      </c>
    </row>
    <row r="1356" spans="1:5" x14ac:dyDescent="0.25">
      <c r="A1356" s="439"/>
      <c r="B1356" s="449">
        <v>87630</v>
      </c>
      <c r="C1356" s="439" t="s">
        <v>4289</v>
      </c>
      <c r="D1356" s="449" t="s">
        <v>71</v>
      </c>
      <c r="E1356" s="451">
        <v>0.37390000000000001</v>
      </c>
    </row>
    <row r="1357" spans="1:5" x14ac:dyDescent="0.25">
      <c r="A1357" s="439"/>
      <c r="B1357" s="449">
        <v>87640</v>
      </c>
      <c r="C1357" s="439" t="s">
        <v>4293</v>
      </c>
      <c r="D1357" s="449" t="s">
        <v>71</v>
      </c>
      <c r="E1357" s="451">
        <v>0.36580000000000001</v>
      </c>
    </row>
    <row r="1358" spans="1:5" x14ac:dyDescent="0.25">
      <c r="A1358" s="439"/>
      <c r="B1358" s="449">
        <v>87680</v>
      </c>
      <c r="C1358" s="439" t="s">
        <v>4297</v>
      </c>
      <c r="D1358" s="449" t="s">
        <v>71</v>
      </c>
      <c r="E1358" s="451">
        <v>0.38400000000000001</v>
      </c>
    </row>
    <row r="1359" spans="1:5" x14ac:dyDescent="0.25">
      <c r="A1359" s="439"/>
      <c r="B1359" s="449">
        <v>87690</v>
      </c>
      <c r="C1359" s="439" t="s">
        <v>4301</v>
      </c>
      <c r="D1359" s="449" t="s">
        <v>71</v>
      </c>
      <c r="E1359" s="451">
        <v>0.38429999999999997</v>
      </c>
    </row>
    <row r="1360" spans="1:5" x14ac:dyDescent="0.25">
      <c r="A1360" s="439"/>
      <c r="B1360" s="449">
        <v>87700</v>
      </c>
      <c r="C1360" s="439" t="s">
        <v>4305</v>
      </c>
      <c r="D1360" s="449" t="s">
        <v>71</v>
      </c>
      <c r="E1360" s="451">
        <v>0.37959999999999999</v>
      </c>
    </row>
    <row r="1361" spans="1:5" x14ac:dyDescent="0.25">
      <c r="A1361" s="439"/>
      <c r="B1361" s="449">
        <v>102803</v>
      </c>
      <c r="C1361" s="439" t="s">
        <v>4343</v>
      </c>
      <c r="D1361" s="449" t="s">
        <v>71</v>
      </c>
      <c r="E1361" s="451">
        <v>0.82469999999999999</v>
      </c>
    </row>
    <row r="1362" spans="1:5" x14ac:dyDescent="0.25">
      <c r="A1362" s="439"/>
      <c r="B1362" s="449">
        <v>92717</v>
      </c>
      <c r="C1362" s="439" t="s">
        <v>609</v>
      </c>
      <c r="D1362" s="449" t="s">
        <v>93</v>
      </c>
      <c r="E1362" s="451">
        <v>0</v>
      </c>
    </row>
    <row r="1363" spans="1:5" x14ac:dyDescent="0.25">
      <c r="A1363" s="439"/>
      <c r="B1363" s="449">
        <v>92716</v>
      </c>
      <c r="C1363" s="439" t="s">
        <v>477</v>
      </c>
      <c r="D1363" s="449" t="s">
        <v>92</v>
      </c>
      <c r="E1363" s="451">
        <v>0</v>
      </c>
    </row>
    <row r="1364" spans="1:5" x14ac:dyDescent="0.25">
      <c r="A1364" s="439"/>
      <c r="B1364" s="449">
        <v>89218</v>
      </c>
      <c r="C1364" s="439" t="s">
        <v>567</v>
      </c>
      <c r="D1364" s="449" t="s">
        <v>93</v>
      </c>
      <c r="E1364" s="451">
        <v>0.63090000000000002</v>
      </c>
    </row>
    <row r="1365" spans="1:5" x14ac:dyDescent="0.25">
      <c r="A1365" s="439"/>
      <c r="B1365" s="449">
        <v>89843</v>
      </c>
      <c r="C1365" s="439" t="s">
        <v>443</v>
      </c>
      <c r="D1365" s="449" t="s">
        <v>92</v>
      </c>
      <c r="E1365" s="451">
        <v>0.2969</v>
      </c>
    </row>
    <row r="1366" spans="1:5" x14ac:dyDescent="0.25">
      <c r="A1366" s="439"/>
      <c r="B1366" s="449">
        <v>87446</v>
      </c>
      <c r="C1366" s="439" t="s">
        <v>554</v>
      </c>
      <c r="D1366" s="449" t="s">
        <v>93</v>
      </c>
      <c r="E1366" s="451">
        <v>0</v>
      </c>
    </row>
    <row r="1367" spans="1:5" x14ac:dyDescent="0.25">
      <c r="A1367" s="439"/>
      <c r="B1367" s="449">
        <v>87445</v>
      </c>
      <c r="C1367" s="439" t="s">
        <v>423</v>
      </c>
      <c r="D1367" s="449" t="s">
        <v>92</v>
      </c>
      <c r="E1367" s="451">
        <v>0</v>
      </c>
    </row>
    <row r="1368" spans="1:5" x14ac:dyDescent="0.25">
      <c r="A1368" s="439"/>
      <c r="B1368" s="449">
        <v>93234</v>
      </c>
      <c r="C1368" s="439" t="s">
        <v>612</v>
      </c>
      <c r="D1368" s="449" t="s">
        <v>93</v>
      </c>
      <c r="E1368" s="451">
        <v>0</v>
      </c>
    </row>
    <row r="1369" spans="1:5" x14ac:dyDescent="0.25">
      <c r="A1369" s="439"/>
      <c r="B1369" s="449">
        <v>93233</v>
      </c>
      <c r="C1369" s="439" t="s">
        <v>480</v>
      </c>
      <c r="D1369" s="449" t="s">
        <v>92</v>
      </c>
      <c r="E1369" s="451">
        <v>0</v>
      </c>
    </row>
    <row r="1370" spans="1:5" x14ac:dyDescent="0.25">
      <c r="A1370" s="439"/>
      <c r="B1370" s="449">
        <v>88831</v>
      </c>
      <c r="C1370" s="439" t="s">
        <v>560</v>
      </c>
      <c r="D1370" s="449" t="s">
        <v>93</v>
      </c>
      <c r="E1370" s="451">
        <v>0</v>
      </c>
    </row>
    <row r="1371" spans="1:5" x14ac:dyDescent="0.25">
      <c r="A1371" s="439"/>
      <c r="B1371" s="449">
        <v>88830</v>
      </c>
      <c r="C1371" s="439" t="s">
        <v>429</v>
      </c>
      <c r="D1371" s="449" t="s">
        <v>92</v>
      </c>
      <c r="E1371" s="451">
        <v>0</v>
      </c>
    </row>
    <row r="1372" spans="1:5" x14ac:dyDescent="0.25">
      <c r="A1372" s="439"/>
      <c r="B1372" s="449">
        <v>89226</v>
      </c>
      <c r="C1372" s="439" t="s">
        <v>568</v>
      </c>
      <c r="D1372" s="449" t="s">
        <v>93</v>
      </c>
      <c r="E1372" s="451">
        <v>0</v>
      </c>
    </row>
    <row r="1373" spans="1:5" x14ac:dyDescent="0.25">
      <c r="A1373" s="439"/>
      <c r="B1373" s="449">
        <v>89225</v>
      </c>
      <c r="C1373" s="439" t="s">
        <v>436</v>
      </c>
      <c r="D1373" s="449" t="s">
        <v>92</v>
      </c>
      <c r="E1373" s="451">
        <v>0</v>
      </c>
    </row>
    <row r="1374" spans="1:5" x14ac:dyDescent="0.25">
      <c r="A1374" s="439"/>
      <c r="B1374" s="449">
        <v>89279</v>
      </c>
      <c r="C1374" s="439" t="s">
        <v>574</v>
      </c>
      <c r="D1374" s="449" t="s">
        <v>93</v>
      </c>
      <c r="E1374" s="451">
        <v>0</v>
      </c>
    </row>
    <row r="1375" spans="1:5" x14ac:dyDescent="0.25">
      <c r="A1375" s="439"/>
      <c r="B1375" s="449">
        <v>89278</v>
      </c>
      <c r="C1375" s="439" t="s">
        <v>442</v>
      </c>
      <c r="D1375" s="449" t="s">
        <v>92</v>
      </c>
      <c r="E1375" s="451">
        <v>0</v>
      </c>
    </row>
    <row r="1376" spans="1:5" x14ac:dyDescent="0.25">
      <c r="A1376" s="439"/>
      <c r="B1376" s="449">
        <v>90651</v>
      </c>
      <c r="C1376" s="439" t="s">
        <v>582</v>
      </c>
      <c r="D1376" s="449" t="s">
        <v>93</v>
      </c>
      <c r="E1376" s="451">
        <v>0</v>
      </c>
    </row>
    <row r="1377" spans="1:5" x14ac:dyDescent="0.25">
      <c r="A1377" s="439"/>
      <c r="B1377" s="449">
        <v>90650</v>
      </c>
      <c r="C1377" s="439" t="s">
        <v>451</v>
      </c>
      <c r="D1377" s="449" t="s">
        <v>92</v>
      </c>
      <c r="E1377" s="451">
        <v>0</v>
      </c>
    </row>
    <row r="1378" spans="1:5" x14ac:dyDescent="0.25">
      <c r="A1378" s="439"/>
      <c r="B1378" s="449">
        <v>90657</v>
      </c>
      <c r="C1378" s="439" t="s">
        <v>583</v>
      </c>
      <c r="D1378" s="449" t="s">
        <v>93</v>
      </c>
      <c r="E1378" s="451">
        <v>0</v>
      </c>
    </row>
    <row r="1379" spans="1:5" x14ac:dyDescent="0.25">
      <c r="A1379" s="439"/>
      <c r="B1379" s="449">
        <v>90656</v>
      </c>
      <c r="C1379" s="439" t="s">
        <v>452</v>
      </c>
      <c r="D1379" s="449" t="s">
        <v>92</v>
      </c>
      <c r="E1379" s="451">
        <v>0</v>
      </c>
    </row>
    <row r="1380" spans="1:5" x14ac:dyDescent="0.25">
      <c r="A1380" s="439"/>
      <c r="B1380" s="449">
        <v>90663</v>
      </c>
      <c r="C1380" s="439" t="s">
        <v>584</v>
      </c>
      <c r="D1380" s="449" t="s">
        <v>93</v>
      </c>
      <c r="E1380" s="451">
        <v>0</v>
      </c>
    </row>
    <row r="1381" spans="1:5" x14ac:dyDescent="0.25">
      <c r="A1381" s="439"/>
      <c r="B1381" s="449">
        <v>90662</v>
      </c>
      <c r="C1381" s="439" t="s">
        <v>453</v>
      </c>
      <c r="D1381" s="449" t="s">
        <v>92</v>
      </c>
      <c r="E1381" s="451">
        <v>0</v>
      </c>
    </row>
    <row r="1382" spans="1:5" x14ac:dyDescent="0.25">
      <c r="A1382" s="439"/>
      <c r="B1382" s="449">
        <v>89022</v>
      </c>
      <c r="C1382" s="439" t="s">
        <v>563</v>
      </c>
      <c r="D1382" s="449" t="s">
        <v>93</v>
      </c>
      <c r="E1382" s="451">
        <v>0</v>
      </c>
    </row>
    <row r="1383" spans="1:5" x14ac:dyDescent="0.25">
      <c r="A1383" s="439"/>
      <c r="B1383" s="449">
        <v>89021</v>
      </c>
      <c r="C1383" s="439" t="s">
        <v>432</v>
      </c>
      <c r="D1383" s="449" t="s">
        <v>92</v>
      </c>
      <c r="E1383" s="451">
        <v>0</v>
      </c>
    </row>
    <row r="1384" spans="1:5" x14ac:dyDescent="0.25">
      <c r="A1384" s="439"/>
      <c r="B1384" s="449">
        <v>90644</v>
      </c>
      <c r="C1384" s="439" t="s">
        <v>581</v>
      </c>
      <c r="D1384" s="449" t="s">
        <v>93</v>
      </c>
      <c r="E1384" s="451">
        <v>0</v>
      </c>
    </row>
    <row r="1385" spans="1:5" x14ac:dyDescent="0.25">
      <c r="A1385" s="439"/>
      <c r="B1385" s="449">
        <v>90643</v>
      </c>
      <c r="C1385" s="439" t="s">
        <v>450</v>
      </c>
      <c r="D1385" s="449" t="s">
        <v>92</v>
      </c>
      <c r="E1385" s="451">
        <v>0</v>
      </c>
    </row>
    <row r="1386" spans="1:5" x14ac:dyDescent="0.25">
      <c r="A1386" s="439"/>
      <c r="B1386" s="449">
        <v>92146</v>
      </c>
      <c r="C1386" s="439" t="s">
        <v>607</v>
      </c>
      <c r="D1386" s="449" t="s">
        <v>93</v>
      </c>
      <c r="E1386" s="451">
        <v>0.76380000000000003</v>
      </c>
    </row>
    <row r="1387" spans="1:5" x14ac:dyDescent="0.25">
      <c r="A1387" s="439"/>
      <c r="B1387" s="449">
        <v>92145</v>
      </c>
      <c r="C1387" s="439" t="s">
        <v>475</v>
      </c>
      <c r="D1387" s="449" t="s">
        <v>92</v>
      </c>
      <c r="E1387" s="451">
        <v>0.29649999999999999</v>
      </c>
    </row>
    <row r="1388" spans="1:5" x14ac:dyDescent="0.25">
      <c r="A1388" s="439"/>
      <c r="B1388" s="449">
        <v>92139</v>
      </c>
      <c r="C1388" s="439" t="s">
        <v>606</v>
      </c>
      <c r="D1388" s="449" t="s">
        <v>93</v>
      </c>
      <c r="E1388" s="451">
        <v>0.54200000000000004</v>
      </c>
    </row>
    <row r="1389" spans="1:5" x14ac:dyDescent="0.25">
      <c r="A1389" s="439"/>
      <c r="B1389" s="449">
        <v>92138</v>
      </c>
      <c r="C1389" s="439" t="s">
        <v>474</v>
      </c>
      <c r="D1389" s="449" t="s">
        <v>92</v>
      </c>
      <c r="E1389" s="451">
        <v>0.2432</v>
      </c>
    </row>
    <row r="1390" spans="1:5" x14ac:dyDescent="0.25">
      <c r="A1390" s="439"/>
      <c r="B1390" s="449">
        <v>91387</v>
      </c>
      <c r="C1390" s="439" t="s">
        <v>597</v>
      </c>
      <c r="D1390" s="449" t="s">
        <v>93</v>
      </c>
      <c r="E1390" s="451">
        <v>0.33250000000000002</v>
      </c>
    </row>
    <row r="1391" spans="1:5" x14ac:dyDescent="0.25">
      <c r="A1391" s="439"/>
      <c r="B1391" s="449">
        <v>91386</v>
      </c>
      <c r="C1391" s="439" t="s">
        <v>466</v>
      </c>
      <c r="D1391" s="449" t="s">
        <v>92</v>
      </c>
      <c r="E1391" s="451">
        <v>9.2600000000000002E-2</v>
      </c>
    </row>
    <row r="1392" spans="1:5" x14ac:dyDescent="0.25">
      <c r="A1392" s="439"/>
      <c r="B1392" s="449">
        <v>96036</v>
      </c>
      <c r="C1392" s="439" t="s">
        <v>639</v>
      </c>
      <c r="D1392" s="449" t="s">
        <v>93</v>
      </c>
      <c r="E1392" s="451">
        <v>0.29759999999999998</v>
      </c>
    </row>
    <row r="1393" spans="1:5" x14ac:dyDescent="0.25">
      <c r="A1393" s="439"/>
      <c r="B1393" s="449">
        <v>96035</v>
      </c>
      <c r="C1393" s="439" t="s">
        <v>507</v>
      </c>
      <c r="D1393" s="449" t="s">
        <v>92</v>
      </c>
      <c r="E1393" s="451">
        <v>8.7900000000000006E-2</v>
      </c>
    </row>
    <row r="1394" spans="1:5" x14ac:dyDescent="0.25">
      <c r="A1394" s="439"/>
      <c r="B1394" s="449">
        <v>89877</v>
      </c>
      <c r="C1394" s="439" t="s">
        <v>575</v>
      </c>
      <c r="D1394" s="449" t="s">
        <v>93</v>
      </c>
      <c r="E1394" s="451">
        <v>0.28110000000000002</v>
      </c>
    </row>
    <row r="1395" spans="1:5" x14ac:dyDescent="0.25">
      <c r="A1395" s="439"/>
      <c r="B1395" s="449">
        <v>89876</v>
      </c>
      <c r="C1395" s="439" t="s">
        <v>444</v>
      </c>
      <c r="D1395" s="449" t="s">
        <v>92</v>
      </c>
      <c r="E1395" s="451">
        <v>7.5499999999999998E-2</v>
      </c>
    </row>
    <row r="1396" spans="1:5" x14ac:dyDescent="0.25">
      <c r="A1396" s="439"/>
      <c r="B1396" s="449">
        <v>89884</v>
      </c>
      <c r="C1396" s="439" t="s">
        <v>576</v>
      </c>
      <c r="D1396" s="449" t="s">
        <v>93</v>
      </c>
      <c r="E1396" s="451">
        <v>0.26769999999999999</v>
      </c>
    </row>
    <row r="1397" spans="1:5" x14ac:dyDescent="0.25">
      <c r="A1397" s="439"/>
      <c r="B1397" s="449">
        <v>89883</v>
      </c>
      <c r="C1397" s="439" t="s">
        <v>445</v>
      </c>
      <c r="D1397" s="449" t="s">
        <v>92</v>
      </c>
      <c r="E1397" s="451">
        <v>6.8199999999999997E-2</v>
      </c>
    </row>
    <row r="1398" spans="1:5" x14ac:dyDescent="0.25">
      <c r="A1398" s="439"/>
      <c r="B1398" s="449">
        <v>67827</v>
      </c>
      <c r="C1398" s="439" t="s">
        <v>551</v>
      </c>
      <c r="D1398" s="449" t="s">
        <v>93</v>
      </c>
      <c r="E1398" s="451">
        <v>0.38779999999999998</v>
      </c>
    </row>
    <row r="1399" spans="1:5" x14ac:dyDescent="0.25">
      <c r="A1399" s="439"/>
      <c r="B1399" s="449">
        <v>67826</v>
      </c>
      <c r="C1399" s="439" t="s">
        <v>417</v>
      </c>
      <c r="D1399" s="449" t="s">
        <v>92</v>
      </c>
      <c r="E1399" s="451">
        <v>0.13239999999999999</v>
      </c>
    </row>
    <row r="1400" spans="1:5" x14ac:dyDescent="0.25">
      <c r="A1400" s="439"/>
      <c r="B1400" s="449">
        <v>5961</v>
      </c>
      <c r="C1400" s="439" t="s">
        <v>545</v>
      </c>
      <c r="D1400" s="449" t="s">
        <v>93</v>
      </c>
      <c r="E1400" s="451">
        <v>0.39610000000000001</v>
      </c>
    </row>
    <row r="1401" spans="1:5" x14ac:dyDescent="0.25">
      <c r="A1401" s="439"/>
      <c r="B1401" s="449">
        <v>5811</v>
      </c>
      <c r="C1401" s="439" t="s">
        <v>389</v>
      </c>
      <c r="D1401" s="449" t="s">
        <v>92</v>
      </c>
      <c r="E1401" s="451">
        <v>0.122</v>
      </c>
    </row>
    <row r="1402" spans="1:5" x14ac:dyDescent="0.25">
      <c r="A1402" s="439"/>
      <c r="B1402" s="449">
        <v>92243</v>
      </c>
      <c r="C1402" s="439" t="s">
        <v>608</v>
      </c>
      <c r="D1402" s="449" t="s">
        <v>93</v>
      </c>
      <c r="E1402" s="451">
        <v>0.377</v>
      </c>
    </row>
    <row r="1403" spans="1:5" x14ac:dyDescent="0.25">
      <c r="A1403" s="439"/>
      <c r="B1403" s="449">
        <v>92242</v>
      </c>
      <c r="C1403" s="439" t="s">
        <v>476</v>
      </c>
      <c r="D1403" s="449" t="s">
        <v>92</v>
      </c>
      <c r="E1403" s="451">
        <v>7.2999999999999995E-2</v>
      </c>
    </row>
    <row r="1404" spans="1:5" x14ac:dyDescent="0.25">
      <c r="A1404" s="439"/>
      <c r="B1404" s="449">
        <v>91646</v>
      </c>
      <c r="C1404" s="439" t="s">
        <v>600</v>
      </c>
      <c r="D1404" s="449" t="s">
        <v>93</v>
      </c>
      <c r="E1404" s="451">
        <v>0.30559999999999998</v>
      </c>
    </row>
    <row r="1405" spans="1:5" x14ac:dyDescent="0.25">
      <c r="A1405" s="439"/>
      <c r="B1405" s="449">
        <v>91645</v>
      </c>
      <c r="C1405" s="439" t="s">
        <v>468</v>
      </c>
      <c r="D1405" s="449" t="s">
        <v>92</v>
      </c>
      <c r="E1405" s="451">
        <v>6.3E-2</v>
      </c>
    </row>
    <row r="1406" spans="1:5" x14ac:dyDescent="0.25">
      <c r="A1406" s="439"/>
      <c r="B1406" s="449">
        <v>92107</v>
      </c>
      <c r="C1406" s="439" t="s">
        <v>603</v>
      </c>
      <c r="D1406" s="449" t="s">
        <v>93</v>
      </c>
      <c r="E1406" s="451">
        <v>0.26140000000000002</v>
      </c>
    </row>
    <row r="1407" spans="1:5" x14ac:dyDescent="0.25">
      <c r="A1407" s="439"/>
      <c r="B1407" s="449">
        <v>92106</v>
      </c>
      <c r="C1407" s="439" t="s">
        <v>471</v>
      </c>
      <c r="D1407" s="449" t="s">
        <v>92</v>
      </c>
      <c r="E1407" s="451">
        <v>6.8699999999999997E-2</v>
      </c>
    </row>
    <row r="1408" spans="1:5" x14ac:dyDescent="0.25">
      <c r="A1408" s="439"/>
      <c r="B1408" s="449">
        <v>5903</v>
      </c>
      <c r="C1408" s="439" t="s">
        <v>536</v>
      </c>
      <c r="D1408" s="449" t="s">
        <v>93</v>
      </c>
      <c r="E1408" s="451">
        <v>0.33110000000000001</v>
      </c>
    </row>
    <row r="1409" spans="1:5" x14ac:dyDescent="0.25">
      <c r="A1409" s="439"/>
      <c r="B1409" s="449">
        <v>5901</v>
      </c>
      <c r="C1409" s="439" t="s">
        <v>404</v>
      </c>
      <c r="D1409" s="449" t="s">
        <v>92</v>
      </c>
      <c r="E1409" s="451">
        <v>7.7200000000000005E-2</v>
      </c>
    </row>
    <row r="1410" spans="1:5" x14ac:dyDescent="0.25">
      <c r="A1410" s="439"/>
      <c r="B1410" s="449">
        <v>106252</v>
      </c>
      <c r="C1410" s="439" t="s">
        <v>14081</v>
      </c>
      <c r="D1410" s="449" t="s">
        <v>93</v>
      </c>
      <c r="E1410" s="451">
        <v>0.3342</v>
      </c>
    </row>
    <row r="1411" spans="1:5" x14ac:dyDescent="0.25">
      <c r="A1411" s="439"/>
      <c r="B1411" s="449">
        <v>106247</v>
      </c>
      <c r="C1411" s="439" t="s">
        <v>14082</v>
      </c>
      <c r="D1411" s="449" t="s">
        <v>92</v>
      </c>
      <c r="E1411" s="451">
        <v>8.6900000000000005E-2</v>
      </c>
    </row>
    <row r="1412" spans="1:5" x14ac:dyDescent="0.25">
      <c r="A1412" s="439"/>
      <c r="B1412" s="449">
        <v>6260</v>
      </c>
      <c r="C1412" s="439" t="s">
        <v>546</v>
      </c>
      <c r="D1412" s="449" t="s">
        <v>93</v>
      </c>
      <c r="E1412" s="451">
        <v>0.40849999999999997</v>
      </c>
    </row>
    <row r="1413" spans="1:5" x14ac:dyDescent="0.25">
      <c r="A1413" s="439"/>
      <c r="B1413" s="449">
        <v>6259</v>
      </c>
      <c r="C1413" s="439" t="s">
        <v>412</v>
      </c>
      <c r="D1413" s="449" t="s">
        <v>92</v>
      </c>
      <c r="E1413" s="451">
        <v>9.6500000000000002E-2</v>
      </c>
    </row>
    <row r="1414" spans="1:5" x14ac:dyDescent="0.25">
      <c r="A1414" s="439"/>
      <c r="B1414" s="449">
        <v>91395</v>
      </c>
      <c r="C1414" s="439" t="s">
        <v>598</v>
      </c>
      <c r="D1414" s="449" t="s">
        <v>93</v>
      </c>
      <c r="E1414" s="451">
        <v>0.42099999999999999</v>
      </c>
    </row>
    <row r="1415" spans="1:5" x14ac:dyDescent="0.25">
      <c r="A1415" s="439"/>
      <c r="B1415" s="449">
        <v>73467</v>
      </c>
      <c r="C1415" s="439" t="s">
        <v>420</v>
      </c>
      <c r="D1415" s="449" t="s">
        <v>92</v>
      </c>
      <c r="E1415" s="451">
        <v>9.9000000000000005E-2</v>
      </c>
    </row>
    <row r="1416" spans="1:5" x14ac:dyDescent="0.25">
      <c r="A1416" s="439"/>
      <c r="B1416" s="449">
        <v>5826</v>
      </c>
      <c r="C1416" s="439" t="s">
        <v>522</v>
      </c>
      <c r="D1416" s="449" t="s">
        <v>93</v>
      </c>
      <c r="E1416" s="451">
        <v>0.39879999999999999</v>
      </c>
    </row>
    <row r="1417" spans="1:5" x14ac:dyDescent="0.25">
      <c r="A1417" s="439"/>
      <c r="B1417" s="449">
        <v>5824</v>
      </c>
      <c r="C1417" s="439" t="s">
        <v>391</v>
      </c>
      <c r="D1417" s="449" t="s">
        <v>92</v>
      </c>
      <c r="E1417" s="451">
        <v>0.11269999999999999</v>
      </c>
    </row>
    <row r="1418" spans="1:5" x14ac:dyDescent="0.25">
      <c r="A1418" s="439"/>
      <c r="B1418" s="449">
        <v>106253</v>
      </c>
      <c r="C1418" s="439" t="s">
        <v>14083</v>
      </c>
      <c r="D1418" s="449" t="s">
        <v>93</v>
      </c>
      <c r="E1418" s="451">
        <v>0.31009999999999999</v>
      </c>
    </row>
    <row r="1419" spans="1:5" x14ac:dyDescent="0.25">
      <c r="A1419" s="439"/>
      <c r="B1419" s="449">
        <v>106248</v>
      </c>
      <c r="C1419" s="439" t="s">
        <v>14084</v>
      </c>
      <c r="D1419" s="449" t="s">
        <v>92</v>
      </c>
      <c r="E1419" s="451">
        <v>8.2600000000000007E-2</v>
      </c>
    </row>
    <row r="1420" spans="1:5" x14ac:dyDescent="0.25">
      <c r="A1420" s="439"/>
      <c r="B1420" s="449">
        <v>5892</v>
      </c>
      <c r="C1420" s="439" t="s">
        <v>534</v>
      </c>
      <c r="D1420" s="449" t="s">
        <v>93</v>
      </c>
      <c r="E1420" s="451">
        <v>0.441</v>
      </c>
    </row>
    <row r="1421" spans="1:5" x14ac:dyDescent="0.25">
      <c r="A1421" s="439"/>
      <c r="B1421" s="449">
        <v>5890</v>
      </c>
      <c r="C1421" s="439" t="s">
        <v>402</v>
      </c>
      <c r="D1421" s="449" t="s">
        <v>92</v>
      </c>
      <c r="E1421" s="451">
        <v>0.1207</v>
      </c>
    </row>
    <row r="1422" spans="1:5" x14ac:dyDescent="0.25">
      <c r="A1422" s="439"/>
      <c r="B1422" s="449">
        <v>5896</v>
      </c>
      <c r="C1422" s="439" t="s">
        <v>535</v>
      </c>
      <c r="D1422" s="449" t="s">
        <v>93</v>
      </c>
      <c r="E1422" s="451">
        <v>0.41810000000000003</v>
      </c>
    </row>
    <row r="1423" spans="1:5" x14ac:dyDescent="0.25">
      <c r="A1423" s="439"/>
      <c r="B1423" s="449">
        <v>5894</v>
      </c>
      <c r="C1423" s="439" t="s">
        <v>403</v>
      </c>
      <c r="D1423" s="449" t="s">
        <v>92</v>
      </c>
      <c r="E1423" s="451">
        <v>0.11559999999999999</v>
      </c>
    </row>
    <row r="1424" spans="1:5" x14ac:dyDescent="0.25">
      <c r="A1424" s="439"/>
      <c r="B1424" s="449">
        <v>91032</v>
      </c>
      <c r="C1424" s="439" t="s">
        <v>594</v>
      </c>
      <c r="D1424" s="449" t="s">
        <v>93</v>
      </c>
      <c r="E1424" s="451">
        <v>0.36080000000000001</v>
      </c>
    </row>
    <row r="1425" spans="1:5" x14ac:dyDescent="0.25">
      <c r="A1425" s="439"/>
      <c r="B1425" s="449">
        <v>91031</v>
      </c>
      <c r="C1425" s="439" t="s">
        <v>463</v>
      </c>
      <c r="D1425" s="449" t="s">
        <v>92</v>
      </c>
      <c r="E1425" s="451">
        <v>9.3899999999999997E-2</v>
      </c>
    </row>
    <row r="1426" spans="1:5" x14ac:dyDescent="0.25">
      <c r="A1426" s="439"/>
      <c r="B1426" s="449">
        <v>91534</v>
      </c>
      <c r="C1426" s="439" t="s">
        <v>88</v>
      </c>
      <c r="D1426" s="449" t="s">
        <v>93</v>
      </c>
      <c r="E1426" s="451">
        <v>0.96550000000000002</v>
      </c>
    </row>
    <row r="1427" spans="1:5" x14ac:dyDescent="0.25">
      <c r="A1427" s="439"/>
      <c r="B1427" s="449">
        <v>91533</v>
      </c>
      <c r="C1427" s="439" t="s">
        <v>87</v>
      </c>
      <c r="D1427" s="449" t="s">
        <v>92</v>
      </c>
      <c r="E1427" s="451">
        <v>0.79810000000000003</v>
      </c>
    </row>
    <row r="1428" spans="1:5" x14ac:dyDescent="0.25">
      <c r="A1428" s="439"/>
      <c r="B1428" s="449">
        <v>95265</v>
      </c>
      <c r="C1428" s="439" t="s">
        <v>628</v>
      </c>
      <c r="D1428" s="449" t="s">
        <v>93</v>
      </c>
      <c r="E1428" s="451">
        <v>0</v>
      </c>
    </row>
    <row r="1429" spans="1:5" x14ac:dyDescent="0.25">
      <c r="A1429" s="439"/>
      <c r="B1429" s="449">
        <v>95264</v>
      </c>
      <c r="C1429" s="439" t="s">
        <v>496</v>
      </c>
      <c r="D1429" s="449" t="s">
        <v>92</v>
      </c>
      <c r="E1429" s="451">
        <v>0</v>
      </c>
    </row>
    <row r="1430" spans="1:5" x14ac:dyDescent="0.25">
      <c r="A1430" s="439"/>
      <c r="B1430" s="449">
        <v>90973</v>
      </c>
      <c r="C1430" s="439" t="s">
        <v>591</v>
      </c>
      <c r="D1430" s="449" t="s">
        <v>93</v>
      </c>
      <c r="E1430" s="451">
        <v>0</v>
      </c>
    </row>
    <row r="1431" spans="1:5" x14ac:dyDescent="0.25">
      <c r="A1431" s="439"/>
      <c r="B1431" s="449">
        <v>90972</v>
      </c>
      <c r="C1431" s="439" t="s">
        <v>460</v>
      </c>
      <c r="D1431" s="449" t="s">
        <v>92</v>
      </c>
      <c r="E1431" s="451">
        <v>0</v>
      </c>
    </row>
    <row r="1432" spans="1:5" x14ac:dyDescent="0.25">
      <c r="A1432" s="439"/>
      <c r="B1432" s="449">
        <v>91001</v>
      </c>
      <c r="C1432" s="439" t="s">
        <v>593</v>
      </c>
      <c r="D1432" s="449" t="s">
        <v>93</v>
      </c>
      <c r="E1432" s="451">
        <v>0</v>
      </c>
    </row>
    <row r="1433" spans="1:5" x14ac:dyDescent="0.25">
      <c r="A1433" s="439"/>
      <c r="B1433" s="449">
        <v>90999</v>
      </c>
      <c r="C1433" s="439" t="s">
        <v>462</v>
      </c>
      <c r="D1433" s="449" t="s">
        <v>92</v>
      </c>
      <c r="E1433" s="451">
        <v>0</v>
      </c>
    </row>
    <row r="1434" spans="1:5" x14ac:dyDescent="0.25">
      <c r="A1434" s="439"/>
      <c r="B1434" s="449">
        <v>5954</v>
      </c>
      <c r="C1434" s="439" t="s">
        <v>544</v>
      </c>
      <c r="D1434" s="449" t="s">
        <v>93</v>
      </c>
      <c r="E1434" s="451">
        <v>0</v>
      </c>
    </row>
    <row r="1435" spans="1:5" x14ac:dyDescent="0.25">
      <c r="A1435" s="439"/>
      <c r="B1435" s="449">
        <v>5953</v>
      </c>
      <c r="C1435" s="439" t="s">
        <v>411</v>
      </c>
      <c r="D1435" s="449" t="s">
        <v>92</v>
      </c>
      <c r="E1435" s="451">
        <v>0</v>
      </c>
    </row>
    <row r="1436" spans="1:5" x14ac:dyDescent="0.25">
      <c r="A1436" s="439"/>
      <c r="B1436" s="449">
        <v>90982</v>
      </c>
      <c r="C1436" s="439" t="s">
        <v>592</v>
      </c>
      <c r="D1436" s="449" t="s">
        <v>93</v>
      </c>
      <c r="E1436" s="451">
        <v>0</v>
      </c>
    </row>
    <row r="1437" spans="1:5" x14ac:dyDescent="0.25">
      <c r="A1437" s="439"/>
      <c r="B1437" s="449">
        <v>90979</v>
      </c>
      <c r="C1437" s="439" t="s">
        <v>461</v>
      </c>
      <c r="D1437" s="449" t="s">
        <v>92</v>
      </c>
      <c r="E1437" s="451">
        <v>0</v>
      </c>
    </row>
    <row r="1438" spans="1:5" x14ac:dyDescent="0.25">
      <c r="A1438" s="439"/>
      <c r="B1438" s="449">
        <v>90965</v>
      </c>
      <c r="C1438" s="439" t="s">
        <v>590</v>
      </c>
      <c r="D1438" s="449" t="s">
        <v>93</v>
      </c>
      <c r="E1438" s="451">
        <v>0</v>
      </c>
    </row>
    <row r="1439" spans="1:5" x14ac:dyDescent="0.25">
      <c r="A1439" s="439"/>
      <c r="B1439" s="449">
        <v>90964</v>
      </c>
      <c r="C1439" s="439" t="s">
        <v>459</v>
      </c>
      <c r="D1439" s="449" t="s">
        <v>92</v>
      </c>
      <c r="E1439" s="451">
        <v>0</v>
      </c>
    </row>
    <row r="1440" spans="1:5" x14ac:dyDescent="0.25">
      <c r="A1440" s="439"/>
      <c r="B1440" s="449">
        <v>102970</v>
      </c>
      <c r="C1440" s="439" t="s">
        <v>13696</v>
      </c>
      <c r="D1440" s="449" t="s">
        <v>93</v>
      </c>
      <c r="E1440" s="451">
        <v>0</v>
      </c>
    </row>
    <row r="1441" spans="1:5" x14ac:dyDescent="0.25">
      <c r="A1441" s="439"/>
      <c r="B1441" s="449">
        <v>102971</v>
      </c>
      <c r="C1441" s="439" t="s">
        <v>11122</v>
      </c>
      <c r="D1441" s="449" t="s">
        <v>92</v>
      </c>
      <c r="E1441" s="451">
        <v>0</v>
      </c>
    </row>
    <row r="1442" spans="1:5" x14ac:dyDescent="0.25">
      <c r="A1442" s="439"/>
      <c r="B1442" s="449">
        <v>106416</v>
      </c>
      <c r="C1442" s="439" t="s">
        <v>14085</v>
      </c>
      <c r="D1442" s="449" t="s">
        <v>93</v>
      </c>
      <c r="E1442" s="451">
        <v>0</v>
      </c>
    </row>
    <row r="1443" spans="1:5" x14ac:dyDescent="0.25">
      <c r="A1443" s="439"/>
      <c r="B1443" s="449">
        <v>106414</v>
      </c>
      <c r="C1443" s="439" t="s">
        <v>14086</v>
      </c>
      <c r="D1443" s="449" t="s">
        <v>92</v>
      </c>
      <c r="E1443" s="451">
        <v>0</v>
      </c>
    </row>
    <row r="1444" spans="1:5" x14ac:dyDescent="0.25">
      <c r="A1444" s="439"/>
      <c r="B1444" s="449">
        <v>91285</v>
      </c>
      <c r="C1444" s="439" t="s">
        <v>596</v>
      </c>
      <c r="D1444" s="449" t="s">
        <v>93</v>
      </c>
      <c r="E1444" s="451">
        <v>0</v>
      </c>
    </row>
    <row r="1445" spans="1:5" x14ac:dyDescent="0.25">
      <c r="A1445" s="439"/>
      <c r="B1445" s="449">
        <v>91283</v>
      </c>
      <c r="C1445" s="439" t="s">
        <v>465</v>
      </c>
      <c r="D1445" s="449" t="s">
        <v>92</v>
      </c>
      <c r="E1445" s="451">
        <v>0</v>
      </c>
    </row>
    <row r="1446" spans="1:5" x14ac:dyDescent="0.25">
      <c r="A1446" s="439"/>
      <c r="B1446" s="449">
        <v>95283</v>
      </c>
      <c r="C1446" s="439" t="s">
        <v>631</v>
      </c>
      <c r="D1446" s="449" t="s">
        <v>93</v>
      </c>
      <c r="E1446" s="451">
        <v>0</v>
      </c>
    </row>
    <row r="1447" spans="1:5" x14ac:dyDescent="0.25">
      <c r="A1447" s="439"/>
      <c r="B1447" s="449">
        <v>95282</v>
      </c>
      <c r="C1447" s="439" t="s">
        <v>499</v>
      </c>
      <c r="D1447" s="449" t="s">
        <v>92</v>
      </c>
      <c r="E1447" s="451">
        <v>0</v>
      </c>
    </row>
    <row r="1448" spans="1:5" x14ac:dyDescent="0.25">
      <c r="A1448" s="439"/>
      <c r="B1448" s="449">
        <v>95128</v>
      </c>
      <c r="C1448" s="439" t="s">
        <v>624</v>
      </c>
      <c r="D1448" s="449" t="s">
        <v>93</v>
      </c>
      <c r="E1448" s="451">
        <v>0.57440000000000002</v>
      </c>
    </row>
    <row r="1449" spans="1:5" x14ac:dyDescent="0.25">
      <c r="A1449" s="439"/>
      <c r="B1449" s="449">
        <v>95127</v>
      </c>
      <c r="C1449" s="439" t="s">
        <v>491</v>
      </c>
      <c r="D1449" s="449" t="s">
        <v>92</v>
      </c>
      <c r="E1449" s="451">
        <v>0.15210000000000001</v>
      </c>
    </row>
    <row r="1450" spans="1:5" x14ac:dyDescent="0.25">
      <c r="A1450" s="439"/>
      <c r="B1450" s="449">
        <v>92044</v>
      </c>
      <c r="C1450" s="439" t="s">
        <v>602</v>
      </c>
      <c r="D1450" s="449" t="s">
        <v>93</v>
      </c>
      <c r="E1450" s="451">
        <v>0</v>
      </c>
    </row>
    <row r="1451" spans="1:5" x14ac:dyDescent="0.25">
      <c r="A1451" s="439"/>
      <c r="B1451" s="449">
        <v>92043</v>
      </c>
      <c r="C1451" s="439" t="s">
        <v>470</v>
      </c>
      <c r="D1451" s="449" t="s">
        <v>92</v>
      </c>
      <c r="E1451" s="451">
        <v>0</v>
      </c>
    </row>
    <row r="1452" spans="1:5" x14ac:dyDescent="0.25">
      <c r="A1452" s="439"/>
      <c r="B1452" s="449">
        <v>106417</v>
      </c>
      <c r="C1452" s="439" t="s">
        <v>14087</v>
      </c>
      <c r="D1452" s="449" t="s">
        <v>93</v>
      </c>
      <c r="E1452" s="451">
        <v>0</v>
      </c>
    </row>
    <row r="1453" spans="1:5" x14ac:dyDescent="0.25">
      <c r="A1453" s="439"/>
      <c r="B1453" s="449">
        <v>106415</v>
      </c>
      <c r="C1453" s="439" t="s">
        <v>14088</v>
      </c>
      <c r="D1453" s="449" t="s">
        <v>92</v>
      </c>
      <c r="E1453" s="451">
        <v>0</v>
      </c>
    </row>
    <row r="1454" spans="1:5" x14ac:dyDescent="0.25">
      <c r="A1454" s="439"/>
      <c r="B1454" s="449">
        <v>92119</v>
      </c>
      <c r="C1454" s="439" t="s">
        <v>605</v>
      </c>
      <c r="D1454" s="449" t="s">
        <v>93</v>
      </c>
      <c r="E1454" s="451">
        <v>0</v>
      </c>
    </row>
    <row r="1455" spans="1:5" x14ac:dyDescent="0.25">
      <c r="A1455" s="439"/>
      <c r="B1455" s="449">
        <v>92118</v>
      </c>
      <c r="C1455" s="439" t="s">
        <v>473</v>
      </c>
      <c r="D1455" s="449" t="s">
        <v>92</v>
      </c>
      <c r="E1455" s="451">
        <v>0</v>
      </c>
    </row>
    <row r="1456" spans="1:5" x14ac:dyDescent="0.25">
      <c r="A1456" s="439"/>
      <c r="B1456" s="449">
        <v>95721</v>
      </c>
      <c r="C1456" s="439" t="s">
        <v>634</v>
      </c>
      <c r="D1456" s="449" t="s">
        <v>93</v>
      </c>
      <c r="E1456" s="451">
        <v>0.2969</v>
      </c>
    </row>
    <row r="1457" spans="1:5" x14ac:dyDescent="0.25">
      <c r="A1457" s="439"/>
      <c r="B1457" s="449">
        <v>95720</v>
      </c>
      <c r="C1457" s="439" t="s">
        <v>502</v>
      </c>
      <c r="D1457" s="449" t="s">
        <v>92</v>
      </c>
      <c r="E1457" s="451">
        <v>0.11840000000000001</v>
      </c>
    </row>
    <row r="1458" spans="1:5" x14ac:dyDescent="0.25">
      <c r="A1458" s="439"/>
      <c r="B1458" s="449">
        <v>104717</v>
      </c>
      <c r="C1458" s="439" t="s">
        <v>6024</v>
      </c>
      <c r="D1458" s="449" t="s">
        <v>93</v>
      </c>
      <c r="E1458" s="451">
        <v>0.31</v>
      </c>
    </row>
    <row r="1459" spans="1:5" x14ac:dyDescent="0.25">
      <c r="A1459" s="439"/>
      <c r="B1459" s="449">
        <v>104716</v>
      </c>
      <c r="C1459" s="439" t="s">
        <v>12693</v>
      </c>
      <c r="D1459" s="449" t="s">
        <v>92</v>
      </c>
      <c r="E1459" s="451">
        <v>0.1225</v>
      </c>
    </row>
    <row r="1460" spans="1:5" x14ac:dyDescent="0.25">
      <c r="A1460" s="439"/>
      <c r="B1460" s="449">
        <v>5632</v>
      </c>
      <c r="C1460" s="439" t="s">
        <v>516</v>
      </c>
      <c r="D1460" s="449" t="s">
        <v>93</v>
      </c>
      <c r="E1460" s="451">
        <v>0.36899999999999999</v>
      </c>
    </row>
    <row r="1461" spans="1:5" x14ac:dyDescent="0.25">
      <c r="A1461" s="439"/>
      <c r="B1461" s="449">
        <v>5631</v>
      </c>
      <c r="C1461" s="439" t="s">
        <v>383</v>
      </c>
      <c r="D1461" s="449" t="s">
        <v>92</v>
      </c>
      <c r="E1461" s="451">
        <v>0.15720000000000001</v>
      </c>
    </row>
    <row r="1462" spans="1:5" x14ac:dyDescent="0.25">
      <c r="A1462" s="439"/>
      <c r="B1462" s="449">
        <v>88908</v>
      </c>
      <c r="C1462" s="439" t="s">
        <v>562</v>
      </c>
      <c r="D1462" s="449" t="s">
        <v>93</v>
      </c>
      <c r="E1462" s="451">
        <v>0.3407</v>
      </c>
    </row>
    <row r="1463" spans="1:5" x14ac:dyDescent="0.25">
      <c r="A1463" s="439"/>
      <c r="B1463" s="449">
        <v>88907</v>
      </c>
      <c r="C1463" s="439" t="s">
        <v>431</v>
      </c>
      <c r="D1463" s="449" t="s">
        <v>92</v>
      </c>
      <c r="E1463" s="451">
        <v>0.13189999999999999</v>
      </c>
    </row>
    <row r="1464" spans="1:5" x14ac:dyDescent="0.25">
      <c r="A1464" s="439"/>
      <c r="B1464" s="449">
        <v>5911</v>
      </c>
      <c r="C1464" s="439" t="s">
        <v>537</v>
      </c>
      <c r="D1464" s="449" t="s">
        <v>93</v>
      </c>
      <c r="E1464" s="451">
        <v>0.80549999999999999</v>
      </c>
    </row>
    <row r="1465" spans="1:5" x14ac:dyDescent="0.25">
      <c r="A1465" s="439"/>
      <c r="B1465" s="449">
        <v>5909</v>
      </c>
      <c r="C1465" s="439" t="s">
        <v>405</v>
      </c>
      <c r="D1465" s="449" t="s">
        <v>92</v>
      </c>
      <c r="E1465" s="451">
        <v>0.62680000000000002</v>
      </c>
    </row>
    <row r="1466" spans="1:5" x14ac:dyDescent="0.25">
      <c r="A1466" s="439"/>
      <c r="B1466" s="449">
        <v>91486</v>
      </c>
      <c r="C1466" s="439" t="s">
        <v>12694</v>
      </c>
      <c r="D1466" s="449" t="s">
        <v>93</v>
      </c>
      <c r="E1466" s="451">
        <v>0.35970000000000002</v>
      </c>
    </row>
    <row r="1467" spans="1:5" x14ac:dyDescent="0.25">
      <c r="A1467" s="439"/>
      <c r="B1467" s="449">
        <v>83362</v>
      </c>
      <c r="C1467" s="439" t="s">
        <v>12695</v>
      </c>
      <c r="D1467" s="449" t="s">
        <v>92</v>
      </c>
      <c r="E1467" s="451">
        <v>9.2299999999999993E-2</v>
      </c>
    </row>
    <row r="1468" spans="1:5" x14ac:dyDescent="0.25">
      <c r="A1468" s="439"/>
      <c r="B1468" s="449">
        <v>89235</v>
      </c>
      <c r="C1468" s="439" t="s">
        <v>569</v>
      </c>
      <c r="D1468" s="449" t="s">
        <v>93</v>
      </c>
      <c r="E1468" s="451">
        <v>0.18329999999999999</v>
      </c>
    </row>
    <row r="1469" spans="1:5" x14ac:dyDescent="0.25">
      <c r="A1469" s="439"/>
      <c r="B1469" s="449">
        <v>89234</v>
      </c>
      <c r="C1469" s="439" t="s">
        <v>437</v>
      </c>
      <c r="D1469" s="449" t="s">
        <v>92</v>
      </c>
      <c r="E1469" s="451">
        <v>6.1699999999999998E-2</v>
      </c>
    </row>
    <row r="1470" spans="1:5" x14ac:dyDescent="0.25">
      <c r="A1470" s="439"/>
      <c r="B1470" s="449">
        <v>89243</v>
      </c>
      <c r="C1470" s="439" t="s">
        <v>570</v>
      </c>
      <c r="D1470" s="449" t="s">
        <v>93</v>
      </c>
      <c r="E1470" s="451">
        <v>8.77E-2</v>
      </c>
    </row>
    <row r="1471" spans="1:5" x14ac:dyDescent="0.25">
      <c r="A1471" s="439"/>
      <c r="B1471" s="449">
        <v>89242</v>
      </c>
      <c r="C1471" s="439" t="s">
        <v>438</v>
      </c>
      <c r="D1471" s="449" t="s">
        <v>92</v>
      </c>
      <c r="E1471" s="451">
        <v>2.63E-2</v>
      </c>
    </row>
    <row r="1472" spans="1:5" x14ac:dyDescent="0.25">
      <c r="A1472" s="439"/>
      <c r="B1472" s="449">
        <v>93416</v>
      </c>
      <c r="C1472" s="439" t="s">
        <v>618</v>
      </c>
      <c r="D1472" s="449" t="s">
        <v>93</v>
      </c>
      <c r="E1472" s="451">
        <v>0</v>
      </c>
    </row>
    <row r="1473" spans="1:5" x14ac:dyDescent="0.25">
      <c r="A1473" s="439"/>
      <c r="B1473" s="449">
        <v>93415</v>
      </c>
      <c r="C1473" s="439" t="s">
        <v>485</v>
      </c>
      <c r="D1473" s="449" t="s">
        <v>92</v>
      </c>
      <c r="E1473" s="451">
        <v>0</v>
      </c>
    </row>
    <row r="1474" spans="1:5" x14ac:dyDescent="0.25">
      <c r="A1474" s="439"/>
      <c r="B1474" s="449">
        <v>5689</v>
      </c>
      <c r="C1474" s="439" t="s">
        <v>387</v>
      </c>
      <c r="D1474" s="449" t="s">
        <v>92</v>
      </c>
      <c r="E1474" s="451">
        <v>0</v>
      </c>
    </row>
    <row r="1475" spans="1:5" x14ac:dyDescent="0.25">
      <c r="A1475" s="439"/>
      <c r="B1475" s="449">
        <v>5690</v>
      </c>
      <c r="C1475" s="439" t="s">
        <v>520</v>
      </c>
      <c r="D1475" s="449" t="s">
        <v>93</v>
      </c>
      <c r="E1475" s="451">
        <v>0</v>
      </c>
    </row>
    <row r="1476" spans="1:5" x14ac:dyDescent="0.25">
      <c r="A1476" s="439"/>
      <c r="B1476" s="449">
        <v>5923</v>
      </c>
      <c r="C1476" s="439" t="s">
        <v>538</v>
      </c>
      <c r="D1476" s="449" t="s">
        <v>93</v>
      </c>
      <c r="E1476" s="451">
        <v>0</v>
      </c>
    </row>
    <row r="1477" spans="1:5" x14ac:dyDescent="0.25">
      <c r="A1477" s="439"/>
      <c r="B1477" s="449">
        <v>5921</v>
      </c>
      <c r="C1477" s="439" t="s">
        <v>406</v>
      </c>
      <c r="D1477" s="449" t="s">
        <v>92</v>
      </c>
      <c r="E1477" s="451">
        <v>0</v>
      </c>
    </row>
    <row r="1478" spans="1:5" x14ac:dyDescent="0.25">
      <c r="A1478" s="439"/>
      <c r="B1478" s="449">
        <v>95212</v>
      </c>
      <c r="C1478" s="439" t="s">
        <v>494</v>
      </c>
      <c r="D1478" s="449" t="s">
        <v>92</v>
      </c>
      <c r="E1478" s="451">
        <v>0.25090000000000001</v>
      </c>
    </row>
    <row r="1479" spans="1:5" x14ac:dyDescent="0.25">
      <c r="A1479" s="439"/>
      <c r="B1479" s="449">
        <v>95213</v>
      </c>
      <c r="C1479" s="439" t="s">
        <v>626</v>
      </c>
      <c r="D1479" s="449" t="s">
        <v>93</v>
      </c>
      <c r="E1479" s="451">
        <v>0.40460000000000002</v>
      </c>
    </row>
    <row r="1480" spans="1:5" x14ac:dyDescent="0.25">
      <c r="A1480" s="439"/>
      <c r="B1480" s="449">
        <v>93272</v>
      </c>
      <c r="C1480" s="439" t="s">
        <v>481</v>
      </c>
      <c r="D1480" s="449" t="s">
        <v>92</v>
      </c>
      <c r="E1480" s="451">
        <v>0.3846</v>
      </c>
    </row>
    <row r="1481" spans="1:5" x14ac:dyDescent="0.25">
      <c r="A1481" s="439"/>
      <c r="B1481" s="449">
        <v>93274</v>
      </c>
      <c r="C1481" s="439" t="s">
        <v>614</v>
      </c>
      <c r="D1481" s="449" t="s">
        <v>93</v>
      </c>
      <c r="E1481" s="451">
        <v>0.55069999999999997</v>
      </c>
    </row>
    <row r="1482" spans="1:5" x14ac:dyDescent="0.25">
      <c r="A1482" s="439"/>
      <c r="B1482" s="449">
        <v>83766</v>
      </c>
      <c r="C1482" s="439" t="s">
        <v>553</v>
      </c>
      <c r="D1482" s="449" t="s">
        <v>93</v>
      </c>
      <c r="E1482" s="451">
        <v>0.71809999999999996</v>
      </c>
    </row>
    <row r="1483" spans="1:5" x14ac:dyDescent="0.25">
      <c r="A1483" s="439"/>
      <c r="B1483" s="449">
        <v>83765</v>
      </c>
      <c r="C1483" s="439" t="s">
        <v>422</v>
      </c>
      <c r="D1483" s="449" t="s">
        <v>92</v>
      </c>
      <c r="E1483" s="451">
        <v>0.316</v>
      </c>
    </row>
    <row r="1484" spans="1:5" x14ac:dyDescent="0.25">
      <c r="A1484" s="439"/>
      <c r="B1484" s="449">
        <v>95873</v>
      </c>
      <c r="C1484" s="439" t="s">
        <v>635</v>
      </c>
      <c r="D1484" s="449" t="s">
        <v>93</v>
      </c>
      <c r="E1484" s="451">
        <v>0</v>
      </c>
    </row>
    <row r="1485" spans="1:5" x14ac:dyDescent="0.25">
      <c r="A1485" s="439"/>
      <c r="B1485" s="449">
        <v>95872</v>
      </c>
      <c r="C1485" s="439" t="s">
        <v>503</v>
      </c>
      <c r="D1485" s="449" t="s">
        <v>92</v>
      </c>
      <c r="E1485" s="451">
        <v>0</v>
      </c>
    </row>
    <row r="1486" spans="1:5" x14ac:dyDescent="0.25">
      <c r="A1486" s="439"/>
      <c r="B1486" s="449">
        <v>73395</v>
      </c>
      <c r="C1486" s="439" t="s">
        <v>552</v>
      </c>
      <c r="D1486" s="449" t="s">
        <v>93</v>
      </c>
      <c r="E1486" s="451">
        <v>0</v>
      </c>
    </row>
    <row r="1487" spans="1:5" x14ac:dyDescent="0.25">
      <c r="A1487" s="439"/>
      <c r="B1487" s="449">
        <v>73417</v>
      </c>
      <c r="C1487" s="439" t="s">
        <v>418</v>
      </c>
      <c r="D1487" s="449" t="s">
        <v>92</v>
      </c>
      <c r="E1487" s="451">
        <v>0</v>
      </c>
    </row>
    <row r="1488" spans="1:5" x14ac:dyDescent="0.25">
      <c r="A1488" s="439"/>
      <c r="B1488" s="449">
        <v>93428</v>
      </c>
      <c r="C1488" s="439" t="s">
        <v>620</v>
      </c>
      <c r="D1488" s="449" t="s">
        <v>93</v>
      </c>
      <c r="E1488" s="451">
        <v>0</v>
      </c>
    </row>
    <row r="1489" spans="1:5" x14ac:dyDescent="0.25">
      <c r="A1489" s="439"/>
      <c r="B1489" s="449">
        <v>93427</v>
      </c>
      <c r="C1489" s="439" t="s">
        <v>487</v>
      </c>
      <c r="D1489" s="449" t="s">
        <v>92</v>
      </c>
      <c r="E1489" s="451">
        <v>0</v>
      </c>
    </row>
    <row r="1490" spans="1:5" x14ac:dyDescent="0.25">
      <c r="A1490" s="439"/>
      <c r="B1490" s="449">
        <v>93422</v>
      </c>
      <c r="C1490" s="439" t="s">
        <v>619</v>
      </c>
      <c r="D1490" s="449" t="s">
        <v>93</v>
      </c>
      <c r="E1490" s="451">
        <v>0</v>
      </c>
    </row>
    <row r="1491" spans="1:5" x14ac:dyDescent="0.25">
      <c r="A1491" s="439"/>
      <c r="B1491" s="449">
        <v>93421</v>
      </c>
      <c r="C1491" s="439" t="s">
        <v>486</v>
      </c>
      <c r="D1491" s="449" t="s">
        <v>92</v>
      </c>
      <c r="E1491" s="451">
        <v>0</v>
      </c>
    </row>
    <row r="1492" spans="1:5" x14ac:dyDescent="0.25">
      <c r="A1492" s="439"/>
      <c r="B1492" s="449">
        <v>93282</v>
      </c>
      <c r="C1492" s="439" t="s">
        <v>615</v>
      </c>
      <c r="D1492" s="449" t="s">
        <v>93</v>
      </c>
      <c r="E1492" s="451">
        <v>0.9909</v>
      </c>
    </row>
    <row r="1493" spans="1:5" x14ac:dyDescent="0.25">
      <c r="A1493" s="439"/>
      <c r="B1493" s="449">
        <v>93281</v>
      </c>
      <c r="C1493" s="439" t="s">
        <v>482</v>
      </c>
      <c r="D1493" s="449" t="s">
        <v>92</v>
      </c>
      <c r="E1493" s="451">
        <v>0.9597</v>
      </c>
    </row>
    <row r="1494" spans="1:5" x14ac:dyDescent="0.25">
      <c r="A1494" s="439"/>
      <c r="B1494" s="449">
        <v>89273</v>
      </c>
      <c r="C1494" s="439" t="s">
        <v>573</v>
      </c>
      <c r="D1494" s="449" t="s">
        <v>93</v>
      </c>
      <c r="E1494" s="451">
        <v>0.36720000000000003</v>
      </c>
    </row>
    <row r="1495" spans="1:5" x14ac:dyDescent="0.25">
      <c r="A1495" s="439"/>
      <c r="B1495" s="449">
        <v>89272</v>
      </c>
      <c r="C1495" s="439" t="s">
        <v>441</v>
      </c>
      <c r="D1495" s="449" t="s">
        <v>92</v>
      </c>
      <c r="E1495" s="451">
        <v>0.19209999999999999</v>
      </c>
    </row>
    <row r="1496" spans="1:5" x14ac:dyDescent="0.25">
      <c r="A1496" s="439"/>
      <c r="B1496" s="449">
        <v>93288</v>
      </c>
      <c r="C1496" s="439" t="s">
        <v>616</v>
      </c>
      <c r="D1496" s="449" t="s">
        <v>93</v>
      </c>
      <c r="E1496" s="451">
        <v>0.23180000000000001</v>
      </c>
    </row>
    <row r="1497" spans="1:5" x14ac:dyDescent="0.25">
      <c r="A1497" s="439"/>
      <c r="B1497" s="449">
        <v>93287</v>
      </c>
      <c r="C1497" s="439" t="s">
        <v>483</v>
      </c>
      <c r="D1497" s="449" t="s">
        <v>92</v>
      </c>
      <c r="E1497" s="451">
        <v>0.12239999999999999</v>
      </c>
    </row>
    <row r="1498" spans="1:5" x14ac:dyDescent="0.25">
      <c r="A1498" s="439"/>
      <c r="B1498" s="449">
        <v>106256</v>
      </c>
      <c r="C1498" s="439" t="s">
        <v>14089</v>
      </c>
      <c r="D1498" s="449" t="s">
        <v>93</v>
      </c>
      <c r="E1498" s="451">
        <v>0.2873</v>
      </c>
    </row>
    <row r="1499" spans="1:5" x14ac:dyDescent="0.25">
      <c r="A1499" s="439"/>
      <c r="B1499" s="449">
        <v>106251</v>
      </c>
      <c r="C1499" s="439" t="s">
        <v>14090</v>
      </c>
      <c r="D1499" s="449" t="s">
        <v>92</v>
      </c>
      <c r="E1499" s="451">
        <v>8.7400000000000005E-2</v>
      </c>
    </row>
    <row r="1500" spans="1:5" x14ac:dyDescent="0.25">
      <c r="A1500" s="439"/>
      <c r="B1500" s="449">
        <v>93403</v>
      </c>
      <c r="C1500" s="439" t="s">
        <v>617</v>
      </c>
      <c r="D1500" s="449" t="s">
        <v>93</v>
      </c>
      <c r="E1500" s="451">
        <v>0.4083</v>
      </c>
    </row>
    <row r="1501" spans="1:5" x14ac:dyDescent="0.25">
      <c r="A1501" s="439"/>
      <c r="B1501" s="449">
        <v>93402</v>
      </c>
      <c r="C1501" s="439" t="s">
        <v>484</v>
      </c>
      <c r="D1501" s="449" t="s">
        <v>92</v>
      </c>
      <c r="E1501" s="451">
        <v>0.1061</v>
      </c>
    </row>
    <row r="1502" spans="1:5" x14ac:dyDescent="0.25">
      <c r="A1502" s="439"/>
      <c r="B1502" s="449">
        <v>5930</v>
      </c>
      <c r="C1502" s="439" t="s">
        <v>539</v>
      </c>
      <c r="D1502" s="449" t="s">
        <v>93</v>
      </c>
      <c r="E1502" s="451">
        <v>0.39100000000000001</v>
      </c>
    </row>
    <row r="1503" spans="1:5" x14ac:dyDescent="0.25">
      <c r="A1503" s="439"/>
      <c r="B1503" s="449">
        <v>5928</v>
      </c>
      <c r="C1503" s="439" t="s">
        <v>407</v>
      </c>
      <c r="D1503" s="449" t="s">
        <v>92</v>
      </c>
      <c r="E1503" s="451">
        <v>0.1038</v>
      </c>
    </row>
    <row r="1504" spans="1:5" x14ac:dyDescent="0.25">
      <c r="A1504" s="439"/>
      <c r="B1504" s="449">
        <v>91635</v>
      </c>
      <c r="C1504" s="439" t="s">
        <v>599</v>
      </c>
      <c r="D1504" s="449" t="s">
        <v>93</v>
      </c>
      <c r="E1504" s="451">
        <v>0.44590000000000002</v>
      </c>
    </row>
    <row r="1505" spans="1:5" x14ac:dyDescent="0.25">
      <c r="A1505" s="439"/>
      <c r="B1505" s="449">
        <v>91634</v>
      </c>
      <c r="C1505" s="439" t="s">
        <v>467</v>
      </c>
      <c r="D1505" s="449" t="s">
        <v>92</v>
      </c>
      <c r="E1505" s="451">
        <v>0.1227</v>
      </c>
    </row>
    <row r="1506" spans="1:5" x14ac:dyDescent="0.25">
      <c r="A1506" s="439"/>
      <c r="B1506" s="449">
        <v>105985</v>
      </c>
      <c r="C1506" s="439" t="s">
        <v>12696</v>
      </c>
      <c r="D1506" s="449" t="s">
        <v>93</v>
      </c>
      <c r="E1506" s="451">
        <v>0.29380000000000001</v>
      </c>
    </row>
    <row r="1507" spans="1:5" x14ac:dyDescent="0.25">
      <c r="A1507" s="439"/>
      <c r="B1507" s="449">
        <v>105984</v>
      </c>
      <c r="C1507" s="439" t="s">
        <v>12697</v>
      </c>
      <c r="D1507" s="449" t="s">
        <v>92</v>
      </c>
      <c r="E1507" s="451">
        <v>8.8499999999999995E-2</v>
      </c>
    </row>
    <row r="1508" spans="1:5" x14ac:dyDescent="0.25">
      <c r="A1508" s="439"/>
      <c r="B1508" s="449">
        <v>98765</v>
      </c>
      <c r="C1508" s="439" t="s">
        <v>12698</v>
      </c>
      <c r="D1508" s="449" t="s">
        <v>93</v>
      </c>
      <c r="E1508" s="451">
        <v>0</v>
      </c>
    </row>
    <row r="1509" spans="1:5" x14ac:dyDescent="0.25">
      <c r="A1509" s="439"/>
      <c r="B1509" s="449">
        <v>98764</v>
      </c>
      <c r="C1509" s="439" t="s">
        <v>12699</v>
      </c>
      <c r="D1509" s="449" t="s">
        <v>92</v>
      </c>
      <c r="E1509" s="451">
        <v>0</v>
      </c>
    </row>
    <row r="1510" spans="1:5" x14ac:dyDescent="0.25">
      <c r="A1510" s="439"/>
      <c r="B1510" s="449">
        <v>99834</v>
      </c>
      <c r="C1510" s="439" t="s">
        <v>643</v>
      </c>
      <c r="D1510" s="449" t="s">
        <v>93</v>
      </c>
      <c r="E1510" s="451">
        <v>0</v>
      </c>
    </row>
    <row r="1511" spans="1:5" x14ac:dyDescent="0.25">
      <c r="A1511" s="439"/>
      <c r="B1511" s="449">
        <v>99833</v>
      </c>
      <c r="C1511" s="439" t="s">
        <v>510</v>
      </c>
      <c r="D1511" s="449" t="s">
        <v>92</v>
      </c>
      <c r="E1511" s="451">
        <v>0</v>
      </c>
    </row>
    <row r="1512" spans="1:5" x14ac:dyDescent="0.25">
      <c r="A1512" s="439"/>
      <c r="B1512" s="449">
        <v>90687</v>
      </c>
      <c r="C1512" s="439" t="s">
        <v>588</v>
      </c>
      <c r="D1512" s="449" t="s">
        <v>93</v>
      </c>
      <c r="E1512" s="451">
        <v>0.43440000000000001</v>
      </c>
    </row>
    <row r="1513" spans="1:5" x14ac:dyDescent="0.25">
      <c r="A1513" s="439"/>
      <c r="B1513" s="449">
        <v>90686</v>
      </c>
      <c r="C1513" s="439" t="s">
        <v>457</v>
      </c>
      <c r="D1513" s="449" t="s">
        <v>92</v>
      </c>
      <c r="E1513" s="451">
        <v>0.19800000000000001</v>
      </c>
    </row>
    <row r="1514" spans="1:5" x14ac:dyDescent="0.25">
      <c r="A1514" s="439"/>
      <c r="B1514" s="449">
        <v>5952</v>
      </c>
      <c r="C1514" s="439" t="s">
        <v>543</v>
      </c>
      <c r="D1514" s="449" t="s">
        <v>93</v>
      </c>
      <c r="E1514" s="451">
        <v>0.98</v>
      </c>
    </row>
    <row r="1515" spans="1:5" x14ac:dyDescent="0.25">
      <c r="A1515" s="439"/>
      <c r="B1515" s="449">
        <v>5795</v>
      </c>
      <c r="C1515" s="439" t="s">
        <v>388</v>
      </c>
      <c r="D1515" s="449" t="s">
        <v>92</v>
      </c>
      <c r="E1515" s="451">
        <v>0.96030000000000004</v>
      </c>
    </row>
    <row r="1516" spans="1:5" x14ac:dyDescent="0.25">
      <c r="A1516" s="439"/>
      <c r="B1516" s="449">
        <v>102274</v>
      </c>
      <c r="C1516" s="439" t="s">
        <v>12700</v>
      </c>
      <c r="D1516" s="449" t="s">
        <v>93</v>
      </c>
      <c r="E1516" s="451">
        <v>0</v>
      </c>
    </row>
    <row r="1517" spans="1:5" x14ac:dyDescent="0.25">
      <c r="A1517" s="439"/>
      <c r="B1517" s="449">
        <v>102275</v>
      </c>
      <c r="C1517" s="439" t="s">
        <v>513</v>
      </c>
      <c r="D1517" s="449" t="s">
        <v>92</v>
      </c>
      <c r="E1517" s="451">
        <v>0</v>
      </c>
    </row>
    <row r="1518" spans="1:5" x14ac:dyDescent="0.25">
      <c r="A1518" s="439"/>
      <c r="B1518" s="449">
        <v>95259</v>
      </c>
      <c r="C1518" s="439" t="s">
        <v>627</v>
      </c>
      <c r="D1518" s="449" t="s">
        <v>93</v>
      </c>
      <c r="E1518" s="451">
        <v>0.95989999999999998</v>
      </c>
    </row>
    <row r="1519" spans="1:5" x14ac:dyDescent="0.25">
      <c r="A1519" s="439"/>
      <c r="B1519" s="449">
        <v>95258</v>
      </c>
      <c r="C1519" s="439" t="s">
        <v>495</v>
      </c>
      <c r="D1519" s="449" t="s">
        <v>92</v>
      </c>
      <c r="E1519" s="451">
        <v>0.9224</v>
      </c>
    </row>
    <row r="1520" spans="1:5" x14ac:dyDescent="0.25">
      <c r="A1520" s="439"/>
      <c r="B1520" s="449">
        <v>105917</v>
      </c>
      <c r="C1520" s="439" t="s">
        <v>11153</v>
      </c>
      <c r="D1520" s="449" t="s">
        <v>93</v>
      </c>
      <c r="E1520" s="451">
        <v>0.9657</v>
      </c>
    </row>
    <row r="1521" spans="1:5" x14ac:dyDescent="0.25">
      <c r="A1521" s="439"/>
      <c r="B1521" s="449">
        <v>105916</v>
      </c>
      <c r="C1521" s="439" t="s">
        <v>11154</v>
      </c>
      <c r="D1521" s="449" t="s">
        <v>92</v>
      </c>
      <c r="E1521" s="451">
        <v>0.93320000000000003</v>
      </c>
    </row>
    <row r="1522" spans="1:5" x14ac:dyDescent="0.25">
      <c r="A1522" s="439"/>
      <c r="B1522" s="449">
        <v>96156</v>
      </c>
      <c r="C1522" s="439" t="s">
        <v>641</v>
      </c>
      <c r="D1522" s="449" t="s">
        <v>93</v>
      </c>
      <c r="E1522" s="451">
        <v>0.4985</v>
      </c>
    </row>
    <row r="1523" spans="1:5" x14ac:dyDescent="0.25">
      <c r="A1523" s="439"/>
      <c r="B1523" s="449">
        <v>96158</v>
      </c>
      <c r="C1523" s="439" t="s">
        <v>509</v>
      </c>
      <c r="D1523" s="449" t="s">
        <v>92</v>
      </c>
      <c r="E1523" s="451">
        <v>0.2402</v>
      </c>
    </row>
    <row r="1524" spans="1:5" x14ac:dyDescent="0.25">
      <c r="A1524" s="439"/>
      <c r="B1524" s="449">
        <v>90693</v>
      </c>
      <c r="C1524" s="439" t="s">
        <v>589</v>
      </c>
      <c r="D1524" s="449" t="s">
        <v>93</v>
      </c>
      <c r="E1524" s="451">
        <v>0.54379999999999995</v>
      </c>
    </row>
    <row r="1525" spans="1:5" x14ac:dyDescent="0.25">
      <c r="A1525" s="439"/>
      <c r="B1525" s="449">
        <v>90692</v>
      </c>
      <c r="C1525" s="439" t="s">
        <v>458</v>
      </c>
      <c r="D1525" s="449" t="s">
        <v>92</v>
      </c>
      <c r="E1525" s="451">
        <v>0.2611</v>
      </c>
    </row>
    <row r="1526" spans="1:5" x14ac:dyDescent="0.25">
      <c r="A1526" s="439"/>
      <c r="B1526" s="449">
        <v>96246</v>
      </c>
      <c r="C1526" s="439" t="s">
        <v>6014</v>
      </c>
      <c r="D1526" s="449" t="s">
        <v>93</v>
      </c>
      <c r="E1526" s="451">
        <v>0.4945</v>
      </c>
    </row>
    <row r="1527" spans="1:5" x14ac:dyDescent="0.25">
      <c r="A1527" s="439"/>
      <c r="B1527" s="449">
        <v>96245</v>
      </c>
      <c r="C1527" s="439" t="s">
        <v>6004</v>
      </c>
      <c r="D1527" s="449" t="s">
        <v>92</v>
      </c>
      <c r="E1527" s="451">
        <v>0.28070000000000001</v>
      </c>
    </row>
    <row r="1528" spans="1:5" x14ac:dyDescent="0.25">
      <c r="A1528" s="439"/>
      <c r="B1528" s="449">
        <v>88404</v>
      </c>
      <c r="C1528" s="439" t="s">
        <v>557</v>
      </c>
      <c r="D1528" s="449" t="s">
        <v>93</v>
      </c>
      <c r="E1528" s="451">
        <v>0</v>
      </c>
    </row>
    <row r="1529" spans="1:5" x14ac:dyDescent="0.25">
      <c r="A1529" s="439"/>
      <c r="B1529" s="449">
        <v>88399</v>
      </c>
      <c r="C1529" s="439" t="s">
        <v>426</v>
      </c>
      <c r="D1529" s="449" t="s">
        <v>92</v>
      </c>
      <c r="E1529" s="451">
        <v>0</v>
      </c>
    </row>
    <row r="1530" spans="1:5" x14ac:dyDescent="0.25">
      <c r="A1530" s="439"/>
      <c r="B1530" s="449">
        <v>88392</v>
      </c>
      <c r="C1530" s="439" t="s">
        <v>555</v>
      </c>
      <c r="D1530" s="449" t="s">
        <v>93</v>
      </c>
      <c r="E1530" s="451">
        <v>0</v>
      </c>
    </row>
    <row r="1531" spans="1:5" x14ac:dyDescent="0.25">
      <c r="A1531" s="439"/>
      <c r="B1531" s="449">
        <v>88386</v>
      </c>
      <c r="C1531" s="439" t="s">
        <v>424</v>
      </c>
      <c r="D1531" s="449" t="s">
        <v>92</v>
      </c>
      <c r="E1531" s="451">
        <v>0</v>
      </c>
    </row>
    <row r="1532" spans="1:5" x14ac:dyDescent="0.25">
      <c r="A1532" s="439"/>
      <c r="B1532" s="449">
        <v>88398</v>
      </c>
      <c r="C1532" s="439" t="s">
        <v>556</v>
      </c>
      <c r="D1532" s="449" t="s">
        <v>93</v>
      </c>
      <c r="E1532" s="451">
        <v>0</v>
      </c>
    </row>
    <row r="1533" spans="1:5" x14ac:dyDescent="0.25">
      <c r="A1533" s="439"/>
      <c r="B1533" s="449">
        <v>88393</v>
      </c>
      <c r="C1533" s="439" t="s">
        <v>425</v>
      </c>
      <c r="D1533" s="449" t="s">
        <v>92</v>
      </c>
      <c r="E1533" s="451">
        <v>0</v>
      </c>
    </row>
    <row r="1534" spans="1:5" x14ac:dyDescent="0.25">
      <c r="A1534" s="439"/>
      <c r="B1534" s="449">
        <v>90638</v>
      </c>
      <c r="C1534" s="439" t="s">
        <v>580</v>
      </c>
      <c r="D1534" s="449" t="s">
        <v>93</v>
      </c>
      <c r="E1534" s="451">
        <v>0</v>
      </c>
    </row>
    <row r="1535" spans="1:5" x14ac:dyDescent="0.25">
      <c r="A1535" s="439"/>
      <c r="B1535" s="449">
        <v>90637</v>
      </c>
      <c r="C1535" s="439" t="s">
        <v>449</v>
      </c>
      <c r="D1535" s="449" t="s">
        <v>92</v>
      </c>
      <c r="E1535" s="451">
        <v>0</v>
      </c>
    </row>
    <row r="1536" spans="1:5" x14ac:dyDescent="0.25">
      <c r="A1536" s="439"/>
      <c r="B1536" s="449">
        <v>5806</v>
      </c>
      <c r="C1536" s="439" t="s">
        <v>521</v>
      </c>
      <c r="D1536" s="449" t="s">
        <v>93</v>
      </c>
      <c r="E1536" s="451">
        <v>0</v>
      </c>
    </row>
    <row r="1537" spans="1:5" x14ac:dyDescent="0.25">
      <c r="A1537" s="439"/>
      <c r="B1537" s="449">
        <v>73536</v>
      </c>
      <c r="C1537" s="439" t="s">
        <v>421</v>
      </c>
      <c r="D1537" s="449" t="s">
        <v>92</v>
      </c>
      <c r="E1537" s="451">
        <v>0</v>
      </c>
    </row>
    <row r="1538" spans="1:5" x14ac:dyDescent="0.25">
      <c r="A1538" s="439"/>
      <c r="B1538" s="449">
        <v>7043</v>
      </c>
      <c r="C1538" s="439" t="s">
        <v>549</v>
      </c>
      <c r="D1538" s="449" t="s">
        <v>93</v>
      </c>
      <c r="E1538" s="451">
        <v>0</v>
      </c>
    </row>
    <row r="1539" spans="1:5" x14ac:dyDescent="0.25">
      <c r="A1539" s="439"/>
      <c r="B1539" s="449">
        <v>7042</v>
      </c>
      <c r="C1539" s="439" t="s">
        <v>415</v>
      </c>
      <c r="D1539" s="449" t="s">
        <v>92</v>
      </c>
      <c r="E1539" s="451">
        <v>0</v>
      </c>
    </row>
    <row r="1540" spans="1:5" x14ac:dyDescent="0.25">
      <c r="A1540" s="439"/>
      <c r="B1540" s="449">
        <v>5934</v>
      </c>
      <c r="C1540" s="439" t="s">
        <v>540</v>
      </c>
      <c r="D1540" s="449" t="s">
        <v>93</v>
      </c>
      <c r="E1540" s="451">
        <v>0.44</v>
      </c>
    </row>
    <row r="1541" spans="1:5" x14ac:dyDescent="0.25">
      <c r="A1541" s="439"/>
      <c r="B1541" s="449">
        <v>5932</v>
      </c>
      <c r="C1541" s="439" t="s">
        <v>408</v>
      </c>
      <c r="D1541" s="449" t="s">
        <v>92</v>
      </c>
      <c r="E1541" s="451">
        <v>0.1792</v>
      </c>
    </row>
    <row r="1542" spans="1:5" x14ac:dyDescent="0.25">
      <c r="A1542" s="439"/>
      <c r="B1542" s="449">
        <v>96159</v>
      </c>
      <c r="C1542" s="439" t="s">
        <v>642</v>
      </c>
      <c r="D1542" s="449" t="s">
        <v>93</v>
      </c>
      <c r="E1542" s="451">
        <v>0.33079999999999998</v>
      </c>
    </row>
    <row r="1543" spans="1:5" x14ac:dyDescent="0.25">
      <c r="A1543" s="439"/>
      <c r="B1543" s="449">
        <v>95133</v>
      </c>
      <c r="C1543" s="439" t="s">
        <v>492</v>
      </c>
      <c r="D1543" s="449" t="s">
        <v>92</v>
      </c>
      <c r="E1543" s="451">
        <v>0.17630000000000001</v>
      </c>
    </row>
    <row r="1544" spans="1:5" x14ac:dyDescent="0.25">
      <c r="A1544" s="439"/>
      <c r="B1544" s="449">
        <v>92961</v>
      </c>
      <c r="C1544" s="439" t="s">
        <v>610</v>
      </c>
      <c r="D1544" s="449" t="s">
        <v>93</v>
      </c>
      <c r="E1544" s="451">
        <v>0</v>
      </c>
    </row>
    <row r="1545" spans="1:5" x14ac:dyDescent="0.25">
      <c r="A1545" s="439"/>
      <c r="B1545" s="449">
        <v>92960</v>
      </c>
      <c r="C1545" s="439" t="s">
        <v>478</v>
      </c>
      <c r="D1545" s="449" t="s">
        <v>92</v>
      </c>
      <c r="E1545" s="451">
        <v>0</v>
      </c>
    </row>
    <row r="1546" spans="1:5" x14ac:dyDescent="0.25">
      <c r="A1546" s="439"/>
      <c r="B1546" s="449">
        <v>93409</v>
      </c>
      <c r="C1546" s="439" t="s">
        <v>12701</v>
      </c>
      <c r="D1546" s="449" t="s">
        <v>93</v>
      </c>
      <c r="E1546" s="451">
        <v>0.76029999999999998</v>
      </c>
    </row>
    <row r="1547" spans="1:5" x14ac:dyDescent="0.25">
      <c r="A1547" s="439"/>
      <c r="B1547" s="449">
        <v>93408</v>
      </c>
      <c r="C1547" s="439" t="s">
        <v>12702</v>
      </c>
      <c r="D1547" s="449" t="s">
        <v>92</v>
      </c>
      <c r="E1547" s="451">
        <v>0.31409999999999999</v>
      </c>
    </row>
    <row r="1548" spans="1:5" x14ac:dyDescent="0.25">
      <c r="A1548" s="439"/>
      <c r="B1548" s="449">
        <v>92113</v>
      </c>
      <c r="C1548" s="439" t="s">
        <v>604</v>
      </c>
      <c r="D1548" s="449" t="s">
        <v>93</v>
      </c>
      <c r="E1548" s="451">
        <v>0</v>
      </c>
    </row>
    <row r="1549" spans="1:5" x14ac:dyDescent="0.25">
      <c r="A1549" s="439"/>
      <c r="B1549" s="449">
        <v>92112</v>
      </c>
      <c r="C1549" s="439" t="s">
        <v>472</v>
      </c>
      <c r="D1549" s="449" t="s">
        <v>92</v>
      </c>
      <c r="E1549" s="451">
        <v>0</v>
      </c>
    </row>
    <row r="1550" spans="1:5" x14ac:dyDescent="0.25">
      <c r="A1550" s="439"/>
      <c r="B1550" s="449">
        <v>90675</v>
      </c>
      <c r="C1550" s="439" t="s">
        <v>586</v>
      </c>
      <c r="D1550" s="449" t="s">
        <v>93</v>
      </c>
      <c r="E1550" s="451">
        <v>0.1075</v>
      </c>
    </row>
    <row r="1551" spans="1:5" x14ac:dyDescent="0.25">
      <c r="A1551" s="439"/>
      <c r="B1551" s="449">
        <v>90674</v>
      </c>
      <c r="C1551" s="439" t="s">
        <v>455</v>
      </c>
      <c r="D1551" s="449" t="s">
        <v>92</v>
      </c>
      <c r="E1551" s="451">
        <v>4.7800000000000002E-2</v>
      </c>
    </row>
    <row r="1552" spans="1:5" x14ac:dyDescent="0.25">
      <c r="A1552" s="439"/>
      <c r="B1552" s="449">
        <v>93225</v>
      </c>
      <c r="C1552" s="439" t="s">
        <v>611</v>
      </c>
      <c r="D1552" s="449" t="s">
        <v>93</v>
      </c>
      <c r="E1552" s="451">
        <v>7.2800000000000004E-2</v>
      </c>
    </row>
    <row r="1553" spans="1:5" x14ac:dyDescent="0.25">
      <c r="A1553" s="439"/>
      <c r="B1553" s="449">
        <v>93224</v>
      </c>
      <c r="C1553" s="439" t="s">
        <v>479</v>
      </c>
      <c r="D1553" s="449" t="s">
        <v>92</v>
      </c>
      <c r="E1553" s="451">
        <v>3.2500000000000001E-2</v>
      </c>
    </row>
    <row r="1554" spans="1:5" x14ac:dyDescent="0.25">
      <c r="A1554" s="439"/>
      <c r="B1554" s="449">
        <v>104696</v>
      </c>
      <c r="C1554" s="439" t="s">
        <v>6023</v>
      </c>
      <c r="D1554" s="449" t="s">
        <v>93</v>
      </c>
      <c r="E1554" s="451">
        <v>0.96919999999999995</v>
      </c>
    </row>
    <row r="1555" spans="1:5" x14ac:dyDescent="0.25">
      <c r="A1555" s="439"/>
      <c r="B1555" s="449">
        <v>104695</v>
      </c>
      <c r="C1555" s="439" t="s">
        <v>6013</v>
      </c>
      <c r="D1555" s="449" t="s">
        <v>92</v>
      </c>
      <c r="E1555" s="451">
        <v>0.88759999999999994</v>
      </c>
    </row>
    <row r="1556" spans="1:5" x14ac:dyDescent="0.25">
      <c r="A1556" s="439"/>
      <c r="B1556" s="449">
        <v>90681</v>
      </c>
      <c r="C1556" s="439" t="s">
        <v>587</v>
      </c>
      <c r="D1556" s="449" t="s">
        <v>93</v>
      </c>
      <c r="E1556" s="451">
        <v>0.1993</v>
      </c>
    </row>
    <row r="1557" spans="1:5" x14ac:dyDescent="0.25">
      <c r="A1557" s="439"/>
      <c r="B1557" s="449">
        <v>90680</v>
      </c>
      <c r="C1557" s="439" t="s">
        <v>456</v>
      </c>
      <c r="D1557" s="449" t="s">
        <v>92</v>
      </c>
      <c r="E1557" s="451">
        <v>8.5999999999999993E-2</v>
      </c>
    </row>
    <row r="1558" spans="1:5" x14ac:dyDescent="0.25">
      <c r="A1558" s="439"/>
      <c r="B1558" s="449">
        <v>102875</v>
      </c>
      <c r="C1558" s="439" t="s">
        <v>6016</v>
      </c>
      <c r="D1558" s="449" t="s">
        <v>93</v>
      </c>
      <c r="E1558" s="451">
        <v>7.6200000000000004E-2</v>
      </c>
    </row>
    <row r="1559" spans="1:5" x14ac:dyDescent="0.25">
      <c r="A1559" s="439"/>
      <c r="B1559" s="449">
        <v>102874</v>
      </c>
      <c r="C1559" s="439" t="s">
        <v>6006</v>
      </c>
      <c r="D1559" s="449" t="s">
        <v>92</v>
      </c>
      <c r="E1559" s="451">
        <v>3.5099999999999999E-2</v>
      </c>
    </row>
    <row r="1560" spans="1:5" x14ac:dyDescent="0.25">
      <c r="A1560" s="439"/>
      <c r="B1560" s="449">
        <v>102965</v>
      </c>
      <c r="C1560" s="439" t="s">
        <v>6018</v>
      </c>
      <c r="D1560" s="449" t="s">
        <v>93</v>
      </c>
      <c r="E1560" s="451">
        <v>0.1452</v>
      </c>
    </row>
    <row r="1561" spans="1:5" x14ac:dyDescent="0.25">
      <c r="A1561" s="439"/>
      <c r="B1561" s="449">
        <v>102964</v>
      </c>
      <c r="C1561" s="439" t="s">
        <v>6008</v>
      </c>
      <c r="D1561" s="449" t="s">
        <v>92</v>
      </c>
      <c r="E1561" s="451">
        <v>7.3200000000000001E-2</v>
      </c>
    </row>
    <row r="1562" spans="1:5" x14ac:dyDescent="0.25">
      <c r="A1562" s="439"/>
      <c r="B1562" s="449">
        <v>90626</v>
      </c>
      <c r="C1562" s="439" t="s">
        <v>578</v>
      </c>
      <c r="D1562" s="449" t="s">
        <v>93</v>
      </c>
      <c r="E1562" s="451">
        <v>0</v>
      </c>
    </row>
    <row r="1563" spans="1:5" x14ac:dyDescent="0.25">
      <c r="A1563" s="439"/>
      <c r="B1563" s="449">
        <v>90625</v>
      </c>
      <c r="C1563" s="439" t="s">
        <v>447</v>
      </c>
      <c r="D1563" s="449" t="s">
        <v>92</v>
      </c>
      <c r="E1563" s="451">
        <v>0</v>
      </c>
    </row>
    <row r="1564" spans="1:5" x14ac:dyDescent="0.25">
      <c r="A1564" s="439"/>
      <c r="B1564" s="449">
        <v>102881</v>
      </c>
      <c r="C1564" s="439" t="s">
        <v>6017</v>
      </c>
      <c r="D1564" s="449" t="s">
        <v>93</v>
      </c>
      <c r="E1564" s="451">
        <v>5.6000000000000001E-2</v>
      </c>
    </row>
    <row r="1565" spans="1:5" x14ac:dyDescent="0.25">
      <c r="A1565" s="439"/>
      <c r="B1565" s="449">
        <v>102880</v>
      </c>
      <c r="C1565" s="439" t="s">
        <v>6007</v>
      </c>
      <c r="D1565" s="449" t="s">
        <v>92</v>
      </c>
      <c r="E1565" s="451">
        <v>2.53E-2</v>
      </c>
    </row>
    <row r="1566" spans="1:5" x14ac:dyDescent="0.25">
      <c r="A1566" s="439"/>
      <c r="B1566" s="449">
        <v>103225</v>
      </c>
      <c r="C1566" s="439" t="s">
        <v>6020</v>
      </c>
      <c r="D1566" s="449" t="s">
        <v>93</v>
      </c>
      <c r="E1566" s="451">
        <v>0.16250000000000001</v>
      </c>
    </row>
    <row r="1567" spans="1:5" x14ac:dyDescent="0.25">
      <c r="A1567" s="439"/>
      <c r="B1567" s="449">
        <v>103224</v>
      </c>
      <c r="C1567" s="439" t="s">
        <v>6010</v>
      </c>
      <c r="D1567" s="449" t="s">
        <v>92</v>
      </c>
      <c r="E1567" s="451">
        <v>8.1699999999999995E-2</v>
      </c>
    </row>
    <row r="1568" spans="1:5" x14ac:dyDescent="0.25">
      <c r="A1568" s="439"/>
      <c r="B1568" s="449">
        <v>103237</v>
      </c>
      <c r="C1568" s="439" t="s">
        <v>6022</v>
      </c>
      <c r="D1568" s="449" t="s">
        <v>93</v>
      </c>
      <c r="E1568" s="451">
        <v>5.8200000000000002E-2</v>
      </c>
    </row>
    <row r="1569" spans="1:5" x14ac:dyDescent="0.25">
      <c r="A1569" s="439"/>
      <c r="B1569" s="449">
        <v>103236</v>
      </c>
      <c r="C1569" s="439" t="s">
        <v>6012</v>
      </c>
      <c r="D1569" s="449" t="s">
        <v>92</v>
      </c>
      <c r="E1569" s="451">
        <v>2.7199999999999998E-2</v>
      </c>
    </row>
    <row r="1570" spans="1:5" x14ac:dyDescent="0.25">
      <c r="A1570" s="439"/>
      <c r="B1570" s="449">
        <v>103231</v>
      </c>
      <c r="C1570" s="439" t="s">
        <v>6021</v>
      </c>
      <c r="D1570" s="449" t="s">
        <v>93</v>
      </c>
      <c r="E1570" s="451">
        <v>7.8E-2</v>
      </c>
    </row>
    <row r="1571" spans="1:5" x14ac:dyDescent="0.25">
      <c r="A1571" s="439"/>
      <c r="B1571" s="449">
        <v>103230</v>
      </c>
      <c r="C1571" s="439" t="s">
        <v>6011</v>
      </c>
      <c r="D1571" s="449" t="s">
        <v>92</v>
      </c>
      <c r="E1571" s="451">
        <v>3.7100000000000001E-2</v>
      </c>
    </row>
    <row r="1572" spans="1:5" x14ac:dyDescent="0.25">
      <c r="A1572" s="439"/>
      <c r="B1572" s="449">
        <v>102975</v>
      </c>
      <c r="C1572" s="439" t="s">
        <v>6019</v>
      </c>
      <c r="D1572" s="449" t="s">
        <v>93</v>
      </c>
      <c r="E1572" s="451">
        <v>0.2404</v>
      </c>
    </row>
    <row r="1573" spans="1:5" x14ac:dyDescent="0.25">
      <c r="A1573" s="439"/>
      <c r="B1573" s="449">
        <v>102976</v>
      </c>
      <c r="C1573" s="439" t="s">
        <v>6009</v>
      </c>
      <c r="D1573" s="449" t="s">
        <v>92</v>
      </c>
      <c r="E1573" s="451">
        <v>0.1268</v>
      </c>
    </row>
    <row r="1574" spans="1:5" x14ac:dyDescent="0.25">
      <c r="A1574" s="439"/>
      <c r="B1574" s="449">
        <v>90632</v>
      </c>
      <c r="C1574" s="439" t="s">
        <v>579</v>
      </c>
      <c r="D1574" s="449" t="s">
        <v>93</v>
      </c>
      <c r="E1574" s="451">
        <v>0.35210000000000002</v>
      </c>
    </row>
    <row r="1575" spans="1:5" x14ac:dyDescent="0.25">
      <c r="A1575" s="439"/>
      <c r="B1575" s="449">
        <v>90631</v>
      </c>
      <c r="C1575" s="439" t="s">
        <v>448</v>
      </c>
      <c r="D1575" s="449" t="s">
        <v>92</v>
      </c>
      <c r="E1575" s="451">
        <v>0.21279999999999999</v>
      </c>
    </row>
    <row r="1576" spans="1:5" x14ac:dyDescent="0.25">
      <c r="A1576" s="439"/>
      <c r="B1576" s="449">
        <v>95709</v>
      </c>
      <c r="C1576" s="439" t="s">
        <v>633</v>
      </c>
      <c r="D1576" s="449" t="s">
        <v>93</v>
      </c>
      <c r="E1576" s="451">
        <v>0.3498</v>
      </c>
    </row>
    <row r="1577" spans="1:5" x14ac:dyDescent="0.25">
      <c r="A1577" s="439"/>
      <c r="B1577" s="449">
        <v>95708</v>
      </c>
      <c r="C1577" s="439" t="s">
        <v>501</v>
      </c>
      <c r="D1577" s="449" t="s">
        <v>92</v>
      </c>
      <c r="E1577" s="451">
        <v>0.20780000000000001</v>
      </c>
    </row>
    <row r="1578" spans="1:5" x14ac:dyDescent="0.25">
      <c r="A1578" s="439"/>
      <c r="B1578" s="449">
        <v>91278</v>
      </c>
      <c r="C1578" s="439" t="s">
        <v>595</v>
      </c>
      <c r="D1578" s="449" t="s">
        <v>93</v>
      </c>
      <c r="E1578" s="451">
        <v>0</v>
      </c>
    </row>
    <row r="1579" spans="1:5" x14ac:dyDescent="0.25">
      <c r="A1579" s="439"/>
      <c r="B1579" s="449">
        <v>91277</v>
      </c>
      <c r="C1579" s="439" t="s">
        <v>464</v>
      </c>
      <c r="D1579" s="449" t="s">
        <v>92</v>
      </c>
      <c r="E1579" s="451">
        <v>0</v>
      </c>
    </row>
    <row r="1580" spans="1:5" x14ac:dyDescent="0.25">
      <c r="A1580" s="439"/>
      <c r="B1580" s="449">
        <v>95277</v>
      </c>
      <c r="C1580" s="439" t="s">
        <v>630</v>
      </c>
      <c r="D1580" s="449" t="s">
        <v>93</v>
      </c>
      <c r="E1580" s="451">
        <v>0</v>
      </c>
    </row>
    <row r="1581" spans="1:5" x14ac:dyDescent="0.25">
      <c r="A1581" s="439"/>
      <c r="B1581" s="449">
        <v>95276</v>
      </c>
      <c r="C1581" s="439" t="s">
        <v>498</v>
      </c>
      <c r="D1581" s="449" t="s">
        <v>92</v>
      </c>
      <c r="E1581" s="451">
        <v>0</v>
      </c>
    </row>
    <row r="1582" spans="1:5" x14ac:dyDescent="0.25">
      <c r="A1582" s="439"/>
      <c r="B1582" s="449">
        <v>88430</v>
      </c>
      <c r="C1582" s="439" t="s">
        <v>558</v>
      </c>
      <c r="D1582" s="449" t="s">
        <v>93</v>
      </c>
      <c r="E1582" s="451">
        <v>0</v>
      </c>
    </row>
    <row r="1583" spans="1:5" x14ac:dyDescent="0.25">
      <c r="A1583" s="439"/>
      <c r="B1583" s="449">
        <v>88418</v>
      </c>
      <c r="C1583" s="439" t="s">
        <v>427</v>
      </c>
      <c r="D1583" s="449" t="s">
        <v>92</v>
      </c>
      <c r="E1583" s="451">
        <v>0</v>
      </c>
    </row>
    <row r="1584" spans="1:5" x14ac:dyDescent="0.25">
      <c r="A1584" s="439"/>
      <c r="B1584" s="449">
        <v>88438</v>
      </c>
      <c r="C1584" s="439" t="s">
        <v>559</v>
      </c>
      <c r="D1584" s="449" t="s">
        <v>93</v>
      </c>
      <c r="E1584" s="451">
        <v>0</v>
      </c>
    </row>
    <row r="1585" spans="1:5" x14ac:dyDescent="0.25">
      <c r="A1585" s="439"/>
      <c r="B1585" s="449">
        <v>88433</v>
      </c>
      <c r="C1585" s="439" t="s">
        <v>428</v>
      </c>
      <c r="D1585" s="449" t="s">
        <v>92</v>
      </c>
      <c r="E1585" s="451">
        <v>0</v>
      </c>
    </row>
    <row r="1586" spans="1:5" x14ac:dyDescent="0.25">
      <c r="A1586" s="439"/>
      <c r="B1586" s="449">
        <v>90669</v>
      </c>
      <c r="C1586" s="439" t="s">
        <v>585</v>
      </c>
      <c r="D1586" s="449" t="s">
        <v>93</v>
      </c>
      <c r="E1586" s="451">
        <v>0</v>
      </c>
    </row>
    <row r="1587" spans="1:5" x14ac:dyDescent="0.25">
      <c r="A1587" s="439"/>
      <c r="B1587" s="449">
        <v>90668</v>
      </c>
      <c r="C1587" s="439" t="s">
        <v>454</v>
      </c>
      <c r="D1587" s="449" t="s">
        <v>92</v>
      </c>
      <c r="E1587" s="451">
        <v>0</v>
      </c>
    </row>
    <row r="1588" spans="1:5" x14ac:dyDescent="0.25">
      <c r="A1588" s="439"/>
      <c r="B1588" s="449">
        <v>5946</v>
      </c>
      <c r="C1588" s="439" t="s">
        <v>542</v>
      </c>
      <c r="D1588" s="449" t="s">
        <v>93</v>
      </c>
      <c r="E1588" s="451">
        <v>0.34789999999999999</v>
      </c>
    </row>
    <row r="1589" spans="1:5" x14ac:dyDescent="0.25">
      <c r="A1589" s="439"/>
      <c r="B1589" s="449">
        <v>5944</v>
      </c>
      <c r="C1589" s="439" t="s">
        <v>410</v>
      </c>
      <c r="D1589" s="449" t="s">
        <v>92</v>
      </c>
      <c r="E1589" s="451">
        <v>0.14929999999999999</v>
      </c>
    </row>
    <row r="1590" spans="1:5" x14ac:dyDescent="0.25">
      <c r="A1590" s="439"/>
      <c r="B1590" s="449">
        <v>5942</v>
      </c>
      <c r="C1590" s="439" t="s">
        <v>541</v>
      </c>
      <c r="D1590" s="449" t="s">
        <v>93</v>
      </c>
      <c r="E1590" s="451">
        <v>0.42509999999999998</v>
      </c>
    </row>
    <row r="1591" spans="1:5" x14ac:dyDescent="0.25">
      <c r="A1591" s="439"/>
      <c r="B1591" s="449">
        <v>5940</v>
      </c>
      <c r="C1591" s="439" t="s">
        <v>409</v>
      </c>
      <c r="D1591" s="449" t="s">
        <v>92</v>
      </c>
      <c r="E1591" s="451">
        <v>0.20130000000000001</v>
      </c>
    </row>
    <row r="1592" spans="1:5" x14ac:dyDescent="0.25">
      <c r="A1592" s="439"/>
      <c r="B1592" s="449">
        <v>89251</v>
      </c>
      <c r="C1592" s="439" t="s">
        <v>571</v>
      </c>
      <c r="D1592" s="449" t="s">
        <v>93</v>
      </c>
      <c r="E1592" s="451">
        <v>9.9599999999999994E-2</v>
      </c>
    </row>
    <row r="1593" spans="1:5" x14ac:dyDescent="0.25">
      <c r="A1593" s="439"/>
      <c r="B1593" s="449">
        <v>89250</v>
      </c>
      <c r="C1593" s="439" t="s">
        <v>439</v>
      </c>
      <c r="D1593" s="449" t="s">
        <v>92</v>
      </c>
      <c r="E1593" s="451">
        <v>3.04E-2</v>
      </c>
    </row>
    <row r="1594" spans="1:5" x14ac:dyDescent="0.25">
      <c r="A1594" s="439"/>
      <c r="B1594" s="449">
        <v>5681</v>
      </c>
      <c r="C1594" s="439" t="s">
        <v>518</v>
      </c>
      <c r="D1594" s="449" t="s">
        <v>93</v>
      </c>
      <c r="E1594" s="451">
        <v>0.54310000000000003</v>
      </c>
    </row>
    <row r="1595" spans="1:5" x14ac:dyDescent="0.25">
      <c r="A1595" s="439"/>
      <c r="B1595" s="449">
        <v>5680</v>
      </c>
      <c r="C1595" s="439" t="s">
        <v>385</v>
      </c>
      <c r="D1595" s="449" t="s">
        <v>92</v>
      </c>
      <c r="E1595" s="451">
        <v>0.24590000000000001</v>
      </c>
    </row>
    <row r="1596" spans="1:5" x14ac:dyDescent="0.25">
      <c r="A1596" s="439"/>
      <c r="B1596" s="449">
        <v>5877</v>
      </c>
      <c r="C1596" s="439" t="s">
        <v>532</v>
      </c>
      <c r="D1596" s="449" t="s">
        <v>93</v>
      </c>
      <c r="E1596" s="451">
        <v>0.52290000000000003</v>
      </c>
    </row>
    <row r="1597" spans="1:5" x14ac:dyDescent="0.25">
      <c r="A1597" s="439"/>
      <c r="B1597" s="449">
        <v>5875</v>
      </c>
      <c r="C1597" s="439" t="s">
        <v>400</v>
      </c>
      <c r="D1597" s="449" t="s">
        <v>92</v>
      </c>
      <c r="E1597" s="451">
        <v>0.24479999999999999</v>
      </c>
    </row>
    <row r="1598" spans="1:5" x14ac:dyDescent="0.25">
      <c r="A1598" s="439"/>
      <c r="B1598" s="449">
        <v>5679</v>
      </c>
      <c r="C1598" s="439" t="s">
        <v>517</v>
      </c>
      <c r="D1598" s="449" t="s">
        <v>93</v>
      </c>
      <c r="E1598" s="451">
        <v>0.51390000000000002</v>
      </c>
    </row>
    <row r="1599" spans="1:5" x14ac:dyDescent="0.25">
      <c r="A1599" s="439"/>
      <c r="B1599" s="449">
        <v>5678</v>
      </c>
      <c r="C1599" s="439" t="s">
        <v>384</v>
      </c>
      <c r="D1599" s="449" t="s">
        <v>92</v>
      </c>
      <c r="E1599" s="451">
        <v>0.22550000000000001</v>
      </c>
    </row>
    <row r="1600" spans="1:5" x14ac:dyDescent="0.25">
      <c r="A1600" s="439"/>
      <c r="B1600" s="449">
        <v>6880</v>
      </c>
      <c r="C1600" s="439" t="s">
        <v>547</v>
      </c>
      <c r="D1600" s="449" t="s">
        <v>93</v>
      </c>
      <c r="E1600" s="451">
        <v>0.33950000000000002</v>
      </c>
    </row>
    <row r="1601" spans="1:5" x14ac:dyDescent="0.25">
      <c r="A1601" s="439"/>
      <c r="B1601" s="449">
        <v>6879</v>
      </c>
      <c r="C1601" s="439" t="s">
        <v>413</v>
      </c>
      <c r="D1601" s="449" t="s">
        <v>92</v>
      </c>
      <c r="E1601" s="451">
        <v>0.14280000000000001</v>
      </c>
    </row>
    <row r="1602" spans="1:5" x14ac:dyDescent="0.25">
      <c r="A1602" s="439"/>
      <c r="B1602" s="449">
        <v>96464</v>
      </c>
      <c r="C1602" s="439" t="s">
        <v>6015</v>
      </c>
      <c r="D1602" s="449" t="s">
        <v>93</v>
      </c>
      <c r="E1602" s="451">
        <v>0.32629999999999998</v>
      </c>
    </row>
    <row r="1603" spans="1:5" x14ac:dyDescent="0.25">
      <c r="A1603" s="439"/>
      <c r="B1603" s="449">
        <v>96463</v>
      </c>
      <c r="C1603" s="439" t="s">
        <v>6005</v>
      </c>
      <c r="D1603" s="449" t="s">
        <v>92</v>
      </c>
      <c r="E1603" s="451">
        <v>0.13850000000000001</v>
      </c>
    </row>
    <row r="1604" spans="1:5" x14ac:dyDescent="0.25">
      <c r="A1604" s="439"/>
      <c r="B1604" s="449">
        <v>7050</v>
      </c>
      <c r="C1604" s="439" t="s">
        <v>550</v>
      </c>
      <c r="D1604" s="449" t="s">
        <v>93</v>
      </c>
      <c r="E1604" s="451">
        <v>0.36659999999999998</v>
      </c>
    </row>
    <row r="1605" spans="1:5" x14ac:dyDescent="0.25">
      <c r="A1605" s="439"/>
      <c r="B1605" s="449">
        <v>7049</v>
      </c>
      <c r="C1605" s="439" t="s">
        <v>416</v>
      </c>
      <c r="D1605" s="449" t="s">
        <v>92</v>
      </c>
      <c r="E1605" s="451">
        <v>0.1353</v>
      </c>
    </row>
    <row r="1606" spans="1:5" x14ac:dyDescent="0.25">
      <c r="A1606" s="439"/>
      <c r="B1606" s="449">
        <v>95632</v>
      </c>
      <c r="C1606" s="439" t="s">
        <v>632</v>
      </c>
      <c r="D1606" s="449" t="s">
        <v>93</v>
      </c>
      <c r="E1606" s="451">
        <v>0.34939999999999999</v>
      </c>
    </row>
    <row r="1607" spans="1:5" x14ac:dyDescent="0.25">
      <c r="A1607" s="439"/>
      <c r="B1607" s="449">
        <v>95631</v>
      </c>
      <c r="C1607" s="439" t="s">
        <v>500</v>
      </c>
      <c r="D1607" s="449" t="s">
        <v>92</v>
      </c>
      <c r="E1607" s="451">
        <v>0.1305</v>
      </c>
    </row>
    <row r="1608" spans="1:5" x14ac:dyDescent="0.25">
      <c r="A1608" s="439"/>
      <c r="B1608" s="449">
        <v>5685</v>
      </c>
      <c r="C1608" s="439" t="s">
        <v>519</v>
      </c>
      <c r="D1608" s="449" t="s">
        <v>93</v>
      </c>
      <c r="E1608" s="451">
        <v>0.44550000000000001</v>
      </c>
    </row>
    <row r="1609" spans="1:5" x14ac:dyDescent="0.25">
      <c r="A1609" s="439"/>
      <c r="B1609" s="449">
        <v>5684</v>
      </c>
      <c r="C1609" s="439" t="s">
        <v>386</v>
      </c>
      <c r="D1609" s="449" t="s">
        <v>92</v>
      </c>
      <c r="E1609" s="451">
        <v>0.1862</v>
      </c>
    </row>
    <row r="1610" spans="1:5" x14ac:dyDescent="0.25">
      <c r="A1610" s="439"/>
      <c r="B1610" s="449">
        <v>93244</v>
      </c>
      <c r="C1610" s="439" t="s">
        <v>613</v>
      </c>
      <c r="D1610" s="449" t="s">
        <v>93</v>
      </c>
      <c r="E1610" s="451">
        <v>0.43559999999999999</v>
      </c>
    </row>
    <row r="1611" spans="1:5" x14ac:dyDescent="0.25">
      <c r="A1611" s="439"/>
      <c r="B1611" s="449">
        <v>73436</v>
      </c>
      <c r="C1611" s="439" t="s">
        <v>419</v>
      </c>
      <c r="D1611" s="449" t="s">
        <v>92</v>
      </c>
      <c r="E1611" s="451">
        <v>0.18279999999999999</v>
      </c>
    </row>
    <row r="1612" spans="1:5" x14ac:dyDescent="0.25">
      <c r="A1612" s="439"/>
      <c r="B1612" s="449">
        <v>5881</v>
      </c>
      <c r="C1612" s="439" t="s">
        <v>533</v>
      </c>
      <c r="D1612" s="449" t="s">
        <v>93</v>
      </c>
      <c r="E1612" s="451">
        <v>0.37030000000000002</v>
      </c>
    </row>
    <row r="1613" spans="1:5" x14ac:dyDescent="0.25">
      <c r="A1613" s="439"/>
      <c r="B1613" s="449">
        <v>5879</v>
      </c>
      <c r="C1613" s="439" t="s">
        <v>401</v>
      </c>
      <c r="D1613" s="449" t="s">
        <v>92</v>
      </c>
      <c r="E1613" s="451">
        <v>0.2094</v>
      </c>
    </row>
    <row r="1614" spans="1:5" x14ac:dyDescent="0.25">
      <c r="A1614" s="439"/>
      <c r="B1614" s="449">
        <v>5865</v>
      </c>
      <c r="C1614" s="439" t="s">
        <v>530</v>
      </c>
      <c r="D1614" s="449" t="s">
        <v>93</v>
      </c>
      <c r="E1614" s="451">
        <v>0</v>
      </c>
    </row>
    <row r="1615" spans="1:5" x14ac:dyDescent="0.25">
      <c r="A1615" s="439"/>
      <c r="B1615" s="449">
        <v>5863</v>
      </c>
      <c r="C1615" s="439" t="s">
        <v>398</v>
      </c>
      <c r="D1615" s="449" t="s">
        <v>92</v>
      </c>
      <c r="E1615" s="451">
        <v>0</v>
      </c>
    </row>
    <row r="1616" spans="1:5" x14ac:dyDescent="0.25">
      <c r="A1616" s="439"/>
      <c r="B1616" s="449">
        <v>5869</v>
      </c>
      <c r="C1616" s="439" t="s">
        <v>531</v>
      </c>
      <c r="D1616" s="449" t="s">
        <v>93</v>
      </c>
      <c r="E1616" s="451">
        <v>0.39550000000000002</v>
      </c>
    </row>
    <row r="1617" spans="1:5" x14ac:dyDescent="0.25">
      <c r="A1617" s="439"/>
      <c r="B1617" s="449">
        <v>5867</v>
      </c>
      <c r="C1617" s="439" t="s">
        <v>399</v>
      </c>
      <c r="D1617" s="449" t="s">
        <v>92</v>
      </c>
      <c r="E1617" s="451">
        <v>0.18540000000000001</v>
      </c>
    </row>
    <row r="1618" spans="1:5" x14ac:dyDescent="0.25">
      <c r="A1618" s="439"/>
      <c r="B1618" s="449">
        <v>95271</v>
      </c>
      <c r="C1618" s="439" t="s">
        <v>629</v>
      </c>
      <c r="D1618" s="449" t="s">
        <v>93</v>
      </c>
      <c r="E1618" s="451">
        <v>0</v>
      </c>
    </row>
    <row r="1619" spans="1:5" x14ac:dyDescent="0.25">
      <c r="A1619" s="439"/>
      <c r="B1619" s="449">
        <v>95270</v>
      </c>
      <c r="C1619" s="439" t="s">
        <v>497</v>
      </c>
      <c r="D1619" s="449" t="s">
        <v>92</v>
      </c>
      <c r="E1619" s="451">
        <v>0</v>
      </c>
    </row>
    <row r="1620" spans="1:5" x14ac:dyDescent="0.25">
      <c r="A1620" s="439"/>
      <c r="B1620" s="449">
        <v>91693</v>
      </c>
      <c r="C1620" s="439" t="s">
        <v>601</v>
      </c>
      <c r="D1620" s="449" t="s">
        <v>93</v>
      </c>
      <c r="E1620" s="451">
        <v>0.99639999999999995</v>
      </c>
    </row>
    <row r="1621" spans="1:5" x14ac:dyDescent="0.25">
      <c r="A1621" s="439"/>
      <c r="B1621" s="449">
        <v>91692</v>
      </c>
      <c r="C1621" s="439" t="s">
        <v>469</v>
      </c>
      <c r="D1621" s="449" t="s">
        <v>92</v>
      </c>
      <c r="E1621" s="451">
        <v>0.95650000000000002</v>
      </c>
    </row>
    <row r="1622" spans="1:5" x14ac:dyDescent="0.25">
      <c r="A1622" s="439"/>
      <c r="B1622" s="449">
        <v>95140</v>
      </c>
      <c r="C1622" s="439" t="s">
        <v>625</v>
      </c>
      <c r="D1622" s="449" t="s">
        <v>93</v>
      </c>
      <c r="E1622" s="451">
        <v>0</v>
      </c>
    </row>
    <row r="1623" spans="1:5" x14ac:dyDescent="0.25">
      <c r="A1623" s="439"/>
      <c r="B1623" s="449">
        <v>95139</v>
      </c>
      <c r="C1623" s="439" t="s">
        <v>493</v>
      </c>
      <c r="D1623" s="449" t="s">
        <v>92</v>
      </c>
      <c r="E1623" s="451">
        <v>0</v>
      </c>
    </row>
    <row r="1624" spans="1:5" x14ac:dyDescent="0.25">
      <c r="A1624" s="439"/>
      <c r="B1624" s="449">
        <v>89027</v>
      </c>
      <c r="C1624" s="439" t="s">
        <v>564</v>
      </c>
      <c r="D1624" s="449" t="s">
        <v>93</v>
      </c>
      <c r="E1624" s="451">
        <v>0</v>
      </c>
    </row>
    <row r="1625" spans="1:5" x14ac:dyDescent="0.25">
      <c r="A1625" s="439"/>
      <c r="B1625" s="449">
        <v>89028</v>
      </c>
      <c r="C1625" s="439" t="s">
        <v>433</v>
      </c>
      <c r="D1625" s="449" t="s">
        <v>92</v>
      </c>
      <c r="E1625" s="451">
        <v>0</v>
      </c>
    </row>
    <row r="1626" spans="1:5" x14ac:dyDescent="0.25">
      <c r="A1626" s="439"/>
      <c r="B1626" s="449">
        <v>7031</v>
      </c>
      <c r="C1626" s="439" t="s">
        <v>548</v>
      </c>
      <c r="D1626" s="449" t="s">
        <v>93</v>
      </c>
      <c r="E1626" s="451">
        <v>0</v>
      </c>
    </row>
    <row r="1627" spans="1:5" x14ac:dyDescent="0.25">
      <c r="A1627" s="439"/>
      <c r="B1627" s="449">
        <v>7030</v>
      </c>
      <c r="C1627" s="439" t="s">
        <v>414</v>
      </c>
      <c r="D1627" s="449" t="s">
        <v>92</v>
      </c>
      <c r="E1627" s="451">
        <v>0</v>
      </c>
    </row>
    <row r="1628" spans="1:5" x14ac:dyDescent="0.25">
      <c r="A1628" s="439"/>
      <c r="B1628" s="449">
        <v>104092</v>
      </c>
      <c r="C1628" s="439" t="s">
        <v>646</v>
      </c>
      <c r="D1628" s="449" t="s">
        <v>93</v>
      </c>
      <c r="E1628" s="451">
        <v>0</v>
      </c>
    </row>
    <row r="1629" spans="1:5" x14ac:dyDescent="0.25">
      <c r="A1629" s="439"/>
      <c r="B1629" s="449">
        <v>104091</v>
      </c>
      <c r="C1629" s="439" t="s">
        <v>514</v>
      </c>
      <c r="D1629" s="449" t="s">
        <v>92</v>
      </c>
      <c r="E1629" s="451">
        <v>0</v>
      </c>
    </row>
    <row r="1630" spans="1:5" x14ac:dyDescent="0.25">
      <c r="A1630" s="439"/>
      <c r="B1630" s="449">
        <v>104098</v>
      </c>
      <c r="C1630" s="439" t="s">
        <v>647</v>
      </c>
      <c r="D1630" s="449" t="s">
        <v>93</v>
      </c>
      <c r="E1630" s="451">
        <v>0</v>
      </c>
    </row>
    <row r="1631" spans="1:5" x14ac:dyDescent="0.25">
      <c r="A1631" s="439"/>
      <c r="B1631" s="449">
        <v>104097</v>
      </c>
      <c r="C1631" s="439" t="s">
        <v>515</v>
      </c>
      <c r="D1631" s="449" t="s">
        <v>92</v>
      </c>
      <c r="E1631" s="451">
        <v>0</v>
      </c>
    </row>
    <row r="1632" spans="1:5" x14ac:dyDescent="0.25">
      <c r="A1632" s="439"/>
      <c r="B1632" s="449">
        <v>89031</v>
      </c>
      <c r="C1632" s="439" t="s">
        <v>565</v>
      </c>
      <c r="D1632" s="449" t="s">
        <v>93</v>
      </c>
      <c r="E1632" s="451">
        <v>0.438</v>
      </c>
    </row>
    <row r="1633" spans="1:5" x14ac:dyDescent="0.25">
      <c r="A1633" s="439"/>
      <c r="B1633" s="449">
        <v>89032</v>
      </c>
      <c r="C1633" s="439" t="s">
        <v>434</v>
      </c>
      <c r="D1633" s="449" t="s">
        <v>92</v>
      </c>
      <c r="E1633" s="451">
        <v>0.17660000000000001</v>
      </c>
    </row>
    <row r="1634" spans="1:5" x14ac:dyDescent="0.25">
      <c r="A1634" s="439"/>
      <c r="B1634" s="449">
        <v>88844</v>
      </c>
      <c r="C1634" s="439" t="s">
        <v>561</v>
      </c>
      <c r="D1634" s="449" t="s">
        <v>93</v>
      </c>
      <c r="E1634" s="451">
        <v>0.42680000000000001</v>
      </c>
    </row>
    <row r="1635" spans="1:5" x14ac:dyDescent="0.25">
      <c r="A1635" s="439"/>
      <c r="B1635" s="449">
        <v>88843</v>
      </c>
      <c r="C1635" s="439" t="s">
        <v>430</v>
      </c>
      <c r="D1635" s="449" t="s">
        <v>92</v>
      </c>
      <c r="E1635" s="451">
        <v>0.16009999999999999</v>
      </c>
    </row>
    <row r="1636" spans="1:5" x14ac:dyDescent="0.25">
      <c r="A1636" s="439"/>
      <c r="B1636" s="449">
        <v>5853</v>
      </c>
      <c r="C1636" s="439" t="s">
        <v>528</v>
      </c>
      <c r="D1636" s="449" t="s">
        <v>93</v>
      </c>
      <c r="E1636" s="451">
        <v>0.37540000000000001</v>
      </c>
    </row>
    <row r="1637" spans="1:5" x14ac:dyDescent="0.25">
      <c r="A1637" s="439"/>
      <c r="B1637" s="449">
        <v>5851</v>
      </c>
      <c r="C1637" s="439" t="s">
        <v>396</v>
      </c>
      <c r="D1637" s="449" t="s">
        <v>92</v>
      </c>
      <c r="E1637" s="451">
        <v>0.13489999999999999</v>
      </c>
    </row>
    <row r="1638" spans="1:5" x14ac:dyDescent="0.25">
      <c r="A1638" s="439"/>
      <c r="B1638" s="449">
        <v>5849</v>
      </c>
      <c r="C1638" s="439" t="s">
        <v>527</v>
      </c>
      <c r="D1638" s="449" t="s">
        <v>93</v>
      </c>
      <c r="E1638" s="451">
        <v>0.37680000000000002</v>
      </c>
    </row>
    <row r="1639" spans="1:5" x14ac:dyDescent="0.25">
      <c r="A1639" s="439"/>
      <c r="B1639" s="449">
        <v>5847</v>
      </c>
      <c r="C1639" s="439" t="s">
        <v>395</v>
      </c>
      <c r="D1639" s="449" t="s">
        <v>92</v>
      </c>
      <c r="E1639" s="451">
        <v>0.12909999999999999</v>
      </c>
    </row>
    <row r="1640" spans="1:5" x14ac:dyDescent="0.25">
      <c r="A1640" s="439"/>
      <c r="B1640" s="449">
        <v>5857</v>
      </c>
      <c r="C1640" s="439" t="s">
        <v>529</v>
      </c>
      <c r="D1640" s="449" t="s">
        <v>93</v>
      </c>
      <c r="E1640" s="451">
        <v>0.155</v>
      </c>
    </row>
    <row r="1641" spans="1:5" x14ac:dyDescent="0.25">
      <c r="A1641" s="439"/>
      <c r="B1641" s="449">
        <v>5855</v>
      </c>
      <c r="C1641" s="439" t="s">
        <v>397</v>
      </c>
      <c r="D1641" s="449" t="s">
        <v>92</v>
      </c>
      <c r="E1641" s="451">
        <v>5.1499999999999997E-2</v>
      </c>
    </row>
    <row r="1642" spans="1:5" x14ac:dyDescent="0.25">
      <c r="A1642" s="439"/>
      <c r="B1642" s="449">
        <v>96021</v>
      </c>
      <c r="C1642" s="439" t="s">
        <v>637</v>
      </c>
      <c r="D1642" s="449" t="s">
        <v>93</v>
      </c>
      <c r="E1642" s="451">
        <v>0.54490000000000005</v>
      </c>
    </row>
    <row r="1643" spans="1:5" x14ac:dyDescent="0.25">
      <c r="A1643" s="439"/>
      <c r="B1643" s="449">
        <v>96020</v>
      </c>
      <c r="C1643" s="439" t="s">
        <v>505</v>
      </c>
      <c r="D1643" s="449" t="s">
        <v>92</v>
      </c>
      <c r="E1643" s="451">
        <v>0.18790000000000001</v>
      </c>
    </row>
    <row r="1644" spans="1:5" x14ac:dyDescent="0.25">
      <c r="A1644" s="439"/>
      <c r="B1644" s="449">
        <v>96014</v>
      </c>
      <c r="C1644" s="439" t="s">
        <v>636</v>
      </c>
      <c r="D1644" s="449" t="s">
        <v>93</v>
      </c>
      <c r="E1644" s="451">
        <v>0.54220000000000002</v>
      </c>
    </row>
    <row r="1645" spans="1:5" x14ac:dyDescent="0.25">
      <c r="A1645" s="439"/>
      <c r="B1645" s="449">
        <v>96013</v>
      </c>
      <c r="C1645" s="439" t="s">
        <v>504</v>
      </c>
      <c r="D1645" s="449" t="s">
        <v>92</v>
      </c>
      <c r="E1645" s="451">
        <v>0.18729999999999999</v>
      </c>
    </row>
    <row r="1646" spans="1:5" x14ac:dyDescent="0.25">
      <c r="A1646" s="439"/>
      <c r="B1646" s="449">
        <v>96029</v>
      </c>
      <c r="C1646" s="439" t="s">
        <v>638</v>
      </c>
      <c r="D1646" s="449" t="s">
        <v>93</v>
      </c>
      <c r="E1646" s="451">
        <v>0.60499999999999998</v>
      </c>
    </row>
    <row r="1647" spans="1:5" x14ac:dyDescent="0.25">
      <c r="A1647" s="439"/>
      <c r="B1647" s="449">
        <v>96028</v>
      </c>
      <c r="C1647" s="439" t="s">
        <v>506</v>
      </c>
      <c r="D1647" s="449" t="s">
        <v>92</v>
      </c>
      <c r="E1647" s="451">
        <v>0.24129999999999999</v>
      </c>
    </row>
    <row r="1648" spans="1:5" x14ac:dyDescent="0.25">
      <c r="A1648" s="439"/>
      <c r="B1648" s="449">
        <v>96155</v>
      </c>
      <c r="C1648" s="439" t="s">
        <v>640</v>
      </c>
      <c r="D1648" s="449" t="s">
        <v>93</v>
      </c>
      <c r="E1648" s="451">
        <v>0.60170000000000001</v>
      </c>
    </row>
    <row r="1649" spans="1:5" x14ac:dyDescent="0.25">
      <c r="A1649" s="439"/>
      <c r="B1649" s="449">
        <v>96157</v>
      </c>
      <c r="C1649" s="439" t="s">
        <v>508</v>
      </c>
      <c r="D1649" s="449" t="s">
        <v>92</v>
      </c>
      <c r="E1649" s="451">
        <v>0.24030000000000001</v>
      </c>
    </row>
    <row r="1650" spans="1:5" x14ac:dyDescent="0.25">
      <c r="A1650" s="439"/>
      <c r="B1650" s="449">
        <v>5845</v>
      </c>
      <c r="C1650" s="439" t="s">
        <v>526</v>
      </c>
      <c r="D1650" s="449" t="s">
        <v>93</v>
      </c>
      <c r="E1650" s="451">
        <v>0.59440000000000004</v>
      </c>
    </row>
    <row r="1651" spans="1:5" x14ac:dyDescent="0.25">
      <c r="A1651" s="439"/>
      <c r="B1651" s="449">
        <v>5843</v>
      </c>
      <c r="C1651" s="439" t="s">
        <v>394</v>
      </c>
      <c r="D1651" s="449" t="s">
        <v>92</v>
      </c>
      <c r="E1651" s="451">
        <v>0.19850000000000001</v>
      </c>
    </row>
    <row r="1652" spans="1:5" x14ac:dyDescent="0.25">
      <c r="A1652" s="439"/>
      <c r="B1652" s="449">
        <v>89036</v>
      </c>
      <c r="C1652" s="439" t="s">
        <v>566</v>
      </c>
      <c r="D1652" s="449" t="s">
        <v>93</v>
      </c>
      <c r="E1652" s="451">
        <v>0.66700000000000004</v>
      </c>
    </row>
    <row r="1653" spans="1:5" x14ac:dyDescent="0.25">
      <c r="A1653" s="439"/>
      <c r="B1653" s="449">
        <v>89035</v>
      </c>
      <c r="C1653" s="439" t="s">
        <v>435</v>
      </c>
      <c r="D1653" s="449" t="s">
        <v>92</v>
      </c>
      <c r="E1653" s="451">
        <v>0.25919999999999999</v>
      </c>
    </row>
    <row r="1654" spans="1:5" x14ac:dyDescent="0.25">
      <c r="A1654" s="439"/>
      <c r="B1654" s="449">
        <v>93440</v>
      </c>
      <c r="C1654" s="439" t="s">
        <v>622</v>
      </c>
      <c r="D1654" s="449" t="s">
        <v>93</v>
      </c>
      <c r="E1654" s="451">
        <v>0.92179999999999995</v>
      </c>
    </row>
    <row r="1655" spans="1:5" x14ac:dyDescent="0.25">
      <c r="A1655" s="439"/>
      <c r="B1655" s="449">
        <v>93439</v>
      </c>
      <c r="C1655" s="439" t="s">
        <v>489</v>
      </c>
      <c r="D1655" s="449" t="s">
        <v>92</v>
      </c>
      <c r="E1655" s="451">
        <v>0.50800000000000001</v>
      </c>
    </row>
    <row r="1656" spans="1:5" x14ac:dyDescent="0.25">
      <c r="A1656" s="439"/>
      <c r="B1656" s="449">
        <v>100648</v>
      </c>
      <c r="C1656" s="439" t="s">
        <v>645</v>
      </c>
      <c r="D1656" s="449" t="s">
        <v>93</v>
      </c>
      <c r="E1656" s="451">
        <v>7.9000000000000001E-2</v>
      </c>
    </row>
    <row r="1657" spans="1:5" x14ac:dyDescent="0.25">
      <c r="A1657" s="439"/>
      <c r="B1657" s="449">
        <v>100647</v>
      </c>
      <c r="C1657" s="439" t="s">
        <v>512</v>
      </c>
      <c r="D1657" s="449" t="s">
        <v>92</v>
      </c>
      <c r="E1657" s="451">
        <v>7.0000000000000001E-3</v>
      </c>
    </row>
    <row r="1658" spans="1:5" x14ac:dyDescent="0.25">
      <c r="A1658" s="439"/>
      <c r="B1658" s="449">
        <v>5829</v>
      </c>
      <c r="C1658" s="439" t="s">
        <v>523</v>
      </c>
      <c r="D1658" s="449" t="s">
        <v>93</v>
      </c>
      <c r="E1658" s="451">
        <v>0.76900000000000002</v>
      </c>
    </row>
    <row r="1659" spans="1:5" x14ac:dyDescent="0.25">
      <c r="A1659" s="439"/>
      <c r="B1659" s="449">
        <v>5823</v>
      </c>
      <c r="C1659" s="439" t="s">
        <v>390</v>
      </c>
      <c r="D1659" s="449" t="s">
        <v>92</v>
      </c>
      <c r="E1659" s="451">
        <v>0.57869999999999999</v>
      </c>
    </row>
    <row r="1660" spans="1:5" x14ac:dyDescent="0.25">
      <c r="A1660" s="439"/>
      <c r="B1660" s="449">
        <v>106095</v>
      </c>
      <c r="C1660" s="439" t="s">
        <v>12703</v>
      </c>
      <c r="D1660" s="449" t="s">
        <v>93</v>
      </c>
      <c r="E1660" s="451">
        <v>0.23300000000000001</v>
      </c>
    </row>
    <row r="1661" spans="1:5" x14ac:dyDescent="0.25">
      <c r="A1661" s="439"/>
      <c r="B1661" s="449">
        <v>106094</v>
      </c>
      <c r="C1661" s="439" t="s">
        <v>12704</v>
      </c>
      <c r="D1661" s="449" t="s">
        <v>92</v>
      </c>
      <c r="E1661" s="451">
        <v>7.5800000000000006E-2</v>
      </c>
    </row>
    <row r="1662" spans="1:5" x14ac:dyDescent="0.25">
      <c r="A1662" s="439"/>
      <c r="B1662" s="449">
        <v>100642</v>
      </c>
      <c r="C1662" s="439" t="s">
        <v>644</v>
      </c>
      <c r="D1662" s="449" t="s">
        <v>93</v>
      </c>
      <c r="E1662" s="451">
        <v>0.15379999999999999</v>
      </c>
    </row>
    <row r="1663" spans="1:5" x14ac:dyDescent="0.25">
      <c r="A1663" s="439"/>
      <c r="B1663" s="449">
        <v>100641</v>
      </c>
      <c r="C1663" s="439" t="s">
        <v>511</v>
      </c>
      <c r="D1663" s="449" t="s">
        <v>92</v>
      </c>
      <c r="E1663" s="451">
        <v>9.5999999999999992E-3</v>
      </c>
    </row>
    <row r="1664" spans="1:5" x14ac:dyDescent="0.25">
      <c r="A1664" s="439"/>
      <c r="B1664" s="449">
        <v>93434</v>
      </c>
      <c r="C1664" s="439" t="s">
        <v>621</v>
      </c>
      <c r="D1664" s="449" t="s">
        <v>93</v>
      </c>
      <c r="E1664" s="451">
        <v>0.3982</v>
      </c>
    </row>
    <row r="1665" spans="1:5" x14ac:dyDescent="0.25">
      <c r="A1665" s="439"/>
      <c r="B1665" s="449">
        <v>93433</v>
      </c>
      <c r="C1665" s="439" t="s">
        <v>488</v>
      </c>
      <c r="D1665" s="449" t="s">
        <v>92</v>
      </c>
      <c r="E1665" s="451">
        <v>5.1200000000000002E-2</v>
      </c>
    </row>
    <row r="1666" spans="1:5" x14ac:dyDescent="0.25">
      <c r="A1666" s="439"/>
      <c r="B1666" s="449">
        <v>95122</v>
      </c>
      <c r="C1666" s="439" t="s">
        <v>623</v>
      </c>
      <c r="D1666" s="449" t="s">
        <v>93</v>
      </c>
      <c r="E1666" s="451">
        <v>0.59040000000000004</v>
      </c>
    </row>
    <row r="1667" spans="1:5" x14ac:dyDescent="0.25">
      <c r="A1667" s="439"/>
      <c r="B1667" s="449">
        <v>95121</v>
      </c>
      <c r="C1667" s="439" t="s">
        <v>490</v>
      </c>
      <c r="D1667" s="449" t="s">
        <v>92</v>
      </c>
      <c r="E1667" s="451">
        <v>0.36420000000000002</v>
      </c>
    </row>
    <row r="1668" spans="1:5" x14ac:dyDescent="0.25">
      <c r="A1668" s="439"/>
      <c r="B1668" s="449">
        <v>5841</v>
      </c>
      <c r="C1668" s="439" t="s">
        <v>525</v>
      </c>
      <c r="D1668" s="449" t="s">
        <v>93</v>
      </c>
      <c r="E1668" s="451">
        <v>0</v>
      </c>
    </row>
    <row r="1669" spans="1:5" x14ac:dyDescent="0.25">
      <c r="A1669" s="439"/>
      <c r="B1669" s="449">
        <v>5839</v>
      </c>
      <c r="C1669" s="439" t="s">
        <v>393</v>
      </c>
      <c r="D1669" s="449" t="s">
        <v>92</v>
      </c>
      <c r="E1669" s="451">
        <v>0</v>
      </c>
    </row>
    <row r="1670" spans="1:5" x14ac:dyDescent="0.25">
      <c r="A1670" s="439"/>
      <c r="B1670" s="449">
        <v>90587</v>
      </c>
      <c r="C1670" s="439" t="s">
        <v>577</v>
      </c>
      <c r="D1670" s="449" t="s">
        <v>93</v>
      </c>
      <c r="E1670" s="451">
        <v>0</v>
      </c>
    </row>
    <row r="1671" spans="1:5" x14ac:dyDescent="0.25">
      <c r="A1671" s="439"/>
      <c r="B1671" s="449">
        <v>90586</v>
      </c>
      <c r="C1671" s="439" t="s">
        <v>446</v>
      </c>
      <c r="D1671" s="449" t="s">
        <v>92</v>
      </c>
      <c r="E1671" s="451">
        <v>0</v>
      </c>
    </row>
    <row r="1672" spans="1:5" x14ac:dyDescent="0.25">
      <c r="A1672" s="439"/>
      <c r="B1672" s="449">
        <v>106392</v>
      </c>
      <c r="C1672" s="439" t="s">
        <v>14091</v>
      </c>
      <c r="D1672" s="449" t="s">
        <v>93</v>
      </c>
      <c r="E1672" s="451">
        <v>0.2681</v>
      </c>
    </row>
    <row r="1673" spans="1:5" x14ac:dyDescent="0.25">
      <c r="A1673" s="439"/>
      <c r="B1673" s="449">
        <v>106389</v>
      </c>
      <c r="C1673" s="439" t="s">
        <v>14092</v>
      </c>
      <c r="D1673" s="449" t="s">
        <v>92</v>
      </c>
      <c r="E1673" s="451">
        <v>0.1043</v>
      </c>
    </row>
    <row r="1674" spans="1:5" x14ac:dyDescent="0.25">
      <c r="A1674" s="439"/>
      <c r="B1674" s="449">
        <v>106391</v>
      </c>
      <c r="C1674" s="439" t="s">
        <v>14093</v>
      </c>
      <c r="D1674" s="449" t="s">
        <v>93</v>
      </c>
      <c r="E1674" s="451">
        <v>0.13450000000000001</v>
      </c>
    </row>
    <row r="1675" spans="1:5" x14ac:dyDescent="0.25">
      <c r="A1675" s="439"/>
      <c r="B1675" s="449">
        <v>106388</v>
      </c>
      <c r="C1675" s="439" t="s">
        <v>14094</v>
      </c>
      <c r="D1675" s="449" t="s">
        <v>92</v>
      </c>
      <c r="E1675" s="451">
        <v>5.4699999999999999E-2</v>
      </c>
    </row>
    <row r="1676" spans="1:5" x14ac:dyDescent="0.25">
      <c r="A1676" s="439"/>
      <c r="B1676" s="449">
        <v>5837</v>
      </c>
      <c r="C1676" s="439" t="s">
        <v>524</v>
      </c>
      <c r="D1676" s="449" t="s">
        <v>93</v>
      </c>
      <c r="E1676" s="451">
        <v>0.23219999999999999</v>
      </c>
    </row>
    <row r="1677" spans="1:5" x14ac:dyDescent="0.25">
      <c r="A1677" s="439"/>
      <c r="B1677" s="449">
        <v>5835</v>
      </c>
      <c r="C1677" s="439" t="s">
        <v>392</v>
      </c>
      <c r="D1677" s="449" t="s">
        <v>92</v>
      </c>
      <c r="E1677" s="451">
        <v>9.3200000000000005E-2</v>
      </c>
    </row>
    <row r="1678" spans="1:5" x14ac:dyDescent="0.25">
      <c r="A1678" s="439"/>
      <c r="B1678" s="449">
        <v>89257</v>
      </c>
      <c r="C1678" s="439" t="s">
        <v>440</v>
      </c>
      <c r="D1678" s="449" t="s">
        <v>92</v>
      </c>
      <c r="E1678" s="451">
        <v>0.1075</v>
      </c>
    </row>
    <row r="1679" spans="1:5" x14ac:dyDescent="0.25">
      <c r="A1679" s="439"/>
      <c r="B1679" s="449">
        <v>89258</v>
      </c>
      <c r="C1679" s="439" t="s">
        <v>572</v>
      </c>
      <c r="D1679" s="449" t="s">
        <v>93</v>
      </c>
      <c r="E1679" s="451">
        <v>0.26950000000000002</v>
      </c>
    </row>
    <row r="1680" spans="1:5" x14ac:dyDescent="0.25">
      <c r="A1680" s="439"/>
      <c r="B1680" s="449">
        <v>106393</v>
      </c>
      <c r="C1680" s="439" t="s">
        <v>14095</v>
      </c>
      <c r="D1680" s="449" t="s">
        <v>93</v>
      </c>
      <c r="E1680" s="451">
        <v>0.2359</v>
      </c>
    </row>
    <row r="1681" spans="1:5" x14ac:dyDescent="0.25">
      <c r="A1681" s="439"/>
      <c r="B1681" s="449">
        <v>106390</v>
      </c>
      <c r="C1681" s="439" t="s">
        <v>14096</v>
      </c>
      <c r="D1681" s="449" t="s">
        <v>92</v>
      </c>
      <c r="E1681" s="451">
        <v>9.7900000000000001E-2</v>
      </c>
    </row>
    <row r="1682" spans="1:5" x14ac:dyDescent="0.25">
      <c r="A1682" s="439"/>
      <c r="B1682" s="449">
        <v>97621</v>
      </c>
      <c r="C1682" s="439" t="s">
        <v>4834</v>
      </c>
      <c r="D1682" s="449" t="s">
        <v>84</v>
      </c>
      <c r="E1682" s="451">
        <v>1</v>
      </c>
    </row>
    <row r="1683" spans="1:5" x14ac:dyDescent="0.25">
      <c r="A1683" s="439"/>
      <c r="B1683" s="449">
        <v>97622</v>
      </c>
      <c r="C1683" s="439" t="s">
        <v>4835</v>
      </c>
      <c r="D1683" s="449" t="s">
        <v>84</v>
      </c>
      <c r="E1683" s="451">
        <v>1</v>
      </c>
    </row>
    <row r="1684" spans="1:5" x14ac:dyDescent="0.25">
      <c r="A1684" s="439"/>
      <c r="B1684" s="449">
        <v>97623</v>
      </c>
      <c r="C1684" s="439" t="s">
        <v>4836</v>
      </c>
      <c r="D1684" s="449" t="s">
        <v>84</v>
      </c>
      <c r="E1684" s="451">
        <v>1</v>
      </c>
    </row>
    <row r="1685" spans="1:5" x14ac:dyDescent="0.25">
      <c r="A1685" s="439"/>
      <c r="B1685" s="449">
        <v>97624</v>
      </c>
      <c r="C1685" s="439" t="s">
        <v>4837</v>
      </c>
      <c r="D1685" s="449" t="s">
        <v>84</v>
      </c>
      <c r="E1685" s="451">
        <v>1</v>
      </c>
    </row>
    <row r="1686" spans="1:5" x14ac:dyDescent="0.25">
      <c r="A1686" s="439"/>
      <c r="B1686" s="449">
        <v>97625</v>
      </c>
      <c r="C1686" s="439" t="s">
        <v>4838</v>
      </c>
      <c r="D1686" s="449" t="s">
        <v>84</v>
      </c>
      <c r="E1686" s="451">
        <v>0.24929999999999999</v>
      </c>
    </row>
    <row r="1687" spans="1:5" x14ac:dyDescent="0.25">
      <c r="A1687" s="439"/>
      <c r="B1687" s="449">
        <v>104791</v>
      </c>
      <c r="C1687" s="439" t="s">
        <v>4880</v>
      </c>
      <c r="D1687" s="449" t="s">
        <v>71</v>
      </c>
      <c r="E1687" s="451">
        <v>0.86480000000000001</v>
      </c>
    </row>
    <row r="1688" spans="1:5" x14ac:dyDescent="0.25">
      <c r="A1688" s="439"/>
      <c r="B1688" s="449">
        <v>97631</v>
      </c>
      <c r="C1688" s="439" t="s">
        <v>4843</v>
      </c>
      <c r="D1688" s="449" t="s">
        <v>71</v>
      </c>
      <c r="E1688" s="451">
        <v>1</v>
      </c>
    </row>
    <row r="1689" spans="1:5" x14ac:dyDescent="0.25">
      <c r="A1689" s="439"/>
      <c r="B1689" s="449">
        <v>104796</v>
      </c>
      <c r="C1689" s="439" t="s">
        <v>4885</v>
      </c>
      <c r="D1689" s="449" t="s">
        <v>73</v>
      </c>
      <c r="E1689" s="451">
        <v>0.75890000000000002</v>
      </c>
    </row>
    <row r="1690" spans="1:5" x14ac:dyDescent="0.25">
      <c r="A1690" s="439"/>
      <c r="B1690" s="449">
        <v>97628</v>
      </c>
      <c r="C1690" s="439" t="s">
        <v>4841</v>
      </c>
      <c r="D1690" s="449" t="s">
        <v>84</v>
      </c>
      <c r="E1690" s="451">
        <v>1</v>
      </c>
    </row>
    <row r="1691" spans="1:5" x14ac:dyDescent="0.25">
      <c r="A1691" s="439"/>
      <c r="B1691" s="449">
        <v>97629</v>
      </c>
      <c r="C1691" s="439" t="s">
        <v>4842</v>
      </c>
      <c r="D1691" s="449" t="s">
        <v>84</v>
      </c>
      <c r="E1691" s="451">
        <v>0.69599999999999995</v>
      </c>
    </row>
    <row r="1692" spans="1:5" x14ac:dyDescent="0.25">
      <c r="A1692" s="439"/>
      <c r="B1692" s="449">
        <v>97626</v>
      </c>
      <c r="C1692" s="439" t="s">
        <v>4839</v>
      </c>
      <c r="D1692" s="449" t="s">
        <v>84</v>
      </c>
      <c r="E1692" s="451">
        <v>1</v>
      </c>
    </row>
    <row r="1693" spans="1:5" x14ac:dyDescent="0.25">
      <c r="A1693" s="439"/>
      <c r="B1693" s="449">
        <v>97627</v>
      </c>
      <c r="C1693" s="439" t="s">
        <v>4840</v>
      </c>
      <c r="D1693" s="449" t="s">
        <v>84</v>
      </c>
      <c r="E1693" s="451">
        <v>0.69610000000000005</v>
      </c>
    </row>
    <row r="1694" spans="1:5" x14ac:dyDescent="0.25">
      <c r="A1694" s="439"/>
      <c r="B1694" s="449">
        <v>104789</v>
      </c>
      <c r="C1694" s="439" t="s">
        <v>4878</v>
      </c>
      <c r="D1694" s="449" t="s">
        <v>84</v>
      </c>
      <c r="E1694" s="451">
        <v>1</v>
      </c>
    </row>
    <row r="1695" spans="1:5" x14ac:dyDescent="0.25">
      <c r="A1695" s="439"/>
      <c r="B1695" s="449">
        <v>104790</v>
      </c>
      <c r="C1695" s="439" t="s">
        <v>4879</v>
      </c>
      <c r="D1695" s="449" t="s">
        <v>84</v>
      </c>
      <c r="E1695" s="451">
        <v>0.60899999999999999</v>
      </c>
    </row>
    <row r="1696" spans="1:5" x14ac:dyDescent="0.25">
      <c r="A1696" s="439"/>
      <c r="B1696" s="449">
        <v>97633</v>
      </c>
      <c r="C1696" s="439" t="s">
        <v>4845</v>
      </c>
      <c r="D1696" s="449" t="s">
        <v>71</v>
      </c>
      <c r="E1696" s="451">
        <v>1</v>
      </c>
    </row>
    <row r="1697" spans="1:5" x14ac:dyDescent="0.25">
      <c r="A1697" s="439"/>
      <c r="B1697" s="449">
        <v>97634</v>
      </c>
      <c r="C1697" s="439" t="s">
        <v>4846</v>
      </c>
      <c r="D1697" s="449" t="s">
        <v>71</v>
      </c>
      <c r="E1697" s="451">
        <v>0.90529999999999999</v>
      </c>
    </row>
    <row r="1698" spans="1:5" x14ac:dyDescent="0.25">
      <c r="A1698" s="439"/>
      <c r="B1698" s="449">
        <v>97632</v>
      </c>
      <c r="C1698" s="439" t="s">
        <v>4844</v>
      </c>
      <c r="D1698" s="449" t="s">
        <v>73</v>
      </c>
      <c r="E1698" s="451">
        <v>1</v>
      </c>
    </row>
    <row r="1699" spans="1:5" x14ac:dyDescent="0.25">
      <c r="A1699" s="439"/>
      <c r="B1699" s="449">
        <v>97636</v>
      </c>
      <c r="C1699" s="439" t="s">
        <v>4848</v>
      </c>
      <c r="D1699" s="449" t="s">
        <v>71</v>
      </c>
      <c r="E1699" s="451">
        <v>0.48430000000000001</v>
      </c>
    </row>
    <row r="1700" spans="1:5" x14ac:dyDescent="0.25">
      <c r="A1700" s="439"/>
      <c r="B1700" s="449">
        <v>104797</v>
      </c>
      <c r="C1700" s="439" t="s">
        <v>4886</v>
      </c>
      <c r="D1700" s="449" t="s">
        <v>73</v>
      </c>
      <c r="E1700" s="451">
        <v>0.75900000000000001</v>
      </c>
    </row>
    <row r="1701" spans="1:5" x14ac:dyDescent="0.25">
      <c r="A1701" s="439"/>
      <c r="B1701" s="449">
        <v>104803</v>
      </c>
      <c r="C1701" s="439" t="s">
        <v>4892</v>
      </c>
      <c r="D1701" s="449" t="s">
        <v>73</v>
      </c>
      <c r="E1701" s="451">
        <v>1</v>
      </c>
    </row>
    <row r="1702" spans="1:5" x14ac:dyDescent="0.25">
      <c r="A1702" s="439"/>
      <c r="B1702" s="449">
        <v>97664</v>
      </c>
      <c r="C1702" s="439" t="s">
        <v>4875</v>
      </c>
      <c r="D1702" s="449" t="s">
        <v>60</v>
      </c>
      <c r="E1702" s="451">
        <v>1</v>
      </c>
    </row>
    <row r="1703" spans="1:5" x14ac:dyDescent="0.25">
      <c r="A1703" s="439"/>
      <c r="B1703" s="449">
        <v>104801</v>
      </c>
      <c r="C1703" s="439" t="s">
        <v>4890</v>
      </c>
      <c r="D1703" s="449" t="s">
        <v>71</v>
      </c>
      <c r="E1703" s="451">
        <v>1</v>
      </c>
    </row>
    <row r="1704" spans="1:5" x14ac:dyDescent="0.25">
      <c r="A1704" s="439"/>
      <c r="B1704" s="449">
        <v>97661</v>
      </c>
      <c r="C1704" s="439" t="s">
        <v>4872</v>
      </c>
      <c r="D1704" s="449" t="s">
        <v>73</v>
      </c>
      <c r="E1704" s="451">
        <v>1</v>
      </c>
    </row>
    <row r="1705" spans="1:5" x14ac:dyDescent="0.25">
      <c r="A1705" s="439"/>
      <c r="B1705" s="449">
        <v>104794</v>
      </c>
      <c r="C1705" s="439" t="s">
        <v>4883</v>
      </c>
      <c r="D1705" s="449" t="s">
        <v>73</v>
      </c>
      <c r="E1705" s="451">
        <v>1</v>
      </c>
    </row>
    <row r="1706" spans="1:5" x14ac:dyDescent="0.25">
      <c r="A1706" s="439"/>
      <c r="B1706" s="449">
        <v>104795</v>
      </c>
      <c r="C1706" s="439" t="s">
        <v>4884</v>
      </c>
      <c r="D1706" s="449" t="s">
        <v>73</v>
      </c>
      <c r="E1706" s="451">
        <v>1</v>
      </c>
    </row>
    <row r="1707" spans="1:5" x14ac:dyDescent="0.25">
      <c r="A1707" s="439"/>
      <c r="B1707" s="449">
        <v>104792</v>
      </c>
      <c r="C1707" s="439" t="s">
        <v>4881</v>
      </c>
      <c r="D1707" s="449" t="s">
        <v>73</v>
      </c>
      <c r="E1707" s="451">
        <v>1</v>
      </c>
    </row>
    <row r="1708" spans="1:5" x14ac:dyDescent="0.25">
      <c r="A1708" s="439"/>
      <c r="B1708" s="449">
        <v>104793</v>
      </c>
      <c r="C1708" s="439" t="s">
        <v>4882</v>
      </c>
      <c r="D1708" s="449" t="s">
        <v>73</v>
      </c>
      <c r="E1708" s="451">
        <v>1</v>
      </c>
    </row>
    <row r="1709" spans="1:5" x14ac:dyDescent="0.25">
      <c r="A1709" s="439"/>
      <c r="B1709" s="449">
        <v>104800</v>
      </c>
      <c r="C1709" s="439" t="s">
        <v>4889</v>
      </c>
      <c r="D1709" s="449" t="s">
        <v>73</v>
      </c>
      <c r="E1709" s="451">
        <v>1</v>
      </c>
    </row>
    <row r="1710" spans="1:5" x14ac:dyDescent="0.25">
      <c r="A1710" s="439"/>
      <c r="B1710" s="449">
        <v>97638</v>
      </c>
      <c r="C1710" s="439" t="s">
        <v>4850</v>
      </c>
      <c r="D1710" s="449" t="s">
        <v>71</v>
      </c>
      <c r="E1710" s="451">
        <v>1</v>
      </c>
    </row>
    <row r="1711" spans="1:5" x14ac:dyDescent="0.25">
      <c r="A1711" s="439"/>
      <c r="B1711" s="449">
        <v>97641</v>
      </c>
      <c r="C1711" s="439" t="s">
        <v>4853</v>
      </c>
      <c r="D1711" s="449" t="s">
        <v>71</v>
      </c>
      <c r="E1711" s="451">
        <v>1</v>
      </c>
    </row>
    <row r="1712" spans="1:5" x14ac:dyDescent="0.25">
      <c r="A1712" s="439"/>
      <c r="B1712" s="449">
        <v>97640</v>
      </c>
      <c r="C1712" s="439" t="s">
        <v>4852</v>
      </c>
      <c r="D1712" s="449" t="s">
        <v>71</v>
      </c>
      <c r="E1712" s="451">
        <v>1</v>
      </c>
    </row>
    <row r="1713" spans="1:5" x14ac:dyDescent="0.25">
      <c r="A1713" s="439"/>
      <c r="B1713" s="449">
        <v>97660</v>
      </c>
      <c r="C1713" s="439" t="s">
        <v>4871</v>
      </c>
      <c r="D1713" s="449" t="s">
        <v>60</v>
      </c>
      <c r="E1713" s="451">
        <v>1</v>
      </c>
    </row>
    <row r="1714" spans="1:5" x14ac:dyDescent="0.25">
      <c r="A1714" s="439"/>
      <c r="B1714" s="449">
        <v>97645</v>
      </c>
      <c r="C1714" s="439" t="s">
        <v>4857</v>
      </c>
      <c r="D1714" s="449" t="s">
        <v>71</v>
      </c>
      <c r="E1714" s="451">
        <v>1</v>
      </c>
    </row>
    <row r="1715" spans="1:5" x14ac:dyDescent="0.25">
      <c r="A1715" s="439"/>
      <c r="B1715" s="449">
        <v>97663</v>
      </c>
      <c r="C1715" s="439" t="s">
        <v>4874</v>
      </c>
      <c r="D1715" s="449" t="s">
        <v>60</v>
      </c>
      <c r="E1715" s="451">
        <v>1</v>
      </c>
    </row>
    <row r="1716" spans="1:5" x14ac:dyDescent="0.25">
      <c r="A1716" s="439"/>
      <c r="B1716" s="449">
        <v>97665</v>
      </c>
      <c r="C1716" s="439" t="s">
        <v>4876</v>
      </c>
      <c r="D1716" s="449" t="s">
        <v>60</v>
      </c>
      <c r="E1716" s="451">
        <v>1</v>
      </c>
    </row>
    <row r="1717" spans="1:5" x14ac:dyDescent="0.25">
      <c r="A1717" s="439"/>
      <c r="B1717" s="449">
        <v>97666</v>
      </c>
      <c r="C1717" s="439" t="s">
        <v>4877</v>
      </c>
      <c r="D1717" s="449" t="s">
        <v>60</v>
      </c>
      <c r="E1717" s="451">
        <v>1</v>
      </c>
    </row>
    <row r="1718" spans="1:5" x14ac:dyDescent="0.25">
      <c r="A1718" s="439"/>
      <c r="B1718" s="449">
        <v>97635</v>
      </c>
      <c r="C1718" s="439" t="s">
        <v>4847</v>
      </c>
      <c r="D1718" s="449" t="s">
        <v>71</v>
      </c>
      <c r="E1718" s="451">
        <v>1</v>
      </c>
    </row>
    <row r="1719" spans="1:5" x14ac:dyDescent="0.25">
      <c r="A1719" s="439"/>
      <c r="B1719" s="449">
        <v>97643</v>
      </c>
      <c r="C1719" s="439" t="s">
        <v>4855</v>
      </c>
      <c r="D1719" s="449" t="s">
        <v>71</v>
      </c>
      <c r="E1719" s="451">
        <v>1</v>
      </c>
    </row>
    <row r="1720" spans="1:5" x14ac:dyDescent="0.25">
      <c r="A1720" s="439"/>
      <c r="B1720" s="449">
        <v>104799</v>
      </c>
      <c r="C1720" s="439" t="s">
        <v>4888</v>
      </c>
      <c r="D1720" s="449" t="s">
        <v>71</v>
      </c>
      <c r="E1720" s="451">
        <v>1</v>
      </c>
    </row>
    <row r="1721" spans="1:5" x14ac:dyDescent="0.25">
      <c r="A1721" s="439"/>
      <c r="B1721" s="449">
        <v>97639</v>
      </c>
      <c r="C1721" s="439" t="s">
        <v>4851</v>
      </c>
      <c r="D1721" s="449" t="s">
        <v>71</v>
      </c>
      <c r="E1721" s="451">
        <v>1</v>
      </c>
    </row>
    <row r="1722" spans="1:5" x14ac:dyDescent="0.25">
      <c r="A1722" s="439"/>
      <c r="B1722" s="449">
        <v>97644</v>
      </c>
      <c r="C1722" s="439" t="s">
        <v>4856</v>
      </c>
      <c r="D1722" s="449" t="s">
        <v>71</v>
      </c>
      <c r="E1722" s="451">
        <v>1</v>
      </c>
    </row>
    <row r="1723" spans="1:5" x14ac:dyDescent="0.25">
      <c r="A1723" s="439"/>
      <c r="B1723" s="449">
        <v>97648</v>
      </c>
      <c r="C1723" s="439" t="s">
        <v>4859</v>
      </c>
      <c r="D1723" s="449" t="s">
        <v>71</v>
      </c>
      <c r="E1723" s="451">
        <v>1</v>
      </c>
    </row>
    <row r="1724" spans="1:5" x14ac:dyDescent="0.25">
      <c r="A1724" s="439"/>
      <c r="B1724" s="449">
        <v>104798</v>
      </c>
      <c r="C1724" s="439" t="s">
        <v>4887</v>
      </c>
      <c r="D1724" s="449" t="s">
        <v>60</v>
      </c>
      <c r="E1724" s="451">
        <v>1</v>
      </c>
    </row>
    <row r="1725" spans="1:5" x14ac:dyDescent="0.25">
      <c r="A1725" s="439"/>
      <c r="B1725" s="449">
        <v>97637</v>
      </c>
      <c r="C1725" s="439" t="s">
        <v>4849</v>
      </c>
      <c r="D1725" s="449" t="s">
        <v>71</v>
      </c>
      <c r="E1725" s="451">
        <v>1</v>
      </c>
    </row>
    <row r="1726" spans="1:5" x14ac:dyDescent="0.25">
      <c r="A1726" s="439"/>
      <c r="B1726" s="449">
        <v>104802</v>
      </c>
      <c r="C1726" s="439" t="s">
        <v>4891</v>
      </c>
      <c r="D1726" s="449" t="s">
        <v>71</v>
      </c>
      <c r="E1726" s="451">
        <v>1</v>
      </c>
    </row>
    <row r="1727" spans="1:5" x14ac:dyDescent="0.25">
      <c r="A1727" s="439"/>
      <c r="B1727" s="449">
        <v>97647</v>
      </c>
      <c r="C1727" s="439" t="s">
        <v>4858</v>
      </c>
      <c r="D1727" s="449" t="s">
        <v>71</v>
      </c>
      <c r="E1727" s="451">
        <v>1</v>
      </c>
    </row>
    <row r="1728" spans="1:5" x14ac:dyDescent="0.25">
      <c r="A1728" s="439"/>
      <c r="B1728" s="449">
        <v>97649</v>
      </c>
      <c r="C1728" s="439" t="s">
        <v>4860</v>
      </c>
      <c r="D1728" s="449" t="s">
        <v>71</v>
      </c>
      <c r="E1728" s="451">
        <v>0.8569</v>
      </c>
    </row>
    <row r="1729" spans="1:5" x14ac:dyDescent="0.25">
      <c r="A1729" s="439"/>
      <c r="B1729" s="449">
        <v>97652</v>
      </c>
      <c r="C1729" s="439" t="s">
        <v>4863</v>
      </c>
      <c r="D1729" s="449" t="s">
        <v>60</v>
      </c>
      <c r="E1729" s="451">
        <v>1</v>
      </c>
    </row>
    <row r="1730" spans="1:5" x14ac:dyDescent="0.25">
      <c r="A1730" s="439"/>
      <c r="B1730" s="449">
        <v>97654</v>
      </c>
      <c r="C1730" s="439" t="s">
        <v>4865</v>
      </c>
      <c r="D1730" s="449" t="s">
        <v>60</v>
      </c>
      <c r="E1730" s="451">
        <v>0.47320000000000001</v>
      </c>
    </row>
    <row r="1731" spans="1:5" x14ac:dyDescent="0.25">
      <c r="A1731" s="439"/>
      <c r="B1731" s="449">
        <v>97651</v>
      </c>
      <c r="C1731" s="439" t="s">
        <v>4862</v>
      </c>
      <c r="D1731" s="449" t="s">
        <v>60</v>
      </c>
      <c r="E1731" s="451">
        <v>1</v>
      </c>
    </row>
    <row r="1732" spans="1:5" x14ac:dyDescent="0.25">
      <c r="A1732" s="439"/>
      <c r="B1732" s="449">
        <v>97653</v>
      </c>
      <c r="C1732" s="439" t="s">
        <v>4864</v>
      </c>
      <c r="D1732" s="449" t="s">
        <v>60</v>
      </c>
      <c r="E1732" s="451">
        <v>0.35039999999999999</v>
      </c>
    </row>
    <row r="1733" spans="1:5" x14ac:dyDescent="0.25">
      <c r="A1733" s="439"/>
      <c r="B1733" s="449">
        <v>97657</v>
      </c>
      <c r="C1733" s="439" t="s">
        <v>4868</v>
      </c>
      <c r="D1733" s="449" t="s">
        <v>60</v>
      </c>
      <c r="E1733" s="451">
        <v>0.53769999999999996</v>
      </c>
    </row>
    <row r="1734" spans="1:5" x14ac:dyDescent="0.25">
      <c r="A1734" s="439"/>
      <c r="B1734" s="449">
        <v>97659</v>
      </c>
      <c r="C1734" s="439" t="s">
        <v>4870</v>
      </c>
      <c r="D1734" s="449" t="s">
        <v>60</v>
      </c>
      <c r="E1734" s="451">
        <v>0.46510000000000001</v>
      </c>
    </row>
    <row r="1735" spans="1:5" x14ac:dyDescent="0.25">
      <c r="A1735" s="439"/>
      <c r="B1735" s="449">
        <v>97656</v>
      </c>
      <c r="C1735" s="439" t="s">
        <v>4867</v>
      </c>
      <c r="D1735" s="449" t="s">
        <v>60</v>
      </c>
      <c r="E1735" s="451">
        <v>0.53779999999999994</v>
      </c>
    </row>
    <row r="1736" spans="1:5" x14ac:dyDescent="0.25">
      <c r="A1736" s="439"/>
      <c r="B1736" s="449">
        <v>97658</v>
      </c>
      <c r="C1736" s="439" t="s">
        <v>4869</v>
      </c>
      <c r="D1736" s="449" t="s">
        <v>60</v>
      </c>
      <c r="E1736" s="451">
        <v>0.4027</v>
      </c>
    </row>
    <row r="1737" spans="1:5" x14ac:dyDescent="0.25">
      <c r="A1737" s="439"/>
      <c r="B1737" s="449">
        <v>97650</v>
      </c>
      <c r="C1737" s="439" t="s">
        <v>4861</v>
      </c>
      <c r="D1737" s="449" t="s">
        <v>71</v>
      </c>
      <c r="E1737" s="451">
        <v>1</v>
      </c>
    </row>
    <row r="1738" spans="1:5" x14ac:dyDescent="0.25">
      <c r="A1738" s="439"/>
      <c r="B1738" s="449">
        <v>97642</v>
      </c>
      <c r="C1738" s="439" t="s">
        <v>4854</v>
      </c>
      <c r="D1738" s="449" t="s">
        <v>71</v>
      </c>
      <c r="E1738" s="451">
        <v>1</v>
      </c>
    </row>
    <row r="1739" spans="1:5" x14ac:dyDescent="0.25">
      <c r="A1739" s="439"/>
      <c r="B1739" s="449">
        <v>97655</v>
      </c>
      <c r="C1739" s="439" t="s">
        <v>4866</v>
      </c>
      <c r="D1739" s="449" t="s">
        <v>71</v>
      </c>
      <c r="E1739" s="451">
        <v>0.46600000000000003</v>
      </c>
    </row>
    <row r="1740" spans="1:5" x14ac:dyDescent="0.25">
      <c r="A1740" s="439"/>
      <c r="B1740" s="449">
        <v>97662</v>
      </c>
      <c r="C1740" s="439" t="s">
        <v>4873</v>
      </c>
      <c r="D1740" s="449" t="s">
        <v>73</v>
      </c>
      <c r="E1740" s="451">
        <v>1</v>
      </c>
    </row>
    <row r="1741" spans="1:5" x14ac:dyDescent="0.25">
      <c r="A1741" s="439"/>
      <c r="B1741" s="449">
        <v>92712</v>
      </c>
      <c r="C1741" s="439" t="s">
        <v>1035</v>
      </c>
      <c r="D1741" s="449" t="s">
        <v>69</v>
      </c>
      <c r="E1741" s="451">
        <v>0</v>
      </c>
    </row>
    <row r="1742" spans="1:5" x14ac:dyDescent="0.25">
      <c r="A1742" s="439"/>
      <c r="B1742" s="449">
        <v>92713</v>
      </c>
      <c r="C1742" s="439" t="s">
        <v>1036</v>
      </c>
      <c r="D1742" s="449" t="s">
        <v>69</v>
      </c>
      <c r="E1742" s="451">
        <v>0</v>
      </c>
    </row>
    <row r="1743" spans="1:5" x14ac:dyDescent="0.25">
      <c r="A1743" s="439"/>
      <c r="B1743" s="449">
        <v>92714</v>
      </c>
      <c r="C1743" s="439" t="s">
        <v>1037</v>
      </c>
      <c r="D1743" s="449" t="s">
        <v>69</v>
      </c>
      <c r="E1743" s="451">
        <v>0</v>
      </c>
    </row>
    <row r="1744" spans="1:5" x14ac:dyDescent="0.25">
      <c r="A1744" s="439"/>
      <c r="B1744" s="449">
        <v>92715</v>
      </c>
      <c r="C1744" s="439" t="s">
        <v>1038</v>
      </c>
      <c r="D1744" s="449" t="s">
        <v>69</v>
      </c>
      <c r="E1744" s="451">
        <v>0</v>
      </c>
    </row>
    <row r="1745" spans="1:5" x14ac:dyDescent="0.25">
      <c r="A1745" s="439"/>
      <c r="B1745" s="449">
        <v>103666</v>
      </c>
      <c r="C1745" s="439" t="s">
        <v>1216</v>
      </c>
      <c r="D1745" s="449" t="s">
        <v>69</v>
      </c>
      <c r="E1745" s="451">
        <v>0</v>
      </c>
    </row>
    <row r="1746" spans="1:5" x14ac:dyDescent="0.25">
      <c r="A1746" s="439"/>
      <c r="B1746" s="449">
        <v>89212</v>
      </c>
      <c r="C1746" s="439" t="s">
        <v>822</v>
      </c>
      <c r="D1746" s="449" t="s">
        <v>69</v>
      </c>
      <c r="E1746" s="451">
        <v>0</v>
      </c>
    </row>
    <row r="1747" spans="1:5" x14ac:dyDescent="0.25">
      <c r="A1747" s="439"/>
      <c r="B1747" s="449">
        <v>89213</v>
      </c>
      <c r="C1747" s="439" t="s">
        <v>823</v>
      </c>
      <c r="D1747" s="449" t="s">
        <v>69</v>
      </c>
      <c r="E1747" s="451">
        <v>0</v>
      </c>
    </row>
    <row r="1748" spans="1:5" x14ac:dyDescent="0.25">
      <c r="A1748" s="439"/>
      <c r="B1748" s="449">
        <v>89214</v>
      </c>
      <c r="C1748" s="439" t="s">
        <v>824</v>
      </c>
      <c r="D1748" s="449" t="s">
        <v>69</v>
      </c>
      <c r="E1748" s="451">
        <v>0</v>
      </c>
    </row>
    <row r="1749" spans="1:5" x14ac:dyDescent="0.25">
      <c r="A1749" s="439"/>
      <c r="B1749" s="449">
        <v>89215</v>
      </c>
      <c r="C1749" s="439" t="s">
        <v>825</v>
      </c>
      <c r="D1749" s="449" t="s">
        <v>69</v>
      </c>
      <c r="E1749" s="451">
        <v>0</v>
      </c>
    </row>
    <row r="1750" spans="1:5" x14ac:dyDescent="0.25">
      <c r="A1750" s="439"/>
      <c r="B1750" s="449">
        <v>87441</v>
      </c>
      <c r="C1750" s="439" t="s">
        <v>750</v>
      </c>
      <c r="D1750" s="449" t="s">
        <v>69</v>
      </c>
      <c r="E1750" s="451">
        <v>0</v>
      </c>
    </row>
    <row r="1751" spans="1:5" x14ac:dyDescent="0.25">
      <c r="A1751" s="439"/>
      <c r="B1751" s="449">
        <v>87442</v>
      </c>
      <c r="C1751" s="439" t="s">
        <v>751</v>
      </c>
      <c r="D1751" s="449" t="s">
        <v>69</v>
      </c>
      <c r="E1751" s="451">
        <v>0</v>
      </c>
    </row>
    <row r="1752" spans="1:5" x14ac:dyDescent="0.25">
      <c r="A1752" s="439"/>
      <c r="B1752" s="449">
        <v>87443</v>
      </c>
      <c r="C1752" s="439" t="s">
        <v>752</v>
      </c>
      <c r="D1752" s="449" t="s">
        <v>69</v>
      </c>
      <c r="E1752" s="451">
        <v>0</v>
      </c>
    </row>
    <row r="1753" spans="1:5" x14ac:dyDescent="0.25">
      <c r="A1753" s="439"/>
      <c r="B1753" s="449">
        <v>87444</v>
      </c>
      <c r="C1753" s="439" t="s">
        <v>753</v>
      </c>
      <c r="D1753" s="449" t="s">
        <v>69</v>
      </c>
      <c r="E1753" s="451">
        <v>0</v>
      </c>
    </row>
    <row r="1754" spans="1:5" x14ac:dyDescent="0.25">
      <c r="A1754" s="439"/>
      <c r="B1754" s="449">
        <v>93229</v>
      </c>
      <c r="C1754" s="439" t="s">
        <v>1047</v>
      </c>
      <c r="D1754" s="449" t="s">
        <v>69</v>
      </c>
      <c r="E1754" s="451">
        <v>0</v>
      </c>
    </row>
    <row r="1755" spans="1:5" x14ac:dyDescent="0.25">
      <c r="A1755" s="439"/>
      <c r="B1755" s="449">
        <v>93230</v>
      </c>
      <c r="C1755" s="439" t="s">
        <v>1048</v>
      </c>
      <c r="D1755" s="449" t="s">
        <v>69</v>
      </c>
      <c r="E1755" s="451">
        <v>0</v>
      </c>
    </row>
    <row r="1756" spans="1:5" x14ac:dyDescent="0.25">
      <c r="A1756" s="439"/>
      <c r="B1756" s="449">
        <v>93231</v>
      </c>
      <c r="C1756" s="439" t="s">
        <v>1049</v>
      </c>
      <c r="D1756" s="449" t="s">
        <v>69</v>
      </c>
      <c r="E1756" s="451">
        <v>0</v>
      </c>
    </row>
    <row r="1757" spans="1:5" x14ac:dyDescent="0.25">
      <c r="A1757" s="439"/>
      <c r="B1757" s="449">
        <v>93232</v>
      </c>
      <c r="C1757" s="439" t="s">
        <v>1050</v>
      </c>
      <c r="D1757" s="449" t="s">
        <v>69</v>
      </c>
      <c r="E1757" s="451">
        <v>0</v>
      </c>
    </row>
    <row r="1758" spans="1:5" x14ac:dyDescent="0.25">
      <c r="A1758" s="439"/>
      <c r="B1758" s="449">
        <v>102951</v>
      </c>
      <c r="C1758" s="439" t="s">
        <v>1202</v>
      </c>
      <c r="D1758" s="449" t="s">
        <v>69</v>
      </c>
      <c r="E1758" s="451">
        <v>0</v>
      </c>
    </row>
    <row r="1759" spans="1:5" x14ac:dyDescent="0.25">
      <c r="A1759" s="439"/>
      <c r="B1759" s="449">
        <v>88826</v>
      </c>
      <c r="C1759" s="439" t="s">
        <v>776</v>
      </c>
      <c r="D1759" s="449" t="s">
        <v>69</v>
      </c>
      <c r="E1759" s="451">
        <v>0</v>
      </c>
    </row>
    <row r="1760" spans="1:5" x14ac:dyDescent="0.25">
      <c r="A1760" s="439"/>
      <c r="B1760" s="449">
        <v>88827</v>
      </c>
      <c r="C1760" s="439" t="s">
        <v>777</v>
      </c>
      <c r="D1760" s="449" t="s">
        <v>69</v>
      </c>
      <c r="E1760" s="451">
        <v>0</v>
      </c>
    </row>
    <row r="1761" spans="1:5" x14ac:dyDescent="0.25">
      <c r="A1761" s="439"/>
      <c r="B1761" s="449">
        <v>88828</v>
      </c>
      <c r="C1761" s="439" t="s">
        <v>778</v>
      </c>
      <c r="D1761" s="449" t="s">
        <v>69</v>
      </c>
      <c r="E1761" s="451">
        <v>0</v>
      </c>
    </row>
    <row r="1762" spans="1:5" x14ac:dyDescent="0.25">
      <c r="A1762" s="439"/>
      <c r="B1762" s="449">
        <v>88829</v>
      </c>
      <c r="C1762" s="439" t="s">
        <v>779</v>
      </c>
      <c r="D1762" s="449" t="s">
        <v>69</v>
      </c>
      <c r="E1762" s="451">
        <v>0</v>
      </c>
    </row>
    <row r="1763" spans="1:5" x14ac:dyDescent="0.25">
      <c r="A1763" s="439"/>
      <c r="B1763" s="449">
        <v>89221</v>
      </c>
      <c r="C1763" s="439" t="s">
        <v>826</v>
      </c>
      <c r="D1763" s="449" t="s">
        <v>69</v>
      </c>
      <c r="E1763" s="451">
        <v>0</v>
      </c>
    </row>
    <row r="1764" spans="1:5" x14ac:dyDescent="0.25">
      <c r="A1764" s="439"/>
      <c r="B1764" s="449">
        <v>89222</v>
      </c>
      <c r="C1764" s="439" t="s">
        <v>827</v>
      </c>
      <c r="D1764" s="449" t="s">
        <v>69</v>
      </c>
      <c r="E1764" s="451">
        <v>0</v>
      </c>
    </row>
    <row r="1765" spans="1:5" x14ac:dyDescent="0.25">
      <c r="A1765" s="439"/>
      <c r="B1765" s="449">
        <v>89223</v>
      </c>
      <c r="C1765" s="439" t="s">
        <v>828</v>
      </c>
      <c r="D1765" s="449" t="s">
        <v>69</v>
      </c>
      <c r="E1765" s="451">
        <v>0</v>
      </c>
    </row>
    <row r="1766" spans="1:5" x14ac:dyDescent="0.25">
      <c r="A1766" s="439"/>
      <c r="B1766" s="449">
        <v>89224</v>
      </c>
      <c r="C1766" s="439" t="s">
        <v>829</v>
      </c>
      <c r="D1766" s="449" t="s">
        <v>69</v>
      </c>
      <c r="E1766" s="451">
        <v>0</v>
      </c>
    </row>
    <row r="1767" spans="1:5" x14ac:dyDescent="0.25">
      <c r="A1767" s="439"/>
      <c r="B1767" s="449">
        <v>89274</v>
      </c>
      <c r="C1767" s="439" t="s">
        <v>861</v>
      </c>
      <c r="D1767" s="449" t="s">
        <v>69</v>
      </c>
      <c r="E1767" s="451">
        <v>0</v>
      </c>
    </row>
    <row r="1768" spans="1:5" x14ac:dyDescent="0.25">
      <c r="A1768" s="439"/>
      <c r="B1768" s="449">
        <v>89275</v>
      </c>
      <c r="C1768" s="439" t="s">
        <v>862</v>
      </c>
      <c r="D1768" s="449" t="s">
        <v>69</v>
      </c>
      <c r="E1768" s="451">
        <v>0</v>
      </c>
    </row>
    <row r="1769" spans="1:5" x14ac:dyDescent="0.25">
      <c r="A1769" s="439"/>
      <c r="B1769" s="449">
        <v>89276</v>
      </c>
      <c r="C1769" s="439" t="s">
        <v>863</v>
      </c>
      <c r="D1769" s="449" t="s">
        <v>69</v>
      </c>
      <c r="E1769" s="451">
        <v>0</v>
      </c>
    </row>
    <row r="1770" spans="1:5" x14ac:dyDescent="0.25">
      <c r="A1770" s="439"/>
      <c r="B1770" s="449">
        <v>89277</v>
      </c>
      <c r="C1770" s="439" t="s">
        <v>864</v>
      </c>
      <c r="D1770" s="449" t="s">
        <v>69</v>
      </c>
      <c r="E1770" s="451">
        <v>0</v>
      </c>
    </row>
    <row r="1771" spans="1:5" x14ac:dyDescent="0.25">
      <c r="A1771" s="439"/>
      <c r="B1771" s="449">
        <v>90646</v>
      </c>
      <c r="C1771" s="439" t="s">
        <v>897</v>
      </c>
      <c r="D1771" s="449" t="s">
        <v>69</v>
      </c>
      <c r="E1771" s="451">
        <v>0</v>
      </c>
    </row>
    <row r="1772" spans="1:5" x14ac:dyDescent="0.25">
      <c r="A1772" s="439"/>
      <c r="B1772" s="449">
        <v>90647</v>
      </c>
      <c r="C1772" s="439" t="s">
        <v>898</v>
      </c>
      <c r="D1772" s="449" t="s">
        <v>69</v>
      </c>
      <c r="E1772" s="451">
        <v>0</v>
      </c>
    </row>
    <row r="1773" spans="1:5" x14ac:dyDescent="0.25">
      <c r="A1773" s="439"/>
      <c r="B1773" s="449">
        <v>90648</v>
      </c>
      <c r="C1773" s="439" t="s">
        <v>899</v>
      </c>
      <c r="D1773" s="449" t="s">
        <v>69</v>
      </c>
      <c r="E1773" s="451">
        <v>0</v>
      </c>
    </row>
    <row r="1774" spans="1:5" x14ac:dyDescent="0.25">
      <c r="A1774" s="439"/>
      <c r="B1774" s="449">
        <v>90649</v>
      </c>
      <c r="C1774" s="439" t="s">
        <v>900</v>
      </c>
      <c r="D1774" s="449" t="s">
        <v>69</v>
      </c>
      <c r="E1774" s="451">
        <v>0</v>
      </c>
    </row>
    <row r="1775" spans="1:5" x14ac:dyDescent="0.25">
      <c r="A1775" s="439"/>
      <c r="B1775" s="449">
        <v>106099</v>
      </c>
      <c r="C1775" s="439" t="s">
        <v>12705</v>
      </c>
      <c r="D1775" s="449" t="s">
        <v>69</v>
      </c>
      <c r="E1775" s="451">
        <v>0</v>
      </c>
    </row>
    <row r="1776" spans="1:5" x14ac:dyDescent="0.25">
      <c r="A1776" s="439"/>
      <c r="B1776" s="449">
        <v>90652</v>
      </c>
      <c r="C1776" s="439" t="s">
        <v>901</v>
      </c>
      <c r="D1776" s="449" t="s">
        <v>69</v>
      </c>
      <c r="E1776" s="451">
        <v>0</v>
      </c>
    </row>
    <row r="1777" spans="1:5" x14ac:dyDescent="0.25">
      <c r="A1777" s="439"/>
      <c r="B1777" s="449">
        <v>90653</v>
      </c>
      <c r="C1777" s="439" t="s">
        <v>902</v>
      </c>
      <c r="D1777" s="449" t="s">
        <v>69</v>
      </c>
      <c r="E1777" s="451">
        <v>0</v>
      </c>
    </row>
    <row r="1778" spans="1:5" x14ac:dyDescent="0.25">
      <c r="A1778" s="439"/>
      <c r="B1778" s="449">
        <v>90654</v>
      </c>
      <c r="C1778" s="439" t="s">
        <v>903</v>
      </c>
      <c r="D1778" s="449" t="s">
        <v>69</v>
      </c>
      <c r="E1778" s="451">
        <v>0</v>
      </c>
    </row>
    <row r="1779" spans="1:5" x14ac:dyDescent="0.25">
      <c r="A1779" s="439"/>
      <c r="B1779" s="449">
        <v>90655</v>
      </c>
      <c r="C1779" s="439" t="s">
        <v>904</v>
      </c>
      <c r="D1779" s="449" t="s">
        <v>69</v>
      </c>
      <c r="E1779" s="451">
        <v>0</v>
      </c>
    </row>
    <row r="1780" spans="1:5" x14ac:dyDescent="0.25">
      <c r="A1780" s="439"/>
      <c r="B1780" s="449">
        <v>90658</v>
      </c>
      <c r="C1780" s="439" t="s">
        <v>905</v>
      </c>
      <c r="D1780" s="449" t="s">
        <v>69</v>
      </c>
      <c r="E1780" s="451">
        <v>0</v>
      </c>
    </row>
    <row r="1781" spans="1:5" x14ac:dyDescent="0.25">
      <c r="A1781" s="439"/>
      <c r="B1781" s="449">
        <v>90659</v>
      </c>
      <c r="C1781" s="439" t="s">
        <v>906</v>
      </c>
      <c r="D1781" s="449" t="s">
        <v>69</v>
      </c>
      <c r="E1781" s="451">
        <v>0</v>
      </c>
    </row>
    <row r="1782" spans="1:5" x14ac:dyDescent="0.25">
      <c r="A1782" s="439"/>
      <c r="B1782" s="449">
        <v>90660</v>
      </c>
      <c r="C1782" s="439" t="s">
        <v>907</v>
      </c>
      <c r="D1782" s="449" t="s">
        <v>69</v>
      </c>
      <c r="E1782" s="451">
        <v>0</v>
      </c>
    </row>
    <row r="1783" spans="1:5" x14ac:dyDescent="0.25">
      <c r="A1783" s="439"/>
      <c r="B1783" s="449">
        <v>90661</v>
      </c>
      <c r="C1783" s="439" t="s">
        <v>908</v>
      </c>
      <c r="D1783" s="449" t="s">
        <v>69</v>
      </c>
      <c r="E1783" s="451">
        <v>0</v>
      </c>
    </row>
    <row r="1784" spans="1:5" x14ac:dyDescent="0.25">
      <c r="A1784" s="439"/>
      <c r="B1784" s="449">
        <v>89019</v>
      </c>
      <c r="C1784" s="439" t="s">
        <v>806</v>
      </c>
      <c r="D1784" s="449" t="s">
        <v>69</v>
      </c>
      <c r="E1784" s="451">
        <v>0</v>
      </c>
    </row>
    <row r="1785" spans="1:5" x14ac:dyDescent="0.25">
      <c r="A1785" s="439"/>
      <c r="B1785" s="449">
        <v>89020</v>
      </c>
      <c r="C1785" s="439" t="s">
        <v>807</v>
      </c>
      <c r="D1785" s="449" t="s">
        <v>69</v>
      </c>
      <c r="E1785" s="451">
        <v>0</v>
      </c>
    </row>
    <row r="1786" spans="1:5" x14ac:dyDescent="0.25">
      <c r="A1786" s="439"/>
      <c r="B1786" s="449">
        <v>5800</v>
      </c>
      <c r="C1786" s="439" t="s">
        <v>688</v>
      </c>
      <c r="D1786" s="449" t="s">
        <v>69</v>
      </c>
      <c r="E1786" s="451">
        <v>0</v>
      </c>
    </row>
    <row r="1787" spans="1:5" x14ac:dyDescent="0.25">
      <c r="A1787" s="439"/>
      <c r="B1787" s="449">
        <v>53866</v>
      </c>
      <c r="C1787" s="439" t="s">
        <v>734</v>
      </c>
      <c r="D1787" s="449" t="s">
        <v>69</v>
      </c>
      <c r="E1787" s="451">
        <v>0</v>
      </c>
    </row>
    <row r="1788" spans="1:5" x14ac:dyDescent="0.25">
      <c r="A1788" s="439"/>
      <c r="B1788" s="449">
        <v>90639</v>
      </c>
      <c r="C1788" s="439" t="s">
        <v>893</v>
      </c>
      <c r="D1788" s="449" t="s">
        <v>69</v>
      </c>
      <c r="E1788" s="451">
        <v>0</v>
      </c>
    </row>
    <row r="1789" spans="1:5" x14ac:dyDescent="0.25">
      <c r="A1789" s="439"/>
      <c r="B1789" s="449">
        <v>90640</v>
      </c>
      <c r="C1789" s="439" t="s">
        <v>894</v>
      </c>
      <c r="D1789" s="449" t="s">
        <v>69</v>
      </c>
      <c r="E1789" s="451">
        <v>0</v>
      </c>
    </row>
    <row r="1790" spans="1:5" x14ac:dyDescent="0.25">
      <c r="A1790" s="439"/>
      <c r="B1790" s="449">
        <v>90641</v>
      </c>
      <c r="C1790" s="439" t="s">
        <v>895</v>
      </c>
      <c r="D1790" s="449" t="s">
        <v>69</v>
      </c>
      <c r="E1790" s="451">
        <v>0</v>
      </c>
    </row>
    <row r="1791" spans="1:5" x14ac:dyDescent="0.25">
      <c r="A1791" s="439"/>
      <c r="B1791" s="449">
        <v>90642</v>
      </c>
      <c r="C1791" s="439" t="s">
        <v>896</v>
      </c>
      <c r="D1791" s="449" t="s">
        <v>69</v>
      </c>
      <c r="E1791" s="451">
        <v>0</v>
      </c>
    </row>
    <row r="1792" spans="1:5" x14ac:dyDescent="0.25">
      <c r="A1792" s="439"/>
      <c r="B1792" s="449">
        <v>102809</v>
      </c>
      <c r="C1792" s="439" t="s">
        <v>1184</v>
      </c>
      <c r="D1792" s="449" t="s">
        <v>69</v>
      </c>
      <c r="E1792" s="451">
        <v>0</v>
      </c>
    </row>
    <row r="1793" spans="1:5" x14ac:dyDescent="0.25">
      <c r="A1793" s="439"/>
      <c r="B1793" s="449">
        <v>92140</v>
      </c>
      <c r="C1793" s="439" t="s">
        <v>1025</v>
      </c>
      <c r="D1793" s="449" t="s">
        <v>69</v>
      </c>
      <c r="E1793" s="451">
        <v>0</v>
      </c>
    </row>
    <row r="1794" spans="1:5" x14ac:dyDescent="0.25">
      <c r="A1794" s="439"/>
      <c r="B1794" s="449">
        <v>92142</v>
      </c>
      <c r="C1794" s="439" t="s">
        <v>1027</v>
      </c>
      <c r="D1794" s="449" t="s">
        <v>69</v>
      </c>
      <c r="E1794" s="451">
        <v>0</v>
      </c>
    </row>
    <row r="1795" spans="1:5" x14ac:dyDescent="0.25">
      <c r="A1795" s="439"/>
      <c r="B1795" s="449">
        <v>92141</v>
      </c>
      <c r="C1795" s="439" t="s">
        <v>1026</v>
      </c>
      <c r="D1795" s="449" t="s">
        <v>69</v>
      </c>
      <c r="E1795" s="451">
        <v>0</v>
      </c>
    </row>
    <row r="1796" spans="1:5" x14ac:dyDescent="0.25">
      <c r="A1796" s="439"/>
      <c r="B1796" s="449">
        <v>92143</v>
      </c>
      <c r="C1796" s="439" t="s">
        <v>1028</v>
      </c>
      <c r="D1796" s="449" t="s">
        <v>69</v>
      </c>
      <c r="E1796" s="451">
        <v>0</v>
      </c>
    </row>
    <row r="1797" spans="1:5" x14ac:dyDescent="0.25">
      <c r="A1797" s="439"/>
      <c r="B1797" s="449">
        <v>92144</v>
      </c>
      <c r="C1797" s="439" t="s">
        <v>1029</v>
      </c>
      <c r="D1797" s="449" t="s">
        <v>69</v>
      </c>
      <c r="E1797" s="451">
        <v>0</v>
      </c>
    </row>
    <row r="1798" spans="1:5" x14ac:dyDescent="0.25">
      <c r="A1798" s="439"/>
      <c r="B1798" s="449">
        <v>92133</v>
      </c>
      <c r="C1798" s="439" t="s">
        <v>1020</v>
      </c>
      <c r="D1798" s="449" t="s">
        <v>69</v>
      </c>
      <c r="E1798" s="451">
        <v>0</v>
      </c>
    </row>
    <row r="1799" spans="1:5" x14ac:dyDescent="0.25">
      <c r="A1799" s="439"/>
      <c r="B1799" s="449">
        <v>92135</v>
      </c>
      <c r="C1799" s="439" t="s">
        <v>1022</v>
      </c>
      <c r="D1799" s="449" t="s">
        <v>69</v>
      </c>
      <c r="E1799" s="451">
        <v>0</v>
      </c>
    </row>
    <row r="1800" spans="1:5" x14ac:dyDescent="0.25">
      <c r="A1800" s="439"/>
      <c r="B1800" s="449">
        <v>92134</v>
      </c>
      <c r="C1800" s="439" t="s">
        <v>1021</v>
      </c>
      <c r="D1800" s="449" t="s">
        <v>69</v>
      </c>
      <c r="E1800" s="451">
        <v>0</v>
      </c>
    </row>
    <row r="1801" spans="1:5" x14ac:dyDescent="0.25">
      <c r="A1801" s="439"/>
      <c r="B1801" s="449">
        <v>92136</v>
      </c>
      <c r="C1801" s="439" t="s">
        <v>1023</v>
      </c>
      <c r="D1801" s="449" t="s">
        <v>69</v>
      </c>
      <c r="E1801" s="451">
        <v>0</v>
      </c>
    </row>
    <row r="1802" spans="1:5" x14ac:dyDescent="0.25">
      <c r="A1802" s="439"/>
      <c r="B1802" s="449">
        <v>92137</v>
      </c>
      <c r="C1802" s="439" t="s">
        <v>1024</v>
      </c>
      <c r="D1802" s="449" t="s">
        <v>69</v>
      </c>
      <c r="E1802" s="451">
        <v>0</v>
      </c>
    </row>
    <row r="1803" spans="1:5" x14ac:dyDescent="0.25">
      <c r="A1803" s="439"/>
      <c r="B1803" s="449">
        <v>91380</v>
      </c>
      <c r="C1803" s="439" t="s">
        <v>973</v>
      </c>
      <c r="D1803" s="449" t="s">
        <v>69</v>
      </c>
      <c r="E1803" s="451">
        <v>0</v>
      </c>
    </row>
    <row r="1804" spans="1:5" x14ac:dyDescent="0.25">
      <c r="A1804" s="439"/>
      <c r="B1804" s="449">
        <v>91382</v>
      </c>
      <c r="C1804" s="439" t="s">
        <v>975</v>
      </c>
      <c r="D1804" s="449" t="s">
        <v>69</v>
      </c>
      <c r="E1804" s="451">
        <v>0</v>
      </c>
    </row>
    <row r="1805" spans="1:5" x14ac:dyDescent="0.25">
      <c r="A1805" s="439"/>
      <c r="B1805" s="449">
        <v>91381</v>
      </c>
      <c r="C1805" s="439" t="s">
        <v>974</v>
      </c>
      <c r="D1805" s="449" t="s">
        <v>69</v>
      </c>
      <c r="E1805" s="451">
        <v>0</v>
      </c>
    </row>
    <row r="1806" spans="1:5" x14ac:dyDescent="0.25">
      <c r="A1806" s="439"/>
      <c r="B1806" s="449">
        <v>91383</v>
      </c>
      <c r="C1806" s="439" t="s">
        <v>976</v>
      </c>
      <c r="D1806" s="449" t="s">
        <v>69</v>
      </c>
      <c r="E1806" s="451">
        <v>0</v>
      </c>
    </row>
    <row r="1807" spans="1:5" x14ac:dyDescent="0.25">
      <c r="A1807" s="439"/>
      <c r="B1807" s="449">
        <v>91384</v>
      </c>
      <c r="C1807" s="439" t="s">
        <v>977</v>
      </c>
      <c r="D1807" s="449" t="s">
        <v>69</v>
      </c>
      <c r="E1807" s="451">
        <v>0</v>
      </c>
    </row>
    <row r="1808" spans="1:5" x14ac:dyDescent="0.25">
      <c r="A1808" s="439"/>
      <c r="B1808" s="449">
        <v>96030</v>
      </c>
      <c r="C1808" s="439" t="s">
        <v>1154</v>
      </c>
      <c r="D1808" s="449" t="s">
        <v>69</v>
      </c>
      <c r="E1808" s="451">
        <v>0</v>
      </c>
    </row>
    <row r="1809" spans="1:5" x14ac:dyDescent="0.25">
      <c r="A1809" s="439"/>
      <c r="B1809" s="449">
        <v>96032</v>
      </c>
      <c r="C1809" s="439" t="s">
        <v>1156</v>
      </c>
      <c r="D1809" s="449" t="s">
        <v>69</v>
      </c>
      <c r="E1809" s="451">
        <v>0</v>
      </c>
    </row>
    <row r="1810" spans="1:5" x14ac:dyDescent="0.25">
      <c r="A1810" s="439"/>
      <c r="B1810" s="449">
        <v>96031</v>
      </c>
      <c r="C1810" s="439" t="s">
        <v>1155</v>
      </c>
      <c r="D1810" s="449" t="s">
        <v>69</v>
      </c>
      <c r="E1810" s="451">
        <v>0</v>
      </c>
    </row>
    <row r="1811" spans="1:5" x14ac:dyDescent="0.25">
      <c r="A1811" s="439"/>
      <c r="B1811" s="449">
        <v>96033</v>
      </c>
      <c r="C1811" s="439" t="s">
        <v>1157</v>
      </c>
      <c r="D1811" s="449" t="s">
        <v>69</v>
      </c>
      <c r="E1811" s="451">
        <v>0</v>
      </c>
    </row>
    <row r="1812" spans="1:5" x14ac:dyDescent="0.25">
      <c r="A1812" s="439"/>
      <c r="B1812" s="449">
        <v>96034</v>
      </c>
      <c r="C1812" s="439" t="s">
        <v>1158</v>
      </c>
      <c r="D1812" s="449" t="s">
        <v>69</v>
      </c>
      <c r="E1812" s="451">
        <v>0</v>
      </c>
    </row>
    <row r="1813" spans="1:5" x14ac:dyDescent="0.25">
      <c r="A1813" s="439"/>
      <c r="B1813" s="449">
        <v>89870</v>
      </c>
      <c r="C1813" s="439" t="s">
        <v>867</v>
      </c>
      <c r="D1813" s="449" t="s">
        <v>69</v>
      </c>
      <c r="E1813" s="451">
        <v>0</v>
      </c>
    </row>
    <row r="1814" spans="1:5" x14ac:dyDescent="0.25">
      <c r="A1814" s="439"/>
      <c r="B1814" s="449">
        <v>89872</v>
      </c>
      <c r="C1814" s="439" t="s">
        <v>869</v>
      </c>
      <c r="D1814" s="449" t="s">
        <v>69</v>
      </c>
      <c r="E1814" s="451">
        <v>0</v>
      </c>
    </row>
    <row r="1815" spans="1:5" x14ac:dyDescent="0.25">
      <c r="A1815" s="439"/>
      <c r="B1815" s="449">
        <v>89871</v>
      </c>
      <c r="C1815" s="439" t="s">
        <v>868</v>
      </c>
      <c r="D1815" s="449" t="s">
        <v>69</v>
      </c>
      <c r="E1815" s="451">
        <v>0</v>
      </c>
    </row>
    <row r="1816" spans="1:5" x14ac:dyDescent="0.25">
      <c r="A1816" s="439"/>
      <c r="B1816" s="449">
        <v>89873</v>
      </c>
      <c r="C1816" s="439" t="s">
        <v>870</v>
      </c>
      <c r="D1816" s="449" t="s">
        <v>69</v>
      </c>
      <c r="E1816" s="451">
        <v>0</v>
      </c>
    </row>
    <row r="1817" spans="1:5" x14ac:dyDescent="0.25">
      <c r="A1817" s="439"/>
      <c r="B1817" s="449">
        <v>89874</v>
      </c>
      <c r="C1817" s="439" t="s">
        <v>871</v>
      </c>
      <c r="D1817" s="449" t="s">
        <v>69</v>
      </c>
      <c r="E1817" s="451">
        <v>0</v>
      </c>
    </row>
    <row r="1818" spans="1:5" x14ac:dyDescent="0.25">
      <c r="A1818" s="439"/>
      <c r="B1818" s="449">
        <v>89878</v>
      </c>
      <c r="C1818" s="439" t="s">
        <v>872</v>
      </c>
      <c r="D1818" s="449" t="s">
        <v>69</v>
      </c>
      <c r="E1818" s="451">
        <v>0</v>
      </c>
    </row>
    <row r="1819" spans="1:5" x14ac:dyDescent="0.25">
      <c r="A1819" s="439"/>
      <c r="B1819" s="449">
        <v>89880</v>
      </c>
      <c r="C1819" s="439" t="s">
        <v>874</v>
      </c>
      <c r="D1819" s="449" t="s">
        <v>69</v>
      </c>
      <c r="E1819" s="451">
        <v>0</v>
      </c>
    </row>
    <row r="1820" spans="1:5" x14ac:dyDescent="0.25">
      <c r="A1820" s="439"/>
      <c r="B1820" s="449">
        <v>89879</v>
      </c>
      <c r="C1820" s="439" t="s">
        <v>873</v>
      </c>
      <c r="D1820" s="449" t="s">
        <v>69</v>
      </c>
      <c r="E1820" s="451">
        <v>0</v>
      </c>
    </row>
    <row r="1821" spans="1:5" x14ac:dyDescent="0.25">
      <c r="A1821" s="439"/>
      <c r="B1821" s="449">
        <v>89881</v>
      </c>
      <c r="C1821" s="439" t="s">
        <v>875</v>
      </c>
      <c r="D1821" s="449" t="s">
        <v>69</v>
      </c>
      <c r="E1821" s="451">
        <v>0</v>
      </c>
    </row>
    <row r="1822" spans="1:5" x14ac:dyDescent="0.25">
      <c r="A1822" s="439"/>
      <c r="B1822" s="449">
        <v>89882</v>
      </c>
      <c r="C1822" s="439" t="s">
        <v>876</v>
      </c>
      <c r="D1822" s="449" t="s">
        <v>69</v>
      </c>
      <c r="E1822" s="451">
        <v>0</v>
      </c>
    </row>
    <row r="1823" spans="1:5" x14ac:dyDescent="0.25">
      <c r="A1823" s="439"/>
      <c r="B1823" s="449">
        <v>7058</v>
      </c>
      <c r="C1823" s="439" t="s">
        <v>704</v>
      </c>
      <c r="D1823" s="449" t="s">
        <v>69</v>
      </c>
      <c r="E1823" s="451">
        <v>0</v>
      </c>
    </row>
    <row r="1824" spans="1:5" x14ac:dyDescent="0.25">
      <c r="A1824" s="439"/>
      <c r="B1824" s="449">
        <v>91402</v>
      </c>
      <c r="C1824" s="439" t="s">
        <v>984</v>
      </c>
      <c r="D1824" s="449" t="s">
        <v>69</v>
      </c>
      <c r="E1824" s="451">
        <v>0</v>
      </c>
    </row>
    <row r="1825" spans="1:5" x14ac:dyDescent="0.25">
      <c r="A1825" s="439"/>
      <c r="B1825" s="449">
        <v>7059</v>
      </c>
      <c r="C1825" s="439" t="s">
        <v>705</v>
      </c>
      <c r="D1825" s="449" t="s">
        <v>69</v>
      </c>
      <c r="E1825" s="451">
        <v>0</v>
      </c>
    </row>
    <row r="1826" spans="1:5" x14ac:dyDescent="0.25">
      <c r="A1826" s="439"/>
      <c r="B1826" s="449">
        <v>7060</v>
      </c>
      <c r="C1826" s="439" t="s">
        <v>706</v>
      </c>
      <c r="D1826" s="449" t="s">
        <v>69</v>
      </c>
      <c r="E1826" s="451">
        <v>0</v>
      </c>
    </row>
    <row r="1827" spans="1:5" x14ac:dyDescent="0.25">
      <c r="A1827" s="439"/>
      <c r="B1827" s="449">
        <v>7061</v>
      </c>
      <c r="C1827" s="439" t="s">
        <v>707</v>
      </c>
      <c r="D1827" s="449" t="s">
        <v>69</v>
      </c>
      <c r="E1827" s="451">
        <v>0</v>
      </c>
    </row>
    <row r="1828" spans="1:5" x14ac:dyDescent="0.25">
      <c r="A1828" s="439"/>
      <c r="B1828" s="449">
        <v>91367</v>
      </c>
      <c r="C1828" s="439" t="s">
        <v>967</v>
      </c>
      <c r="D1828" s="449" t="s">
        <v>69</v>
      </c>
      <c r="E1828" s="451">
        <v>0</v>
      </c>
    </row>
    <row r="1829" spans="1:5" x14ac:dyDescent="0.25">
      <c r="A1829" s="439"/>
      <c r="B1829" s="449">
        <v>91369</v>
      </c>
      <c r="C1829" s="439" t="s">
        <v>969</v>
      </c>
      <c r="D1829" s="449" t="s">
        <v>69</v>
      </c>
      <c r="E1829" s="451">
        <v>0</v>
      </c>
    </row>
    <row r="1830" spans="1:5" x14ac:dyDescent="0.25">
      <c r="A1830" s="439"/>
      <c r="B1830" s="449">
        <v>91368</v>
      </c>
      <c r="C1830" s="439" t="s">
        <v>968</v>
      </c>
      <c r="D1830" s="449" t="s">
        <v>69</v>
      </c>
      <c r="E1830" s="451">
        <v>0</v>
      </c>
    </row>
    <row r="1831" spans="1:5" x14ac:dyDescent="0.25">
      <c r="A1831" s="439"/>
      <c r="B1831" s="449">
        <v>5695</v>
      </c>
      <c r="C1831" s="439" t="s">
        <v>660</v>
      </c>
      <c r="D1831" s="449" t="s">
        <v>69</v>
      </c>
      <c r="E1831" s="451">
        <v>0</v>
      </c>
    </row>
    <row r="1832" spans="1:5" x14ac:dyDescent="0.25">
      <c r="A1832" s="439"/>
      <c r="B1832" s="449">
        <v>53792</v>
      </c>
      <c r="C1832" s="439" t="s">
        <v>714</v>
      </c>
      <c r="D1832" s="449" t="s">
        <v>69</v>
      </c>
      <c r="E1832" s="451">
        <v>0</v>
      </c>
    </row>
    <row r="1833" spans="1:5" x14ac:dyDescent="0.25">
      <c r="A1833" s="439"/>
      <c r="B1833" s="449">
        <v>106351</v>
      </c>
      <c r="C1833" s="439" t="s">
        <v>14097</v>
      </c>
      <c r="D1833" s="449" t="s">
        <v>69</v>
      </c>
      <c r="E1833" s="451">
        <v>0</v>
      </c>
    </row>
    <row r="1834" spans="1:5" x14ac:dyDescent="0.25">
      <c r="A1834" s="439"/>
      <c r="B1834" s="449">
        <v>106341</v>
      </c>
      <c r="C1834" s="439" t="s">
        <v>14098</v>
      </c>
      <c r="D1834" s="449" t="s">
        <v>69</v>
      </c>
      <c r="E1834" s="451">
        <v>0</v>
      </c>
    </row>
    <row r="1835" spans="1:5" x14ac:dyDescent="0.25">
      <c r="A1835" s="439"/>
      <c r="B1835" s="449">
        <v>92237</v>
      </c>
      <c r="C1835" s="439" t="s">
        <v>1030</v>
      </c>
      <c r="D1835" s="449" t="s">
        <v>69</v>
      </c>
      <c r="E1835" s="451">
        <v>0</v>
      </c>
    </row>
    <row r="1836" spans="1:5" x14ac:dyDescent="0.25">
      <c r="A1836" s="439"/>
      <c r="B1836" s="449">
        <v>92239</v>
      </c>
      <c r="C1836" s="439" t="s">
        <v>1032</v>
      </c>
      <c r="D1836" s="449" t="s">
        <v>69</v>
      </c>
      <c r="E1836" s="451">
        <v>0</v>
      </c>
    </row>
    <row r="1837" spans="1:5" x14ac:dyDescent="0.25">
      <c r="A1837" s="439"/>
      <c r="B1837" s="449">
        <v>92238</v>
      </c>
      <c r="C1837" s="439" t="s">
        <v>1031</v>
      </c>
      <c r="D1837" s="449" t="s">
        <v>69</v>
      </c>
      <c r="E1837" s="451">
        <v>0</v>
      </c>
    </row>
    <row r="1838" spans="1:5" x14ac:dyDescent="0.25">
      <c r="A1838" s="439"/>
      <c r="B1838" s="449">
        <v>92240</v>
      </c>
      <c r="C1838" s="439" t="s">
        <v>1033</v>
      </c>
      <c r="D1838" s="449" t="s">
        <v>69</v>
      </c>
      <c r="E1838" s="451">
        <v>0</v>
      </c>
    </row>
    <row r="1839" spans="1:5" x14ac:dyDescent="0.25">
      <c r="A1839" s="439"/>
      <c r="B1839" s="449">
        <v>92241</v>
      </c>
      <c r="C1839" s="439" t="s">
        <v>1034</v>
      </c>
      <c r="D1839" s="449" t="s">
        <v>69</v>
      </c>
      <c r="E1839" s="451">
        <v>0</v>
      </c>
    </row>
    <row r="1840" spans="1:5" x14ac:dyDescent="0.25">
      <c r="A1840" s="439"/>
      <c r="B1840" s="449">
        <v>91640</v>
      </c>
      <c r="C1840" s="439" t="s">
        <v>996</v>
      </c>
      <c r="D1840" s="449" t="s">
        <v>69</v>
      </c>
      <c r="E1840" s="451">
        <v>0</v>
      </c>
    </row>
    <row r="1841" spans="1:5" x14ac:dyDescent="0.25">
      <c r="A1841" s="439"/>
      <c r="B1841" s="449">
        <v>91642</v>
      </c>
      <c r="C1841" s="439" t="s">
        <v>998</v>
      </c>
      <c r="D1841" s="449" t="s">
        <v>69</v>
      </c>
      <c r="E1841" s="451">
        <v>0</v>
      </c>
    </row>
    <row r="1842" spans="1:5" x14ac:dyDescent="0.25">
      <c r="A1842" s="439"/>
      <c r="B1842" s="449">
        <v>91641</v>
      </c>
      <c r="C1842" s="439" t="s">
        <v>997</v>
      </c>
      <c r="D1842" s="449" t="s">
        <v>69</v>
      </c>
      <c r="E1842" s="451">
        <v>0</v>
      </c>
    </row>
    <row r="1843" spans="1:5" x14ac:dyDescent="0.25">
      <c r="A1843" s="439"/>
      <c r="B1843" s="449">
        <v>91643</v>
      </c>
      <c r="C1843" s="439" t="s">
        <v>999</v>
      </c>
      <c r="D1843" s="449" t="s">
        <v>69</v>
      </c>
      <c r="E1843" s="451">
        <v>0</v>
      </c>
    </row>
    <row r="1844" spans="1:5" x14ac:dyDescent="0.25">
      <c r="A1844" s="439"/>
      <c r="B1844" s="449">
        <v>91644</v>
      </c>
      <c r="C1844" s="439" t="s">
        <v>1000</v>
      </c>
      <c r="D1844" s="449" t="s">
        <v>69</v>
      </c>
      <c r="E1844" s="451">
        <v>0</v>
      </c>
    </row>
    <row r="1845" spans="1:5" x14ac:dyDescent="0.25">
      <c r="A1845" s="439"/>
      <c r="B1845" s="449">
        <v>92105</v>
      </c>
      <c r="C1845" s="439" t="s">
        <v>1012</v>
      </c>
      <c r="D1845" s="449" t="s">
        <v>69</v>
      </c>
      <c r="E1845" s="451">
        <v>0</v>
      </c>
    </row>
    <row r="1846" spans="1:5" x14ac:dyDescent="0.25">
      <c r="A1846" s="439"/>
      <c r="B1846" s="449">
        <v>92101</v>
      </c>
      <c r="C1846" s="439" t="s">
        <v>1008</v>
      </c>
      <c r="D1846" s="449" t="s">
        <v>69</v>
      </c>
      <c r="E1846" s="451">
        <v>0</v>
      </c>
    </row>
    <row r="1847" spans="1:5" x14ac:dyDescent="0.25">
      <c r="A1847" s="439"/>
      <c r="B1847" s="449">
        <v>92103</v>
      </c>
      <c r="C1847" s="439" t="s">
        <v>1010</v>
      </c>
      <c r="D1847" s="449" t="s">
        <v>69</v>
      </c>
      <c r="E1847" s="451">
        <v>0</v>
      </c>
    </row>
    <row r="1848" spans="1:5" x14ac:dyDescent="0.25">
      <c r="A1848" s="439"/>
      <c r="B1848" s="449">
        <v>92102</v>
      </c>
      <c r="C1848" s="439" t="s">
        <v>1009</v>
      </c>
      <c r="D1848" s="449" t="s">
        <v>69</v>
      </c>
      <c r="E1848" s="451">
        <v>0</v>
      </c>
    </row>
    <row r="1849" spans="1:5" x14ac:dyDescent="0.25">
      <c r="A1849" s="439"/>
      <c r="B1849" s="449">
        <v>92104</v>
      </c>
      <c r="C1849" s="439" t="s">
        <v>1011</v>
      </c>
      <c r="D1849" s="449" t="s">
        <v>69</v>
      </c>
      <c r="E1849" s="451">
        <v>0</v>
      </c>
    </row>
    <row r="1850" spans="1:5" x14ac:dyDescent="0.25">
      <c r="A1850" s="439"/>
      <c r="B1850" s="449">
        <v>91396</v>
      </c>
      <c r="C1850" s="439" t="s">
        <v>981</v>
      </c>
      <c r="D1850" s="449" t="s">
        <v>69</v>
      </c>
      <c r="E1850" s="451">
        <v>0</v>
      </c>
    </row>
    <row r="1851" spans="1:5" x14ac:dyDescent="0.25">
      <c r="A1851" s="439"/>
      <c r="B1851" s="449">
        <v>91398</v>
      </c>
      <c r="C1851" s="439" t="s">
        <v>983</v>
      </c>
      <c r="D1851" s="449" t="s">
        <v>69</v>
      </c>
      <c r="E1851" s="451">
        <v>0</v>
      </c>
    </row>
    <row r="1852" spans="1:5" x14ac:dyDescent="0.25">
      <c r="A1852" s="439"/>
      <c r="B1852" s="449">
        <v>91397</v>
      </c>
      <c r="C1852" s="439" t="s">
        <v>982</v>
      </c>
      <c r="D1852" s="449" t="s">
        <v>69</v>
      </c>
      <c r="E1852" s="451">
        <v>0</v>
      </c>
    </row>
    <row r="1853" spans="1:5" x14ac:dyDescent="0.25">
      <c r="A1853" s="439"/>
      <c r="B1853" s="449">
        <v>5763</v>
      </c>
      <c r="C1853" s="439" t="s">
        <v>682</v>
      </c>
      <c r="D1853" s="449" t="s">
        <v>69</v>
      </c>
      <c r="E1853" s="451">
        <v>0</v>
      </c>
    </row>
    <row r="1854" spans="1:5" x14ac:dyDescent="0.25">
      <c r="A1854" s="439"/>
      <c r="B1854" s="449">
        <v>53831</v>
      </c>
      <c r="C1854" s="439" t="s">
        <v>725</v>
      </c>
      <c r="D1854" s="449" t="s">
        <v>69</v>
      </c>
      <c r="E1854" s="451">
        <v>0</v>
      </c>
    </row>
    <row r="1855" spans="1:5" x14ac:dyDescent="0.25">
      <c r="A1855" s="439"/>
      <c r="B1855" s="449">
        <v>106222</v>
      </c>
      <c r="C1855" s="439" t="s">
        <v>14099</v>
      </c>
      <c r="D1855" s="449" t="s">
        <v>69</v>
      </c>
      <c r="E1855" s="451">
        <v>0</v>
      </c>
    </row>
    <row r="1856" spans="1:5" x14ac:dyDescent="0.25">
      <c r="A1856" s="439"/>
      <c r="B1856" s="449">
        <v>106225</v>
      </c>
      <c r="C1856" s="439" t="s">
        <v>14100</v>
      </c>
      <c r="D1856" s="449" t="s">
        <v>69</v>
      </c>
      <c r="E1856" s="451">
        <v>0</v>
      </c>
    </row>
    <row r="1857" spans="1:5" x14ac:dyDescent="0.25">
      <c r="A1857" s="439"/>
      <c r="B1857" s="449">
        <v>106223</v>
      </c>
      <c r="C1857" s="439" t="s">
        <v>14101</v>
      </c>
      <c r="D1857" s="449" t="s">
        <v>69</v>
      </c>
      <c r="E1857" s="451">
        <v>0</v>
      </c>
    </row>
    <row r="1858" spans="1:5" x14ac:dyDescent="0.25">
      <c r="A1858" s="439"/>
      <c r="B1858" s="449">
        <v>106224</v>
      </c>
      <c r="C1858" s="439" t="s">
        <v>14102</v>
      </c>
      <c r="D1858" s="449" t="s">
        <v>69</v>
      </c>
      <c r="E1858" s="451">
        <v>0</v>
      </c>
    </row>
    <row r="1859" spans="1:5" x14ac:dyDescent="0.25">
      <c r="A1859" s="439"/>
      <c r="B1859" s="449">
        <v>106226</v>
      </c>
      <c r="C1859" s="439" t="s">
        <v>14103</v>
      </c>
      <c r="D1859" s="449" t="s">
        <v>69</v>
      </c>
      <c r="E1859" s="451">
        <v>0</v>
      </c>
    </row>
    <row r="1860" spans="1:5" x14ac:dyDescent="0.25">
      <c r="A1860" s="439"/>
      <c r="B1860" s="449">
        <v>91359</v>
      </c>
      <c r="C1860" s="439" t="s">
        <v>964</v>
      </c>
      <c r="D1860" s="449" t="s">
        <v>69</v>
      </c>
      <c r="E1860" s="451">
        <v>0</v>
      </c>
    </row>
    <row r="1861" spans="1:5" x14ac:dyDescent="0.25">
      <c r="A1861" s="439"/>
      <c r="B1861" s="449">
        <v>91361</v>
      </c>
      <c r="C1861" s="439" t="s">
        <v>966</v>
      </c>
      <c r="D1861" s="449" t="s">
        <v>69</v>
      </c>
      <c r="E1861" s="451">
        <v>0</v>
      </c>
    </row>
    <row r="1862" spans="1:5" x14ac:dyDescent="0.25">
      <c r="A1862" s="439"/>
      <c r="B1862" s="449">
        <v>91360</v>
      </c>
      <c r="C1862" s="439" t="s">
        <v>965</v>
      </c>
      <c r="D1862" s="449" t="s">
        <v>69</v>
      </c>
      <c r="E1862" s="451">
        <v>0</v>
      </c>
    </row>
    <row r="1863" spans="1:5" x14ac:dyDescent="0.25">
      <c r="A1863" s="439"/>
      <c r="B1863" s="449">
        <v>53882</v>
      </c>
      <c r="C1863" s="439" t="s">
        <v>735</v>
      </c>
      <c r="D1863" s="449" t="s">
        <v>69</v>
      </c>
      <c r="E1863" s="451">
        <v>0</v>
      </c>
    </row>
    <row r="1864" spans="1:5" x14ac:dyDescent="0.25">
      <c r="A1864" s="439"/>
      <c r="B1864" s="449">
        <v>5747</v>
      </c>
      <c r="C1864" s="439" t="s">
        <v>679</v>
      </c>
      <c r="D1864" s="449" t="s">
        <v>69</v>
      </c>
      <c r="E1864" s="451">
        <v>0</v>
      </c>
    </row>
    <row r="1865" spans="1:5" x14ac:dyDescent="0.25">
      <c r="A1865" s="439"/>
      <c r="B1865" s="449">
        <v>104703</v>
      </c>
      <c r="C1865" s="439" t="s">
        <v>1230</v>
      </c>
      <c r="D1865" s="449" t="s">
        <v>69</v>
      </c>
      <c r="E1865" s="451">
        <v>0</v>
      </c>
    </row>
    <row r="1866" spans="1:5" x14ac:dyDescent="0.25">
      <c r="A1866" s="439"/>
      <c r="B1866" s="449">
        <v>91390</v>
      </c>
      <c r="C1866" s="439" t="s">
        <v>978</v>
      </c>
      <c r="D1866" s="449" t="s">
        <v>69</v>
      </c>
      <c r="E1866" s="451">
        <v>0</v>
      </c>
    </row>
    <row r="1867" spans="1:5" x14ac:dyDescent="0.25">
      <c r="A1867" s="439"/>
      <c r="B1867" s="449">
        <v>91392</v>
      </c>
      <c r="C1867" s="439" t="s">
        <v>980</v>
      </c>
      <c r="D1867" s="449" t="s">
        <v>69</v>
      </c>
      <c r="E1867" s="451">
        <v>0</v>
      </c>
    </row>
    <row r="1868" spans="1:5" x14ac:dyDescent="0.25">
      <c r="A1868" s="439"/>
      <c r="B1868" s="449">
        <v>91391</v>
      </c>
      <c r="C1868" s="439" t="s">
        <v>979</v>
      </c>
      <c r="D1868" s="449" t="s">
        <v>69</v>
      </c>
      <c r="E1868" s="451">
        <v>0</v>
      </c>
    </row>
    <row r="1869" spans="1:5" x14ac:dyDescent="0.25">
      <c r="A1869" s="439"/>
      <c r="B1869" s="449">
        <v>73335</v>
      </c>
      <c r="C1869" s="439" t="s">
        <v>743</v>
      </c>
      <c r="D1869" s="449" t="s">
        <v>69</v>
      </c>
      <c r="E1869" s="451">
        <v>0</v>
      </c>
    </row>
    <row r="1870" spans="1:5" x14ac:dyDescent="0.25">
      <c r="A1870" s="439"/>
      <c r="B1870" s="449">
        <v>73340</v>
      </c>
      <c r="C1870" s="439" t="s">
        <v>744</v>
      </c>
      <c r="D1870" s="449" t="s">
        <v>69</v>
      </c>
      <c r="E1870" s="451">
        <v>0</v>
      </c>
    </row>
    <row r="1871" spans="1:5" x14ac:dyDescent="0.25">
      <c r="A1871" s="439"/>
      <c r="B1871" s="449">
        <v>89264</v>
      </c>
      <c r="C1871" s="439" t="s">
        <v>853</v>
      </c>
      <c r="D1871" s="449" t="s">
        <v>69</v>
      </c>
      <c r="E1871" s="451">
        <v>0</v>
      </c>
    </row>
    <row r="1872" spans="1:5" x14ac:dyDescent="0.25">
      <c r="A1872" s="439"/>
      <c r="B1872" s="449">
        <v>89266</v>
      </c>
      <c r="C1872" s="439" t="s">
        <v>855</v>
      </c>
      <c r="D1872" s="449" t="s">
        <v>69</v>
      </c>
      <c r="E1872" s="451">
        <v>0</v>
      </c>
    </row>
    <row r="1873" spans="1:5" x14ac:dyDescent="0.25">
      <c r="A1873" s="439"/>
      <c r="B1873" s="449">
        <v>89265</v>
      </c>
      <c r="C1873" s="439" t="s">
        <v>854</v>
      </c>
      <c r="D1873" s="449" t="s">
        <v>69</v>
      </c>
      <c r="E1873" s="451">
        <v>0</v>
      </c>
    </row>
    <row r="1874" spans="1:5" x14ac:dyDescent="0.25">
      <c r="A1874" s="439"/>
      <c r="B1874" s="449">
        <v>5705</v>
      </c>
      <c r="C1874" s="439" t="s">
        <v>662</v>
      </c>
      <c r="D1874" s="449" t="s">
        <v>69</v>
      </c>
      <c r="E1874" s="451">
        <v>0</v>
      </c>
    </row>
    <row r="1875" spans="1:5" x14ac:dyDescent="0.25">
      <c r="A1875" s="439"/>
      <c r="B1875" s="449">
        <v>53797</v>
      </c>
      <c r="C1875" s="439" t="s">
        <v>716</v>
      </c>
      <c r="D1875" s="449" t="s">
        <v>69</v>
      </c>
      <c r="E1875" s="451">
        <v>0</v>
      </c>
    </row>
    <row r="1876" spans="1:5" x14ac:dyDescent="0.25">
      <c r="A1876" s="439"/>
      <c r="B1876" s="449">
        <v>106331</v>
      </c>
      <c r="C1876" s="439" t="s">
        <v>14104</v>
      </c>
      <c r="D1876" s="449" t="s">
        <v>69</v>
      </c>
      <c r="E1876" s="451">
        <v>0</v>
      </c>
    </row>
    <row r="1877" spans="1:5" x14ac:dyDescent="0.25">
      <c r="A1877" s="439"/>
      <c r="B1877" s="449">
        <v>106227</v>
      </c>
      <c r="C1877" s="439" t="s">
        <v>14105</v>
      </c>
      <c r="D1877" s="449" t="s">
        <v>69</v>
      </c>
      <c r="E1877" s="451">
        <v>0</v>
      </c>
    </row>
    <row r="1878" spans="1:5" x14ac:dyDescent="0.25">
      <c r="A1878" s="439"/>
      <c r="B1878" s="449">
        <v>106230</v>
      </c>
      <c r="C1878" s="439" t="s">
        <v>14106</v>
      </c>
      <c r="D1878" s="449" t="s">
        <v>69</v>
      </c>
      <c r="E1878" s="451">
        <v>0</v>
      </c>
    </row>
    <row r="1879" spans="1:5" x14ac:dyDescent="0.25">
      <c r="A1879" s="439"/>
      <c r="B1879" s="449">
        <v>106228</v>
      </c>
      <c r="C1879" s="439" t="s">
        <v>14107</v>
      </c>
      <c r="D1879" s="449" t="s">
        <v>69</v>
      </c>
      <c r="E1879" s="451">
        <v>0</v>
      </c>
    </row>
    <row r="1880" spans="1:5" x14ac:dyDescent="0.25">
      <c r="A1880" s="439"/>
      <c r="B1880" s="449">
        <v>106229</v>
      </c>
      <c r="C1880" s="439" t="s">
        <v>14108</v>
      </c>
      <c r="D1880" s="449" t="s">
        <v>69</v>
      </c>
      <c r="E1880" s="451">
        <v>0</v>
      </c>
    </row>
    <row r="1881" spans="1:5" x14ac:dyDescent="0.25">
      <c r="A1881" s="439"/>
      <c r="B1881" s="449">
        <v>106231</v>
      </c>
      <c r="C1881" s="439" t="s">
        <v>14109</v>
      </c>
      <c r="D1881" s="449" t="s">
        <v>69</v>
      </c>
      <c r="E1881" s="451">
        <v>0</v>
      </c>
    </row>
    <row r="1882" spans="1:5" x14ac:dyDescent="0.25">
      <c r="A1882" s="439"/>
      <c r="B1882" s="449">
        <v>106346</v>
      </c>
      <c r="C1882" s="439" t="s">
        <v>14110</v>
      </c>
      <c r="D1882" s="449" t="s">
        <v>69</v>
      </c>
      <c r="E1882" s="451">
        <v>0</v>
      </c>
    </row>
    <row r="1883" spans="1:5" x14ac:dyDescent="0.25">
      <c r="A1883" s="439"/>
      <c r="B1883" s="449">
        <v>106336</v>
      </c>
      <c r="C1883" s="439" t="s">
        <v>14111</v>
      </c>
      <c r="D1883" s="449" t="s">
        <v>69</v>
      </c>
      <c r="E1883" s="451">
        <v>0</v>
      </c>
    </row>
    <row r="1884" spans="1:5" x14ac:dyDescent="0.25">
      <c r="A1884" s="439"/>
      <c r="B1884" s="449">
        <v>91354</v>
      </c>
      <c r="C1884" s="439" t="s">
        <v>961</v>
      </c>
      <c r="D1884" s="449" t="s">
        <v>69</v>
      </c>
      <c r="E1884" s="451">
        <v>0</v>
      </c>
    </row>
    <row r="1885" spans="1:5" x14ac:dyDescent="0.25">
      <c r="A1885" s="439"/>
      <c r="B1885" s="449">
        <v>91356</v>
      </c>
      <c r="C1885" s="439" t="s">
        <v>963</v>
      </c>
      <c r="D1885" s="449" t="s">
        <v>69</v>
      </c>
      <c r="E1885" s="451">
        <v>0</v>
      </c>
    </row>
    <row r="1886" spans="1:5" x14ac:dyDescent="0.25">
      <c r="A1886" s="439"/>
      <c r="B1886" s="449">
        <v>91355</v>
      </c>
      <c r="C1886" s="439" t="s">
        <v>962</v>
      </c>
      <c r="D1886" s="449" t="s">
        <v>69</v>
      </c>
      <c r="E1886" s="451">
        <v>0</v>
      </c>
    </row>
    <row r="1887" spans="1:5" x14ac:dyDescent="0.25">
      <c r="A1887" s="439"/>
      <c r="B1887" s="449">
        <v>5751</v>
      </c>
      <c r="C1887" s="439" t="s">
        <v>680</v>
      </c>
      <c r="D1887" s="449" t="s">
        <v>69</v>
      </c>
      <c r="E1887" s="451">
        <v>0</v>
      </c>
    </row>
    <row r="1888" spans="1:5" x14ac:dyDescent="0.25">
      <c r="A1888" s="439"/>
      <c r="B1888" s="449">
        <v>53827</v>
      </c>
      <c r="C1888" s="439" t="s">
        <v>723</v>
      </c>
      <c r="D1888" s="449" t="s">
        <v>69</v>
      </c>
      <c r="E1888" s="451">
        <v>0</v>
      </c>
    </row>
    <row r="1889" spans="1:5" x14ac:dyDescent="0.25">
      <c r="A1889" s="439"/>
      <c r="B1889" s="449">
        <v>91375</v>
      </c>
      <c r="C1889" s="439" t="s">
        <v>970</v>
      </c>
      <c r="D1889" s="449" t="s">
        <v>69</v>
      </c>
      <c r="E1889" s="451">
        <v>0</v>
      </c>
    </row>
    <row r="1890" spans="1:5" x14ac:dyDescent="0.25">
      <c r="A1890" s="439"/>
      <c r="B1890" s="449">
        <v>91377</v>
      </c>
      <c r="C1890" s="439" t="s">
        <v>972</v>
      </c>
      <c r="D1890" s="449" t="s">
        <v>69</v>
      </c>
      <c r="E1890" s="451">
        <v>0</v>
      </c>
    </row>
    <row r="1891" spans="1:5" x14ac:dyDescent="0.25">
      <c r="A1891" s="439"/>
      <c r="B1891" s="449">
        <v>91376</v>
      </c>
      <c r="C1891" s="439" t="s">
        <v>971</v>
      </c>
      <c r="D1891" s="449" t="s">
        <v>69</v>
      </c>
      <c r="E1891" s="451">
        <v>0</v>
      </c>
    </row>
    <row r="1892" spans="1:5" x14ac:dyDescent="0.25">
      <c r="A1892" s="439"/>
      <c r="B1892" s="449">
        <v>5754</v>
      </c>
      <c r="C1892" s="439" t="s">
        <v>681</v>
      </c>
      <c r="D1892" s="449" t="s">
        <v>69</v>
      </c>
      <c r="E1892" s="451">
        <v>0</v>
      </c>
    </row>
    <row r="1893" spans="1:5" x14ac:dyDescent="0.25">
      <c r="A1893" s="439"/>
      <c r="B1893" s="449">
        <v>53829</v>
      </c>
      <c r="C1893" s="439" t="s">
        <v>724</v>
      </c>
      <c r="D1893" s="449" t="s">
        <v>69</v>
      </c>
      <c r="E1893" s="451">
        <v>0</v>
      </c>
    </row>
    <row r="1894" spans="1:5" x14ac:dyDescent="0.25">
      <c r="A1894" s="439"/>
      <c r="B1894" s="449">
        <v>91026</v>
      </c>
      <c r="C1894" s="439" t="s">
        <v>948</v>
      </c>
      <c r="D1894" s="449" t="s">
        <v>69</v>
      </c>
      <c r="E1894" s="451">
        <v>0</v>
      </c>
    </row>
    <row r="1895" spans="1:5" x14ac:dyDescent="0.25">
      <c r="A1895" s="439"/>
      <c r="B1895" s="449">
        <v>91028</v>
      </c>
      <c r="C1895" s="439" t="s">
        <v>950</v>
      </c>
      <c r="D1895" s="449" t="s">
        <v>69</v>
      </c>
      <c r="E1895" s="451">
        <v>0</v>
      </c>
    </row>
    <row r="1896" spans="1:5" x14ac:dyDescent="0.25">
      <c r="A1896" s="439"/>
      <c r="B1896" s="449">
        <v>91027</v>
      </c>
      <c r="C1896" s="439" t="s">
        <v>949</v>
      </c>
      <c r="D1896" s="449" t="s">
        <v>69</v>
      </c>
      <c r="E1896" s="451">
        <v>0</v>
      </c>
    </row>
    <row r="1897" spans="1:5" x14ac:dyDescent="0.25">
      <c r="A1897" s="439"/>
      <c r="B1897" s="449">
        <v>91029</v>
      </c>
      <c r="C1897" s="439" t="s">
        <v>951</v>
      </c>
      <c r="D1897" s="449" t="s">
        <v>69</v>
      </c>
      <c r="E1897" s="451">
        <v>0</v>
      </c>
    </row>
    <row r="1898" spans="1:5" x14ac:dyDescent="0.25">
      <c r="A1898" s="439"/>
      <c r="B1898" s="449">
        <v>91030</v>
      </c>
      <c r="C1898" s="439" t="s">
        <v>952</v>
      </c>
      <c r="D1898" s="449" t="s">
        <v>69</v>
      </c>
      <c r="E1898" s="451">
        <v>0</v>
      </c>
    </row>
    <row r="1899" spans="1:5" x14ac:dyDescent="0.25">
      <c r="A1899" s="439"/>
      <c r="B1899" s="449">
        <v>106241</v>
      </c>
      <c r="C1899" s="439" t="s">
        <v>14112</v>
      </c>
      <c r="D1899" s="449" t="s">
        <v>69</v>
      </c>
      <c r="E1899" s="451">
        <v>0</v>
      </c>
    </row>
    <row r="1900" spans="1:5" x14ac:dyDescent="0.25">
      <c r="A1900" s="439"/>
      <c r="B1900" s="449">
        <v>106356</v>
      </c>
      <c r="C1900" s="439" t="s">
        <v>14113</v>
      </c>
      <c r="D1900" s="449" t="s">
        <v>69</v>
      </c>
      <c r="E1900" s="451">
        <v>0</v>
      </c>
    </row>
    <row r="1901" spans="1:5" x14ac:dyDescent="0.25">
      <c r="A1901" s="439"/>
      <c r="B1901" s="449">
        <v>106361</v>
      </c>
      <c r="C1901" s="439" t="s">
        <v>14114</v>
      </c>
      <c r="D1901" s="449" t="s">
        <v>69</v>
      </c>
      <c r="E1901" s="451">
        <v>0</v>
      </c>
    </row>
    <row r="1902" spans="1:5" x14ac:dyDescent="0.25">
      <c r="A1902" s="439"/>
      <c r="B1902" s="449">
        <v>102815</v>
      </c>
      <c r="C1902" s="439" t="s">
        <v>1185</v>
      </c>
      <c r="D1902" s="449" t="s">
        <v>69</v>
      </c>
      <c r="E1902" s="451">
        <v>0</v>
      </c>
    </row>
    <row r="1903" spans="1:5" x14ac:dyDescent="0.25">
      <c r="A1903" s="439"/>
      <c r="B1903" s="449">
        <v>91529</v>
      </c>
      <c r="C1903" s="439" t="s">
        <v>987</v>
      </c>
      <c r="D1903" s="449" t="s">
        <v>69</v>
      </c>
      <c r="E1903" s="451">
        <v>0</v>
      </c>
    </row>
    <row r="1904" spans="1:5" x14ac:dyDescent="0.25">
      <c r="A1904" s="439"/>
      <c r="B1904" s="449">
        <v>91530</v>
      </c>
      <c r="C1904" s="439" t="s">
        <v>988</v>
      </c>
      <c r="D1904" s="449" t="s">
        <v>69</v>
      </c>
      <c r="E1904" s="451">
        <v>0</v>
      </c>
    </row>
    <row r="1905" spans="1:5" x14ac:dyDescent="0.25">
      <c r="A1905" s="439"/>
      <c r="B1905" s="449">
        <v>91531</v>
      </c>
      <c r="C1905" s="439" t="s">
        <v>989</v>
      </c>
      <c r="D1905" s="449" t="s">
        <v>69</v>
      </c>
      <c r="E1905" s="451">
        <v>0</v>
      </c>
    </row>
    <row r="1906" spans="1:5" x14ac:dyDescent="0.25">
      <c r="A1906" s="439"/>
      <c r="B1906" s="449">
        <v>91532</v>
      </c>
      <c r="C1906" s="439" t="s">
        <v>990</v>
      </c>
      <c r="D1906" s="449" t="s">
        <v>69</v>
      </c>
      <c r="E1906" s="451">
        <v>0</v>
      </c>
    </row>
    <row r="1907" spans="1:5" x14ac:dyDescent="0.25">
      <c r="A1907" s="439"/>
      <c r="B1907" s="449">
        <v>95260</v>
      </c>
      <c r="C1907" s="439" t="s">
        <v>1111</v>
      </c>
      <c r="D1907" s="449" t="s">
        <v>69</v>
      </c>
      <c r="E1907" s="451">
        <v>0</v>
      </c>
    </row>
    <row r="1908" spans="1:5" x14ac:dyDescent="0.25">
      <c r="A1908" s="439"/>
      <c r="B1908" s="449">
        <v>95261</v>
      </c>
      <c r="C1908" s="439" t="s">
        <v>1112</v>
      </c>
      <c r="D1908" s="449" t="s">
        <v>69</v>
      </c>
      <c r="E1908" s="451">
        <v>0</v>
      </c>
    </row>
    <row r="1909" spans="1:5" x14ac:dyDescent="0.25">
      <c r="A1909" s="439"/>
      <c r="B1909" s="449">
        <v>95262</v>
      </c>
      <c r="C1909" s="439" t="s">
        <v>1113</v>
      </c>
      <c r="D1909" s="449" t="s">
        <v>69</v>
      </c>
      <c r="E1909" s="451">
        <v>0</v>
      </c>
    </row>
    <row r="1910" spans="1:5" x14ac:dyDescent="0.25">
      <c r="A1910" s="439"/>
      <c r="B1910" s="449">
        <v>95263</v>
      </c>
      <c r="C1910" s="439" t="s">
        <v>1114</v>
      </c>
      <c r="D1910" s="449" t="s">
        <v>69</v>
      </c>
      <c r="E1910" s="451">
        <v>0</v>
      </c>
    </row>
    <row r="1911" spans="1:5" x14ac:dyDescent="0.25">
      <c r="A1911" s="439"/>
      <c r="B1911" s="449">
        <v>90968</v>
      </c>
      <c r="C1911" s="439" t="s">
        <v>935</v>
      </c>
      <c r="D1911" s="449" t="s">
        <v>69</v>
      </c>
      <c r="E1911" s="451">
        <v>0</v>
      </c>
    </row>
    <row r="1912" spans="1:5" x14ac:dyDescent="0.25">
      <c r="A1912" s="439"/>
      <c r="B1912" s="449">
        <v>90969</v>
      </c>
      <c r="C1912" s="439" t="s">
        <v>936</v>
      </c>
      <c r="D1912" s="449" t="s">
        <v>69</v>
      </c>
      <c r="E1912" s="451">
        <v>0</v>
      </c>
    </row>
    <row r="1913" spans="1:5" x14ac:dyDescent="0.25">
      <c r="A1913" s="439"/>
      <c r="B1913" s="449">
        <v>90970</v>
      </c>
      <c r="C1913" s="439" t="s">
        <v>937</v>
      </c>
      <c r="D1913" s="449" t="s">
        <v>69</v>
      </c>
      <c r="E1913" s="451">
        <v>0</v>
      </c>
    </row>
    <row r="1914" spans="1:5" x14ac:dyDescent="0.25">
      <c r="A1914" s="439"/>
      <c r="B1914" s="449">
        <v>90971</v>
      </c>
      <c r="C1914" s="439" t="s">
        <v>938</v>
      </c>
      <c r="D1914" s="449" t="s">
        <v>69</v>
      </c>
      <c r="E1914" s="451">
        <v>0</v>
      </c>
    </row>
    <row r="1915" spans="1:5" x14ac:dyDescent="0.25">
      <c r="A1915" s="439"/>
      <c r="B1915" s="449">
        <v>90992</v>
      </c>
      <c r="C1915" s="439" t="s">
        <v>943</v>
      </c>
      <c r="D1915" s="449" t="s">
        <v>69</v>
      </c>
      <c r="E1915" s="451">
        <v>0</v>
      </c>
    </row>
    <row r="1916" spans="1:5" x14ac:dyDescent="0.25">
      <c r="A1916" s="439"/>
      <c r="B1916" s="449">
        <v>90993</v>
      </c>
      <c r="C1916" s="439" t="s">
        <v>944</v>
      </c>
      <c r="D1916" s="449" t="s">
        <v>69</v>
      </c>
      <c r="E1916" s="451">
        <v>0</v>
      </c>
    </row>
    <row r="1917" spans="1:5" x14ac:dyDescent="0.25">
      <c r="A1917" s="439"/>
      <c r="B1917" s="449">
        <v>90994</v>
      </c>
      <c r="C1917" s="439" t="s">
        <v>945</v>
      </c>
      <c r="D1917" s="449" t="s">
        <v>69</v>
      </c>
      <c r="E1917" s="451">
        <v>0</v>
      </c>
    </row>
    <row r="1918" spans="1:5" x14ac:dyDescent="0.25">
      <c r="A1918" s="439"/>
      <c r="B1918" s="449">
        <v>90995</v>
      </c>
      <c r="C1918" s="439" t="s">
        <v>946</v>
      </c>
      <c r="D1918" s="449" t="s">
        <v>69</v>
      </c>
      <c r="E1918" s="451">
        <v>0</v>
      </c>
    </row>
    <row r="1919" spans="1:5" x14ac:dyDescent="0.25">
      <c r="A1919" s="439"/>
      <c r="B1919" s="449">
        <v>90957</v>
      </c>
      <c r="C1919" s="439" t="s">
        <v>929</v>
      </c>
      <c r="D1919" s="449" t="s">
        <v>69</v>
      </c>
      <c r="E1919" s="451">
        <v>0</v>
      </c>
    </row>
    <row r="1920" spans="1:5" x14ac:dyDescent="0.25">
      <c r="A1920" s="439"/>
      <c r="B1920" s="449">
        <v>90958</v>
      </c>
      <c r="C1920" s="439" t="s">
        <v>930</v>
      </c>
      <c r="D1920" s="449" t="s">
        <v>69</v>
      </c>
      <c r="E1920" s="451">
        <v>0</v>
      </c>
    </row>
    <row r="1921" spans="1:5" x14ac:dyDescent="0.25">
      <c r="A1921" s="439"/>
      <c r="B1921" s="449">
        <v>5797</v>
      </c>
      <c r="C1921" s="439" t="s">
        <v>687</v>
      </c>
      <c r="D1921" s="449" t="s">
        <v>69</v>
      </c>
      <c r="E1921" s="451">
        <v>0</v>
      </c>
    </row>
    <row r="1922" spans="1:5" x14ac:dyDescent="0.25">
      <c r="A1922" s="439"/>
      <c r="B1922" s="449">
        <v>53865</v>
      </c>
      <c r="C1922" s="439" t="s">
        <v>733</v>
      </c>
      <c r="D1922" s="449" t="s">
        <v>69</v>
      </c>
      <c r="E1922" s="451">
        <v>0</v>
      </c>
    </row>
    <row r="1923" spans="1:5" x14ac:dyDescent="0.25">
      <c r="A1923" s="439"/>
      <c r="B1923" s="449">
        <v>90975</v>
      </c>
      <c r="C1923" s="439" t="s">
        <v>939</v>
      </c>
      <c r="D1923" s="449" t="s">
        <v>69</v>
      </c>
      <c r="E1923" s="451">
        <v>0</v>
      </c>
    </row>
    <row r="1924" spans="1:5" x14ac:dyDescent="0.25">
      <c r="A1924" s="439"/>
      <c r="B1924" s="449">
        <v>90976</v>
      </c>
      <c r="C1924" s="439" t="s">
        <v>940</v>
      </c>
      <c r="D1924" s="449" t="s">
        <v>69</v>
      </c>
      <c r="E1924" s="451">
        <v>0</v>
      </c>
    </row>
    <row r="1925" spans="1:5" x14ac:dyDescent="0.25">
      <c r="A1925" s="439"/>
      <c r="B1925" s="449">
        <v>90977</v>
      </c>
      <c r="C1925" s="439" t="s">
        <v>941</v>
      </c>
      <c r="D1925" s="449" t="s">
        <v>69</v>
      </c>
      <c r="E1925" s="451">
        <v>0</v>
      </c>
    </row>
    <row r="1926" spans="1:5" x14ac:dyDescent="0.25">
      <c r="A1926" s="439"/>
      <c r="B1926" s="449">
        <v>90978</v>
      </c>
      <c r="C1926" s="439" t="s">
        <v>942</v>
      </c>
      <c r="D1926" s="449" t="s">
        <v>69</v>
      </c>
      <c r="E1926" s="451">
        <v>0</v>
      </c>
    </row>
    <row r="1927" spans="1:5" x14ac:dyDescent="0.25">
      <c r="A1927" s="439"/>
      <c r="B1927" s="449">
        <v>90960</v>
      </c>
      <c r="C1927" s="439" t="s">
        <v>931</v>
      </c>
      <c r="D1927" s="449" t="s">
        <v>69</v>
      </c>
      <c r="E1927" s="451">
        <v>0</v>
      </c>
    </row>
    <row r="1928" spans="1:5" x14ac:dyDescent="0.25">
      <c r="A1928" s="439"/>
      <c r="B1928" s="449">
        <v>90961</v>
      </c>
      <c r="C1928" s="439" t="s">
        <v>932</v>
      </c>
      <c r="D1928" s="449" t="s">
        <v>69</v>
      </c>
      <c r="E1928" s="451">
        <v>0</v>
      </c>
    </row>
    <row r="1929" spans="1:5" x14ac:dyDescent="0.25">
      <c r="A1929" s="439"/>
      <c r="B1929" s="449">
        <v>90962</v>
      </c>
      <c r="C1929" s="439" t="s">
        <v>933</v>
      </c>
      <c r="D1929" s="449" t="s">
        <v>69</v>
      </c>
      <c r="E1929" s="451">
        <v>0</v>
      </c>
    </row>
    <row r="1930" spans="1:5" x14ac:dyDescent="0.25">
      <c r="A1930" s="439"/>
      <c r="B1930" s="449">
        <v>90963</v>
      </c>
      <c r="C1930" s="439" t="s">
        <v>934</v>
      </c>
      <c r="D1930" s="449" t="s">
        <v>69</v>
      </c>
      <c r="E1930" s="451">
        <v>0</v>
      </c>
    </row>
    <row r="1931" spans="1:5" x14ac:dyDescent="0.25">
      <c r="A1931" s="439"/>
      <c r="B1931" s="449">
        <v>102966</v>
      </c>
      <c r="C1931" s="439" t="s">
        <v>13716</v>
      </c>
      <c r="D1931" s="449" t="s">
        <v>69</v>
      </c>
      <c r="E1931" s="451">
        <v>0</v>
      </c>
    </row>
    <row r="1932" spans="1:5" x14ac:dyDescent="0.25">
      <c r="A1932" s="439"/>
      <c r="B1932" s="449">
        <v>102967</v>
      </c>
      <c r="C1932" s="439" t="s">
        <v>13717</v>
      </c>
      <c r="D1932" s="449" t="s">
        <v>69</v>
      </c>
      <c r="E1932" s="451">
        <v>0</v>
      </c>
    </row>
    <row r="1933" spans="1:5" x14ac:dyDescent="0.25">
      <c r="A1933" s="439"/>
      <c r="B1933" s="449">
        <v>102968</v>
      </c>
      <c r="C1933" s="439" t="s">
        <v>13718</v>
      </c>
      <c r="D1933" s="449" t="s">
        <v>69</v>
      </c>
      <c r="E1933" s="451">
        <v>0</v>
      </c>
    </row>
    <row r="1934" spans="1:5" x14ac:dyDescent="0.25">
      <c r="A1934" s="439"/>
      <c r="B1934" s="449">
        <v>102969</v>
      </c>
      <c r="C1934" s="439" t="s">
        <v>1204</v>
      </c>
      <c r="D1934" s="449" t="s">
        <v>69</v>
      </c>
      <c r="E1934" s="451">
        <v>0</v>
      </c>
    </row>
    <row r="1935" spans="1:5" x14ac:dyDescent="0.25">
      <c r="A1935" s="439"/>
      <c r="B1935" s="449">
        <v>102832</v>
      </c>
      <c r="C1935" s="439" t="s">
        <v>12706</v>
      </c>
      <c r="D1935" s="449" t="s">
        <v>69</v>
      </c>
      <c r="E1935" s="451">
        <v>0</v>
      </c>
    </row>
    <row r="1936" spans="1:5" x14ac:dyDescent="0.25">
      <c r="A1936" s="439"/>
      <c r="B1936" s="449">
        <v>102826</v>
      </c>
      <c r="C1936" s="439" t="s">
        <v>1186</v>
      </c>
      <c r="D1936" s="449" t="s">
        <v>69</v>
      </c>
      <c r="E1936" s="451">
        <v>0</v>
      </c>
    </row>
    <row r="1937" spans="1:5" x14ac:dyDescent="0.25">
      <c r="A1937" s="439"/>
      <c r="B1937" s="449">
        <v>103937</v>
      </c>
      <c r="C1937" s="439" t="s">
        <v>12707</v>
      </c>
      <c r="D1937" s="449" t="s">
        <v>69</v>
      </c>
      <c r="E1937" s="451">
        <v>0</v>
      </c>
    </row>
    <row r="1938" spans="1:5" x14ac:dyDescent="0.25">
      <c r="A1938" s="439"/>
      <c r="B1938" s="449">
        <v>103943</v>
      </c>
      <c r="C1938" s="439" t="s">
        <v>12708</v>
      </c>
      <c r="D1938" s="449" t="s">
        <v>69</v>
      </c>
      <c r="E1938" s="451">
        <v>0</v>
      </c>
    </row>
    <row r="1939" spans="1:5" x14ac:dyDescent="0.25">
      <c r="A1939" s="439"/>
      <c r="B1939" s="449">
        <v>106406</v>
      </c>
      <c r="C1939" s="439" t="s">
        <v>14115</v>
      </c>
      <c r="D1939" s="449" t="s">
        <v>69</v>
      </c>
      <c r="E1939" s="451">
        <v>0</v>
      </c>
    </row>
    <row r="1940" spans="1:5" x14ac:dyDescent="0.25">
      <c r="A1940" s="439"/>
      <c r="B1940" s="449">
        <v>106407</v>
      </c>
      <c r="C1940" s="439" t="s">
        <v>14116</v>
      </c>
      <c r="D1940" s="449" t="s">
        <v>69</v>
      </c>
      <c r="E1940" s="451">
        <v>0</v>
      </c>
    </row>
    <row r="1941" spans="1:5" x14ac:dyDescent="0.25">
      <c r="A1941" s="439"/>
      <c r="B1941" s="449">
        <v>106408</v>
      </c>
      <c r="C1941" s="439" t="s">
        <v>14117</v>
      </c>
      <c r="D1941" s="449" t="s">
        <v>69</v>
      </c>
      <c r="E1941" s="451">
        <v>0</v>
      </c>
    </row>
    <row r="1942" spans="1:5" x14ac:dyDescent="0.25">
      <c r="A1942" s="439"/>
      <c r="B1942" s="449">
        <v>106409</v>
      </c>
      <c r="C1942" s="439" t="s">
        <v>14118</v>
      </c>
      <c r="D1942" s="449" t="s">
        <v>69</v>
      </c>
      <c r="E1942" s="451">
        <v>0</v>
      </c>
    </row>
    <row r="1943" spans="1:5" x14ac:dyDescent="0.25">
      <c r="A1943" s="439"/>
      <c r="B1943" s="449">
        <v>91279</v>
      </c>
      <c r="C1943" s="439" t="s">
        <v>957</v>
      </c>
      <c r="D1943" s="449" t="s">
        <v>69</v>
      </c>
      <c r="E1943" s="451">
        <v>0</v>
      </c>
    </row>
    <row r="1944" spans="1:5" x14ac:dyDescent="0.25">
      <c r="A1944" s="439"/>
      <c r="B1944" s="449">
        <v>91280</v>
      </c>
      <c r="C1944" s="439" t="s">
        <v>958</v>
      </c>
      <c r="D1944" s="449" t="s">
        <v>69</v>
      </c>
      <c r="E1944" s="451">
        <v>0</v>
      </c>
    </row>
    <row r="1945" spans="1:5" x14ac:dyDescent="0.25">
      <c r="A1945" s="439"/>
      <c r="B1945" s="449">
        <v>91281</v>
      </c>
      <c r="C1945" s="439" t="s">
        <v>959</v>
      </c>
      <c r="D1945" s="449" t="s">
        <v>69</v>
      </c>
      <c r="E1945" s="451">
        <v>0</v>
      </c>
    </row>
    <row r="1946" spans="1:5" x14ac:dyDescent="0.25">
      <c r="A1946" s="439"/>
      <c r="B1946" s="449">
        <v>91282</v>
      </c>
      <c r="C1946" s="439" t="s">
        <v>960</v>
      </c>
      <c r="D1946" s="449" t="s">
        <v>69</v>
      </c>
      <c r="E1946" s="451">
        <v>0</v>
      </c>
    </row>
    <row r="1947" spans="1:5" x14ac:dyDescent="0.25">
      <c r="A1947" s="439"/>
      <c r="B1947" s="449">
        <v>95278</v>
      </c>
      <c r="C1947" s="439" t="s">
        <v>1123</v>
      </c>
      <c r="D1947" s="449" t="s">
        <v>69</v>
      </c>
      <c r="E1947" s="451">
        <v>0</v>
      </c>
    </row>
    <row r="1948" spans="1:5" x14ac:dyDescent="0.25">
      <c r="A1948" s="439"/>
      <c r="B1948" s="449">
        <v>95279</v>
      </c>
      <c r="C1948" s="439" t="s">
        <v>1124</v>
      </c>
      <c r="D1948" s="449" t="s">
        <v>69</v>
      </c>
      <c r="E1948" s="451">
        <v>0</v>
      </c>
    </row>
    <row r="1949" spans="1:5" x14ac:dyDescent="0.25">
      <c r="A1949" s="439"/>
      <c r="B1949" s="449">
        <v>95280</v>
      </c>
      <c r="C1949" s="439" t="s">
        <v>1125</v>
      </c>
      <c r="D1949" s="449" t="s">
        <v>69</v>
      </c>
      <c r="E1949" s="451">
        <v>0</v>
      </c>
    </row>
    <row r="1950" spans="1:5" x14ac:dyDescent="0.25">
      <c r="A1950" s="439"/>
      <c r="B1950" s="449">
        <v>95281</v>
      </c>
      <c r="C1950" s="439" t="s">
        <v>12709</v>
      </c>
      <c r="D1950" s="449" t="s">
        <v>69</v>
      </c>
      <c r="E1950" s="451">
        <v>0</v>
      </c>
    </row>
    <row r="1951" spans="1:5" x14ac:dyDescent="0.25">
      <c r="A1951" s="439"/>
      <c r="B1951" s="449">
        <v>95124</v>
      </c>
      <c r="C1951" s="439" t="s">
        <v>1097</v>
      </c>
      <c r="D1951" s="449" t="s">
        <v>69</v>
      </c>
      <c r="E1951" s="451">
        <v>0</v>
      </c>
    </row>
    <row r="1952" spans="1:5" x14ac:dyDescent="0.25">
      <c r="A1952" s="439"/>
      <c r="B1952" s="449">
        <v>95123</v>
      </c>
      <c r="C1952" s="439" t="s">
        <v>1096</v>
      </c>
      <c r="D1952" s="449" t="s">
        <v>69</v>
      </c>
      <c r="E1952" s="451">
        <v>0</v>
      </c>
    </row>
    <row r="1953" spans="1:5" x14ac:dyDescent="0.25">
      <c r="A1953" s="439"/>
      <c r="B1953" s="449">
        <v>95125</v>
      </c>
      <c r="C1953" s="439" t="s">
        <v>1098</v>
      </c>
      <c r="D1953" s="449" t="s">
        <v>69</v>
      </c>
      <c r="E1953" s="451">
        <v>0</v>
      </c>
    </row>
    <row r="1954" spans="1:5" x14ac:dyDescent="0.25">
      <c r="A1954" s="439"/>
      <c r="B1954" s="449">
        <v>95126</v>
      </c>
      <c r="C1954" s="439" t="s">
        <v>1099</v>
      </c>
      <c r="D1954" s="449" t="s">
        <v>69</v>
      </c>
      <c r="E1954" s="451">
        <v>0</v>
      </c>
    </row>
    <row r="1955" spans="1:5" x14ac:dyDescent="0.25">
      <c r="A1955" s="439"/>
      <c r="B1955" s="449">
        <v>92040</v>
      </c>
      <c r="C1955" s="439" t="s">
        <v>1005</v>
      </c>
      <c r="D1955" s="449" t="s">
        <v>69</v>
      </c>
      <c r="E1955" s="451">
        <v>0</v>
      </c>
    </row>
    <row r="1956" spans="1:5" x14ac:dyDescent="0.25">
      <c r="A1956" s="439"/>
      <c r="B1956" s="449">
        <v>92041</v>
      </c>
      <c r="C1956" s="439" t="s">
        <v>1006</v>
      </c>
      <c r="D1956" s="449" t="s">
        <v>69</v>
      </c>
      <c r="E1956" s="451">
        <v>0</v>
      </c>
    </row>
    <row r="1957" spans="1:5" x14ac:dyDescent="0.25">
      <c r="A1957" s="439"/>
      <c r="B1957" s="449">
        <v>92042</v>
      </c>
      <c r="C1957" s="439" t="s">
        <v>1007</v>
      </c>
      <c r="D1957" s="449" t="s">
        <v>69</v>
      </c>
      <c r="E1957" s="451">
        <v>0</v>
      </c>
    </row>
    <row r="1958" spans="1:5" x14ac:dyDescent="0.25">
      <c r="A1958" s="439"/>
      <c r="B1958" s="449">
        <v>106410</v>
      </c>
      <c r="C1958" s="439" t="s">
        <v>14119</v>
      </c>
      <c r="D1958" s="449" t="s">
        <v>69</v>
      </c>
      <c r="E1958" s="451">
        <v>0</v>
      </c>
    </row>
    <row r="1959" spans="1:5" x14ac:dyDescent="0.25">
      <c r="A1959" s="439"/>
      <c r="B1959" s="449">
        <v>106411</v>
      </c>
      <c r="C1959" s="439" t="s">
        <v>14120</v>
      </c>
      <c r="D1959" s="449" t="s">
        <v>69</v>
      </c>
      <c r="E1959" s="451">
        <v>0</v>
      </c>
    </row>
    <row r="1960" spans="1:5" x14ac:dyDescent="0.25">
      <c r="A1960" s="439"/>
      <c r="B1960" s="449">
        <v>106412</v>
      </c>
      <c r="C1960" s="439" t="s">
        <v>14121</v>
      </c>
      <c r="D1960" s="449" t="s">
        <v>69</v>
      </c>
      <c r="E1960" s="451">
        <v>0</v>
      </c>
    </row>
    <row r="1961" spans="1:5" x14ac:dyDescent="0.25">
      <c r="A1961" s="439"/>
      <c r="B1961" s="449">
        <v>106413</v>
      </c>
      <c r="C1961" s="439" t="s">
        <v>14122</v>
      </c>
      <c r="D1961" s="449" t="s">
        <v>69</v>
      </c>
      <c r="E1961" s="451">
        <v>0</v>
      </c>
    </row>
    <row r="1962" spans="1:5" x14ac:dyDescent="0.25">
      <c r="A1962" s="439"/>
      <c r="B1962" s="449">
        <v>92114</v>
      </c>
      <c r="C1962" s="439" t="s">
        <v>1017</v>
      </c>
      <c r="D1962" s="449" t="s">
        <v>69</v>
      </c>
      <c r="E1962" s="451">
        <v>0</v>
      </c>
    </row>
    <row r="1963" spans="1:5" x14ac:dyDescent="0.25">
      <c r="A1963" s="439"/>
      <c r="B1963" s="449">
        <v>92115</v>
      </c>
      <c r="C1963" s="439" t="s">
        <v>1018</v>
      </c>
      <c r="D1963" s="449" t="s">
        <v>69</v>
      </c>
      <c r="E1963" s="451">
        <v>0</v>
      </c>
    </row>
    <row r="1964" spans="1:5" x14ac:dyDescent="0.25">
      <c r="A1964" s="439"/>
      <c r="B1964" s="449">
        <v>92116</v>
      </c>
      <c r="C1964" s="439" t="s">
        <v>1019</v>
      </c>
      <c r="D1964" s="449" t="s">
        <v>69</v>
      </c>
      <c r="E1964" s="451">
        <v>0</v>
      </c>
    </row>
    <row r="1965" spans="1:5" x14ac:dyDescent="0.25">
      <c r="A1965" s="439"/>
      <c r="B1965" s="449">
        <v>102915</v>
      </c>
      <c r="C1965" s="439" t="s">
        <v>1197</v>
      </c>
      <c r="D1965" s="449" t="s">
        <v>69</v>
      </c>
      <c r="E1965" s="451">
        <v>0</v>
      </c>
    </row>
    <row r="1966" spans="1:5" x14ac:dyDescent="0.25">
      <c r="A1966" s="439"/>
      <c r="B1966" s="449">
        <v>95716</v>
      </c>
      <c r="C1966" s="439" t="s">
        <v>1134</v>
      </c>
      <c r="D1966" s="449" t="s">
        <v>69</v>
      </c>
      <c r="E1966" s="451">
        <v>0</v>
      </c>
    </row>
    <row r="1967" spans="1:5" x14ac:dyDescent="0.25">
      <c r="A1967" s="439"/>
      <c r="B1967" s="449">
        <v>95717</v>
      </c>
      <c r="C1967" s="439" t="s">
        <v>1135</v>
      </c>
      <c r="D1967" s="449" t="s">
        <v>69</v>
      </c>
      <c r="E1967" s="451">
        <v>0</v>
      </c>
    </row>
    <row r="1968" spans="1:5" x14ac:dyDescent="0.25">
      <c r="A1968" s="439"/>
      <c r="B1968" s="449">
        <v>95718</v>
      </c>
      <c r="C1968" s="439" t="s">
        <v>1136</v>
      </c>
      <c r="D1968" s="449" t="s">
        <v>69</v>
      </c>
      <c r="E1968" s="451">
        <v>0</v>
      </c>
    </row>
    <row r="1969" spans="1:5" x14ac:dyDescent="0.25">
      <c r="A1969" s="439"/>
      <c r="B1969" s="449">
        <v>95719</v>
      </c>
      <c r="C1969" s="439" t="s">
        <v>1137</v>
      </c>
      <c r="D1969" s="449" t="s">
        <v>69</v>
      </c>
      <c r="E1969" s="451">
        <v>0</v>
      </c>
    </row>
    <row r="1970" spans="1:5" x14ac:dyDescent="0.25">
      <c r="A1970" s="439"/>
      <c r="B1970" s="449">
        <v>104712</v>
      </c>
      <c r="C1970" s="439" t="s">
        <v>6057</v>
      </c>
      <c r="D1970" s="449" t="s">
        <v>69</v>
      </c>
      <c r="E1970" s="451">
        <v>0</v>
      </c>
    </row>
    <row r="1971" spans="1:5" x14ac:dyDescent="0.25">
      <c r="A1971" s="439"/>
      <c r="B1971" s="449">
        <v>104713</v>
      </c>
      <c r="C1971" s="439" t="s">
        <v>6058</v>
      </c>
      <c r="D1971" s="449" t="s">
        <v>69</v>
      </c>
      <c r="E1971" s="451">
        <v>0</v>
      </c>
    </row>
    <row r="1972" spans="1:5" x14ac:dyDescent="0.25">
      <c r="A1972" s="439"/>
      <c r="B1972" s="449">
        <v>104714</v>
      </c>
      <c r="C1972" s="439" t="s">
        <v>6059</v>
      </c>
      <c r="D1972" s="449" t="s">
        <v>69</v>
      </c>
      <c r="E1972" s="451">
        <v>0</v>
      </c>
    </row>
    <row r="1973" spans="1:5" x14ac:dyDescent="0.25">
      <c r="A1973" s="439"/>
      <c r="B1973" s="449">
        <v>104715</v>
      </c>
      <c r="C1973" s="439" t="s">
        <v>12710</v>
      </c>
      <c r="D1973" s="449" t="s">
        <v>69</v>
      </c>
      <c r="E1973" s="451">
        <v>0</v>
      </c>
    </row>
    <row r="1974" spans="1:5" x14ac:dyDescent="0.25">
      <c r="A1974" s="439"/>
      <c r="B1974" s="449">
        <v>106397</v>
      </c>
      <c r="C1974" s="439" t="s">
        <v>14123</v>
      </c>
      <c r="D1974" s="449" t="s">
        <v>69</v>
      </c>
      <c r="E1974" s="451">
        <v>0</v>
      </c>
    </row>
    <row r="1975" spans="1:5" x14ac:dyDescent="0.25">
      <c r="A1975" s="439"/>
      <c r="B1975" s="449">
        <v>106403</v>
      </c>
      <c r="C1975" s="439" t="s">
        <v>14124</v>
      </c>
      <c r="D1975" s="449" t="s">
        <v>69</v>
      </c>
      <c r="E1975" s="451">
        <v>0</v>
      </c>
    </row>
    <row r="1976" spans="1:5" x14ac:dyDescent="0.25">
      <c r="A1976" s="439"/>
      <c r="B1976" s="449">
        <v>102897</v>
      </c>
      <c r="C1976" s="439" t="s">
        <v>1195</v>
      </c>
      <c r="D1976" s="449" t="s">
        <v>69</v>
      </c>
      <c r="E1976" s="451">
        <v>0</v>
      </c>
    </row>
    <row r="1977" spans="1:5" x14ac:dyDescent="0.25">
      <c r="A1977" s="439"/>
      <c r="B1977" s="449">
        <v>5627</v>
      </c>
      <c r="C1977" s="439" t="s">
        <v>649</v>
      </c>
      <c r="D1977" s="449" t="s">
        <v>69</v>
      </c>
      <c r="E1977" s="451">
        <v>0</v>
      </c>
    </row>
    <row r="1978" spans="1:5" x14ac:dyDescent="0.25">
      <c r="A1978" s="439"/>
      <c r="B1978" s="449">
        <v>5628</v>
      </c>
      <c r="C1978" s="439" t="s">
        <v>650</v>
      </c>
      <c r="D1978" s="449" t="s">
        <v>69</v>
      </c>
      <c r="E1978" s="451">
        <v>0</v>
      </c>
    </row>
    <row r="1979" spans="1:5" x14ac:dyDescent="0.25">
      <c r="A1979" s="439"/>
      <c r="B1979" s="449">
        <v>5629</v>
      </c>
      <c r="C1979" s="439" t="s">
        <v>651</v>
      </c>
      <c r="D1979" s="449" t="s">
        <v>69</v>
      </c>
      <c r="E1979" s="451">
        <v>0</v>
      </c>
    </row>
    <row r="1980" spans="1:5" x14ac:dyDescent="0.25">
      <c r="A1980" s="439"/>
      <c r="B1980" s="449">
        <v>5630</v>
      </c>
      <c r="C1980" s="439" t="s">
        <v>652</v>
      </c>
      <c r="D1980" s="449" t="s">
        <v>69</v>
      </c>
      <c r="E1980" s="451">
        <v>0</v>
      </c>
    </row>
    <row r="1981" spans="1:5" x14ac:dyDescent="0.25">
      <c r="A1981" s="439"/>
      <c r="B1981" s="449">
        <v>88900</v>
      </c>
      <c r="C1981" s="439" t="s">
        <v>792</v>
      </c>
      <c r="D1981" s="449" t="s">
        <v>69</v>
      </c>
      <c r="E1981" s="451">
        <v>0</v>
      </c>
    </row>
    <row r="1982" spans="1:5" x14ac:dyDescent="0.25">
      <c r="A1982" s="439"/>
      <c r="B1982" s="449">
        <v>88902</v>
      </c>
      <c r="C1982" s="439" t="s">
        <v>793</v>
      </c>
      <c r="D1982" s="449" t="s">
        <v>69</v>
      </c>
      <c r="E1982" s="451">
        <v>0</v>
      </c>
    </row>
    <row r="1983" spans="1:5" x14ac:dyDescent="0.25">
      <c r="A1983" s="439"/>
      <c r="B1983" s="449">
        <v>88903</v>
      </c>
      <c r="C1983" s="439" t="s">
        <v>794</v>
      </c>
      <c r="D1983" s="449" t="s">
        <v>69</v>
      </c>
      <c r="E1983" s="451">
        <v>0</v>
      </c>
    </row>
    <row r="1984" spans="1:5" x14ac:dyDescent="0.25">
      <c r="A1984" s="439"/>
      <c r="B1984" s="449">
        <v>88904</v>
      </c>
      <c r="C1984" s="439" t="s">
        <v>795</v>
      </c>
      <c r="D1984" s="449" t="s">
        <v>69</v>
      </c>
      <c r="E1984" s="451">
        <v>0</v>
      </c>
    </row>
    <row r="1985" spans="1:5" x14ac:dyDescent="0.25">
      <c r="A1985" s="439"/>
      <c r="B1985" s="449">
        <v>88569</v>
      </c>
      <c r="C1985" s="439" t="s">
        <v>774</v>
      </c>
      <c r="D1985" s="449" t="s">
        <v>69</v>
      </c>
      <c r="E1985" s="451">
        <v>0</v>
      </c>
    </row>
    <row r="1986" spans="1:5" x14ac:dyDescent="0.25">
      <c r="A1986" s="439"/>
      <c r="B1986" s="449">
        <v>88570</v>
      </c>
      <c r="C1986" s="439" t="s">
        <v>775</v>
      </c>
      <c r="D1986" s="449" t="s">
        <v>69</v>
      </c>
      <c r="E1986" s="451">
        <v>0</v>
      </c>
    </row>
    <row r="1987" spans="1:5" x14ac:dyDescent="0.25">
      <c r="A1987" s="439"/>
      <c r="B1987" s="449">
        <v>5765</v>
      </c>
      <c r="C1987" s="439" t="s">
        <v>683</v>
      </c>
      <c r="D1987" s="449" t="s">
        <v>69</v>
      </c>
      <c r="E1987" s="451">
        <v>0</v>
      </c>
    </row>
    <row r="1988" spans="1:5" x14ac:dyDescent="0.25">
      <c r="A1988" s="439"/>
      <c r="B1988" s="449">
        <v>5766</v>
      </c>
      <c r="C1988" s="439" t="s">
        <v>684</v>
      </c>
      <c r="D1988" s="449" t="s">
        <v>69</v>
      </c>
      <c r="E1988" s="451">
        <v>0</v>
      </c>
    </row>
    <row r="1989" spans="1:5" x14ac:dyDescent="0.25">
      <c r="A1989" s="439"/>
      <c r="B1989" s="449">
        <v>91468</v>
      </c>
      <c r="C1989" s="439" t="s">
        <v>12711</v>
      </c>
      <c r="D1989" s="449" t="s">
        <v>69</v>
      </c>
      <c r="E1989" s="451">
        <v>0</v>
      </c>
    </row>
    <row r="1990" spans="1:5" x14ac:dyDescent="0.25">
      <c r="A1990" s="439"/>
      <c r="B1990" s="449">
        <v>91484</v>
      </c>
      <c r="C1990" s="439" t="s">
        <v>12712</v>
      </c>
      <c r="D1990" s="449" t="s">
        <v>69</v>
      </c>
      <c r="E1990" s="451">
        <v>0</v>
      </c>
    </row>
    <row r="1991" spans="1:5" x14ac:dyDescent="0.25">
      <c r="A1991" s="439"/>
      <c r="B1991" s="449">
        <v>91469</v>
      </c>
      <c r="C1991" s="439" t="s">
        <v>12713</v>
      </c>
      <c r="D1991" s="449" t="s">
        <v>69</v>
      </c>
      <c r="E1991" s="451">
        <v>0</v>
      </c>
    </row>
    <row r="1992" spans="1:5" x14ac:dyDescent="0.25">
      <c r="A1992" s="439"/>
      <c r="B1992" s="449">
        <v>83361</v>
      </c>
      <c r="C1992" s="439" t="s">
        <v>12714</v>
      </c>
      <c r="D1992" s="449" t="s">
        <v>69</v>
      </c>
      <c r="E1992" s="451">
        <v>0</v>
      </c>
    </row>
    <row r="1993" spans="1:5" x14ac:dyDescent="0.25">
      <c r="A1993" s="439"/>
      <c r="B1993" s="449">
        <v>91485</v>
      </c>
      <c r="C1993" s="439" t="s">
        <v>12715</v>
      </c>
      <c r="D1993" s="449" t="s">
        <v>69</v>
      </c>
      <c r="E1993" s="451">
        <v>0</v>
      </c>
    </row>
    <row r="1994" spans="1:5" x14ac:dyDescent="0.25">
      <c r="A1994" s="439"/>
      <c r="B1994" s="449">
        <v>89230</v>
      </c>
      <c r="C1994" s="439" t="s">
        <v>832</v>
      </c>
      <c r="D1994" s="449" t="s">
        <v>69</v>
      </c>
      <c r="E1994" s="451">
        <v>0</v>
      </c>
    </row>
    <row r="1995" spans="1:5" x14ac:dyDescent="0.25">
      <c r="A1995" s="439"/>
      <c r="B1995" s="449">
        <v>89231</v>
      </c>
      <c r="C1995" s="439" t="s">
        <v>833</v>
      </c>
      <c r="D1995" s="449" t="s">
        <v>69</v>
      </c>
      <c r="E1995" s="451">
        <v>0</v>
      </c>
    </row>
    <row r="1996" spans="1:5" x14ac:dyDescent="0.25">
      <c r="A1996" s="439"/>
      <c r="B1996" s="449">
        <v>89232</v>
      </c>
      <c r="C1996" s="439" t="s">
        <v>834</v>
      </c>
      <c r="D1996" s="449" t="s">
        <v>69</v>
      </c>
      <c r="E1996" s="451">
        <v>0</v>
      </c>
    </row>
    <row r="1997" spans="1:5" x14ac:dyDescent="0.25">
      <c r="A1997" s="439"/>
      <c r="B1997" s="449">
        <v>89233</v>
      </c>
      <c r="C1997" s="439" t="s">
        <v>835</v>
      </c>
      <c r="D1997" s="449" t="s">
        <v>69</v>
      </c>
      <c r="E1997" s="451">
        <v>0</v>
      </c>
    </row>
    <row r="1998" spans="1:5" x14ac:dyDescent="0.25">
      <c r="A1998" s="439"/>
      <c r="B1998" s="449">
        <v>89236</v>
      </c>
      <c r="C1998" s="439" t="s">
        <v>836</v>
      </c>
      <c r="D1998" s="449" t="s">
        <v>69</v>
      </c>
      <c r="E1998" s="451">
        <v>0</v>
      </c>
    </row>
    <row r="1999" spans="1:5" x14ac:dyDescent="0.25">
      <c r="A1999" s="439"/>
      <c r="B1999" s="449">
        <v>89237</v>
      </c>
      <c r="C1999" s="439" t="s">
        <v>837</v>
      </c>
      <c r="D1999" s="449" t="s">
        <v>69</v>
      </c>
      <c r="E1999" s="451">
        <v>0</v>
      </c>
    </row>
    <row r="2000" spans="1:5" x14ac:dyDescent="0.25">
      <c r="A2000" s="439"/>
      <c r="B2000" s="449">
        <v>89238</v>
      </c>
      <c r="C2000" s="439" t="s">
        <v>838</v>
      </c>
      <c r="D2000" s="449" t="s">
        <v>69</v>
      </c>
      <c r="E2000" s="451">
        <v>0</v>
      </c>
    </row>
    <row r="2001" spans="1:5" x14ac:dyDescent="0.25">
      <c r="A2001" s="439"/>
      <c r="B2001" s="449">
        <v>89239</v>
      </c>
      <c r="C2001" s="439" t="s">
        <v>839</v>
      </c>
      <c r="D2001" s="449" t="s">
        <v>69</v>
      </c>
      <c r="E2001" s="451">
        <v>0</v>
      </c>
    </row>
    <row r="2002" spans="1:5" x14ac:dyDescent="0.25">
      <c r="A2002" s="439"/>
      <c r="B2002" s="449">
        <v>102933</v>
      </c>
      <c r="C2002" s="439" t="s">
        <v>1199</v>
      </c>
      <c r="D2002" s="449" t="s">
        <v>69</v>
      </c>
      <c r="E2002" s="451">
        <v>0</v>
      </c>
    </row>
    <row r="2003" spans="1:5" x14ac:dyDescent="0.25">
      <c r="A2003" s="439"/>
      <c r="B2003" s="449">
        <v>93411</v>
      </c>
      <c r="C2003" s="439" t="s">
        <v>1069</v>
      </c>
      <c r="D2003" s="449" t="s">
        <v>69</v>
      </c>
      <c r="E2003" s="451">
        <v>0</v>
      </c>
    </row>
    <row r="2004" spans="1:5" x14ac:dyDescent="0.25">
      <c r="A2004" s="439"/>
      <c r="B2004" s="449">
        <v>93412</v>
      </c>
      <c r="C2004" s="439" t="s">
        <v>1070</v>
      </c>
      <c r="D2004" s="449" t="s">
        <v>69</v>
      </c>
      <c r="E2004" s="451">
        <v>0</v>
      </c>
    </row>
    <row r="2005" spans="1:5" x14ac:dyDescent="0.25">
      <c r="A2005" s="439"/>
      <c r="B2005" s="449">
        <v>93413</v>
      </c>
      <c r="C2005" s="439" t="s">
        <v>1071</v>
      </c>
      <c r="D2005" s="449" t="s">
        <v>69</v>
      </c>
      <c r="E2005" s="451">
        <v>0</v>
      </c>
    </row>
    <row r="2006" spans="1:5" x14ac:dyDescent="0.25">
      <c r="A2006" s="439"/>
      <c r="B2006" s="449">
        <v>93414</v>
      </c>
      <c r="C2006" s="439" t="s">
        <v>1072</v>
      </c>
      <c r="D2006" s="449" t="s">
        <v>69</v>
      </c>
      <c r="E2006" s="451">
        <v>0</v>
      </c>
    </row>
    <row r="2007" spans="1:5" x14ac:dyDescent="0.25">
      <c r="A2007" s="439"/>
      <c r="B2007" s="449">
        <v>88855</v>
      </c>
      <c r="C2007" s="439" t="s">
        <v>786</v>
      </c>
      <c r="D2007" s="449" t="s">
        <v>69</v>
      </c>
      <c r="E2007" s="451">
        <v>0</v>
      </c>
    </row>
    <row r="2008" spans="1:5" x14ac:dyDescent="0.25">
      <c r="A2008" s="439"/>
      <c r="B2008" s="449">
        <v>88856</v>
      </c>
      <c r="C2008" s="439" t="s">
        <v>787</v>
      </c>
      <c r="D2008" s="449" t="s">
        <v>69</v>
      </c>
      <c r="E2008" s="451">
        <v>0</v>
      </c>
    </row>
    <row r="2009" spans="1:5" x14ac:dyDescent="0.25">
      <c r="A2009" s="439"/>
      <c r="B2009" s="449">
        <v>5658</v>
      </c>
      <c r="C2009" s="439" t="s">
        <v>653</v>
      </c>
      <c r="D2009" s="449" t="s">
        <v>69</v>
      </c>
      <c r="E2009" s="451">
        <v>0</v>
      </c>
    </row>
    <row r="2010" spans="1:5" x14ac:dyDescent="0.25">
      <c r="A2010" s="439"/>
      <c r="B2010" s="449">
        <v>53840</v>
      </c>
      <c r="C2010" s="439" t="s">
        <v>726</v>
      </c>
      <c r="D2010" s="449" t="s">
        <v>69</v>
      </c>
      <c r="E2010" s="451">
        <v>0</v>
      </c>
    </row>
    <row r="2011" spans="1:5" x14ac:dyDescent="0.25">
      <c r="A2011" s="439"/>
      <c r="B2011" s="449">
        <v>87026</v>
      </c>
      <c r="C2011" s="439" t="s">
        <v>749</v>
      </c>
      <c r="D2011" s="449" t="s">
        <v>69</v>
      </c>
      <c r="E2011" s="451">
        <v>0</v>
      </c>
    </row>
    <row r="2012" spans="1:5" x14ac:dyDescent="0.25">
      <c r="A2012" s="439"/>
      <c r="B2012" s="449">
        <v>53841</v>
      </c>
      <c r="C2012" s="439" t="s">
        <v>727</v>
      </c>
      <c r="D2012" s="449" t="s">
        <v>69</v>
      </c>
      <c r="E2012" s="451">
        <v>0</v>
      </c>
    </row>
    <row r="2013" spans="1:5" x14ac:dyDescent="0.25">
      <c r="A2013" s="439"/>
      <c r="B2013" s="449">
        <v>95209</v>
      </c>
      <c r="C2013" s="439" t="s">
        <v>12716</v>
      </c>
      <c r="D2013" s="449" t="s">
        <v>69</v>
      </c>
      <c r="E2013" s="451">
        <v>0</v>
      </c>
    </row>
    <row r="2014" spans="1:5" x14ac:dyDescent="0.25">
      <c r="A2014" s="439"/>
      <c r="B2014" s="449">
        <v>95210</v>
      </c>
      <c r="C2014" s="439" t="s">
        <v>12717</v>
      </c>
      <c r="D2014" s="449" t="s">
        <v>69</v>
      </c>
      <c r="E2014" s="451">
        <v>0</v>
      </c>
    </row>
    <row r="2015" spans="1:5" x14ac:dyDescent="0.25">
      <c r="A2015" s="439"/>
      <c r="B2015" s="449">
        <v>95211</v>
      </c>
      <c r="C2015" s="439" t="s">
        <v>12718</v>
      </c>
      <c r="D2015" s="449" t="s">
        <v>69</v>
      </c>
      <c r="E2015" s="451">
        <v>0</v>
      </c>
    </row>
    <row r="2016" spans="1:5" x14ac:dyDescent="0.25">
      <c r="A2016" s="439"/>
      <c r="B2016" s="449">
        <v>93267</v>
      </c>
      <c r="C2016" s="439" t="s">
        <v>12719</v>
      </c>
      <c r="D2016" s="449" t="s">
        <v>69</v>
      </c>
      <c r="E2016" s="451">
        <v>0</v>
      </c>
    </row>
    <row r="2017" spans="1:5" x14ac:dyDescent="0.25">
      <c r="A2017" s="439"/>
      <c r="B2017" s="449">
        <v>93269</v>
      </c>
      <c r="C2017" s="439" t="s">
        <v>12720</v>
      </c>
      <c r="D2017" s="449" t="s">
        <v>69</v>
      </c>
      <c r="E2017" s="451">
        <v>0</v>
      </c>
    </row>
    <row r="2018" spans="1:5" x14ac:dyDescent="0.25">
      <c r="A2018" s="439"/>
      <c r="B2018" s="449">
        <v>93270</v>
      </c>
      <c r="C2018" s="439" t="s">
        <v>12721</v>
      </c>
      <c r="D2018" s="449" t="s">
        <v>69</v>
      </c>
      <c r="E2018" s="451">
        <v>0</v>
      </c>
    </row>
    <row r="2019" spans="1:5" x14ac:dyDescent="0.25">
      <c r="A2019" s="439"/>
      <c r="B2019" s="449">
        <v>93271</v>
      </c>
      <c r="C2019" s="439" t="s">
        <v>12722</v>
      </c>
      <c r="D2019" s="449" t="s">
        <v>69</v>
      </c>
      <c r="E2019" s="451">
        <v>0</v>
      </c>
    </row>
    <row r="2020" spans="1:5" x14ac:dyDescent="0.25">
      <c r="A2020" s="439"/>
      <c r="B2020" s="449">
        <v>95208</v>
      </c>
      <c r="C2020" s="439" t="s">
        <v>12723</v>
      </c>
      <c r="D2020" s="449" t="s">
        <v>69</v>
      </c>
      <c r="E2020" s="451">
        <v>0</v>
      </c>
    </row>
    <row r="2021" spans="1:5" x14ac:dyDescent="0.25">
      <c r="A2021" s="439"/>
      <c r="B2021" s="449">
        <v>83761</v>
      </c>
      <c r="C2021" s="439" t="s">
        <v>745</v>
      </c>
      <c r="D2021" s="449" t="s">
        <v>69</v>
      </c>
      <c r="E2021" s="451">
        <v>0</v>
      </c>
    </row>
    <row r="2022" spans="1:5" x14ac:dyDescent="0.25">
      <c r="A2022" s="439"/>
      <c r="B2022" s="449">
        <v>83764</v>
      </c>
      <c r="C2022" s="439" t="s">
        <v>748</v>
      </c>
      <c r="D2022" s="449" t="s">
        <v>69</v>
      </c>
      <c r="E2022" s="451">
        <v>0</v>
      </c>
    </row>
    <row r="2023" spans="1:5" x14ac:dyDescent="0.25">
      <c r="A2023" s="439"/>
      <c r="B2023" s="449">
        <v>83762</v>
      </c>
      <c r="C2023" s="439" t="s">
        <v>746</v>
      </c>
      <c r="D2023" s="449" t="s">
        <v>69</v>
      </c>
      <c r="E2023" s="451">
        <v>0</v>
      </c>
    </row>
    <row r="2024" spans="1:5" x14ac:dyDescent="0.25">
      <c r="A2024" s="439"/>
      <c r="B2024" s="449">
        <v>83763</v>
      </c>
      <c r="C2024" s="439" t="s">
        <v>747</v>
      </c>
      <c r="D2024" s="449" t="s">
        <v>69</v>
      </c>
      <c r="E2024" s="451">
        <v>0</v>
      </c>
    </row>
    <row r="2025" spans="1:5" x14ac:dyDescent="0.25">
      <c r="A2025" s="439"/>
      <c r="B2025" s="449">
        <v>95874</v>
      </c>
      <c r="C2025" s="439" t="s">
        <v>1141</v>
      </c>
      <c r="D2025" s="449" t="s">
        <v>69</v>
      </c>
      <c r="E2025" s="451">
        <v>0</v>
      </c>
    </row>
    <row r="2026" spans="1:5" x14ac:dyDescent="0.25">
      <c r="A2026" s="439"/>
      <c r="B2026" s="449">
        <v>95869</v>
      </c>
      <c r="C2026" s="439" t="s">
        <v>1138</v>
      </c>
      <c r="D2026" s="449" t="s">
        <v>69</v>
      </c>
      <c r="E2026" s="451">
        <v>0</v>
      </c>
    </row>
    <row r="2027" spans="1:5" x14ac:dyDescent="0.25">
      <c r="A2027" s="439"/>
      <c r="B2027" s="449">
        <v>95870</v>
      </c>
      <c r="C2027" s="439" t="s">
        <v>1139</v>
      </c>
      <c r="D2027" s="449" t="s">
        <v>69</v>
      </c>
      <c r="E2027" s="451">
        <v>0</v>
      </c>
    </row>
    <row r="2028" spans="1:5" x14ac:dyDescent="0.25">
      <c r="A2028" s="439"/>
      <c r="B2028" s="449">
        <v>95871</v>
      </c>
      <c r="C2028" s="439" t="s">
        <v>1140</v>
      </c>
      <c r="D2028" s="449" t="s">
        <v>69</v>
      </c>
      <c r="E2028" s="451">
        <v>0</v>
      </c>
    </row>
    <row r="2029" spans="1:5" x14ac:dyDescent="0.25">
      <c r="A2029" s="439"/>
      <c r="B2029" s="449">
        <v>104687</v>
      </c>
      <c r="C2029" s="439" t="s">
        <v>1228</v>
      </c>
      <c r="D2029" s="449" t="s">
        <v>69</v>
      </c>
      <c r="E2029" s="451">
        <v>0</v>
      </c>
    </row>
    <row r="2030" spans="1:5" x14ac:dyDescent="0.25">
      <c r="A2030" s="439"/>
      <c r="B2030" s="449">
        <v>73303</v>
      </c>
      <c r="C2030" s="439" t="s">
        <v>737</v>
      </c>
      <c r="D2030" s="449" t="s">
        <v>69</v>
      </c>
      <c r="E2030" s="451">
        <v>0</v>
      </c>
    </row>
    <row r="2031" spans="1:5" x14ac:dyDescent="0.25">
      <c r="A2031" s="439"/>
      <c r="B2031" s="449">
        <v>93235</v>
      </c>
      <c r="C2031" s="439" t="s">
        <v>1051</v>
      </c>
      <c r="D2031" s="449" t="s">
        <v>69</v>
      </c>
      <c r="E2031" s="451">
        <v>0</v>
      </c>
    </row>
    <row r="2032" spans="1:5" x14ac:dyDescent="0.25">
      <c r="A2032" s="439"/>
      <c r="B2032" s="449">
        <v>73307</v>
      </c>
      <c r="C2032" s="439" t="s">
        <v>738</v>
      </c>
      <c r="D2032" s="449" t="s">
        <v>69</v>
      </c>
      <c r="E2032" s="451">
        <v>0</v>
      </c>
    </row>
    <row r="2033" spans="1:5" x14ac:dyDescent="0.25">
      <c r="A2033" s="439"/>
      <c r="B2033" s="449">
        <v>73311</v>
      </c>
      <c r="C2033" s="439" t="s">
        <v>740</v>
      </c>
      <c r="D2033" s="449" t="s">
        <v>69</v>
      </c>
      <c r="E2033" s="451">
        <v>0</v>
      </c>
    </row>
    <row r="2034" spans="1:5" x14ac:dyDescent="0.25">
      <c r="A2034" s="439"/>
      <c r="B2034" s="449">
        <v>93423</v>
      </c>
      <c r="C2034" s="439" t="s">
        <v>1077</v>
      </c>
      <c r="D2034" s="449" t="s">
        <v>69</v>
      </c>
      <c r="E2034" s="451">
        <v>0</v>
      </c>
    </row>
    <row r="2035" spans="1:5" x14ac:dyDescent="0.25">
      <c r="A2035" s="439"/>
      <c r="B2035" s="449">
        <v>93424</v>
      </c>
      <c r="C2035" s="439" t="s">
        <v>1078</v>
      </c>
      <c r="D2035" s="449" t="s">
        <v>69</v>
      </c>
      <c r="E2035" s="451">
        <v>0</v>
      </c>
    </row>
    <row r="2036" spans="1:5" x14ac:dyDescent="0.25">
      <c r="A2036" s="439"/>
      <c r="B2036" s="449">
        <v>93425</v>
      </c>
      <c r="C2036" s="439" t="s">
        <v>1079</v>
      </c>
      <c r="D2036" s="449" t="s">
        <v>69</v>
      </c>
      <c r="E2036" s="451">
        <v>0</v>
      </c>
    </row>
    <row r="2037" spans="1:5" x14ac:dyDescent="0.25">
      <c r="A2037" s="439"/>
      <c r="B2037" s="449">
        <v>93426</v>
      </c>
      <c r="C2037" s="439" t="s">
        <v>1080</v>
      </c>
      <c r="D2037" s="449" t="s">
        <v>69</v>
      </c>
      <c r="E2037" s="451">
        <v>0</v>
      </c>
    </row>
    <row r="2038" spans="1:5" x14ac:dyDescent="0.25">
      <c r="A2038" s="439"/>
      <c r="B2038" s="449">
        <v>93417</v>
      </c>
      <c r="C2038" s="439" t="s">
        <v>1073</v>
      </c>
      <c r="D2038" s="449" t="s">
        <v>69</v>
      </c>
      <c r="E2038" s="451">
        <v>0</v>
      </c>
    </row>
    <row r="2039" spans="1:5" x14ac:dyDescent="0.25">
      <c r="A2039" s="439"/>
      <c r="B2039" s="449">
        <v>93418</v>
      </c>
      <c r="C2039" s="439" t="s">
        <v>1074</v>
      </c>
      <c r="D2039" s="449" t="s">
        <v>69</v>
      </c>
      <c r="E2039" s="451">
        <v>0</v>
      </c>
    </row>
    <row r="2040" spans="1:5" x14ac:dyDescent="0.25">
      <c r="A2040" s="439"/>
      <c r="B2040" s="449">
        <v>93419</v>
      </c>
      <c r="C2040" s="439" t="s">
        <v>1075</v>
      </c>
      <c r="D2040" s="449" t="s">
        <v>69</v>
      </c>
      <c r="E2040" s="451">
        <v>0</v>
      </c>
    </row>
    <row r="2041" spans="1:5" x14ac:dyDescent="0.25">
      <c r="A2041" s="439"/>
      <c r="B2041" s="449">
        <v>93420</v>
      </c>
      <c r="C2041" s="439" t="s">
        <v>1076</v>
      </c>
      <c r="D2041" s="449" t="s">
        <v>69</v>
      </c>
      <c r="E2041" s="451">
        <v>0</v>
      </c>
    </row>
    <row r="2042" spans="1:5" x14ac:dyDescent="0.25">
      <c r="A2042" s="439"/>
      <c r="B2042" s="449">
        <v>93277</v>
      </c>
      <c r="C2042" s="439" t="s">
        <v>1055</v>
      </c>
      <c r="D2042" s="449" t="s">
        <v>69</v>
      </c>
      <c r="E2042" s="451">
        <v>0</v>
      </c>
    </row>
    <row r="2043" spans="1:5" x14ac:dyDescent="0.25">
      <c r="A2043" s="439"/>
      <c r="B2043" s="449">
        <v>93278</v>
      </c>
      <c r="C2043" s="439" t="s">
        <v>1056</v>
      </c>
      <c r="D2043" s="449" t="s">
        <v>69</v>
      </c>
      <c r="E2043" s="451">
        <v>0</v>
      </c>
    </row>
    <row r="2044" spans="1:5" x14ac:dyDescent="0.25">
      <c r="A2044" s="439"/>
      <c r="B2044" s="449">
        <v>93279</v>
      </c>
      <c r="C2044" s="439" t="s">
        <v>1057</v>
      </c>
      <c r="D2044" s="449" t="s">
        <v>69</v>
      </c>
      <c r="E2044" s="451">
        <v>0</v>
      </c>
    </row>
    <row r="2045" spans="1:5" x14ac:dyDescent="0.25">
      <c r="A2045" s="439"/>
      <c r="B2045" s="449">
        <v>93280</v>
      </c>
      <c r="C2045" s="439" t="s">
        <v>1058</v>
      </c>
      <c r="D2045" s="449" t="s">
        <v>69</v>
      </c>
      <c r="E2045" s="451">
        <v>0</v>
      </c>
    </row>
    <row r="2046" spans="1:5" x14ac:dyDescent="0.25">
      <c r="A2046" s="439"/>
      <c r="B2046" s="449">
        <v>104912</v>
      </c>
      <c r="C2046" s="439" t="s">
        <v>1233</v>
      </c>
      <c r="D2046" s="449" t="s">
        <v>69</v>
      </c>
      <c r="E2046" s="451">
        <v>0</v>
      </c>
    </row>
    <row r="2047" spans="1:5" x14ac:dyDescent="0.25">
      <c r="A2047" s="439"/>
      <c r="B2047" s="449">
        <v>102843</v>
      </c>
      <c r="C2047" s="439" t="s">
        <v>1187</v>
      </c>
      <c r="D2047" s="449" t="s">
        <v>69</v>
      </c>
      <c r="E2047" s="451">
        <v>0</v>
      </c>
    </row>
    <row r="2048" spans="1:5" x14ac:dyDescent="0.25">
      <c r="A2048" s="439"/>
      <c r="B2048" s="449">
        <v>89267</v>
      </c>
      <c r="C2048" s="439" t="s">
        <v>856</v>
      </c>
      <c r="D2048" s="449" t="s">
        <v>69</v>
      </c>
      <c r="E2048" s="451">
        <v>0</v>
      </c>
    </row>
    <row r="2049" spans="1:5" x14ac:dyDescent="0.25">
      <c r="A2049" s="439"/>
      <c r="B2049" s="449">
        <v>89269</v>
      </c>
      <c r="C2049" s="439" t="s">
        <v>858</v>
      </c>
      <c r="D2049" s="449" t="s">
        <v>69</v>
      </c>
      <c r="E2049" s="451">
        <v>0</v>
      </c>
    </row>
    <row r="2050" spans="1:5" x14ac:dyDescent="0.25">
      <c r="A2050" s="439"/>
      <c r="B2050" s="449">
        <v>89268</v>
      </c>
      <c r="C2050" s="439" t="s">
        <v>857</v>
      </c>
      <c r="D2050" s="449" t="s">
        <v>69</v>
      </c>
      <c r="E2050" s="451">
        <v>0</v>
      </c>
    </row>
    <row r="2051" spans="1:5" x14ac:dyDescent="0.25">
      <c r="A2051" s="439"/>
      <c r="B2051" s="449">
        <v>89270</v>
      </c>
      <c r="C2051" s="439" t="s">
        <v>859</v>
      </c>
      <c r="D2051" s="449" t="s">
        <v>69</v>
      </c>
      <c r="E2051" s="451">
        <v>0</v>
      </c>
    </row>
    <row r="2052" spans="1:5" x14ac:dyDescent="0.25">
      <c r="A2052" s="439"/>
      <c r="B2052" s="449">
        <v>89271</v>
      </c>
      <c r="C2052" s="439" t="s">
        <v>860</v>
      </c>
      <c r="D2052" s="449" t="s">
        <v>69</v>
      </c>
      <c r="E2052" s="451">
        <v>0</v>
      </c>
    </row>
    <row r="2053" spans="1:5" x14ac:dyDescent="0.25">
      <c r="A2053" s="439"/>
      <c r="B2053" s="449">
        <v>93283</v>
      </c>
      <c r="C2053" s="439" t="s">
        <v>1059</v>
      </c>
      <c r="D2053" s="449" t="s">
        <v>69</v>
      </c>
      <c r="E2053" s="451">
        <v>0</v>
      </c>
    </row>
    <row r="2054" spans="1:5" x14ac:dyDescent="0.25">
      <c r="A2054" s="439"/>
      <c r="B2054" s="449">
        <v>93296</v>
      </c>
      <c r="C2054" s="439" t="s">
        <v>1063</v>
      </c>
      <c r="D2054" s="449" t="s">
        <v>69</v>
      </c>
      <c r="E2054" s="451">
        <v>0</v>
      </c>
    </row>
    <row r="2055" spans="1:5" x14ac:dyDescent="0.25">
      <c r="A2055" s="439"/>
      <c r="B2055" s="449">
        <v>93284</v>
      </c>
      <c r="C2055" s="439" t="s">
        <v>1060</v>
      </c>
      <c r="D2055" s="449" t="s">
        <v>69</v>
      </c>
      <c r="E2055" s="451">
        <v>0</v>
      </c>
    </row>
    <row r="2056" spans="1:5" x14ac:dyDescent="0.25">
      <c r="A2056" s="439"/>
      <c r="B2056" s="449">
        <v>93285</v>
      </c>
      <c r="C2056" s="439" t="s">
        <v>1061</v>
      </c>
      <c r="D2056" s="449" t="s">
        <v>69</v>
      </c>
      <c r="E2056" s="451">
        <v>0</v>
      </c>
    </row>
    <row r="2057" spans="1:5" x14ac:dyDescent="0.25">
      <c r="A2057" s="439"/>
      <c r="B2057" s="449">
        <v>93286</v>
      </c>
      <c r="C2057" s="439" t="s">
        <v>1062</v>
      </c>
      <c r="D2057" s="449" t="s">
        <v>69</v>
      </c>
      <c r="E2057" s="451">
        <v>0</v>
      </c>
    </row>
    <row r="2058" spans="1:5" x14ac:dyDescent="0.25">
      <c r="A2058" s="439"/>
      <c r="B2058" s="449">
        <v>104709</v>
      </c>
      <c r="C2058" s="439" t="s">
        <v>1231</v>
      </c>
      <c r="D2058" s="449" t="s">
        <v>69</v>
      </c>
      <c r="E2058" s="451">
        <v>0</v>
      </c>
    </row>
    <row r="2059" spans="1:5" x14ac:dyDescent="0.25">
      <c r="A2059" s="439"/>
      <c r="B2059" s="449">
        <v>104906</v>
      </c>
      <c r="C2059" s="439" t="s">
        <v>1232</v>
      </c>
      <c r="D2059" s="449" t="s">
        <v>69</v>
      </c>
      <c r="E2059" s="451">
        <v>0</v>
      </c>
    </row>
    <row r="2060" spans="1:5" x14ac:dyDescent="0.25">
      <c r="A2060" s="439"/>
      <c r="B2060" s="449">
        <v>102849</v>
      </c>
      <c r="C2060" s="439" t="s">
        <v>1188</v>
      </c>
      <c r="D2060" s="449" t="s">
        <v>69</v>
      </c>
      <c r="E2060" s="451">
        <v>0</v>
      </c>
    </row>
    <row r="2061" spans="1:5" x14ac:dyDescent="0.25">
      <c r="A2061" s="439"/>
      <c r="B2061" s="449">
        <v>102855</v>
      </c>
      <c r="C2061" s="439" t="s">
        <v>1189</v>
      </c>
      <c r="D2061" s="449" t="s">
        <v>69</v>
      </c>
      <c r="E2061" s="451">
        <v>0</v>
      </c>
    </row>
    <row r="2062" spans="1:5" x14ac:dyDescent="0.25">
      <c r="A2062" s="439"/>
      <c r="B2062" s="449">
        <v>106242</v>
      </c>
      <c r="C2062" s="439" t="s">
        <v>14125</v>
      </c>
      <c r="D2062" s="449" t="s">
        <v>69</v>
      </c>
      <c r="E2062" s="451">
        <v>0</v>
      </c>
    </row>
    <row r="2063" spans="1:5" x14ac:dyDescent="0.25">
      <c r="A2063" s="439"/>
      <c r="B2063" s="449">
        <v>106245</v>
      </c>
      <c r="C2063" s="439" t="s">
        <v>14126</v>
      </c>
      <c r="D2063" s="449" t="s">
        <v>69</v>
      </c>
      <c r="E2063" s="451">
        <v>0</v>
      </c>
    </row>
    <row r="2064" spans="1:5" x14ac:dyDescent="0.25">
      <c r="A2064" s="439"/>
      <c r="B2064" s="449">
        <v>106243</v>
      </c>
      <c r="C2064" s="439" t="s">
        <v>14127</v>
      </c>
      <c r="D2064" s="449" t="s">
        <v>69</v>
      </c>
      <c r="E2064" s="451">
        <v>0</v>
      </c>
    </row>
    <row r="2065" spans="1:5" x14ac:dyDescent="0.25">
      <c r="A2065" s="439"/>
      <c r="B2065" s="449">
        <v>106244</v>
      </c>
      <c r="C2065" s="439" t="s">
        <v>14128</v>
      </c>
      <c r="D2065" s="449" t="s">
        <v>69</v>
      </c>
      <c r="E2065" s="451">
        <v>0</v>
      </c>
    </row>
    <row r="2066" spans="1:5" x14ac:dyDescent="0.25">
      <c r="A2066" s="439"/>
      <c r="B2066" s="449">
        <v>106246</v>
      </c>
      <c r="C2066" s="439" t="s">
        <v>14129</v>
      </c>
      <c r="D2066" s="449" t="s">
        <v>69</v>
      </c>
      <c r="E2066" s="451">
        <v>0</v>
      </c>
    </row>
    <row r="2067" spans="1:5" x14ac:dyDescent="0.25">
      <c r="A2067" s="439"/>
      <c r="B2067" s="449">
        <v>93397</v>
      </c>
      <c r="C2067" s="439" t="s">
        <v>1064</v>
      </c>
      <c r="D2067" s="449" t="s">
        <v>69</v>
      </c>
      <c r="E2067" s="451">
        <v>0</v>
      </c>
    </row>
    <row r="2068" spans="1:5" x14ac:dyDescent="0.25">
      <c r="A2068" s="439"/>
      <c r="B2068" s="449">
        <v>93399</v>
      </c>
      <c r="C2068" s="439" t="s">
        <v>1066</v>
      </c>
      <c r="D2068" s="449" t="s">
        <v>69</v>
      </c>
      <c r="E2068" s="451">
        <v>0</v>
      </c>
    </row>
    <row r="2069" spans="1:5" x14ac:dyDescent="0.25">
      <c r="A2069" s="439"/>
      <c r="B2069" s="449">
        <v>93398</v>
      </c>
      <c r="C2069" s="439" t="s">
        <v>1065</v>
      </c>
      <c r="D2069" s="449" t="s">
        <v>69</v>
      </c>
      <c r="E2069" s="451">
        <v>0</v>
      </c>
    </row>
    <row r="2070" spans="1:5" x14ac:dyDescent="0.25">
      <c r="A2070" s="439"/>
      <c r="B2070" s="449">
        <v>93400</v>
      </c>
      <c r="C2070" s="439" t="s">
        <v>1067</v>
      </c>
      <c r="D2070" s="449" t="s">
        <v>69</v>
      </c>
      <c r="E2070" s="451">
        <v>0</v>
      </c>
    </row>
    <row r="2071" spans="1:5" x14ac:dyDescent="0.25">
      <c r="A2071" s="439"/>
      <c r="B2071" s="449">
        <v>93401</v>
      </c>
      <c r="C2071" s="439" t="s">
        <v>1068</v>
      </c>
      <c r="D2071" s="449" t="s">
        <v>69</v>
      </c>
      <c r="E2071" s="451">
        <v>0</v>
      </c>
    </row>
    <row r="2072" spans="1:5" x14ac:dyDescent="0.25">
      <c r="A2072" s="439"/>
      <c r="B2072" s="449">
        <v>89259</v>
      </c>
      <c r="C2072" s="439" t="s">
        <v>850</v>
      </c>
      <c r="D2072" s="449" t="s">
        <v>69</v>
      </c>
      <c r="E2072" s="451">
        <v>0</v>
      </c>
    </row>
    <row r="2073" spans="1:5" x14ac:dyDescent="0.25">
      <c r="A2073" s="439"/>
      <c r="B2073" s="449">
        <v>91466</v>
      </c>
      <c r="C2073" s="439" t="s">
        <v>985</v>
      </c>
      <c r="D2073" s="449" t="s">
        <v>69</v>
      </c>
      <c r="E2073" s="451">
        <v>0</v>
      </c>
    </row>
    <row r="2074" spans="1:5" x14ac:dyDescent="0.25">
      <c r="A2074" s="439"/>
      <c r="B2074" s="449">
        <v>89260</v>
      </c>
      <c r="C2074" s="439" t="s">
        <v>851</v>
      </c>
      <c r="D2074" s="449" t="s">
        <v>69</v>
      </c>
      <c r="E2074" s="451">
        <v>0</v>
      </c>
    </row>
    <row r="2075" spans="1:5" x14ac:dyDescent="0.25">
      <c r="A2075" s="439"/>
      <c r="B2075" s="449">
        <v>89262</v>
      </c>
      <c r="C2075" s="439" t="s">
        <v>852</v>
      </c>
      <c r="D2075" s="449" t="s">
        <v>69</v>
      </c>
      <c r="E2075" s="451">
        <v>0</v>
      </c>
    </row>
    <row r="2076" spans="1:5" x14ac:dyDescent="0.25">
      <c r="A2076" s="439"/>
      <c r="B2076" s="449">
        <v>91467</v>
      </c>
      <c r="C2076" s="439" t="s">
        <v>986</v>
      </c>
      <c r="D2076" s="449" t="s">
        <v>69</v>
      </c>
      <c r="E2076" s="451">
        <v>0</v>
      </c>
    </row>
    <row r="2077" spans="1:5" x14ac:dyDescent="0.25">
      <c r="A2077" s="439"/>
      <c r="B2077" s="449">
        <v>105843</v>
      </c>
      <c r="C2077" s="439" t="s">
        <v>10757</v>
      </c>
      <c r="D2077" s="449" t="s">
        <v>69</v>
      </c>
      <c r="E2077" s="451">
        <v>0</v>
      </c>
    </row>
    <row r="2078" spans="1:5" x14ac:dyDescent="0.25">
      <c r="A2078" s="439"/>
      <c r="B2078" s="449">
        <v>91629</v>
      </c>
      <c r="C2078" s="439" t="s">
        <v>991</v>
      </c>
      <c r="D2078" s="449" t="s">
        <v>69</v>
      </c>
      <c r="E2078" s="451">
        <v>0</v>
      </c>
    </row>
    <row r="2079" spans="1:5" x14ac:dyDescent="0.25">
      <c r="A2079" s="439"/>
      <c r="B2079" s="449">
        <v>91631</v>
      </c>
      <c r="C2079" s="439" t="s">
        <v>993</v>
      </c>
      <c r="D2079" s="449" t="s">
        <v>69</v>
      </c>
      <c r="E2079" s="451">
        <v>0</v>
      </c>
    </row>
    <row r="2080" spans="1:5" x14ac:dyDescent="0.25">
      <c r="A2080" s="439"/>
      <c r="B2080" s="449">
        <v>91630</v>
      </c>
      <c r="C2080" s="439" t="s">
        <v>992</v>
      </c>
      <c r="D2080" s="449" t="s">
        <v>69</v>
      </c>
      <c r="E2080" s="451">
        <v>0</v>
      </c>
    </row>
    <row r="2081" spans="1:5" x14ac:dyDescent="0.25">
      <c r="A2081" s="439"/>
      <c r="B2081" s="449">
        <v>91632</v>
      </c>
      <c r="C2081" s="439" t="s">
        <v>994</v>
      </c>
      <c r="D2081" s="449" t="s">
        <v>69</v>
      </c>
      <c r="E2081" s="451">
        <v>0</v>
      </c>
    </row>
    <row r="2082" spans="1:5" x14ac:dyDescent="0.25">
      <c r="A2082" s="439"/>
      <c r="B2082" s="449">
        <v>91633</v>
      </c>
      <c r="C2082" s="439" t="s">
        <v>995</v>
      </c>
      <c r="D2082" s="449" t="s">
        <v>69</v>
      </c>
      <c r="E2082" s="451">
        <v>0</v>
      </c>
    </row>
    <row r="2083" spans="1:5" x14ac:dyDescent="0.25">
      <c r="A2083" s="439"/>
      <c r="B2083" s="449">
        <v>105979</v>
      </c>
      <c r="C2083" s="439" t="s">
        <v>12724</v>
      </c>
      <c r="D2083" s="449" t="s">
        <v>69</v>
      </c>
      <c r="E2083" s="451">
        <v>0</v>
      </c>
    </row>
    <row r="2084" spans="1:5" x14ac:dyDescent="0.25">
      <c r="A2084" s="439"/>
      <c r="B2084" s="449">
        <v>105982</v>
      </c>
      <c r="C2084" s="439" t="s">
        <v>12725</v>
      </c>
      <c r="D2084" s="449" t="s">
        <v>69</v>
      </c>
      <c r="E2084" s="451">
        <v>0</v>
      </c>
    </row>
    <row r="2085" spans="1:5" x14ac:dyDescent="0.25">
      <c r="A2085" s="439"/>
      <c r="B2085" s="449">
        <v>105980</v>
      </c>
      <c r="C2085" s="439" t="s">
        <v>12726</v>
      </c>
      <c r="D2085" s="449" t="s">
        <v>69</v>
      </c>
      <c r="E2085" s="451">
        <v>0</v>
      </c>
    </row>
    <row r="2086" spans="1:5" x14ac:dyDescent="0.25">
      <c r="A2086" s="439"/>
      <c r="B2086" s="449">
        <v>105981</v>
      </c>
      <c r="C2086" s="439" t="s">
        <v>12727</v>
      </c>
      <c r="D2086" s="449" t="s">
        <v>69</v>
      </c>
      <c r="E2086" s="451">
        <v>0</v>
      </c>
    </row>
    <row r="2087" spans="1:5" x14ac:dyDescent="0.25">
      <c r="A2087" s="439"/>
      <c r="B2087" s="449">
        <v>105983</v>
      </c>
      <c r="C2087" s="439" t="s">
        <v>12728</v>
      </c>
      <c r="D2087" s="449" t="s">
        <v>69</v>
      </c>
      <c r="E2087" s="451">
        <v>0</v>
      </c>
    </row>
    <row r="2088" spans="1:5" x14ac:dyDescent="0.25">
      <c r="A2088" s="439"/>
      <c r="B2088" s="449">
        <v>98760</v>
      </c>
      <c r="C2088" s="439" t="s">
        <v>12729</v>
      </c>
      <c r="D2088" s="449" t="s">
        <v>69</v>
      </c>
      <c r="E2088" s="451">
        <v>0</v>
      </c>
    </row>
    <row r="2089" spans="1:5" x14ac:dyDescent="0.25">
      <c r="A2089" s="439"/>
      <c r="B2089" s="449">
        <v>98761</v>
      </c>
      <c r="C2089" s="439" t="s">
        <v>12730</v>
      </c>
      <c r="D2089" s="449" t="s">
        <v>69</v>
      </c>
      <c r="E2089" s="451">
        <v>0</v>
      </c>
    </row>
    <row r="2090" spans="1:5" x14ac:dyDescent="0.25">
      <c r="A2090" s="439"/>
      <c r="B2090" s="449">
        <v>98762</v>
      </c>
      <c r="C2090" s="439" t="s">
        <v>12731</v>
      </c>
      <c r="D2090" s="449" t="s">
        <v>69</v>
      </c>
      <c r="E2090" s="451">
        <v>0</v>
      </c>
    </row>
    <row r="2091" spans="1:5" x14ac:dyDescent="0.25">
      <c r="A2091" s="439"/>
      <c r="B2091" s="449">
        <v>98763</v>
      </c>
      <c r="C2091" s="439" t="s">
        <v>12732</v>
      </c>
      <c r="D2091" s="449" t="s">
        <v>69</v>
      </c>
      <c r="E2091" s="451">
        <v>0</v>
      </c>
    </row>
    <row r="2092" spans="1:5" x14ac:dyDescent="0.25">
      <c r="A2092" s="439"/>
      <c r="B2092" s="449">
        <v>99829</v>
      </c>
      <c r="C2092" s="439" t="s">
        <v>1168</v>
      </c>
      <c r="D2092" s="449" t="s">
        <v>69</v>
      </c>
      <c r="E2092" s="451">
        <v>0</v>
      </c>
    </row>
    <row r="2093" spans="1:5" x14ac:dyDescent="0.25">
      <c r="A2093" s="439"/>
      <c r="B2093" s="449">
        <v>99830</v>
      </c>
      <c r="C2093" s="439" t="s">
        <v>1169</v>
      </c>
      <c r="D2093" s="449" t="s">
        <v>69</v>
      </c>
      <c r="E2093" s="451">
        <v>0</v>
      </c>
    </row>
    <row r="2094" spans="1:5" x14ac:dyDescent="0.25">
      <c r="A2094" s="439"/>
      <c r="B2094" s="449">
        <v>99831</v>
      </c>
      <c r="C2094" s="439" t="s">
        <v>1170</v>
      </c>
      <c r="D2094" s="449" t="s">
        <v>69</v>
      </c>
      <c r="E2094" s="451">
        <v>0</v>
      </c>
    </row>
    <row r="2095" spans="1:5" x14ac:dyDescent="0.25">
      <c r="A2095" s="439"/>
      <c r="B2095" s="449">
        <v>99832</v>
      </c>
      <c r="C2095" s="439" t="s">
        <v>1171</v>
      </c>
      <c r="D2095" s="449" t="s">
        <v>69</v>
      </c>
      <c r="E2095" s="451">
        <v>0</v>
      </c>
    </row>
    <row r="2096" spans="1:5" x14ac:dyDescent="0.25">
      <c r="A2096" s="439"/>
      <c r="B2096" s="449">
        <v>104519</v>
      </c>
      <c r="C2096" s="439" t="s">
        <v>1226</v>
      </c>
      <c r="D2096" s="449" t="s">
        <v>69</v>
      </c>
      <c r="E2096" s="451">
        <v>0</v>
      </c>
    </row>
    <row r="2097" spans="1:5" x14ac:dyDescent="0.25">
      <c r="A2097" s="439"/>
      <c r="B2097" s="449">
        <v>90682</v>
      </c>
      <c r="C2097" s="439" t="s">
        <v>921</v>
      </c>
      <c r="D2097" s="449" t="s">
        <v>69</v>
      </c>
      <c r="E2097" s="451">
        <v>0</v>
      </c>
    </row>
    <row r="2098" spans="1:5" x14ac:dyDescent="0.25">
      <c r="A2098" s="439"/>
      <c r="B2098" s="449">
        <v>90683</v>
      </c>
      <c r="C2098" s="439" t="s">
        <v>922</v>
      </c>
      <c r="D2098" s="449" t="s">
        <v>69</v>
      </c>
      <c r="E2098" s="451">
        <v>0</v>
      </c>
    </row>
    <row r="2099" spans="1:5" x14ac:dyDescent="0.25">
      <c r="A2099" s="439"/>
      <c r="B2099" s="449">
        <v>90684</v>
      </c>
      <c r="C2099" s="439" t="s">
        <v>923</v>
      </c>
      <c r="D2099" s="449" t="s">
        <v>69</v>
      </c>
      <c r="E2099" s="451">
        <v>0</v>
      </c>
    </row>
    <row r="2100" spans="1:5" x14ac:dyDescent="0.25">
      <c r="A2100" s="439"/>
      <c r="B2100" s="449">
        <v>90685</v>
      </c>
      <c r="C2100" s="439" t="s">
        <v>924</v>
      </c>
      <c r="D2100" s="449" t="s">
        <v>69</v>
      </c>
      <c r="E2100" s="451">
        <v>0</v>
      </c>
    </row>
    <row r="2101" spans="1:5" x14ac:dyDescent="0.25">
      <c r="A2101" s="439"/>
      <c r="B2101" s="449">
        <v>95114</v>
      </c>
      <c r="C2101" s="439" t="s">
        <v>1089</v>
      </c>
      <c r="D2101" s="449" t="s">
        <v>69</v>
      </c>
      <c r="E2101" s="451">
        <v>0</v>
      </c>
    </row>
    <row r="2102" spans="1:5" x14ac:dyDescent="0.25">
      <c r="A2102" s="439"/>
      <c r="B2102" s="449">
        <v>95115</v>
      </c>
      <c r="C2102" s="439" t="s">
        <v>1090</v>
      </c>
      <c r="D2102" s="449" t="s">
        <v>69</v>
      </c>
      <c r="E2102" s="451">
        <v>0</v>
      </c>
    </row>
    <row r="2103" spans="1:5" x14ac:dyDescent="0.25">
      <c r="A2103" s="439"/>
      <c r="B2103" s="449">
        <v>53863</v>
      </c>
      <c r="C2103" s="439" t="s">
        <v>732</v>
      </c>
      <c r="D2103" s="449" t="s">
        <v>69</v>
      </c>
      <c r="E2103" s="451">
        <v>0</v>
      </c>
    </row>
    <row r="2104" spans="1:5" x14ac:dyDescent="0.25">
      <c r="A2104" s="439"/>
      <c r="B2104" s="449">
        <v>104655</v>
      </c>
      <c r="C2104" s="439" t="s">
        <v>1227</v>
      </c>
      <c r="D2104" s="449" t="s">
        <v>69</v>
      </c>
      <c r="E2104" s="451">
        <v>0</v>
      </c>
    </row>
    <row r="2105" spans="1:5" x14ac:dyDescent="0.25">
      <c r="A2105" s="439"/>
      <c r="B2105" s="449">
        <v>102270</v>
      </c>
      <c r="C2105" s="439" t="s">
        <v>1180</v>
      </c>
      <c r="D2105" s="449" t="s">
        <v>69</v>
      </c>
      <c r="E2105" s="451">
        <v>0</v>
      </c>
    </row>
    <row r="2106" spans="1:5" x14ac:dyDescent="0.25">
      <c r="A2106" s="439"/>
      <c r="B2106" s="449">
        <v>102271</v>
      </c>
      <c r="C2106" s="439" t="s">
        <v>1181</v>
      </c>
      <c r="D2106" s="449" t="s">
        <v>69</v>
      </c>
      <c r="E2106" s="451">
        <v>0</v>
      </c>
    </row>
    <row r="2107" spans="1:5" x14ac:dyDescent="0.25">
      <c r="A2107" s="439"/>
      <c r="B2107" s="449">
        <v>102272</v>
      </c>
      <c r="C2107" s="439" t="s">
        <v>1182</v>
      </c>
      <c r="D2107" s="449" t="s">
        <v>69</v>
      </c>
      <c r="E2107" s="451">
        <v>0</v>
      </c>
    </row>
    <row r="2108" spans="1:5" x14ac:dyDescent="0.25">
      <c r="A2108" s="439"/>
      <c r="B2108" s="449">
        <v>102273</v>
      </c>
      <c r="C2108" s="439" t="s">
        <v>1183</v>
      </c>
      <c r="D2108" s="449" t="s">
        <v>69</v>
      </c>
      <c r="E2108" s="451">
        <v>0</v>
      </c>
    </row>
    <row r="2109" spans="1:5" x14ac:dyDescent="0.25">
      <c r="A2109" s="439"/>
      <c r="B2109" s="449">
        <v>95255</v>
      </c>
      <c r="C2109" s="439" t="s">
        <v>1108</v>
      </c>
      <c r="D2109" s="449" t="s">
        <v>69</v>
      </c>
      <c r="E2109" s="451">
        <v>0</v>
      </c>
    </row>
    <row r="2110" spans="1:5" x14ac:dyDescent="0.25">
      <c r="A2110" s="439"/>
      <c r="B2110" s="449">
        <v>95256</v>
      </c>
      <c r="C2110" s="439" t="s">
        <v>1109</v>
      </c>
      <c r="D2110" s="449" t="s">
        <v>69</v>
      </c>
      <c r="E2110" s="451">
        <v>0</v>
      </c>
    </row>
    <row r="2111" spans="1:5" x14ac:dyDescent="0.25">
      <c r="A2111" s="439"/>
      <c r="B2111" s="449">
        <v>95257</v>
      </c>
      <c r="C2111" s="439" t="s">
        <v>1110</v>
      </c>
      <c r="D2111" s="449" t="s">
        <v>69</v>
      </c>
      <c r="E2111" s="451">
        <v>0</v>
      </c>
    </row>
    <row r="2112" spans="1:5" x14ac:dyDescent="0.25">
      <c r="A2112" s="439"/>
      <c r="B2112" s="449">
        <v>105913</v>
      </c>
      <c r="C2112" s="439" t="s">
        <v>11252</v>
      </c>
      <c r="D2112" s="449" t="s">
        <v>69</v>
      </c>
      <c r="E2112" s="451">
        <v>0</v>
      </c>
    </row>
    <row r="2113" spans="1:5" x14ac:dyDescent="0.25">
      <c r="A2113" s="439"/>
      <c r="B2113" s="449">
        <v>105914</v>
      </c>
      <c r="C2113" s="439" t="s">
        <v>11253</v>
      </c>
      <c r="D2113" s="449" t="s">
        <v>69</v>
      </c>
      <c r="E2113" s="451">
        <v>0</v>
      </c>
    </row>
    <row r="2114" spans="1:5" x14ac:dyDescent="0.25">
      <c r="A2114" s="439"/>
      <c r="B2114" s="449">
        <v>105915</v>
      </c>
      <c r="C2114" s="439" t="s">
        <v>11254</v>
      </c>
      <c r="D2114" s="449" t="s">
        <v>69</v>
      </c>
      <c r="E2114" s="451">
        <v>0</v>
      </c>
    </row>
    <row r="2115" spans="1:5" x14ac:dyDescent="0.25">
      <c r="A2115" s="439"/>
      <c r="B2115" s="449">
        <v>103792</v>
      </c>
      <c r="C2115" s="439" t="s">
        <v>1217</v>
      </c>
      <c r="D2115" s="449" t="s">
        <v>69</v>
      </c>
      <c r="E2115" s="451">
        <v>0</v>
      </c>
    </row>
    <row r="2116" spans="1:5" x14ac:dyDescent="0.25">
      <c r="A2116" s="439"/>
      <c r="B2116" s="449">
        <v>96054</v>
      </c>
      <c r="C2116" s="439" t="s">
        <v>1160</v>
      </c>
      <c r="D2116" s="449" t="s">
        <v>69</v>
      </c>
      <c r="E2116" s="451">
        <v>0</v>
      </c>
    </row>
    <row r="2117" spans="1:5" x14ac:dyDescent="0.25">
      <c r="A2117" s="439"/>
      <c r="B2117" s="449">
        <v>96060</v>
      </c>
      <c r="C2117" s="439" t="s">
        <v>1164</v>
      </c>
      <c r="D2117" s="449" t="s">
        <v>69</v>
      </c>
      <c r="E2117" s="451">
        <v>0</v>
      </c>
    </row>
    <row r="2118" spans="1:5" x14ac:dyDescent="0.25">
      <c r="A2118" s="439"/>
      <c r="B2118" s="449">
        <v>96061</v>
      </c>
      <c r="C2118" s="439" t="s">
        <v>1165</v>
      </c>
      <c r="D2118" s="449" t="s">
        <v>69</v>
      </c>
      <c r="E2118" s="451">
        <v>0</v>
      </c>
    </row>
    <row r="2119" spans="1:5" x14ac:dyDescent="0.25">
      <c r="A2119" s="439"/>
      <c r="B2119" s="449">
        <v>96062</v>
      </c>
      <c r="C2119" s="439" t="s">
        <v>1166</v>
      </c>
      <c r="D2119" s="449" t="s">
        <v>69</v>
      </c>
      <c r="E2119" s="451">
        <v>0</v>
      </c>
    </row>
    <row r="2120" spans="1:5" x14ac:dyDescent="0.25">
      <c r="A2120" s="439"/>
      <c r="B2120" s="449">
        <v>90688</v>
      </c>
      <c r="C2120" s="439" t="s">
        <v>925</v>
      </c>
      <c r="D2120" s="449" t="s">
        <v>69</v>
      </c>
      <c r="E2120" s="451">
        <v>0</v>
      </c>
    </row>
    <row r="2121" spans="1:5" x14ac:dyDescent="0.25">
      <c r="A2121" s="439"/>
      <c r="B2121" s="449">
        <v>90689</v>
      </c>
      <c r="C2121" s="439" t="s">
        <v>926</v>
      </c>
      <c r="D2121" s="449" t="s">
        <v>69</v>
      </c>
      <c r="E2121" s="451">
        <v>0</v>
      </c>
    </row>
    <row r="2122" spans="1:5" x14ac:dyDescent="0.25">
      <c r="A2122" s="439"/>
      <c r="B2122" s="449">
        <v>90690</v>
      </c>
      <c r="C2122" s="439" t="s">
        <v>927</v>
      </c>
      <c r="D2122" s="449" t="s">
        <v>69</v>
      </c>
      <c r="E2122" s="451">
        <v>0</v>
      </c>
    </row>
    <row r="2123" spans="1:5" x14ac:dyDescent="0.25">
      <c r="A2123" s="439"/>
      <c r="B2123" s="449">
        <v>90691</v>
      </c>
      <c r="C2123" s="439" t="s">
        <v>928</v>
      </c>
      <c r="D2123" s="449" t="s">
        <v>69</v>
      </c>
      <c r="E2123" s="451">
        <v>0</v>
      </c>
    </row>
    <row r="2124" spans="1:5" x14ac:dyDescent="0.25">
      <c r="A2124" s="439"/>
      <c r="B2124" s="449">
        <v>96241</v>
      </c>
      <c r="C2124" s="439" t="s">
        <v>6025</v>
      </c>
      <c r="D2124" s="449" t="s">
        <v>69</v>
      </c>
      <c r="E2124" s="451">
        <v>0</v>
      </c>
    </row>
    <row r="2125" spans="1:5" x14ac:dyDescent="0.25">
      <c r="A2125" s="439"/>
      <c r="B2125" s="449">
        <v>96242</v>
      </c>
      <c r="C2125" s="439" t="s">
        <v>6026</v>
      </c>
      <c r="D2125" s="449" t="s">
        <v>69</v>
      </c>
      <c r="E2125" s="451">
        <v>0</v>
      </c>
    </row>
    <row r="2126" spans="1:5" x14ac:dyDescent="0.25">
      <c r="A2126" s="439"/>
      <c r="B2126" s="449">
        <v>96243</v>
      </c>
      <c r="C2126" s="439" t="s">
        <v>6027</v>
      </c>
      <c r="D2126" s="449" t="s">
        <v>69</v>
      </c>
      <c r="E2126" s="451">
        <v>0</v>
      </c>
    </row>
    <row r="2127" spans="1:5" x14ac:dyDescent="0.25">
      <c r="A2127" s="439"/>
      <c r="B2127" s="449">
        <v>96244</v>
      </c>
      <c r="C2127" s="439" t="s">
        <v>6028</v>
      </c>
      <c r="D2127" s="449" t="s">
        <v>69</v>
      </c>
      <c r="E2127" s="451">
        <v>0</v>
      </c>
    </row>
    <row r="2128" spans="1:5" x14ac:dyDescent="0.25">
      <c r="A2128" s="439"/>
      <c r="B2128" s="449">
        <v>88400</v>
      </c>
      <c r="C2128" s="439" t="s">
        <v>762</v>
      </c>
      <c r="D2128" s="449" t="s">
        <v>69</v>
      </c>
      <c r="E2128" s="451">
        <v>0</v>
      </c>
    </row>
    <row r="2129" spans="1:5" x14ac:dyDescent="0.25">
      <c r="A2129" s="439"/>
      <c r="B2129" s="449">
        <v>88401</v>
      </c>
      <c r="C2129" s="439" t="s">
        <v>763</v>
      </c>
      <c r="D2129" s="449" t="s">
        <v>69</v>
      </c>
      <c r="E2129" s="451">
        <v>0</v>
      </c>
    </row>
    <row r="2130" spans="1:5" x14ac:dyDescent="0.25">
      <c r="A2130" s="439"/>
      <c r="B2130" s="449">
        <v>88402</v>
      </c>
      <c r="C2130" s="439" t="s">
        <v>764</v>
      </c>
      <c r="D2130" s="449" t="s">
        <v>69</v>
      </c>
      <c r="E2130" s="451">
        <v>0</v>
      </c>
    </row>
    <row r="2131" spans="1:5" x14ac:dyDescent="0.25">
      <c r="A2131" s="439"/>
      <c r="B2131" s="449">
        <v>88403</v>
      </c>
      <c r="C2131" s="439" t="s">
        <v>765</v>
      </c>
      <c r="D2131" s="449" t="s">
        <v>69</v>
      </c>
      <c r="E2131" s="451">
        <v>0</v>
      </c>
    </row>
    <row r="2132" spans="1:5" x14ac:dyDescent="0.25">
      <c r="A2132" s="439"/>
      <c r="B2132" s="449">
        <v>88387</v>
      </c>
      <c r="C2132" s="439" t="s">
        <v>754</v>
      </c>
      <c r="D2132" s="449" t="s">
        <v>69</v>
      </c>
      <c r="E2132" s="451">
        <v>0</v>
      </c>
    </row>
    <row r="2133" spans="1:5" x14ac:dyDescent="0.25">
      <c r="A2133" s="439"/>
      <c r="B2133" s="449">
        <v>88389</v>
      </c>
      <c r="C2133" s="439" t="s">
        <v>755</v>
      </c>
      <c r="D2133" s="449" t="s">
        <v>69</v>
      </c>
      <c r="E2133" s="451">
        <v>0</v>
      </c>
    </row>
    <row r="2134" spans="1:5" x14ac:dyDescent="0.25">
      <c r="A2134" s="439"/>
      <c r="B2134" s="449">
        <v>88390</v>
      </c>
      <c r="C2134" s="439" t="s">
        <v>756</v>
      </c>
      <c r="D2134" s="449" t="s">
        <v>69</v>
      </c>
      <c r="E2134" s="451">
        <v>0</v>
      </c>
    </row>
    <row r="2135" spans="1:5" x14ac:dyDescent="0.25">
      <c r="A2135" s="439"/>
      <c r="B2135" s="449">
        <v>88391</v>
      </c>
      <c r="C2135" s="439" t="s">
        <v>757</v>
      </c>
      <c r="D2135" s="449" t="s">
        <v>69</v>
      </c>
      <c r="E2135" s="451">
        <v>0</v>
      </c>
    </row>
    <row r="2136" spans="1:5" x14ac:dyDescent="0.25">
      <c r="A2136" s="439"/>
      <c r="B2136" s="449">
        <v>88394</v>
      </c>
      <c r="C2136" s="439" t="s">
        <v>758</v>
      </c>
      <c r="D2136" s="449" t="s">
        <v>69</v>
      </c>
      <c r="E2136" s="451">
        <v>0</v>
      </c>
    </row>
    <row r="2137" spans="1:5" x14ac:dyDescent="0.25">
      <c r="A2137" s="439"/>
      <c r="B2137" s="449">
        <v>88395</v>
      </c>
      <c r="C2137" s="439" t="s">
        <v>759</v>
      </c>
      <c r="D2137" s="449" t="s">
        <v>69</v>
      </c>
      <c r="E2137" s="451">
        <v>0</v>
      </c>
    </row>
    <row r="2138" spans="1:5" x14ac:dyDescent="0.25">
      <c r="A2138" s="439"/>
      <c r="B2138" s="449">
        <v>88396</v>
      </c>
      <c r="C2138" s="439" t="s">
        <v>760</v>
      </c>
      <c r="D2138" s="449" t="s">
        <v>69</v>
      </c>
      <c r="E2138" s="451">
        <v>0</v>
      </c>
    </row>
    <row r="2139" spans="1:5" x14ac:dyDescent="0.25">
      <c r="A2139" s="439"/>
      <c r="B2139" s="449">
        <v>88397</v>
      </c>
      <c r="C2139" s="439" t="s">
        <v>761</v>
      </c>
      <c r="D2139" s="449" t="s">
        <v>69</v>
      </c>
      <c r="E2139" s="451">
        <v>0</v>
      </c>
    </row>
    <row r="2140" spans="1:5" x14ac:dyDescent="0.25">
      <c r="A2140" s="439"/>
      <c r="B2140" s="449">
        <v>90633</v>
      </c>
      <c r="C2140" s="439" t="s">
        <v>889</v>
      </c>
      <c r="D2140" s="449" t="s">
        <v>69</v>
      </c>
      <c r="E2140" s="451">
        <v>0</v>
      </c>
    </row>
    <row r="2141" spans="1:5" x14ac:dyDescent="0.25">
      <c r="A2141" s="439"/>
      <c r="B2141" s="449">
        <v>90634</v>
      </c>
      <c r="C2141" s="439" t="s">
        <v>890</v>
      </c>
      <c r="D2141" s="449" t="s">
        <v>69</v>
      </c>
      <c r="E2141" s="451">
        <v>0</v>
      </c>
    </row>
    <row r="2142" spans="1:5" x14ac:dyDescent="0.25">
      <c r="A2142" s="439"/>
      <c r="B2142" s="449">
        <v>90635</v>
      </c>
      <c r="C2142" s="439" t="s">
        <v>891</v>
      </c>
      <c r="D2142" s="449" t="s">
        <v>69</v>
      </c>
      <c r="E2142" s="451">
        <v>0</v>
      </c>
    </row>
    <row r="2143" spans="1:5" x14ac:dyDescent="0.25">
      <c r="A2143" s="439"/>
      <c r="B2143" s="449">
        <v>90636</v>
      </c>
      <c r="C2143" s="439" t="s">
        <v>892</v>
      </c>
      <c r="D2143" s="449" t="s">
        <v>69</v>
      </c>
      <c r="E2143" s="451">
        <v>0</v>
      </c>
    </row>
    <row r="2144" spans="1:5" x14ac:dyDescent="0.25">
      <c r="A2144" s="439"/>
      <c r="B2144" s="449">
        <v>103241</v>
      </c>
      <c r="C2144" s="439" t="s">
        <v>1214</v>
      </c>
      <c r="D2144" s="449" t="s">
        <v>69</v>
      </c>
      <c r="E2144" s="451">
        <v>0</v>
      </c>
    </row>
    <row r="2145" spans="1:5" x14ac:dyDescent="0.25">
      <c r="A2145" s="439"/>
      <c r="B2145" s="449">
        <v>88853</v>
      </c>
      <c r="C2145" s="439" t="s">
        <v>784</v>
      </c>
      <c r="D2145" s="449" t="s">
        <v>69</v>
      </c>
      <c r="E2145" s="451">
        <v>0</v>
      </c>
    </row>
    <row r="2146" spans="1:5" x14ac:dyDescent="0.25">
      <c r="A2146" s="439"/>
      <c r="B2146" s="449">
        <v>88854</v>
      </c>
      <c r="C2146" s="439" t="s">
        <v>785</v>
      </c>
      <c r="D2146" s="449" t="s">
        <v>69</v>
      </c>
      <c r="E2146" s="451">
        <v>0</v>
      </c>
    </row>
    <row r="2147" spans="1:5" x14ac:dyDescent="0.25">
      <c r="A2147" s="439"/>
      <c r="B2147" s="449">
        <v>5692</v>
      </c>
      <c r="C2147" s="439" t="s">
        <v>658</v>
      </c>
      <c r="D2147" s="449" t="s">
        <v>69</v>
      </c>
      <c r="E2147" s="451">
        <v>0</v>
      </c>
    </row>
    <row r="2148" spans="1:5" x14ac:dyDescent="0.25">
      <c r="A2148" s="439"/>
      <c r="B2148" s="449">
        <v>5693</v>
      </c>
      <c r="C2148" s="439" t="s">
        <v>659</v>
      </c>
      <c r="D2148" s="449" t="s">
        <v>69</v>
      </c>
      <c r="E2148" s="451">
        <v>0</v>
      </c>
    </row>
    <row r="2149" spans="1:5" x14ac:dyDescent="0.25">
      <c r="A2149" s="439"/>
      <c r="B2149" s="449">
        <v>7044</v>
      </c>
      <c r="C2149" s="439" t="s">
        <v>696</v>
      </c>
      <c r="D2149" s="449" t="s">
        <v>69</v>
      </c>
      <c r="E2149" s="451">
        <v>0</v>
      </c>
    </row>
    <row r="2150" spans="1:5" x14ac:dyDescent="0.25">
      <c r="A2150" s="439"/>
      <c r="B2150" s="449">
        <v>7045</v>
      </c>
      <c r="C2150" s="439" t="s">
        <v>697</v>
      </c>
      <c r="D2150" s="449" t="s">
        <v>69</v>
      </c>
      <c r="E2150" s="451">
        <v>0</v>
      </c>
    </row>
    <row r="2151" spans="1:5" x14ac:dyDescent="0.25">
      <c r="A2151" s="439"/>
      <c r="B2151" s="449">
        <v>7046</v>
      </c>
      <c r="C2151" s="439" t="s">
        <v>698</v>
      </c>
      <c r="D2151" s="449" t="s">
        <v>69</v>
      </c>
      <c r="E2151" s="451">
        <v>0</v>
      </c>
    </row>
    <row r="2152" spans="1:5" x14ac:dyDescent="0.25">
      <c r="A2152" s="439"/>
      <c r="B2152" s="449">
        <v>7047</v>
      </c>
      <c r="C2152" s="439" t="s">
        <v>699</v>
      </c>
      <c r="D2152" s="449" t="s">
        <v>69</v>
      </c>
      <c r="E2152" s="451">
        <v>0</v>
      </c>
    </row>
    <row r="2153" spans="1:5" x14ac:dyDescent="0.25">
      <c r="A2153" s="439"/>
      <c r="B2153" s="449">
        <v>89228</v>
      </c>
      <c r="C2153" s="439" t="s">
        <v>830</v>
      </c>
      <c r="D2153" s="449" t="s">
        <v>69</v>
      </c>
      <c r="E2153" s="451">
        <v>0</v>
      </c>
    </row>
    <row r="2154" spans="1:5" x14ac:dyDescent="0.25">
      <c r="A2154" s="439"/>
      <c r="B2154" s="449">
        <v>89229</v>
      </c>
      <c r="C2154" s="439" t="s">
        <v>831</v>
      </c>
      <c r="D2154" s="449" t="s">
        <v>69</v>
      </c>
      <c r="E2154" s="451">
        <v>0</v>
      </c>
    </row>
    <row r="2155" spans="1:5" x14ac:dyDescent="0.25">
      <c r="A2155" s="439"/>
      <c r="B2155" s="449">
        <v>5779</v>
      </c>
      <c r="C2155" s="439" t="s">
        <v>685</v>
      </c>
      <c r="D2155" s="449" t="s">
        <v>69</v>
      </c>
      <c r="E2155" s="451">
        <v>0</v>
      </c>
    </row>
    <row r="2156" spans="1:5" x14ac:dyDescent="0.25">
      <c r="A2156" s="439"/>
      <c r="B2156" s="449">
        <v>53849</v>
      </c>
      <c r="C2156" s="439" t="s">
        <v>728</v>
      </c>
      <c r="D2156" s="449" t="s">
        <v>69</v>
      </c>
      <c r="E2156" s="451">
        <v>0</v>
      </c>
    </row>
    <row r="2157" spans="1:5" x14ac:dyDescent="0.25">
      <c r="A2157" s="439"/>
      <c r="B2157" s="449">
        <v>95129</v>
      </c>
      <c r="C2157" s="439" t="s">
        <v>1100</v>
      </c>
      <c r="D2157" s="449" t="s">
        <v>69</v>
      </c>
      <c r="E2157" s="451">
        <v>0</v>
      </c>
    </row>
    <row r="2158" spans="1:5" x14ac:dyDescent="0.25">
      <c r="A2158" s="439"/>
      <c r="B2158" s="449">
        <v>95130</v>
      </c>
      <c r="C2158" s="439" t="s">
        <v>1101</v>
      </c>
      <c r="D2158" s="449" t="s">
        <v>69</v>
      </c>
      <c r="E2158" s="451">
        <v>0</v>
      </c>
    </row>
    <row r="2159" spans="1:5" x14ac:dyDescent="0.25">
      <c r="A2159" s="439"/>
      <c r="B2159" s="449">
        <v>95131</v>
      </c>
      <c r="C2159" s="439" t="s">
        <v>1102</v>
      </c>
      <c r="D2159" s="449" t="s">
        <v>69</v>
      </c>
      <c r="E2159" s="451">
        <v>0</v>
      </c>
    </row>
    <row r="2160" spans="1:5" x14ac:dyDescent="0.25">
      <c r="A2160" s="439"/>
      <c r="B2160" s="449">
        <v>95132</v>
      </c>
      <c r="C2160" s="439" t="s">
        <v>1103</v>
      </c>
      <c r="D2160" s="449" t="s">
        <v>69</v>
      </c>
      <c r="E2160" s="451">
        <v>0</v>
      </c>
    </row>
    <row r="2161" spans="1:5" x14ac:dyDescent="0.25">
      <c r="A2161" s="439"/>
      <c r="B2161" s="449">
        <v>102985</v>
      </c>
      <c r="C2161" s="439" t="s">
        <v>1205</v>
      </c>
      <c r="D2161" s="449" t="s">
        <v>69</v>
      </c>
      <c r="E2161" s="451">
        <v>0</v>
      </c>
    </row>
    <row r="2162" spans="1:5" x14ac:dyDescent="0.25">
      <c r="A2162" s="439"/>
      <c r="B2162" s="449">
        <v>92956</v>
      </c>
      <c r="C2162" s="439" t="s">
        <v>1039</v>
      </c>
      <c r="D2162" s="449" t="s">
        <v>69</v>
      </c>
      <c r="E2162" s="451">
        <v>0</v>
      </c>
    </row>
    <row r="2163" spans="1:5" x14ac:dyDescent="0.25">
      <c r="A2163" s="439"/>
      <c r="B2163" s="449">
        <v>92957</v>
      </c>
      <c r="C2163" s="439" t="s">
        <v>1040</v>
      </c>
      <c r="D2163" s="449" t="s">
        <v>69</v>
      </c>
      <c r="E2163" s="451">
        <v>0</v>
      </c>
    </row>
    <row r="2164" spans="1:5" x14ac:dyDescent="0.25">
      <c r="A2164" s="439"/>
      <c r="B2164" s="449">
        <v>92958</v>
      </c>
      <c r="C2164" s="439" t="s">
        <v>1041</v>
      </c>
      <c r="D2164" s="449" t="s">
        <v>69</v>
      </c>
      <c r="E2164" s="451">
        <v>0</v>
      </c>
    </row>
    <row r="2165" spans="1:5" x14ac:dyDescent="0.25">
      <c r="A2165" s="439"/>
      <c r="B2165" s="449">
        <v>92959</v>
      </c>
      <c r="C2165" s="439" t="s">
        <v>1042</v>
      </c>
      <c r="D2165" s="449" t="s">
        <v>69</v>
      </c>
      <c r="E2165" s="451">
        <v>0</v>
      </c>
    </row>
    <row r="2166" spans="1:5" x14ac:dyDescent="0.25">
      <c r="A2166" s="439"/>
      <c r="B2166" s="449">
        <v>102861</v>
      </c>
      <c r="C2166" s="439" t="s">
        <v>1190</v>
      </c>
      <c r="D2166" s="449" t="s">
        <v>69</v>
      </c>
      <c r="E2166" s="451">
        <v>0</v>
      </c>
    </row>
    <row r="2167" spans="1:5" x14ac:dyDescent="0.25">
      <c r="A2167" s="439"/>
      <c r="B2167" s="449">
        <v>93404</v>
      </c>
      <c r="C2167" s="439" t="s">
        <v>12733</v>
      </c>
      <c r="D2167" s="449" t="s">
        <v>69</v>
      </c>
      <c r="E2167" s="451">
        <v>0</v>
      </c>
    </row>
    <row r="2168" spans="1:5" x14ac:dyDescent="0.25">
      <c r="A2168" s="439"/>
      <c r="B2168" s="449">
        <v>93405</v>
      </c>
      <c r="C2168" s="439" t="s">
        <v>12734</v>
      </c>
      <c r="D2168" s="449" t="s">
        <v>69</v>
      </c>
      <c r="E2168" s="451">
        <v>0</v>
      </c>
    </row>
    <row r="2169" spans="1:5" x14ac:dyDescent="0.25">
      <c r="A2169" s="439"/>
      <c r="B2169" s="449">
        <v>93406</v>
      </c>
      <c r="C2169" s="439" t="s">
        <v>12735</v>
      </c>
      <c r="D2169" s="449" t="s">
        <v>69</v>
      </c>
      <c r="E2169" s="451">
        <v>0</v>
      </c>
    </row>
    <row r="2170" spans="1:5" x14ac:dyDescent="0.25">
      <c r="A2170" s="439"/>
      <c r="B2170" s="449">
        <v>93407</v>
      </c>
      <c r="C2170" s="439" t="s">
        <v>12736</v>
      </c>
      <c r="D2170" s="449" t="s">
        <v>69</v>
      </c>
      <c r="E2170" s="451">
        <v>0</v>
      </c>
    </row>
    <row r="2171" spans="1:5" x14ac:dyDescent="0.25">
      <c r="A2171" s="439"/>
      <c r="B2171" s="449">
        <v>102939</v>
      </c>
      <c r="C2171" s="439" t="s">
        <v>1200</v>
      </c>
      <c r="D2171" s="449" t="s">
        <v>69</v>
      </c>
      <c r="E2171" s="451">
        <v>0</v>
      </c>
    </row>
    <row r="2172" spans="1:5" x14ac:dyDescent="0.25">
      <c r="A2172" s="439"/>
      <c r="B2172" s="449">
        <v>103162</v>
      </c>
      <c r="C2172" s="439" t="s">
        <v>1207</v>
      </c>
      <c r="D2172" s="449" t="s">
        <v>69</v>
      </c>
      <c r="E2172" s="451">
        <v>0</v>
      </c>
    </row>
    <row r="2173" spans="1:5" x14ac:dyDescent="0.25">
      <c r="A2173" s="439"/>
      <c r="B2173" s="449">
        <v>103156</v>
      </c>
      <c r="C2173" s="439" t="s">
        <v>1206</v>
      </c>
      <c r="D2173" s="449" t="s">
        <v>69</v>
      </c>
      <c r="E2173" s="451">
        <v>0</v>
      </c>
    </row>
    <row r="2174" spans="1:5" x14ac:dyDescent="0.25">
      <c r="A2174" s="439"/>
      <c r="B2174" s="449">
        <v>103174</v>
      </c>
      <c r="C2174" s="439" t="s">
        <v>1209</v>
      </c>
      <c r="D2174" s="449" t="s">
        <v>69</v>
      </c>
      <c r="E2174" s="451">
        <v>0</v>
      </c>
    </row>
    <row r="2175" spans="1:5" x14ac:dyDescent="0.25">
      <c r="A2175" s="439"/>
      <c r="B2175" s="449">
        <v>103180</v>
      </c>
      <c r="C2175" s="439" t="s">
        <v>1210</v>
      </c>
      <c r="D2175" s="449" t="s">
        <v>69</v>
      </c>
      <c r="E2175" s="451">
        <v>0</v>
      </c>
    </row>
    <row r="2176" spans="1:5" x14ac:dyDescent="0.25">
      <c r="A2176" s="439"/>
      <c r="B2176" s="449">
        <v>103168</v>
      </c>
      <c r="C2176" s="439" t="s">
        <v>1208</v>
      </c>
      <c r="D2176" s="449" t="s">
        <v>69</v>
      </c>
      <c r="E2176" s="451">
        <v>0</v>
      </c>
    </row>
    <row r="2177" spans="1:5" x14ac:dyDescent="0.25">
      <c r="A2177" s="439"/>
      <c r="B2177" s="449">
        <v>102867</v>
      </c>
      <c r="C2177" s="439" t="s">
        <v>1191</v>
      </c>
      <c r="D2177" s="449" t="s">
        <v>69</v>
      </c>
      <c r="E2177" s="451">
        <v>0</v>
      </c>
    </row>
    <row r="2178" spans="1:5" x14ac:dyDescent="0.25">
      <c r="A2178" s="439"/>
      <c r="B2178" s="449">
        <v>106324</v>
      </c>
      <c r="C2178" s="439" t="s">
        <v>14130</v>
      </c>
      <c r="D2178" s="449" t="s">
        <v>69</v>
      </c>
      <c r="E2178" s="451">
        <v>0</v>
      </c>
    </row>
    <row r="2179" spans="1:5" x14ac:dyDescent="0.25">
      <c r="A2179" s="439"/>
      <c r="B2179" s="449">
        <v>92108</v>
      </c>
      <c r="C2179" s="439" t="s">
        <v>1013</v>
      </c>
      <c r="D2179" s="449" t="s">
        <v>69</v>
      </c>
      <c r="E2179" s="451">
        <v>0</v>
      </c>
    </row>
    <row r="2180" spans="1:5" x14ac:dyDescent="0.25">
      <c r="A2180" s="439"/>
      <c r="B2180" s="449">
        <v>92109</v>
      </c>
      <c r="C2180" s="439" t="s">
        <v>1014</v>
      </c>
      <c r="D2180" s="449" t="s">
        <v>69</v>
      </c>
      <c r="E2180" s="451">
        <v>0</v>
      </c>
    </row>
    <row r="2181" spans="1:5" x14ac:dyDescent="0.25">
      <c r="A2181" s="439"/>
      <c r="B2181" s="449">
        <v>92110</v>
      </c>
      <c r="C2181" s="439" t="s">
        <v>1015</v>
      </c>
      <c r="D2181" s="449" t="s">
        <v>69</v>
      </c>
      <c r="E2181" s="451">
        <v>0</v>
      </c>
    </row>
    <row r="2182" spans="1:5" x14ac:dyDescent="0.25">
      <c r="A2182" s="439"/>
      <c r="B2182" s="449">
        <v>92111</v>
      </c>
      <c r="C2182" s="439" t="s">
        <v>1016</v>
      </c>
      <c r="D2182" s="449" t="s">
        <v>69</v>
      </c>
      <c r="E2182" s="451">
        <v>0</v>
      </c>
    </row>
    <row r="2183" spans="1:5" x14ac:dyDescent="0.25">
      <c r="A2183" s="439"/>
      <c r="B2183" s="449">
        <v>90670</v>
      </c>
      <c r="C2183" s="439" t="s">
        <v>913</v>
      </c>
      <c r="D2183" s="449" t="s">
        <v>69</v>
      </c>
      <c r="E2183" s="451">
        <v>0</v>
      </c>
    </row>
    <row r="2184" spans="1:5" x14ac:dyDescent="0.25">
      <c r="A2184" s="439"/>
      <c r="B2184" s="449">
        <v>90671</v>
      </c>
      <c r="C2184" s="439" t="s">
        <v>914</v>
      </c>
      <c r="D2184" s="449" t="s">
        <v>69</v>
      </c>
      <c r="E2184" s="451">
        <v>0</v>
      </c>
    </row>
    <row r="2185" spans="1:5" x14ac:dyDescent="0.25">
      <c r="A2185" s="439"/>
      <c r="B2185" s="449">
        <v>90672</v>
      </c>
      <c r="C2185" s="439" t="s">
        <v>915</v>
      </c>
      <c r="D2185" s="449" t="s">
        <v>69</v>
      </c>
      <c r="E2185" s="451">
        <v>0</v>
      </c>
    </row>
    <row r="2186" spans="1:5" x14ac:dyDescent="0.25">
      <c r="A2186" s="439"/>
      <c r="B2186" s="449">
        <v>90673</v>
      </c>
      <c r="C2186" s="439" t="s">
        <v>916</v>
      </c>
      <c r="D2186" s="449" t="s">
        <v>69</v>
      </c>
      <c r="E2186" s="451">
        <v>0</v>
      </c>
    </row>
    <row r="2187" spans="1:5" x14ac:dyDescent="0.25">
      <c r="A2187" s="439"/>
      <c r="B2187" s="449">
        <v>93220</v>
      </c>
      <c r="C2187" s="439" t="s">
        <v>1043</v>
      </c>
      <c r="D2187" s="449" t="s">
        <v>69</v>
      </c>
      <c r="E2187" s="451">
        <v>0</v>
      </c>
    </row>
    <row r="2188" spans="1:5" x14ac:dyDescent="0.25">
      <c r="A2188" s="439"/>
      <c r="B2188" s="449">
        <v>93221</v>
      </c>
      <c r="C2188" s="439" t="s">
        <v>1044</v>
      </c>
      <c r="D2188" s="449" t="s">
        <v>69</v>
      </c>
      <c r="E2188" s="451">
        <v>0</v>
      </c>
    </row>
    <row r="2189" spans="1:5" x14ac:dyDescent="0.25">
      <c r="A2189" s="439"/>
      <c r="B2189" s="449">
        <v>93222</v>
      </c>
      <c r="C2189" s="439" t="s">
        <v>1045</v>
      </c>
      <c r="D2189" s="449" t="s">
        <v>69</v>
      </c>
      <c r="E2189" s="451">
        <v>0</v>
      </c>
    </row>
    <row r="2190" spans="1:5" x14ac:dyDescent="0.25">
      <c r="A2190" s="439"/>
      <c r="B2190" s="449">
        <v>93223</v>
      </c>
      <c r="C2190" s="439" t="s">
        <v>1046</v>
      </c>
      <c r="D2190" s="449" t="s">
        <v>69</v>
      </c>
      <c r="E2190" s="451">
        <v>0</v>
      </c>
    </row>
    <row r="2191" spans="1:5" x14ac:dyDescent="0.25">
      <c r="A2191" s="439"/>
      <c r="B2191" s="449">
        <v>104691</v>
      </c>
      <c r="C2191" s="439" t="s">
        <v>6054</v>
      </c>
      <c r="D2191" s="449" t="s">
        <v>69</v>
      </c>
      <c r="E2191" s="451">
        <v>0</v>
      </c>
    </row>
    <row r="2192" spans="1:5" x14ac:dyDescent="0.25">
      <c r="A2192" s="439"/>
      <c r="B2192" s="449">
        <v>104692</v>
      </c>
      <c r="C2192" s="439" t="s">
        <v>6055</v>
      </c>
      <c r="D2192" s="449" t="s">
        <v>69</v>
      </c>
      <c r="E2192" s="451">
        <v>0</v>
      </c>
    </row>
    <row r="2193" spans="1:5" x14ac:dyDescent="0.25">
      <c r="A2193" s="439"/>
      <c r="B2193" s="449">
        <v>104693</v>
      </c>
      <c r="C2193" s="439" t="s">
        <v>6056</v>
      </c>
      <c r="D2193" s="449" t="s">
        <v>69</v>
      </c>
      <c r="E2193" s="451">
        <v>0</v>
      </c>
    </row>
    <row r="2194" spans="1:5" x14ac:dyDescent="0.25">
      <c r="A2194" s="439"/>
      <c r="B2194" s="449">
        <v>104694</v>
      </c>
      <c r="C2194" s="439" t="s">
        <v>1229</v>
      </c>
      <c r="D2194" s="449" t="s">
        <v>69</v>
      </c>
      <c r="E2194" s="451">
        <v>0</v>
      </c>
    </row>
    <row r="2195" spans="1:5" x14ac:dyDescent="0.25">
      <c r="A2195" s="439"/>
      <c r="B2195" s="449">
        <v>90676</v>
      </c>
      <c r="C2195" s="439" t="s">
        <v>917</v>
      </c>
      <c r="D2195" s="449" t="s">
        <v>69</v>
      </c>
      <c r="E2195" s="451">
        <v>0</v>
      </c>
    </row>
    <row r="2196" spans="1:5" x14ac:dyDescent="0.25">
      <c r="A2196" s="439"/>
      <c r="B2196" s="449">
        <v>91021</v>
      </c>
      <c r="C2196" s="439" t="s">
        <v>947</v>
      </c>
      <c r="D2196" s="449" t="s">
        <v>69</v>
      </c>
      <c r="E2196" s="451">
        <v>0</v>
      </c>
    </row>
    <row r="2197" spans="1:5" x14ac:dyDescent="0.25">
      <c r="A2197" s="439"/>
      <c r="B2197" s="449">
        <v>90677</v>
      </c>
      <c r="C2197" s="439" t="s">
        <v>918</v>
      </c>
      <c r="D2197" s="449" t="s">
        <v>69</v>
      </c>
      <c r="E2197" s="451">
        <v>0</v>
      </c>
    </row>
    <row r="2198" spans="1:5" x14ac:dyDescent="0.25">
      <c r="A2198" s="439"/>
      <c r="B2198" s="449">
        <v>90678</v>
      </c>
      <c r="C2198" s="439" t="s">
        <v>919</v>
      </c>
      <c r="D2198" s="449" t="s">
        <v>69</v>
      </c>
      <c r="E2198" s="451">
        <v>0</v>
      </c>
    </row>
    <row r="2199" spans="1:5" x14ac:dyDescent="0.25">
      <c r="A2199" s="439"/>
      <c r="B2199" s="449">
        <v>90679</v>
      </c>
      <c r="C2199" s="439" t="s">
        <v>920</v>
      </c>
      <c r="D2199" s="449" t="s">
        <v>69</v>
      </c>
      <c r="E2199" s="451">
        <v>0</v>
      </c>
    </row>
    <row r="2200" spans="1:5" x14ac:dyDescent="0.25">
      <c r="A2200" s="439"/>
      <c r="B2200" s="449">
        <v>102870</v>
      </c>
      <c r="C2200" s="439" t="s">
        <v>6033</v>
      </c>
      <c r="D2200" s="449" t="s">
        <v>69</v>
      </c>
      <c r="E2200" s="451">
        <v>0</v>
      </c>
    </row>
    <row r="2201" spans="1:5" x14ac:dyDescent="0.25">
      <c r="A2201" s="439"/>
      <c r="B2201" s="449">
        <v>102871</v>
      </c>
      <c r="C2201" s="439" t="s">
        <v>6034</v>
      </c>
      <c r="D2201" s="449" t="s">
        <v>69</v>
      </c>
      <c r="E2201" s="451">
        <v>0</v>
      </c>
    </row>
    <row r="2202" spans="1:5" x14ac:dyDescent="0.25">
      <c r="A2202" s="439"/>
      <c r="B2202" s="449">
        <v>102872</v>
      </c>
      <c r="C2202" s="439" t="s">
        <v>6035</v>
      </c>
      <c r="D2202" s="449" t="s">
        <v>69</v>
      </c>
      <c r="E2202" s="451">
        <v>0</v>
      </c>
    </row>
    <row r="2203" spans="1:5" x14ac:dyDescent="0.25">
      <c r="A2203" s="439"/>
      <c r="B2203" s="449">
        <v>102873</v>
      </c>
      <c r="C2203" s="439" t="s">
        <v>1192</v>
      </c>
      <c r="D2203" s="449" t="s">
        <v>69</v>
      </c>
      <c r="E2203" s="451">
        <v>0</v>
      </c>
    </row>
    <row r="2204" spans="1:5" x14ac:dyDescent="0.25">
      <c r="A2204" s="439"/>
      <c r="B2204" s="449">
        <v>102960</v>
      </c>
      <c r="C2204" s="439" t="s">
        <v>6039</v>
      </c>
      <c r="D2204" s="449" t="s">
        <v>69</v>
      </c>
      <c r="E2204" s="451">
        <v>0</v>
      </c>
    </row>
    <row r="2205" spans="1:5" x14ac:dyDescent="0.25">
      <c r="A2205" s="439"/>
      <c r="B2205" s="449">
        <v>102961</v>
      </c>
      <c r="C2205" s="439" t="s">
        <v>6040</v>
      </c>
      <c r="D2205" s="449" t="s">
        <v>69</v>
      </c>
      <c r="E2205" s="451">
        <v>0</v>
      </c>
    </row>
    <row r="2206" spans="1:5" x14ac:dyDescent="0.25">
      <c r="A2206" s="439"/>
      <c r="B2206" s="449">
        <v>102962</v>
      </c>
      <c r="C2206" s="439" t="s">
        <v>6041</v>
      </c>
      <c r="D2206" s="449" t="s">
        <v>69</v>
      </c>
      <c r="E2206" s="451">
        <v>0</v>
      </c>
    </row>
    <row r="2207" spans="1:5" x14ac:dyDescent="0.25">
      <c r="A2207" s="439"/>
      <c r="B2207" s="449">
        <v>102963</v>
      </c>
      <c r="C2207" s="439" t="s">
        <v>1203</v>
      </c>
      <c r="D2207" s="449" t="s">
        <v>69</v>
      </c>
      <c r="E2207" s="451">
        <v>0</v>
      </c>
    </row>
    <row r="2208" spans="1:5" x14ac:dyDescent="0.25">
      <c r="A2208" s="439"/>
      <c r="B2208" s="449">
        <v>90621</v>
      </c>
      <c r="C2208" s="439" t="s">
        <v>881</v>
      </c>
      <c r="D2208" s="449" t="s">
        <v>69</v>
      </c>
      <c r="E2208" s="451">
        <v>0</v>
      </c>
    </row>
    <row r="2209" spans="1:5" x14ac:dyDescent="0.25">
      <c r="A2209" s="439"/>
      <c r="B2209" s="449">
        <v>90622</v>
      </c>
      <c r="C2209" s="439" t="s">
        <v>882</v>
      </c>
      <c r="D2209" s="449" t="s">
        <v>69</v>
      </c>
      <c r="E2209" s="451">
        <v>0</v>
      </c>
    </row>
    <row r="2210" spans="1:5" x14ac:dyDescent="0.25">
      <c r="A2210" s="439"/>
      <c r="B2210" s="449">
        <v>90623</v>
      </c>
      <c r="C2210" s="439" t="s">
        <v>883</v>
      </c>
      <c r="D2210" s="449" t="s">
        <v>69</v>
      </c>
      <c r="E2210" s="451">
        <v>0</v>
      </c>
    </row>
    <row r="2211" spans="1:5" x14ac:dyDescent="0.25">
      <c r="A2211" s="439"/>
      <c r="B2211" s="449">
        <v>90624</v>
      </c>
      <c r="C2211" s="439" t="s">
        <v>884</v>
      </c>
      <c r="D2211" s="449" t="s">
        <v>69</v>
      </c>
      <c r="E2211" s="451">
        <v>0</v>
      </c>
    </row>
    <row r="2212" spans="1:5" x14ac:dyDescent="0.25">
      <c r="A2212" s="439"/>
      <c r="B2212" s="449">
        <v>102876</v>
      </c>
      <c r="C2212" s="439" t="s">
        <v>6036</v>
      </c>
      <c r="D2212" s="449" t="s">
        <v>69</v>
      </c>
      <c r="E2212" s="451">
        <v>0</v>
      </c>
    </row>
    <row r="2213" spans="1:5" x14ac:dyDescent="0.25">
      <c r="A2213" s="439"/>
      <c r="B2213" s="449">
        <v>102877</v>
      </c>
      <c r="C2213" s="439" t="s">
        <v>6037</v>
      </c>
      <c r="D2213" s="449" t="s">
        <v>69</v>
      </c>
      <c r="E2213" s="451">
        <v>0</v>
      </c>
    </row>
    <row r="2214" spans="1:5" x14ac:dyDescent="0.25">
      <c r="A2214" s="439"/>
      <c r="B2214" s="449">
        <v>102878</v>
      </c>
      <c r="C2214" s="439" t="s">
        <v>6038</v>
      </c>
      <c r="D2214" s="449" t="s">
        <v>69</v>
      </c>
      <c r="E2214" s="451">
        <v>0</v>
      </c>
    </row>
    <row r="2215" spans="1:5" x14ac:dyDescent="0.25">
      <c r="A2215" s="439"/>
      <c r="B2215" s="449">
        <v>102879</v>
      </c>
      <c r="C2215" s="439" t="s">
        <v>1193</v>
      </c>
      <c r="D2215" s="449" t="s">
        <v>69</v>
      </c>
      <c r="E2215" s="451">
        <v>0</v>
      </c>
    </row>
    <row r="2216" spans="1:5" x14ac:dyDescent="0.25">
      <c r="A2216" s="439"/>
      <c r="B2216" s="449">
        <v>103220</v>
      </c>
      <c r="C2216" s="439" t="s">
        <v>6045</v>
      </c>
      <c r="D2216" s="449" t="s">
        <v>69</v>
      </c>
      <c r="E2216" s="451">
        <v>0</v>
      </c>
    </row>
    <row r="2217" spans="1:5" x14ac:dyDescent="0.25">
      <c r="A2217" s="439"/>
      <c r="B2217" s="449">
        <v>103221</v>
      </c>
      <c r="C2217" s="439" t="s">
        <v>6046</v>
      </c>
      <c r="D2217" s="449" t="s">
        <v>69</v>
      </c>
      <c r="E2217" s="451">
        <v>0</v>
      </c>
    </row>
    <row r="2218" spans="1:5" x14ac:dyDescent="0.25">
      <c r="A2218" s="439"/>
      <c r="B2218" s="449">
        <v>103222</v>
      </c>
      <c r="C2218" s="439" t="s">
        <v>6047</v>
      </c>
      <c r="D2218" s="449" t="s">
        <v>69</v>
      </c>
      <c r="E2218" s="451">
        <v>0</v>
      </c>
    </row>
    <row r="2219" spans="1:5" x14ac:dyDescent="0.25">
      <c r="A2219" s="439"/>
      <c r="B2219" s="449">
        <v>103223</v>
      </c>
      <c r="C2219" s="439" t="s">
        <v>1211</v>
      </c>
      <c r="D2219" s="449" t="s">
        <v>69</v>
      </c>
      <c r="E2219" s="451">
        <v>0</v>
      </c>
    </row>
    <row r="2220" spans="1:5" x14ac:dyDescent="0.25">
      <c r="A2220" s="439"/>
      <c r="B2220" s="449">
        <v>103232</v>
      </c>
      <c r="C2220" s="439" t="s">
        <v>6051</v>
      </c>
      <c r="D2220" s="449" t="s">
        <v>69</v>
      </c>
      <c r="E2220" s="451">
        <v>0</v>
      </c>
    </row>
    <row r="2221" spans="1:5" x14ac:dyDescent="0.25">
      <c r="A2221" s="439"/>
      <c r="B2221" s="449">
        <v>103233</v>
      </c>
      <c r="C2221" s="439" t="s">
        <v>6052</v>
      </c>
      <c r="D2221" s="449" t="s">
        <v>69</v>
      </c>
      <c r="E2221" s="451">
        <v>0</v>
      </c>
    </row>
    <row r="2222" spans="1:5" x14ac:dyDescent="0.25">
      <c r="A2222" s="439"/>
      <c r="B2222" s="449">
        <v>103234</v>
      </c>
      <c r="C2222" s="439" t="s">
        <v>6053</v>
      </c>
      <c r="D2222" s="449" t="s">
        <v>69</v>
      </c>
      <c r="E2222" s="451">
        <v>0</v>
      </c>
    </row>
    <row r="2223" spans="1:5" x14ac:dyDescent="0.25">
      <c r="A2223" s="439"/>
      <c r="B2223" s="449">
        <v>103235</v>
      </c>
      <c r="C2223" s="439" t="s">
        <v>1213</v>
      </c>
      <c r="D2223" s="449" t="s">
        <v>69</v>
      </c>
      <c r="E2223" s="451">
        <v>0</v>
      </c>
    </row>
    <row r="2224" spans="1:5" x14ac:dyDescent="0.25">
      <c r="A2224" s="439"/>
      <c r="B2224" s="449">
        <v>103228</v>
      </c>
      <c r="C2224" s="439" t="s">
        <v>6050</v>
      </c>
      <c r="D2224" s="449" t="s">
        <v>69</v>
      </c>
      <c r="E2224" s="451">
        <v>0</v>
      </c>
    </row>
    <row r="2225" spans="1:5" x14ac:dyDescent="0.25">
      <c r="A2225" s="439"/>
      <c r="B2225" s="449">
        <v>103226</v>
      </c>
      <c r="C2225" s="439" t="s">
        <v>6048</v>
      </c>
      <c r="D2225" s="449" t="s">
        <v>69</v>
      </c>
      <c r="E2225" s="451">
        <v>0</v>
      </c>
    </row>
    <row r="2226" spans="1:5" x14ac:dyDescent="0.25">
      <c r="A2226" s="439"/>
      <c r="B2226" s="449">
        <v>103227</v>
      </c>
      <c r="C2226" s="439" t="s">
        <v>6049</v>
      </c>
      <c r="D2226" s="449" t="s">
        <v>69</v>
      </c>
      <c r="E2226" s="451">
        <v>0</v>
      </c>
    </row>
    <row r="2227" spans="1:5" x14ac:dyDescent="0.25">
      <c r="A2227" s="439"/>
      <c r="B2227" s="449">
        <v>103229</v>
      </c>
      <c r="C2227" s="439" t="s">
        <v>1212</v>
      </c>
      <c r="D2227" s="449" t="s">
        <v>69</v>
      </c>
      <c r="E2227" s="451">
        <v>0</v>
      </c>
    </row>
    <row r="2228" spans="1:5" x14ac:dyDescent="0.25">
      <c r="A2228" s="439"/>
      <c r="B2228" s="449">
        <v>102972</v>
      </c>
      <c r="C2228" s="439" t="s">
        <v>6042</v>
      </c>
      <c r="D2228" s="449" t="s">
        <v>69</v>
      </c>
      <c r="E2228" s="451">
        <v>0</v>
      </c>
    </row>
    <row r="2229" spans="1:5" x14ac:dyDescent="0.25">
      <c r="A2229" s="439"/>
      <c r="B2229" s="449">
        <v>102973</v>
      </c>
      <c r="C2229" s="439" t="s">
        <v>6043</v>
      </c>
      <c r="D2229" s="449" t="s">
        <v>69</v>
      </c>
      <c r="E2229" s="451">
        <v>0</v>
      </c>
    </row>
    <row r="2230" spans="1:5" x14ac:dyDescent="0.25">
      <c r="A2230" s="439"/>
      <c r="B2230" s="449">
        <v>102974</v>
      </c>
      <c r="C2230" s="439" t="s">
        <v>6044</v>
      </c>
      <c r="D2230" s="449" t="s">
        <v>69</v>
      </c>
      <c r="E2230" s="451">
        <v>0</v>
      </c>
    </row>
    <row r="2231" spans="1:5" x14ac:dyDescent="0.25">
      <c r="A2231" s="439"/>
      <c r="B2231" s="449">
        <v>96301</v>
      </c>
      <c r="C2231" s="439" t="s">
        <v>1167</v>
      </c>
      <c r="D2231" s="449" t="s">
        <v>69</v>
      </c>
      <c r="E2231" s="451">
        <v>0</v>
      </c>
    </row>
    <row r="2232" spans="1:5" x14ac:dyDescent="0.25">
      <c r="A2232" s="439"/>
      <c r="B2232" s="449">
        <v>90627</v>
      </c>
      <c r="C2232" s="439" t="s">
        <v>885</v>
      </c>
      <c r="D2232" s="449" t="s">
        <v>69</v>
      </c>
      <c r="E2232" s="451">
        <v>0</v>
      </c>
    </row>
    <row r="2233" spans="1:5" x14ac:dyDescent="0.25">
      <c r="A2233" s="439"/>
      <c r="B2233" s="449">
        <v>90628</v>
      </c>
      <c r="C2233" s="439" t="s">
        <v>886</v>
      </c>
      <c r="D2233" s="449" t="s">
        <v>69</v>
      </c>
      <c r="E2233" s="451">
        <v>0</v>
      </c>
    </row>
    <row r="2234" spans="1:5" x14ac:dyDescent="0.25">
      <c r="A2234" s="439"/>
      <c r="B2234" s="449">
        <v>90629</v>
      </c>
      <c r="C2234" s="439" t="s">
        <v>887</v>
      </c>
      <c r="D2234" s="449" t="s">
        <v>69</v>
      </c>
      <c r="E2234" s="451">
        <v>0</v>
      </c>
    </row>
    <row r="2235" spans="1:5" x14ac:dyDescent="0.25">
      <c r="A2235" s="439"/>
      <c r="B2235" s="449">
        <v>90630</v>
      </c>
      <c r="C2235" s="439" t="s">
        <v>888</v>
      </c>
      <c r="D2235" s="449" t="s">
        <v>69</v>
      </c>
      <c r="E2235" s="451">
        <v>0</v>
      </c>
    </row>
    <row r="2236" spans="1:5" x14ac:dyDescent="0.25">
      <c r="A2236" s="439"/>
      <c r="B2236" s="449">
        <v>95704</v>
      </c>
      <c r="C2236" s="439" t="s">
        <v>1130</v>
      </c>
      <c r="D2236" s="449" t="s">
        <v>69</v>
      </c>
      <c r="E2236" s="451">
        <v>0</v>
      </c>
    </row>
    <row r="2237" spans="1:5" x14ac:dyDescent="0.25">
      <c r="A2237" s="439"/>
      <c r="B2237" s="449">
        <v>95705</v>
      </c>
      <c r="C2237" s="439" t="s">
        <v>1131</v>
      </c>
      <c r="D2237" s="449" t="s">
        <v>69</v>
      </c>
      <c r="E2237" s="451">
        <v>0</v>
      </c>
    </row>
    <row r="2238" spans="1:5" x14ac:dyDescent="0.25">
      <c r="A2238" s="439"/>
      <c r="B2238" s="449">
        <v>95706</v>
      </c>
      <c r="C2238" s="439" t="s">
        <v>1132</v>
      </c>
      <c r="D2238" s="449" t="s">
        <v>69</v>
      </c>
      <c r="E2238" s="451">
        <v>0</v>
      </c>
    </row>
    <row r="2239" spans="1:5" x14ac:dyDescent="0.25">
      <c r="A2239" s="439"/>
      <c r="B2239" s="449">
        <v>95707</v>
      </c>
      <c r="C2239" s="439" t="s">
        <v>1133</v>
      </c>
      <c r="D2239" s="449" t="s">
        <v>69</v>
      </c>
      <c r="E2239" s="451">
        <v>0</v>
      </c>
    </row>
    <row r="2240" spans="1:5" x14ac:dyDescent="0.25">
      <c r="A2240" s="439"/>
      <c r="B2240" s="449">
        <v>91273</v>
      </c>
      <c r="C2240" s="439" t="s">
        <v>953</v>
      </c>
      <c r="D2240" s="449" t="s">
        <v>69</v>
      </c>
      <c r="E2240" s="451">
        <v>0</v>
      </c>
    </row>
    <row r="2241" spans="1:5" x14ac:dyDescent="0.25">
      <c r="A2241" s="439"/>
      <c r="B2241" s="449">
        <v>91274</v>
      </c>
      <c r="C2241" s="439" t="s">
        <v>954</v>
      </c>
      <c r="D2241" s="449" t="s">
        <v>69</v>
      </c>
      <c r="E2241" s="451">
        <v>0</v>
      </c>
    </row>
    <row r="2242" spans="1:5" x14ac:dyDescent="0.25">
      <c r="A2242" s="439"/>
      <c r="B2242" s="449">
        <v>91275</v>
      </c>
      <c r="C2242" s="439" t="s">
        <v>955</v>
      </c>
      <c r="D2242" s="449" t="s">
        <v>69</v>
      </c>
      <c r="E2242" s="451">
        <v>0</v>
      </c>
    </row>
    <row r="2243" spans="1:5" x14ac:dyDescent="0.25">
      <c r="A2243" s="439"/>
      <c r="B2243" s="449">
        <v>91276</v>
      </c>
      <c r="C2243" s="439" t="s">
        <v>956</v>
      </c>
      <c r="D2243" s="449" t="s">
        <v>69</v>
      </c>
      <c r="E2243" s="451">
        <v>0</v>
      </c>
    </row>
    <row r="2244" spans="1:5" x14ac:dyDescent="0.25">
      <c r="A2244" s="439"/>
      <c r="B2244" s="449">
        <v>102885</v>
      </c>
      <c r="C2244" s="439" t="s">
        <v>1194</v>
      </c>
      <c r="D2244" s="449" t="s">
        <v>69</v>
      </c>
      <c r="E2244" s="451">
        <v>0</v>
      </c>
    </row>
    <row r="2245" spans="1:5" x14ac:dyDescent="0.25">
      <c r="A2245" s="439"/>
      <c r="B2245" s="449">
        <v>95272</v>
      </c>
      <c r="C2245" s="439" t="s">
        <v>1119</v>
      </c>
      <c r="D2245" s="449" t="s">
        <v>69</v>
      </c>
      <c r="E2245" s="451">
        <v>0</v>
      </c>
    </row>
    <row r="2246" spans="1:5" x14ac:dyDescent="0.25">
      <c r="A2246" s="439"/>
      <c r="B2246" s="449">
        <v>95273</v>
      </c>
      <c r="C2246" s="439" t="s">
        <v>1120</v>
      </c>
      <c r="D2246" s="449" t="s">
        <v>69</v>
      </c>
      <c r="E2246" s="451">
        <v>0</v>
      </c>
    </row>
    <row r="2247" spans="1:5" x14ac:dyDescent="0.25">
      <c r="A2247" s="439"/>
      <c r="B2247" s="449">
        <v>95274</v>
      </c>
      <c r="C2247" s="439" t="s">
        <v>1121</v>
      </c>
      <c r="D2247" s="449" t="s">
        <v>69</v>
      </c>
      <c r="E2247" s="451">
        <v>0</v>
      </c>
    </row>
    <row r="2248" spans="1:5" x14ac:dyDescent="0.25">
      <c r="A2248" s="439"/>
      <c r="B2248" s="449">
        <v>95275</v>
      </c>
      <c r="C2248" s="439" t="s">
        <v>1122</v>
      </c>
      <c r="D2248" s="449" t="s">
        <v>69</v>
      </c>
      <c r="E2248" s="451">
        <v>0</v>
      </c>
    </row>
    <row r="2249" spans="1:5" x14ac:dyDescent="0.25">
      <c r="A2249" s="439"/>
      <c r="B2249" s="449">
        <v>106236</v>
      </c>
      <c r="C2249" s="439" t="s">
        <v>14131</v>
      </c>
      <c r="D2249" s="449" t="s">
        <v>69</v>
      </c>
      <c r="E2249" s="451">
        <v>0</v>
      </c>
    </row>
    <row r="2250" spans="1:5" x14ac:dyDescent="0.25">
      <c r="A2250" s="439"/>
      <c r="B2250" s="449">
        <v>88419</v>
      </c>
      <c r="C2250" s="439" t="s">
        <v>766</v>
      </c>
      <c r="D2250" s="449" t="s">
        <v>69</v>
      </c>
      <c r="E2250" s="451">
        <v>0</v>
      </c>
    </row>
    <row r="2251" spans="1:5" x14ac:dyDescent="0.25">
      <c r="A2251" s="439"/>
      <c r="B2251" s="449">
        <v>88422</v>
      </c>
      <c r="C2251" s="439" t="s">
        <v>767</v>
      </c>
      <c r="D2251" s="449" t="s">
        <v>69</v>
      </c>
      <c r="E2251" s="451">
        <v>0</v>
      </c>
    </row>
    <row r="2252" spans="1:5" x14ac:dyDescent="0.25">
      <c r="A2252" s="439"/>
      <c r="B2252" s="449">
        <v>88425</v>
      </c>
      <c r="C2252" s="439" t="s">
        <v>768</v>
      </c>
      <c r="D2252" s="449" t="s">
        <v>69</v>
      </c>
      <c r="E2252" s="451">
        <v>0</v>
      </c>
    </row>
    <row r="2253" spans="1:5" x14ac:dyDescent="0.25">
      <c r="A2253" s="439"/>
      <c r="B2253" s="449">
        <v>88427</v>
      </c>
      <c r="C2253" s="439" t="s">
        <v>769</v>
      </c>
      <c r="D2253" s="449" t="s">
        <v>69</v>
      </c>
      <c r="E2253" s="451">
        <v>0</v>
      </c>
    </row>
    <row r="2254" spans="1:5" x14ac:dyDescent="0.25">
      <c r="A2254" s="439"/>
      <c r="B2254" s="449">
        <v>88434</v>
      </c>
      <c r="C2254" s="439" t="s">
        <v>770</v>
      </c>
      <c r="D2254" s="449" t="s">
        <v>69</v>
      </c>
      <c r="E2254" s="451">
        <v>0</v>
      </c>
    </row>
    <row r="2255" spans="1:5" x14ac:dyDescent="0.25">
      <c r="A2255" s="439"/>
      <c r="B2255" s="449">
        <v>88435</v>
      </c>
      <c r="C2255" s="439" t="s">
        <v>771</v>
      </c>
      <c r="D2255" s="449" t="s">
        <v>69</v>
      </c>
      <c r="E2255" s="451">
        <v>0</v>
      </c>
    </row>
    <row r="2256" spans="1:5" x14ac:dyDescent="0.25">
      <c r="A2256" s="439"/>
      <c r="B2256" s="449">
        <v>88436</v>
      </c>
      <c r="C2256" s="439" t="s">
        <v>772</v>
      </c>
      <c r="D2256" s="449" t="s">
        <v>69</v>
      </c>
      <c r="E2256" s="451">
        <v>0</v>
      </c>
    </row>
    <row r="2257" spans="1:5" x14ac:dyDescent="0.25">
      <c r="A2257" s="439"/>
      <c r="B2257" s="449">
        <v>88437</v>
      </c>
      <c r="C2257" s="439" t="s">
        <v>773</v>
      </c>
      <c r="D2257" s="449" t="s">
        <v>69</v>
      </c>
      <c r="E2257" s="451">
        <v>0</v>
      </c>
    </row>
    <row r="2258" spans="1:5" x14ac:dyDescent="0.25">
      <c r="A2258" s="439"/>
      <c r="B2258" s="449">
        <v>90664</v>
      </c>
      <c r="C2258" s="439" t="s">
        <v>909</v>
      </c>
      <c r="D2258" s="449" t="s">
        <v>69</v>
      </c>
      <c r="E2258" s="451">
        <v>0</v>
      </c>
    </row>
    <row r="2259" spans="1:5" x14ac:dyDescent="0.25">
      <c r="A2259" s="439"/>
      <c r="B2259" s="449">
        <v>90665</v>
      </c>
      <c r="C2259" s="439" t="s">
        <v>910</v>
      </c>
      <c r="D2259" s="449" t="s">
        <v>69</v>
      </c>
      <c r="E2259" s="451">
        <v>0</v>
      </c>
    </row>
    <row r="2260" spans="1:5" x14ac:dyDescent="0.25">
      <c r="A2260" s="439"/>
      <c r="B2260" s="449">
        <v>90666</v>
      </c>
      <c r="C2260" s="439" t="s">
        <v>911</v>
      </c>
      <c r="D2260" s="449" t="s">
        <v>69</v>
      </c>
      <c r="E2260" s="451">
        <v>0</v>
      </c>
    </row>
    <row r="2261" spans="1:5" x14ac:dyDescent="0.25">
      <c r="A2261" s="439"/>
      <c r="B2261" s="449">
        <v>90667</v>
      </c>
      <c r="C2261" s="439" t="s">
        <v>912</v>
      </c>
      <c r="D2261" s="449" t="s">
        <v>69</v>
      </c>
      <c r="E2261" s="451">
        <v>0</v>
      </c>
    </row>
    <row r="2262" spans="1:5" x14ac:dyDescent="0.25">
      <c r="A2262" s="439"/>
      <c r="B2262" s="449">
        <v>95217</v>
      </c>
      <c r="C2262" s="439" t="s">
        <v>1107</v>
      </c>
      <c r="D2262" s="449" t="s">
        <v>69</v>
      </c>
      <c r="E2262" s="451">
        <v>0</v>
      </c>
    </row>
    <row r="2263" spans="1:5" x14ac:dyDescent="0.25">
      <c r="A2263" s="439"/>
      <c r="B2263" s="449">
        <v>89130</v>
      </c>
      <c r="C2263" s="439" t="s">
        <v>818</v>
      </c>
      <c r="D2263" s="449" t="s">
        <v>69</v>
      </c>
      <c r="E2263" s="451">
        <v>0</v>
      </c>
    </row>
    <row r="2264" spans="1:5" x14ac:dyDescent="0.25">
      <c r="A2264" s="439"/>
      <c r="B2264" s="449">
        <v>89131</v>
      </c>
      <c r="C2264" s="439" t="s">
        <v>819</v>
      </c>
      <c r="D2264" s="449" t="s">
        <v>69</v>
      </c>
      <c r="E2264" s="451">
        <v>0</v>
      </c>
    </row>
    <row r="2265" spans="1:5" x14ac:dyDescent="0.25">
      <c r="A2265" s="439"/>
      <c r="B2265" s="449">
        <v>53861</v>
      </c>
      <c r="C2265" s="439" t="s">
        <v>731</v>
      </c>
      <c r="D2265" s="449" t="s">
        <v>69</v>
      </c>
      <c r="E2265" s="451">
        <v>0</v>
      </c>
    </row>
    <row r="2266" spans="1:5" x14ac:dyDescent="0.25">
      <c r="A2266" s="439"/>
      <c r="B2266" s="449">
        <v>5787</v>
      </c>
      <c r="C2266" s="439" t="s">
        <v>686</v>
      </c>
      <c r="D2266" s="449" t="s">
        <v>69</v>
      </c>
      <c r="E2266" s="451">
        <v>0</v>
      </c>
    </row>
    <row r="2267" spans="1:5" x14ac:dyDescent="0.25">
      <c r="A2267" s="439"/>
      <c r="B2267" s="449">
        <v>89128</v>
      </c>
      <c r="C2267" s="439" t="s">
        <v>816</v>
      </c>
      <c r="D2267" s="449" t="s">
        <v>69</v>
      </c>
      <c r="E2267" s="451">
        <v>0</v>
      </c>
    </row>
    <row r="2268" spans="1:5" x14ac:dyDescent="0.25">
      <c r="A2268" s="439"/>
      <c r="B2268" s="449">
        <v>89129</v>
      </c>
      <c r="C2268" s="439" t="s">
        <v>817</v>
      </c>
      <c r="D2268" s="449" t="s">
        <v>69</v>
      </c>
      <c r="E2268" s="451">
        <v>0</v>
      </c>
    </row>
    <row r="2269" spans="1:5" x14ac:dyDescent="0.25">
      <c r="A2269" s="439"/>
      <c r="B2269" s="449">
        <v>53857</v>
      </c>
      <c r="C2269" s="439" t="s">
        <v>729</v>
      </c>
      <c r="D2269" s="449" t="s">
        <v>69</v>
      </c>
      <c r="E2269" s="451">
        <v>0</v>
      </c>
    </row>
    <row r="2270" spans="1:5" x14ac:dyDescent="0.25">
      <c r="A2270" s="439"/>
      <c r="B2270" s="449">
        <v>53858</v>
      </c>
      <c r="C2270" s="439" t="s">
        <v>730</v>
      </c>
      <c r="D2270" s="449" t="s">
        <v>69</v>
      </c>
      <c r="E2270" s="451">
        <v>0</v>
      </c>
    </row>
    <row r="2271" spans="1:5" x14ac:dyDescent="0.25">
      <c r="A2271" s="439"/>
      <c r="B2271" s="449">
        <v>102891</v>
      </c>
      <c r="C2271" s="439" t="s">
        <v>12737</v>
      </c>
      <c r="D2271" s="449" t="s">
        <v>69</v>
      </c>
      <c r="E2271" s="451">
        <v>0</v>
      </c>
    </row>
    <row r="2272" spans="1:5" x14ac:dyDescent="0.25">
      <c r="A2272" s="439"/>
      <c r="B2272" s="449">
        <v>89246</v>
      </c>
      <c r="C2272" s="439" t="s">
        <v>842</v>
      </c>
      <c r="D2272" s="449" t="s">
        <v>69</v>
      </c>
      <c r="E2272" s="451">
        <v>0</v>
      </c>
    </row>
    <row r="2273" spans="1:5" x14ac:dyDescent="0.25">
      <c r="A2273" s="439"/>
      <c r="B2273" s="449">
        <v>89247</v>
      </c>
      <c r="C2273" s="439" t="s">
        <v>843</v>
      </c>
      <c r="D2273" s="449" t="s">
        <v>69</v>
      </c>
      <c r="E2273" s="451">
        <v>0</v>
      </c>
    </row>
    <row r="2274" spans="1:5" x14ac:dyDescent="0.25">
      <c r="A2274" s="439"/>
      <c r="B2274" s="449">
        <v>89248</v>
      </c>
      <c r="C2274" s="439" t="s">
        <v>844</v>
      </c>
      <c r="D2274" s="449" t="s">
        <v>69</v>
      </c>
      <c r="E2274" s="451">
        <v>0</v>
      </c>
    </row>
    <row r="2275" spans="1:5" x14ac:dyDescent="0.25">
      <c r="A2275" s="439"/>
      <c r="B2275" s="449">
        <v>89249</v>
      </c>
      <c r="C2275" s="439" t="s">
        <v>845</v>
      </c>
      <c r="D2275" s="449" t="s">
        <v>69</v>
      </c>
      <c r="E2275" s="451">
        <v>0</v>
      </c>
    </row>
    <row r="2276" spans="1:5" x14ac:dyDescent="0.25">
      <c r="A2276" s="439"/>
      <c r="B2276" s="449">
        <v>102957</v>
      </c>
      <c r="C2276" s="439" t="s">
        <v>12738</v>
      </c>
      <c r="D2276" s="449" t="s">
        <v>69</v>
      </c>
      <c r="E2276" s="451">
        <v>0</v>
      </c>
    </row>
    <row r="2277" spans="1:5" x14ac:dyDescent="0.25">
      <c r="A2277" s="439"/>
      <c r="B2277" s="449">
        <v>88859</v>
      </c>
      <c r="C2277" s="439" t="s">
        <v>790</v>
      </c>
      <c r="D2277" s="449" t="s">
        <v>69</v>
      </c>
      <c r="E2277" s="451">
        <v>0</v>
      </c>
    </row>
    <row r="2278" spans="1:5" x14ac:dyDescent="0.25">
      <c r="A2278" s="439"/>
      <c r="B2278" s="449">
        <v>88860</v>
      </c>
      <c r="C2278" s="439" t="s">
        <v>791</v>
      </c>
      <c r="D2278" s="449" t="s">
        <v>69</v>
      </c>
      <c r="E2278" s="451">
        <v>0</v>
      </c>
    </row>
    <row r="2279" spans="1:5" x14ac:dyDescent="0.25">
      <c r="A2279" s="439"/>
      <c r="B2279" s="449">
        <v>5667</v>
      </c>
      <c r="C2279" s="439" t="s">
        <v>655</v>
      </c>
      <c r="D2279" s="449" t="s">
        <v>69</v>
      </c>
      <c r="E2279" s="451">
        <v>0</v>
      </c>
    </row>
    <row r="2280" spans="1:5" x14ac:dyDescent="0.25">
      <c r="A2280" s="439"/>
      <c r="B2280" s="449">
        <v>5668</v>
      </c>
      <c r="C2280" s="439" t="s">
        <v>656</v>
      </c>
      <c r="D2280" s="449" t="s">
        <v>69</v>
      </c>
      <c r="E2280" s="451">
        <v>0</v>
      </c>
    </row>
    <row r="2281" spans="1:5" x14ac:dyDescent="0.25">
      <c r="A2281" s="439"/>
      <c r="B2281" s="449">
        <v>89011</v>
      </c>
      <c r="C2281" s="439" t="s">
        <v>798</v>
      </c>
      <c r="D2281" s="449" t="s">
        <v>69</v>
      </c>
      <c r="E2281" s="451">
        <v>0</v>
      </c>
    </row>
    <row r="2282" spans="1:5" x14ac:dyDescent="0.25">
      <c r="A2282" s="439"/>
      <c r="B2282" s="449">
        <v>89012</v>
      </c>
      <c r="C2282" s="439" t="s">
        <v>799</v>
      </c>
      <c r="D2282" s="449" t="s">
        <v>69</v>
      </c>
      <c r="E2282" s="451">
        <v>0</v>
      </c>
    </row>
    <row r="2283" spans="1:5" x14ac:dyDescent="0.25">
      <c r="A2283" s="439"/>
      <c r="B2283" s="449">
        <v>5735</v>
      </c>
      <c r="C2283" s="439" t="s">
        <v>675</v>
      </c>
      <c r="D2283" s="449" t="s">
        <v>69</v>
      </c>
      <c r="E2283" s="451">
        <v>0</v>
      </c>
    </row>
    <row r="2284" spans="1:5" x14ac:dyDescent="0.25">
      <c r="A2284" s="439"/>
      <c r="B2284" s="449">
        <v>5736</v>
      </c>
      <c r="C2284" s="439" t="s">
        <v>676</v>
      </c>
      <c r="D2284" s="449" t="s">
        <v>69</v>
      </c>
      <c r="E2284" s="451">
        <v>0</v>
      </c>
    </row>
    <row r="2285" spans="1:5" x14ac:dyDescent="0.25">
      <c r="A2285" s="439"/>
      <c r="B2285" s="449">
        <v>88857</v>
      </c>
      <c r="C2285" s="439" t="s">
        <v>788</v>
      </c>
      <c r="D2285" s="449" t="s">
        <v>69</v>
      </c>
      <c r="E2285" s="451">
        <v>0</v>
      </c>
    </row>
    <row r="2286" spans="1:5" x14ac:dyDescent="0.25">
      <c r="A2286" s="439"/>
      <c r="B2286" s="449">
        <v>88858</v>
      </c>
      <c r="C2286" s="439" t="s">
        <v>789</v>
      </c>
      <c r="D2286" s="449" t="s">
        <v>69</v>
      </c>
      <c r="E2286" s="451">
        <v>0</v>
      </c>
    </row>
    <row r="2287" spans="1:5" x14ac:dyDescent="0.25">
      <c r="A2287" s="439"/>
      <c r="B2287" s="449">
        <v>5664</v>
      </c>
      <c r="C2287" s="439" t="s">
        <v>654</v>
      </c>
      <c r="D2287" s="449" t="s">
        <v>69</v>
      </c>
      <c r="E2287" s="451">
        <v>0</v>
      </c>
    </row>
    <row r="2288" spans="1:5" x14ac:dyDescent="0.25">
      <c r="A2288" s="439"/>
      <c r="B2288" s="449">
        <v>53786</v>
      </c>
      <c r="C2288" s="439" t="s">
        <v>712</v>
      </c>
      <c r="D2288" s="449" t="s">
        <v>69</v>
      </c>
      <c r="E2288" s="451">
        <v>0</v>
      </c>
    </row>
    <row r="2289" spans="1:5" x14ac:dyDescent="0.25">
      <c r="A2289" s="439"/>
      <c r="B2289" s="449">
        <v>7038</v>
      </c>
      <c r="C2289" s="439" t="s">
        <v>693</v>
      </c>
      <c r="D2289" s="449" t="s">
        <v>69</v>
      </c>
      <c r="E2289" s="451">
        <v>0</v>
      </c>
    </row>
    <row r="2290" spans="1:5" x14ac:dyDescent="0.25">
      <c r="A2290" s="439"/>
      <c r="B2290" s="449">
        <v>7039</v>
      </c>
      <c r="C2290" s="439" t="s">
        <v>694</v>
      </c>
      <c r="D2290" s="449" t="s">
        <v>69</v>
      </c>
      <c r="E2290" s="451">
        <v>0</v>
      </c>
    </row>
    <row r="2291" spans="1:5" x14ac:dyDescent="0.25">
      <c r="A2291" s="439"/>
      <c r="B2291" s="449">
        <v>7040</v>
      </c>
      <c r="C2291" s="439" t="s">
        <v>695</v>
      </c>
      <c r="D2291" s="449" t="s">
        <v>69</v>
      </c>
      <c r="E2291" s="451">
        <v>0</v>
      </c>
    </row>
    <row r="2292" spans="1:5" x14ac:dyDescent="0.25">
      <c r="A2292" s="439"/>
      <c r="B2292" s="449">
        <v>55263</v>
      </c>
      <c r="C2292" s="439" t="s">
        <v>736</v>
      </c>
      <c r="D2292" s="449" t="s">
        <v>69</v>
      </c>
      <c r="E2292" s="451">
        <v>0</v>
      </c>
    </row>
    <row r="2293" spans="1:5" x14ac:dyDescent="0.25">
      <c r="A2293" s="439"/>
      <c r="B2293" s="449">
        <v>96460</v>
      </c>
      <c r="C2293" s="439" t="s">
        <v>6032</v>
      </c>
      <c r="D2293" s="449" t="s">
        <v>69</v>
      </c>
      <c r="E2293" s="451">
        <v>0</v>
      </c>
    </row>
    <row r="2294" spans="1:5" x14ac:dyDescent="0.25">
      <c r="A2294" s="439"/>
      <c r="B2294" s="449">
        <v>96459</v>
      </c>
      <c r="C2294" s="439" t="s">
        <v>6031</v>
      </c>
      <c r="D2294" s="449" t="s">
        <v>69</v>
      </c>
      <c r="E2294" s="451">
        <v>0</v>
      </c>
    </row>
    <row r="2295" spans="1:5" x14ac:dyDescent="0.25">
      <c r="A2295" s="439"/>
      <c r="B2295" s="449">
        <v>96458</v>
      </c>
      <c r="C2295" s="439" t="s">
        <v>6030</v>
      </c>
      <c r="D2295" s="449" t="s">
        <v>69</v>
      </c>
      <c r="E2295" s="451">
        <v>0</v>
      </c>
    </row>
    <row r="2296" spans="1:5" x14ac:dyDescent="0.25">
      <c r="A2296" s="439"/>
      <c r="B2296" s="449">
        <v>96457</v>
      </c>
      <c r="C2296" s="439" t="s">
        <v>6029</v>
      </c>
      <c r="D2296" s="449" t="s">
        <v>69</v>
      </c>
      <c r="E2296" s="451">
        <v>0</v>
      </c>
    </row>
    <row r="2297" spans="1:5" x14ac:dyDescent="0.25">
      <c r="A2297" s="439"/>
      <c r="B2297" s="449">
        <v>7051</v>
      </c>
      <c r="C2297" s="439" t="s">
        <v>700</v>
      </c>
      <c r="D2297" s="449" t="s">
        <v>69</v>
      </c>
      <c r="E2297" s="451">
        <v>0</v>
      </c>
    </row>
    <row r="2298" spans="1:5" x14ac:dyDescent="0.25">
      <c r="A2298" s="439"/>
      <c r="B2298" s="449">
        <v>7052</v>
      </c>
      <c r="C2298" s="439" t="s">
        <v>701</v>
      </c>
      <c r="D2298" s="449" t="s">
        <v>69</v>
      </c>
      <c r="E2298" s="451">
        <v>0</v>
      </c>
    </row>
    <row r="2299" spans="1:5" x14ac:dyDescent="0.25">
      <c r="A2299" s="439"/>
      <c r="B2299" s="449">
        <v>7053</v>
      </c>
      <c r="C2299" s="439" t="s">
        <v>702</v>
      </c>
      <c r="D2299" s="449" t="s">
        <v>69</v>
      </c>
      <c r="E2299" s="451">
        <v>0</v>
      </c>
    </row>
    <row r="2300" spans="1:5" x14ac:dyDescent="0.25">
      <c r="A2300" s="439"/>
      <c r="B2300" s="449">
        <v>7054</v>
      </c>
      <c r="C2300" s="439" t="s">
        <v>703</v>
      </c>
      <c r="D2300" s="449" t="s">
        <v>69</v>
      </c>
      <c r="E2300" s="451">
        <v>0</v>
      </c>
    </row>
    <row r="2301" spans="1:5" x14ac:dyDescent="0.25">
      <c r="A2301" s="439"/>
      <c r="B2301" s="449">
        <v>95627</v>
      </c>
      <c r="C2301" s="439" t="s">
        <v>1126</v>
      </c>
      <c r="D2301" s="449" t="s">
        <v>69</v>
      </c>
      <c r="E2301" s="451">
        <v>0</v>
      </c>
    </row>
    <row r="2302" spans="1:5" x14ac:dyDescent="0.25">
      <c r="A2302" s="439"/>
      <c r="B2302" s="449">
        <v>95628</v>
      </c>
      <c r="C2302" s="439" t="s">
        <v>1127</v>
      </c>
      <c r="D2302" s="449" t="s">
        <v>69</v>
      </c>
      <c r="E2302" s="451">
        <v>0</v>
      </c>
    </row>
    <row r="2303" spans="1:5" x14ac:dyDescent="0.25">
      <c r="A2303" s="439"/>
      <c r="B2303" s="449">
        <v>95629</v>
      </c>
      <c r="C2303" s="439" t="s">
        <v>1128</v>
      </c>
      <c r="D2303" s="449" t="s">
        <v>69</v>
      </c>
      <c r="E2303" s="451">
        <v>0</v>
      </c>
    </row>
    <row r="2304" spans="1:5" x14ac:dyDescent="0.25">
      <c r="A2304" s="439"/>
      <c r="B2304" s="449">
        <v>95630</v>
      </c>
      <c r="C2304" s="439" t="s">
        <v>1129</v>
      </c>
      <c r="D2304" s="449" t="s">
        <v>69</v>
      </c>
      <c r="E2304" s="451">
        <v>0</v>
      </c>
    </row>
    <row r="2305" spans="1:5" x14ac:dyDescent="0.25">
      <c r="A2305" s="439"/>
      <c r="B2305" s="449">
        <v>89210</v>
      </c>
      <c r="C2305" s="439" t="s">
        <v>820</v>
      </c>
      <c r="D2305" s="449" t="s">
        <v>69</v>
      </c>
      <c r="E2305" s="451">
        <v>0</v>
      </c>
    </row>
    <row r="2306" spans="1:5" x14ac:dyDescent="0.25">
      <c r="A2306" s="439"/>
      <c r="B2306" s="449">
        <v>89211</v>
      </c>
      <c r="C2306" s="439" t="s">
        <v>821</v>
      </c>
      <c r="D2306" s="449" t="s">
        <v>69</v>
      </c>
      <c r="E2306" s="451">
        <v>0</v>
      </c>
    </row>
    <row r="2307" spans="1:5" x14ac:dyDescent="0.25">
      <c r="A2307" s="439"/>
      <c r="B2307" s="449">
        <v>5674</v>
      </c>
      <c r="C2307" s="439" t="s">
        <v>657</v>
      </c>
      <c r="D2307" s="449" t="s">
        <v>69</v>
      </c>
      <c r="E2307" s="451">
        <v>0</v>
      </c>
    </row>
    <row r="2308" spans="1:5" x14ac:dyDescent="0.25">
      <c r="A2308" s="439"/>
      <c r="B2308" s="449">
        <v>53788</v>
      </c>
      <c r="C2308" s="439" t="s">
        <v>713</v>
      </c>
      <c r="D2308" s="449" t="s">
        <v>69</v>
      </c>
      <c r="E2308" s="451">
        <v>0</v>
      </c>
    </row>
    <row r="2309" spans="1:5" x14ac:dyDescent="0.25">
      <c r="A2309" s="439"/>
      <c r="B2309" s="449">
        <v>73309</v>
      </c>
      <c r="C2309" s="439" t="s">
        <v>739</v>
      </c>
      <c r="D2309" s="449" t="s">
        <v>69</v>
      </c>
      <c r="E2309" s="451">
        <v>0</v>
      </c>
    </row>
    <row r="2310" spans="1:5" x14ac:dyDescent="0.25">
      <c r="A2310" s="439"/>
      <c r="B2310" s="449">
        <v>73313</v>
      </c>
      <c r="C2310" s="439" t="s">
        <v>741</v>
      </c>
      <c r="D2310" s="449" t="s">
        <v>69</v>
      </c>
      <c r="E2310" s="451">
        <v>0</v>
      </c>
    </row>
    <row r="2311" spans="1:5" x14ac:dyDescent="0.25">
      <c r="A2311" s="439"/>
      <c r="B2311" s="449">
        <v>5089</v>
      </c>
      <c r="C2311" s="439" t="s">
        <v>648</v>
      </c>
      <c r="D2311" s="449" t="s">
        <v>69</v>
      </c>
      <c r="E2311" s="451">
        <v>0</v>
      </c>
    </row>
    <row r="2312" spans="1:5" x14ac:dyDescent="0.25">
      <c r="A2312" s="439"/>
      <c r="B2312" s="449">
        <v>73315</v>
      </c>
      <c r="C2312" s="439" t="s">
        <v>742</v>
      </c>
      <c r="D2312" s="449" t="s">
        <v>69</v>
      </c>
      <c r="E2312" s="451">
        <v>0</v>
      </c>
    </row>
    <row r="2313" spans="1:5" x14ac:dyDescent="0.25">
      <c r="A2313" s="439"/>
      <c r="B2313" s="449">
        <v>5738</v>
      </c>
      <c r="C2313" s="439" t="s">
        <v>677</v>
      </c>
      <c r="D2313" s="449" t="s">
        <v>69</v>
      </c>
      <c r="E2313" s="451">
        <v>0</v>
      </c>
    </row>
    <row r="2314" spans="1:5" x14ac:dyDescent="0.25">
      <c r="A2314" s="439"/>
      <c r="B2314" s="449">
        <v>93239</v>
      </c>
      <c r="C2314" s="439" t="s">
        <v>1053</v>
      </c>
      <c r="D2314" s="449" t="s">
        <v>69</v>
      </c>
      <c r="E2314" s="451">
        <v>0</v>
      </c>
    </row>
    <row r="2315" spans="1:5" x14ac:dyDescent="0.25">
      <c r="A2315" s="439"/>
      <c r="B2315" s="449">
        <v>5739</v>
      </c>
      <c r="C2315" s="439" t="s">
        <v>678</v>
      </c>
      <c r="D2315" s="449" t="s">
        <v>69</v>
      </c>
      <c r="E2315" s="451">
        <v>0</v>
      </c>
    </row>
    <row r="2316" spans="1:5" x14ac:dyDescent="0.25">
      <c r="A2316" s="439"/>
      <c r="B2316" s="449">
        <v>93240</v>
      </c>
      <c r="C2316" s="439" t="s">
        <v>1054</v>
      </c>
      <c r="D2316" s="449" t="s">
        <v>69</v>
      </c>
      <c r="E2316" s="451">
        <v>0</v>
      </c>
    </row>
    <row r="2317" spans="1:5" x14ac:dyDescent="0.25">
      <c r="A2317" s="439"/>
      <c r="B2317" s="449">
        <v>53818</v>
      </c>
      <c r="C2317" s="439" t="s">
        <v>722</v>
      </c>
      <c r="D2317" s="449" t="s">
        <v>69</v>
      </c>
      <c r="E2317" s="451">
        <v>0</v>
      </c>
    </row>
    <row r="2318" spans="1:5" x14ac:dyDescent="0.25">
      <c r="A2318" s="439"/>
      <c r="B2318" s="449">
        <v>93238</v>
      </c>
      <c r="C2318" s="439" t="s">
        <v>1052</v>
      </c>
      <c r="D2318" s="449" t="s">
        <v>69</v>
      </c>
      <c r="E2318" s="451">
        <v>0</v>
      </c>
    </row>
    <row r="2319" spans="1:5" x14ac:dyDescent="0.25">
      <c r="A2319" s="439"/>
      <c r="B2319" s="449">
        <v>5727</v>
      </c>
      <c r="C2319" s="439" t="s">
        <v>672</v>
      </c>
      <c r="D2319" s="449" t="s">
        <v>69</v>
      </c>
      <c r="E2319" s="451">
        <v>0</v>
      </c>
    </row>
    <row r="2320" spans="1:5" x14ac:dyDescent="0.25">
      <c r="A2320" s="439"/>
      <c r="B2320" s="449">
        <v>89280</v>
      </c>
      <c r="C2320" s="439" t="s">
        <v>865</v>
      </c>
      <c r="D2320" s="449" t="s">
        <v>69</v>
      </c>
      <c r="E2320" s="451">
        <v>0</v>
      </c>
    </row>
    <row r="2321" spans="1:5" x14ac:dyDescent="0.25">
      <c r="A2321" s="439"/>
      <c r="B2321" s="449">
        <v>89281</v>
      </c>
      <c r="C2321" s="439" t="s">
        <v>866</v>
      </c>
      <c r="D2321" s="449" t="s">
        <v>69</v>
      </c>
      <c r="E2321" s="451">
        <v>0</v>
      </c>
    </row>
    <row r="2322" spans="1:5" x14ac:dyDescent="0.25">
      <c r="A2322" s="439"/>
      <c r="B2322" s="449">
        <v>5729</v>
      </c>
      <c r="C2322" s="439" t="s">
        <v>673</v>
      </c>
      <c r="D2322" s="449" t="s">
        <v>69</v>
      </c>
      <c r="E2322" s="451">
        <v>0</v>
      </c>
    </row>
    <row r="2323" spans="1:5" x14ac:dyDescent="0.25">
      <c r="A2323" s="439"/>
      <c r="B2323" s="449">
        <v>5730</v>
      </c>
      <c r="C2323" s="439" t="s">
        <v>674</v>
      </c>
      <c r="D2323" s="449" t="s">
        <v>69</v>
      </c>
      <c r="E2323" s="451">
        <v>0</v>
      </c>
    </row>
    <row r="2324" spans="1:5" x14ac:dyDescent="0.25">
      <c r="A2324" s="439"/>
      <c r="B2324" s="449">
        <v>95266</v>
      </c>
      <c r="C2324" s="439" t="s">
        <v>1115</v>
      </c>
      <c r="D2324" s="449" t="s">
        <v>69</v>
      </c>
      <c r="E2324" s="451">
        <v>0</v>
      </c>
    </row>
    <row r="2325" spans="1:5" x14ac:dyDescent="0.25">
      <c r="A2325" s="439"/>
      <c r="B2325" s="449">
        <v>95267</v>
      </c>
      <c r="C2325" s="439" t="s">
        <v>1116</v>
      </c>
      <c r="D2325" s="449" t="s">
        <v>69</v>
      </c>
      <c r="E2325" s="451">
        <v>0</v>
      </c>
    </row>
    <row r="2326" spans="1:5" x14ac:dyDescent="0.25">
      <c r="A2326" s="439"/>
      <c r="B2326" s="449">
        <v>95268</v>
      </c>
      <c r="C2326" s="439" t="s">
        <v>1117</v>
      </c>
      <c r="D2326" s="449" t="s">
        <v>69</v>
      </c>
      <c r="E2326" s="451">
        <v>0</v>
      </c>
    </row>
    <row r="2327" spans="1:5" x14ac:dyDescent="0.25">
      <c r="A2327" s="439"/>
      <c r="B2327" s="449">
        <v>95269</v>
      </c>
      <c r="C2327" s="439" t="s">
        <v>1118</v>
      </c>
      <c r="D2327" s="449" t="s">
        <v>69</v>
      </c>
      <c r="E2327" s="451">
        <v>0</v>
      </c>
    </row>
    <row r="2328" spans="1:5" x14ac:dyDescent="0.25">
      <c r="A2328" s="439"/>
      <c r="B2328" s="449">
        <v>91688</v>
      </c>
      <c r="C2328" s="439" t="s">
        <v>1001</v>
      </c>
      <c r="D2328" s="449" t="s">
        <v>69</v>
      </c>
      <c r="E2328" s="451">
        <v>0</v>
      </c>
    </row>
    <row r="2329" spans="1:5" x14ac:dyDescent="0.25">
      <c r="A2329" s="439"/>
      <c r="B2329" s="449">
        <v>91689</v>
      </c>
      <c r="C2329" s="439" t="s">
        <v>1002</v>
      </c>
      <c r="D2329" s="449" t="s">
        <v>69</v>
      </c>
      <c r="E2329" s="451">
        <v>0</v>
      </c>
    </row>
    <row r="2330" spans="1:5" x14ac:dyDescent="0.25">
      <c r="A2330" s="439"/>
      <c r="B2330" s="449">
        <v>91690</v>
      </c>
      <c r="C2330" s="439" t="s">
        <v>1003</v>
      </c>
      <c r="D2330" s="449" t="s">
        <v>69</v>
      </c>
      <c r="E2330" s="451">
        <v>0</v>
      </c>
    </row>
    <row r="2331" spans="1:5" x14ac:dyDescent="0.25">
      <c r="A2331" s="439"/>
      <c r="B2331" s="449">
        <v>91691</v>
      </c>
      <c r="C2331" s="439" t="s">
        <v>1004</v>
      </c>
      <c r="D2331" s="449" t="s">
        <v>69</v>
      </c>
      <c r="E2331" s="451">
        <v>0</v>
      </c>
    </row>
    <row r="2332" spans="1:5" x14ac:dyDescent="0.25">
      <c r="A2332" s="439"/>
      <c r="B2332" s="449">
        <v>102927</v>
      </c>
      <c r="C2332" s="439" t="s">
        <v>1198</v>
      </c>
      <c r="D2332" s="449" t="s">
        <v>69</v>
      </c>
      <c r="E2332" s="451">
        <v>0</v>
      </c>
    </row>
    <row r="2333" spans="1:5" x14ac:dyDescent="0.25">
      <c r="A2333" s="439"/>
      <c r="B2333" s="449">
        <v>95136</v>
      </c>
      <c r="C2333" s="439" t="s">
        <v>1104</v>
      </c>
      <c r="D2333" s="449" t="s">
        <v>69</v>
      </c>
      <c r="E2333" s="451">
        <v>0</v>
      </c>
    </row>
    <row r="2334" spans="1:5" x14ac:dyDescent="0.25">
      <c r="A2334" s="439"/>
      <c r="B2334" s="449">
        <v>95137</v>
      </c>
      <c r="C2334" s="439" t="s">
        <v>1105</v>
      </c>
      <c r="D2334" s="449" t="s">
        <v>69</v>
      </c>
      <c r="E2334" s="451">
        <v>0</v>
      </c>
    </row>
    <row r="2335" spans="1:5" x14ac:dyDescent="0.25">
      <c r="A2335" s="439"/>
      <c r="B2335" s="449">
        <v>95138</v>
      </c>
      <c r="C2335" s="439" t="s">
        <v>1106</v>
      </c>
      <c r="D2335" s="449" t="s">
        <v>69</v>
      </c>
      <c r="E2335" s="451">
        <v>0</v>
      </c>
    </row>
    <row r="2336" spans="1:5" x14ac:dyDescent="0.25">
      <c r="A2336" s="439"/>
      <c r="B2336" s="449">
        <v>89023</v>
      </c>
      <c r="C2336" s="439" t="s">
        <v>808</v>
      </c>
      <c r="D2336" s="449" t="s">
        <v>69</v>
      </c>
      <c r="E2336" s="451">
        <v>0</v>
      </c>
    </row>
    <row r="2337" spans="1:5" x14ac:dyDescent="0.25">
      <c r="A2337" s="439"/>
      <c r="B2337" s="449">
        <v>89024</v>
      </c>
      <c r="C2337" s="439" t="s">
        <v>809</v>
      </c>
      <c r="D2337" s="449" t="s">
        <v>69</v>
      </c>
      <c r="E2337" s="451">
        <v>0</v>
      </c>
    </row>
    <row r="2338" spans="1:5" x14ac:dyDescent="0.25">
      <c r="A2338" s="439"/>
      <c r="B2338" s="449">
        <v>89025</v>
      </c>
      <c r="C2338" s="439" t="s">
        <v>810</v>
      </c>
      <c r="D2338" s="449" t="s">
        <v>69</v>
      </c>
      <c r="E2338" s="451">
        <v>0</v>
      </c>
    </row>
    <row r="2339" spans="1:5" x14ac:dyDescent="0.25">
      <c r="A2339" s="439"/>
      <c r="B2339" s="449">
        <v>89026</v>
      </c>
      <c r="C2339" s="439" t="s">
        <v>811</v>
      </c>
      <c r="D2339" s="449" t="s">
        <v>69</v>
      </c>
      <c r="E2339" s="451">
        <v>0</v>
      </c>
    </row>
    <row r="2340" spans="1:5" x14ac:dyDescent="0.25">
      <c r="A2340" s="439"/>
      <c r="B2340" s="449">
        <v>7032</v>
      </c>
      <c r="C2340" s="439" t="s">
        <v>689</v>
      </c>
      <c r="D2340" s="449" t="s">
        <v>69</v>
      </c>
      <c r="E2340" s="451">
        <v>0</v>
      </c>
    </row>
    <row r="2341" spans="1:5" x14ac:dyDescent="0.25">
      <c r="A2341" s="439"/>
      <c r="B2341" s="449">
        <v>7033</v>
      </c>
      <c r="C2341" s="439" t="s">
        <v>690</v>
      </c>
      <c r="D2341" s="449" t="s">
        <v>69</v>
      </c>
      <c r="E2341" s="451">
        <v>0</v>
      </c>
    </row>
    <row r="2342" spans="1:5" x14ac:dyDescent="0.25">
      <c r="A2342" s="439"/>
      <c r="B2342" s="449">
        <v>7034</v>
      </c>
      <c r="C2342" s="439" t="s">
        <v>691</v>
      </c>
      <c r="D2342" s="449" t="s">
        <v>69</v>
      </c>
      <c r="E2342" s="451">
        <v>0</v>
      </c>
    </row>
    <row r="2343" spans="1:5" x14ac:dyDescent="0.25">
      <c r="A2343" s="439"/>
      <c r="B2343" s="449">
        <v>7035</v>
      </c>
      <c r="C2343" s="439" t="s">
        <v>692</v>
      </c>
      <c r="D2343" s="449" t="s">
        <v>69</v>
      </c>
      <c r="E2343" s="451">
        <v>0</v>
      </c>
    </row>
    <row r="2344" spans="1:5" x14ac:dyDescent="0.25">
      <c r="A2344" s="439"/>
      <c r="B2344" s="449">
        <v>102945</v>
      </c>
      <c r="C2344" s="439" t="s">
        <v>1201</v>
      </c>
      <c r="D2344" s="449" t="s">
        <v>69</v>
      </c>
      <c r="E2344" s="451">
        <v>0</v>
      </c>
    </row>
    <row r="2345" spans="1:5" x14ac:dyDescent="0.25">
      <c r="A2345" s="439"/>
      <c r="B2345" s="449">
        <v>104087</v>
      </c>
      <c r="C2345" s="439" t="s">
        <v>1218</v>
      </c>
      <c r="D2345" s="449" t="s">
        <v>69</v>
      </c>
      <c r="E2345" s="451">
        <v>0</v>
      </c>
    </row>
    <row r="2346" spans="1:5" x14ac:dyDescent="0.25">
      <c r="A2346" s="439"/>
      <c r="B2346" s="449">
        <v>104088</v>
      </c>
      <c r="C2346" s="439" t="s">
        <v>1219</v>
      </c>
      <c r="D2346" s="449" t="s">
        <v>69</v>
      </c>
      <c r="E2346" s="451">
        <v>0</v>
      </c>
    </row>
    <row r="2347" spans="1:5" x14ac:dyDescent="0.25">
      <c r="A2347" s="439"/>
      <c r="B2347" s="449">
        <v>104089</v>
      </c>
      <c r="C2347" s="439" t="s">
        <v>1220</v>
      </c>
      <c r="D2347" s="449" t="s">
        <v>69</v>
      </c>
      <c r="E2347" s="451">
        <v>0</v>
      </c>
    </row>
    <row r="2348" spans="1:5" x14ac:dyDescent="0.25">
      <c r="A2348" s="439"/>
      <c r="B2348" s="449">
        <v>104090</v>
      </c>
      <c r="C2348" s="439" t="s">
        <v>1221</v>
      </c>
      <c r="D2348" s="449" t="s">
        <v>69</v>
      </c>
      <c r="E2348" s="451">
        <v>0</v>
      </c>
    </row>
    <row r="2349" spans="1:5" x14ac:dyDescent="0.25">
      <c r="A2349" s="439"/>
      <c r="B2349" s="449">
        <v>104093</v>
      </c>
      <c r="C2349" s="439" t="s">
        <v>1222</v>
      </c>
      <c r="D2349" s="449" t="s">
        <v>69</v>
      </c>
      <c r="E2349" s="451">
        <v>0</v>
      </c>
    </row>
    <row r="2350" spans="1:5" x14ac:dyDescent="0.25">
      <c r="A2350" s="439"/>
      <c r="B2350" s="449">
        <v>104094</v>
      </c>
      <c r="C2350" s="439" t="s">
        <v>1223</v>
      </c>
      <c r="D2350" s="449" t="s">
        <v>69</v>
      </c>
      <c r="E2350" s="451">
        <v>0</v>
      </c>
    </row>
    <row r="2351" spans="1:5" x14ac:dyDescent="0.25">
      <c r="A2351" s="439"/>
      <c r="B2351" s="449">
        <v>104095</v>
      </c>
      <c r="C2351" s="439" t="s">
        <v>1224</v>
      </c>
      <c r="D2351" s="449" t="s">
        <v>69</v>
      </c>
      <c r="E2351" s="451">
        <v>0</v>
      </c>
    </row>
    <row r="2352" spans="1:5" x14ac:dyDescent="0.25">
      <c r="A2352" s="439"/>
      <c r="B2352" s="449">
        <v>104096</v>
      </c>
      <c r="C2352" s="439" t="s">
        <v>1225</v>
      </c>
      <c r="D2352" s="449" t="s">
        <v>69</v>
      </c>
      <c r="E2352" s="451">
        <v>0</v>
      </c>
    </row>
    <row r="2353" spans="1:5" x14ac:dyDescent="0.25">
      <c r="A2353" s="439"/>
      <c r="B2353" s="449">
        <v>102903</v>
      </c>
      <c r="C2353" s="439" t="s">
        <v>12739</v>
      </c>
      <c r="D2353" s="449" t="s">
        <v>69</v>
      </c>
      <c r="E2353" s="451">
        <v>0</v>
      </c>
    </row>
    <row r="2354" spans="1:5" x14ac:dyDescent="0.25">
      <c r="A2354" s="439"/>
      <c r="B2354" s="449">
        <v>89029</v>
      </c>
      <c r="C2354" s="439" t="s">
        <v>812</v>
      </c>
      <c r="D2354" s="449" t="s">
        <v>69</v>
      </c>
      <c r="E2354" s="451">
        <v>0</v>
      </c>
    </row>
    <row r="2355" spans="1:5" x14ac:dyDescent="0.25">
      <c r="A2355" s="439"/>
      <c r="B2355" s="449">
        <v>89030</v>
      </c>
      <c r="C2355" s="439" t="s">
        <v>813</v>
      </c>
      <c r="D2355" s="449" t="s">
        <v>69</v>
      </c>
      <c r="E2355" s="451">
        <v>0</v>
      </c>
    </row>
    <row r="2356" spans="1:5" x14ac:dyDescent="0.25">
      <c r="A2356" s="439"/>
      <c r="B2356" s="449">
        <v>5724</v>
      </c>
      <c r="C2356" s="439" t="s">
        <v>671</v>
      </c>
      <c r="D2356" s="449" t="s">
        <v>69</v>
      </c>
      <c r="E2356" s="451">
        <v>0</v>
      </c>
    </row>
    <row r="2357" spans="1:5" x14ac:dyDescent="0.25">
      <c r="A2357" s="439"/>
      <c r="B2357" s="449">
        <v>53817</v>
      </c>
      <c r="C2357" s="439" t="s">
        <v>721</v>
      </c>
      <c r="D2357" s="449" t="s">
        <v>69</v>
      </c>
      <c r="E2357" s="451">
        <v>0</v>
      </c>
    </row>
    <row r="2358" spans="1:5" x14ac:dyDescent="0.25">
      <c r="A2358" s="439"/>
      <c r="B2358" s="449">
        <v>88839</v>
      </c>
      <c r="C2358" s="439" t="s">
        <v>780</v>
      </c>
      <c r="D2358" s="449" t="s">
        <v>69</v>
      </c>
      <c r="E2358" s="451">
        <v>0</v>
      </c>
    </row>
    <row r="2359" spans="1:5" x14ac:dyDescent="0.25">
      <c r="A2359" s="439"/>
      <c r="B2359" s="449">
        <v>88840</v>
      </c>
      <c r="C2359" s="439" t="s">
        <v>781</v>
      </c>
      <c r="D2359" s="449" t="s">
        <v>69</v>
      </c>
      <c r="E2359" s="451">
        <v>0</v>
      </c>
    </row>
    <row r="2360" spans="1:5" x14ac:dyDescent="0.25">
      <c r="A2360" s="439"/>
      <c r="B2360" s="449">
        <v>88841</v>
      </c>
      <c r="C2360" s="439" t="s">
        <v>782</v>
      </c>
      <c r="D2360" s="449" t="s">
        <v>69</v>
      </c>
      <c r="E2360" s="451">
        <v>0</v>
      </c>
    </row>
    <row r="2361" spans="1:5" x14ac:dyDescent="0.25">
      <c r="A2361" s="439"/>
      <c r="B2361" s="449">
        <v>88842</v>
      </c>
      <c r="C2361" s="439" t="s">
        <v>783</v>
      </c>
      <c r="D2361" s="449" t="s">
        <v>69</v>
      </c>
      <c r="E2361" s="451">
        <v>0</v>
      </c>
    </row>
    <row r="2362" spans="1:5" x14ac:dyDescent="0.25">
      <c r="A2362" s="439"/>
      <c r="B2362" s="449">
        <v>89009</v>
      </c>
      <c r="C2362" s="439" t="s">
        <v>796</v>
      </c>
      <c r="D2362" s="449" t="s">
        <v>69</v>
      </c>
      <c r="E2362" s="451">
        <v>0</v>
      </c>
    </row>
    <row r="2363" spans="1:5" x14ac:dyDescent="0.25">
      <c r="A2363" s="439"/>
      <c r="B2363" s="449">
        <v>89010</v>
      </c>
      <c r="C2363" s="439" t="s">
        <v>797</v>
      </c>
      <c r="D2363" s="449" t="s">
        <v>69</v>
      </c>
      <c r="E2363" s="451">
        <v>0</v>
      </c>
    </row>
    <row r="2364" spans="1:5" x14ac:dyDescent="0.25">
      <c r="A2364" s="439"/>
      <c r="B2364" s="449">
        <v>53810</v>
      </c>
      <c r="C2364" s="439" t="s">
        <v>719</v>
      </c>
      <c r="D2364" s="449" t="s">
        <v>69</v>
      </c>
      <c r="E2364" s="451">
        <v>0</v>
      </c>
    </row>
    <row r="2365" spans="1:5" x14ac:dyDescent="0.25">
      <c r="A2365" s="439"/>
      <c r="B2365" s="449">
        <v>5721</v>
      </c>
      <c r="C2365" s="439" t="s">
        <v>669</v>
      </c>
      <c r="D2365" s="449" t="s">
        <v>69</v>
      </c>
      <c r="E2365" s="451">
        <v>0</v>
      </c>
    </row>
    <row r="2366" spans="1:5" x14ac:dyDescent="0.25">
      <c r="A2366" s="439"/>
      <c r="B2366" s="449">
        <v>89017</v>
      </c>
      <c r="C2366" s="439" t="s">
        <v>804</v>
      </c>
      <c r="D2366" s="449" t="s">
        <v>69</v>
      </c>
      <c r="E2366" s="451">
        <v>0</v>
      </c>
    </row>
    <row r="2367" spans="1:5" x14ac:dyDescent="0.25">
      <c r="A2367" s="439"/>
      <c r="B2367" s="449">
        <v>89018</v>
      </c>
      <c r="C2367" s="439" t="s">
        <v>805</v>
      </c>
      <c r="D2367" s="449" t="s">
        <v>69</v>
      </c>
      <c r="E2367" s="451">
        <v>0</v>
      </c>
    </row>
    <row r="2368" spans="1:5" x14ac:dyDescent="0.25">
      <c r="A2368" s="439"/>
      <c r="B2368" s="449">
        <v>53806</v>
      </c>
      <c r="C2368" s="439" t="s">
        <v>718</v>
      </c>
      <c r="D2368" s="449" t="s">
        <v>69</v>
      </c>
      <c r="E2368" s="451">
        <v>0</v>
      </c>
    </row>
    <row r="2369" spans="1:5" x14ac:dyDescent="0.25">
      <c r="A2369" s="439"/>
      <c r="B2369" s="449">
        <v>5718</v>
      </c>
      <c r="C2369" s="439" t="s">
        <v>668</v>
      </c>
      <c r="D2369" s="449" t="s">
        <v>69</v>
      </c>
      <c r="E2369" s="451">
        <v>0</v>
      </c>
    </row>
    <row r="2370" spans="1:5" x14ac:dyDescent="0.25">
      <c r="A2370" s="439"/>
      <c r="B2370" s="449">
        <v>89013</v>
      </c>
      <c r="C2370" s="439" t="s">
        <v>800</v>
      </c>
      <c r="D2370" s="449" t="s">
        <v>69</v>
      </c>
      <c r="E2370" s="451">
        <v>0</v>
      </c>
    </row>
    <row r="2371" spans="1:5" x14ac:dyDescent="0.25">
      <c r="A2371" s="439"/>
      <c r="B2371" s="449">
        <v>89014</v>
      </c>
      <c r="C2371" s="439" t="s">
        <v>801</v>
      </c>
      <c r="D2371" s="449" t="s">
        <v>69</v>
      </c>
      <c r="E2371" s="451">
        <v>0</v>
      </c>
    </row>
    <row r="2372" spans="1:5" x14ac:dyDescent="0.25">
      <c r="A2372" s="439"/>
      <c r="B2372" s="449">
        <v>53814</v>
      </c>
      <c r="C2372" s="439" t="s">
        <v>720</v>
      </c>
      <c r="D2372" s="449" t="s">
        <v>69</v>
      </c>
      <c r="E2372" s="451">
        <v>0</v>
      </c>
    </row>
    <row r="2373" spans="1:5" x14ac:dyDescent="0.25">
      <c r="A2373" s="439"/>
      <c r="B2373" s="449">
        <v>5722</v>
      </c>
      <c r="C2373" s="439" t="s">
        <v>670</v>
      </c>
      <c r="D2373" s="449" t="s">
        <v>69</v>
      </c>
      <c r="E2373" s="451">
        <v>0</v>
      </c>
    </row>
    <row r="2374" spans="1:5" x14ac:dyDescent="0.25">
      <c r="A2374" s="439"/>
      <c r="B2374" s="449">
        <v>96015</v>
      </c>
      <c r="C2374" s="439" t="s">
        <v>1146</v>
      </c>
      <c r="D2374" s="449" t="s">
        <v>69</v>
      </c>
      <c r="E2374" s="451">
        <v>0</v>
      </c>
    </row>
    <row r="2375" spans="1:5" x14ac:dyDescent="0.25">
      <c r="A2375" s="439"/>
      <c r="B2375" s="449">
        <v>96016</v>
      </c>
      <c r="C2375" s="439" t="s">
        <v>1147</v>
      </c>
      <c r="D2375" s="449" t="s">
        <v>69</v>
      </c>
      <c r="E2375" s="451">
        <v>0</v>
      </c>
    </row>
    <row r="2376" spans="1:5" x14ac:dyDescent="0.25">
      <c r="A2376" s="439"/>
      <c r="B2376" s="449">
        <v>96018</v>
      </c>
      <c r="C2376" s="439" t="s">
        <v>1148</v>
      </c>
      <c r="D2376" s="449" t="s">
        <v>69</v>
      </c>
      <c r="E2376" s="451">
        <v>0</v>
      </c>
    </row>
    <row r="2377" spans="1:5" x14ac:dyDescent="0.25">
      <c r="A2377" s="439"/>
      <c r="B2377" s="449">
        <v>96019</v>
      </c>
      <c r="C2377" s="439" t="s">
        <v>1149</v>
      </c>
      <c r="D2377" s="449" t="s">
        <v>69</v>
      </c>
      <c r="E2377" s="451">
        <v>0</v>
      </c>
    </row>
    <row r="2378" spans="1:5" x14ac:dyDescent="0.25">
      <c r="A2378" s="439"/>
      <c r="B2378" s="449">
        <v>96008</v>
      </c>
      <c r="C2378" s="439" t="s">
        <v>1142</v>
      </c>
      <c r="D2378" s="449" t="s">
        <v>69</v>
      </c>
      <c r="E2378" s="451">
        <v>0</v>
      </c>
    </row>
    <row r="2379" spans="1:5" x14ac:dyDescent="0.25">
      <c r="A2379" s="439"/>
      <c r="B2379" s="449">
        <v>96009</v>
      </c>
      <c r="C2379" s="439" t="s">
        <v>1143</v>
      </c>
      <c r="D2379" s="449" t="s">
        <v>69</v>
      </c>
      <c r="E2379" s="451">
        <v>0</v>
      </c>
    </row>
    <row r="2380" spans="1:5" x14ac:dyDescent="0.25">
      <c r="A2380" s="439"/>
      <c r="B2380" s="449">
        <v>96011</v>
      </c>
      <c r="C2380" s="439" t="s">
        <v>1144</v>
      </c>
      <c r="D2380" s="449" t="s">
        <v>69</v>
      </c>
      <c r="E2380" s="451">
        <v>0</v>
      </c>
    </row>
    <row r="2381" spans="1:5" x14ac:dyDescent="0.25">
      <c r="A2381" s="439"/>
      <c r="B2381" s="449">
        <v>96012</v>
      </c>
      <c r="C2381" s="439" t="s">
        <v>1145</v>
      </c>
      <c r="D2381" s="449" t="s">
        <v>69</v>
      </c>
      <c r="E2381" s="451">
        <v>0</v>
      </c>
    </row>
    <row r="2382" spans="1:5" x14ac:dyDescent="0.25">
      <c r="A2382" s="439"/>
      <c r="B2382" s="449">
        <v>96023</v>
      </c>
      <c r="C2382" s="439" t="s">
        <v>1150</v>
      </c>
      <c r="D2382" s="449" t="s">
        <v>69</v>
      </c>
      <c r="E2382" s="451">
        <v>0</v>
      </c>
    </row>
    <row r="2383" spans="1:5" x14ac:dyDescent="0.25">
      <c r="A2383" s="439"/>
      <c r="B2383" s="449">
        <v>96024</v>
      </c>
      <c r="C2383" s="439" t="s">
        <v>1151</v>
      </c>
      <c r="D2383" s="449" t="s">
        <v>69</v>
      </c>
      <c r="E2383" s="451">
        <v>0</v>
      </c>
    </row>
    <row r="2384" spans="1:5" x14ac:dyDescent="0.25">
      <c r="A2384" s="439"/>
      <c r="B2384" s="449">
        <v>96026</v>
      </c>
      <c r="C2384" s="439" t="s">
        <v>1152</v>
      </c>
      <c r="D2384" s="449" t="s">
        <v>69</v>
      </c>
      <c r="E2384" s="451">
        <v>0</v>
      </c>
    </row>
    <row r="2385" spans="1:5" x14ac:dyDescent="0.25">
      <c r="A2385" s="439"/>
      <c r="B2385" s="449">
        <v>96027</v>
      </c>
      <c r="C2385" s="439" t="s">
        <v>1153</v>
      </c>
      <c r="D2385" s="449" t="s">
        <v>69</v>
      </c>
      <c r="E2385" s="451">
        <v>0</v>
      </c>
    </row>
    <row r="2386" spans="1:5" x14ac:dyDescent="0.25">
      <c r="A2386" s="439"/>
      <c r="B2386" s="449">
        <v>96053</v>
      </c>
      <c r="C2386" s="439" t="s">
        <v>1159</v>
      </c>
      <c r="D2386" s="449" t="s">
        <v>69</v>
      </c>
      <c r="E2386" s="451">
        <v>0</v>
      </c>
    </row>
    <row r="2387" spans="1:5" x14ac:dyDescent="0.25">
      <c r="A2387" s="439"/>
      <c r="B2387" s="449">
        <v>96055</v>
      </c>
      <c r="C2387" s="439" t="s">
        <v>1161</v>
      </c>
      <c r="D2387" s="449" t="s">
        <v>69</v>
      </c>
      <c r="E2387" s="451">
        <v>0</v>
      </c>
    </row>
    <row r="2388" spans="1:5" x14ac:dyDescent="0.25">
      <c r="A2388" s="439"/>
      <c r="B2388" s="449">
        <v>96056</v>
      </c>
      <c r="C2388" s="439" t="s">
        <v>1162</v>
      </c>
      <c r="D2388" s="449" t="s">
        <v>69</v>
      </c>
      <c r="E2388" s="451">
        <v>0</v>
      </c>
    </row>
    <row r="2389" spans="1:5" x14ac:dyDescent="0.25">
      <c r="A2389" s="439"/>
      <c r="B2389" s="449">
        <v>96057</v>
      </c>
      <c r="C2389" s="439" t="s">
        <v>1163</v>
      </c>
      <c r="D2389" s="449" t="s">
        <v>69</v>
      </c>
      <c r="E2389" s="451">
        <v>0</v>
      </c>
    </row>
    <row r="2390" spans="1:5" x14ac:dyDescent="0.25">
      <c r="A2390" s="439"/>
      <c r="B2390" s="449">
        <v>7063</v>
      </c>
      <c r="C2390" s="439" t="s">
        <v>708</v>
      </c>
      <c r="D2390" s="449" t="s">
        <v>69</v>
      </c>
      <c r="E2390" s="451">
        <v>0</v>
      </c>
    </row>
    <row r="2391" spans="1:5" x14ac:dyDescent="0.25">
      <c r="A2391" s="439"/>
      <c r="B2391" s="449">
        <v>7064</v>
      </c>
      <c r="C2391" s="439" t="s">
        <v>709</v>
      </c>
      <c r="D2391" s="449" t="s">
        <v>69</v>
      </c>
      <c r="E2391" s="451">
        <v>0</v>
      </c>
    </row>
    <row r="2392" spans="1:5" x14ac:dyDescent="0.25">
      <c r="A2392" s="439"/>
      <c r="B2392" s="449">
        <v>7065</v>
      </c>
      <c r="C2392" s="439" t="s">
        <v>710</v>
      </c>
      <c r="D2392" s="449" t="s">
        <v>69</v>
      </c>
      <c r="E2392" s="451">
        <v>0</v>
      </c>
    </row>
    <row r="2393" spans="1:5" x14ac:dyDescent="0.25">
      <c r="A2393" s="439"/>
      <c r="B2393" s="449">
        <v>7066</v>
      </c>
      <c r="C2393" s="439" t="s">
        <v>711</v>
      </c>
      <c r="D2393" s="449" t="s">
        <v>69</v>
      </c>
      <c r="E2393" s="451">
        <v>0</v>
      </c>
    </row>
    <row r="2394" spans="1:5" x14ac:dyDescent="0.25">
      <c r="A2394" s="439"/>
      <c r="B2394" s="449">
        <v>89033</v>
      </c>
      <c r="C2394" s="439" t="s">
        <v>814</v>
      </c>
      <c r="D2394" s="449" t="s">
        <v>69</v>
      </c>
      <c r="E2394" s="451">
        <v>0</v>
      </c>
    </row>
    <row r="2395" spans="1:5" x14ac:dyDescent="0.25">
      <c r="A2395" s="439"/>
      <c r="B2395" s="449">
        <v>89034</v>
      </c>
      <c r="C2395" s="439" t="s">
        <v>815</v>
      </c>
      <c r="D2395" s="449" t="s">
        <v>69</v>
      </c>
      <c r="E2395" s="451">
        <v>0</v>
      </c>
    </row>
    <row r="2396" spans="1:5" x14ac:dyDescent="0.25">
      <c r="A2396" s="439"/>
      <c r="B2396" s="449">
        <v>5714</v>
      </c>
      <c r="C2396" s="439" t="s">
        <v>666</v>
      </c>
      <c r="D2396" s="449" t="s">
        <v>69</v>
      </c>
      <c r="E2396" s="451">
        <v>0</v>
      </c>
    </row>
    <row r="2397" spans="1:5" x14ac:dyDescent="0.25">
      <c r="A2397" s="439"/>
      <c r="B2397" s="449">
        <v>5715</v>
      </c>
      <c r="C2397" s="439" t="s">
        <v>667</v>
      </c>
      <c r="D2397" s="449" t="s">
        <v>69</v>
      </c>
      <c r="E2397" s="451">
        <v>0</v>
      </c>
    </row>
    <row r="2398" spans="1:5" x14ac:dyDescent="0.25">
      <c r="A2398" s="439"/>
      <c r="B2398" s="449">
        <v>102909</v>
      </c>
      <c r="C2398" s="439" t="s">
        <v>1196</v>
      </c>
      <c r="D2398" s="449" t="s">
        <v>69</v>
      </c>
      <c r="E2398" s="451">
        <v>0</v>
      </c>
    </row>
    <row r="2399" spans="1:5" x14ac:dyDescent="0.25">
      <c r="A2399" s="439"/>
      <c r="B2399" s="449">
        <v>93435</v>
      </c>
      <c r="C2399" s="439" t="s">
        <v>1085</v>
      </c>
      <c r="D2399" s="449" t="s">
        <v>69</v>
      </c>
      <c r="E2399" s="451">
        <v>0</v>
      </c>
    </row>
    <row r="2400" spans="1:5" x14ac:dyDescent="0.25">
      <c r="A2400" s="439"/>
      <c r="B2400" s="449">
        <v>93436</v>
      </c>
      <c r="C2400" s="439" t="s">
        <v>1086</v>
      </c>
      <c r="D2400" s="449" t="s">
        <v>69</v>
      </c>
      <c r="E2400" s="451">
        <v>0</v>
      </c>
    </row>
    <row r="2401" spans="1:5" x14ac:dyDescent="0.25">
      <c r="A2401" s="439"/>
      <c r="B2401" s="449">
        <v>93437</v>
      </c>
      <c r="C2401" s="439" t="s">
        <v>1087</v>
      </c>
      <c r="D2401" s="449" t="s">
        <v>69</v>
      </c>
      <c r="E2401" s="451">
        <v>0</v>
      </c>
    </row>
    <row r="2402" spans="1:5" x14ac:dyDescent="0.25">
      <c r="A2402" s="439"/>
      <c r="B2402" s="449">
        <v>93438</v>
      </c>
      <c r="C2402" s="439" t="s">
        <v>1088</v>
      </c>
      <c r="D2402" s="449" t="s">
        <v>69</v>
      </c>
      <c r="E2402" s="451">
        <v>0</v>
      </c>
    </row>
    <row r="2403" spans="1:5" x14ac:dyDescent="0.25">
      <c r="A2403" s="439"/>
      <c r="B2403" s="449">
        <v>100643</v>
      </c>
      <c r="C2403" s="439" t="s">
        <v>1176</v>
      </c>
      <c r="D2403" s="449" t="s">
        <v>69</v>
      </c>
      <c r="E2403" s="451">
        <v>0</v>
      </c>
    </row>
    <row r="2404" spans="1:5" x14ac:dyDescent="0.25">
      <c r="A2404" s="439"/>
      <c r="B2404" s="449">
        <v>100644</v>
      </c>
      <c r="C2404" s="439" t="s">
        <v>1177</v>
      </c>
      <c r="D2404" s="449" t="s">
        <v>69</v>
      </c>
      <c r="E2404" s="451">
        <v>0</v>
      </c>
    </row>
    <row r="2405" spans="1:5" x14ac:dyDescent="0.25">
      <c r="A2405" s="439"/>
      <c r="B2405" s="449">
        <v>100645</v>
      </c>
      <c r="C2405" s="439" t="s">
        <v>1178</v>
      </c>
      <c r="D2405" s="449" t="s">
        <v>69</v>
      </c>
      <c r="E2405" s="451">
        <v>0</v>
      </c>
    </row>
    <row r="2406" spans="1:5" x14ac:dyDescent="0.25">
      <c r="A2406" s="439"/>
      <c r="B2406" s="449">
        <v>100646</v>
      </c>
      <c r="C2406" s="439" t="s">
        <v>1179</v>
      </c>
      <c r="D2406" s="449" t="s">
        <v>69</v>
      </c>
      <c r="E2406" s="451">
        <v>0</v>
      </c>
    </row>
    <row r="2407" spans="1:5" x14ac:dyDescent="0.25">
      <c r="A2407" s="439"/>
      <c r="B2407" s="449">
        <v>95116</v>
      </c>
      <c r="C2407" s="439" t="s">
        <v>1091</v>
      </c>
      <c r="D2407" s="449" t="s">
        <v>69</v>
      </c>
      <c r="E2407" s="451">
        <v>0</v>
      </c>
    </row>
    <row r="2408" spans="1:5" x14ac:dyDescent="0.25">
      <c r="A2408" s="439"/>
      <c r="B2408" s="449">
        <v>95117</v>
      </c>
      <c r="C2408" s="439" t="s">
        <v>1092</v>
      </c>
      <c r="D2408" s="449" t="s">
        <v>69</v>
      </c>
      <c r="E2408" s="451">
        <v>0</v>
      </c>
    </row>
    <row r="2409" spans="1:5" x14ac:dyDescent="0.25">
      <c r="A2409" s="439"/>
      <c r="B2409" s="449">
        <v>53794</v>
      </c>
      <c r="C2409" s="439" t="s">
        <v>715</v>
      </c>
      <c r="D2409" s="449" t="s">
        <v>69</v>
      </c>
      <c r="E2409" s="451">
        <v>0</v>
      </c>
    </row>
    <row r="2410" spans="1:5" x14ac:dyDescent="0.25">
      <c r="A2410" s="439"/>
      <c r="B2410" s="449">
        <v>5703</v>
      </c>
      <c r="C2410" s="439" t="s">
        <v>661</v>
      </c>
      <c r="D2410" s="449" t="s">
        <v>69</v>
      </c>
      <c r="E2410" s="451">
        <v>0</v>
      </c>
    </row>
    <row r="2411" spans="1:5" x14ac:dyDescent="0.25">
      <c r="A2411" s="439"/>
      <c r="B2411" s="449">
        <v>106089</v>
      </c>
      <c r="C2411" s="439" t="s">
        <v>12740</v>
      </c>
      <c r="D2411" s="449" t="s">
        <v>69</v>
      </c>
      <c r="E2411" s="451">
        <v>0</v>
      </c>
    </row>
    <row r="2412" spans="1:5" x14ac:dyDescent="0.25">
      <c r="A2412" s="439"/>
      <c r="B2412" s="449">
        <v>106092</v>
      </c>
      <c r="C2412" s="439" t="s">
        <v>12741</v>
      </c>
      <c r="D2412" s="449" t="s">
        <v>69</v>
      </c>
      <c r="E2412" s="451">
        <v>0</v>
      </c>
    </row>
    <row r="2413" spans="1:5" x14ac:dyDescent="0.25">
      <c r="A2413" s="439"/>
      <c r="B2413" s="449">
        <v>106090</v>
      </c>
      <c r="C2413" s="439" t="s">
        <v>12742</v>
      </c>
      <c r="D2413" s="449" t="s">
        <v>69</v>
      </c>
      <c r="E2413" s="451">
        <v>0</v>
      </c>
    </row>
    <row r="2414" spans="1:5" x14ac:dyDescent="0.25">
      <c r="A2414" s="439"/>
      <c r="B2414" s="449">
        <v>106091</v>
      </c>
      <c r="C2414" s="439" t="s">
        <v>12743</v>
      </c>
      <c r="D2414" s="449" t="s">
        <v>69</v>
      </c>
      <c r="E2414" s="451">
        <v>0</v>
      </c>
    </row>
    <row r="2415" spans="1:5" x14ac:dyDescent="0.25">
      <c r="A2415" s="439"/>
      <c r="B2415" s="449">
        <v>106093</v>
      </c>
      <c r="C2415" s="439" t="s">
        <v>12744</v>
      </c>
      <c r="D2415" s="449" t="s">
        <v>69</v>
      </c>
      <c r="E2415" s="451">
        <v>0</v>
      </c>
    </row>
    <row r="2416" spans="1:5" x14ac:dyDescent="0.25">
      <c r="A2416" s="439"/>
      <c r="B2416" s="449">
        <v>100637</v>
      </c>
      <c r="C2416" s="439" t="s">
        <v>1172</v>
      </c>
      <c r="D2416" s="449" t="s">
        <v>69</v>
      </c>
      <c r="E2416" s="451">
        <v>0</v>
      </c>
    </row>
    <row r="2417" spans="1:5" x14ac:dyDescent="0.25">
      <c r="A2417" s="439"/>
      <c r="B2417" s="449">
        <v>100638</v>
      </c>
      <c r="C2417" s="439" t="s">
        <v>1173</v>
      </c>
      <c r="D2417" s="449" t="s">
        <v>69</v>
      </c>
      <c r="E2417" s="451">
        <v>0</v>
      </c>
    </row>
    <row r="2418" spans="1:5" x14ac:dyDescent="0.25">
      <c r="A2418" s="439"/>
      <c r="B2418" s="449">
        <v>100639</v>
      </c>
      <c r="C2418" s="439" t="s">
        <v>1174</v>
      </c>
      <c r="D2418" s="449" t="s">
        <v>69</v>
      </c>
      <c r="E2418" s="451">
        <v>0</v>
      </c>
    </row>
    <row r="2419" spans="1:5" x14ac:dyDescent="0.25">
      <c r="A2419" s="439"/>
      <c r="B2419" s="449">
        <v>100640</v>
      </c>
      <c r="C2419" s="439" t="s">
        <v>1175</v>
      </c>
      <c r="D2419" s="449" t="s">
        <v>69</v>
      </c>
      <c r="E2419" s="451">
        <v>0</v>
      </c>
    </row>
    <row r="2420" spans="1:5" x14ac:dyDescent="0.25">
      <c r="A2420" s="439"/>
      <c r="B2420" s="449">
        <v>93429</v>
      </c>
      <c r="C2420" s="439" t="s">
        <v>1081</v>
      </c>
      <c r="D2420" s="449" t="s">
        <v>69</v>
      </c>
      <c r="E2420" s="451">
        <v>0</v>
      </c>
    </row>
    <row r="2421" spans="1:5" x14ac:dyDescent="0.25">
      <c r="A2421" s="439"/>
      <c r="B2421" s="449">
        <v>93430</v>
      </c>
      <c r="C2421" s="439" t="s">
        <v>1082</v>
      </c>
      <c r="D2421" s="449" t="s">
        <v>69</v>
      </c>
      <c r="E2421" s="451">
        <v>0</v>
      </c>
    </row>
    <row r="2422" spans="1:5" x14ac:dyDescent="0.25">
      <c r="A2422" s="439"/>
      <c r="B2422" s="449">
        <v>93431</v>
      </c>
      <c r="C2422" s="439" t="s">
        <v>1083</v>
      </c>
      <c r="D2422" s="449" t="s">
        <v>69</v>
      </c>
      <c r="E2422" s="451">
        <v>0</v>
      </c>
    </row>
    <row r="2423" spans="1:5" x14ac:dyDescent="0.25">
      <c r="A2423" s="439"/>
      <c r="B2423" s="449">
        <v>93432</v>
      </c>
      <c r="C2423" s="439" t="s">
        <v>1084</v>
      </c>
      <c r="D2423" s="449" t="s">
        <v>69</v>
      </c>
      <c r="E2423" s="451">
        <v>0</v>
      </c>
    </row>
    <row r="2424" spans="1:5" x14ac:dyDescent="0.25">
      <c r="A2424" s="439"/>
      <c r="B2424" s="449">
        <v>95118</v>
      </c>
      <c r="C2424" s="439" t="s">
        <v>1093</v>
      </c>
      <c r="D2424" s="449" t="s">
        <v>69</v>
      </c>
      <c r="E2424" s="451">
        <v>0</v>
      </c>
    </row>
    <row r="2425" spans="1:5" x14ac:dyDescent="0.25">
      <c r="A2425" s="439"/>
      <c r="B2425" s="449">
        <v>95119</v>
      </c>
      <c r="C2425" s="439" t="s">
        <v>1094</v>
      </c>
      <c r="D2425" s="449" t="s">
        <v>69</v>
      </c>
      <c r="E2425" s="451">
        <v>0</v>
      </c>
    </row>
    <row r="2426" spans="1:5" x14ac:dyDescent="0.25">
      <c r="A2426" s="439"/>
      <c r="B2426" s="449">
        <v>5707</v>
      </c>
      <c r="C2426" s="439" t="s">
        <v>663</v>
      </c>
      <c r="D2426" s="449" t="s">
        <v>69</v>
      </c>
      <c r="E2426" s="451">
        <v>0</v>
      </c>
    </row>
    <row r="2427" spans="1:5" x14ac:dyDescent="0.25">
      <c r="A2427" s="439"/>
      <c r="B2427" s="449">
        <v>95120</v>
      </c>
      <c r="C2427" s="439" t="s">
        <v>1095</v>
      </c>
      <c r="D2427" s="449" t="s">
        <v>69</v>
      </c>
      <c r="E2427" s="451">
        <v>0</v>
      </c>
    </row>
    <row r="2428" spans="1:5" x14ac:dyDescent="0.25">
      <c r="A2428" s="439"/>
      <c r="B2428" s="449">
        <v>103660</v>
      </c>
      <c r="C2428" s="439" t="s">
        <v>1215</v>
      </c>
      <c r="D2428" s="449" t="s">
        <v>69</v>
      </c>
      <c r="E2428" s="451">
        <v>0</v>
      </c>
    </row>
    <row r="2429" spans="1:5" x14ac:dyDescent="0.25">
      <c r="A2429" s="439"/>
      <c r="B2429" s="449">
        <v>89015</v>
      </c>
      <c r="C2429" s="439" t="s">
        <v>802</v>
      </c>
      <c r="D2429" s="449" t="s">
        <v>69</v>
      </c>
      <c r="E2429" s="451">
        <v>0</v>
      </c>
    </row>
    <row r="2430" spans="1:5" x14ac:dyDescent="0.25">
      <c r="A2430" s="439"/>
      <c r="B2430" s="449">
        <v>89016</v>
      </c>
      <c r="C2430" s="439" t="s">
        <v>803</v>
      </c>
      <c r="D2430" s="449" t="s">
        <v>69</v>
      </c>
      <c r="E2430" s="451">
        <v>0</v>
      </c>
    </row>
    <row r="2431" spans="1:5" x14ac:dyDescent="0.25">
      <c r="A2431" s="439"/>
      <c r="B2431" s="449">
        <v>53804</v>
      </c>
      <c r="C2431" s="439" t="s">
        <v>717</v>
      </c>
      <c r="D2431" s="449" t="s">
        <v>69</v>
      </c>
      <c r="E2431" s="451">
        <v>0</v>
      </c>
    </row>
    <row r="2432" spans="1:5" x14ac:dyDescent="0.25">
      <c r="A2432" s="439"/>
      <c r="B2432" s="449">
        <v>90582</v>
      </c>
      <c r="C2432" s="439" t="s">
        <v>877</v>
      </c>
      <c r="D2432" s="449" t="s">
        <v>69</v>
      </c>
      <c r="E2432" s="451">
        <v>0</v>
      </c>
    </row>
    <row r="2433" spans="1:5" x14ac:dyDescent="0.25">
      <c r="A2433" s="439"/>
      <c r="B2433" s="449">
        <v>90583</v>
      </c>
      <c r="C2433" s="439" t="s">
        <v>878</v>
      </c>
      <c r="D2433" s="449" t="s">
        <v>69</v>
      </c>
      <c r="E2433" s="451">
        <v>0</v>
      </c>
    </row>
    <row r="2434" spans="1:5" x14ac:dyDescent="0.25">
      <c r="A2434" s="439"/>
      <c r="B2434" s="449">
        <v>90584</v>
      </c>
      <c r="C2434" s="439" t="s">
        <v>879</v>
      </c>
      <c r="D2434" s="449" t="s">
        <v>69</v>
      </c>
      <c r="E2434" s="451">
        <v>0</v>
      </c>
    </row>
    <row r="2435" spans="1:5" x14ac:dyDescent="0.25">
      <c r="A2435" s="439"/>
      <c r="B2435" s="449">
        <v>90585</v>
      </c>
      <c r="C2435" s="439" t="s">
        <v>880</v>
      </c>
      <c r="D2435" s="449" t="s">
        <v>69</v>
      </c>
      <c r="E2435" s="451">
        <v>0</v>
      </c>
    </row>
    <row r="2436" spans="1:5" x14ac:dyDescent="0.25">
      <c r="A2436" s="439"/>
      <c r="B2436" s="449">
        <v>106380</v>
      </c>
      <c r="C2436" s="439" t="s">
        <v>14132</v>
      </c>
      <c r="D2436" s="449" t="s">
        <v>69</v>
      </c>
      <c r="E2436" s="451">
        <v>0</v>
      </c>
    </row>
    <row r="2437" spans="1:5" x14ac:dyDescent="0.25">
      <c r="A2437" s="439"/>
      <c r="B2437" s="449">
        <v>106381</v>
      </c>
      <c r="C2437" s="439" t="s">
        <v>14133</v>
      </c>
      <c r="D2437" s="449" t="s">
        <v>69</v>
      </c>
      <c r="E2437" s="451">
        <v>0</v>
      </c>
    </row>
    <row r="2438" spans="1:5" x14ac:dyDescent="0.25">
      <c r="A2438" s="439"/>
      <c r="B2438" s="449">
        <v>106382</v>
      </c>
      <c r="C2438" s="439" t="s">
        <v>14134</v>
      </c>
      <c r="D2438" s="449" t="s">
        <v>69</v>
      </c>
      <c r="E2438" s="451">
        <v>0</v>
      </c>
    </row>
    <row r="2439" spans="1:5" x14ac:dyDescent="0.25">
      <c r="A2439" s="439"/>
      <c r="B2439" s="449">
        <v>106383</v>
      </c>
      <c r="C2439" s="439" t="s">
        <v>14135</v>
      </c>
      <c r="D2439" s="449" t="s">
        <v>69</v>
      </c>
      <c r="E2439" s="451">
        <v>0</v>
      </c>
    </row>
    <row r="2440" spans="1:5" x14ac:dyDescent="0.25">
      <c r="A2440" s="439"/>
      <c r="B2440" s="449">
        <v>106376</v>
      </c>
      <c r="C2440" s="439" t="s">
        <v>14136</v>
      </c>
      <c r="D2440" s="449" t="s">
        <v>69</v>
      </c>
      <c r="E2440" s="451">
        <v>0</v>
      </c>
    </row>
    <row r="2441" spans="1:5" x14ac:dyDescent="0.25">
      <c r="A2441" s="439"/>
      <c r="B2441" s="449">
        <v>106377</v>
      </c>
      <c r="C2441" s="439" t="s">
        <v>14137</v>
      </c>
      <c r="D2441" s="449" t="s">
        <v>69</v>
      </c>
      <c r="E2441" s="451">
        <v>0</v>
      </c>
    </row>
    <row r="2442" spans="1:5" x14ac:dyDescent="0.25">
      <c r="A2442" s="439"/>
      <c r="B2442" s="449">
        <v>106378</v>
      </c>
      <c r="C2442" s="439" t="s">
        <v>14138</v>
      </c>
      <c r="D2442" s="449" t="s">
        <v>69</v>
      </c>
      <c r="E2442" s="451">
        <v>0</v>
      </c>
    </row>
    <row r="2443" spans="1:5" x14ac:dyDescent="0.25">
      <c r="A2443" s="439"/>
      <c r="B2443" s="449">
        <v>106379</v>
      </c>
      <c r="C2443" s="439" t="s">
        <v>14139</v>
      </c>
      <c r="D2443" s="449" t="s">
        <v>69</v>
      </c>
      <c r="E2443" s="451">
        <v>0</v>
      </c>
    </row>
    <row r="2444" spans="1:5" x14ac:dyDescent="0.25">
      <c r="A2444" s="439"/>
      <c r="B2444" s="449">
        <v>89240</v>
      </c>
      <c r="C2444" s="439" t="s">
        <v>840</v>
      </c>
      <c r="D2444" s="449" t="s">
        <v>69</v>
      </c>
      <c r="E2444" s="451">
        <v>0</v>
      </c>
    </row>
    <row r="2445" spans="1:5" x14ac:dyDescent="0.25">
      <c r="A2445" s="439"/>
      <c r="B2445" s="449">
        <v>89241</v>
      </c>
      <c r="C2445" s="439" t="s">
        <v>841</v>
      </c>
      <c r="D2445" s="449" t="s">
        <v>69</v>
      </c>
      <c r="E2445" s="451">
        <v>0</v>
      </c>
    </row>
    <row r="2446" spans="1:5" x14ac:dyDescent="0.25">
      <c r="A2446" s="439"/>
      <c r="B2446" s="449">
        <v>5710</v>
      </c>
      <c r="C2446" s="439" t="s">
        <v>664</v>
      </c>
      <c r="D2446" s="449" t="s">
        <v>69</v>
      </c>
      <c r="E2446" s="451">
        <v>0</v>
      </c>
    </row>
    <row r="2447" spans="1:5" x14ac:dyDescent="0.25">
      <c r="A2447" s="439"/>
      <c r="B2447" s="449">
        <v>5711</v>
      </c>
      <c r="C2447" s="439" t="s">
        <v>665</v>
      </c>
      <c r="D2447" s="449" t="s">
        <v>69</v>
      </c>
      <c r="E2447" s="451">
        <v>0</v>
      </c>
    </row>
    <row r="2448" spans="1:5" x14ac:dyDescent="0.25">
      <c r="A2448" s="439"/>
      <c r="B2448" s="449">
        <v>89253</v>
      </c>
      <c r="C2448" s="439" t="s">
        <v>846</v>
      </c>
      <c r="D2448" s="449" t="s">
        <v>69</v>
      </c>
      <c r="E2448" s="451">
        <v>0</v>
      </c>
    </row>
    <row r="2449" spans="1:5" x14ac:dyDescent="0.25">
      <c r="A2449" s="439"/>
      <c r="B2449" s="449">
        <v>89254</v>
      </c>
      <c r="C2449" s="439" t="s">
        <v>847</v>
      </c>
      <c r="D2449" s="449" t="s">
        <v>69</v>
      </c>
      <c r="E2449" s="451">
        <v>0</v>
      </c>
    </row>
    <row r="2450" spans="1:5" x14ac:dyDescent="0.25">
      <c r="A2450" s="439"/>
      <c r="B2450" s="449">
        <v>89255</v>
      </c>
      <c r="C2450" s="439" t="s">
        <v>848</v>
      </c>
      <c r="D2450" s="449" t="s">
        <v>69</v>
      </c>
      <c r="E2450" s="451">
        <v>0</v>
      </c>
    </row>
    <row r="2451" spans="1:5" x14ac:dyDescent="0.25">
      <c r="A2451" s="439"/>
      <c r="B2451" s="449">
        <v>89256</v>
      </c>
      <c r="C2451" s="439" t="s">
        <v>849</v>
      </c>
      <c r="D2451" s="449" t="s">
        <v>69</v>
      </c>
      <c r="E2451" s="451">
        <v>0</v>
      </c>
    </row>
    <row r="2452" spans="1:5" x14ac:dyDescent="0.25">
      <c r="A2452" s="439"/>
      <c r="B2452" s="449">
        <v>106384</v>
      </c>
      <c r="C2452" s="439" t="s">
        <v>14140</v>
      </c>
      <c r="D2452" s="449" t="s">
        <v>69</v>
      </c>
      <c r="E2452" s="451">
        <v>0</v>
      </c>
    </row>
    <row r="2453" spans="1:5" x14ac:dyDescent="0.25">
      <c r="A2453" s="439"/>
      <c r="B2453" s="449">
        <v>106385</v>
      </c>
      <c r="C2453" s="439" t="s">
        <v>14141</v>
      </c>
      <c r="D2453" s="449" t="s">
        <v>69</v>
      </c>
      <c r="E2453" s="451">
        <v>0</v>
      </c>
    </row>
    <row r="2454" spans="1:5" x14ac:dyDescent="0.25">
      <c r="A2454" s="439"/>
      <c r="B2454" s="449">
        <v>106386</v>
      </c>
      <c r="C2454" s="439" t="s">
        <v>14142</v>
      </c>
      <c r="D2454" s="449" t="s">
        <v>69</v>
      </c>
      <c r="E2454" s="451">
        <v>0</v>
      </c>
    </row>
    <row r="2455" spans="1:5" x14ac:dyDescent="0.25">
      <c r="A2455" s="439"/>
      <c r="B2455" s="449">
        <v>106387</v>
      </c>
      <c r="C2455" s="439" t="s">
        <v>14143</v>
      </c>
      <c r="D2455" s="449" t="s">
        <v>69</v>
      </c>
      <c r="E2455" s="451">
        <v>0</v>
      </c>
    </row>
    <row r="2456" spans="1:5" x14ac:dyDescent="0.25">
      <c r="A2456" s="439"/>
      <c r="B2456" s="449">
        <v>103797</v>
      </c>
      <c r="C2456" s="439" t="s">
        <v>2011</v>
      </c>
      <c r="D2456" s="449" t="s">
        <v>81</v>
      </c>
      <c r="E2456" s="451">
        <v>0.47160000000000002</v>
      </c>
    </row>
    <row r="2457" spans="1:5" x14ac:dyDescent="0.25">
      <c r="A2457" s="439"/>
      <c r="B2457" s="449">
        <v>103930</v>
      </c>
      <c r="C2457" s="439" t="s">
        <v>2020</v>
      </c>
      <c r="D2457" s="449" t="s">
        <v>84</v>
      </c>
      <c r="E2457" s="451">
        <v>0.34949999999999998</v>
      </c>
    </row>
    <row r="2458" spans="1:5" x14ac:dyDescent="0.25">
      <c r="A2458" s="439"/>
      <c r="B2458" s="449">
        <v>103931</v>
      </c>
      <c r="C2458" s="439" t="s">
        <v>2021</v>
      </c>
      <c r="D2458" s="449" t="s">
        <v>84</v>
      </c>
      <c r="E2458" s="451">
        <v>0.3619</v>
      </c>
    </row>
    <row r="2459" spans="1:5" x14ac:dyDescent="0.25">
      <c r="A2459" s="439"/>
      <c r="B2459" s="449">
        <v>103932</v>
      </c>
      <c r="C2459" s="439" t="s">
        <v>2022</v>
      </c>
      <c r="D2459" s="449" t="s">
        <v>84</v>
      </c>
      <c r="E2459" s="451">
        <v>0.3644</v>
      </c>
    </row>
    <row r="2460" spans="1:5" x14ac:dyDescent="0.25">
      <c r="A2460" s="439"/>
      <c r="B2460" s="449">
        <v>103929</v>
      </c>
      <c r="C2460" s="439" t="s">
        <v>2019</v>
      </c>
      <c r="D2460" s="449" t="s">
        <v>84</v>
      </c>
      <c r="E2460" s="451">
        <v>0.33069999999999999</v>
      </c>
    </row>
    <row r="2461" spans="1:5" x14ac:dyDescent="0.25">
      <c r="A2461" s="439"/>
      <c r="B2461" s="449">
        <v>103928</v>
      </c>
      <c r="C2461" s="439" t="s">
        <v>2018</v>
      </c>
      <c r="D2461" s="449" t="s">
        <v>84</v>
      </c>
      <c r="E2461" s="451">
        <v>0.41389999999999999</v>
      </c>
    </row>
    <row r="2462" spans="1:5" x14ac:dyDescent="0.25">
      <c r="A2462" s="439"/>
      <c r="B2462" s="449">
        <v>103798</v>
      </c>
      <c r="C2462" s="439" t="s">
        <v>2012</v>
      </c>
      <c r="D2462" s="449" t="s">
        <v>84</v>
      </c>
      <c r="E2462" s="451">
        <v>9.4399999999999998E-2</v>
      </c>
    </row>
    <row r="2463" spans="1:5" x14ac:dyDescent="0.25">
      <c r="A2463" s="439"/>
      <c r="B2463" s="449">
        <v>103801</v>
      </c>
      <c r="C2463" s="439" t="s">
        <v>2015</v>
      </c>
      <c r="D2463" s="449" t="s">
        <v>84</v>
      </c>
      <c r="E2463" s="451">
        <v>0.33400000000000002</v>
      </c>
    </row>
    <row r="2464" spans="1:5" x14ac:dyDescent="0.25">
      <c r="A2464" s="439"/>
      <c r="B2464" s="449">
        <v>103933</v>
      </c>
      <c r="C2464" s="439" t="s">
        <v>2023</v>
      </c>
      <c r="D2464" s="449" t="s">
        <v>84</v>
      </c>
      <c r="E2464" s="451">
        <v>0.25690000000000002</v>
      </c>
    </row>
    <row r="2465" spans="1:5" x14ac:dyDescent="0.25">
      <c r="A2465" s="439"/>
      <c r="B2465" s="449">
        <v>103925</v>
      </c>
      <c r="C2465" s="439" t="s">
        <v>2016</v>
      </c>
      <c r="D2465" s="449" t="s">
        <v>84</v>
      </c>
      <c r="E2465" s="451">
        <v>0.33760000000000001</v>
      </c>
    </row>
    <row r="2466" spans="1:5" x14ac:dyDescent="0.25">
      <c r="A2466" s="439"/>
      <c r="B2466" s="449">
        <v>103926</v>
      </c>
      <c r="C2466" s="439" t="s">
        <v>2017</v>
      </c>
      <c r="D2466" s="449" t="s">
        <v>84</v>
      </c>
      <c r="E2466" s="451">
        <v>0.29949999999999999</v>
      </c>
    </row>
    <row r="2467" spans="1:5" x14ac:dyDescent="0.25">
      <c r="A2467" s="439"/>
      <c r="B2467" s="449">
        <v>103796</v>
      </c>
      <c r="C2467" s="439" t="s">
        <v>2010</v>
      </c>
      <c r="D2467" s="449" t="s">
        <v>71</v>
      </c>
      <c r="E2467" s="451">
        <v>0.32629999999999998</v>
      </c>
    </row>
    <row r="2468" spans="1:5" x14ac:dyDescent="0.25">
      <c r="A2468" s="439"/>
      <c r="B2468" s="449">
        <v>103795</v>
      </c>
      <c r="C2468" s="439" t="s">
        <v>2009</v>
      </c>
      <c r="D2468" s="449" t="s">
        <v>71</v>
      </c>
      <c r="E2468" s="451">
        <v>0.52349999999999997</v>
      </c>
    </row>
    <row r="2469" spans="1:5" x14ac:dyDescent="0.25">
      <c r="A2469" s="439"/>
      <c r="B2469" s="449">
        <v>103800</v>
      </c>
      <c r="C2469" s="439" t="s">
        <v>2014</v>
      </c>
      <c r="D2469" s="449" t="s">
        <v>84</v>
      </c>
      <c r="E2469" s="451">
        <v>0.41389999999999999</v>
      </c>
    </row>
    <row r="2470" spans="1:5" x14ac:dyDescent="0.25">
      <c r="A2470" s="439"/>
      <c r="B2470" s="449">
        <v>103799</v>
      </c>
      <c r="C2470" s="439" t="s">
        <v>2013</v>
      </c>
      <c r="D2470" s="449" t="s">
        <v>84</v>
      </c>
      <c r="E2470" s="451">
        <v>0.3921</v>
      </c>
    </row>
    <row r="2471" spans="1:5" x14ac:dyDescent="0.25">
      <c r="A2471" s="439"/>
      <c r="B2471" s="449">
        <v>104948</v>
      </c>
      <c r="C2471" s="439" t="s">
        <v>3803</v>
      </c>
      <c r="D2471" s="449" t="s">
        <v>84</v>
      </c>
      <c r="E2471" s="451">
        <v>0.35099999999999998</v>
      </c>
    </row>
    <row r="2472" spans="1:5" x14ac:dyDescent="0.25">
      <c r="A2472" s="439"/>
      <c r="B2472" s="449">
        <v>104949</v>
      </c>
      <c r="C2472" s="439" t="s">
        <v>6078</v>
      </c>
      <c r="D2472" s="449" t="s">
        <v>84</v>
      </c>
      <c r="E2472" s="451">
        <v>0.29070000000000001</v>
      </c>
    </row>
    <row r="2473" spans="1:5" x14ac:dyDescent="0.25">
      <c r="A2473" s="439"/>
      <c r="B2473" s="449">
        <v>104947</v>
      </c>
      <c r="C2473" s="439" t="s">
        <v>3802</v>
      </c>
      <c r="D2473" s="449" t="s">
        <v>84</v>
      </c>
      <c r="E2473" s="451">
        <v>0.4708</v>
      </c>
    </row>
    <row r="2474" spans="1:5" x14ac:dyDescent="0.25">
      <c r="A2474" s="439"/>
      <c r="B2474" s="449">
        <v>106545</v>
      </c>
      <c r="C2474" s="439" t="s">
        <v>14144</v>
      </c>
      <c r="D2474" s="449" t="s">
        <v>73</v>
      </c>
      <c r="E2474" s="451">
        <v>6.3E-3</v>
      </c>
    </row>
    <row r="2475" spans="1:5" x14ac:dyDescent="0.25">
      <c r="A2475" s="439"/>
      <c r="B2475" s="449">
        <v>106543</v>
      </c>
      <c r="C2475" s="439" t="s">
        <v>14145</v>
      </c>
      <c r="D2475" s="449" t="s">
        <v>73</v>
      </c>
      <c r="E2475" s="451">
        <v>3.0999999999999999E-3</v>
      </c>
    </row>
    <row r="2476" spans="1:5" x14ac:dyDescent="0.25">
      <c r="A2476" s="439"/>
      <c r="B2476" s="449">
        <v>106544</v>
      </c>
      <c r="C2476" s="439" t="s">
        <v>14146</v>
      </c>
      <c r="D2476" s="449" t="s">
        <v>73</v>
      </c>
      <c r="E2476" s="451">
        <v>1.8E-3</v>
      </c>
    </row>
    <row r="2477" spans="1:5" x14ac:dyDescent="0.25">
      <c r="A2477" s="439"/>
      <c r="B2477" s="449">
        <v>106546</v>
      </c>
      <c r="C2477" s="439" t="s">
        <v>14147</v>
      </c>
      <c r="D2477" s="449" t="s">
        <v>73</v>
      </c>
      <c r="E2477" s="451">
        <v>1.01E-2</v>
      </c>
    </row>
    <row r="2478" spans="1:5" x14ac:dyDescent="0.25">
      <c r="A2478" s="439"/>
      <c r="B2478" s="449">
        <v>106547</v>
      </c>
      <c r="C2478" s="439" t="s">
        <v>14148</v>
      </c>
      <c r="D2478" s="449" t="s">
        <v>60</v>
      </c>
      <c r="E2478" s="451">
        <v>1</v>
      </c>
    </row>
    <row r="2479" spans="1:5" x14ac:dyDescent="0.25">
      <c r="A2479" s="439"/>
      <c r="B2479" s="449">
        <v>104318</v>
      </c>
      <c r="C2479" s="439" t="s">
        <v>3287</v>
      </c>
      <c r="D2479" s="449" t="s">
        <v>60</v>
      </c>
      <c r="E2479" s="451">
        <v>0.68859999999999999</v>
      </c>
    </row>
    <row r="2480" spans="1:5" x14ac:dyDescent="0.25">
      <c r="A2480" s="439"/>
      <c r="B2480" s="449">
        <v>89867</v>
      </c>
      <c r="C2480" s="439" t="s">
        <v>2776</v>
      </c>
      <c r="D2480" s="449" t="s">
        <v>60</v>
      </c>
      <c r="E2480" s="451">
        <v>0.6421</v>
      </c>
    </row>
    <row r="2481" spans="1:5" x14ac:dyDescent="0.25">
      <c r="A2481" s="439"/>
      <c r="B2481" s="449">
        <v>104320</v>
      </c>
      <c r="C2481" s="439" t="s">
        <v>3289</v>
      </c>
      <c r="D2481" s="449" t="s">
        <v>60</v>
      </c>
      <c r="E2481" s="451">
        <v>0.46970000000000001</v>
      </c>
    </row>
    <row r="2482" spans="1:5" x14ac:dyDescent="0.25">
      <c r="A2482" s="439"/>
      <c r="B2482" s="449">
        <v>104317</v>
      </c>
      <c r="C2482" s="439" t="s">
        <v>3286</v>
      </c>
      <c r="D2482" s="449" t="s">
        <v>60</v>
      </c>
      <c r="E2482" s="451">
        <v>0.75139999999999996</v>
      </c>
    </row>
    <row r="2483" spans="1:5" x14ac:dyDescent="0.25">
      <c r="A2483" s="439"/>
      <c r="B2483" s="449">
        <v>89866</v>
      </c>
      <c r="C2483" s="439" t="s">
        <v>2775</v>
      </c>
      <c r="D2483" s="449" t="s">
        <v>60</v>
      </c>
      <c r="E2483" s="451">
        <v>0.71840000000000004</v>
      </c>
    </row>
    <row r="2484" spans="1:5" x14ac:dyDescent="0.25">
      <c r="A2484" s="439"/>
      <c r="B2484" s="449">
        <v>104319</v>
      </c>
      <c r="C2484" s="439" t="s">
        <v>3288</v>
      </c>
      <c r="D2484" s="449" t="s">
        <v>60</v>
      </c>
      <c r="E2484" s="451">
        <v>0.56030000000000002</v>
      </c>
    </row>
    <row r="2485" spans="1:5" x14ac:dyDescent="0.25">
      <c r="A2485" s="439"/>
      <c r="B2485" s="449">
        <v>104321</v>
      </c>
      <c r="C2485" s="439" t="s">
        <v>3290</v>
      </c>
      <c r="D2485" s="449" t="s">
        <v>60</v>
      </c>
      <c r="E2485" s="451">
        <v>0.6431</v>
      </c>
    </row>
    <row r="2486" spans="1:5" x14ac:dyDescent="0.25">
      <c r="A2486" s="439"/>
      <c r="B2486" s="449">
        <v>89868</v>
      </c>
      <c r="C2486" s="439" t="s">
        <v>2777</v>
      </c>
      <c r="D2486" s="449" t="s">
        <v>60</v>
      </c>
      <c r="E2486" s="451">
        <v>0.61709999999999998</v>
      </c>
    </row>
    <row r="2487" spans="1:5" x14ac:dyDescent="0.25">
      <c r="A2487" s="439"/>
      <c r="B2487" s="449">
        <v>104322</v>
      </c>
      <c r="C2487" s="439" t="s">
        <v>3291</v>
      </c>
      <c r="D2487" s="449" t="s">
        <v>60</v>
      </c>
      <c r="E2487" s="451">
        <v>0.48859999999999998</v>
      </c>
    </row>
    <row r="2488" spans="1:5" x14ac:dyDescent="0.25">
      <c r="A2488" s="439"/>
      <c r="B2488" s="449">
        <v>104323</v>
      </c>
      <c r="C2488" s="439" t="s">
        <v>3292</v>
      </c>
      <c r="D2488" s="449" t="s">
        <v>60</v>
      </c>
      <c r="E2488" s="451">
        <v>0.71530000000000005</v>
      </c>
    </row>
    <row r="2489" spans="1:5" x14ac:dyDescent="0.25">
      <c r="A2489" s="439"/>
      <c r="B2489" s="449">
        <v>89869</v>
      </c>
      <c r="C2489" s="439" t="s">
        <v>2778</v>
      </c>
      <c r="D2489" s="449" t="s">
        <v>60</v>
      </c>
      <c r="E2489" s="451">
        <v>0.6855</v>
      </c>
    </row>
    <row r="2490" spans="1:5" x14ac:dyDescent="0.25">
      <c r="A2490" s="439"/>
      <c r="B2490" s="449">
        <v>104324</v>
      </c>
      <c r="C2490" s="439" t="s">
        <v>3293</v>
      </c>
      <c r="D2490" s="449" t="s">
        <v>60</v>
      </c>
      <c r="E2490" s="451">
        <v>0.52539999999999998</v>
      </c>
    </row>
    <row r="2491" spans="1:5" x14ac:dyDescent="0.25">
      <c r="A2491" s="439"/>
      <c r="B2491" s="449">
        <v>104315</v>
      </c>
      <c r="C2491" s="439" t="s">
        <v>5695</v>
      </c>
      <c r="D2491" s="449" t="s">
        <v>73</v>
      </c>
      <c r="E2491" s="451">
        <v>0.7248</v>
      </c>
    </row>
    <row r="2492" spans="1:5" x14ac:dyDescent="0.25">
      <c r="A2492" s="439"/>
      <c r="B2492" s="449">
        <v>89865</v>
      </c>
      <c r="C2492" s="439" t="s">
        <v>5685</v>
      </c>
      <c r="D2492" s="449" t="s">
        <v>73</v>
      </c>
      <c r="E2492" s="451">
        <v>0.71050000000000002</v>
      </c>
    </row>
    <row r="2493" spans="1:5" x14ac:dyDescent="0.25">
      <c r="A2493" s="439"/>
      <c r="B2493" s="449">
        <v>104316</v>
      </c>
      <c r="C2493" s="439" t="s">
        <v>5696</v>
      </c>
      <c r="D2493" s="449" t="s">
        <v>73</v>
      </c>
      <c r="E2493" s="451">
        <v>0.54879999999999995</v>
      </c>
    </row>
    <row r="2494" spans="1:5" x14ac:dyDescent="0.25">
      <c r="A2494" s="439"/>
      <c r="B2494" s="449">
        <v>102724</v>
      </c>
      <c r="C2494" s="439" t="s">
        <v>1320</v>
      </c>
      <c r="D2494" s="449" t="s">
        <v>60</v>
      </c>
      <c r="E2494" s="451">
        <v>0.3765</v>
      </c>
    </row>
    <row r="2495" spans="1:5" x14ac:dyDescent="0.25">
      <c r="A2495" s="439"/>
      <c r="B2495" s="449">
        <v>102726</v>
      </c>
      <c r="C2495" s="439" t="s">
        <v>1322</v>
      </c>
      <c r="D2495" s="449" t="s">
        <v>60</v>
      </c>
      <c r="E2495" s="451">
        <v>0.41439999999999999</v>
      </c>
    </row>
    <row r="2496" spans="1:5" x14ac:dyDescent="0.25">
      <c r="A2496" s="439"/>
      <c r="B2496" s="449">
        <v>102725</v>
      </c>
      <c r="C2496" s="439" t="s">
        <v>1321</v>
      </c>
      <c r="D2496" s="449" t="s">
        <v>60</v>
      </c>
      <c r="E2496" s="451">
        <v>0.38479999999999998</v>
      </c>
    </row>
    <row r="2497" spans="1:5" x14ac:dyDescent="0.25">
      <c r="A2497" s="439"/>
      <c r="B2497" s="449">
        <v>102722</v>
      </c>
      <c r="C2497" s="439" t="s">
        <v>1318</v>
      </c>
      <c r="D2497" s="449" t="s">
        <v>73</v>
      </c>
      <c r="E2497" s="451">
        <v>0.22559999999999999</v>
      </c>
    </row>
    <row r="2498" spans="1:5" x14ac:dyDescent="0.25">
      <c r="A2498" s="439"/>
      <c r="B2498" s="449">
        <v>102723</v>
      </c>
      <c r="C2498" s="439" t="s">
        <v>1319</v>
      </c>
      <c r="D2498" s="449" t="s">
        <v>73</v>
      </c>
      <c r="E2498" s="451">
        <v>0.1055</v>
      </c>
    </row>
    <row r="2499" spans="1:5" x14ac:dyDescent="0.25">
      <c r="A2499" s="439"/>
      <c r="B2499" s="449">
        <v>102690</v>
      </c>
      <c r="C2499" s="439" t="s">
        <v>1301</v>
      </c>
      <c r="D2499" s="449" t="s">
        <v>73</v>
      </c>
      <c r="E2499" s="451">
        <v>0.1701</v>
      </c>
    </row>
    <row r="2500" spans="1:5" x14ac:dyDescent="0.25">
      <c r="A2500" s="439"/>
      <c r="B2500" s="449">
        <v>102688</v>
      </c>
      <c r="C2500" s="439" t="s">
        <v>1299</v>
      </c>
      <c r="D2500" s="449" t="s">
        <v>73</v>
      </c>
      <c r="E2500" s="451">
        <v>0.25640000000000002</v>
      </c>
    </row>
    <row r="2501" spans="1:5" x14ac:dyDescent="0.25">
      <c r="A2501" s="439"/>
      <c r="B2501" s="449">
        <v>102689</v>
      </c>
      <c r="C2501" s="439" t="s">
        <v>1300</v>
      </c>
      <c r="D2501" s="449" t="s">
        <v>73</v>
      </c>
      <c r="E2501" s="451">
        <v>0.1101</v>
      </c>
    </row>
    <row r="2502" spans="1:5" x14ac:dyDescent="0.25">
      <c r="A2502" s="439"/>
      <c r="B2502" s="449">
        <v>102693</v>
      </c>
      <c r="C2502" s="439" t="s">
        <v>1302</v>
      </c>
      <c r="D2502" s="449" t="s">
        <v>73</v>
      </c>
      <c r="E2502" s="451">
        <v>9.3399999999999997E-2</v>
      </c>
    </row>
    <row r="2503" spans="1:5" x14ac:dyDescent="0.25">
      <c r="A2503" s="439"/>
      <c r="B2503" s="449">
        <v>102694</v>
      </c>
      <c r="C2503" s="439" t="s">
        <v>1303</v>
      </c>
      <c r="D2503" s="449" t="s">
        <v>73</v>
      </c>
      <c r="E2503" s="451">
        <v>0.1757</v>
      </c>
    </row>
    <row r="2504" spans="1:5" x14ac:dyDescent="0.25">
      <c r="A2504" s="439"/>
      <c r="B2504" s="449">
        <v>102697</v>
      </c>
      <c r="C2504" s="439" t="s">
        <v>1305</v>
      </c>
      <c r="D2504" s="449" t="s">
        <v>73</v>
      </c>
      <c r="E2504" s="451">
        <v>0.13039999999999999</v>
      </c>
    </row>
    <row r="2505" spans="1:5" x14ac:dyDescent="0.25">
      <c r="A2505" s="439"/>
      <c r="B2505" s="449">
        <v>102696</v>
      </c>
      <c r="C2505" s="439" t="s">
        <v>1304</v>
      </c>
      <c r="D2505" s="449" t="s">
        <v>73</v>
      </c>
      <c r="E2505" s="451">
        <v>0.10730000000000001</v>
      </c>
    </row>
    <row r="2506" spans="1:5" x14ac:dyDescent="0.25">
      <c r="A2506" s="439"/>
      <c r="B2506" s="449">
        <v>102703</v>
      </c>
      <c r="C2506" s="439" t="s">
        <v>1306</v>
      </c>
      <c r="D2506" s="449" t="s">
        <v>73</v>
      </c>
      <c r="E2506" s="451">
        <v>9.1600000000000001E-2</v>
      </c>
    </row>
    <row r="2507" spans="1:5" x14ac:dyDescent="0.25">
      <c r="A2507" s="439"/>
      <c r="B2507" s="449">
        <v>102678</v>
      </c>
      <c r="C2507" s="439" t="s">
        <v>1291</v>
      </c>
      <c r="D2507" s="449" t="s">
        <v>73</v>
      </c>
      <c r="E2507" s="451">
        <v>0.1019</v>
      </c>
    </row>
    <row r="2508" spans="1:5" x14ac:dyDescent="0.25">
      <c r="A2508" s="439"/>
      <c r="B2508" s="449">
        <v>102679</v>
      </c>
      <c r="C2508" s="439" t="s">
        <v>1292</v>
      </c>
      <c r="D2508" s="449" t="s">
        <v>73</v>
      </c>
      <c r="E2508" s="451">
        <v>8.1600000000000006E-2</v>
      </c>
    </row>
    <row r="2509" spans="1:5" x14ac:dyDescent="0.25">
      <c r="A2509" s="439"/>
      <c r="B2509" s="449">
        <v>102673</v>
      </c>
      <c r="C2509" s="439" t="s">
        <v>1287</v>
      </c>
      <c r="D2509" s="449" t="s">
        <v>73</v>
      </c>
      <c r="E2509" s="451">
        <v>0.216</v>
      </c>
    </row>
    <row r="2510" spans="1:5" x14ac:dyDescent="0.25">
      <c r="A2510" s="439"/>
      <c r="B2510" s="449">
        <v>102677</v>
      </c>
      <c r="C2510" s="439" t="s">
        <v>1290</v>
      </c>
      <c r="D2510" s="449" t="s">
        <v>73</v>
      </c>
      <c r="E2510" s="451">
        <v>0.13730000000000001</v>
      </c>
    </row>
    <row r="2511" spans="1:5" x14ac:dyDescent="0.25">
      <c r="A2511" s="439"/>
      <c r="B2511" s="449">
        <v>102683</v>
      </c>
      <c r="C2511" s="439" t="s">
        <v>1295</v>
      </c>
      <c r="D2511" s="449" t="s">
        <v>73</v>
      </c>
      <c r="E2511" s="451">
        <v>0.12839999999999999</v>
      </c>
    </row>
    <row r="2512" spans="1:5" x14ac:dyDescent="0.25">
      <c r="A2512" s="439"/>
      <c r="B2512" s="449">
        <v>102687</v>
      </c>
      <c r="C2512" s="439" t="s">
        <v>1298</v>
      </c>
      <c r="D2512" s="449" t="s">
        <v>73</v>
      </c>
      <c r="E2512" s="451">
        <v>0.1074</v>
      </c>
    </row>
    <row r="2513" spans="1:5" x14ac:dyDescent="0.25">
      <c r="A2513" s="439"/>
      <c r="B2513" s="449">
        <v>102670</v>
      </c>
      <c r="C2513" s="439" t="s">
        <v>1285</v>
      </c>
      <c r="D2513" s="449" t="s">
        <v>73</v>
      </c>
      <c r="E2513" s="451">
        <v>0.13730000000000001</v>
      </c>
    </row>
    <row r="2514" spans="1:5" x14ac:dyDescent="0.25">
      <c r="A2514" s="439"/>
      <c r="B2514" s="449">
        <v>102674</v>
      </c>
      <c r="C2514" s="439" t="s">
        <v>1288</v>
      </c>
      <c r="D2514" s="449" t="s">
        <v>73</v>
      </c>
      <c r="E2514" s="451">
        <v>0.1129</v>
      </c>
    </row>
    <row r="2515" spans="1:5" x14ac:dyDescent="0.25">
      <c r="A2515" s="439"/>
      <c r="B2515" s="449">
        <v>102680</v>
      </c>
      <c r="C2515" s="439" t="s">
        <v>1293</v>
      </c>
      <c r="D2515" s="449" t="s">
        <v>73</v>
      </c>
      <c r="E2515" s="451">
        <v>0.1028</v>
      </c>
    </row>
    <row r="2516" spans="1:5" x14ac:dyDescent="0.25">
      <c r="A2516" s="439"/>
      <c r="B2516" s="449">
        <v>102684</v>
      </c>
      <c r="C2516" s="439" t="s">
        <v>1296</v>
      </c>
      <c r="D2516" s="449" t="s">
        <v>73</v>
      </c>
      <c r="E2516" s="451">
        <v>8.4000000000000005E-2</v>
      </c>
    </row>
    <row r="2517" spans="1:5" x14ac:dyDescent="0.25">
      <c r="A2517" s="439"/>
      <c r="B2517" s="449">
        <v>102672</v>
      </c>
      <c r="C2517" s="439" t="s">
        <v>1286</v>
      </c>
      <c r="D2517" s="449" t="s">
        <v>73</v>
      </c>
      <c r="E2517" s="451">
        <v>0.1401</v>
      </c>
    </row>
    <row r="2518" spans="1:5" x14ac:dyDescent="0.25">
      <c r="A2518" s="439"/>
      <c r="B2518" s="449">
        <v>102676</v>
      </c>
      <c r="C2518" s="439" t="s">
        <v>1289</v>
      </c>
      <c r="D2518" s="449" t="s">
        <v>73</v>
      </c>
      <c r="E2518" s="451">
        <v>9.5100000000000004E-2</v>
      </c>
    </row>
    <row r="2519" spans="1:5" x14ac:dyDescent="0.25">
      <c r="A2519" s="439"/>
      <c r="B2519" s="449">
        <v>102681</v>
      </c>
      <c r="C2519" s="439" t="s">
        <v>1294</v>
      </c>
      <c r="D2519" s="449" t="s">
        <v>73</v>
      </c>
      <c r="E2519" s="451">
        <v>9.1200000000000003E-2</v>
      </c>
    </row>
    <row r="2520" spans="1:5" x14ac:dyDescent="0.25">
      <c r="A2520" s="439"/>
      <c r="B2520" s="449">
        <v>102685</v>
      </c>
      <c r="C2520" s="439" t="s">
        <v>1297</v>
      </c>
      <c r="D2520" s="449" t="s">
        <v>73</v>
      </c>
      <c r="E2520" s="451">
        <v>7.8700000000000006E-2</v>
      </c>
    </row>
    <row r="2521" spans="1:5" x14ac:dyDescent="0.25">
      <c r="A2521" s="439"/>
      <c r="B2521" s="449">
        <v>102664</v>
      </c>
      <c r="C2521" s="439" t="s">
        <v>1280</v>
      </c>
      <c r="D2521" s="449" t="s">
        <v>73</v>
      </c>
      <c r="E2521" s="451">
        <v>0.14410000000000001</v>
      </c>
    </row>
    <row r="2522" spans="1:5" x14ac:dyDescent="0.25">
      <c r="A2522" s="439"/>
      <c r="B2522" s="449">
        <v>102665</v>
      </c>
      <c r="C2522" s="439" t="s">
        <v>1281</v>
      </c>
      <c r="D2522" s="449" t="s">
        <v>73</v>
      </c>
      <c r="E2522" s="451">
        <v>0.26500000000000001</v>
      </c>
    </row>
    <row r="2523" spans="1:5" x14ac:dyDescent="0.25">
      <c r="A2523" s="439"/>
      <c r="B2523" s="449">
        <v>102663</v>
      </c>
      <c r="C2523" s="439" t="s">
        <v>1279</v>
      </c>
      <c r="D2523" s="449" t="s">
        <v>73</v>
      </c>
      <c r="E2523" s="451">
        <v>0.17199999999999999</v>
      </c>
    </row>
    <row r="2524" spans="1:5" x14ac:dyDescent="0.25">
      <c r="A2524" s="439"/>
      <c r="B2524" s="449">
        <v>102669</v>
      </c>
      <c r="C2524" s="439" t="s">
        <v>1284</v>
      </c>
      <c r="D2524" s="449" t="s">
        <v>73</v>
      </c>
      <c r="E2524" s="451">
        <v>0.13020000000000001</v>
      </c>
    </row>
    <row r="2525" spans="1:5" x14ac:dyDescent="0.25">
      <c r="A2525" s="439"/>
      <c r="B2525" s="449">
        <v>102661</v>
      </c>
      <c r="C2525" s="439" t="s">
        <v>1277</v>
      </c>
      <c r="D2525" s="449" t="s">
        <v>73</v>
      </c>
      <c r="E2525" s="451">
        <v>0.20069999999999999</v>
      </c>
    </row>
    <row r="2526" spans="1:5" x14ac:dyDescent="0.25">
      <c r="A2526" s="439"/>
      <c r="B2526" s="449">
        <v>102666</v>
      </c>
      <c r="C2526" s="439" t="s">
        <v>1282</v>
      </c>
      <c r="D2526" s="449" t="s">
        <v>73</v>
      </c>
      <c r="E2526" s="451">
        <v>0.1275</v>
      </c>
    </row>
    <row r="2527" spans="1:5" x14ac:dyDescent="0.25">
      <c r="A2527" s="439"/>
      <c r="B2527" s="449">
        <v>102662</v>
      </c>
      <c r="C2527" s="439" t="s">
        <v>1278</v>
      </c>
      <c r="D2527" s="449" t="s">
        <v>73</v>
      </c>
      <c r="E2527" s="451">
        <v>9.6600000000000005E-2</v>
      </c>
    </row>
    <row r="2528" spans="1:5" x14ac:dyDescent="0.25">
      <c r="A2528" s="439"/>
      <c r="B2528" s="449">
        <v>102668</v>
      </c>
      <c r="C2528" s="439" t="s">
        <v>1283</v>
      </c>
      <c r="D2528" s="449" t="s">
        <v>73</v>
      </c>
      <c r="E2528" s="451">
        <v>8.2100000000000006E-2</v>
      </c>
    </row>
    <row r="2529" spans="1:5" x14ac:dyDescent="0.25">
      <c r="A2529" s="439"/>
      <c r="B2529" s="449">
        <v>102718</v>
      </c>
      <c r="C2529" s="439" t="s">
        <v>1316</v>
      </c>
      <c r="D2529" s="449" t="s">
        <v>84</v>
      </c>
      <c r="E2529" s="451">
        <v>0.25679999999999997</v>
      </c>
    </row>
    <row r="2530" spans="1:5" x14ac:dyDescent="0.25">
      <c r="A2530" s="439"/>
      <c r="B2530" s="449">
        <v>102716</v>
      </c>
      <c r="C2530" s="439" t="s">
        <v>1314</v>
      </c>
      <c r="D2530" s="449" t="s">
        <v>84</v>
      </c>
      <c r="E2530" s="451">
        <v>0.1113</v>
      </c>
    </row>
    <row r="2531" spans="1:5" x14ac:dyDescent="0.25">
      <c r="A2531" s="439"/>
      <c r="B2531" s="449">
        <v>102719</v>
      </c>
      <c r="C2531" s="439" t="s">
        <v>1317</v>
      </c>
      <c r="D2531" s="449" t="s">
        <v>84</v>
      </c>
      <c r="E2531" s="451">
        <v>0.25480000000000003</v>
      </c>
    </row>
    <row r="2532" spans="1:5" x14ac:dyDescent="0.25">
      <c r="A2532" s="439"/>
      <c r="B2532" s="449">
        <v>102717</v>
      </c>
      <c r="C2532" s="439" t="s">
        <v>1315</v>
      </c>
      <c r="D2532" s="449" t="s">
        <v>84</v>
      </c>
      <c r="E2532" s="451">
        <v>0.1104</v>
      </c>
    </row>
    <row r="2533" spans="1:5" x14ac:dyDescent="0.25">
      <c r="A2533" s="439"/>
      <c r="B2533" s="449">
        <v>102713</v>
      </c>
      <c r="C2533" s="439" t="s">
        <v>1312</v>
      </c>
      <c r="D2533" s="449" t="s">
        <v>71</v>
      </c>
      <c r="E2533" s="451">
        <v>3.6999999999999998E-2</v>
      </c>
    </row>
    <row r="2534" spans="1:5" x14ac:dyDescent="0.25">
      <c r="A2534" s="439"/>
      <c r="B2534" s="449">
        <v>102715</v>
      </c>
      <c r="C2534" s="439" t="s">
        <v>1313</v>
      </c>
      <c r="D2534" s="449" t="s">
        <v>71</v>
      </c>
      <c r="E2534" s="451">
        <v>1.8700000000000001E-2</v>
      </c>
    </row>
    <row r="2535" spans="1:5" x14ac:dyDescent="0.25">
      <c r="A2535" s="439"/>
      <c r="B2535" s="449">
        <v>103653</v>
      </c>
      <c r="C2535" s="439" t="s">
        <v>1323</v>
      </c>
      <c r="D2535" s="449" t="s">
        <v>71</v>
      </c>
      <c r="E2535" s="451">
        <v>1.5699999999999999E-2</v>
      </c>
    </row>
    <row r="2536" spans="1:5" x14ac:dyDescent="0.25">
      <c r="A2536" s="439"/>
      <c r="B2536" s="449">
        <v>102712</v>
      </c>
      <c r="C2536" s="439" t="s">
        <v>1311</v>
      </c>
      <c r="D2536" s="449" t="s">
        <v>71</v>
      </c>
      <c r="E2536" s="451">
        <v>5.0900000000000001E-2</v>
      </c>
    </row>
    <row r="2537" spans="1:5" x14ac:dyDescent="0.25">
      <c r="A2537" s="439"/>
      <c r="B2537" s="449">
        <v>102711</v>
      </c>
      <c r="C2537" s="439" t="s">
        <v>12745</v>
      </c>
      <c r="D2537" s="449" t="s">
        <v>60</v>
      </c>
      <c r="E2537" s="451">
        <v>0.4294</v>
      </c>
    </row>
    <row r="2538" spans="1:5" x14ac:dyDescent="0.25">
      <c r="A2538" s="439"/>
      <c r="B2538" s="449">
        <v>102710</v>
      </c>
      <c r="C2538" s="439" t="s">
        <v>1310</v>
      </c>
      <c r="D2538" s="449" t="s">
        <v>60</v>
      </c>
      <c r="E2538" s="451">
        <v>0.5675</v>
      </c>
    </row>
    <row r="2539" spans="1:5" x14ac:dyDescent="0.25">
      <c r="A2539" s="439"/>
      <c r="B2539" s="449">
        <v>102708</v>
      </c>
      <c r="C2539" s="439" t="s">
        <v>12746</v>
      </c>
      <c r="D2539" s="449" t="s">
        <v>60</v>
      </c>
      <c r="E2539" s="451">
        <v>0.70599999999999996</v>
      </c>
    </row>
    <row r="2540" spans="1:5" x14ac:dyDescent="0.25">
      <c r="A2540" s="439"/>
      <c r="B2540" s="449">
        <v>102707</v>
      </c>
      <c r="C2540" s="439" t="s">
        <v>1309</v>
      </c>
      <c r="D2540" s="449" t="s">
        <v>73</v>
      </c>
      <c r="E2540" s="451">
        <v>0.12759999999999999</v>
      </c>
    </row>
    <row r="2541" spans="1:5" x14ac:dyDescent="0.25">
      <c r="A2541" s="439"/>
      <c r="B2541" s="449">
        <v>102704</v>
      </c>
      <c r="C2541" s="439" t="s">
        <v>1307</v>
      </c>
      <c r="D2541" s="449" t="s">
        <v>73</v>
      </c>
      <c r="E2541" s="451">
        <v>4.0800000000000003E-2</v>
      </c>
    </row>
    <row r="2542" spans="1:5" x14ac:dyDescent="0.25">
      <c r="A2542" s="439"/>
      <c r="B2542" s="449">
        <v>102705</v>
      </c>
      <c r="C2542" s="439" t="s">
        <v>1308</v>
      </c>
      <c r="D2542" s="449" t="s">
        <v>73</v>
      </c>
      <c r="E2542" s="451">
        <v>6.4000000000000003E-3</v>
      </c>
    </row>
    <row r="2543" spans="1:5" x14ac:dyDescent="0.25">
      <c r="A2543" s="439"/>
      <c r="B2543" s="449">
        <v>98397</v>
      </c>
      <c r="C2543" s="439" t="s">
        <v>2360</v>
      </c>
      <c r="D2543" s="449" t="s">
        <v>71</v>
      </c>
      <c r="E2543" s="451">
        <v>0.62629999999999997</v>
      </c>
    </row>
    <row r="2544" spans="1:5" x14ac:dyDescent="0.25">
      <c r="A2544" s="439"/>
      <c r="B2544" s="449">
        <v>97280</v>
      </c>
      <c r="C2544" s="439" t="s">
        <v>11359</v>
      </c>
      <c r="D2544" s="449" t="s">
        <v>60</v>
      </c>
      <c r="E2544" s="451">
        <v>0.2024</v>
      </c>
    </row>
    <row r="2545" spans="1:5" x14ac:dyDescent="0.25">
      <c r="A2545" s="439"/>
      <c r="B2545" s="449">
        <v>97275</v>
      </c>
      <c r="C2545" s="439" t="s">
        <v>11360</v>
      </c>
      <c r="D2545" s="449" t="s">
        <v>60</v>
      </c>
      <c r="E2545" s="451">
        <v>0.16520000000000001</v>
      </c>
    </row>
    <row r="2546" spans="1:5" x14ac:dyDescent="0.25">
      <c r="A2546" s="439"/>
      <c r="B2546" s="449">
        <v>97279</v>
      </c>
      <c r="C2546" s="439" t="s">
        <v>11361</v>
      </c>
      <c r="D2546" s="449" t="s">
        <v>60</v>
      </c>
      <c r="E2546" s="451">
        <v>0.1862</v>
      </c>
    </row>
    <row r="2547" spans="1:5" x14ac:dyDescent="0.25">
      <c r="A2547" s="439"/>
      <c r="B2547" s="449">
        <v>97285</v>
      </c>
      <c r="C2547" s="439" t="s">
        <v>11362</v>
      </c>
      <c r="D2547" s="449" t="s">
        <v>60</v>
      </c>
      <c r="E2547" s="451">
        <v>0.2215</v>
      </c>
    </row>
    <row r="2548" spans="1:5" x14ac:dyDescent="0.25">
      <c r="A2548" s="439"/>
      <c r="B2548" s="449">
        <v>97286</v>
      </c>
      <c r="C2548" s="439" t="s">
        <v>11363</v>
      </c>
      <c r="D2548" s="449" t="s">
        <v>60</v>
      </c>
      <c r="E2548" s="451">
        <v>0.2369</v>
      </c>
    </row>
    <row r="2549" spans="1:5" x14ac:dyDescent="0.25">
      <c r="A2549" s="439"/>
      <c r="B2549" s="449">
        <v>97291</v>
      </c>
      <c r="C2549" s="439" t="s">
        <v>11364</v>
      </c>
      <c r="D2549" s="449" t="s">
        <v>60</v>
      </c>
      <c r="E2549" s="451">
        <v>0.25829999999999997</v>
      </c>
    </row>
    <row r="2550" spans="1:5" x14ac:dyDescent="0.25">
      <c r="A2550" s="439"/>
      <c r="B2550" s="449">
        <v>97292</v>
      </c>
      <c r="C2550" s="439" t="s">
        <v>11365</v>
      </c>
      <c r="D2550" s="449" t="s">
        <v>60</v>
      </c>
      <c r="E2550" s="451">
        <v>0.27750000000000002</v>
      </c>
    </row>
    <row r="2551" spans="1:5" x14ac:dyDescent="0.25">
      <c r="A2551" s="439"/>
      <c r="B2551" s="449">
        <v>97297</v>
      </c>
      <c r="C2551" s="439" t="s">
        <v>11366</v>
      </c>
      <c r="D2551" s="449" t="s">
        <v>60</v>
      </c>
      <c r="E2551" s="451">
        <v>0.27379999999999999</v>
      </c>
    </row>
    <row r="2552" spans="1:5" x14ac:dyDescent="0.25">
      <c r="A2552" s="439"/>
      <c r="B2552" s="449">
        <v>97298</v>
      </c>
      <c r="C2552" s="439" t="s">
        <v>11367</v>
      </c>
      <c r="D2552" s="449" t="s">
        <v>60</v>
      </c>
      <c r="E2552" s="451">
        <v>0.28670000000000001</v>
      </c>
    </row>
    <row r="2553" spans="1:5" x14ac:dyDescent="0.25">
      <c r="A2553" s="439"/>
      <c r="B2553" s="449">
        <v>97303</v>
      </c>
      <c r="C2553" s="439" t="s">
        <v>11368</v>
      </c>
      <c r="D2553" s="449" t="s">
        <v>60</v>
      </c>
      <c r="E2553" s="451">
        <v>0.28120000000000001</v>
      </c>
    </row>
    <row r="2554" spans="1:5" x14ac:dyDescent="0.25">
      <c r="A2554" s="439"/>
      <c r="B2554" s="449">
        <v>97304</v>
      </c>
      <c r="C2554" s="439" t="s">
        <v>11369</v>
      </c>
      <c r="D2554" s="449" t="s">
        <v>60</v>
      </c>
      <c r="E2554" s="451">
        <v>0.27010000000000001</v>
      </c>
    </row>
    <row r="2555" spans="1:5" x14ac:dyDescent="0.25">
      <c r="A2555" s="439"/>
      <c r="B2555" s="449">
        <v>97309</v>
      </c>
      <c r="C2555" s="439" t="s">
        <v>11370</v>
      </c>
      <c r="D2555" s="449" t="s">
        <v>60</v>
      </c>
      <c r="E2555" s="451">
        <v>0.2175</v>
      </c>
    </row>
    <row r="2556" spans="1:5" x14ac:dyDescent="0.25">
      <c r="A2556" s="439"/>
      <c r="B2556" s="449">
        <v>97310</v>
      </c>
      <c r="C2556" s="439" t="s">
        <v>11371</v>
      </c>
      <c r="D2556" s="449" t="s">
        <v>60</v>
      </c>
      <c r="E2556" s="451">
        <v>0.20860000000000001</v>
      </c>
    </row>
    <row r="2557" spans="1:5" x14ac:dyDescent="0.25">
      <c r="A2557" s="439"/>
      <c r="B2557" s="449">
        <v>97282</v>
      </c>
      <c r="C2557" s="439" t="s">
        <v>11372</v>
      </c>
      <c r="D2557" s="449" t="s">
        <v>60</v>
      </c>
      <c r="E2557" s="451">
        <v>0.2024</v>
      </c>
    </row>
    <row r="2558" spans="1:5" x14ac:dyDescent="0.25">
      <c r="A2558" s="439"/>
      <c r="B2558" s="449">
        <v>97276</v>
      </c>
      <c r="C2558" s="439" t="s">
        <v>11373</v>
      </c>
      <c r="D2558" s="449" t="s">
        <v>60</v>
      </c>
      <c r="E2558" s="451">
        <v>0.16320000000000001</v>
      </c>
    </row>
    <row r="2559" spans="1:5" x14ac:dyDescent="0.25">
      <c r="A2559" s="439"/>
      <c r="B2559" s="449">
        <v>97281</v>
      </c>
      <c r="C2559" s="439" t="s">
        <v>11374</v>
      </c>
      <c r="D2559" s="449" t="s">
        <v>60</v>
      </c>
      <c r="E2559" s="451">
        <v>0.18529999999999999</v>
      </c>
    </row>
    <row r="2560" spans="1:5" x14ac:dyDescent="0.25">
      <c r="A2560" s="439"/>
      <c r="B2560" s="449">
        <v>97287</v>
      </c>
      <c r="C2560" s="439" t="s">
        <v>11375</v>
      </c>
      <c r="D2560" s="449" t="s">
        <v>60</v>
      </c>
      <c r="E2560" s="451">
        <v>0.2205</v>
      </c>
    </row>
    <row r="2561" spans="1:5" x14ac:dyDescent="0.25">
      <c r="A2561" s="439"/>
      <c r="B2561" s="449">
        <v>97288</v>
      </c>
      <c r="C2561" s="439" t="s">
        <v>11376</v>
      </c>
      <c r="D2561" s="449" t="s">
        <v>60</v>
      </c>
      <c r="E2561" s="451">
        <v>0.23</v>
      </c>
    </row>
    <row r="2562" spans="1:5" x14ac:dyDescent="0.25">
      <c r="A2562" s="439"/>
      <c r="B2562" s="449">
        <v>97293</v>
      </c>
      <c r="C2562" s="439" t="s">
        <v>11377</v>
      </c>
      <c r="D2562" s="449" t="s">
        <v>60</v>
      </c>
      <c r="E2562" s="451">
        <v>0.25829999999999997</v>
      </c>
    </row>
    <row r="2563" spans="1:5" x14ac:dyDescent="0.25">
      <c r="A2563" s="439"/>
      <c r="B2563" s="449">
        <v>97294</v>
      </c>
      <c r="C2563" s="439" t="s">
        <v>11378</v>
      </c>
      <c r="D2563" s="449" t="s">
        <v>60</v>
      </c>
      <c r="E2563" s="451">
        <v>0.27750000000000002</v>
      </c>
    </row>
    <row r="2564" spans="1:5" x14ac:dyDescent="0.25">
      <c r="A2564" s="439"/>
      <c r="B2564" s="449">
        <v>97299</v>
      </c>
      <c r="C2564" s="439" t="s">
        <v>11379</v>
      </c>
      <c r="D2564" s="449" t="s">
        <v>60</v>
      </c>
      <c r="E2564" s="451">
        <v>0.27379999999999999</v>
      </c>
    </row>
    <row r="2565" spans="1:5" x14ac:dyDescent="0.25">
      <c r="A2565" s="439"/>
      <c r="B2565" s="449">
        <v>97300</v>
      </c>
      <c r="C2565" s="439" t="s">
        <v>11380</v>
      </c>
      <c r="D2565" s="449" t="s">
        <v>60</v>
      </c>
      <c r="E2565" s="451">
        <v>0.28670000000000001</v>
      </c>
    </row>
    <row r="2566" spans="1:5" x14ac:dyDescent="0.25">
      <c r="A2566" s="439"/>
      <c r="B2566" s="449">
        <v>97305</v>
      </c>
      <c r="C2566" s="439" t="s">
        <v>11381</v>
      </c>
      <c r="D2566" s="449" t="s">
        <v>60</v>
      </c>
      <c r="E2566" s="451">
        <v>0.28920000000000001</v>
      </c>
    </row>
    <row r="2567" spans="1:5" x14ac:dyDescent="0.25">
      <c r="A2567" s="439"/>
      <c r="B2567" s="449">
        <v>97306</v>
      </c>
      <c r="C2567" s="439" t="s">
        <v>11382</v>
      </c>
      <c r="D2567" s="449" t="s">
        <v>60</v>
      </c>
      <c r="E2567" s="451">
        <v>0.25740000000000002</v>
      </c>
    </row>
    <row r="2568" spans="1:5" x14ac:dyDescent="0.25">
      <c r="A2568" s="439"/>
      <c r="B2568" s="449">
        <v>97311</v>
      </c>
      <c r="C2568" s="439" t="s">
        <v>11383</v>
      </c>
      <c r="D2568" s="449" t="s">
        <v>60</v>
      </c>
      <c r="E2568" s="451">
        <v>0.24310000000000001</v>
      </c>
    </row>
    <row r="2569" spans="1:5" x14ac:dyDescent="0.25">
      <c r="A2569" s="439"/>
      <c r="B2569" s="449">
        <v>97312</v>
      </c>
      <c r="C2569" s="439" t="s">
        <v>11384</v>
      </c>
      <c r="D2569" s="449" t="s">
        <v>60</v>
      </c>
      <c r="E2569" s="451">
        <v>0.20860000000000001</v>
      </c>
    </row>
    <row r="2570" spans="1:5" x14ac:dyDescent="0.25">
      <c r="A2570" s="439"/>
      <c r="B2570" s="449">
        <v>97278</v>
      </c>
      <c r="C2570" s="439" t="s">
        <v>11385</v>
      </c>
      <c r="D2570" s="449" t="s">
        <v>60</v>
      </c>
      <c r="E2570" s="451">
        <v>0.19470000000000001</v>
      </c>
    </row>
    <row r="2571" spans="1:5" x14ac:dyDescent="0.25">
      <c r="A2571" s="439"/>
      <c r="B2571" s="449">
        <v>97274</v>
      </c>
      <c r="C2571" s="439" t="s">
        <v>11386</v>
      </c>
      <c r="D2571" s="449" t="s">
        <v>60</v>
      </c>
      <c r="E2571" s="451">
        <v>0.15909999999999999</v>
      </c>
    </row>
    <row r="2572" spans="1:5" x14ac:dyDescent="0.25">
      <c r="A2572" s="439"/>
      <c r="B2572" s="449">
        <v>97283</v>
      </c>
      <c r="C2572" s="439" t="s">
        <v>11387</v>
      </c>
      <c r="D2572" s="449" t="s">
        <v>60</v>
      </c>
      <c r="E2572" s="451">
        <v>0.21590000000000001</v>
      </c>
    </row>
    <row r="2573" spans="1:5" x14ac:dyDescent="0.25">
      <c r="A2573" s="439"/>
      <c r="B2573" s="449">
        <v>97284</v>
      </c>
      <c r="C2573" s="439" t="s">
        <v>11388</v>
      </c>
      <c r="D2573" s="449" t="s">
        <v>60</v>
      </c>
      <c r="E2573" s="451">
        <v>0.21529999999999999</v>
      </c>
    </row>
    <row r="2574" spans="1:5" x14ac:dyDescent="0.25">
      <c r="A2574" s="439"/>
      <c r="B2574" s="449">
        <v>97289</v>
      </c>
      <c r="C2574" s="439" t="s">
        <v>11389</v>
      </c>
      <c r="D2574" s="449" t="s">
        <v>60</v>
      </c>
      <c r="E2574" s="451">
        <v>0.23269999999999999</v>
      </c>
    </row>
    <row r="2575" spans="1:5" x14ac:dyDescent="0.25">
      <c r="A2575" s="439"/>
      <c r="B2575" s="449">
        <v>97290</v>
      </c>
      <c r="C2575" s="439" t="s">
        <v>11390</v>
      </c>
      <c r="D2575" s="449" t="s">
        <v>60</v>
      </c>
      <c r="E2575" s="451">
        <v>0.26750000000000002</v>
      </c>
    </row>
    <row r="2576" spans="1:5" x14ac:dyDescent="0.25">
      <c r="A2576" s="439"/>
      <c r="B2576" s="449">
        <v>97295</v>
      </c>
      <c r="C2576" s="439" t="s">
        <v>11391</v>
      </c>
      <c r="D2576" s="449" t="s">
        <v>60</v>
      </c>
      <c r="E2576" s="451">
        <v>0.25090000000000001</v>
      </c>
    </row>
    <row r="2577" spans="1:5" x14ac:dyDescent="0.25">
      <c r="A2577" s="439"/>
      <c r="B2577" s="449">
        <v>97296</v>
      </c>
      <c r="C2577" s="439" t="s">
        <v>11392</v>
      </c>
      <c r="D2577" s="449" t="s">
        <v>60</v>
      </c>
      <c r="E2577" s="451">
        <v>0.26179999999999998</v>
      </c>
    </row>
    <row r="2578" spans="1:5" x14ac:dyDescent="0.25">
      <c r="A2578" s="439"/>
      <c r="B2578" s="449">
        <v>97301</v>
      </c>
      <c r="C2578" s="439" t="s">
        <v>11393</v>
      </c>
      <c r="D2578" s="449" t="s">
        <v>60</v>
      </c>
      <c r="E2578" s="451">
        <v>0.24679999999999999</v>
      </c>
    </row>
    <row r="2579" spans="1:5" x14ac:dyDescent="0.25">
      <c r="A2579" s="439"/>
      <c r="B2579" s="449">
        <v>97302</v>
      </c>
      <c r="C2579" s="439" t="s">
        <v>11394</v>
      </c>
      <c r="D2579" s="449" t="s">
        <v>60</v>
      </c>
      <c r="E2579" s="451">
        <v>0.246</v>
      </c>
    </row>
    <row r="2580" spans="1:5" x14ac:dyDescent="0.25">
      <c r="A2580" s="439"/>
      <c r="B2580" s="449">
        <v>97307</v>
      </c>
      <c r="C2580" s="439" t="s">
        <v>11395</v>
      </c>
      <c r="D2580" s="449" t="s">
        <v>60</v>
      </c>
      <c r="E2580" s="451">
        <v>0.2198</v>
      </c>
    </row>
    <row r="2581" spans="1:5" x14ac:dyDescent="0.25">
      <c r="A2581" s="439"/>
      <c r="B2581" s="449">
        <v>97277</v>
      </c>
      <c r="C2581" s="439" t="s">
        <v>11396</v>
      </c>
      <c r="D2581" s="449" t="s">
        <v>60</v>
      </c>
      <c r="E2581" s="451">
        <v>0.1782</v>
      </c>
    </row>
    <row r="2582" spans="1:5" x14ac:dyDescent="0.25">
      <c r="A2582" s="439"/>
      <c r="B2582" s="449">
        <v>97308</v>
      </c>
      <c r="C2582" s="439" t="s">
        <v>11397</v>
      </c>
      <c r="D2582" s="449" t="s">
        <v>60</v>
      </c>
      <c r="E2582" s="451">
        <v>0.21829999999999999</v>
      </c>
    </row>
    <row r="2583" spans="1:5" x14ac:dyDescent="0.25">
      <c r="A2583" s="439"/>
      <c r="B2583" s="449">
        <v>97238</v>
      </c>
      <c r="C2583" s="439" t="s">
        <v>13740</v>
      </c>
      <c r="D2583" s="449" t="s">
        <v>73</v>
      </c>
      <c r="E2583" s="451">
        <v>0.3417</v>
      </c>
    </row>
    <row r="2584" spans="1:5" x14ac:dyDescent="0.25">
      <c r="A2584" s="439"/>
      <c r="B2584" s="449">
        <v>97239</v>
      </c>
      <c r="C2584" s="439" t="s">
        <v>11398</v>
      </c>
      <c r="D2584" s="449" t="s">
        <v>73</v>
      </c>
      <c r="E2584" s="451">
        <v>0.34010000000000001</v>
      </c>
    </row>
    <row r="2585" spans="1:5" x14ac:dyDescent="0.25">
      <c r="A2585" s="439"/>
      <c r="B2585" s="449">
        <v>97240</v>
      </c>
      <c r="C2585" s="439" t="s">
        <v>11399</v>
      </c>
      <c r="D2585" s="449" t="s">
        <v>73</v>
      </c>
      <c r="E2585" s="451">
        <v>0.34250000000000003</v>
      </c>
    </row>
    <row r="2586" spans="1:5" x14ac:dyDescent="0.25">
      <c r="A2586" s="439"/>
      <c r="B2586" s="449">
        <v>97241</v>
      </c>
      <c r="C2586" s="439" t="s">
        <v>11400</v>
      </c>
      <c r="D2586" s="449" t="s">
        <v>73</v>
      </c>
      <c r="E2586" s="451">
        <v>0.34420000000000001</v>
      </c>
    </row>
    <row r="2587" spans="1:5" x14ac:dyDescent="0.25">
      <c r="A2587" s="439"/>
      <c r="B2587" s="449">
        <v>97242</v>
      </c>
      <c r="C2587" s="439" t="s">
        <v>11401</v>
      </c>
      <c r="D2587" s="449" t="s">
        <v>73</v>
      </c>
      <c r="E2587" s="451">
        <v>0.34429999999999999</v>
      </c>
    </row>
    <row r="2588" spans="1:5" x14ac:dyDescent="0.25">
      <c r="A2588" s="439"/>
      <c r="B2588" s="449">
        <v>97243</v>
      </c>
      <c r="C2588" s="439" t="s">
        <v>11402</v>
      </c>
      <c r="D2588" s="449" t="s">
        <v>73</v>
      </c>
      <c r="E2588" s="451">
        <v>0.30640000000000001</v>
      </c>
    </row>
    <row r="2589" spans="1:5" x14ac:dyDescent="0.25">
      <c r="A2589" s="439"/>
      <c r="B2589" s="449">
        <v>97244</v>
      </c>
      <c r="C2589" s="439" t="s">
        <v>11403</v>
      </c>
      <c r="D2589" s="449" t="s">
        <v>73</v>
      </c>
      <c r="E2589" s="451">
        <v>0.30320000000000003</v>
      </c>
    </row>
    <row r="2590" spans="1:5" x14ac:dyDescent="0.25">
      <c r="A2590" s="439"/>
      <c r="B2590" s="449">
        <v>97245</v>
      </c>
      <c r="C2590" s="439" t="s">
        <v>11404</v>
      </c>
      <c r="D2590" s="449" t="s">
        <v>73</v>
      </c>
      <c r="E2590" s="451">
        <v>0.27829999999999999</v>
      </c>
    </row>
    <row r="2591" spans="1:5" x14ac:dyDescent="0.25">
      <c r="A2591" s="439"/>
      <c r="B2591" s="449">
        <v>97236</v>
      </c>
      <c r="C2591" s="439" t="s">
        <v>11405</v>
      </c>
      <c r="D2591" s="449" t="s">
        <v>73</v>
      </c>
      <c r="E2591" s="451">
        <v>0.3407</v>
      </c>
    </row>
    <row r="2592" spans="1:5" x14ac:dyDescent="0.25">
      <c r="A2592" s="439"/>
      <c r="B2592" s="449">
        <v>97246</v>
      </c>
      <c r="C2592" s="439" t="s">
        <v>11406</v>
      </c>
      <c r="D2592" s="449" t="s">
        <v>73</v>
      </c>
      <c r="E2592" s="451">
        <v>0.27629999999999999</v>
      </c>
    </row>
    <row r="2593" spans="1:5" x14ac:dyDescent="0.25">
      <c r="A2593" s="439"/>
      <c r="B2593" s="449">
        <v>97247</v>
      </c>
      <c r="C2593" s="439" t="s">
        <v>11407</v>
      </c>
      <c r="D2593" s="449" t="s">
        <v>73</v>
      </c>
      <c r="E2593" s="451">
        <v>0.25419999999999998</v>
      </c>
    </row>
    <row r="2594" spans="1:5" x14ac:dyDescent="0.25">
      <c r="A2594" s="439"/>
      <c r="B2594" s="449">
        <v>97237</v>
      </c>
      <c r="C2594" s="439" t="s">
        <v>11408</v>
      </c>
      <c r="D2594" s="449" t="s">
        <v>73</v>
      </c>
      <c r="E2594" s="451">
        <v>0.34139999999999998</v>
      </c>
    </row>
    <row r="2595" spans="1:5" x14ac:dyDescent="0.25">
      <c r="A2595" s="439"/>
      <c r="B2595" s="449">
        <v>97248</v>
      </c>
      <c r="C2595" s="439" t="s">
        <v>11409</v>
      </c>
      <c r="D2595" s="449" t="s">
        <v>73</v>
      </c>
      <c r="E2595" s="451">
        <v>0.246</v>
      </c>
    </row>
    <row r="2596" spans="1:5" x14ac:dyDescent="0.25">
      <c r="A2596" s="439"/>
      <c r="B2596" s="449">
        <v>97251</v>
      </c>
      <c r="C2596" s="439" t="s">
        <v>11410</v>
      </c>
      <c r="D2596" s="449" t="s">
        <v>60</v>
      </c>
      <c r="E2596" s="451">
        <v>0.15870000000000001</v>
      </c>
    </row>
    <row r="2597" spans="1:5" x14ac:dyDescent="0.25">
      <c r="A2597" s="439"/>
      <c r="B2597" s="449">
        <v>97254</v>
      </c>
      <c r="C2597" s="439" t="s">
        <v>11411</v>
      </c>
      <c r="D2597" s="449" t="s">
        <v>60</v>
      </c>
      <c r="E2597" s="451">
        <v>0.17449999999999999</v>
      </c>
    </row>
    <row r="2598" spans="1:5" x14ac:dyDescent="0.25">
      <c r="A2598" s="439"/>
      <c r="B2598" s="449">
        <v>97255</v>
      </c>
      <c r="C2598" s="439" t="s">
        <v>11412</v>
      </c>
      <c r="D2598" s="449" t="s">
        <v>60</v>
      </c>
      <c r="E2598" s="451">
        <v>0.191</v>
      </c>
    </row>
    <row r="2599" spans="1:5" x14ac:dyDescent="0.25">
      <c r="A2599" s="439"/>
      <c r="B2599" s="449">
        <v>97249</v>
      </c>
      <c r="C2599" s="439" t="s">
        <v>11413</v>
      </c>
      <c r="D2599" s="449" t="s">
        <v>60</v>
      </c>
      <c r="E2599" s="451">
        <v>0.1222</v>
      </c>
    </row>
    <row r="2600" spans="1:5" x14ac:dyDescent="0.25">
      <c r="A2600" s="439"/>
      <c r="B2600" s="449">
        <v>97250</v>
      </c>
      <c r="C2600" s="439" t="s">
        <v>11414</v>
      </c>
      <c r="D2600" s="449" t="s">
        <v>60</v>
      </c>
      <c r="E2600" s="451">
        <v>0.14080000000000001</v>
      </c>
    </row>
    <row r="2601" spans="1:5" x14ac:dyDescent="0.25">
      <c r="A2601" s="439"/>
      <c r="B2601" s="449">
        <v>97258</v>
      </c>
      <c r="C2601" s="439" t="s">
        <v>11415</v>
      </c>
      <c r="D2601" s="449" t="s">
        <v>60</v>
      </c>
      <c r="E2601" s="451">
        <v>0.22170000000000001</v>
      </c>
    </row>
    <row r="2602" spans="1:5" x14ac:dyDescent="0.25">
      <c r="A2602" s="439"/>
      <c r="B2602" s="449">
        <v>97259</v>
      </c>
      <c r="C2602" s="439" t="s">
        <v>11416</v>
      </c>
      <c r="D2602" s="449" t="s">
        <v>60</v>
      </c>
      <c r="E2602" s="451">
        <v>0.248</v>
      </c>
    </row>
    <row r="2603" spans="1:5" x14ac:dyDescent="0.25">
      <c r="A2603" s="439"/>
      <c r="B2603" s="449">
        <v>97262</v>
      </c>
      <c r="C2603" s="439" t="s">
        <v>11417</v>
      </c>
      <c r="D2603" s="449" t="s">
        <v>60</v>
      </c>
      <c r="E2603" s="451">
        <v>0.26500000000000001</v>
      </c>
    </row>
    <row r="2604" spans="1:5" x14ac:dyDescent="0.25">
      <c r="A2604" s="439"/>
      <c r="B2604" s="449">
        <v>97263</v>
      </c>
      <c r="C2604" s="439" t="s">
        <v>11418</v>
      </c>
      <c r="D2604" s="449" t="s">
        <v>60</v>
      </c>
      <c r="E2604" s="451">
        <v>0.30790000000000001</v>
      </c>
    </row>
    <row r="2605" spans="1:5" x14ac:dyDescent="0.25">
      <c r="A2605" s="439"/>
      <c r="B2605" s="449">
        <v>97266</v>
      </c>
      <c r="C2605" s="439" t="s">
        <v>11419</v>
      </c>
      <c r="D2605" s="449" t="s">
        <v>60</v>
      </c>
      <c r="E2605" s="451">
        <v>0.33529999999999999</v>
      </c>
    </row>
    <row r="2606" spans="1:5" x14ac:dyDescent="0.25">
      <c r="A2606" s="439"/>
      <c r="B2606" s="449">
        <v>97267</v>
      </c>
      <c r="C2606" s="439" t="s">
        <v>11420</v>
      </c>
      <c r="D2606" s="449" t="s">
        <v>60</v>
      </c>
      <c r="E2606" s="451">
        <v>0.36470000000000002</v>
      </c>
    </row>
    <row r="2607" spans="1:5" x14ac:dyDescent="0.25">
      <c r="A2607" s="439"/>
      <c r="B2607" s="449">
        <v>97270</v>
      </c>
      <c r="C2607" s="439" t="s">
        <v>11421</v>
      </c>
      <c r="D2607" s="449" t="s">
        <v>60</v>
      </c>
      <c r="E2607" s="451">
        <v>0.38619999999999999</v>
      </c>
    </row>
    <row r="2608" spans="1:5" x14ac:dyDescent="0.25">
      <c r="A2608" s="439"/>
      <c r="B2608" s="449">
        <v>97271</v>
      </c>
      <c r="C2608" s="439" t="s">
        <v>11422</v>
      </c>
      <c r="D2608" s="449" t="s">
        <v>60</v>
      </c>
      <c r="E2608" s="451">
        <v>0.41010000000000002</v>
      </c>
    </row>
    <row r="2609" spans="1:5" x14ac:dyDescent="0.25">
      <c r="A2609" s="439"/>
      <c r="B2609" s="449">
        <v>97252</v>
      </c>
      <c r="C2609" s="439" t="s">
        <v>11423</v>
      </c>
      <c r="D2609" s="449" t="s">
        <v>60</v>
      </c>
      <c r="E2609" s="451">
        <v>0.13930000000000001</v>
      </c>
    </row>
    <row r="2610" spans="1:5" x14ac:dyDescent="0.25">
      <c r="A2610" s="439"/>
      <c r="B2610" s="449">
        <v>97257</v>
      </c>
      <c r="C2610" s="439" t="s">
        <v>11424</v>
      </c>
      <c r="D2610" s="449" t="s">
        <v>60</v>
      </c>
      <c r="E2610" s="451">
        <v>0.1535</v>
      </c>
    </row>
    <row r="2611" spans="1:5" x14ac:dyDescent="0.25">
      <c r="A2611" s="439"/>
      <c r="B2611" s="449">
        <v>97256</v>
      </c>
      <c r="C2611" s="439" t="s">
        <v>11425</v>
      </c>
      <c r="D2611" s="449" t="s">
        <v>60</v>
      </c>
      <c r="E2611" s="451">
        <v>0.1673</v>
      </c>
    </row>
    <row r="2612" spans="1:5" x14ac:dyDescent="0.25">
      <c r="A2612" s="439"/>
      <c r="B2612" s="449">
        <v>97253</v>
      </c>
      <c r="C2612" s="439" t="s">
        <v>11426</v>
      </c>
      <c r="D2612" s="449" t="s">
        <v>60</v>
      </c>
      <c r="E2612" s="451">
        <v>0.1234</v>
      </c>
    </row>
    <row r="2613" spans="1:5" x14ac:dyDescent="0.25">
      <c r="A2613" s="439"/>
      <c r="B2613" s="449">
        <v>97261</v>
      </c>
      <c r="C2613" s="439" t="s">
        <v>11427</v>
      </c>
      <c r="D2613" s="449" t="s">
        <v>60</v>
      </c>
      <c r="E2613" s="451">
        <v>0.18579999999999999</v>
      </c>
    </row>
    <row r="2614" spans="1:5" x14ac:dyDescent="0.25">
      <c r="A2614" s="439"/>
      <c r="B2614" s="449">
        <v>97260</v>
      </c>
      <c r="C2614" s="439" t="s">
        <v>11428</v>
      </c>
      <c r="D2614" s="449" t="s">
        <v>60</v>
      </c>
      <c r="E2614" s="451">
        <v>0.20949999999999999</v>
      </c>
    </row>
    <row r="2615" spans="1:5" x14ac:dyDescent="0.25">
      <c r="A2615" s="439"/>
      <c r="B2615" s="449">
        <v>97265</v>
      </c>
      <c r="C2615" s="439" t="s">
        <v>11429</v>
      </c>
      <c r="D2615" s="449" t="s">
        <v>60</v>
      </c>
      <c r="E2615" s="451">
        <v>0.21360000000000001</v>
      </c>
    </row>
    <row r="2616" spans="1:5" x14ac:dyDescent="0.25">
      <c r="A2616" s="439"/>
      <c r="B2616" s="449">
        <v>97264</v>
      </c>
      <c r="C2616" s="439" t="s">
        <v>11430</v>
      </c>
      <c r="D2616" s="449" t="s">
        <v>60</v>
      </c>
      <c r="E2616" s="451">
        <v>0.22939999999999999</v>
      </c>
    </row>
    <row r="2617" spans="1:5" x14ac:dyDescent="0.25">
      <c r="A2617" s="439"/>
      <c r="B2617" s="449">
        <v>97269</v>
      </c>
      <c r="C2617" s="439" t="s">
        <v>11431</v>
      </c>
      <c r="D2617" s="449" t="s">
        <v>60</v>
      </c>
      <c r="E2617" s="451">
        <v>0.25219999999999998</v>
      </c>
    </row>
    <row r="2618" spans="1:5" x14ac:dyDescent="0.25">
      <c r="A2618" s="439"/>
      <c r="B2618" s="449">
        <v>97268</v>
      </c>
      <c r="C2618" s="439" t="s">
        <v>11432</v>
      </c>
      <c r="D2618" s="449" t="s">
        <v>60</v>
      </c>
      <c r="E2618" s="451">
        <v>0.2727</v>
      </c>
    </row>
    <row r="2619" spans="1:5" x14ac:dyDescent="0.25">
      <c r="A2619" s="439"/>
      <c r="B2619" s="449">
        <v>97273</v>
      </c>
      <c r="C2619" s="439" t="s">
        <v>11433</v>
      </c>
      <c r="D2619" s="449" t="s">
        <v>60</v>
      </c>
      <c r="E2619" s="451">
        <v>0.2671</v>
      </c>
    </row>
    <row r="2620" spans="1:5" x14ac:dyDescent="0.25">
      <c r="A2620" s="439"/>
      <c r="B2620" s="449">
        <v>97272</v>
      </c>
      <c r="C2620" s="439" t="s">
        <v>11434</v>
      </c>
      <c r="D2620" s="449" t="s">
        <v>60</v>
      </c>
      <c r="E2620" s="451">
        <v>0.26840000000000003</v>
      </c>
    </row>
    <row r="2621" spans="1:5" x14ac:dyDescent="0.25">
      <c r="A2621" s="439"/>
      <c r="B2621" s="449">
        <v>97315</v>
      </c>
      <c r="C2621" s="439" t="s">
        <v>11435</v>
      </c>
      <c r="D2621" s="449" t="s">
        <v>60</v>
      </c>
      <c r="E2621" s="451">
        <v>0.1789</v>
      </c>
    </row>
    <row r="2622" spans="1:5" x14ac:dyDescent="0.25">
      <c r="A2622" s="439"/>
      <c r="B2622" s="449">
        <v>97316</v>
      </c>
      <c r="C2622" s="439" t="s">
        <v>11436</v>
      </c>
      <c r="D2622" s="449" t="s">
        <v>60</v>
      </c>
      <c r="E2622" s="451">
        <v>0.1963</v>
      </c>
    </row>
    <row r="2623" spans="1:5" x14ac:dyDescent="0.25">
      <c r="A2623" s="439"/>
      <c r="B2623" s="449">
        <v>97317</v>
      </c>
      <c r="C2623" s="439" t="s">
        <v>11437</v>
      </c>
      <c r="D2623" s="449" t="s">
        <v>60</v>
      </c>
      <c r="E2623" s="451">
        <v>0.20849999999999999</v>
      </c>
    </row>
    <row r="2624" spans="1:5" x14ac:dyDescent="0.25">
      <c r="A2624" s="439"/>
      <c r="B2624" s="449">
        <v>97318</v>
      </c>
      <c r="C2624" s="439" t="s">
        <v>11438</v>
      </c>
      <c r="D2624" s="449" t="s">
        <v>60</v>
      </c>
      <c r="E2624" s="451">
        <v>0.23330000000000001</v>
      </c>
    </row>
    <row r="2625" spans="1:5" x14ac:dyDescent="0.25">
      <c r="A2625" s="439"/>
      <c r="B2625" s="449">
        <v>97319</v>
      </c>
      <c r="C2625" s="439" t="s">
        <v>11439</v>
      </c>
      <c r="D2625" s="449" t="s">
        <v>60</v>
      </c>
      <c r="E2625" s="451">
        <v>0.25690000000000002</v>
      </c>
    </row>
    <row r="2626" spans="1:5" x14ac:dyDescent="0.25">
      <c r="A2626" s="439"/>
      <c r="B2626" s="449">
        <v>97320</v>
      </c>
      <c r="C2626" s="439" t="s">
        <v>11440</v>
      </c>
      <c r="D2626" s="449" t="s">
        <v>60</v>
      </c>
      <c r="E2626" s="451">
        <v>0.26390000000000002</v>
      </c>
    </row>
    <row r="2627" spans="1:5" x14ac:dyDescent="0.25">
      <c r="A2627" s="439"/>
      <c r="B2627" s="449">
        <v>97321</v>
      </c>
      <c r="C2627" s="439" t="s">
        <v>11441</v>
      </c>
      <c r="D2627" s="449" t="s">
        <v>60</v>
      </c>
      <c r="E2627" s="451">
        <v>0.2858</v>
      </c>
    </row>
    <row r="2628" spans="1:5" x14ac:dyDescent="0.25">
      <c r="A2628" s="439"/>
      <c r="B2628" s="449">
        <v>97322</v>
      </c>
      <c r="C2628" s="439" t="s">
        <v>11442</v>
      </c>
      <c r="D2628" s="449" t="s">
        <v>60</v>
      </c>
      <c r="E2628" s="451">
        <v>0.26390000000000002</v>
      </c>
    </row>
    <row r="2629" spans="1:5" x14ac:dyDescent="0.25">
      <c r="A2629" s="439"/>
      <c r="B2629" s="449">
        <v>97313</v>
      </c>
      <c r="C2629" s="439" t="s">
        <v>11443</v>
      </c>
      <c r="D2629" s="449" t="s">
        <v>60</v>
      </c>
      <c r="E2629" s="451">
        <v>0.14360000000000001</v>
      </c>
    </row>
    <row r="2630" spans="1:5" x14ac:dyDescent="0.25">
      <c r="A2630" s="439"/>
      <c r="B2630" s="449">
        <v>97323</v>
      </c>
      <c r="C2630" s="439" t="s">
        <v>11444</v>
      </c>
      <c r="D2630" s="449" t="s">
        <v>60</v>
      </c>
      <c r="E2630" s="451">
        <v>0.26669999999999999</v>
      </c>
    </row>
    <row r="2631" spans="1:5" x14ac:dyDescent="0.25">
      <c r="A2631" s="439"/>
      <c r="B2631" s="449">
        <v>97324</v>
      </c>
      <c r="C2631" s="439" t="s">
        <v>11445</v>
      </c>
      <c r="D2631" s="449" t="s">
        <v>60</v>
      </c>
      <c r="E2631" s="451">
        <v>0.25779999999999997</v>
      </c>
    </row>
    <row r="2632" spans="1:5" x14ac:dyDescent="0.25">
      <c r="A2632" s="439"/>
      <c r="B2632" s="449">
        <v>97314</v>
      </c>
      <c r="C2632" s="439" t="s">
        <v>11446</v>
      </c>
      <c r="D2632" s="449" t="s">
        <v>60</v>
      </c>
      <c r="E2632" s="451">
        <v>0.16139999999999999</v>
      </c>
    </row>
    <row r="2633" spans="1:5" x14ac:dyDescent="0.25">
      <c r="A2633" s="439"/>
      <c r="B2633" s="449">
        <v>97325</v>
      </c>
      <c r="C2633" s="439" t="s">
        <v>11447</v>
      </c>
      <c r="D2633" s="449" t="s">
        <v>60</v>
      </c>
      <c r="E2633" s="451">
        <v>0.2477</v>
      </c>
    </row>
    <row r="2634" spans="1:5" x14ac:dyDescent="0.25">
      <c r="A2634" s="439"/>
      <c r="B2634" s="449">
        <v>103517</v>
      </c>
      <c r="C2634" s="439" t="s">
        <v>14149</v>
      </c>
      <c r="D2634" s="449" t="s">
        <v>60</v>
      </c>
      <c r="E2634" s="451">
        <v>1.46E-2</v>
      </c>
    </row>
    <row r="2635" spans="1:5" x14ac:dyDescent="0.25">
      <c r="A2635" s="439"/>
      <c r="B2635" s="449">
        <v>103519</v>
      </c>
      <c r="C2635" s="439" t="s">
        <v>14150</v>
      </c>
      <c r="D2635" s="449" t="s">
        <v>60</v>
      </c>
      <c r="E2635" s="451">
        <v>0.43359999999999999</v>
      </c>
    </row>
    <row r="2636" spans="1:5" x14ac:dyDescent="0.25">
      <c r="A2636" s="439"/>
      <c r="B2636" s="449">
        <v>103523</v>
      </c>
      <c r="C2636" s="439" t="s">
        <v>14151</v>
      </c>
      <c r="D2636" s="449" t="s">
        <v>60</v>
      </c>
      <c r="E2636" s="451">
        <v>1.17E-2</v>
      </c>
    </row>
    <row r="2637" spans="1:5" x14ac:dyDescent="0.25">
      <c r="A2637" s="439"/>
      <c r="B2637" s="449">
        <v>103520</v>
      </c>
      <c r="C2637" s="439" t="s">
        <v>14152</v>
      </c>
      <c r="D2637" s="449" t="s">
        <v>60</v>
      </c>
      <c r="E2637" s="451">
        <v>2.3E-3</v>
      </c>
    </row>
    <row r="2638" spans="1:5" x14ac:dyDescent="0.25">
      <c r="A2638" s="439"/>
      <c r="B2638" s="449">
        <v>103521</v>
      </c>
      <c r="C2638" s="439" t="s">
        <v>14153</v>
      </c>
      <c r="D2638" s="449" t="s">
        <v>60</v>
      </c>
      <c r="E2638" s="451">
        <v>2.3999999999999998E-3</v>
      </c>
    </row>
    <row r="2639" spans="1:5" x14ac:dyDescent="0.25">
      <c r="A2639" s="439"/>
      <c r="B2639" s="449">
        <v>103522</v>
      </c>
      <c r="C2639" s="439" t="s">
        <v>14154</v>
      </c>
      <c r="D2639" s="449" t="s">
        <v>60</v>
      </c>
      <c r="E2639" s="451">
        <v>1.72E-2</v>
      </c>
    </row>
    <row r="2640" spans="1:5" x14ac:dyDescent="0.25">
      <c r="A2640" s="439"/>
      <c r="B2640" s="449">
        <v>97062</v>
      </c>
      <c r="C2640" s="439" t="s">
        <v>4820</v>
      </c>
      <c r="D2640" s="449" t="s">
        <v>71</v>
      </c>
      <c r="E2640" s="451">
        <v>0.44529999999999997</v>
      </c>
    </row>
    <row r="2641" spans="1:5" x14ac:dyDescent="0.25">
      <c r="A2641" s="439"/>
      <c r="B2641" s="449">
        <v>97040</v>
      </c>
      <c r="C2641" s="439" t="s">
        <v>4815</v>
      </c>
      <c r="D2641" s="449" t="s">
        <v>71</v>
      </c>
      <c r="E2641" s="451">
        <v>0.71379999999999999</v>
      </c>
    </row>
    <row r="2642" spans="1:5" x14ac:dyDescent="0.25">
      <c r="A2642" s="439"/>
      <c r="B2642" s="449">
        <v>97041</v>
      </c>
      <c r="C2642" s="439" t="s">
        <v>4816</v>
      </c>
      <c r="D2642" s="449" t="s">
        <v>71</v>
      </c>
      <c r="E2642" s="451">
        <v>0.26229999999999998</v>
      </c>
    </row>
    <row r="2643" spans="1:5" x14ac:dyDescent="0.25">
      <c r="A2643" s="439"/>
      <c r="B2643" s="449">
        <v>97039</v>
      </c>
      <c r="C2643" s="439" t="s">
        <v>4814</v>
      </c>
      <c r="D2643" s="449" t="s">
        <v>71</v>
      </c>
      <c r="E2643" s="451">
        <v>0.27079999999999999</v>
      </c>
    </row>
    <row r="2644" spans="1:5" x14ac:dyDescent="0.25">
      <c r="A2644" s="439"/>
      <c r="B2644" s="449">
        <v>97032</v>
      </c>
      <c r="C2644" s="439" t="s">
        <v>4811</v>
      </c>
      <c r="D2644" s="449" t="s">
        <v>73</v>
      </c>
      <c r="E2644" s="451">
        <v>0.32319999999999999</v>
      </c>
    </row>
    <row r="2645" spans="1:5" x14ac:dyDescent="0.25">
      <c r="A2645" s="439"/>
      <c r="B2645" s="449">
        <v>97031</v>
      </c>
      <c r="C2645" s="439" t="s">
        <v>4810</v>
      </c>
      <c r="D2645" s="449" t="s">
        <v>73</v>
      </c>
      <c r="E2645" s="451">
        <v>0.1991</v>
      </c>
    </row>
    <row r="2646" spans="1:5" x14ac:dyDescent="0.25">
      <c r="A2646" s="439"/>
      <c r="B2646" s="449">
        <v>97034</v>
      </c>
      <c r="C2646" s="439" t="s">
        <v>4813</v>
      </c>
      <c r="D2646" s="449" t="s">
        <v>73</v>
      </c>
      <c r="E2646" s="451">
        <v>0.43020000000000003</v>
      </c>
    </row>
    <row r="2647" spans="1:5" x14ac:dyDescent="0.25">
      <c r="A2647" s="439"/>
      <c r="B2647" s="449">
        <v>97033</v>
      </c>
      <c r="C2647" s="439" t="s">
        <v>4812</v>
      </c>
      <c r="D2647" s="449" t="s">
        <v>73</v>
      </c>
      <c r="E2647" s="451">
        <v>0.28060000000000002</v>
      </c>
    </row>
    <row r="2648" spans="1:5" x14ac:dyDescent="0.25">
      <c r="A2648" s="439"/>
      <c r="B2648" s="449">
        <v>97014</v>
      </c>
      <c r="C2648" s="439" t="s">
        <v>4805</v>
      </c>
      <c r="D2648" s="449" t="s">
        <v>73</v>
      </c>
      <c r="E2648" s="451">
        <v>0.25840000000000002</v>
      </c>
    </row>
    <row r="2649" spans="1:5" x14ac:dyDescent="0.25">
      <c r="A2649" s="439"/>
      <c r="B2649" s="449">
        <v>97015</v>
      </c>
      <c r="C2649" s="439" t="s">
        <v>4806</v>
      </c>
      <c r="D2649" s="449" t="s">
        <v>73</v>
      </c>
      <c r="E2649" s="451">
        <v>0.3135</v>
      </c>
    </row>
    <row r="2650" spans="1:5" x14ac:dyDescent="0.25">
      <c r="A2650" s="439"/>
      <c r="B2650" s="449">
        <v>97013</v>
      </c>
      <c r="C2650" s="439" t="s">
        <v>4804</v>
      </c>
      <c r="D2650" s="449" t="s">
        <v>73</v>
      </c>
      <c r="E2650" s="451">
        <v>0.19109999999999999</v>
      </c>
    </row>
    <row r="2651" spans="1:5" x14ac:dyDescent="0.25">
      <c r="A2651" s="439"/>
      <c r="B2651" s="449">
        <v>97017</v>
      </c>
      <c r="C2651" s="439" t="s">
        <v>4808</v>
      </c>
      <c r="D2651" s="449" t="s">
        <v>73</v>
      </c>
      <c r="E2651" s="451">
        <v>0.29880000000000001</v>
      </c>
    </row>
    <row r="2652" spans="1:5" x14ac:dyDescent="0.25">
      <c r="A2652" s="439"/>
      <c r="B2652" s="449">
        <v>97018</v>
      </c>
      <c r="C2652" s="439" t="s">
        <v>4809</v>
      </c>
      <c r="D2652" s="449" t="s">
        <v>73</v>
      </c>
      <c r="E2652" s="451">
        <v>0.35799999999999998</v>
      </c>
    </row>
    <row r="2653" spans="1:5" x14ac:dyDescent="0.25">
      <c r="A2653" s="439"/>
      <c r="B2653" s="449">
        <v>97016</v>
      </c>
      <c r="C2653" s="439" t="s">
        <v>4807</v>
      </c>
      <c r="D2653" s="449" t="s">
        <v>73</v>
      </c>
      <c r="E2653" s="451">
        <v>0.22409999999999999</v>
      </c>
    </row>
    <row r="2654" spans="1:5" x14ac:dyDescent="0.25">
      <c r="A2654" s="439"/>
      <c r="B2654" s="449">
        <v>104990</v>
      </c>
      <c r="C2654" s="439" t="s">
        <v>5744</v>
      </c>
      <c r="D2654" s="449" t="s">
        <v>73</v>
      </c>
      <c r="E2654" s="451">
        <v>0.52480000000000004</v>
      </c>
    </row>
    <row r="2655" spans="1:5" x14ac:dyDescent="0.25">
      <c r="A2655" s="439"/>
      <c r="B2655" s="449">
        <v>97054</v>
      </c>
      <c r="C2655" s="439" t="s">
        <v>4819</v>
      </c>
      <c r="D2655" s="449" t="s">
        <v>60</v>
      </c>
      <c r="E2655" s="451">
        <v>0.38829999999999998</v>
      </c>
    </row>
    <row r="2656" spans="1:5" x14ac:dyDescent="0.25">
      <c r="A2656" s="439"/>
      <c r="B2656" s="449">
        <v>97063</v>
      </c>
      <c r="C2656" s="439" t="s">
        <v>4821</v>
      </c>
      <c r="D2656" s="449" t="s">
        <v>71</v>
      </c>
      <c r="E2656" s="451">
        <v>1</v>
      </c>
    </row>
    <row r="2657" spans="1:5" x14ac:dyDescent="0.25">
      <c r="A2657" s="439"/>
      <c r="B2657" s="449">
        <v>97065</v>
      </c>
      <c r="C2657" s="439" t="s">
        <v>4823</v>
      </c>
      <c r="D2657" s="449" t="s">
        <v>84</v>
      </c>
      <c r="E2657" s="451">
        <v>1</v>
      </c>
    </row>
    <row r="2658" spans="1:5" x14ac:dyDescent="0.25">
      <c r="A2658" s="439"/>
      <c r="B2658" s="449">
        <v>97064</v>
      </c>
      <c r="C2658" s="439" t="s">
        <v>4822</v>
      </c>
      <c r="D2658" s="449" t="s">
        <v>73</v>
      </c>
      <c r="E2658" s="451">
        <v>1</v>
      </c>
    </row>
    <row r="2659" spans="1:5" x14ac:dyDescent="0.25">
      <c r="A2659" s="439"/>
      <c r="B2659" s="449">
        <v>97067</v>
      </c>
      <c r="C2659" s="439" t="s">
        <v>4825</v>
      </c>
      <c r="D2659" s="449" t="s">
        <v>73</v>
      </c>
      <c r="E2659" s="451">
        <v>0.2928</v>
      </c>
    </row>
    <row r="2660" spans="1:5" x14ac:dyDescent="0.25">
      <c r="A2660" s="439"/>
      <c r="B2660" s="449">
        <v>97048</v>
      </c>
      <c r="C2660" s="439" t="s">
        <v>4818</v>
      </c>
      <c r="D2660" s="449" t="s">
        <v>71</v>
      </c>
      <c r="E2660" s="451">
        <v>0.33329999999999999</v>
      </c>
    </row>
    <row r="2661" spans="1:5" x14ac:dyDescent="0.25">
      <c r="A2661" s="439"/>
      <c r="B2661" s="449">
        <v>97047</v>
      </c>
      <c r="C2661" s="439" t="s">
        <v>4817</v>
      </c>
      <c r="D2661" s="449" t="s">
        <v>71</v>
      </c>
      <c r="E2661" s="451">
        <v>0.33329999999999999</v>
      </c>
    </row>
    <row r="2662" spans="1:5" x14ac:dyDescent="0.25">
      <c r="A2662" s="439"/>
      <c r="B2662" s="449">
        <v>97046</v>
      </c>
      <c r="C2662" s="439" t="s">
        <v>6105</v>
      </c>
      <c r="D2662" s="449" t="s">
        <v>71</v>
      </c>
      <c r="E2662" s="451">
        <v>0.33329999999999999</v>
      </c>
    </row>
    <row r="2663" spans="1:5" x14ac:dyDescent="0.25">
      <c r="A2663" s="439"/>
      <c r="B2663" s="449">
        <v>104989</v>
      </c>
      <c r="C2663" s="439" t="s">
        <v>5743</v>
      </c>
      <c r="D2663" s="449" t="s">
        <v>60</v>
      </c>
      <c r="E2663" s="451">
        <v>0.73660000000000003</v>
      </c>
    </row>
    <row r="2664" spans="1:5" x14ac:dyDescent="0.25">
      <c r="A2664" s="439"/>
      <c r="B2664" s="449">
        <v>97066</v>
      </c>
      <c r="C2664" s="439" t="s">
        <v>4824</v>
      </c>
      <c r="D2664" s="449" t="s">
        <v>71</v>
      </c>
      <c r="E2664" s="451">
        <v>0.38700000000000001</v>
      </c>
    </row>
    <row r="2665" spans="1:5" x14ac:dyDescent="0.25">
      <c r="A2665" s="439"/>
      <c r="B2665" s="449">
        <v>95946</v>
      </c>
      <c r="C2665" s="439" t="s">
        <v>1872</v>
      </c>
      <c r="D2665" s="449" t="s">
        <v>81</v>
      </c>
      <c r="E2665" s="451">
        <v>0.25469999999999998</v>
      </c>
    </row>
    <row r="2666" spans="1:5" x14ac:dyDescent="0.25">
      <c r="A2666" s="439"/>
      <c r="B2666" s="449">
        <v>95947</v>
      </c>
      <c r="C2666" s="439" t="s">
        <v>1873</v>
      </c>
      <c r="D2666" s="449" t="s">
        <v>81</v>
      </c>
      <c r="E2666" s="451">
        <v>0.15160000000000001</v>
      </c>
    </row>
    <row r="2667" spans="1:5" x14ac:dyDescent="0.25">
      <c r="A2667" s="439"/>
      <c r="B2667" s="449">
        <v>95948</v>
      </c>
      <c r="C2667" s="439" t="s">
        <v>1874</v>
      </c>
      <c r="D2667" s="449" t="s">
        <v>81</v>
      </c>
      <c r="E2667" s="451">
        <v>3.1600000000000003E-2</v>
      </c>
    </row>
    <row r="2668" spans="1:5" x14ac:dyDescent="0.25">
      <c r="A2668" s="439"/>
      <c r="B2668" s="449">
        <v>95944</v>
      </c>
      <c r="C2668" s="439" t="s">
        <v>1870</v>
      </c>
      <c r="D2668" s="449" t="s">
        <v>81</v>
      </c>
      <c r="E2668" s="451">
        <v>0.51759999999999995</v>
      </c>
    </row>
    <row r="2669" spans="1:5" x14ac:dyDescent="0.25">
      <c r="A2669" s="439"/>
      <c r="B2669" s="449">
        <v>95945</v>
      </c>
      <c r="C2669" s="439" t="s">
        <v>1871</v>
      </c>
      <c r="D2669" s="449" t="s">
        <v>81</v>
      </c>
      <c r="E2669" s="451">
        <v>0.37590000000000001</v>
      </c>
    </row>
    <row r="2670" spans="1:5" x14ac:dyDescent="0.25">
      <c r="A2670" s="439"/>
      <c r="B2670" s="449">
        <v>95943</v>
      </c>
      <c r="C2670" s="439" t="s">
        <v>1869</v>
      </c>
      <c r="D2670" s="449" t="s">
        <v>81</v>
      </c>
      <c r="E2670" s="451">
        <v>0.60519999999999996</v>
      </c>
    </row>
    <row r="2671" spans="1:5" x14ac:dyDescent="0.25">
      <c r="A2671" s="439"/>
      <c r="B2671" s="449">
        <v>102077</v>
      </c>
      <c r="C2671" s="439" t="s">
        <v>10758</v>
      </c>
      <c r="D2671" s="449" t="s">
        <v>84</v>
      </c>
      <c r="E2671" s="451">
        <v>0.39550000000000002</v>
      </c>
    </row>
    <row r="2672" spans="1:5" x14ac:dyDescent="0.25">
      <c r="A2672" s="439"/>
      <c r="B2672" s="449">
        <v>102073</v>
      </c>
      <c r="C2672" s="439" t="s">
        <v>10759</v>
      </c>
      <c r="D2672" s="449" t="s">
        <v>84</v>
      </c>
      <c r="E2672" s="451">
        <v>0.36299999999999999</v>
      </c>
    </row>
    <row r="2673" spans="1:5" x14ac:dyDescent="0.25">
      <c r="A2673" s="439"/>
      <c r="B2673" s="449">
        <v>102079</v>
      </c>
      <c r="C2673" s="439" t="s">
        <v>12747</v>
      </c>
      <c r="D2673" s="449" t="s">
        <v>84</v>
      </c>
      <c r="E2673" s="451">
        <v>0.37930000000000003</v>
      </c>
    </row>
    <row r="2674" spans="1:5" x14ac:dyDescent="0.25">
      <c r="A2674" s="439"/>
      <c r="B2674" s="449">
        <v>102075</v>
      </c>
      <c r="C2674" s="439" t="s">
        <v>12748</v>
      </c>
      <c r="D2674" s="449" t="s">
        <v>84</v>
      </c>
      <c r="E2674" s="451">
        <v>0.34410000000000002</v>
      </c>
    </row>
    <row r="2675" spans="1:5" x14ac:dyDescent="0.25">
      <c r="A2675" s="439"/>
      <c r="B2675" s="449">
        <v>102078</v>
      </c>
      <c r="C2675" s="439" t="s">
        <v>12749</v>
      </c>
      <c r="D2675" s="449" t="s">
        <v>84</v>
      </c>
      <c r="E2675" s="451">
        <v>0.37709999999999999</v>
      </c>
    </row>
    <row r="2676" spans="1:5" x14ac:dyDescent="0.25">
      <c r="A2676" s="439"/>
      <c r="B2676" s="449">
        <v>102074</v>
      </c>
      <c r="C2676" s="439" t="s">
        <v>12750</v>
      </c>
      <c r="D2676" s="449" t="s">
        <v>84</v>
      </c>
      <c r="E2676" s="451">
        <v>0.34189999999999998</v>
      </c>
    </row>
    <row r="2677" spans="1:5" x14ac:dyDescent="0.25">
      <c r="A2677" s="439"/>
      <c r="B2677" s="449">
        <v>102080</v>
      </c>
      <c r="C2677" s="439" t="s">
        <v>12751</v>
      </c>
      <c r="D2677" s="449" t="s">
        <v>84</v>
      </c>
      <c r="E2677" s="451">
        <v>0.34689999999999999</v>
      </c>
    </row>
    <row r="2678" spans="1:5" x14ac:dyDescent="0.25">
      <c r="A2678" s="439"/>
      <c r="B2678" s="449">
        <v>102076</v>
      </c>
      <c r="C2678" s="439" t="s">
        <v>12752</v>
      </c>
      <c r="D2678" s="449" t="s">
        <v>84</v>
      </c>
      <c r="E2678" s="451">
        <v>0.32629999999999998</v>
      </c>
    </row>
    <row r="2679" spans="1:5" x14ac:dyDescent="0.25">
      <c r="A2679" s="439"/>
      <c r="B2679" s="449">
        <v>102089</v>
      </c>
      <c r="C2679" s="439" t="s">
        <v>1794</v>
      </c>
      <c r="D2679" s="449" t="s">
        <v>71</v>
      </c>
      <c r="E2679" s="451">
        <v>0.1721</v>
      </c>
    </row>
    <row r="2680" spans="1:5" x14ac:dyDescent="0.25">
      <c r="A2680" s="439"/>
      <c r="B2680" s="449">
        <v>102090</v>
      </c>
      <c r="C2680" s="439" t="s">
        <v>1795</v>
      </c>
      <c r="D2680" s="449" t="s">
        <v>71</v>
      </c>
      <c r="E2680" s="451">
        <v>0.24</v>
      </c>
    </row>
    <row r="2681" spans="1:5" x14ac:dyDescent="0.25">
      <c r="A2681" s="439"/>
      <c r="B2681" s="449">
        <v>102086</v>
      </c>
      <c r="C2681" s="439" t="s">
        <v>1791</v>
      </c>
      <c r="D2681" s="449" t="s">
        <v>71</v>
      </c>
      <c r="E2681" s="451">
        <v>0.15570000000000001</v>
      </c>
    </row>
    <row r="2682" spans="1:5" x14ac:dyDescent="0.25">
      <c r="A2682" s="439"/>
      <c r="B2682" s="449">
        <v>102087</v>
      </c>
      <c r="C2682" s="439" t="s">
        <v>1792</v>
      </c>
      <c r="D2682" s="449" t="s">
        <v>71</v>
      </c>
      <c r="E2682" s="451">
        <v>0.20610000000000001</v>
      </c>
    </row>
    <row r="2683" spans="1:5" x14ac:dyDescent="0.25">
      <c r="A2683" s="439"/>
      <c r="B2683" s="449">
        <v>102091</v>
      </c>
      <c r="C2683" s="439" t="s">
        <v>1796</v>
      </c>
      <c r="D2683" s="449" t="s">
        <v>71</v>
      </c>
      <c r="E2683" s="451">
        <v>0.15310000000000001</v>
      </c>
    </row>
    <row r="2684" spans="1:5" x14ac:dyDescent="0.25">
      <c r="A2684" s="439"/>
      <c r="B2684" s="449">
        <v>102088</v>
      </c>
      <c r="C2684" s="439" t="s">
        <v>1793</v>
      </c>
      <c r="D2684" s="449" t="s">
        <v>71</v>
      </c>
      <c r="E2684" s="451">
        <v>0.1704</v>
      </c>
    </row>
    <row r="2685" spans="1:5" x14ac:dyDescent="0.25">
      <c r="A2685" s="439"/>
      <c r="B2685" s="449">
        <v>101997</v>
      </c>
      <c r="C2685" s="439" t="s">
        <v>1739</v>
      </c>
      <c r="D2685" s="449" t="s">
        <v>71</v>
      </c>
      <c r="E2685" s="451">
        <v>0.17910000000000001</v>
      </c>
    </row>
    <row r="2686" spans="1:5" x14ac:dyDescent="0.25">
      <c r="A2686" s="439"/>
      <c r="B2686" s="449">
        <v>101998</v>
      </c>
      <c r="C2686" s="439" t="s">
        <v>1740</v>
      </c>
      <c r="D2686" s="449" t="s">
        <v>71</v>
      </c>
      <c r="E2686" s="451">
        <v>0.25</v>
      </c>
    </row>
    <row r="2687" spans="1:5" x14ac:dyDescent="0.25">
      <c r="A2687" s="439"/>
      <c r="B2687" s="449">
        <v>101999</v>
      </c>
      <c r="C2687" s="439" t="s">
        <v>1741</v>
      </c>
      <c r="D2687" s="449" t="s">
        <v>71</v>
      </c>
      <c r="E2687" s="451">
        <v>0.13389999999999999</v>
      </c>
    </row>
    <row r="2688" spans="1:5" x14ac:dyDescent="0.25">
      <c r="A2688" s="439"/>
      <c r="B2688" s="449">
        <v>101994</v>
      </c>
      <c r="C2688" s="439" t="s">
        <v>1736</v>
      </c>
      <c r="D2688" s="449" t="s">
        <v>71</v>
      </c>
      <c r="E2688" s="451">
        <v>0.14829999999999999</v>
      </c>
    </row>
    <row r="2689" spans="1:5" x14ac:dyDescent="0.25">
      <c r="A2689" s="439"/>
      <c r="B2689" s="449">
        <v>101995</v>
      </c>
      <c r="C2689" s="439" t="s">
        <v>1737</v>
      </c>
      <c r="D2689" s="449" t="s">
        <v>71</v>
      </c>
      <c r="E2689" s="451">
        <v>0.19769999999999999</v>
      </c>
    </row>
    <row r="2690" spans="1:5" x14ac:dyDescent="0.25">
      <c r="A2690" s="439"/>
      <c r="B2690" s="449">
        <v>101996</v>
      </c>
      <c r="C2690" s="439" t="s">
        <v>1738</v>
      </c>
      <c r="D2690" s="449" t="s">
        <v>71</v>
      </c>
      <c r="E2690" s="451">
        <v>0.1595</v>
      </c>
    </row>
    <row r="2691" spans="1:5" x14ac:dyDescent="0.25">
      <c r="A2691" s="439"/>
      <c r="B2691" s="449">
        <v>101991</v>
      </c>
      <c r="C2691" s="439" t="s">
        <v>1733</v>
      </c>
      <c r="D2691" s="449" t="s">
        <v>71</v>
      </c>
      <c r="E2691" s="451">
        <v>0.18160000000000001</v>
      </c>
    </row>
    <row r="2692" spans="1:5" x14ac:dyDescent="0.25">
      <c r="A2692" s="439"/>
      <c r="B2692" s="449">
        <v>101992</v>
      </c>
      <c r="C2692" s="439" t="s">
        <v>1734</v>
      </c>
      <c r="D2692" s="449" t="s">
        <v>71</v>
      </c>
      <c r="E2692" s="451">
        <v>0.2515</v>
      </c>
    </row>
    <row r="2693" spans="1:5" x14ac:dyDescent="0.25">
      <c r="A2693" s="439"/>
      <c r="B2693" s="449">
        <v>101993</v>
      </c>
      <c r="C2693" s="439" t="s">
        <v>1735</v>
      </c>
      <c r="D2693" s="449" t="s">
        <v>71</v>
      </c>
      <c r="E2693" s="451">
        <v>0.1401</v>
      </c>
    </row>
    <row r="2694" spans="1:5" x14ac:dyDescent="0.25">
      <c r="A2694" s="439"/>
      <c r="B2694" s="449">
        <v>101988</v>
      </c>
      <c r="C2694" s="439" t="s">
        <v>1730</v>
      </c>
      <c r="D2694" s="449" t="s">
        <v>71</v>
      </c>
      <c r="E2694" s="451">
        <v>0.17019999999999999</v>
      </c>
    </row>
    <row r="2695" spans="1:5" x14ac:dyDescent="0.25">
      <c r="A2695" s="439"/>
      <c r="B2695" s="449">
        <v>101989</v>
      </c>
      <c r="C2695" s="439" t="s">
        <v>1731</v>
      </c>
      <c r="D2695" s="449" t="s">
        <v>71</v>
      </c>
      <c r="E2695" s="451">
        <v>0.22320000000000001</v>
      </c>
    </row>
    <row r="2696" spans="1:5" x14ac:dyDescent="0.25">
      <c r="A2696" s="439"/>
      <c r="B2696" s="449">
        <v>101990</v>
      </c>
      <c r="C2696" s="439" t="s">
        <v>1732</v>
      </c>
      <c r="D2696" s="449" t="s">
        <v>71</v>
      </c>
      <c r="E2696" s="451">
        <v>0.17180000000000001</v>
      </c>
    </row>
    <row r="2697" spans="1:5" x14ac:dyDescent="0.25">
      <c r="A2697" s="439"/>
      <c r="B2697" s="449">
        <v>101985</v>
      </c>
      <c r="C2697" s="439" t="s">
        <v>1727</v>
      </c>
      <c r="D2697" s="449" t="s">
        <v>71</v>
      </c>
      <c r="E2697" s="451">
        <v>0.15759999999999999</v>
      </c>
    </row>
    <row r="2698" spans="1:5" x14ac:dyDescent="0.25">
      <c r="A2698" s="439"/>
      <c r="B2698" s="449">
        <v>101986</v>
      </c>
      <c r="C2698" s="439" t="s">
        <v>1728</v>
      </c>
      <c r="D2698" s="449" t="s">
        <v>71</v>
      </c>
      <c r="E2698" s="451">
        <v>0.22189999999999999</v>
      </c>
    </row>
    <row r="2699" spans="1:5" x14ac:dyDescent="0.25">
      <c r="A2699" s="439"/>
      <c r="B2699" s="449">
        <v>101987</v>
      </c>
      <c r="C2699" s="439" t="s">
        <v>1729</v>
      </c>
      <c r="D2699" s="449" t="s">
        <v>71</v>
      </c>
      <c r="E2699" s="451">
        <v>0.1522</v>
      </c>
    </row>
    <row r="2700" spans="1:5" x14ac:dyDescent="0.25">
      <c r="A2700" s="439"/>
      <c r="B2700" s="449">
        <v>101969</v>
      </c>
      <c r="C2700" s="439" t="s">
        <v>1718</v>
      </c>
      <c r="D2700" s="449" t="s">
        <v>71</v>
      </c>
      <c r="E2700" s="451">
        <v>0.14660000000000001</v>
      </c>
    </row>
    <row r="2701" spans="1:5" x14ac:dyDescent="0.25">
      <c r="A2701" s="439"/>
      <c r="B2701" s="449">
        <v>101971</v>
      </c>
      <c r="C2701" s="439" t="s">
        <v>1719</v>
      </c>
      <c r="D2701" s="449" t="s">
        <v>71</v>
      </c>
      <c r="E2701" s="451">
        <v>0.1951</v>
      </c>
    </row>
    <row r="2702" spans="1:5" x14ac:dyDescent="0.25">
      <c r="A2702" s="439"/>
      <c r="B2702" s="449">
        <v>101973</v>
      </c>
      <c r="C2702" s="439" t="s">
        <v>1720</v>
      </c>
      <c r="D2702" s="449" t="s">
        <v>71</v>
      </c>
      <c r="E2702" s="451">
        <v>0.1701</v>
      </c>
    </row>
    <row r="2703" spans="1:5" x14ac:dyDescent="0.25">
      <c r="A2703" s="439"/>
      <c r="B2703" s="449">
        <v>102072</v>
      </c>
      <c r="C2703" s="439" t="s">
        <v>1790</v>
      </c>
      <c r="D2703" s="449" t="s">
        <v>71</v>
      </c>
      <c r="E2703" s="451">
        <v>0.45879999999999999</v>
      </c>
    </row>
    <row r="2704" spans="1:5" x14ac:dyDescent="0.25">
      <c r="A2704" s="439"/>
      <c r="B2704" s="449">
        <v>102070</v>
      </c>
      <c r="C2704" s="439" t="s">
        <v>1788</v>
      </c>
      <c r="D2704" s="449" t="s">
        <v>71</v>
      </c>
      <c r="E2704" s="451">
        <v>0.43980000000000002</v>
      </c>
    </row>
    <row r="2705" spans="1:5" x14ac:dyDescent="0.25">
      <c r="A2705" s="439"/>
      <c r="B2705" s="449">
        <v>102071</v>
      </c>
      <c r="C2705" s="439" t="s">
        <v>1789</v>
      </c>
      <c r="D2705" s="449" t="s">
        <v>71</v>
      </c>
      <c r="E2705" s="451">
        <v>0.45810000000000001</v>
      </c>
    </row>
    <row r="2706" spans="1:5" x14ac:dyDescent="0.25">
      <c r="A2706" s="439"/>
      <c r="B2706" s="449">
        <v>102068</v>
      </c>
      <c r="C2706" s="439" t="s">
        <v>1786</v>
      </c>
      <c r="D2706" s="449" t="s">
        <v>71</v>
      </c>
      <c r="E2706" s="451">
        <v>0.54179999999999995</v>
      </c>
    </row>
    <row r="2707" spans="1:5" x14ac:dyDescent="0.25">
      <c r="A2707" s="439"/>
      <c r="B2707" s="449">
        <v>102069</v>
      </c>
      <c r="C2707" s="439" t="s">
        <v>1787</v>
      </c>
      <c r="D2707" s="449" t="s">
        <v>71</v>
      </c>
      <c r="E2707" s="451">
        <v>0.47539999999999999</v>
      </c>
    </row>
    <row r="2708" spans="1:5" x14ac:dyDescent="0.25">
      <c r="A2708" s="439"/>
      <c r="B2708" s="449">
        <v>102066</v>
      </c>
      <c r="C2708" s="439" t="s">
        <v>1784</v>
      </c>
      <c r="D2708" s="449" t="s">
        <v>71</v>
      </c>
      <c r="E2708" s="451">
        <v>0.4743</v>
      </c>
    </row>
    <row r="2709" spans="1:5" x14ac:dyDescent="0.25">
      <c r="A2709" s="439"/>
      <c r="B2709" s="449">
        <v>102067</v>
      </c>
      <c r="C2709" s="439" t="s">
        <v>1785</v>
      </c>
      <c r="D2709" s="449" t="s">
        <v>71</v>
      </c>
      <c r="E2709" s="451">
        <v>0.44319999999999998</v>
      </c>
    </row>
    <row r="2710" spans="1:5" x14ac:dyDescent="0.25">
      <c r="A2710" s="439"/>
      <c r="B2710" s="449">
        <v>102065</v>
      </c>
      <c r="C2710" s="439" t="s">
        <v>1783</v>
      </c>
      <c r="D2710" s="449" t="s">
        <v>71</v>
      </c>
      <c r="E2710" s="451">
        <v>0.43359999999999999</v>
      </c>
    </row>
    <row r="2711" spans="1:5" x14ac:dyDescent="0.25">
      <c r="A2711" s="439"/>
      <c r="B2711" s="449">
        <v>102063</v>
      </c>
      <c r="C2711" s="439" t="s">
        <v>1781</v>
      </c>
      <c r="D2711" s="449" t="s">
        <v>71</v>
      </c>
      <c r="E2711" s="451">
        <v>0.40839999999999999</v>
      </c>
    </row>
    <row r="2712" spans="1:5" x14ac:dyDescent="0.25">
      <c r="A2712" s="439"/>
      <c r="B2712" s="449">
        <v>102064</v>
      </c>
      <c r="C2712" s="439" t="s">
        <v>1782</v>
      </c>
      <c r="D2712" s="449" t="s">
        <v>71</v>
      </c>
      <c r="E2712" s="451">
        <v>0.42399999999999999</v>
      </c>
    </row>
    <row r="2713" spans="1:5" x14ac:dyDescent="0.25">
      <c r="A2713" s="439"/>
      <c r="B2713" s="449">
        <v>102061</v>
      </c>
      <c r="C2713" s="439" t="s">
        <v>1779</v>
      </c>
      <c r="D2713" s="449" t="s">
        <v>71</v>
      </c>
      <c r="E2713" s="451">
        <v>0.4995</v>
      </c>
    </row>
    <row r="2714" spans="1:5" x14ac:dyDescent="0.25">
      <c r="A2714" s="439"/>
      <c r="B2714" s="449">
        <v>102062</v>
      </c>
      <c r="C2714" s="439" t="s">
        <v>1780</v>
      </c>
      <c r="D2714" s="449" t="s">
        <v>71</v>
      </c>
      <c r="E2714" s="451">
        <v>0.4304</v>
      </c>
    </row>
    <row r="2715" spans="1:5" x14ac:dyDescent="0.25">
      <c r="A2715" s="439"/>
      <c r="B2715" s="449">
        <v>102059</v>
      </c>
      <c r="C2715" s="439" t="s">
        <v>1777</v>
      </c>
      <c r="D2715" s="449" t="s">
        <v>71</v>
      </c>
      <c r="E2715" s="451">
        <v>0.50490000000000002</v>
      </c>
    </row>
    <row r="2716" spans="1:5" x14ac:dyDescent="0.25">
      <c r="A2716" s="439"/>
      <c r="B2716" s="449">
        <v>102060</v>
      </c>
      <c r="C2716" s="439" t="s">
        <v>1778</v>
      </c>
      <c r="D2716" s="449" t="s">
        <v>71</v>
      </c>
      <c r="E2716" s="451">
        <v>0.47939999999999999</v>
      </c>
    </row>
    <row r="2717" spans="1:5" x14ac:dyDescent="0.25">
      <c r="A2717" s="439"/>
      <c r="B2717" s="449">
        <v>102052</v>
      </c>
      <c r="C2717" s="439" t="s">
        <v>1776</v>
      </c>
      <c r="D2717" s="449" t="s">
        <v>71</v>
      </c>
      <c r="E2717" s="451">
        <v>0.53010000000000002</v>
      </c>
    </row>
    <row r="2718" spans="1:5" x14ac:dyDescent="0.25">
      <c r="A2718" s="439"/>
      <c r="B2718" s="449">
        <v>102050</v>
      </c>
      <c r="C2718" s="439" t="s">
        <v>1774</v>
      </c>
      <c r="D2718" s="449" t="s">
        <v>71</v>
      </c>
      <c r="E2718" s="451">
        <v>0.49159999999999998</v>
      </c>
    </row>
    <row r="2719" spans="1:5" x14ac:dyDescent="0.25">
      <c r="A2719" s="439"/>
      <c r="B2719" s="449">
        <v>102051</v>
      </c>
      <c r="C2719" s="439" t="s">
        <v>1775</v>
      </c>
      <c r="D2719" s="449" t="s">
        <v>71</v>
      </c>
      <c r="E2719" s="451">
        <v>0.5151</v>
      </c>
    </row>
    <row r="2720" spans="1:5" x14ac:dyDescent="0.25">
      <c r="A2720" s="439"/>
      <c r="B2720" s="449">
        <v>102048</v>
      </c>
      <c r="C2720" s="439" t="s">
        <v>1772</v>
      </c>
      <c r="D2720" s="449" t="s">
        <v>71</v>
      </c>
      <c r="E2720" s="451">
        <v>0.5867</v>
      </c>
    </row>
    <row r="2721" spans="1:5" x14ac:dyDescent="0.25">
      <c r="A2721" s="439"/>
      <c r="B2721" s="449">
        <v>102049</v>
      </c>
      <c r="C2721" s="439" t="s">
        <v>1773</v>
      </c>
      <c r="D2721" s="449" t="s">
        <v>71</v>
      </c>
      <c r="E2721" s="451">
        <v>0.52649999999999997</v>
      </c>
    </row>
    <row r="2722" spans="1:5" x14ac:dyDescent="0.25">
      <c r="A2722" s="439"/>
      <c r="B2722" s="449">
        <v>102046</v>
      </c>
      <c r="C2722" s="439" t="s">
        <v>1770</v>
      </c>
      <c r="D2722" s="449" t="s">
        <v>71</v>
      </c>
      <c r="E2722" s="451">
        <v>0.4632</v>
      </c>
    </row>
    <row r="2723" spans="1:5" x14ac:dyDescent="0.25">
      <c r="A2723" s="439"/>
      <c r="B2723" s="449">
        <v>102047</v>
      </c>
      <c r="C2723" s="439" t="s">
        <v>1771</v>
      </c>
      <c r="D2723" s="449" t="s">
        <v>71</v>
      </c>
      <c r="E2723" s="451">
        <v>0.43209999999999998</v>
      </c>
    </row>
    <row r="2724" spans="1:5" x14ac:dyDescent="0.25">
      <c r="A2724" s="439"/>
      <c r="B2724" s="449">
        <v>102045</v>
      </c>
      <c r="C2724" s="439" t="s">
        <v>1769</v>
      </c>
      <c r="D2724" s="449" t="s">
        <v>71</v>
      </c>
      <c r="E2724" s="451">
        <v>0.47720000000000001</v>
      </c>
    </row>
    <row r="2725" spans="1:5" x14ac:dyDescent="0.25">
      <c r="A2725" s="439"/>
      <c r="B2725" s="449">
        <v>102043</v>
      </c>
      <c r="C2725" s="439" t="s">
        <v>1767</v>
      </c>
      <c r="D2725" s="449" t="s">
        <v>71</v>
      </c>
      <c r="E2725" s="451">
        <v>0.4481</v>
      </c>
    </row>
    <row r="2726" spans="1:5" x14ac:dyDescent="0.25">
      <c r="A2726" s="439"/>
      <c r="B2726" s="449">
        <v>102044</v>
      </c>
      <c r="C2726" s="439" t="s">
        <v>1768</v>
      </c>
      <c r="D2726" s="449" t="s">
        <v>71</v>
      </c>
      <c r="E2726" s="451">
        <v>0.46489999999999998</v>
      </c>
    </row>
    <row r="2727" spans="1:5" x14ac:dyDescent="0.25">
      <c r="A2727" s="439"/>
      <c r="B2727" s="449">
        <v>102041</v>
      </c>
      <c r="C2727" s="439" t="s">
        <v>1765</v>
      </c>
      <c r="D2727" s="449" t="s">
        <v>71</v>
      </c>
      <c r="E2727" s="451">
        <v>0.53459999999999996</v>
      </c>
    </row>
    <row r="2728" spans="1:5" x14ac:dyDescent="0.25">
      <c r="A2728" s="439"/>
      <c r="B2728" s="449">
        <v>102042</v>
      </c>
      <c r="C2728" s="439" t="s">
        <v>1766</v>
      </c>
      <c r="D2728" s="449" t="s">
        <v>71</v>
      </c>
      <c r="E2728" s="451">
        <v>0.4672</v>
      </c>
    </row>
    <row r="2729" spans="1:5" x14ac:dyDescent="0.25">
      <c r="A2729" s="439"/>
      <c r="B2729" s="449">
        <v>102039</v>
      </c>
      <c r="C2729" s="439" t="s">
        <v>1763</v>
      </c>
      <c r="D2729" s="449" t="s">
        <v>71</v>
      </c>
      <c r="E2729" s="451">
        <v>0.51470000000000005</v>
      </c>
    </row>
    <row r="2730" spans="1:5" x14ac:dyDescent="0.25">
      <c r="A2730" s="439"/>
      <c r="B2730" s="449">
        <v>102040</v>
      </c>
      <c r="C2730" s="439" t="s">
        <v>1764</v>
      </c>
      <c r="D2730" s="449" t="s">
        <v>71</v>
      </c>
      <c r="E2730" s="451">
        <v>0.49020000000000002</v>
      </c>
    </row>
    <row r="2731" spans="1:5" x14ac:dyDescent="0.25">
      <c r="A2731" s="439"/>
      <c r="B2731" s="449">
        <v>102038</v>
      </c>
      <c r="C2731" s="439" t="s">
        <v>1762</v>
      </c>
      <c r="D2731" s="449" t="s">
        <v>71</v>
      </c>
      <c r="E2731" s="451">
        <v>0.50439999999999996</v>
      </c>
    </row>
    <row r="2732" spans="1:5" x14ac:dyDescent="0.25">
      <c r="A2732" s="439"/>
      <c r="B2732" s="449">
        <v>102036</v>
      </c>
      <c r="C2732" s="439" t="s">
        <v>1760</v>
      </c>
      <c r="D2732" s="449" t="s">
        <v>71</v>
      </c>
      <c r="E2732" s="451">
        <v>0.47289999999999999</v>
      </c>
    </row>
    <row r="2733" spans="1:5" x14ac:dyDescent="0.25">
      <c r="A2733" s="439"/>
      <c r="B2733" s="449">
        <v>102037</v>
      </c>
      <c r="C2733" s="439" t="s">
        <v>1761</v>
      </c>
      <c r="D2733" s="449" t="s">
        <v>71</v>
      </c>
      <c r="E2733" s="451">
        <v>0.49220000000000003</v>
      </c>
    </row>
    <row r="2734" spans="1:5" x14ac:dyDescent="0.25">
      <c r="A2734" s="439"/>
      <c r="B2734" s="449">
        <v>102016</v>
      </c>
      <c r="C2734" s="439" t="s">
        <v>1758</v>
      </c>
      <c r="D2734" s="449" t="s">
        <v>71</v>
      </c>
      <c r="E2734" s="451">
        <v>0.57310000000000005</v>
      </c>
    </row>
    <row r="2735" spans="1:5" x14ac:dyDescent="0.25">
      <c r="A2735" s="439"/>
      <c r="B2735" s="449">
        <v>102017</v>
      </c>
      <c r="C2735" s="439" t="s">
        <v>1759</v>
      </c>
      <c r="D2735" s="449" t="s">
        <v>71</v>
      </c>
      <c r="E2735" s="451">
        <v>0.50670000000000004</v>
      </c>
    </row>
    <row r="2736" spans="1:5" x14ac:dyDescent="0.25">
      <c r="A2736" s="439"/>
      <c r="B2736" s="449">
        <v>102014</v>
      </c>
      <c r="C2736" s="439" t="s">
        <v>1756</v>
      </c>
      <c r="D2736" s="449" t="s">
        <v>71</v>
      </c>
      <c r="E2736" s="451">
        <v>0.47510000000000002</v>
      </c>
    </row>
    <row r="2737" spans="1:5" x14ac:dyDescent="0.25">
      <c r="A2737" s="439"/>
      <c r="B2737" s="449">
        <v>102015</v>
      </c>
      <c r="C2737" s="439" t="s">
        <v>1757</v>
      </c>
      <c r="D2737" s="449" t="s">
        <v>71</v>
      </c>
      <c r="E2737" s="451">
        <v>0.4521</v>
      </c>
    </row>
    <row r="2738" spans="1:5" x14ac:dyDescent="0.25">
      <c r="A2738" s="439"/>
      <c r="B2738" s="449">
        <v>102013</v>
      </c>
      <c r="C2738" s="439" t="s">
        <v>1755</v>
      </c>
      <c r="D2738" s="449" t="s">
        <v>71</v>
      </c>
      <c r="E2738" s="451">
        <v>0.47960000000000003</v>
      </c>
    </row>
    <row r="2739" spans="1:5" x14ac:dyDescent="0.25">
      <c r="A2739" s="439"/>
      <c r="B2739" s="449">
        <v>102011</v>
      </c>
      <c r="C2739" s="439" t="s">
        <v>1753</v>
      </c>
      <c r="D2739" s="449" t="s">
        <v>71</v>
      </c>
      <c r="E2739" s="451">
        <v>0.4536</v>
      </c>
    </row>
    <row r="2740" spans="1:5" x14ac:dyDescent="0.25">
      <c r="A2740" s="439"/>
      <c r="B2740" s="449">
        <v>102012</v>
      </c>
      <c r="C2740" s="439" t="s">
        <v>1754</v>
      </c>
      <c r="D2740" s="449" t="s">
        <v>71</v>
      </c>
      <c r="E2740" s="451">
        <v>0.46970000000000001</v>
      </c>
    </row>
    <row r="2741" spans="1:5" x14ac:dyDescent="0.25">
      <c r="A2741" s="439"/>
      <c r="B2741" s="449">
        <v>102009</v>
      </c>
      <c r="C2741" s="439" t="s">
        <v>1751</v>
      </c>
      <c r="D2741" s="449" t="s">
        <v>71</v>
      </c>
      <c r="E2741" s="451">
        <v>0.54500000000000004</v>
      </c>
    </row>
    <row r="2742" spans="1:5" x14ac:dyDescent="0.25">
      <c r="A2742" s="439"/>
      <c r="B2742" s="449">
        <v>102010</v>
      </c>
      <c r="C2742" s="439" t="s">
        <v>1752</v>
      </c>
      <c r="D2742" s="449" t="s">
        <v>71</v>
      </c>
      <c r="E2742" s="451">
        <v>0.47389999999999999</v>
      </c>
    </row>
    <row r="2743" spans="1:5" x14ac:dyDescent="0.25">
      <c r="A2743" s="439"/>
      <c r="B2743" s="449">
        <v>102007</v>
      </c>
      <c r="C2743" s="439" t="s">
        <v>1749</v>
      </c>
      <c r="D2743" s="449" t="s">
        <v>71</v>
      </c>
      <c r="E2743" s="451">
        <v>0.53810000000000002</v>
      </c>
    </row>
    <row r="2744" spans="1:5" x14ac:dyDescent="0.25">
      <c r="A2744" s="439"/>
      <c r="B2744" s="449">
        <v>102008</v>
      </c>
      <c r="C2744" s="439" t="s">
        <v>1750</v>
      </c>
      <c r="D2744" s="449" t="s">
        <v>71</v>
      </c>
      <c r="E2744" s="451">
        <v>0.51200000000000001</v>
      </c>
    </row>
    <row r="2745" spans="1:5" x14ac:dyDescent="0.25">
      <c r="A2745" s="439"/>
      <c r="B2745" s="449">
        <v>102006</v>
      </c>
      <c r="C2745" s="439" t="s">
        <v>1748</v>
      </c>
      <c r="D2745" s="449" t="s">
        <v>71</v>
      </c>
      <c r="E2745" s="451">
        <v>0.4839</v>
      </c>
    </row>
    <row r="2746" spans="1:5" x14ac:dyDescent="0.25">
      <c r="A2746" s="439"/>
      <c r="B2746" s="449">
        <v>102004</v>
      </c>
      <c r="C2746" s="439" t="s">
        <v>1746</v>
      </c>
      <c r="D2746" s="449" t="s">
        <v>71</v>
      </c>
      <c r="E2746" s="451">
        <v>0.45050000000000001</v>
      </c>
    </row>
    <row r="2747" spans="1:5" x14ac:dyDescent="0.25">
      <c r="A2747" s="439"/>
      <c r="B2747" s="449">
        <v>102005</v>
      </c>
      <c r="C2747" s="439" t="s">
        <v>1747</v>
      </c>
      <c r="D2747" s="449" t="s">
        <v>71</v>
      </c>
      <c r="E2747" s="451">
        <v>0.46889999999999998</v>
      </c>
    </row>
    <row r="2748" spans="1:5" x14ac:dyDescent="0.25">
      <c r="A2748" s="439"/>
      <c r="B2748" s="449">
        <v>102002</v>
      </c>
      <c r="C2748" s="439" t="s">
        <v>1744</v>
      </c>
      <c r="D2748" s="449" t="s">
        <v>71</v>
      </c>
      <c r="E2748" s="451">
        <v>0.55410000000000004</v>
      </c>
    </row>
    <row r="2749" spans="1:5" x14ac:dyDescent="0.25">
      <c r="A2749" s="439"/>
      <c r="B2749" s="449">
        <v>102003</v>
      </c>
      <c r="C2749" s="439" t="s">
        <v>1745</v>
      </c>
      <c r="D2749" s="449" t="s">
        <v>71</v>
      </c>
      <c r="E2749" s="451">
        <v>0.48420000000000002</v>
      </c>
    </row>
    <row r="2750" spans="1:5" x14ac:dyDescent="0.25">
      <c r="A2750" s="439"/>
      <c r="B2750" s="449">
        <v>102000</v>
      </c>
      <c r="C2750" s="439" t="s">
        <v>1742</v>
      </c>
      <c r="D2750" s="449" t="s">
        <v>71</v>
      </c>
      <c r="E2750" s="451">
        <v>0.50949999999999995</v>
      </c>
    </row>
    <row r="2751" spans="1:5" x14ac:dyDescent="0.25">
      <c r="A2751" s="439"/>
      <c r="B2751" s="449">
        <v>102001</v>
      </c>
      <c r="C2751" s="439" t="s">
        <v>1743</v>
      </c>
      <c r="D2751" s="449" t="s">
        <v>71</v>
      </c>
      <c r="E2751" s="451">
        <v>0.47339999999999999</v>
      </c>
    </row>
    <row r="2752" spans="1:5" x14ac:dyDescent="0.25">
      <c r="A2752" s="439"/>
      <c r="B2752" s="449">
        <v>101983</v>
      </c>
      <c r="C2752" s="439" t="s">
        <v>1726</v>
      </c>
      <c r="D2752" s="449" t="s">
        <v>71</v>
      </c>
      <c r="E2752" s="451">
        <v>0.46100000000000002</v>
      </c>
    </row>
    <row r="2753" spans="1:5" x14ac:dyDescent="0.25">
      <c r="A2753" s="439"/>
      <c r="B2753" s="449">
        <v>101981</v>
      </c>
      <c r="C2753" s="439" t="s">
        <v>1724</v>
      </c>
      <c r="D2753" s="449" t="s">
        <v>71</v>
      </c>
      <c r="E2753" s="451">
        <v>0.43430000000000002</v>
      </c>
    </row>
    <row r="2754" spans="1:5" x14ac:dyDescent="0.25">
      <c r="A2754" s="439"/>
      <c r="B2754" s="449">
        <v>101982</v>
      </c>
      <c r="C2754" s="439" t="s">
        <v>1725</v>
      </c>
      <c r="D2754" s="449" t="s">
        <v>71</v>
      </c>
      <c r="E2754" s="451">
        <v>0.4491</v>
      </c>
    </row>
    <row r="2755" spans="1:5" x14ac:dyDescent="0.25">
      <c r="A2755" s="439"/>
      <c r="B2755" s="449">
        <v>101977</v>
      </c>
      <c r="C2755" s="439" t="s">
        <v>1722</v>
      </c>
      <c r="D2755" s="449" t="s">
        <v>71</v>
      </c>
      <c r="E2755" s="451">
        <v>0.53039999999999998</v>
      </c>
    </row>
    <row r="2756" spans="1:5" x14ac:dyDescent="0.25">
      <c r="A2756" s="439"/>
      <c r="B2756" s="449">
        <v>101980</v>
      </c>
      <c r="C2756" s="439" t="s">
        <v>1723</v>
      </c>
      <c r="D2756" s="449" t="s">
        <v>71</v>
      </c>
      <c r="E2756" s="451">
        <v>0.45450000000000002</v>
      </c>
    </row>
    <row r="2757" spans="1:5" x14ac:dyDescent="0.25">
      <c r="A2757" s="439"/>
      <c r="B2757" s="449">
        <v>101974</v>
      </c>
      <c r="C2757" s="439" t="s">
        <v>1721</v>
      </c>
      <c r="D2757" s="449" t="s">
        <v>71</v>
      </c>
      <c r="E2757" s="451">
        <v>0.53480000000000005</v>
      </c>
    </row>
    <row r="2758" spans="1:5" x14ac:dyDescent="0.25">
      <c r="A2758" s="439"/>
      <c r="B2758" s="449">
        <v>101975</v>
      </c>
      <c r="C2758" s="439" t="s">
        <v>12753</v>
      </c>
      <c r="D2758" s="449" t="s">
        <v>71</v>
      </c>
      <c r="E2758" s="451">
        <v>0.50319999999999998</v>
      </c>
    </row>
    <row r="2759" spans="1:5" x14ac:dyDescent="0.25">
      <c r="A2759" s="439"/>
      <c r="B2759" s="449">
        <v>101114</v>
      </c>
      <c r="C2759" s="439" t="s">
        <v>3813</v>
      </c>
      <c r="D2759" s="449" t="s">
        <v>84</v>
      </c>
      <c r="E2759" s="451">
        <v>0.39219999999999999</v>
      </c>
    </row>
    <row r="2760" spans="1:5" x14ac:dyDescent="0.25">
      <c r="A2760" s="439"/>
      <c r="B2760" s="449">
        <v>101118</v>
      </c>
      <c r="C2760" s="439" t="s">
        <v>3817</v>
      </c>
      <c r="D2760" s="449" t="s">
        <v>84</v>
      </c>
      <c r="E2760" s="451">
        <v>0.36930000000000002</v>
      </c>
    </row>
    <row r="2761" spans="1:5" x14ac:dyDescent="0.25">
      <c r="A2761" s="439"/>
      <c r="B2761" s="449">
        <v>101115</v>
      </c>
      <c r="C2761" s="439" t="s">
        <v>3814</v>
      </c>
      <c r="D2761" s="449" t="s">
        <v>84</v>
      </c>
      <c r="E2761" s="451">
        <v>0.32640000000000002</v>
      </c>
    </row>
    <row r="2762" spans="1:5" x14ac:dyDescent="0.25">
      <c r="A2762" s="439"/>
      <c r="B2762" s="449">
        <v>101116</v>
      </c>
      <c r="C2762" s="439" t="s">
        <v>3815</v>
      </c>
      <c r="D2762" s="449" t="s">
        <v>84</v>
      </c>
      <c r="E2762" s="451">
        <v>0.31540000000000001</v>
      </c>
    </row>
    <row r="2763" spans="1:5" x14ac:dyDescent="0.25">
      <c r="A2763" s="439"/>
      <c r="B2763" s="449">
        <v>101117</v>
      </c>
      <c r="C2763" s="439" t="s">
        <v>3816</v>
      </c>
      <c r="D2763" s="449" t="s">
        <v>84</v>
      </c>
      <c r="E2763" s="451">
        <v>0.13550000000000001</v>
      </c>
    </row>
    <row r="2764" spans="1:5" x14ac:dyDescent="0.25">
      <c r="A2764" s="439"/>
      <c r="B2764" s="449">
        <v>101124</v>
      </c>
      <c r="C2764" s="439" t="s">
        <v>3823</v>
      </c>
      <c r="D2764" s="449" t="s">
        <v>84</v>
      </c>
      <c r="E2764" s="451">
        <v>0.23330000000000001</v>
      </c>
    </row>
    <row r="2765" spans="1:5" x14ac:dyDescent="0.25">
      <c r="A2765" s="439"/>
      <c r="B2765" s="449">
        <v>101128</v>
      </c>
      <c r="C2765" s="439" t="s">
        <v>3827</v>
      </c>
      <c r="D2765" s="449" t="s">
        <v>84</v>
      </c>
      <c r="E2765" s="451">
        <v>0.22059999999999999</v>
      </c>
    </row>
    <row r="2766" spans="1:5" x14ac:dyDescent="0.25">
      <c r="A2766" s="439"/>
      <c r="B2766" s="449">
        <v>101125</v>
      </c>
      <c r="C2766" s="439" t="s">
        <v>3824</v>
      </c>
      <c r="D2766" s="449" t="s">
        <v>84</v>
      </c>
      <c r="E2766" s="451">
        <v>0.2087</v>
      </c>
    </row>
    <row r="2767" spans="1:5" x14ac:dyDescent="0.25">
      <c r="A2767" s="439"/>
      <c r="B2767" s="449">
        <v>101126</v>
      </c>
      <c r="C2767" s="439" t="s">
        <v>3825</v>
      </c>
      <c r="D2767" s="449" t="s">
        <v>84</v>
      </c>
      <c r="E2767" s="451">
        <v>0.19450000000000001</v>
      </c>
    </row>
    <row r="2768" spans="1:5" x14ac:dyDescent="0.25">
      <c r="A2768" s="439"/>
      <c r="B2768" s="449">
        <v>101127</v>
      </c>
      <c r="C2768" s="439" t="s">
        <v>3826</v>
      </c>
      <c r="D2768" s="449" t="s">
        <v>84</v>
      </c>
      <c r="E2768" s="451">
        <v>0.16170000000000001</v>
      </c>
    </row>
    <row r="2769" spans="1:5" x14ac:dyDescent="0.25">
      <c r="A2769" s="439"/>
      <c r="B2769" s="449">
        <v>101134</v>
      </c>
      <c r="C2769" s="439" t="s">
        <v>3833</v>
      </c>
      <c r="D2769" s="449" t="s">
        <v>84</v>
      </c>
      <c r="E2769" s="451">
        <v>0.2281</v>
      </c>
    </row>
    <row r="2770" spans="1:5" x14ac:dyDescent="0.25">
      <c r="A2770" s="439"/>
      <c r="B2770" s="449">
        <v>101144</v>
      </c>
      <c r="C2770" s="439" t="s">
        <v>3842</v>
      </c>
      <c r="D2770" s="449" t="s">
        <v>84</v>
      </c>
      <c r="E2770" s="451">
        <v>0.21129999999999999</v>
      </c>
    </row>
    <row r="2771" spans="1:5" x14ac:dyDescent="0.25">
      <c r="A2771" s="439"/>
      <c r="B2771" s="449">
        <v>101138</v>
      </c>
      <c r="C2771" s="439" t="s">
        <v>3837</v>
      </c>
      <c r="D2771" s="449" t="s">
        <v>84</v>
      </c>
      <c r="E2771" s="451">
        <v>0.21579999999999999</v>
      </c>
    </row>
    <row r="2772" spans="1:5" x14ac:dyDescent="0.25">
      <c r="A2772" s="439"/>
      <c r="B2772" s="449">
        <v>101148</v>
      </c>
      <c r="C2772" s="439" t="s">
        <v>3846</v>
      </c>
      <c r="D2772" s="449" t="s">
        <v>84</v>
      </c>
      <c r="E2772" s="451">
        <v>0.1983</v>
      </c>
    </row>
    <row r="2773" spans="1:5" x14ac:dyDescent="0.25">
      <c r="A2773" s="439"/>
      <c r="B2773" s="449">
        <v>101135</v>
      </c>
      <c r="C2773" s="439" t="s">
        <v>3834</v>
      </c>
      <c r="D2773" s="449" t="s">
        <v>84</v>
      </c>
      <c r="E2773" s="451">
        <v>0.20430000000000001</v>
      </c>
    </row>
    <row r="2774" spans="1:5" x14ac:dyDescent="0.25">
      <c r="A2774" s="439"/>
      <c r="B2774" s="449">
        <v>101145</v>
      </c>
      <c r="C2774" s="439" t="s">
        <v>3843</v>
      </c>
      <c r="D2774" s="449" t="s">
        <v>84</v>
      </c>
      <c r="E2774" s="451">
        <v>0.1867</v>
      </c>
    </row>
    <row r="2775" spans="1:5" x14ac:dyDescent="0.25">
      <c r="A2775" s="439"/>
      <c r="B2775" s="449">
        <v>101136</v>
      </c>
      <c r="C2775" s="439" t="s">
        <v>3835</v>
      </c>
      <c r="D2775" s="449" t="s">
        <v>84</v>
      </c>
      <c r="E2775" s="451">
        <v>0.19040000000000001</v>
      </c>
    </row>
    <row r="2776" spans="1:5" x14ac:dyDescent="0.25">
      <c r="A2776" s="439"/>
      <c r="B2776" s="449">
        <v>101146</v>
      </c>
      <c r="C2776" s="439" t="s">
        <v>3844</v>
      </c>
      <c r="D2776" s="449" t="s">
        <v>84</v>
      </c>
      <c r="E2776" s="451">
        <v>0.17100000000000001</v>
      </c>
    </row>
    <row r="2777" spans="1:5" x14ac:dyDescent="0.25">
      <c r="A2777" s="439"/>
      <c r="B2777" s="449">
        <v>101137</v>
      </c>
      <c r="C2777" s="439" t="s">
        <v>3836</v>
      </c>
      <c r="D2777" s="449" t="s">
        <v>84</v>
      </c>
      <c r="E2777" s="451">
        <v>0.15939999999999999</v>
      </c>
    </row>
    <row r="2778" spans="1:5" x14ac:dyDescent="0.25">
      <c r="A2778" s="439"/>
      <c r="B2778" s="449">
        <v>101147</v>
      </c>
      <c r="C2778" s="439" t="s">
        <v>3845</v>
      </c>
      <c r="D2778" s="449" t="s">
        <v>84</v>
      </c>
      <c r="E2778" s="451">
        <v>0.14099999999999999</v>
      </c>
    </row>
    <row r="2779" spans="1:5" x14ac:dyDescent="0.25">
      <c r="A2779" s="439"/>
      <c r="B2779" s="449">
        <v>101119</v>
      </c>
      <c r="C2779" s="439" t="s">
        <v>3818</v>
      </c>
      <c r="D2779" s="449" t="s">
        <v>84</v>
      </c>
      <c r="E2779" s="451">
        <v>0.39389999999999997</v>
      </c>
    </row>
    <row r="2780" spans="1:5" x14ac:dyDescent="0.25">
      <c r="A2780" s="439"/>
      <c r="B2780" s="449">
        <v>101123</v>
      </c>
      <c r="C2780" s="439" t="s">
        <v>3822</v>
      </c>
      <c r="D2780" s="449" t="s">
        <v>84</v>
      </c>
      <c r="E2780" s="451">
        <v>0.37190000000000001</v>
      </c>
    </row>
    <row r="2781" spans="1:5" x14ac:dyDescent="0.25">
      <c r="A2781" s="439"/>
      <c r="B2781" s="449">
        <v>101120</v>
      </c>
      <c r="C2781" s="439" t="s">
        <v>3819</v>
      </c>
      <c r="D2781" s="449" t="s">
        <v>84</v>
      </c>
      <c r="E2781" s="451">
        <v>0.32429999999999998</v>
      </c>
    </row>
    <row r="2782" spans="1:5" x14ac:dyDescent="0.25">
      <c r="A2782" s="439"/>
      <c r="B2782" s="449">
        <v>101121</v>
      </c>
      <c r="C2782" s="439" t="s">
        <v>3820</v>
      </c>
      <c r="D2782" s="449" t="s">
        <v>84</v>
      </c>
      <c r="E2782" s="451">
        <v>0.316</v>
      </c>
    </row>
    <row r="2783" spans="1:5" x14ac:dyDescent="0.25">
      <c r="A2783" s="439"/>
      <c r="B2783" s="449">
        <v>101122</v>
      </c>
      <c r="C2783" s="439" t="s">
        <v>3821</v>
      </c>
      <c r="D2783" s="449" t="s">
        <v>84</v>
      </c>
      <c r="E2783" s="451">
        <v>0.1356</v>
      </c>
    </row>
    <row r="2784" spans="1:5" x14ac:dyDescent="0.25">
      <c r="A2784" s="439"/>
      <c r="B2784" s="449">
        <v>101129</v>
      </c>
      <c r="C2784" s="439" t="s">
        <v>3828</v>
      </c>
      <c r="D2784" s="449" t="s">
        <v>84</v>
      </c>
      <c r="E2784" s="451">
        <v>0.26440000000000002</v>
      </c>
    </row>
    <row r="2785" spans="1:5" x14ac:dyDescent="0.25">
      <c r="A2785" s="439"/>
      <c r="B2785" s="449">
        <v>101133</v>
      </c>
      <c r="C2785" s="439" t="s">
        <v>3832</v>
      </c>
      <c r="D2785" s="449" t="s">
        <v>84</v>
      </c>
      <c r="E2785" s="451">
        <v>0.24759999999999999</v>
      </c>
    </row>
    <row r="2786" spans="1:5" x14ac:dyDescent="0.25">
      <c r="A2786" s="439"/>
      <c r="B2786" s="449">
        <v>101130</v>
      </c>
      <c r="C2786" s="439" t="s">
        <v>3829</v>
      </c>
      <c r="D2786" s="449" t="s">
        <v>84</v>
      </c>
      <c r="E2786" s="451">
        <v>0.2281</v>
      </c>
    </row>
    <row r="2787" spans="1:5" x14ac:dyDescent="0.25">
      <c r="A2787" s="439"/>
      <c r="B2787" s="449">
        <v>101131</v>
      </c>
      <c r="C2787" s="439" t="s">
        <v>3830</v>
      </c>
      <c r="D2787" s="449" t="s">
        <v>84</v>
      </c>
      <c r="E2787" s="451">
        <v>0.20960000000000001</v>
      </c>
    </row>
    <row r="2788" spans="1:5" x14ac:dyDescent="0.25">
      <c r="A2788" s="439"/>
      <c r="B2788" s="449">
        <v>101132</v>
      </c>
      <c r="C2788" s="439" t="s">
        <v>3831</v>
      </c>
      <c r="D2788" s="449" t="s">
        <v>84</v>
      </c>
      <c r="E2788" s="451">
        <v>0.15720000000000001</v>
      </c>
    </row>
    <row r="2789" spans="1:5" x14ac:dyDescent="0.25">
      <c r="A2789" s="439"/>
      <c r="B2789" s="449">
        <v>101139</v>
      </c>
      <c r="C2789" s="439" t="s">
        <v>12754</v>
      </c>
      <c r="D2789" s="449" t="s">
        <v>84</v>
      </c>
      <c r="E2789" s="451">
        <v>0.25890000000000002</v>
      </c>
    </row>
    <row r="2790" spans="1:5" x14ac:dyDescent="0.25">
      <c r="A2790" s="439"/>
      <c r="B2790" s="449">
        <v>101149</v>
      </c>
      <c r="C2790" s="439" t="s">
        <v>3847</v>
      </c>
      <c r="D2790" s="449" t="s">
        <v>84</v>
      </c>
      <c r="E2790" s="451">
        <v>0.24590000000000001</v>
      </c>
    </row>
    <row r="2791" spans="1:5" x14ac:dyDescent="0.25">
      <c r="A2791" s="439"/>
      <c r="B2791" s="449">
        <v>101143</v>
      </c>
      <c r="C2791" s="439" t="s">
        <v>3841</v>
      </c>
      <c r="D2791" s="449" t="s">
        <v>84</v>
      </c>
      <c r="E2791" s="451">
        <v>0.2424</v>
      </c>
    </row>
    <row r="2792" spans="1:5" x14ac:dyDescent="0.25">
      <c r="A2792" s="439"/>
      <c r="B2792" s="449">
        <v>101153</v>
      </c>
      <c r="C2792" s="439" t="s">
        <v>3851</v>
      </c>
      <c r="D2792" s="449" t="s">
        <v>84</v>
      </c>
      <c r="E2792" s="451">
        <v>0.2286</v>
      </c>
    </row>
    <row r="2793" spans="1:5" x14ac:dyDescent="0.25">
      <c r="A2793" s="439"/>
      <c r="B2793" s="449">
        <v>101140</v>
      </c>
      <c r="C2793" s="439" t="s">
        <v>3838</v>
      </c>
      <c r="D2793" s="449" t="s">
        <v>84</v>
      </c>
      <c r="E2793" s="451">
        <v>0.2235</v>
      </c>
    </row>
    <row r="2794" spans="1:5" x14ac:dyDescent="0.25">
      <c r="A2794" s="439"/>
      <c r="B2794" s="449">
        <v>101150</v>
      </c>
      <c r="C2794" s="439" t="s">
        <v>3848</v>
      </c>
      <c r="D2794" s="449" t="s">
        <v>84</v>
      </c>
      <c r="E2794" s="451">
        <v>0.20960000000000001</v>
      </c>
    </row>
    <row r="2795" spans="1:5" x14ac:dyDescent="0.25">
      <c r="A2795" s="439"/>
      <c r="B2795" s="449">
        <v>101141</v>
      </c>
      <c r="C2795" s="439" t="s">
        <v>3839</v>
      </c>
      <c r="D2795" s="449" t="s">
        <v>84</v>
      </c>
      <c r="E2795" s="451">
        <v>0.20519999999999999</v>
      </c>
    </row>
    <row r="2796" spans="1:5" x14ac:dyDescent="0.25">
      <c r="A2796" s="439"/>
      <c r="B2796" s="449">
        <v>101151</v>
      </c>
      <c r="C2796" s="439" t="s">
        <v>3849</v>
      </c>
      <c r="D2796" s="449" t="s">
        <v>84</v>
      </c>
      <c r="E2796" s="451">
        <v>0.18890000000000001</v>
      </c>
    </row>
    <row r="2797" spans="1:5" x14ac:dyDescent="0.25">
      <c r="A2797" s="439"/>
      <c r="B2797" s="449">
        <v>101142</v>
      </c>
      <c r="C2797" s="439" t="s">
        <v>3840</v>
      </c>
      <c r="D2797" s="449" t="s">
        <v>84</v>
      </c>
      <c r="E2797" s="451">
        <v>0.1552</v>
      </c>
    </row>
    <row r="2798" spans="1:5" x14ac:dyDescent="0.25">
      <c r="A2798" s="439"/>
      <c r="B2798" s="449">
        <v>101152</v>
      </c>
      <c r="C2798" s="439" t="s">
        <v>3850</v>
      </c>
      <c r="D2798" s="449" t="s">
        <v>84</v>
      </c>
      <c r="E2798" s="451">
        <v>0.14030000000000001</v>
      </c>
    </row>
    <row r="2799" spans="1:5" x14ac:dyDescent="0.25">
      <c r="A2799" s="439"/>
      <c r="B2799" s="449">
        <v>101207</v>
      </c>
      <c r="C2799" s="439" t="s">
        <v>3852</v>
      </c>
      <c r="D2799" s="449" t="s">
        <v>84</v>
      </c>
      <c r="E2799" s="451">
        <v>0.126</v>
      </c>
    </row>
    <row r="2800" spans="1:5" x14ac:dyDescent="0.25">
      <c r="A2800" s="439"/>
      <c r="B2800" s="449">
        <v>101206</v>
      </c>
      <c r="C2800" s="439" t="s">
        <v>12755</v>
      </c>
      <c r="D2800" s="449" t="s">
        <v>84</v>
      </c>
      <c r="E2800" s="451">
        <v>0.1434</v>
      </c>
    </row>
    <row r="2801" spans="1:5" x14ac:dyDescent="0.25">
      <c r="A2801" s="439"/>
      <c r="B2801" s="449">
        <v>101210</v>
      </c>
      <c r="C2801" s="439" t="s">
        <v>12756</v>
      </c>
      <c r="D2801" s="449" t="s">
        <v>84</v>
      </c>
      <c r="E2801" s="451">
        <v>0.1173</v>
      </c>
    </row>
    <row r="2802" spans="1:5" x14ac:dyDescent="0.25">
      <c r="A2802" s="439"/>
      <c r="B2802" s="449">
        <v>101211</v>
      </c>
      <c r="C2802" s="439" t="s">
        <v>12757</v>
      </c>
      <c r="D2802" s="449" t="s">
        <v>84</v>
      </c>
      <c r="E2802" s="451">
        <v>0.1147</v>
      </c>
    </row>
    <row r="2803" spans="1:5" x14ac:dyDescent="0.25">
      <c r="A2803" s="439"/>
      <c r="B2803" s="449">
        <v>101215</v>
      </c>
      <c r="C2803" s="439" t="s">
        <v>12758</v>
      </c>
      <c r="D2803" s="449" t="s">
        <v>84</v>
      </c>
      <c r="E2803" s="451">
        <v>0.1201</v>
      </c>
    </row>
    <row r="2804" spans="1:5" x14ac:dyDescent="0.25">
      <c r="A2804" s="439"/>
      <c r="B2804" s="449">
        <v>101216</v>
      </c>
      <c r="C2804" s="439" t="s">
        <v>12759</v>
      </c>
      <c r="D2804" s="449" t="s">
        <v>84</v>
      </c>
      <c r="E2804" s="451">
        <v>0.11459999999999999</v>
      </c>
    </row>
    <row r="2805" spans="1:5" x14ac:dyDescent="0.25">
      <c r="A2805" s="439"/>
      <c r="B2805" s="449">
        <v>101212</v>
      </c>
      <c r="C2805" s="439" t="s">
        <v>12760</v>
      </c>
      <c r="D2805" s="449" t="s">
        <v>84</v>
      </c>
      <c r="E2805" s="451">
        <v>0.11409999999999999</v>
      </c>
    </row>
    <row r="2806" spans="1:5" x14ac:dyDescent="0.25">
      <c r="A2806" s="439"/>
      <c r="B2806" s="449">
        <v>101217</v>
      </c>
      <c r="C2806" s="439" t="s">
        <v>12761</v>
      </c>
      <c r="D2806" s="449" t="s">
        <v>84</v>
      </c>
      <c r="E2806" s="451">
        <v>0.1144</v>
      </c>
    </row>
    <row r="2807" spans="1:5" x14ac:dyDescent="0.25">
      <c r="A2807" s="439"/>
      <c r="B2807" s="449">
        <v>101218</v>
      </c>
      <c r="C2807" s="439" t="s">
        <v>12762</v>
      </c>
      <c r="D2807" s="449" t="s">
        <v>84</v>
      </c>
      <c r="E2807" s="451">
        <v>0.1081</v>
      </c>
    </row>
    <row r="2808" spans="1:5" x14ac:dyDescent="0.25">
      <c r="A2808" s="439"/>
      <c r="B2808" s="449">
        <v>101213</v>
      </c>
      <c r="C2808" s="439" t="s">
        <v>12763</v>
      </c>
      <c r="D2808" s="449" t="s">
        <v>84</v>
      </c>
      <c r="E2808" s="451">
        <v>0.1163</v>
      </c>
    </row>
    <row r="2809" spans="1:5" x14ac:dyDescent="0.25">
      <c r="A2809" s="439"/>
      <c r="B2809" s="449">
        <v>101219</v>
      </c>
      <c r="C2809" s="439" t="s">
        <v>12764</v>
      </c>
      <c r="D2809" s="449" t="s">
        <v>84</v>
      </c>
      <c r="E2809" s="451">
        <v>0.1014</v>
      </c>
    </row>
    <row r="2810" spans="1:5" x14ac:dyDescent="0.25">
      <c r="A2810" s="439"/>
      <c r="B2810" s="449">
        <v>101214</v>
      </c>
      <c r="C2810" s="439" t="s">
        <v>12765</v>
      </c>
      <c r="D2810" s="449" t="s">
        <v>84</v>
      </c>
      <c r="E2810" s="451">
        <v>0.108</v>
      </c>
    </row>
    <row r="2811" spans="1:5" x14ac:dyDescent="0.25">
      <c r="A2811" s="439"/>
      <c r="B2811" s="449">
        <v>101254</v>
      </c>
      <c r="C2811" s="439" t="s">
        <v>12766</v>
      </c>
      <c r="D2811" s="449" t="s">
        <v>84</v>
      </c>
      <c r="E2811" s="451">
        <v>0.158</v>
      </c>
    </row>
    <row r="2812" spans="1:5" x14ac:dyDescent="0.25">
      <c r="A2812" s="439"/>
      <c r="B2812" s="449">
        <v>101256</v>
      </c>
      <c r="C2812" s="439" t="s">
        <v>12767</v>
      </c>
      <c r="D2812" s="449" t="s">
        <v>84</v>
      </c>
      <c r="E2812" s="451">
        <v>0.1419</v>
      </c>
    </row>
    <row r="2813" spans="1:5" x14ac:dyDescent="0.25">
      <c r="A2813" s="439"/>
      <c r="B2813" s="449">
        <v>101257</v>
      </c>
      <c r="C2813" s="439" t="s">
        <v>12768</v>
      </c>
      <c r="D2813" s="449" t="s">
        <v>84</v>
      </c>
      <c r="E2813" s="451">
        <v>0.1343</v>
      </c>
    </row>
    <row r="2814" spans="1:5" x14ac:dyDescent="0.25">
      <c r="A2814" s="439"/>
      <c r="B2814" s="449">
        <v>101258</v>
      </c>
      <c r="C2814" s="439" t="s">
        <v>12769</v>
      </c>
      <c r="D2814" s="449" t="s">
        <v>84</v>
      </c>
      <c r="E2814" s="451">
        <v>0.1321</v>
      </c>
    </row>
    <row r="2815" spans="1:5" x14ac:dyDescent="0.25">
      <c r="A2815" s="439"/>
      <c r="B2815" s="449">
        <v>101259</v>
      </c>
      <c r="C2815" s="439" t="s">
        <v>12770</v>
      </c>
      <c r="D2815" s="449" t="s">
        <v>84</v>
      </c>
      <c r="E2815" s="451">
        <v>0.1333</v>
      </c>
    </row>
    <row r="2816" spans="1:5" x14ac:dyDescent="0.25">
      <c r="A2816" s="439"/>
      <c r="B2816" s="449">
        <v>101260</v>
      </c>
      <c r="C2816" s="439" t="s">
        <v>12771</v>
      </c>
      <c r="D2816" s="449" t="s">
        <v>84</v>
      </c>
      <c r="E2816" s="451">
        <v>0.13</v>
      </c>
    </row>
    <row r="2817" spans="1:5" x14ac:dyDescent="0.25">
      <c r="A2817" s="439"/>
      <c r="B2817" s="449">
        <v>101208</v>
      </c>
      <c r="C2817" s="439" t="s">
        <v>12772</v>
      </c>
      <c r="D2817" s="449" t="s">
        <v>84</v>
      </c>
      <c r="E2817" s="451">
        <v>0.12939999999999999</v>
      </c>
    </row>
    <row r="2818" spans="1:5" x14ac:dyDescent="0.25">
      <c r="A2818" s="439"/>
      <c r="B2818" s="449">
        <v>101209</v>
      </c>
      <c r="C2818" s="439" t="s">
        <v>12773</v>
      </c>
      <c r="D2818" s="449" t="s">
        <v>84</v>
      </c>
      <c r="E2818" s="451">
        <v>0.1242</v>
      </c>
    </row>
    <row r="2819" spans="1:5" x14ac:dyDescent="0.25">
      <c r="A2819" s="439"/>
      <c r="B2819" s="449">
        <v>101220</v>
      </c>
      <c r="C2819" s="439" t="s">
        <v>12774</v>
      </c>
      <c r="D2819" s="449" t="s">
        <v>84</v>
      </c>
      <c r="E2819" s="451">
        <v>0.1145</v>
      </c>
    </row>
    <row r="2820" spans="1:5" x14ac:dyDescent="0.25">
      <c r="A2820" s="439"/>
      <c r="B2820" s="449">
        <v>101221</v>
      </c>
      <c r="C2820" s="439" t="s">
        <v>12775</v>
      </c>
      <c r="D2820" s="449" t="s">
        <v>84</v>
      </c>
      <c r="E2820" s="451">
        <v>0.1084</v>
      </c>
    </row>
    <row r="2821" spans="1:5" x14ac:dyDescent="0.25">
      <c r="A2821" s="439"/>
      <c r="B2821" s="449">
        <v>101225</v>
      </c>
      <c r="C2821" s="439" t="s">
        <v>12776</v>
      </c>
      <c r="D2821" s="449" t="s">
        <v>84</v>
      </c>
      <c r="E2821" s="451">
        <v>0.1118</v>
      </c>
    </row>
    <row r="2822" spans="1:5" x14ac:dyDescent="0.25">
      <c r="A2822" s="439"/>
      <c r="B2822" s="449">
        <v>101226</v>
      </c>
      <c r="C2822" s="439" t="s">
        <v>12777</v>
      </c>
      <c r="D2822" s="449" t="s">
        <v>84</v>
      </c>
      <c r="E2822" s="451">
        <v>0.1061</v>
      </c>
    </row>
    <row r="2823" spans="1:5" x14ac:dyDescent="0.25">
      <c r="A2823" s="439"/>
      <c r="B2823" s="449">
        <v>101222</v>
      </c>
      <c r="C2823" s="439" t="s">
        <v>12778</v>
      </c>
      <c r="D2823" s="449" t="s">
        <v>84</v>
      </c>
      <c r="E2823" s="451">
        <v>0.10589999999999999</v>
      </c>
    </row>
    <row r="2824" spans="1:5" x14ac:dyDescent="0.25">
      <c r="A2824" s="439"/>
      <c r="B2824" s="449">
        <v>101227</v>
      </c>
      <c r="C2824" s="439" t="s">
        <v>12779</v>
      </c>
      <c r="D2824" s="449" t="s">
        <v>84</v>
      </c>
      <c r="E2824" s="451">
        <v>0.1043</v>
      </c>
    </row>
    <row r="2825" spans="1:5" x14ac:dyDescent="0.25">
      <c r="A2825" s="439"/>
      <c r="B2825" s="449">
        <v>101228</v>
      </c>
      <c r="C2825" s="439" t="s">
        <v>12780</v>
      </c>
      <c r="D2825" s="449" t="s">
        <v>84</v>
      </c>
      <c r="E2825" s="451">
        <v>9.7900000000000001E-2</v>
      </c>
    </row>
    <row r="2826" spans="1:5" x14ac:dyDescent="0.25">
      <c r="A2826" s="439"/>
      <c r="B2826" s="449">
        <v>101223</v>
      </c>
      <c r="C2826" s="439" t="s">
        <v>12781</v>
      </c>
      <c r="D2826" s="449" t="s">
        <v>84</v>
      </c>
      <c r="E2826" s="451">
        <v>0.1069</v>
      </c>
    </row>
    <row r="2827" spans="1:5" x14ac:dyDescent="0.25">
      <c r="A2827" s="439"/>
      <c r="B2827" s="449">
        <v>101229</v>
      </c>
      <c r="C2827" s="439" t="s">
        <v>12782</v>
      </c>
      <c r="D2827" s="449" t="s">
        <v>84</v>
      </c>
      <c r="E2827" s="451">
        <v>9.6799999999999997E-2</v>
      </c>
    </row>
    <row r="2828" spans="1:5" x14ac:dyDescent="0.25">
      <c r="A2828" s="439"/>
      <c r="B2828" s="449">
        <v>101224</v>
      </c>
      <c r="C2828" s="439" t="s">
        <v>12783</v>
      </c>
      <c r="D2828" s="449" t="s">
        <v>84</v>
      </c>
      <c r="E2828" s="451">
        <v>0.104</v>
      </c>
    </row>
    <row r="2829" spans="1:5" x14ac:dyDescent="0.25">
      <c r="A2829" s="439"/>
      <c r="B2829" s="449">
        <v>101265</v>
      </c>
      <c r="C2829" s="439" t="s">
        <v>12784</v>
      </c>
      <c r="D2829" s="449" t="s">
        <v>84</v>
      </c>
      <c r="E2829" s="451">
        <v>0.1198</v>
      </c>
    </row>
    <row r="2830" spans="1:5" x14ac:dyDescent="0.25">
      <c r="A2830" s="439"/>
      <c r="B2830" s="449">
        <v>101255</v>
      </c>
      <c r="C2830" s="439" t="s">
        <v>12785</v>
      </c>
      <c r="D2830" s="449" t="s">
        <v>84</v>
      </c>
      <c r="E2830" s="451">
        <v>0.14169999999999999</v>
      </c>
    </row>
    <row r="2831" spans="1:5" x14ac:dyDescent="0.25">
      <c r="A2831" s="439"/>
      <c r="B2831" s="449">
        <v>101261</v>
      </c>
      <c r="C2831" s="439" t="s">
        <v>12786</v>
      </c>
      <c r="D2831" s="449" t="s">
        <v>84</v>
      </c>
      <c r="E2831" s="451">
        <v>0.13589999999999999</v>
      </c>
    </row>
    <row r="2832" spans="1:5" x14ac:dyDescent="0.25">
      <c r="A2832" s="439"/>
      <c r="B2832" s="449">
        <v>101262</v>
      </c>
      <c r="C2832" s="439" t="s">
        <v>12787</v>
      </c>
      <c r="D2832" s="449" t="s">
        <v>84</v>
      </c>
      <c r="E2832" s="451">
        <v>0.1283</v>
      </c>
    </row>
    <row r="2833" spans="1:5" x14ac:dyDescent="0.25">
      <c r="A2833" s="439"/>
      <c r="B2833" s="449">
        <v>101263</v>
      </c>
      <c r="C2833" s="439" t="s">
        <v>12788</v>
      </c>
      <c r="D2833" s="449" t="s">
        <v>84</v>
      </c>
      <c r="E2833" s="451">
        <v>0.1246</v>
      </c>
    </row>
    <row r="2834" spans="1:5" x14ac:dyDescent="0.25">
      <c r="A2834" s="439"/>
      <c r="B2834" s="449">
        <v>101264</v>
      </c>
      <c r="C2834" s="439" t="s">
        <v>12789</v>
      </c>
      <c r="D2834" s="449" t="s">
        <v>84</v>
      </c>
      <c r="E2834" s="451">
        <v>0.1245</v>
      </c>
    </row>
    <row r="2835" spans="1:5" x14ac:dyDescent="0.25">
      <c r="A2835" s="439"/>
      <c r="B2835" s="449">
        <v>101230</v>
      </c>
      <c r="C2835" s="439" t="s">
        <v>3853</v>
      </c>
      <c r="D2835" s="449" t="s">
        <v>84</v>
      </c>
      <c r="E2835" s="451">
        <v>0.13730000000000001</v>
      </c>
    </row>
    <row r="2836" spans="1:5" x14ac:dyDescent="0.25">
      <c r="A2836" s="439"/>
      <c r="B2836" s="449">
        <v>101231</v>
      </c>
      <c r="C2836" s="439" t="s">
        <v>3854</v>
      </c>
      <c r="D2836" s="449" t="s">
        <v>84</v>
      </c>
      <c r="E2836" s="451">
        <v>0.13439999999999999</v>
      </c>
    </row>
    <row r="2837" spans="1:5" x14ac:dyDescent="0.25">
      <c r="A2837" s="439"/>
      <c r="B2837" s="449">
        <v>101272</v>
      </c>
      <c r="C2837" s="439" t="s">
        <v>3883</v>
      </c>
      <c r="D2837" s="449" t="s">
        <v>84</v>
      </c>
      <c r="E2837" s="451">
        <v>0.12570000000000001</v>
      </c>
    </row>
    <row r="2838" spans="1:5" x14ac:dyDescent="0.25">
      <c r="A2838" s="439"/>
      <c r="B2838" s="449">
        <v>101266</v>
      </c>
      <c r="C2838" s="439" t="s">
        <v>3877</v>
      </c>
      <c r="D2838" s="449" t="s">
        <v>84</v>
      </c>
      <c r="E2838" s="451">
        <v>0.15060000000000001</v>
      </c>
    </row>
    <row r="2839" spans="1:5" x14ac:dyDescent="0.25">
      <c r="A2839" s="439"/>
      <c r="B2839" s="449">
        <v>101239</v>
      </c>
      <c r="C2839" s="439" t="s">
        <v>3862</v>
      </c>
      <c r="D2839" s="449" t="s">
        <v>84</v>
      </c>
      <c r="E2839" s="451">
        <v>0.11119999999999999</v>
      </c>
    </row>
    <row r="2840" spans="1:5" x14ac:dyDescent="0.25">
      <c r="A2840" s="439"/>
      <c r="B2840" s="449">
        <v>101240</v>
      </c>
      <c r="C2840" s="439" t="s">
        <v>3863</v>
      </c>
      <c r="D2840" s="449" t="s">
        <v>84</v>
      </c>
      <c r="E2840" s="451">
        <v>0.10539999999999999</v>
      </c>
    </row>
    <row r="2841" spans="1:5" x14ac:dyDescent="0.25">
      <c r="A2841" s="439"/>
      <c r="B2841" s="449">
        <v>101268</v>
      </c>
      <c r="C2841" s="439" t="s">
        <v>3879</v>
      </c>
      <c r="D2841" s="449" t="s">
        <v>84</v>
      </c>
      <c r="E2841" s="451">
        <v>0.13189999999999999</v>
      </c>
    </row>
    <row r="2842" spans="1:5" x14ac:dyDescent="0.25">
      <c r="A2842" s="439"/>
      <c r="B2842" s="449">
        <v>101234</v>
      </c>
      <c r="C2842" s="439" t="s">
        <v>3857</v>
      </c>
      <c r="D2842" s="449" t="s">
        <v>84</v>
      </c>
      <c r="E2842" s="451">
        <v>0.12239999999999999</v>
      </c>
    </row>
    <row r="2843" spans="1:5" x14ac:dyDescent="0.25">
      <c r="A2843" s="439"/>
      <c r="B2843" s="449">
        <v>101235</v>
      </c>
      <c r="C2843" s="439" t="s">
        <v>3858</v>
      </c>
      <c r="D2843" s="449" t="s">
        <v>84</v>
      </c>
      <c r="E2843" s="451">
        <v>0.1163</v>
      </c>
    </row>
    <row r="2844" spans="1:5" x14ac:dyDescent="0.25">
      <c r="A2844" s="439"/>
      <c r="B2844" s="449">
        <v>101241</v>
      </c>
      <c r="C2844" s="439" t="s">
        <v>3864</v>
      </c>
      <c r="D2844" s="449" t="s">
        <v>84</v>
      </c>
      <c r="E2844" s="451">
        <v>0.10489999999999999</v>
      </c>
    </row>
    <row r="2845" spans="1:5" x14ac:dyDescent="0.25">
      <c r="A2845" s="439"/>
      <c r="B2845" s="449">
        <v>101269</v>
      </c>
      <c r="C2845" s="439" t="s">
        <v>3880</v>
      </c>
      <c r="D2845" s="449" t="s">
        <v>84</v>
      </c>
      <c r="E2845" s="451">
        <v>0.13500000000000001</v>
      </c>
    </row>
    <row r="2846" spans="1:5" x14ac:dyDescent="0.25">
      <c r="A2846" s="439"/>
      <c r="B2846" s="449">
        <v>101236</v>
      </c>
      <c r="C2846" s="439" t="s">
        <v>3859</v>
      </c>
      <c r="D2846" s="449" t="s">
        <v>84</v>
      </c>
      <c r="E2846" s="451">
        <v>0.1137</v>
      </c>
    </row>
    <row r="2847" spans="1:5" x14ac:dyDescent="0.25">
      <c r="A2847" s="439"/>
      <c r="B2847" s="449">
        <v>101237</v>
      </c>
      <c r="C2847" s="439" t="s">
        <v>3860</v>
      </c>
      <c r="D2847" s="449" t="s">
        <v>84</v>
      </c>
      <c r="E2847" s="451">
        <v>0.10680000000000001</v>
      </c>
    </row>
    <row r="2848" spans="1:5" x14ac:dyDescent="0.25">
      <c r="A2848" s="439"/>
      <c r="B2848" s="449">
        <v>101242</v>
      </c>
      <c r="C2848" s="439" t="s">
        <v>3865</v>
      </c>
      <c r="D2848" s="449" t="s">
        <v>84</v>
      </c>
      <c r="E2848" s="451">
        <v>0.1075</v>
      </c>
    </row>
    <row r="2849" spans="1:5" x14ac:dyDescent="0.25">
      <c r="A2849" s="439"/>
      <c r="B2849" s="449">
        <v>101270</v>
      </c>
      <c r="C2849" s="439" t="s">
        <v>3881</v>
      </c>
      <c r="D2849" s="449" t="s">
        <v>84</v>
      </c>
      <c r="E2849" s="451">
        <v>0.13089999999999999</v>
      </c>
    </row>
    <row r="2850" spans="1:5" x14ac:dyDescent="0.25">
      <c r="A2850" s="439"/>
      <c r="B2850" s="449">
        <v>101243</v>
      </c>
      <c r="C2850" s="439" t="s">
        <v>3866</v>
      </c>
      <c r="D2850" s="449" t="s">
        <v>84</v>
      </c>
      <c r="E2850" s="451">
        <v>9.9299999999999999E-2</v>
      </c>
    </row>
    <row r="2851" spans="1:5" x14ac:dyDescent="0.25">
      <c r="A2851" s="439"/>
      <c r="B2851" s="449">
        <v>101271</v>
      </c>
      <c r="C2851" s="439" t="s">
        <v>3882</v>
      </c>
      <c r="D2851" s="449" t="s">
        <v>84</v>
      </c>
      <c r="E2851" s="451">
        <v>0.13100000000000001</v>
      </c>
    </row>
    <row r="2852" spans="1:5" x14ac:dyDescent="0.25">
      <c r="A2852" s="439"/>
      <c r="B2852" s="449">
        <v>101238</v>
      </c>
      <c r="C2852" s="439" t="s">
        <v>3861</v>
      </c>
      <c r="D2852" s="449" t="s">
        <v>84</v>
      </c>
      <c r="E2852" s="451">
        <v>0.1051</v>
      </c>
    </row>
    <row r="2853" spans="1:5" x14ac:dyDescent="0.25">
      <c r="A2853" s="439"/>
      <c r="B2853" s="449">
        <v>101232</v>
      </c>
      <c r="C2853" s="439" t="s">
        <v>3855</v>
      </c>
      <c r="D2853" s="449" t="s">
        <v>84</v>
      </c>
      <c r="E2853" s="451">
        <v>0.12130000000000001</v>
      </c>
    </row>
    <row r="2854" spans="1:5" x14ac:dyDescent="0.25">
      <c r="A2854" s="439"/>
      <c r="B2854" s="449">
        <v>101233</v>
      </c>
      <c r="C2854" s="439" t="s">
        <v>3856</v>
      </c>
      <c r="D2854" s="449" t="s">
        <v>84</v>
      </c>
      <c r="E2854" s="451">
        <v>0.11749999999999999</v>
      </c>
    </row>
    <row r="2855" spans="1:5" x14ac:dyDescent="0.25">
      <c r="A2855" s="439"/>
      <c r="B2855" s="449">
        <v>101248</v>
      </c>
      <c r="C2855" s="439" t="s">
        <v>3871</v>
      </c>
      <c r="D2855" s="449" t="s">
        <v>84</v>
      </c>
      <c r="E2855" s="451">
        <v>9.98E-2</v>
      </c>
    </row>
    <row r="2856" spans="1:5" x14ac:dyDescent="0.25">
      <c r="A2856" s="439"/>
      <c r="B2856" s="449">
        <v>101277</v>
      </c>
      <c r="C2856" s="439" t="s">
        <v>3888</v>
      </c>
      <c r="D2856" s="449" t="s">
        <v>84</v>
      </c>
      <c r="E2856" s="451">
        <v>0.1211</v>
      </c>
    </row>
    <row r="2857" spans="1:5" x14ac:dyDescent="0.25">
      <c r="A2857" s="439"/>
      <c r="B2857" s="449">
        <v>101267</v>
      </c>
      <c r="C2857" s="439" t="s">
        <v>3878</v>
      </c>
      <c r="D2857" s="449" t="s">
        <v>84</v>
      </c>
      <c r="E2857" s="451">
        <v>0.14929999999999999</v>
      </c>
    </row>
    <row r="2858" spans="1:5" x14ac:dyDescent="0.25">
      <c r="A2858" s="439"/>
      <c r="B2858" s="449">
        <v>101249</v>
      </c>
      <c r="C2858" s="439" t="s">
        <v>3872</v>
      </c>
      <c r="D2858" s="449" t="s">
        <v>84</v>
      </c>
      <c r="E2858" s="451">
        <v>0.1041</v>
      </c>
    </row>
    <row r="2859" spans="1:5" x14ac:dyDescent="0.25">
      <c r="A2859" s="439"/>
      <c r="B2859" s="449">
        <v>101273</v>
      </c>
      <c r="C2859" s="439" t="s">
        <v>3884</v>
      </c>
      <c r="D2859" s="449" t="s">
        <v>84</v>
      </c>
      <c r="E2859" s="451">
        <v>0.12640000000000001</v>
      </c>
    </row>
    <row r="2860" spans="1:5" x14ac:dyDescent="0.25">
      <c r="A2860" s="439"/>
      <c r="B2860" s="449">
        <v>101245</v>
      </c>
      <c r="C2860" s="439" t="s">
        <v>3868</v>
      </c>
      <c r="D2860" s="449" t="s">
        <v>84</v>
      </c>
      <c r="E2860" s="451">
        <v>0.1081</v>
      </c>
    </row>
    <row r="2861" spans="1:5" x14ac:dyDescent="0.25">
      <c r="A2861" s="439"/>
      <c r="B2861" s="449">
        <v>101250</v>
      </c>
      <c r="C2861" s="439" t="s">
        <v>3873</v>
      </c>
      <c r="D2861" s="449" t="s">
        <v>84</v>
      </c>
      <c r="E2861" s="451">
        <v>0.1062</v>
      </c>
    </row>
    <row r="2862" spans="1:5" x14ac:dyDescent="0.25">
      <c r="A2862" s="439"/>
      <c r="B2862" s="449">
        <v>101251</v>
      </c>
      <c r="C2862" s="439" t="s">
        <v>3874</v>
      </c>
      <c r="D2862" s="449" t="s">
        <v>84</v>
      </c>
      <c r="E2862" s="451">
        <v>0.10199999999999999</v>
      </c>
    </row>
    <row r="2863" spans="1:5" x14ac:dyDescent="0.25">
      <c r="A2863" s="439"/>
      <c r="B2863" s="449">
        <v>101274</v>
      </c>
      <c r="C2863" s="439" t="s">
        <v>3885</v>
      </c>
      <c r="D2863" s="449" t="s">
        <v>84</v>
      </c>
      <c r="E2863" s="451">
        <v>0.1275</v>
      </c>
    </row>
    <row r="2864" spans="1:5" x14ac:dyDescent="0.25">
      <c r="A2864" s="439"/>
      <c r="B2864" s="449">
        <v>101246</v>
      </c>
      <c r="C2864" s="439" t="s">
        <v>3869</v>
      </c>
      <c r="D2864" s="449" t="s">
        <v>84</v>
      </c>
      <c r="E2864" s="451">
        <v>0.1048</v>
      </c>
    </row>
    <row r="2865" spans="1:5" x14ac:dyDescent="0.25">
      <c r="A2865" s="439"/>
      <c r="B2865" s="449">
        <v>101252</v>
      </c>
      <c r="C2865" s="439" t="s">
        <v>3875</v>
      </c>
      <c r="D2865" s="449" t="s">
        <v>84</v>
      </c>
      <c r="E2865" s="451">
        <v>9.6600000000000005E-2</v>
      </c>
    </row>
    <row r="2866" spans="1:5" x14ac:dyDescent="0.25">
      <c r="A2866" s="439"/>
      <c r="B2866" s="449">
        <v>101275</v>
      </c>
      <c r="C2866" s="439" t="s">
        <v>3886</v>
      </c>
      <c r="D2866" s="449" t="s">
        <v>84</v>
      </c>
      <c r="E2866" s="451">
        <v>0.1227</v>
      </c>
    </row>
    <row r="2867" spans="1:5" x14ac:dyDescent="0.25">
      <c r="A2867" s="439"/>
      <c r="B2867" s="449">
        <v>101247</v>
      </c>
      <c r="C2867" s="439" t="s">
        <v>3870</v>
      </c>
      <c r="D2867" s="449" t="s">
        <v>84</v>
      </c>
      <c r="E2867" s="451">
        <v>0.1046</v>
      </c>
    </row>
    <row r="2868" spans="1:5" x14ac:dyDescent="0.25">
      <c r="A2868" s="439"/>
      <c r="B2868" s="449">
        <v>101276</v>
      </c>
      <c r="C2868" s="439" t="s">
        <v>3887</v>
      </c>
      <c r="D2868" s="449" t="s">
        <v>84</v>
      </c>
      <c r="E2868" s="451">
        <v>0.1217</v>
      </c>
    </row>
    <row r="2869" spans="1:5" x14ac:dyDescent="0.25">
      <c r="A2869" s="439"/>
      <c r="B2869" s="449">
        <v>101253</v>
      </c>
      <c r="C2869" s="439" t="s">
        <v>3876</v>
      </c>
      <c r="D2869" s="449" t="s">
        <v>84</v>
      </c>
      <c r="E2869" s="451">
        <v>9.3700000000000006E-2</v>
      </c>
    </row>
    <row r="2870" spans="1:5" x14ac:dyDescent="0.25">
      <c r="A2870" s="439"/>
      <c r="B2870" s="449">
        <v>101244</v>
      </c>
      <c r="C2870" s="439" t="s">
        <v>3867</v>
      </c>
      <c r="D2870" s="449" t="s">
        <v>84</v>
      </c>
      <c r="E2870" s="451">
        <v>0.1144</v>
      </c>
    </row>
    <row r="2871" spans="1:5" x14ac:dyDescent="0.25">
      <c r="A2871" s="439"/>
      <c r="B2871" s="449">
        <v>93358</v>
      </c>
      <c r="C2871" s="439" t="s">
        <v>5803</v>
      </c>
      <c r="D2871" s="449" t="s">
        <v>84</v>
      </c>
      <c r="E2871" s="451">
        <v>1</v>
      </c>
    </row>
    <row r="2872" spans="1:5" x14ac:dyDescent="0.25">
      <c r="A2872" s="439"/>
      <c r="B2872" s="449">
        <v>90082</v>
      </c>
      <c r="C2872" s="439" t="s">
        <v>5785</v>
      </c>
      <c r="D2872" s="449" t="s">
        <v>84</v>
      </c>
      <c r="E2872" s="451">
        <v>0.30990000000000001</v>
      </c>
    </row>
    <row r="2873" spans="1:5" x14ac:dyDescent="0.25">
      <c r="A2873" s="439"/>
      <c r="B2873" s="449">
        <v>90091</v>
      </c>
      <c r="C2873" s="439" t="s">
        <v>5790</v>
      </c>
      <c r="D2873" s="449" t="s">
        <v>84</v>
      </c>
      <c r="E2873" s="451">
        <v>0.30930000000000002</v>
      </c>
    </row>
    <row r="2874" spans="1:5" x14ac:dyDescent="0.25">
      <c r="A2874" s="439"/>
      <c r="B2874" s="449">
        <v>102307</v>
      </c>
      <c r="C2874" s="439" t="s">
        <v>5835</v>
      </c>
      <c r="D2874" s="449" t="s">
        <v>84</v>
      </c>
      <c r="E2874" s="451">
        <v>0.3105</v>
      </c>
    </row>
    <row r="2875" spans="1:5" x14ac:dyDescent="0.25">
      <c r="A2875" s="439"/>
      <c r="B2875" s="449">
        <v>102315</v>
      </c>
      <c r="C2875" s="439" t="s">
        <v>5843</v>
      </c>
      <c r="D2875" s="449" t="s">
        <v>84</v>
      </c>
      <c r="E2875" s="451">
        <v>0.30930000000000002</v>
      </c>
    </row>
    <row r="2876" spans="1:5" x14ac:dyDescent="0.25">
      <c r="A2876" s="439"/>
      <c r="B2876" s="449">
        <v>102283</v>
      </c>
      <c r="C2876" s="439" t="s">
        <v>5811</v>
      </c>
      <c r="D2876" s="449" t="s">
        <v>84</v>
      </c>
      <c r="E2876" s="451">
        <v>0.31069999999999998</v>
      </c>
    </row>
    <row r="2877" spans="1:5" x14ac:dyDescent="0.25">
      <c r="A2877" s="439"/>
      <c r="B2877" s="449">
        <v>102291</v>
      </c>
      <c r="C2877" s="439" t="s">
        <v>5819</v>
      </c>
      <c r="D2877" s="449" t="s">
        <v>84</v>
      </c>
      <c r="E2877" s="451">
        <v>0.31040000000000001</v>
      </c>
    </row>
    <row r="2878" spans="1:5" x14ac:dyDescent="0.25">
      <c r="A2878" s="439"/>
      <c r="B2878" s="449">
        <v>102276</v>
      </c>
      <c r="C2878" s="439" t="s">
        <v>5804</v>
      </c>
      <c r="D2878" s="449" t="s">
        <v>84</v>
      </c>
      <c r="E2878" s="451">
        <v>0.31069999999999998</v>
      </c>
    </row>
    <row r="2879" spans="1:5" x14ac:dyDescent="0.25">
      <c r="A2879" s="439"/>
      <c r="B2879" s="449">
        <v>102306</v>
      </c>
      <c r="C2879" s="439" t="s">
        <v>5834</v>
      </c>
      <c r="D2879" s="449" t="s">
        <v>84</v>
      </c>
      <c r="E2879" s="451">
        <v>0.31090000000000001</v>
      </c>
    </row>
    <row r="2880" spans="1:5" x14ac:dyDescent="0.25">
      <c r="A2880" s="439"/>
      <c r="B2880" s="449">
        <v>102279</v>
      </c>
      <c r="C2880" s="439" t="s">
        <v>5807</v>
      </c>
      <c r="D2880" s="449" t="s">
        <v>84</v>
      </c>
      <c r="E2880" s="451">
        <v>0.309</v>
      </c>
    </row>
    <row r="2881" spans="1:5" x14ac:dyDescent="0.25">
      <c r="A2881" s="439"/>
      <c r="B2881" s="449">
        <v>102282</v>
      </c>
      <c r="C2881" s="439" t="s">
        <v>5810</v>
      </c>
      <c r="D2881" s="449" t="s">
        <v>84</v>
      </c>
      <c r="E2881" s="451">
        <v>0.31019999999999998</v>
      </c>
    </row>
    <row r="2882" spans="1:5" x14ac:dyDescent="0.25">
      <c r="A2882" s="439"/>
      <c r="B2882" s="449">
        <v>102290</v>
      </c>
      <c r="C2882" s="439" t="s">
        <v>5818</v>
      </c>
      <c r="D2882" s="449" t="s">
        <v>84</v>
      </c>
      <c r="E2882" s="451">
        <v>0.31</v>
      </c>
    </row>
    <row r="2883" spans="1:5" x14ac:dyDescent="0.25">
      <c r="A2883" s="439"/>
      <c r="B2883" s="449">
        <v>90100</v>
      </c>
      <c r="C2883" s="439" t="s">
        <v>5796</v>
      </c>
      <c r="D2883" s="449" t="s">
        <v>84</v>
      </c>
      <c r="E2883" s="451">
        <v>0.44479999999999997</v>
      </c>
    </row>
    <row r="2884" spans="1:5" x14ac:dyDescent="0.25">
      <c r="A2884" s="439"/>
      <c r="B2884" s="449">
        <v>102323</v>
      </c>
      <c r="C2884" s="439" t="s">
        <v>5851</v>
      </c>
      <c r="D2884" s="449" t="s">
        <v>84</v>
      </c>
      <c r="E2884" s="451">
        <v>0.44469999999999998</v>
      </c>
    </row>
    <row r="2885" spans="1:5" x14ac:dyDescent="0.25">
      <c r="A2885" s="439"/>
      <c r="B2885" s="449">
        <v>102327</v>
      </c>
      <c r="C2885" s="439" t="s">
        <v>5855</v>
      </c>
      <c r="D2885" s="449" t="s">
        <v>84</v>
      </c>
      <c r="E2885" s="451">
        <v>0.44469999999999998</v>
      </c>
    </row>
    <row r="2886" spans="1:5" x14ac:dyDescent="0.25">
      <c r="A2886" s="439"/>
      <c r="B2886" s="449">
        <v>102299</v>
      </c>
      <c r="C2886" s="439" t="s">
        <v>5827</v>
      </c>
      <c r="D2886" s="449" t="s">
        <v>84</v>
      </c>
      <c r="E2886" s="451">
        <v>0.4446</v>
      </c>
    </row>
    <row r="2887" spans="1:5" x14ac:dyDescent="0.25">
      <c r="A2887" s="439"/>
      <c r="B2887" s="449">
        <v>102303</v>
      </c>
      <c r="C2887" s="439" t="s">
        <v>5831</v>
      </c>
      <c r="D2887" s="449" t="s">
        <v>84</v>
      </c>
      <c r="E2887" s="451">
        <v>0.44390000000000002</v>
      </c>
    </row>
    <row r="2888" spans="1:5" x14ac:dyDescent="0.25">
      <c r="A2888" s="439"/>
      <c r="B2888" s="449">
        <v>90099</v>
      </c>
      <c r="C2888" s="439" t="s">
        <v>5795</v>
      </c>
      <c r="D2888" s="449" t="s">
        <v>84</v>
      </c>
      <c r="E2888" s="451">
        <v>0.4446</v>
      </c>
    </row>
    <row r="2889" spans="1:5" x14ac:dyDescent="0.25">
      <c r="A2889" s="439"/>
      <c r="B2889" s="449">
        <v>102322</v>
      </c>
      <c r="C2889" s="439" t="s">
        <v>5850</v>
      </c>
      <c r="D2889" s="449" t="s">
        <v>84</v>
      </c>
      <c r="E2889" s="451">
        <v>0.44440000000000002</v>
      </c>
    </row>
    <row r="2890" spans="1:5" x14ac:dyDescent="0.25">
      <c r="A2890" s="439"/>
      <c r="B2890" s="449">
        <v>102298</v>
      </c>
      <c r="C2890" s="439" t="s">
        <v>5826</v>
      </c>
      <c r="D2890" s="449" t="s">
        <v>84</v>
      </c>
      <c r="E2890" s="451">
        <v>0.44440000000000002</v>
      </c>
    </row>
    <row r="2891" spans="1:5" x14ac:dyDescent="0.25">
      <c r="A2891" s="439"/>
      <c r="B2891" s="449">
        <v>102302</v>
      </c>
      <c r="C2891" s="439" t="s">
        <v>5830</v>
      </c>
      <c r="D2891" s="449" t="s">
        <v>84</v>
      </c>
      <c r="E2891" s="451">
        <v>0.44529999999999997</v>
      </c>
    </row>
    <row r="2892" spans="1:5" x14ac:dyDescent="0.25">
      <c r="A2892" s="439"/>
      <c r="B2892" s="449">
        <v>102326</v>
      </c>
      <c r="C2892" s="439" t="s">
        <v>5854</v>
      </c>
      <c r="D2892" s="449" t="s">
        <v>84</v>
      </c>
      <c r="E2892" s="451">
        <v>0.44479999999999997</v>
      </c>
    </row>
    <row r="2893" spans="1:5" x14ac:dyDescent="0.25">
      <c r="A2893" s="439"/>
      <c r="B2893" s="449">
        <v>102314</v>
      </c>
      <c r="C2893" s="439" t="s">
        <v>5842</v>
      </c>
      <c r="D2893" s="449" t="s">
        <v>84</v>
      </c>
      <c r="E2893" s="451">
        <v>0.30969999999999998</v>
      </c>
    </row>
    <row r="2894" spans="1:5" x14ac:dyDescent="0.25">
      <c r="A2894" s="439"/>
      <c r="B2894" s="449">
        <v>102312</v>
      </c>
      <c r="C2894" s="439" t="s">
        <v>5840</v>
      </c>
      <c r="D2894" s="449" t="s">
        <v>84</v>
      </c>
      <c r="E2894" s="451">
        <v>0.27200000000000002</v>
      </c>
    </row>
    <row r="2895" spans="1:5" x14ac:dyDescent="0.25">
      <c r="A2895" s="439"/>
      <c r="B2895" s="449">
        <v>102288</v>
      </c>
      <c r="C2895" s="439" t="s">
        <v>5816</v>
      </c>
      <c r="D2895" s="449" t="s">
        <v>84</v>
      </c>
      <c r="E2895" s="451">
        <v>0.27060000000000001</v>
      </c>
    </row>
    <row r="2896" spans="1:5" x14ac:dyDescent="0.25">
      <c r="A2896" s="439"/>
      <c r="B2896" s="449">
        <v>90087</v>
      </c>
      <c r="C2896" s="439" t="s">
        <v>5788</v>
      </c>
      <c r="D2896" s="449" t="s">
        <v>84</v>
      </c>
      <c r="E2896" s="451">
        <v>0.27029999999999998</v>
      </c>
    </row>
    <row r="2897" spans="1:5" x14ac:dyDescent="0.25">
      <c r="A2897" s="439"/>
      <c r="B2897" s="449">
        <v>102308</v>
      </c>
      <c r="C2897" s="439" t="s">
        <v>5836</v>
      </c>
      <c r="D2897" s="449" t="s">
        <v>84</v>
      </c>
      <c r="E2897" s="451">
        <v>0.31090000000000001</v>
      </c>
    </row>
    <row r="2898" spans="1:5" x14ac:dyDescent="0.25">
      <c r="A2898" s="439"/>
      <c r="B2898" s="449">
        <v>90084</v>
      </c>
      <c r="C2898" s="439" t="s">
        <v>5786</v>
      </c>
      <c r="D2898" s="449" t="s">
        <v>84</v>
      </c>
      <c r="E2898" s="451">
        <v>0.31130000000000002</v>
      </c>
    </row>
    <row r="2899" spans="1:5" x14ac:dyDescent="0.25">
      <c r="A2899" s="439"/>
      <c r="B2899" s="449">
        <v>102284</v>
      </c>
      <c r="C2899" s="439" t="s">
        <v>5812</v>
      </c>
      <c r="D2899" s="449" t="s">
        <v>84</v>
      </c>
      <c r="E2899" s="451">
        <v>0.31109999999999999</v>
      </c>
    </row>
    <row r="2900" spans="1:5" x14ac:dyDescent="0.25">
      <c r="A2900" s="439"/>
      <c r="B2900" s="449">
        <v>102325</v>
      </c>
      <c r="C2900" s="439" t="s">
        <v>5853</v>
      </c>
      <c r="D2900" s="449" t="s">
        <v>84</v>
      </c>
      <c r="E2900" s="451">
        <v>0.44450000000000001</v>
      </c>
    </row>
    <row r="2901" spans="1:5" x14ac:dyDescent="0.25">
      <c r="A2901" s="439"/>
      <c r="B2901" s="449">
        <v>102329</v>
      </c>
      <c r="C2901" s="439" t="s">
        <v>5857</v>
      </c>
      <c r="D2901" s="449" t="s">
        <v>84</v>
      </c>
      <c r="E2901" s="451">
        <v>0.44469999999999998</v>
      </c>
    </row>
    <row r="2902" spans="1:5" x14ac:dyDescent="0.25">
      <c r="A2902" s="439"/>
      <c r="B2902" s="449">
        <v>102301</v>
      </c>
      <c r="C2902" s="439" t="s">
        <v>5829</v>
      </c>
      <c r="D2902" s="449" t="s">
        <v>84</v>
      </c>
      <c r="E2902" s="451">
        <v>0.44440000000000002</v>
      </c>
    </row>
    <row r="2903" spans="1:5" x14ac:dyDescent="0.25">
      <c r="A2903" s="439"/>
      <c r="B2903" s="449">
        <v>102305</v>
      </c>
      <c r="C2903" s="439" t="s">
        <v>5833</v>
      </c>
      <c r="D2903" s="449" t="s">
        <v>84</v>
      </c>
      <c r="E2903" s="451">
        <v>0.44409999999999999</v>
      </c>
    </row>
    <row r="2904" spans="1:5" x14ac:dyDescent="0.25">
      <c r="A2904" s="439"/>
      <c r="B2904" s="449">
        <v>90101</v>
      </c>
      <c r="C2904" s="439" t="s">
        <v>5797</v>
      </c>
      <c r="D2904" s="449" t="s">
        <v>84</v>
      </c>
      <c r="E2904" s="451">
        <v>0.44490000000000002</v>
      </c>
    </row>
    <row r="2905" spans="1:5" x14ac:dyDescent="0.25">
      <c r="A2905" s="439"/>
      <c r="B2905" s="449">
        <v>102324</v>
      </c>
      <c r="C2905" s="439" t="s">
        <v>5852</v>
      </c>
      <c r="D2905" s="449" t="s">
        <v>84</v>
      </c>
      <c r="E2905" s="451">
        <v>0.44400000000000001</v>
      </c>
    </row>
    <row r="2906" spans="1:5" x14ac:dyDescent="0.25">
      <c r="A2906" s="439"/>
      <c r="B2906" s="449">
        <v>102300</v>
      </c>
      <c r="C2906" s="439" t="s">
        <v>5828</v>
      </c>
      <c r="D2906" s="449" t="s">
        <v>84</v>
      </c>
      <c r="E2906" s="451">
        <v>0.44450000000000001</v>
      </c>
    </row>
    <row r="2907" spans="1:5" x14ac:dyDescent="0.25">
      <c r="A2907" s="439"/>
      <c r="B2907" s="449">
        <v>90102</v>
      </c>
      <c r="C2907" s="439" t="s">
        <v>5798</v>
      </c>
      <c r="D2907" s="449" t="s">
        <v>84</v>
      </c>
      <c r="E2907" s="451">
        <v>0.44440000000000002</v>
      </c>
    </row>
    <row r="2908" spans="1:5" x14ac:dyDescent="0.25">
      <c r="A2908" s="439"/>
      <c r="B2908" s="449">
        <v>102328</v>
      </c>
      <c r="C2908" s="439" t="s">
        <v>5856</v>
      </c>
      <c r="D2908" s="449" t="s">
        <v>84</v>
      </c>
      <c r="E2908" s="451">
        <v>0.44400000000000001</v>
      </c>
    </row>
    <row r="2909" spans="1:5" x14ac:dyDescent="0.25">
      <c r="A2909" s="439"/>
      <c r="B2909" s="449">
        <v>102304</v>
      </c>
      <c r="C2909" s="439" t="s">
        <v>5832</v>
      </c>
      <c r="D2909" s="449" t="s">
        <v>84</v>
      </c>
      <c r="E2909" s="451">
        <v>0.44369999999999998</v>
      </c>
    </row>
    <row r="2910" spans="1:5" x14ac:dyDescent="0.25">
      <c r="A2910" s="439"/>
      <c r="B2910" s="449">
        <v>102295</v>
      </c>
      <c r="C2910" s="439" t="s">
        <v>5823</v>
      </c>
      <c r="D2910" s="449" t="s">
        <v>84</v>
      </c>
      <c r="E2910" s="451">
        <v>0.27139999999999997</v>
      </c>
    </row>
    <row r="2911" spans="1:5" x14ac:dyDescent="0.25">
      <c r="A2911" s="439"/>
      <c r="B2911" s="449">
        <v>102281</v>
      </c>
      <c r="C2911" s="439" t="s">
        <v>5809</v>
      </c>
      <c r="D2911" s="449" t="s">
        <v>84</v>
      </c>
      <c r="E2911" s="451">
        <v>0.27100000000000002</v>
      </c>
    </row>
    <row r="2912" spans="1:5" x14ac:dyDescent="0.25">
      <c r="A2912" s="439"/>
      <c r="B2912" s="449">
        <v>102311</v>
      </c>
      <c r="C2912" s="439" t="s">
        <v>5839</v>
      </c>
      <c r="D2912" s="449" t="s">
        <v>84</v>
      </c>
      <c r="E2912" s="451">
        <v>0.27160000000000001</v>
      </c>
    </row>
    <row r="2913" spans="1:5" x14ac:dyDescent="0.25">
      <c r="A2913" s="439"/>
      <c r="B2913" s="449">
        <v>102319</v>
      </c>
      <c r="C2913" s="439" t="s">
        <v>5847</v>
      </c>
      <c r="D2913" s="449" t="s">
        <v>84</v>
      </c>
      <c r="E2913" s="451">
        <v>0.27129999999999999</v>
      </c>
    </row>
    <row r="2914" spans="1:5" x14ac:dyDescent="0.25">
      <c r="A2914" s="439"/>
      <c r="B2914" s="449">
        <v>102287</v>
      </c>
      <c r="C2914" s="439" t="s">
        <v>5815</v>
      </c>
      <c r="D2914" s="449" t="s">
        <v>84</v>
      </c>
      <c r="E2914" s="451">
        <v>0.27129999999999999</v>
      </c>
    </row>
    <row r="2915" spans="1:5" x14ac:dyDescent="0.25">
      <c r="A2915" s="439"/>
      <c r="B2915" s="449">
        <v>102316</v>
      </c>
      <c r="C2915" s="439" t="s">
        <v>5844</v>
      </c>
      <c r="D2915" s="449" t="s">
        <v>84</v>
      </c>
      <c r="E2915" s="451">
        <v>0.30990000000000001</v>
      </c>
    </row>
    <row r="2916" spans="1:5" x14ac:dyDescent="0.25">
      <c r="A2916" s="439"/>
      <c r="B2916" s="449">
        <v>102292</v>
      </c>
      <c r="C2916" s="439" t="s">
        <v>5820</v>
      </c>
      <c r="D2916" s="449" t="s">
        <v>84</v>
      </c>
      <c r="E2916" s="451">
        <v>0.30919999999999997</v>
      </c>
    </row>
    <row r="2917" spans="1:5" x14ac:dyDescent="0.25">
      <c r="A2917" s="439"/>
      <c r="B2917" s="449">
        <v>90092</v>
      </c>
      <c r="C2917" s="439" t="s">
        <v>5791</v>
      </c>
      <c r="D2917" s="449" t="s">
        <v>84</v>
      </c>
      <c r="E2917" s="451">
        <v>0.3085</v>
      </c>
    </row>
    <row r="2918" spans="1:5" x14ac:dyDescent="0.25">
      <c r="A2918" s="439"/>
      <c r="B2918" s="449">
        <v>102278</v>
      </c>
      <c r="C2918" s="439" t="s">
        <v>5806</v>
      </c>
      <c r="D2918" s="449" t="s">
        <v>84</v>
      </c>
      <c r="E2918" s="451">
        <v>0.27089999999999997</v>
      </c>
    </row>
    <row r="2919" spans="1:5" x14ac:dyDescent="0.25">
      <c r="A2919" s="439"/>
      <c r="B2919" s="449">
        <v>90094</v>
      </c>
      <c r="C2919" s="439" t="s">
        <v>5792</v>
      </c>
      <c r="D2919" s="449" t="s">
        <v>84</v>
      </c>
      <c r="E2919" s="451">
        <v>0.31</v>
      </c>
    </row>
    <row r="2920" spans="1:5" x14ac:dyDescent="0.25">
      <c r="A2920" s="439"/>
      <c r="B2920" s="449">
        <v>102309</v>
      </c>
      <c r="C2920" s="439" t="s">
        <v>5837</v>
      </c>
      <c r="D2920" s="449" t="s">
        <v>84</v>
      </c>
      <c r="E2920" s="451">
        <v>0.31019999999999998</v>
      </c>
    </row>
    <row r="2921" spans="1:5" x14ac:dyDescent="0.25">
      <c r="A2921" s="439"/>
      <c r="B2921" s="449">
        <v>102285</v>
      </c>
      <c r="C2921" s="439" t="s">
        <v>5813</v>
      </c>
      <c r="D2921" s="449" t="s">
        <v>84</v>
      </c>
      <c r="E2921" s="451">
        <v>0.31090000000000001</v>
      </c>
    </row>
    <row r="2922" spans="1:5" x14ac:dyDescent="0.25">
      <c r="A2922" s="439"/>
      <c r="B2922" s="449">
        <v>90095</v>
      </c>
      <c r="C2922" s="439" t="s">
        <v>5793</v>
      </c>
      <c r="D2922" s="449" t="s">
        <v>84</v>
      </c>
      <c r="E2922" s="451">
        <v>0.26910000000000001</v>
      </c>
    </row>
    <row r="2923" spans="1:5" x14ac:dyDescent="0.25">
      <c r="A2923" s="439"/>
      <c r="B2923" s="449">
        <v>102320</v>
      </c>
      <c r="C2923" s="439" t="s">
        <v>5848</v>
      </c>
      <c r="D2923" s="449" t="s">
        <v>84</v>
      </c>
      <c r="E2923" s="451">
        <v>0.26929999999999998</v>
      </c>
    </row>
    <row r="2924" spans="1:5" x14ac:dyDescent="0.25">
      <c r="A2924" s="439"/>
      <c r="B2924" s="449">
        <v>102296</v>
      </c>
      <c r="C2924" s="439" t="s">
        <v>5824</v>
      </c>
      <c r="D2924" s="449" t="s">
        <v>84</v>
      </c>
      <c r="E2924" s="451">
        <v>0.26979999999999998</v>
      </c>
    </row>
    <row r="2925" spans="1:5" x14ac:dyDescent="0.25">
      <c r="A2925" s="439"/>
      <c r="B2925" s="449">
        <v>90086</v>
      </c>
      <c r="C2925" s="439" t="s">
        <v>5787</v>
      </c>
      <c r="D2925" s="449" t="s">
        <v>84</v>
      </c>
      <c r="E2925" s="451">
        <v>0.31</v>
      </c>
    </row>
    <row r="2926" spans="1:5" x14ac:dyDescent="0.25">
      <c r="A2926" s="439"/>
      <c r="B2926" s="449">
        <v>102277</v>
      </c>
      <c r="C2926" s="439" t="s">
        <v>5805</v>
      </c>
      <c r="D2926" s="449" t="s">
        <v>84</v>
      </c>
      <c r="E2926" s="451">
        <v>0.30969999999999998</v>
      </c>
    </row>
    <row r="2927" spans="1:5" x14ac:dyDescent="0.25">
      <c r="A2927" s="439"/>
      <c r="B2927" s="449">
        <v>102286</v>
      </c>
      <c r="C2927" s="439" t="s">
        <v>5814</v>
      </c>
      <c r="D2927" s="449" t="s">
        <v>84</v>
      </c>
      <c r="E2927" s="451">
        <v>0.31030000000000002</v>
      </c>
    </row>
    <row r="2928" spans="1:5" x14ac:dyDescent="0.25">
      <c r="A2928" s="439"/>
      <c r="B2928" s="449">
        <v>90098</v>
      </c>
      <c r="C2928" s="439" t="s">
        <v>5794</v>
      </c>
      <c r="D2928" s="449" t="s">
        <v>84</v>
      </c>
      <c r="E2928" s="451">
        <v>0.27089999999999997</v>
      </c>
    </row>
    <row r="2929" spans="1:5" x14ac:dyDescent="0.25">
      <c r="A2929" s="439"/>
      <c r="B2929" s="449">
        <v>102313</v>
      </c>
      <c r="C2929" s="439" t="s">
        <v>5841</v>
      </c>
      <c r="D2929" s="449" t="s">
        <v>84</v>
      </c>
      <c r="E2929" s="451">
        <v>0.27100000000000002</v>
      </c>
    </row>
    <row r="2930" spans="1:5" x14ac:dyDescent="0.25">
      <c r="A2930" s="439"/>
      <c r="B2930" s="449">
        <v>102321</v>
      </c>
      <c r="C2930" s="439" t="s">
        <v>5849</v>
      </c>
      <c r="D2930" s="449" t="s">
        <v>84</v>
      </c>
      <c r="E2930" s="451">
        <v>0.27</v>
      </c>
    </row>
    <row r="2931" spans="1:5" x14ac:dyDescent="0.25">
      <c r="A2931" s="439"/>
      <c r="B2931" s="449">
        <v>102289</v>
      </c>
      <c r="C2931" s="439" t="s">
        <v>5817</v>
      </c>
      <c r="D2931" s="449" t="s">
        <v>84</v>
      </c>
      <c r="E2931" s="451">
        <v>0.27139999999999997</v>
      </c>
    </row>
    <row r="2932" spans="1:5" x14ac:dyDescent="0.25">
      <c r="A2932" s="439"/>
      <c r="B2932" s="449">
        <v>102297</v>
      </c>
      <c r="C2932" s="439" t="s">
        <v>5825</v>
      </c>
      <c r="D2932" s="449" t="s">
        <v>84</v>
      </c>
      <c r="E2932" s="451">
        <v>0.26950000000000002</v>
      </c>
    </row>
    <row r="2933" spans="1:5" x14ac:dyDescent="0.25">
      <c r="A2933" s="439"/>
      <c r="B2933" s="449">
        <v>102280</v>
      </c>
      <c r="C2933" s="439" t="s">
        <v>5808</v>
      </c>
      <c r="D2933" s="449" t="s">
        <v>84</v>
      </c>
      <c r="E2933" s="451">
        <v>0.30940000000000001</v>
      </c>
    </row>
    <row r="2934" spans="1:5" x14ac:dyDescent="0.25">
      <c r="A2934" s="439"/>
      <c r="B2934" s="449">
        <v>102294</v>
      </c>
      <c r="C2934" s="439" t="s">
        <v>5822</v>
      </c>
      <c r="D2934" s="449" t="s">
        <v>84</v>
      </c>
      <c r="E2934" s="451">
        <v>0.30990000000000001</v>
      </c>
    </row>
    <row r="2935" spans="1:5" x14ac:dyDescent="0.25">
      <c r="A2935" s="439"/>
      <c r="B2935" s="449">
        <v>90090</v>
      </c>
      <c r="C2935" s="439" t="s">
        <v>5789</v>
      </c>
      <c r="D2935" s="449" t="s">
        <v>84</v>
      </c>
      <c r="E2935" s="451">
        <v>0.2702</v>
      </c>
    </row>
    <row r="2936" spans="1:5" x14ac:dyDescent="0.25">
      <c r="A2936" s="439"/>
      <c r="B2936" s="449">
        <v>102317</v>
      </c>
      <c r="C2936" s="439" t="s">
        <v>5845</v>
      </c>
      <c r="D2936" s="449" t="s">
        <v>84</v>
      </c>
      <c r="E2936" s="451">
        <v>0.309</v>
      </c>
    </row>
    <row r="2937" spans="1:5" x14ac:dyDescent="0.25">
      <c r="A2937" s="439"/>
      <c r="B2937" s="449">
        <v>102293</v>
      </c>
      <c r="C2937" s="439" t="s">
        <v>5821</v>
      </c>
      <c r="D2937" s="449" t="s">
        <v>84</v>
      </c>
      <c r="E2937" s="451">
        <v>0.3105</v>
      </c>
    </row>
    <row r="2938" spans="1:5" x14ac:dyDescent="0.25">
      <c r="A2938" s="439"/>
      <c r="B2938" s="449">
        <v>102310</v>
      </c>
      <c r="C2938" s="439" t="s">
        <v>5838</v>
      </c>
      <c r="D2938" s="449" t="s">
        <v>84</v>
      </c>
      <c r="E2938" s="451">
        <v>0.31009999999999999</v>
      </c>
    </row>
    <row r="2939" spans="1:5" x14ac:dyDescent="0.25">
      <c r="A2939" s="439"/>
      <c r="B2939" s="449">
        <v>102318</v>
      </c>
      <c r="C2939" s="439" t="s">
        <v>5846</v>
      </c>
      <c r="D2939" s="449" t="s">
        <v>84</v>
      </c>
      <c r="E2939" s="451">
        <v>0.30930000000000002</v>
      </c>
    </row>
    <row r="2940" spans="1:5" x14ac:dyDescent="0.25">
      <c r="A2940" s="439"/>
      <c r="B2940" s="449">
        <v>90106</v>
      </c>
      <c r="C2940" s="439" t="s">
        <v>5800</v>
      </c>
      <c r="D2940" s="449" t="s">
        <v>84</v>
      </c>
      <c r="E2940" s="451">
        <v>0.44340000000000002</v>
      </c>
    </row>
    <row r="2941" spans="1:5" x14ac:dyDescent="0.25">
      <c r="A2941" s="439"/>
      <c r="B2941" s="449">
        <v>90105</v>
      </c>
      <c r="C2941" s="439" t="s">
        <v>5799</v>
      </c>
      <c r="D2941" s="449" t="s">
        <v>84</v>
      </c>
      <c r="E2941" s="451">
        <v>0.45169999999999999</v>
      </c>
    </row>
    <row r="2942" spans="1:5" x14ac:dyDescent="0.25">
      <c r="A2942" s="439"/>
      <c r="B2942" s="449">
        <v>90108</v>
      </c>
      <c r="C2942" s="439" t="s">
        <v>5802</v>
      </c>
      <c r="D2942" s="449" t="s">
        <v>84</v>
      </c>
      <c r="E2942" s="451">
        <v>0.44330000000000003</v>
      </c>
    </row>
    <row r="2943" spans="1:5" x14ac:dyDescent="0.25">
      <c r="A2943" s="439"/>
      <c r="B2943" s="449">
        <v>90107</v>
      </c>
      <c r="C2943" s="439" t="s">
        <v>5801</v>
      </c>
      <c r="D2943" s="449" t="s">
        <v>84</v>
      </c>
      <c r="E2943" s="451">
        <v>0.44440000000000002</v>
      </c>
    </row>
    <row r="2944" spans="1:5" x14ac:dyDescent="0.25">
      <c r="A2944" s="439"/>
      <c r="B2944" s="449">
        <v>102354</v>
      </c>
      <c r="C2944" s="439" t="s">
        <v>3889</v>
      </c>
      <c r="D2944" s="449" t="s">
        <v>84</v>
      </c>
      <c r="E2944" s="451">
        <v>0.45140000000000002</v>
      </c>
    </row>
    <row r="2945" spans="1:5" x14ac:dyDescent="0.25">
      <c r="A2945" s="439"/>
      <c r="B2945" s="449">
        <v>102355</v>
      </c>
      <c r="C2945" s="439" t="s">
        <v>12790</v>
      </c>
      <c r="D2945" s="449" t="s">
        <v>84</v>
      </c>
      <c r="E2945" s="451">
        <v>0.50739999999999996</v>
      </c>
    </row>
    <row r="2946" spans="1:5" x14ac:dyDescent="0.25">
      <c r="A2946" s="439"/>
      <c r="B2946" s="449">
        <v>102360</v>
      </c>
      <c r="C2946" s="439" t="s">
        <v>3890</v>
      </c>
      <c r="D2946" s="449" t="s">
        <v>84</v>
      </c>
      <c r="E2946" s="451">
        <v>0.32479999999999998</v>
      </c>
    </row>
    <row r="2947" spans="1:5" x14ac:dyDescent="0.25">
      <c r="A2947" s="439"/>
      <c r="B2947" s="449">
        <v>102361</v>
      </c>
      <c r="C2947" s="439" t="s">
        <v>3891</v>
      </c>
      <c r="D2947" s="449" t="s">
        <v>84</v>
      </c>
      <c r="E2947" s="451">
        <v>0.4556</v>
      </c>
    </row>
    <row r="2948" spans="1:5" x14ac:dyDescent="0.25">
      <c r="A2948" s="439"/>
      <c r="B2948" s="449">
        <v>101601</v>
      </c>
      <c r="C2948" s="439" t="s">
        <v>14155</v>
      </c>
      <c r="D2948" s="449" t="s">
        <v>71</v>
      </c>
      <c r="E2948" s="451">
        <v>0.51070000000000004</v>
      </c>
    </row>
    <row r="2949" spans="1:5" x14ac:dyDescent="0.25">
      <c r="A2949" s="439"/>
      <c r="B2949" s="449">
        <v>101600</v>
      </c>
      <c r="C2949" s="439" t="s">
        <v>14156</v>
      </c>
      <c r="D2949" s="449" t="s">
        <v>71</v>
      </c>
      <c r="E2949" s="451">
        <v>0.51060000000000005</v>
      </c>
    </row>
    <row r="2950" spans="1:5" x14ac:dyDescent="0.25">
      <c r="A2950" s="439"/>
      <c r="B2950" s="449">
        <v>101603</v>
      </c>
      <c r="C2950" s="439" t="s">
        <v>14157</v>
      </c>
      <c r="D2950" s="449" t="s">
        <v>71</v>
      </c>
      <c r="E2950" s="451">
        <v>0.51029999999999998</v>
      </c>
    </row>
    <row r="2951" spans="1:5" x14ac:dyDescent="0.25">
      <c r="A2951" s="439"/>
      <c r="B2951" s="449">
        <v>101602</v>
      </c>
      <c r="C2951" s="439" t="s">
        <v>14158</v>
      </c>
      <c r="D2951" s="449" t="s">
        <v>71</v>
      </c>
      <c r="E2951" s="451">
        <v>0.50990000000000002</v>
      </c>
    </row>
    <row r="2952" spans="1:5" x14ac:dyDescent="0.25">
      <c r="A2952" s="439"/>
      <c r="B2952" s="449">
        <v>101605</v>
      </c>
      <c r="C2952" s="439" t="s">
        <v>14159</v>
      </c>
      <c r="D2952" s="449" t="s">
        <v>71</v>
      </c>
      <c r="E2952" s="451">
        <v>0.51049999999999995</v>
      </c>
    </row>
    <row r="2953" spans="1:5" x14ac:dyDescent="0.25">
      <c r="A2953" s="439"/>
      <c r="B2953" s="449">
        <v>101604</v>
      </c>
      <c r="C2953" s="439" t="s">
        <v>14160</v>
      </c>
      <c r="D2953" s="449" t="s">
        <v>71</v>
      </c>
      <c r="E2953" s="451">
        <v>0.51080000000000003</v>
      </c>
    </row>
    <row r="2954" spans="1:5" x14ac:dyDescent="0.25">
      <c r="A2954" s="439"/>
      <c r="B2954" s="449">
        <v>101588</v>
      </c>
      <c r="C2954" s="439" t="s">
        <v>14161</v>
      </c>
      <c r="D2954" s="449" t="s">
        <v>71</v>
      </c>
      <c r="E2954" s="451">
        <v>0.48180000000000001</v>
      </c>
    </row>
    <row r="2955" spans="1:5" x14ac:dyDescent="0.25">
      <c r="A2955" s="439"/>
      <c r="B2955" s="449">
        <v>101591</v>
      </c>
      <c r="C2955" s="439" t="s">
        <v>14162</v>
      </c>
      <c r="D2955" s="449" t="s">
        <v>71</v>
      </c>
      <c r="E2955" s="451">
        <v>0.48280000000000001</v>
      </c>
    </row>
    <row r="2956" spans="1:5" x14ac:dyDescent="0.25">
      <c r="A2956" s="439"/>
      <c r="B2956" s="449">
        <v>101590</v>
      </c>
      <c r="C2956" s="439" t="s">
        <v>14163</v>
      </c>
      <c r="D2956" s="449" t="s">
        <v>71</v>
      </c>
      <c r="E2956" s="451">
        <v>0.47360000000000002</v>
      </c>
    </row>
    <row r="2957" spans="1:5" x14ac:dyDescent="0.25">
      <c r="A2957" s="439"/>
      <c r="B2957" s="449">
        <v>101593</v>
      </c>
      <c r="C2957" s="439" t="s">
        <v>14164</v>
      </c>
      <c r="D2957" s="449" t="s">
        <v>71</v>
      </c>
      <c r="E2957" s="451">
        <v>0.46600000000000003</v>
      </c>
    </row>
    <row r="2958" spans="1:5" x14ac:dyDescent="0.25">
      <c r="A2958" s="439"/>
      <c r="B2958" s="449">
        <v>101592</v>
      </c>
      <c r="C2958" s="439" t="s">
        <v>14165</v>
      </c>
      <c r="D2958" s="449" t="s">
        <v>71</v>
      </c>
      <c r="E2958" s="451">
        <v>0.44440000000000002</v>
      </c>
    </row>
    <row r="2959" spans="1:5" x14ac:dyDescent="0.25">
      <c r="A2959" s="439"/>
      <c r="B2959" s="449">
        <v>101583</v>
      </c>
      <c r="C2959" s="439" t="s">
        <v>14166</v>
      </c>
      <c r="D2959" s="449" t="s">
        <v>71</v>
      </c>
      <c r="E2959" s="451">
        <v>0.60740000000000005</v>
      </c>
    </row>
    <row r="2960" spans="1:5" x14ac:dyDescent="0.25">
      <c r="A2960" s="439"/>
      <c r="B2960" s="449">
        <v>101582</v>
      </c>
      <c r="C2960" s="439" t="s">
        <v>14167</v>
      </c>
      <c r="D2960" s="449" t="s">
        <v>71</v>
      </c>
      <c r="E2960" s="451">
        <v>0.52869999999999995</v>
      </c>
    </row>
    <row r="2961" spans="1:5" x14ac:dyDescent="0.25">
      <c r="A2961" s="439"/>
      <c r="B2961" s="449">
        <v>101585</v>
      </c>
      <c r="C2961" s="439" t="s">
        <v>14168</v>
      </c>
      <c r="D2961" s="449" t="s">
        <v>71</v>
      </c>
      <c r="E2961" s="451">
        <v>0.5887</v>
      </c>
    </row>
    <row r="2962" spans="1:5" x14ac:dyDescent="0.25">
      <c r="A2962" s="439"/>
      <c r="B2962" s="449">
        <v>101584</v>
      </c>
      <c r="C2962" s="439" t="s">
        <v>14169</v>
      </c>
      <c r="D2962" s="449" t="s">
        <v>71</v>
      </c>
      <c r="E2962" s="451">
        <v>0.48849999999999999</v>
      </c>
    </row>
    <row r="2963" spans="1:5" x14ac:dyDescent="0.25">
      <c r="A2963" s="439"/>
      <c r="B2963" s="449">
        <v>101587</v>
      </c>
      <c r="C2963" s="439" t="s">
        <v>14170</v>
      </c>
      <c r="D2963" s="449" t="s">
        <v>71</v>
      </c>
      <c r="E2963" s="451">
        <v>0.52329999999999999</v>
      </c>
    </row>
    <row r="2964" spans="1:5" x14ac:dyDescent="0.25">
      <c r="A2964" s="439"/>
      <c r="B2964" s="449">
        <v>101586</v>
      </c>
      <c r="C2964" s="439" t="s">
        <v>14171</v>
      </c>
      <c r="D2964" s="449" t="s">
        <v>71</v>
      </c>
      <c r="E2964" s="451">
        <v>0.3901</v>
      </c>
    </row>
    <row r="2965" spans="1:5" x14ac:dyDescent="0.25">
      <c r="A2965" s="439"/>
      <c r="B2965" s="449">
        <v>101577</v>
      </c>
      <c r="C2965" s="439" t="s">
        <v>14172</v>
      </c>
      <c r="D2965" s="449" t="s">
        <v>71</v>
      </c>
      <c r="E2965" s="451">
        <v>0.61809999999999998</v>
      </c>
    </row>
    <row r="2966" spans="1:5" x14ac:dyDescent="0.25">
      <c r="A2966" s="439"/>
      <c r="B2966" s="449">
        <v>101576</v>
      </c>
      <c r="C2966" s="439" t="s">
        <v>14173</v>
      </c>
      <c r="D2966" s="449" t="s">
        <v>71</v>
      </c>
      <c r="E2966" s="451">
        <v>0.54449999999999998</v>
      </c>
    </row>
    <row r="2967" spans="1:5" x14ac:dyDescent="0.25">
      <c r="A2967" s="439"/>
      <c r="B2967" s="449">
        <v>101579</v>
      </c>
      <c r="C2967" s="439" t="s">
        <v>14174</v>
      </c>
      <c r="D2967" s="449" t="s">
        <v>71</v>
      </c>
      <c r="E2967" s="451">
        <v>0.59519999999999995</v>
      </c>
    </row>
    <row r="2968" spans="1:5" x14ac:dyDescent="0.25">
      <c r="A2968" s="439"/>
      <c r="B2968" s="449">
        <v>101578</v>
      </c>
      <c r="C2968" s="439" t="s">
        <v>14175</v>
      </c>
      <c r="D2968" s="449" t="s">
        <v>71</v>
      </c>
      <c r="E2968" s="451">
        <v>0.5</v>
      </c>
    </row>
    <row r="2969" spans="1:5" x14ac:dyDescent="0.25">
      <c r="A2969" s="439"/>
      <c r="B2969" s="449">
        <v>101581</v>
      </c>
      <c r="C2969" s="439" t="s">
        <v>14176</v>
      </c>
      <c r="D2969" s="449" t="s">
        <v>71</v>
      </c>
      <c r="E2969" s="451">
        <v>0.51739999999999997</v>
      </c>
    </row>
    <row r="2970" spans="1:5" x14ac:dyDescent="0.25">
      <c r="A2970" s="439"/>
      <c r="B2970" s="449">
        <v>101580</v>
      </c>
      <c r="C2970" s="439" t="s">
        <v>14177</v>
      </c>
      <c r="D2970" s="449" t="s">
        <v>71</v>
      </c>
      <c r="E2970" s="451">
        <v>0.38979999999999998</v>
      </c>
    </row>
    <row r="2971" spans="1:5" x14ac:dyDescent="0.25">
      <c r="A2971" s="439"/>
      <c r="B2971" s="449">
        <v>101571</v>
      </c>
      <c r="C2971" s="439" t="s">
        <v>14178</v>
      </c>
      <c r="D2971" s="449" t="s">
        <v>71</v>
      </c>
      <c r="E2971" s="451">
        <v>0.75860000000000005</v>
      </c>
    </row>
    <row r="2972" spans="1:5" x14ac:dyDescent="0.25">
      <c r="A2972" s="439"/>
      <c r="B2972" s="449">
        <v>101570</v>
      </c>
      <c r="C2972" s="439" t="s">
        <v>14179</v>
      </c>
      <c r="D2972" s="449" t="s">
        <v>71</v>
      </c>
      <c r="E2972" s="451">
        <v>0.71509999999999996</v>
      </c>
    </row>
    <row r="2973" spans="1:5" x14ac:dyDescent="0.25">
      <c r="A2973" s="439"/>
      <c r="B2973" s="449">
        <v>101573</v>
      </c>
      <c r="C2973" s="439" t="s">
        <v>14180</v>
      </c>
      <c r="D2973" s="449" t="s">
        <v>71</v>
      </c>
      <c r="E2973" s="451">
        <v>0.74319999999999997</v>
      </c>
    </row>
    <row r="2974" spans="1:5" x14ac:dyDescent="0.25">
      <c r="A2974" s="439"/>
      <c r="B2974" s="449">
        <v>101572</v>
      </c>
      <c r="C2974" s="439" t="s">
        <v>14181</v>
      </c>
      <c r="D2974" s="449" t="s">
        <v>71</v>
      </c>
      <c r="E2974" s="451">
        <v>0.68269999999999997</v>
      </c>
    </row>
    <row r="2975" spans="1:5" x14ac:dyDescent="0.25">
      <c r="A2975" s="439"/>
      <c r="B2975" s="449">
        <v>101575</v>
      </c>
      <c r="C2975" s="439" t="s">
        <v>14182</v>
      </c>
      <c r="D2975" s="449" t="s">
        <v>71</v>
      </c>
      <c r="E2975" s="451">
        <v>0.68700000000000006</v>
      </c>
    </row>
    <row r="2976" spans="1:5" x14ac:dyDescent="0.25">
      <c r="A2976" s="439"/>
      <c r="B2976" s="449">
        <v>101574</v>
      </c>
      <c r="C2976" s="439" t="s">
        <v>14183</v>
      </c>
      <c r="D2976" s="449" t="s">
        <v>71</v>
      </c>
      <c r="E2976" s="451">
        <v>0.59560000000000002</v>
      </c>
    </row>
    <row r="2977" spans="1:5" x14ac:dyDescent="0.25">
      <c r="A2977" s="439"/>
      <c r="B2977" s="449">
        <v>101589</v>
      </c>
      <c r="C2977" s="439" t="s">
        <v>14184</v>
      </c>
      <c r="D2977" s="449" t="s">
        <v>71</v>
      </c>
      <c r="E2977" s="451">
        <v>0.48720000000000002</v>
      </c>
    </row>
    <row r="2978" spans="1:5" x14ac:dyDescent="0.25">
      <c r="A2978" s="439"/>
      <c r="B2978" s="449">
        <v>106673</v>
      </c>
      <c r="C2978" s="439" t="s">
        <v>14185</v>
      </c>
      <c r="D2978" s="449" t="s">
        <v>71</v>
      </c>
      <c r="E2978" s="451">
        <v>0.99039999999999995</v>
      </c>
    </row>
    <row r="2979" spans="1:5" x14ac:dyDescent="0.25">
      <c r="A2979" s="439"/>
      <c r="B2979" s="449">
        <v>101617</v>
      </c>
      <c r="C2979" s="439" t="s">
        <v>14186</v>
      </c>
      <c r="D2979" s="449" t="s">
        <v>71</v>
      </c>
      <c r="E2979" s="451">
        <v>0.98340000000000005</v>
      </c>
    </row>
    <row r="2980" spans="1:5" x14ac:dyDescent="0.25">
      <c r="A2980" s="439"/>
      <c r="B2980" s="449">
        <v>101620</v>
      </c>
      <c r="C2980" s="439" t="s">
        <v>14187</v>
      </c>
      <c r="D2980" s="449" t="s">
        <v>84</v>
      </c>
      <c r="E2980" s="451">
        <v>0.48980000000000001</v>
      </c>
    </row>
    <row r="2981" spans="1:5" x14ac:dyDescent="0.25">
      <c r="A2981" s="439"/>
      <c r="B2981" s="449">
        <v>101625</v>
      </c>
      <c r="C2981" s="439" t="s">
        <v>14188</v>
      </c>
      <c r="D2981" s="449" t="s">
        <v>84</v>
      </c>
      <c r="E2981" s="451">
        <v>0.29480000000000001</v>
      </c>
    </row>
    <row r="2982" spans="1:5" x14ac:dyDescent="0.25">
      <c r="A2982" s="439"/>
      <c r="B2982" s="449">
        <v>101621</v>
      </c>
      <c r="C2982" s="439" t="s">
        <v>14189</v>
      </c>
      <c r="D2982" s="449" t="s">
        <v>84</v>
      </c>
      <c r="E2982" s="451">
        <v>0.48809999999999998</v>
      </c>
    </row>
    <row r="2983" spans="1:5" x14ac:dyDescent="0.25">
      <c r="A2983" s="439"/>
      <c r="B2983" s="449">
        <v>101624</v>
      </c>
      <c r="C2983" s="439" t="s">
        <v>14190</v>
      </c>
      <c r="D2983" s="449" t="s">
        <v>84</v>
      </c>
      <c r="E2983" s="451">
        <v>0.29239999999999999</v>
      </c>
    </row>
    <row r="2984" spans="1:5" x14ac:dyDescent="0.25">
      <c r="A2984" s="439"/>
      <c r="B2984" s="449">
        <v>106672</v>
      </c>
      <c r="C2984" s="439" t="s">
        <v>14191</v>
      </c>
      <c r="D2984" s="449" t="s">
        <v>71</v>
      </c>
      <c r="E2984" s="451">
        <v>0.99429999999999996</v>
      </c>
    </row>
    <row r="2985" spans="1:5" x14ac:dyDescent="0.25">
      <c r="A2985" s="439"/>
      <c r="B2985" s="449">
        <v>101616</v>
      </c>
      <c r="C2985" s="439" t="s">
        <v>14192</v>
      </c>
      <c r="D2985" s="449" t="s">
        <v>71</v>
      </c>
      <c r="E2985" s="451">
        <v>0.99239999999999995</v>
      </c>
    </row>
    <row r="2986" spans="1:5" x14ac:dyDescent="0.25">
      <c r="A2986" s="439"/>
      <c r="B2986" s="449">
        <v>101618</v>
      </c>
      <c r="C2986" s="439" t="s">
        <v>14193</v>
      </c>
      <c r="D2986" s="449" t="s">
        <v>84</v>
      </c>
      <c r="E2986" s="451">
        <v>0.54649999999999999</v>
      </c>
    </row>
    <row r="2987" spans="1:5" x14ac:dyDescent="0.25">
      <c r="A2987" s="439"/>
      <c r="B2987" s="449">
        <v>101622</v>
      </c>
      <c r="C2987" s="439" t="s">
        <v>14194</v>
      </c>
      <c r="D2987" s="449" t="s">
        <v>84</v>
      </c>
      <c r="E2987" s="451">
        <v>0.36930000000000002</v>
      </c>
    </row>
    <row r="2988" spans="1:5" x14ac:dyDescent="0.25">
      <c r="A2988" s="439"/>
      <c r="B2988" s="449">
        <v>101619</v>
      </c>
      <c r="C2988" s="439" t="s">
        <v>14195</v>
      </c>
      <c r="D2988" s="449" t="s">
        <v>84</v>
      </c>
      <c r="E2988" s="451">
        <v>0.53749999999999998</v>
      </c>
    </row>
    <row r="2989" spans="1:5" x14ac:dyDescent="0.25">
      <c r="A2989" s="439"/>
      <c r="B2989" s="449">
        <v>101623</v>
      </c>
      <c r="C2989" s="439" t="s">
        <v>14196</v>
      </c>
      <c r="D2989" s="449" t="s">
        <v>84</v>
      </c>
      <c r="E2989" s="451">
        <v>0.36280000000000001</v>
      </c>
    </row>
    <row r="2990" spans="1:5" x14ac:dyDescent="0.25">
      <c r="A2990" s="439"/>
      <c r="B2990" s="449">
        <v>104482</v>
      </c>
      <c r="C2990" s="439" t="s">
        <v>1272</v>
      </c>
      <c r="D2990" s="449" t="s">
        <v>69</v>
      </c>
      <c r="E2990" s="451">
        <v>0.95709999999999995</v>
      </c>
    </row>
    <row r="2991" spans="1:5" x14ac:dyDescent="0.25">
      <c r="A2991" s="439"/>
      <c r="B2991" s="449">
        <v>104189</v>
      </c>
      <c r="C2991" s="439" t="s">
        <v>1275</v>
      </c>
      <c r="D2991" s="449" t="s">
        <v>84</v>
      </c>
      <c r="E2991" s="451">
        <v>0.28849999999999998</v>
      </c>
    </row>
    <row r="2992" spans="1:5" x14ac:dyDescent="0.25">
      <c r="A2992" s="439"/>
      <c r="B2992" s="449">
        <v>104185</v>
      </c>
      <c r="C2992" s="439" t="s">
        <v>1274</v>
      </c>
      <c r="D2992" s="449" t="s">
        <v>60</v>
      </c>
      <c r="E2992" s="451">
        <v>1</v>
      </c>
    </row>
    <row r="2993" spans="1:5" x14ac:dyDescent="0.25">
      <c r="A2993" s="439"/>
      <c r="B2993" s="449">
        <v>104184</v>
      </c>
      <c r="C2993" s="439" t="s">
        <v>1273</v>
      </c>
      <c r="D2993" s="449" t="s">
        <v>60</v>
      </c>
      <c r="E2993" s="451">
        <v>0.58450000000000002</v>
      </c>
    </row>
    <row r="2994" spans="1:5" x14ac:dyDescent="0.25">
      <c r="A2994" s="439"/>
      <c r="B2994" s="449">
        <v>104190</v>
      </c>
      <c r="C2994" s="439" t="s">
        <v>1276</v>
      </c>
      <c r="D2994" s="449" t="s">
        <v>60</v>
      </c>
      <c r="E2994" s="451">
        <v>1</v>
      </c>
    </row>
    <row r="2995" spans="1:5" x14ac:dyDescent="0.25">
      <c r="A2995" s="439"/>
      <c r="B2995" s="449">
        <v>104183</v>
      </c>
      <c r="C2995" s="439" t="s">
        <v>11521</v>
      </c>
      <c r="D2995" s="449" t="s">
        <v>73</v>
      </c>
      <c r="E2995" s="451">
        <v>7.8799999999999995E-2</v>
      </c>
    </row>
    <row r="2996" spans="1:5" x14ac:dyDescent="0.25">
      <c r="A2996" s="439"/>
      <c r="B2996" s="449">
        <v>104187</v>
      </c>
      <c r="C2996" s="439" t="s">
        <v>6061</v>
      </c>
      <c r="D2996" s="449" t="s">
        <v>73</v>
      </c>
      <c r="E2996" s="451">
        <v>3.6299999999999999E-2</v>
      </c>
    </row>
    <row r="2997" spans="1:5" x14ac:dyDescent="0.25">
      <c r="A2997" s="439"/>
      <c r="B2997" s="449">
        <v>104186</v>
      </c>
      <c r="C2997" s="439" t="s">
        <v>6060</v>
      </c>
      <c r="D2997" s="449" t="s">
        <v>73</v>
      </c>
      <c r="E2997" s="451">
        <v>0.20030000000000001</v>
      </c>
    </row>
    <row r="2998" spans="1:5" x14ac:dyDescent="0.25">
      <c r="A2998" s="439"/>
      <c r="B2998" s="449">
        <v>100674</v>
      </c>
      <c r="C2998" s="439" t="s">
        <v>10760</v>
      </c>
      <c r="D2998" s="449" t="s">
        <v>71</v>
      </c>
      <c r="E2998" s="451">
        <v>3.2500000000000001E-2</v>
      </c>
    </row>
    <row r="2999" spans="1:5" x14ac:dyDescent="0.25">
      <c r="A2999" s="439"/>
      <c r="B2999" s="449">
        <v>94589</v>
      </c>
      <c r="C2999" s="439" t="s">
        <v>6075</v>
      </c>
      <c r="D2999" s="449" t="s">
        <v>73</v>
      </c>
      <c r="E2999" s="451">
        <v>0.5514</v>
      </c>
    </row>
    <row r="3000" spans="1:5" x14ac:dyDescent="0.25">
      <c r="A3000" s="439"/>
      <c r="B3000" s="449">
        <v>94590</v>
      </c>
      <c r="C3000" s="439" t="s">
        <v>6076</v>
      </c>
      <c r="D3000" s="449" t="s">
        <v>73</v>
      </c>
      <c r="E3000" s="451">
        <v>0.50949999999999995</v>
      </c>
    </row>
    <row r="3001" spans="1:5" x14ac:dyDescent="0.25">
      <c r="A3001" s="439"/>
      <c r="B3001" s="449">
        <v>94587</v>
      </c>
      <c r="C3001" s="439" t="s">
        <v>6073</v>
      </c>
      <c r="D3001" s="449" t="s">
        <v>73</v>
      </c>
      <c r="E3001" s="451">
        <v>0.41389999999999999</v>
      </c>
    </row>
    <row r="3002" spans="1:5" x14ac:dyDescent="0.25">
      <c r="A3002" s="439"/>
      <c r="B3002" s="449">
        <v>94588</v>
      </c>
      <c r="C3002" s="439" t="s">
        <v>6074</v>
      </c>
      <c r="D3002" s="449" t="s">
        <v>73</v>
      </c>
      <c r="E3002" s="451">
        <v>0.44359999999999999</v>
      </c>
    </row>
    <row r="3003" spans="1:5" x14ac:dyDescent="0.25">
      <c r="A3003" s="439"/>
      <c r="B3003" s="449">
        <v>105812</v>
      </c>
      <c r="C3003" s="439" t="s">
        <v>10761</v>
      </c>
      <c r="D3003" s="449" t="s">
        <v>73</v>
      </c>
      <c r="E3003" s="451">
        <v>6.9599999999999995E-2</v>
      </c>
    </row>
    <row r="3004" spans="1:5" x14ac:dyDescent="0.25">
      <c r="A3004" s="439"/>
      <c r="B3004" s="449">
        <v>94570</v>
      </c>
      <c r="C3004" s="439" t="s">
        <v>10762</v>
      </c>
      <c r="D3004" s="449" t="s">
        <v>71</v>
      </c>
      <c r="E3004" s="451">
        <v>2.98E-2</v>
      </c>
    </row>
    <row r="3005" spans="1:5" x14ac:dyDescent="0.25">
      <c r="A3005" s="439"/>
      <c r="B3005" s="449">
        <v>94572</v>
      </c>
      <c r="C3005" s="439" t="s">
        <v>10763</v>
      </c>
      <c r="D3005" s="449" t="s">
        <v>71</v>
      </c>
      <c r="E3005" s="451">
        <v>3.09E-2</v>
      </c>
    </row>
    <row r="3006" spans="1:5" x14ac:dyDescent="0.25">
      <c r="A3006" s="439"/>
      <c r="B3006" s="449">
        <v>94573</v>
      </c>
      <c r="C3006" s="439" t="s">
        <v>10764</v>
      </c>
      <c r="D3006" s="449" t="s">
        <v>71</v>
      </c>
      <c r="E3006" s="451">
        <v>2.6599999999999999E-2</v>
      </c>
    </row>
    <row r="3007" spans="1:5" x14ac:dyDescent="0.25">
      <c r="A3007" s="439"/>
      <c r="B3007" s="449">
        <v>94569</v>
      </c>
      <c r="C3007" s="439" t="s">
        <v>10765</v>
      </c>
      <c r="D3007" s="449" t="s">
        <v>71</v>
      </c>
      <c r="E3007" s="451">
        <v>5.1200000000000002E-2</v>
      </c>
    </row>
    <row r="3008" spans="1:5" x14ac:dyDescent="0.25">
      <c r="A3008" s="439"/>
      <c r="B3008" s="449">
        <v>94562</v>
      </c>
      <c r="C3008" s="439" t="s">
        <v>10766</v>
      </c>
      <c r="D3008" s="449" t="s">
        <v>71</v>
      </c>
      <c r="E3008" s="451">
        <v>9.5899999999999999E-2</v>
      </c>
    </row>
    <row r="3009" spans="1:5" x14ac:dyDescent="0.25">
      <c r="A3009" s="439"/>
      <c r="B3009" s="449">
        <v>105813</v>
      </c>
      <c r="C3009" s="439" t="s">
        <v>10767</v>
      </c>
      <c r="D3009" s="449" t="s">
        <v>71</v>
      </c>
      <c r="E3009" s="451">
        <v>0.20780000000000001</v>
      </c>
    </row>
    <row r="3010" spans="1:5" x14ac:dyDescent="0.25">
      <c r="A3010" s="439"/>
      <c r="B3010" s="449">
        <v>94559</v>
      </c>
      <c r="C3010" s="439" t="s">
        <v>10768</v>
      </c>
      <c r="D3010" s="449" t="s">
        <v>71</v>
      </c>
      <c r="E3010" s="451">
        <v>0.29830000000000001</v>
      </c>
    </row>
    <row r="3011" spans="1:5" x14ac:dyDescent="0.25">
      <c r="A3011" s="439"/>
      <c r="B3011" s="449">
        <v>100668</v>
      </c>
      <c r="C3011" s="439" t="s">
        <v>10769</v>
      </c>
      <c r="D3011" s="449" t="s">
        <v>71</v>
      </c>
      <c r="E3011" s="451">
        <v>0.1013</v>
      </c>
    </row>
    <row r="3012" spans="1:5" x14ac:dyDescent="0.25">
      <c r="A3012" s="439"/>
      <c r="B3012" s="449">
        <v>100670</v>
      </c>
      <c r="C3012" s="439" t="s">
        <v>12791</v>
      </c>
      <c r="D3012" s="449" t="s">
        <v>71</v>
      </c>
      <c r="E3012" s="451">
        <v>4.9000000000000002E-2</v>
      </c>
    </row>
    <row r="3013" spans="1:5" x14ac:dyDescent="0.25">
      <c r="A3013" s="439"/>
      <c r="B3013" s="449">
        <v>100665</v>
      </c>
      <c r="C3013" s="439" t="s">
        <v>10770</v>
      </c>
      <c r="D3013" s="449" t="s">
        <v>71</v>
      </c>
      <c r="E3013" s="451">
        <v>6.8000000000000005E-2</v>
      </c>
    </row>
    <row r="3014" spans="1:5" x14ac:dyDescent="0.25">
      <c r="A3014" s="439"/>
      <c r="B3014" s="449">
        <v>100671</v>
      </c>
      <c r="C3014" s="439" t="s">
        <v>10771</v>
      </c>
      <c r="D3014" s="449" t="s">
        <v>71</v>
      </c>
      <c r="E3014" s="451">
        <v>3.9600000000000003E-2</v>
      </c>
    </row>
    <row r="3015" spans="1:5" x14ac:dyDescent="0.25">
      <c r="A3015" s="439"/>
      <c r="B3015" s="449">
        <v>100667</v>
      </c>
      <c r="C3015" s="439" t="s">
        <v>10772</v>
      </c>
      <c r="D3015" s="449" t="s">
        <v>71</v>
      </c>
      <c r="E3015" s="451">
        <v>5.2999999999999999E-2</v>
      </c>
    </row>
    <row r="3016" spans="1:5" x14ac:dyDescent="0.25">
      <c r="A3016" s="439"/>
      <c r="B3016" s="449">
        <v>100669</v>
      </c>
      <c r="C3016" s="439" t="s">
        <v>10773</v>
      </c>
      <c r="D3016" s="449" t="s">
        <v>71</v>
      </c>
      <c r="E3016" s="451">
        <v>0.14069999999999999</v>
      </c>
    </row>
    <row r="3017" spans="1:5" x14ac:dyDescent="0.25">
      <c r="A3017" s="439"/>
      <c r="B3017" s="449">
        <v>100672</v>
      </c>
      <c r="C3017" s="439" t="s">
        <v>10774</v>
      </c>
      <c r="D3017" s="449" t="s">
        <v>71</v>
      </c>
      <c r="E3017" s="451">
        <v>6.0999999999999999E-2</v>
      </c>
    </row>
    <row r="3018" spans="1:5" x14ac:dyDescent="0.25">
      <c r="A3018" s="439"/>
      <c r="B3018" s="449">
        <v>100666</v>
      </c>
      <c r="C3018" s="439" t="s">
        <v>10775</v>
      </c>
      <c r="D3018" s="449" t="s">
        <v>71</v>
      </c>
      <c r="E3018" s="451">
        <v>8.5099999999999995E-2</v>
      </c>
    </row>
    <row r="3019" spans="1:5" x14ac:dyDescent="0.25">
      <c r="A3019" s="439"/>
      <c r="B3019" s="449">
        <v>105925</v>
      </c>
      <c r="C3019" s="439" t="s">
        <v>14197</v>
      </c>
      <c r="D3019" s="449" t="s">
        <v>73</v>
      </c>
      <c r="E3019" s="451">
        <v>0.96250000000000002</v>
      </c>
    </row>
    <row r="3020" spans="1:5" x14ac:dyDescent="0.25">
      <c r="A3020" s="439"/>
      <c r="B3020" s="449">
        <v>100659</v>
      </c>
      <c r="C3020" s="439" t="s">
        <v>14198</v>
      </c>
      <c r="D3020" s="449" t="s">
        <v>73</v>
      </c>
      <c r="E3020" s="451">
        <v>0.13819999999999999</v>
      </c>
    </row>
    <row r="3021" spans="1:5" x14ac:dyDescent="0.25">
      <c r="A3021" s="439"/>
      <c r="B3021" s="449">
        <v>100660</v>
      </c>
      <c r="C3021" s="439" t="s">
        <v>14199</v>
      </c>
      <c r="D3021" s="449" t="s">
        <v>73</v>
      </c>
      <c r="E3021" s="451">
        <v>0.2112</v>
      </c>
    </row>
    <row r="3022" spans="1:5" x14ac:dyDescent="0.25">
      <c r="A3022" s="439"/>
      <c r="B3022" s="449">
        <v>100676</v>
      </c>
      <c r="C3022" s="439" t="s">
        <v>14200</v>
      </c>
      <c r="D3022" s="449" t="s">
        <v>60</v>
      </c>
      <c r="E3022" s="451">
        <v>0.3589</v>
      </c>
    </row>
    <row r="3023" spans="1:5" x14ac:dyDescent="0.25">
      <c r="A3023" s="439"/>
      <c r="B3023" s="449">
        <v>90806</v>
      </c>
      <c r="C3023" s="439" t="s">
        <v>14201</v>
      </c>
      <c r="D3023" s="449" t="s">
        <v>60</v>
      </c>
      <c r="E3023" s="451">
        <v>0.37140000000000001</v>
      </c>
    </row>
    <row r="3024" spans="1:5" x14ac:dyDescent="0.25">
      <c r="A3024" s="439"/>
      <c r="B3024" s="449">
        <v>91292</v>
      </c>
      <c r="C3024" s="439" t="s">
        <v>14202</v>
      </c>
      <c r="D3024" s="449" t="s">
        <v>60</v>
      </c>
      <c r="E3024" s="451">
        <v>0.47799999999999998</v>
      </c>
    </row>
    <row r="3025" spans="1:5" x14ac:dyDescent="0.25">
      <c r="A3025" s="439"/>
      <c r="B3025" s="449">
        <v>90801</v>
      </c>
      <c r="C3025" s="439" t="s">
        <v>14203</v>
      </c>
      <c r="D3025" s="449" t="s">
        <v>60</v>
      </c>
      <c r="E3025" s="451">
        <v>0.27650000000000002</v>
      </c>
    </row>
    <row r="3026" spans="1:5" x14ac:dyDescent="0.25">
      <c r="A3026" s="439"/>
      <c r="B3026" s="449">
        <v>91287</v>
      </c>
      <c r="C3026" s="439" t="s">
        <v>14204</v>
      </c>
      <c r="D3026" s="449" t="s">
        <v>60</v>
      </c>
      <c r="E3026" s="451">
        <v>0.38129999999999997</v>
      </c>
    </row>
    <row r="3027" spans="1:5" x14ac:dyDescent="0.25">
      <c r="A3027" s="439"/>
      <c r="B3027" s="449">
        <v>100706</v>
      </c>
      <c r="C3027" s="439" t="s">
        <v>14205</v>
      </c>
      <c r="D3027" s="449" t="s">
        <v>60</v>
      </c>
      <c r="E3027" s="451">
        <v>0.64929999999999999</v>
      </c>
    </row>
    <row r="3028" spans="1:5" x14ac:dyDescent="0.25">
      <c r="A3028" s="439"/>
      <c r="B3028" s="449">
        <v>100709</v>
      </c>
      <c r="C3028" s="439" t="s">
        <v>14206</v>
      </c>
      <c r="D3028" s="449" t="s">
        <v>60</v>
      </c>
      <c r="E3028" s="451">
        <v>0.6996</v>
      </c>
    </row>
    <row r="3029" spans="1:5" x14ac:dyDescent="0.25">
      <c r="A3029" s="439"/>
      <c r="B3029" s="449">
        <v>100710</v>
      </c>
      <c r="C3029" s="439" t="s">
        <v>14207</v>
      </c>
      <c r="D3029" s="449" t="s">
        <v>60</v>
      </c>
      <c r="E3029" s="451">
        <v>0.3695</v>
      </c>
    </row>
    <row r="3030" spans="1:5" x14ac:dyDescent="0.25">
      <c r="A3030" s="439"/>
      <c r="B3030" s="449">
        <v>90830</v>
      </c>
      <c r="C3030" s="439" t="s">
        <v>14208</v>
      </c>
      <c r="D3030" s="449" t="s">
        <v>60</v>
      </c>
      <c r="E3030" s="451">
        <v>0.21729999999999999</v>
      </c>
    </row>
    <row r="3031" spans="1:5" x14ac:dyDescent="0.25">
      <c r="A3031" s="439"/>
      <c r="B3031" s="449">
        <v>91304</v>
      </c>
      <c r="C3031" s="439" t="s">
        <v>14209</v>
      </c>
      <c r="D3031" s="449" t="s">
        <v>60</v>
      </c>
      <c r="E3031" s="451">
        <v>0.35449999999999998</v>
      </c>
    </row>
    <row r="3032" spans="1:5" x14ac:dyDescent="0.25">
      <c r="A3032" s="439"/>
      <c r="B3032" s="449">
        <v>90831</v>
      </c>
      <c r="C3032" s="439" t="s">
        <v>14210</v>
      </c>
      <c r="D3032" s="449" t="s">
        <v>60</v>
      </c>
      <c r="E3032" s="451">
        <v>0.19</v>
      </c>
    </row>
    <row r="3033" spans="1:5" x14ac:dyDescent="0.25">
      <c r="A3033" s="439"/>
      <c r="B3033" s="449">
        <v>91305</v>
      </c>
      <c r="C3033" s="439" t="s">
        <v>14211</v>
      </c>
      <c r="D3033" s="449" t="s">
        <v>60</v>
      </c>
      <c r="E3033" s="451">
        <v>0.27310000000000001</v>
      </c>
    </row>
    <row r="3034" spans="1:5" x14ac:dyDescent="0.25">
      <c r="A3034" s="439"/>
      <c r="B3034" s="449">
        <v>91306</v>
      </c>
      <c r="C3034" s="439" t="s">
        <v>14212</v>
      </c>
      <c r="D3034" s="449" t="s">
        <v>60</v>
      </c>
      <c r="E3034" s="451">
        <v>0.19</v>
      </c>
    </row>
    <row r="3035" spans="1:5" x14ac:dyDescent="0.25">
      <c r="A3035" s="439"/>
      <c r="B3035" s="449">
        <v>91307</v>
      </c>
      <c r="C3035" s="439" t="s">
        <v>14213</v>
      </c>
      <c r="D3035" s="449" t="s">
        <v>60</v>
      </c>
      <c r="E3035" s="451">
        <v>0.32029999999999997</v>
      </c>
    </row>
    <row r="3036" spans="1:5" x14ac:dyDescent="0.25">
      <c r="A3036" s="439"/>
      <c r="B3036" s="449">
        <v>100707</v>
      </c>
      <c r="C3036" s="439" t="s">
        <v>14214</v>
      </c>
      <c r="D3036" s="449" t="s">
        <v>60</v>
      </c>
      <c r="E3036" s="451">
        <v>0.31769999999999998</v>
      </c>
    </row>
    <row r="3037" spans="1:5" x14ac:dyDescent="0.25">
      <c r="A3037" s="439"/>
      <c r="B3037" s="449">
        <v>100708</v>
      </c>
      <c r="C3037" s="439" t="s">
        <v>14215</v>
      </c>
      <c r="D3037" s="449" t="s">
        <v>60</v>
      </c>
      <c r="E3037" s="451">
        <v>0.28299999999999997</v>
      </c>
    </row>
    <row r="3038" spans="1:5" x14ac:dyDescent="0.25">
      <c r="A3038" s="439"/>
      <c r="B3038" s="449">
        <v>91328</v>
      </c>
      <c r="C3038" s="439" t="s">
        <v>14216</v>
      </c>
      <c r="D3038" s="449" t="s">
        <v>60</v>
      </c>
      <c r="E3038" s="451">
        <v>0.2505</v>
      </c>
    </row>
    <row r="3039" spans="1:5" x14ac:dyDescent="0.25">
      <c r="A3039" s="439"/>
      <c r="B3039" s="449">
        <v>100687</v>
      </c>
      <c r="C3039" s="439" t="s">
        <v>14217</v>
      </c>
      <c r="D3039" s="449" t="s">
        <v>60</v>
      </c>
      <c r="E3039" s="451">
        <v>0.24210000000000001</v>
      </c>
    </row>
    <row r="3040" spans="1:5" x14ac:dyDescent="0.25">
      <c r="A3040" s="439"/>
      <c r="B3040" s="449">
        <v>100681</v>
      </c>
      <c r="C3040" s="439" t="s">
        <v>14218</v>
      </c>
      <c r="D3040" s="449" t="s">
        <v>60</v>
      </c>
      <c r="E3040" s="451">
        <v>0.2409</v>
      </c>
    </row>
    <row r="3041" spans="1:5" x14ac:dyDescent="0.25">
      <c r="A3041" s="439"/>
      <c r="B3041" s="449">
        <v>91330</v>
      </c>
      <c r="C3041" s="439" t="s">
        <v>14219</v>
      </c>
      <c r="D3041" s="449" t="s">
        <v>60</v>
      </c>
      <c r="E3041" s="451">
        <v>0.24890000000000001</v>
      </c>
    </row>
    <row r="3042" spans="1:5" x14ac:dyDescent="0.25">
      <c r="A3042" s="439"/>
      <c r="B3042" s="449">
        <v>100689</v>
      </c>
      <c r="C3042" s="439" t="s">
        <v>14220</v>
      </c>
      <c r="D3042" s="449" t="s">
        <v>60</v>
      </c>
      <c r="E3042" s="451">
        <v>0.2404</v>
      </c>
    </row>
    <row r="3043" spans="1:5" x14ac:dyDescent="0.25">
      <c r="A3043" s="439"/>
      <c r="B3043" s="449">
        <v>91332</v>
      </c>
      <c r="C3043" s="439" t="s">
        <v>14221</v>
      </c>
      <c r="D3043" s="449" t="s">
        <v>60</v>
      </c>
      <c r="E3043" s="451">
        <v>0.24440000000000001</v>
      </c>
    </row>
    <row r="3044" spans="1:5" x14ac:dyDescent="0.25">
      <c r="A3044" s="439"/>
      <c r="B3044" s="449">
        <v>100688</v>
      </c>
      <c r="C3044" s="439" t="s">
        <v>14222</v>
      </c>
      <c r="D3044" s="449" t="s">
        <v>60</v>
      </c>
      <c r="E3044" s="451">
        <v>0.29370000000000002</v>
      </c>
    </row>
    <row r="3045" spans="1:5" x14ac:dyDescent="0.25">
      <c r="A3045" s="439"/>
      <c r="B3045" s="449">
        <v>91329</v>
      </c>
      <c r="C3045" s="439" t="s">
        <v>14223</v>
      </c>
      <c r="D3045" s="449" t="s">
        <v>60</v>
      </c>
      <c r="E3045" s="451">
        <v>0.29649999999999999</v>
      </c>
    </row>
    <row r="3046" spans="1:5" x14ac:dyDescent="0.25">
      <c r="A3046" s="439"/>
      <c r="B3046" s="449">
        <v>100682</v>
      </c>
      <c r="C3046" s="439" t="s">
        <v>14224</v>
      </c>
      <c r="D3046" s="449" t="s">
        <v>60</v>
      </c>
      <c r="E3046" s="451">
        <v>0.29609999999999997</v>
      </c>
    </row>
    <row r="3047" spans="1:5" x14ac:dyDescent="0.25">
      <c r="A3047" s="439"/>
      <c r="B3047" s="449">
        <v>91331</v>
      </c>
      <c r="C3047" s="439" t="s">
        <v>14225</v>
      </c>
      <c r="D3047" s="449" t="s">
        <v>60</v>
      </c>
      <c r="E3047" s="451">
        <v>0.29339999999999999</v>
      </c>
    </row>
    <row r="3048" spans="1:5" x14ac:dyDescent="0.25">
      <c r="A3048" s="439"/>
      <c r="B3048" s="449">
        <v>100690</v>
      </c>
      <c r="C3048" s="439" t="s">
        <v>14226</v>
      </c>
      <c r="D3048" s="449" t="s">
        <v>60</v>
      </c>
      <c r="E3048" s="451">
        <v>0.29389999999999999</v>
      </c>
    </row>
    <row r="3049" spans="1:5" x14ac:dyDescent="0.25">
      <c r="A3049" s="439"/>
      <c r="B3049" s="449">
        <v>91333</v>
      </c>
      <c r="C3049" s="439" t="s">
        <v>14227</v>
      </c>
      <c r="D3049" s="449" t="s">
        <v>60</v>
      </c>
      <c r="E3049" s="451">
        <v>0.28639999999999999</v>
      </c>
    </row>
    <row r="3050" spans="1:5" x14ac:dyDescent="0.25">
      <c r="A3050" s="439"/>
      <c r="B3050" s="449">
        <v>90841</v>
      </c>
      <c r="C3050" s="439" t="s">
        <v>14228</v>
      </c>
      <c r="D3050" s="449" t="s">
        <v>60</v>
      </c>
      <c r="E3050" s="451">
        <v>0.24679999999999999</v>
      </c>
    </row>
    <row r="3051" spans="1:5" x14ac:dyDescent="0.25">
      <c r="A3051" s="439"/>
      <c r="B3051" s="449">
        <v>90847</v>
      </c>
      <c r="C3051" s="439" t="s">
        <v>14229</v>
      </c>
      <c r="D3051" s="449" t="s">
        <v>60</v>
      </c>
      <c r="E3051" s="451">
        <v>0.25619999999999998</v>
      </c>
    </row>
    <row r="3052" spans="1:5" x14ac:dyDescent="0.25">
      <c r="A3052" s="439"/>
      <c r="B3052" s="449">
        <v>90842</v>
      </c>
      <c r="C3052" s="439" t="s">
        <v>14230</v>
      </c>
      <c r="D3052" s="449" t="s">
        <v>60</v>
      </c>
      <c r="E3052" s="451">
        <v>0.24959999999999999</v>
      </c>
    </row>
    <row r="3053" spans="1:5" x14ac:dyDescent="0.25">
      <c r="A3053" s="439"/>
      <c r="B3053" s="449">
        <v>90848</v>
      </c>
      <c r="C3053" s="439" t="s">
        <v>14231</v>
      </c>
      <c r="D3053" s="449" t="s">
        <v>60</v>
      </c>
      <c r="E3053" s="451">
        <v>0.25940000000000002</v>
      </c>
    </row>
    <row r="3054" spans="1:5" x14ac:dyDescent="0.25">
      <c r="A3054" s="439"/>
      <c r="B3054" s="449">
        <v>90843</v>
      </c>
      <c r="C3054" s="439" t="s">
        <v>14232</v>
      </c>
      <c r="D3054" s="449" t="s">
        <v>60</v>
      </c>
      <c r="E3054" s="451">
        <v>0.2515</v>
      </c>
    </row>
    <row r="3055" spans="1:5" x14ac:dyDescent="0.25">
      <c r="A3055" s="439"/>
      <c r="B3055" s="449">
        <v>90849</v>
      </c>
      <c r="C3055" s="439" t="s">
        <v>14233</v>
      </c>
      <c r="D3055" s="449" t="s">
        <v>60</v>
      </c>
      <c r="E3055" s="451">
        <v>0.25779999999999997</v>
      </c>
    </row>
    <row r="3056" spans="1:5" x14ac:dyDescent="0.25">
      <c r="A3056" s="439"/>
      <c r="B3056" s="449">
        <v>90844</v>
      </c>
      <c r="C3056" s="439" t="s">
        <v>14234</v>
      </c>
      <c r="D3056" s="449" t="s">
        <v>60</v>
      </c>
      <c r="E3056" s="451">
        <v>0.23880000000000001</v>
      </c>
    </row>
    <row r="3057" spans="1:5" x14ac:dyDescent="0.25">
      <c r="A3057" s="439"/>
      <c r="B3057" s="449">
        <v>90850</v>
      </c>
      <c r="C3057" s="439" t="s">
        <v>14235</v>
      </c>
      <c r="D3057" s="449" t="s">
        <v>60</v>
      </c>
      <c r="E3057" s="451">
        <v>0.2424</v>
      </c>
    </row>
    <row r="3058" spans="1:5" x14ac:dyDescent="0.25">
      <c r="A3058" s="439"/>
      <c r="B3058" s="449">
        <v>91312</v>
      </c>
      <c r="C3058" s="439" t="s">
        <v>14236</v>
      </c>
      <c r="D3058" s="449" t="s">
        <v>60</v>
      </c>
      <c r="E3058" s="451">
        <v>0.30070000000000002</v>
      </c>
    </row>
    <row r="3059" spans="1:5" x14ac:dyDescent="0.25">
      <c r="A3059" s="439"/>
      <c r="B3059" s="449">
        <v>91318</v>
      </c>
      <c r="C3059" s="439" t="s">
        <v>14237</v>
      </c>
      <c r="D3059" s="449" t="s">
        <v>60</v>
      </c>
      <c r="E3059" s="451">
        <v>0.30449999999999999</v>
      </c>
    </row>
    <row r="3060" spans="1:5" x14ac:dyDescent="0.25">
      <c r="A3060" s="439"/>
      <c r="B3060" s="449">
        <v>91313</v>
      </c>
      <c r="C3060" s="439" t="s">
        <v>14238</v>
      </c>
      <c r="D3060" s="449" t="s">
        <v>60</v>
      </c>
      <c r="E3060" s="451">
        <v>0.30930000000000002</v>
      </c>
    </row>
    <row r="3061" spans="1:5" x14ac:dyDescent="0.25">
      <c r="A3061" s="439"/>
      <c r="B3061" s="449">
        <v>91319</v>
      </c>
      <c r="C3061" s="439" t="s">
        <v>14239</v>
      </c>
      <c r="D3061" s="449" t="s">
        <v>60</v>
      </c>
      <c r="E3061" s="451">
        <v>0.308</v>
      </c>
    </row>
    <row r="3062" spans="1:5" x14ac:dyDescent="0.25">
      <c r="A3062" s="439"/>
      <c r="B3062" s="449">
        <v>91314</v>
      </c>
      <c r="C3062" s="439" t="s">
        <v>14240</v>
      </c>
      <c r="D3062" s="449" t="s">
        <v>60</v>
      </c>
      <c r="E3062" s="451">
        <v>0.31069999999999998</v>
      </c>
    </row>
    <row r="3063" spans="1:5" x14ac:dyDescent="0.25">
      <c r="A3063" s="439"/>
      <c r="B3063" s="449">
        <v>91320</v>
      </c>
      <c r="C3063" s="439" t="s">
        <v>14241</v>
      </c>
      <c r="D3063" s="449" t="s">
        <v>60</v>
      </c>
      <c r="E3063" s="451">
        <v>0.3049</v>
      </c>
    </row>
    <row r="3064" spans="1:5" x14ac:dyDescent="0.25">
      <c r="A3064" s="439"/>
      <c r="B3064" s="449">
        <v>91315</v>
      </c>
      <c r="C3064" s="439" t="s">
        <v>14242</v>
      </c>
      <c r="D3064" s="449" t="s">
        <v>60</v>
      </c>
      <c r="E3064" s="451">
        <v>0.29049999999999998</v>
      </c>
    </row>
    <row r="3065" spans="1:5" x14ac:dyDescent="0.25">
      <c r="A3065" s="439"/>
      <c r="B3065" s="449">
        <v>91321</v>
      </c>
      <c r="C3065" s="439" t="s">
        <v>14243</v>
      </c>
      <c r="D3065" s="449" t="s">
        <v>60</v>
      </c>
      <c r="E3065" s="451">
        <v>0.2828</v>
      </c>
    </row>
    <row r="3066" spans="1:5" x14ac:dyDescent="0.25">
      <c r="A3066" s="439"/>
      <c r="B3066" s="449">
        <v>90845</v>
      </c>
      <c r="C3066" s="439" t="s">
        <v>14244</v>
      </c>
      <c r="D3066" s="449" t="s">
        <v>60</v>
      </c>
      <c r="E3066" s="451">
        <v>0.21990000000000001</v>
      </c>
    </row>
    <row r="3067" spans="1:5" x14ac:dyDescent="0.25">
      <c r="A3067" s="439"/>
      <c r="B3067" s="449">
        <v>90851</v>
      </c>
      <c r="C3067" s="439" t="s">
        <v>14245</v>
      </c>
      <c r="D3067" s="449" t="s">
        <v>60</v>
      </c>
      <c r="E3067" s="451">
        <v>0.22020000000000001</v>
      </c>
    </row>
    <row r="3068" spans="1:5" x14ac:dyDescent="0.25">
      <c r="A3068" s="439"/>
      <c r="B3068" s="449">
        <v>90846</v>
      </c>
      <c r="C3068" s="439" t="s">
        <v>14246</v>
      </c>
      <c r="D3068" s="449" t="s">
        <v>60</v>
      </c>
      <c r="E3068" s="451">
        <v>0.21390000000000001</v>
      </c>
    </row>
    <row r="3069" spans="1:5" x14ac:dyDescent="0.25">
      <c r="A3069" s="439"/>
      <c r="B3069" s="449">
        <v>90852</v>
      </c>
      <c r="C3069" s="439" t="s">
        <v>14247</v>
      </c>
      <c r="D3069" s="449" t="s">
        <v>60</v>
      </c>
      <c r="E3069" s="451">
        <v>0.2135</v>
      </c>
    </row>
    <row r="3070" spans="1:5" x14ac:dyDescent="0.25">
      <c r="A3070" s="439"/>
      <c r="B3070" s="449">
        <v>91316</v>
      </c>
      <c r="C3070" s="439" t="s">
        <v>14248</v>
      </c>
      <c r="D3070" s="449" t="s">
        <v>60</v>
      </c>
      <c r="E3070" s="451">
        <v>0.25990000000000002</v>
      </c>
    </row>
    <row r="3071" spans="1:5" x14ac:dyDescent="0.25">
      <c r="A3071" s="439"/>
      <c r="B3071" s="449">
        <v>91322</v>
      </c>
      <c r="C3071" s="439" t="s">
        <v>14249</v>
      </c>
      <c r="D3071" s="449" t="s">
        <v>60</v>
      </c>
      <c r="E3071" s="451">
        <v>0.2505</v>
      </c>
    </row>
    <row r="3072" spans="1:5" x14ac:dyDescent="0.25">
      <c r="A3072" s="439"/>
      <c r="B3072" s="449">
        <v>91317</v>
      </c>
      <c r="C3072" s="439" t="s">
        <v>14250</v>
      </c>
      <c r="D3072" s="449" t="s">
        <v>60</v>
      </c>
      <c r="E3072" s="451">
        <v>0.25080000000000002</v>
      </c>
    </row>
    <row r="3073" spans="1:5" x14ac:dyDescent="0.25">
      <c r="A3073" s="439"/>
      <c r="B3073" s="449">
        <v>91323</v>
      </c>
      <c r="C3073" s="439" t="s">
        <v>14251</v>
      </c>
      <c r="D3073" s="449" t="s">
        <v>60</v>
      </c>
      <c r="E3073" s="451">
        <v>0.24110000000000001</v>
      </c>
    </row>
    <row r="3074" spans="1:5" x14ac:dyDescent="0.25">
      <c r="A3074" s="439"/>
      <c r="B3074" s="449">
        <v>100678</v>
      </c>
      <c r="C3074" s="439" t="s">
        <v>14252</v>
      </c>
      <c r="D3074" s="449" t="s">
        <v>60</v>
      </c>
      <c r="E3074" s="451">
        <v>0.24429999999999999</v>
      </c>
    </row>
    <row r="3075" spans="1:5" x14ac:dyDescent="0.25">
      <c r="A3075" s="439"/>
      <c r="B3075" s="449">
        <v>91013</v>
      </c>
      <c r="C3075" s="439" t="s">
        <v>14253</v>
      </c>
      <c r="D3075" s="449" t="s">
        <v>60</v>
      </c>
      <c r="E3075" s="451">
        <v>0.25309999999999999</v>
      </c>
    </row>
    <row r="3076" spans="1:5" x14ac:dyDescent="0.25">
      <c r="A3076" s="439"/>
      <c r="B3076" s="449">
        <v>100680</v>
      </c>
      <c r="C3076" s="439" t="s">
        <v>14254</v>
      </c>
      <c r="D3076" s="449" t="s">
        <v>60</v>
      </c>
      <c r="E3076" s="451">
        <v>0.24690000000000001</v>
      </c>
    </row>
    <row r="3077" spans="1:5" x14ac:dyDescent="0.25">
      <c r="A3077" s="439"/>
      <c r="B3077" s="449">
        <v>91014</v>
      </c>
      <c r="C3077" s="439" t="s">
        <v>14255</v>
      </c>
      <c r="D3077" s="449" t="s">
        <v>60</v>
      </c>
      <c r="E3077" s="451">
        <v>0.25609999999999999</v>
      </c>
    </row>
    <row r="3078" spans="1:5" x14ac:dyDescent="0.25">
      <c r="A3078" s="439"/>
      <c r="B3078" s="449">
        <v>100683</v>
      </c>
      <c r="C3078" s="439" t="s">
        <v>14256</v>
      </c>
      <c r="D3078" s="449" t="s">
        <v>60</v>
      </c>
      <c r="E3078" s="451">
        <v>0.2417</v>
      </c>
    </row>
    <row r="3079" spans="1:5" x14ac:dyDescent="0.25">
      <c r="A3079" s="439"/>
      <c r="B3079" s="449">
        <v>91015</v>
      </c>
      <c r="C3079" s="439" t="s">
        <v>14257</v>
      </c>
      <c r="D3079" s="449" t="s">
        <v>60</v>
      </c>
      <c r="E3079" s="451">
        <v>0.246</v>
      </c>
    </row>
    <row r="3080" spans="1:5" x14ac:dyDescent="0.25">
      <c r="A3080" s="439"/>
      <c r="B3080" s="449">
        <v>100685</v>
      </c>
      <c r="C3080" s="439" t="s">
        <v>14258</v>
      </c>
      <c r="D3080" s="449" t="s">
        <v>60</v>
      </c>
      <c r="E3080" s="451">
        <v>0.23680000000000001</v>
      </c>
    </row>
    <row r="3081" spans="1:5" x14ac:dyDescent="0.25">
      <c r="A3081" s="439"/>
      <c r="B3081" s="449">
        <v>91016</v>
      </c>
      <c r="C3081" s="439" t="s">
        <v>14259</v>
      </c>
      <c r="D3081" s="449" t="s">
        <v>60</v>
      </c>
      <c r="E3081" s="451">
        <v>0.24</v>
      </c>
    </row>
    <row r="3082" spans="1:5" x14ac:dyDescent="0.25">
      <c r="A3082" s="439"/>
      <c r="B3082" s="449">
        <v>100679</v>
      </c>
      <c r="C3082" s="439" t="s">
        <v>14260</v>
      </c>
      <c r="D3082" s="449" t="s">
        <v>60</v>
      </c>
      <c r="E3082" s="451">
        <v>0.2969</v>
      </c>
    </row>
    <row r="3083" spans="1:5" x14ac:dyDescent="0.25">
      <c r="A3083" s="439"/>
      <c r="B3083" s="449">
        <v>91324</v>
      </c>
      <c r="C3083" s="439" t="s">
        <v>14261</v>
      </c>
      <c r="D3083" s="449" t="s">
        <v>60</v>
      </c>
      <c r="E3083" s="451">
        <v>0.30020000000000002</v>
      </c>
    </row>
    <row r="3084" spans="1:5" x14ac:dyDescent="0.25">
      <c r="A3084" s="439"/>
      <c r="B3084" s="449">
        <v>100712</v>
      </c>
      <c r="C3084" s="439" t="s">
        <v>14262</v>
      </c>
      <c r="D3084" s="449" t="s">
        <v>60</v>
      </c>
      <c r="E3084" s="451">
        <v>0.30520000000000003</v>
      </c>
    </row>
    <row r="3085" spans="1:5" x14ac:dyDescent="0.25">
      <c r="A3085" s="439"/>
      <c r="B3085" s="449">
        <v>91325</v>
      </c>
      <c r="C3085" s="439" t="s">
        <v>14263</v>
      </c>
      <c r="D3085" s="449" t="s">
        <v>60</v>
      </c>
      <c r="E3085" s="451">
        <v>0.30349999999999999</v>
      </c>
    </row>
    <row r="3086" spans="1:5" x14ac:dyDescent="0.25">
      <c r="A3086" s="439"/>
      <c r="B3086" s="449">
        <v>100684</v>
      </c>
      <c r="C3086" s="439" t="s">
        <v>14264</v>
      </c>
      <c r="D3086" s="449" t="s">
        <v>60</v>
      </c>
      <c r="E3086" s="451">
        <v>0.2959</v>
      </c>
    </row>
    <row r="3087" spans="1:5" x14ac:dyDescent="0.25">
      <c r="A3087" s="439"/>
      <c r="B3087" s="449">
        <v>91326</v>
      </c>
      <c r="C3087" s="439" t="s">
        <v>14265</v>
      </c>
      <c r="D3087" s="449" t="s">
        <v>60</v>
      </c>
      <c r="E3087" s="451">
        <v>0.28849999999999998</v>
      </c>
    </row>
    <row r="3088" spans="1:5" x14ac:dyDescent="0.25">
      <c r="A3088" s="439"/>
      <c r="B3088" s="449">
        <v>91327</v>
      </c>
      <c r="C3088" s="439" t="s">
        <v>14266</v>
      </c>
      <c r="D3088" s="449" t="s">
        <v>60</v>
      </c>
      <c r="E3088" s="451">
        <v>0.2797</v>
      </c>
    </row>
    <row r="3089" spans="1:5" x14ac:dyDescent="0.25">
      <c r="A3089" s="439"/>
      <c r="B3089" s="449">
        <v>100686</v>
      </c>
      <c r="C3089" s="439" t="s">
        <v>14267</v>
      </c>
      <c r="D3089" s="449" t="s">
        <v>60</v>
      </c>
      <c r="E3089" s="451">
        <v>0.28760000000000002</v>
      </c>
    </row>
    <row r="3090" spans="1:5" x14ac:dyDescent="0.25">
      <c r="A3090" s="439"/>
      <c r="B3090" s="449">
        <v>100693</v>
      </c>
      <c r="C3090" s="439" t="s">
        <v>14268</v>
      </c>
      <c r="D3090" s="449" t="s">
        <v>60</v>
      </c>
      <c r="E3090" s="451">
        <v>0.1711</v>
      </c>
    </row>
    <row r="3091" spans="1:5" x14ac:dyDescent="0.25">
      <c r="A3091" s="439"/>
      <c r="B3091" s="449">
        <v>91336</v>
      </c>
      <c r="C3091" s="439" t="s">
        <v>14269</v>
      </c>
      <c r="D3091" s="449" t="s">
        <v>60</v>
      </c>
      <c r="E3091" s="451">
        <v>0.1661</v>
      </c>
    </row>
    <row r="3092" spans="1:5" x14ac:dyDescent="0.25">
      <c r="A3092" s="439"/>
      <c r="B3092" s="449">
        <v>100694</v>
      </c>
      <c r="C3092" s="439" t="s">
        <v>14270</v>
      </c>
      <c r="D3092" s="449" t="s">
        <v>60</v>
      </c>
      <c r="E3092" s="451">
        <v>0.19439999999999999</v>
      </c>
    </row>
    <row r="3093" spans="1:5" x14ac:dyDescent="0.25">
      <c r="A3093" s="439"/>
      <c r="B3093" s="449">
        <v>91337</v>
      </c>
      <c r="C3093" s="439" t="s">
        <v>14271</v>
      </c>
      <c r="D3093" s="449" t="s">
        <v>60</v>
      </c>
      <c r="E3093" s="451">
        <v>0.18279999999999999</v>
      </c>
    </row>
    <row r="3094" spans="1:5" x14ac:dyDescent="0.25">
      <c r="A3094" s="439"/>
      <c r="B3094" s="449">
        <v>100691</v>
      </c>
      <c r="C3094" s="439" t="s">
        <v>14272</v>
      </c>
      <c r="D3094" s="449" t="s">
        <v>60</v>
      </c>
      <c r="E3094" s="451">
        <v>0.18859999999999999</v>
      </c>
    </row>
    <row r="3095" spans="1:5" x14ac:dyDescent="0.25">
      <c r="A3095" s="439"/>
      <c r="B3095" s="449">
        <v>100692</v>
      </c>
      <c r="C3095" s="439" t="s">
        <v>14273</v>
      </c>
      <c r="D3095" s="449" t="s">
        <v>60</v>
      </c>
      <c r="E3095" s="451">
        <v>0.22</v>
      </c>
    </row>
    <row r="3096" spans="1:5" x14ac:dyDescent="0.25">
      <c r="A3096" s="439"/>
      <c r="B3096" s="449">
        <v>91334</v>
      </c>
      <c r="C3096" s="439" t="s">
        <v>14274</v>
      </c>
      <c r="D3096" s="449" t="s">
        <v>60</v>
      </c>
      <c r="E3096" s="451">
        <v>0.18490000000000001</v>
      </c>
    </row>
    <row r="3097" spans="1:5" x14ac:dyDescent="0.25">
      <c r="A3097" s="439"/>
      <c r="B3097" s="449">
        <v>91335</v>
      </c>
      <c r="C3097" s="439" t="s">
        <v>14275</v>
      </c>
      <c r="D3097" s="449" t="s">
        <v>60</v>
      </c>
      <c r="E3097" s="451">
        <v>0.2079</v>
      </c>
    </row>
    <row r="3098" spans="1:5" x14ac:dyDescent="0.25">
      <c r="A3098" s="439"/>
      <c r="B3098" s="449">
        <v>90788</v>
      </c>
      <c r="C3098" s="439" t="s">
        <v>14276</v>
      </c>
      <c r="D3098" s="449" t="s">
        <v>60</v>
      </c>
      <c r="E3098" s="451">
        <v>2.2599999999999999E-2</v>
      </c>
    </row>
    <row r="3099" spans="1:5" x14ac:dyDescent="0.25">
      <c r="A3099" s="439"/>
      <c r="B3099" s="449">
        <v>90789</v>
      </c>
      <c r="C3099" s="439" t="s">
        <v>14277</v>
      </c>
      <c r="D3099" s="449" t="s">
        <v>60</v>
      </c>
      <c r="E3099" s="451">
        <v>2.3699999999999999E-2</v>
      </c>
    </row>
    <row r="3100" spans="1:5" x14ac:dyDescent="0.25">
      <c r="A3100" s="439"/>
      <c r="B3100" s="449">
        <v>90790</v>
      </c>
      <c r="C3100" s="439" t="s">
        <v>14278</v>
      </c>
      <c r="D3100" s="449" t="s">
        <v>60</v>
      </c>
      <c r="E3100" s="451">
        <v>2.4199999999999999E-2</v>
      </c>
    </row>
    <row r="3101" spans="1:5" x14ac:dyDescent="0.25">
      <c r="A3101" s="439"/>
      <c r="B3101" s="449">
        <v>100675</v>
      </c>
      <c r="C3101" s="439" t="s">
        <v>14279</v>
      </c>
      <c r="D3101" s="449" t="s">
        <v>60</v>
      </c>
      <c r="E3101" s="451">
        <v>2.3400000000000001E-2</v>
      </c>
    </row>
    <row r="3102" spans="1:5" x14ac:dyDescent="0.25">
      <c r="A3102" s="439"/>
      <c r="B3102" s="449">
        <v>90794</v>
      </c>
      <c r="C3102" s="439" t="s">
        <v>14280</v>
      </c>
      <c r="D3102" s="449" t="s">
        <v>60</v>
      </c>
      <c r="E3102" s="451">
        <v>9.5799999999999996E-2</v>
      </c>
    </row>
    <row r="3103" spans="1:5" x14ac:dyDescent="0.25">
      <c r="A3103" s="439"/>
      <c r="B3103" s="449">
        <v>90796</v>
      </c>
      <c r="C3103" s="439" t="s">
        <v>14281</v>
      </c>
      <c r="D3103" s="449" t="s">
        <v>60</v>
      </c>
      <c r="E3103" s="451">
        <v>0.1047</v>
      </c>
    </row>
    <row r="3104" spans="1:5" x14ac:dyDescent="0.25">
      <c r="A3104" s="439"/>
      <c r="B3104" s="449">
        <v>90797</v>
      </c>
      <c r="C3104" s="439" t="s">
        <v>14282</v>
      </c>
      <c r="D3104" s="449" t="s">
        <v>60</v>
      </c>
      <c r="E3104" s="451">
        <v>0.1091</v>
      </c>
    </row>
    <row r="3105" spans="1:5" x14ac:dyDescent="0.25">
      <c r="A3105" s="439"/>
      <c r="B3105" s="449">
        <v>90791</v>
      </c>
      <c r="C3105" s="439" t="s">
        <v>14283</v>
      </c>
      <c r="D3105" s="449" t="s">
        <v>60</v>
      </c>
      <c r="E3105" s="451">
        <v>2.8299999999999999E-2</v>
      </c>
    </row>
    <row r="3106" spans="1:5" x14ac:dyDescent="0.25">
      <c r="A3106" s="439"/>
      <c r="B3106" s="449">
        <v>90793</v>
      </c>
      <c r="C3106" s="439" t="s">
        <v>14284</v>
      </c>
      <c r="D3106" s="449" t="s">
        <v>60</v>
      </c>
      <c r="E3106" s="451">
        <v>3.4299999999999997E-2</v>
      </c>
    </row>
    <row r="3107" spans="1:5" x14ac:dyDescent="0.25">
      <c r="A3107" s="439"/>
      <c r="B3107" s="449">
        <v>90798</v>
      </c>
      <c r="C3107" s="439" t="s">
        <v>14285</v>
      </c>
      <c r="D3107" s="449" t="s">
        <v>60</v>
      </c>
      <c r="E3107" s="451">
        <v>8.0799999999999997E-2</v>
      </c>
    </row>
    <row r="3108" spans="1:5" x14ac:dyDescent="0.25">
      <c r="A3108" s="439"/>
      <c r="B3108" s="449">
        <v>90799</v>
      </c>
      <c r="C3108" s="439" t="s">
        <v>14286</v>
      </c>
      <c r="D3108" s="449" t="s">
        <v>60</v>
      </c>
      <c r="E3108" s="451">
        <v>8.2299999999999998E-2</v>
      </c>
    </row>
    <row r="3109" spans="1:5" x14ac:dyDescent="0.25">
      <c r="A3109" s="439"/>
      <c r="B3109" s="449">
        <v>100704</v>
      </c>
      <c r="C3109" s="439" t="s">
        <v>14287</v>
      </c>
      <c r="D3109" s="449" t="s">
        <v>60</v>
      </c>
      <c r="E3109" s="451">
        <v>0.31669999999999998</v>
      </c>
    </row>
    <row r="3110" spans="1:5" x14ac:dyDescent="0.25">
      <c r="A3110" s="439"/>
      <c r="B3110" s="449">
        <v>90838</v>
      </c>
      <c r="C3110" s="439" t="s">
        <v>14288</v>
      </c>
      <c r="D3110" s="449" t="s">
        <v>60</v>
      </c>
      <c r="E3110" s="451">
        <v>9.8299999999999998E-2</v>
      </c>
    </row>
    <row r="3111" spans="1:5" x14ac:dyDescent="0.25">
      <c r="A3111" s="439"/>
      <c r="B3111" s="449">
        <v>94805</v>
      </c>
      <c r="C3111" s="439" t="s">
        <v>14289</v>
      </c>
      <c r="D3111" s="449" t="s">
        <v>60</v>
      </c>
      <c r="E3111" s="451">
        <v>2.7900000000000001E-2</v>
      </c>
    </row>
    <row r="3112" spans="1:5" x14ac:dyDescent="0.25">
      <c r="A3112" s="439"/>
      <c r="B3112" s="449">
        <v>106145</v>
      </c>
      <c r="C3112" s="439" t="s">
        <v>14290</v>
      </c>
      <c r="D3112" s="449" t="s">
        <v>60</v>
      </c>
      <c r="E3112" s="451">
        <v>6.6299999999999998E-2</v>
      </c>
    </row>
    <row r="3113" spans="1:5" x14ac:dyDescent="0.25">
      <c r="A3113" s="439"/>
      <c r="B3113" s="449">
        <v>106146</v>
      </c>
      <c r="C3113" s="439" t="s">
        <v>14291</v>
      </c>
      <c r="D3113" s="449" t="s">
        <v>60</v>
      </c>
      <c r="E3113" s="451">
        <v>0.1162</v>
      </c>
    </row>
    <row r="3114" spans="1:5" x14ac:dyDescent="0.25">
      <c r="A3114" s="439"/>
      <c r="B3114" s="449">
        <v>100702</v>
      </c>
      <c r="C3114" s="439" t="s">
        <v>14292</v>
      </c>
      <c r="D3114" s="449" t="s">
        <v>71</v>
      </c>
      <c r="E3114" s="451">
        <v>2.1600000000000001E-2</v>
      </c>
    </row>
    <row r="3115" spans="1:5" x14ac:dyDescent="0.25">
      <c r="A3115" s="439"/>
      <c r="B3115" s="449">
        <v>100701</v>
      </c>
      <c r="C3115" s="439" t="s">
        <v>14293</v>
      </c>
      <c r="D3115" s="449" t="s">
        <v>71</v>
      </c>
      <c r="E3115" s="451">
        <v>7.1599999999999997E-2</v>
      </c>
    </row>
    <row r="3116" spans="1:5" x14ac:dyDescent="0.25">
      <c r="A3116" s="439"/>
      <c r="B3116" s="449">
        <v>100700</v>
      </c>
      <c r="C3116" s="439" t="s">
        <v>14294</v>
      </c>
      <c r="D3116" s="449" t="s">
        <v>60</v>
      </c>
      <c r="E3116" s="451">
        <v>0.19719999999999999</v>
      </c>
    </row>
    <row r="3117" spans="1:5" x14ac:dyDescent="0.25">
      <c r="A3117" s="439"/>
      <c r="B3117" s="449">
        <v>91295</v>
      </c>
      <c r="C3117" s="439" t="s">
        <v>14295</v>
      </c>
      <c r="D3117" s="449" t="s">
        <v>60</v>
      </c>
      <c r="E3117" s="451">
        <v>0.13569999999999999</v>
      </c>
    </row>
    <row r="3118" spans="1:5" x14ac:dyDescent="0.25">
      <c r="A3118" s="439"/>
      <c r="B3118" s="449">
        <v>91296</v>
      </c>
      <c r="C3118" s="439" t="s">
        <v>14296</v>
      </c>
      <c r="D3118" s="449" t="s">
        <v>60</v>
      </c>
      <c r="E3118" s="451">
        <v>0.1399</v>
      </c>
    </row>
    <row r="3119" spans="1:5" x14ac:dyDescent="0.25">
      <c r="A3119" s="439"/>
      <c r="B3119" s="449">
        <v>91297</v>
      </c>
      <c r="C3119" s="439" t="s">
        <v>14297</v>
      </c>
      <c r="D3119" s="449" t="s">
        <v>60</v>
      </c>
      <c r="E3119" s="451">
        <v>0.1394</v>
      </c>
    </row>
    <row r="3120" spans="1:5" x14ac:dyDescent="0.25">
      <c r="A3120" s="439"/>
      <c r="B3120" s="449">
        <v>90820</v>
      </c>
      <c r="C3120" s="439" t="s">
        <v>14298</v>
      </c>
      <c r="D3120" s="449" t="s">
        <v>60</v>
      </c>
      <c r="E3120" s="451">
        <v>0.14419999999999999</v>
      </c>
    </row>
    <row r="3121" spans="1:5" x14ac:dyDescent="0.25">
      <c r="A3121" s="439"/>
      <c r="B3121" s="449">
        <v>90821</v>
      </c>
      <c r="C3121" s="439" t="s">
        <v>14299</v>
      </c>
      <c r="D3121" s="449" t="s">
        <v>60</v>
      </c>
      <c r="E3121" s="451">
        <v>0.15590000000000001</v>
      </c>
    </row>
    <row r="3122" spans="1:5" x14ac:dyDescent="0.25">
      <c r="A3122" s="439"/>
      <c r="B3122" s="449">
        <v>90822</v>
      </c>
      <c r="C3122" s="439" t="s">
        <v>14300</v>
      </c>
      <c r="D3122" s="449" t="s">
        <v>60</v>
      </c>
      <c r="E3122" s="451">
        <v>0.1593</v>
      </c>
    </row>
    <row r="3123" spans="1:5" x14ac:dyDescent="0.25">
      <c r="A3123" s="439"/>
      <c r="B3123" s="449">
        <v>90823</v>
      </c>
      <c r="C3123" s="439" t="s">
        <v>14301</v>
      </c>
      <c r="D3123" s="449" t="s">
        <v>60</v>
      </c>
      <c r="E3123" s="451">
        <v>0.14180000000000001</v>
      </c>
    </row>
    <row r="3124" spans="1:5" x14ac:dyDescent="0.25">
      <c r="A3124" s="439"/>
      <c r="B3124" s="449">
        <v>90824</v>
      </c>
      <c r="C3124" s="439" t="s">
        <v>14302</v>
      </c>
      <c r="D3124" s="449" t="s">
        <v>60</v>
      </c>
      <c r="E3124" s="451">
        <v>0.12820000000000001</v>
      </c>
    </row>
    <row r="3125" spans="1:5" x14ac:dyDescent="0.25">
      <c r="A3125" s="439"/>
      <c r="B3125" s="449">
        <v>91009</v>
      </c>
      <c r="C3125" s="439" t="s">
        <v>14303</v>
      </c>
      <c r="D3125" s="449" t="s">
        <v>60</v>
      </c>
      <c r="E3125" s="451">
        <v>0.13950000000000001</v>
      </c>
    </row>
    <row r="3126" spans="1:5" x14ac:dyDescent="0.25">
      <c r="A3126" s="439"/>
      <c r="B3126" s="449">
        <v>91010</v>
      </c>
      <c r="C3126" s="439" t="s">
        <v>14304</v>
      </c>
      <c r="D3126" s="449" t="s">
        <v>60</v>
      </c>
      <c r="E3126" s="451">
        <v>0.1507</v>
      </c>
    </row>
    <row r="3127" spans="1:5" x14ac:dyDescent="0.25">
      <c r="A3127" s="439"/>
      <c r="B3127" s="449">
        <v>91011</v>
      </c>
      <c r="C3127" s="439" t="s">
        <v>14305</v>
      </c>
      <c r="D3127" s="449" t="s">
        <v>60</v>
      </c>
      <c r="E3127" s="451">
        <v>0.1416</v>
      </c>
    </row>
    <row r="3128" spans="1:5" x14ac:dyDescent="0.25">
      <c r="A3128" s="439"/>
      <c r="B3128" s="449">
        <v>91012</v>
      </c>
      <c r="C3128" s="439" t="s">
        <v>14306</v>
      </c>
      <c r="D3128" s="449" t="s">
        <v>60</v>
      </c>
      <c r="E3128" s="451">
        <v>0.13869999999999999</v>
      </c>
    </row>
    <row r="3129" spans="1:5" x14ac:dyDescent="0.25">
      <c r="A3129" s="439"/>
      <c r="B3129" s="449">
        <v>91298</v>
      </c>
      <c r="C3129" s="439" t="s">
        <v>14307</v>
      </c>
      <c r="D3129" s="449" t="s">
        <v>60</v>
      </c>
      <c r="E3129" s="451">
        <v>7.85E-2</v>
      </c>
    </row>
    <row r="3130" spans="1:5" x14ac:dyDescent="0.25">
      <c r="A3130" s="439"/>
      <c r="B3130" s="449">
        <v>90825</v>
      </c>
      <c r="C3130" s="439" t="s">
        <v>14308</v>
      </c>
      <c r="D3130" s="449" t="s">
        <v>60</v>
      </c>
      <c r="E3130" s="451">
        <v>0.12520000000000001</v>
      </c>
    </row>
    <row r="3131" spans="1:5" x14ac:dyDescent="0.25">
      <c r="A3131" s="439"/>
      <c r="B3131" s="449">
        <v>91299</v>
      </c>
      <c r="C3131" s="439" t="s">
        <v>14309</v>
      </c>
      <c r="D3131" s="449" t="s">
        <v>60</v>
      </c>
      <c r="E3131" s="451">
        <v>7.8600000000000003E-2</v>
      </c>
    </row>
    <row r="3132" spans="1:5" x14ac:dyDescent="0.25">
      <c r="A3132" s="439"/>
      <c r="B3132" s="449">
        <v>91341</v>
      </c>
      <c r="C3132" s="439" t="s">
        <v>14310</v>
      </c>
      <c r="D3132" s="449" t="s">
        <v>71</v>
      </c>
      <c r="E3132" s="451">
        <v>2.1600000000000001E-2</v>
      </c>
    </row>
    <row r="3133" spans="1:5" x14ac:dyDescent="0.25">
      <c r="A3133" s="439"/>
      <c r="B3133" s="449">
        <v>94806</v>
      </c>
      <c r="C3133" s="439" t="s">
        <v>14311</v>
      </c>
      <c r="D3133" s="449" t="s">
        <v>60</v>
      </c>
      <c r="E3133" s="451">
        <v>6.1800000000000001E-2</v>
      </c>
    </row>
    <row r="3134" spans="1:5" x14ac:dyDescent="0.25">
      <c r="A3134" s="439"/>
      <c r="B3134" s="449">
        <v>94807</v>
      </c>
      <c r="C3134" s="439" t="s">
        <v>14312</v>
      </c>
      <c r="D3134" s="449" t="s">
        <v>60</v>
      </c>
      <c r="E3134" s="451">
        <v>7.1199999999999999E-2</v>
      </c>
    </row>
    <row r="3135" spans="1:5" x14ac:dyDescent="0.25">
      <c r="A3135" s="439"/>
      <c r="B3135" s="449">
        <v>106142</v>
      </c>
      <c r="C3135" s="439" t="s">
        <v>14313</v>
      </c>
      <c r="D3135" s="449" t="s">
        <v>60</v>
      </c>
      <c r="E3135" s="451">
        <v>2.8199999999999999E-2</v>
      </c>
    </row>
    <row r="3136" spans="1:5" x14ac:dyDescent="0.25">
      <c r="A3136" s="439"/>
      <c r="B3136" s="449">
        <v>106143</v>
      </c>
      <c r="C3136" s="439" t="s">
        <v>14314</v>
      </c>
      <c r="D3136" s="449" t="s">
        <v>60</v>
      </c>
      <c r="E3136" s="451">
        <v>2.87E-2</v>
      </c>
    </row>
    <row r="3137" spans="1:5" x14ac:dyDescent="0.25">
      <c r="A3137" s="439"/>
      <c r="B3137" s="449">
        <v>106144</v>
      </c>
      <c r="C3137" s="439" t="s">
        <v>14315</v>
      </c>
      <c r="D3137" s="449" t="s">
        <v>60</v>
      </c>
      <c r="E3137" s="451">
        <v>3.3700000000000001E-2</v>
      </c>
    </row>
    <row r="3138" spans="1:5" x14ac:dyDescent="0.25">
      <c r="A3138" s="439"/>
      <c r="B3138" s="449">
        <v>100703</v>
      </c>
      <c r="C3138" s="439" t="s">
        <v>14316</v>
      </c>
      <c r="D3138" s="449" t="s">
        <v>60</v>
      </c>
      <c r="E3138" s="451">
        <v>0.33539999999999998</v>
      </c>
    </row>
    <row r="3139" spans="1:5" x14ac:dyDescent="0.25">
      <c r="A3139" s="439"/>
      <c r="B3139" s="449">
        <v>106147</v>
      </c>
      <c r="C3139" s="439" t="s">
        <v>14317</v>
      </c>
      <c r="D3139" s="449" t="s">
        <v>60</v>
      </c>
      <c r="E3139" s="451">
        <v>0.96440000000000003</v>
      </c>
    </row>
    <row r="3140" spans="1:5" x14ac:dyDescent="0.25">
      <c r="A3140" s="439"/>
      <c r="B3140" s="449">
        <v>100695</v>
      </c>
      <c r="C3140" s="439" t="s">
        <v>14318</v>
      </c>
      <c r="D3140" s="449" t="s">
        <v>60</v>
      </c>
      <c r="E3140" s="451">
        <v>0.94950000000000001</v>
      </c>
    </row>
    <row r="3141" spans="1:5" x14ac:dyDescent="0.25">
      <c r="A3141" s="439"/>
      <c r="B3141" s="449">
        <v>100696</v>
      </c>
      <c r="C3141" s="439" t="s">
        <v>14319</v>
      </c>
      <c r="D3141" s="449" t="s">
        <v>60</v>
      </c>
      <c r="E3141" s="451">
        <v>0.95440000000000003</v>
      </c>
    </row>
    <row r="3142" spans="1:5" x14ac:dyDescent="0.25">
      <c r="A3142" s="439"/>
      <c r="B3142" s="449">
        <v>100697</v>
      </c>
      <c r="C3142" s="439" t="s">
        <v>14320</v>
      </c>
      <c r="D3142" s="449" t="s">
        <v>60</v>
      </c>
      <c r="E3142" s="451">
        <v>0.95850000000000002</v>
      </c>
    </row>
    <row r="3143" spans="1:5" x14ac:dyDescent="0.25">
      <c r="A3143" s="439"/>
      <c r="B3143" s="449">
        <v>100698</v>
      </c>
      <c r="C3143" s="439" t="s">
        <v>14321</v>
      </c>
      <c r="D3143" s="449" t="s">
        <v>60</v>
      </c>
      <c r="E3143" s="451">
        <v>0.96189999999999998</v>
      </c>
    </row>
    <row r="3144" spans="1:5" x14ac:dyDescent="0.25">
      <c r="A3144" s="439"/>
      <c r="B3144" s="449">
        <v>100699</v>
      </c>
      <c r="C3144" s="439" t="s">
        <v>14322</v>
      </c>
      <c r="D3144" s="449" t="s">
        <v>60</v>
      </c>
      <c r="E3144" s="451">
        <v>0.96809999999999996</v>
      </c>
    </row>
    <row r="3145" spans="1:5" x14ac:dyDescent="0.25">
      <c r="A3145" s="439"/>
      <c r="B3145" s="449">
        <v>100705</v>
      </c>
      <c r="C3145" s="439" t="s">
        <v>14323</v>
      </c>
      <c r="D3145" s="449" t="s">
        <v>60</v>
      </c>
      <c r="E3145" s="451">
        <v>0.33250000000000002</v>
      </c>
    </row>
    <row r="3146" spans="1:5" x14ac:dyDescent="0.25">
      <c r="A3146" s="439"/>
      <c r="B3146" s="449">
        <v>101173</v>
      </c>
      <c r="C3146" s="439" t="s">
        <v>1563</v>
      </c>
      <c r="D3146" s="449" t="s">
        <v>73</v>
      </c>
      <c r="E3146" s="451">
        <v>0.52370000000000005</v>
      </c>
    </row>
    <row r="3147" spans="1:5" x14ac:dyDescent="0.25">
      <c r="A3147" s="439"/>
      <c r="B3147" s="449">
        <v>101174</v>
      </c>
      <c r="C3147" s="439" t="s">
        <v>1564</v>
      </c>
      <c r="D3147" s="449" t="s">
        <v>73</v>
      </c>
      <c r="E3147" s="451">
        <v>0.57299999999999995</v>
      </c>
    </row>
    <row r="3148" spans="1:5" x14ac:dyDescent="0.25">
      <c r="A3148" s="439"/>
      <c r="B3148" s="449">
        <v>101175</v>
      </c>
      <c r="C3148" s="439" t="s">
        <v>1565</v>
      </c>
      <c r="D3148" s="449" t="s">
        <v>73</v>
      </c>
      <c r="E3148" s="451">
        <v>0.56989999999999996</v>
      </c>
    </row>
    <row r="3149" spans="1:5" x14ac:dyDescent="0.25">
      <c r="A3149" s="439"/>
      <c r="B3149" s="449">
        <v>101176</v>
      </c>
      <c r="C3149" s="439" t="s">
        <v>10776</v>
      </c>
      <c r="D3149" s="449" t="s">
        <v>73</v>
      </c>
      <c r="E3149" s="451">
        <v>0.51149999999999995</v>
      </c>
    </row>
    <row r="3150" spans="1:5" x14ac:dyDescent="0.25">
      <c r="A3150" s="439"/>
      <c r="B3150" s="449">
        <v>100899</v>
      </c>
      <c r="C3150" s="439" t="s">
        <v>10777</v>
      </c>
      <c r="D3150" s="449" t="s">
        <v>73</v>
      </c>
      <c r="E3150" s="451">
        <v>0.39789999999999998</v>
      </c>
    </row>
    <row r="3151" spans="1:5" x14ac:dyDescent="0.25">
      <c r="A3151" s="439"/>
      <c r="B3151" s="449">
        <v>100896</v>
      </c>
      <c r="C3151" s="439" t="s">
        <v>10778</v>
      </c>
      <c r="D3151" s="449" t="s">
        <v>73</v>
      </c>
      <c r="E3151" s="451">
        <v>0.1426</v>
      </c>
    </row>
    <row r="3152" spans="1:5" x14ac:dyDescent="0.25">
      <c r="A3152" s="439"/>
      <c r="B3152" s="449">
        <v>100897</v>
      </c>
      <c r="C3152" s="439" t="s">
        <v>10779</v>
      </c>
      <c r="D3152" s="449" t="s">
        <v>73</v>
      </c>
      <c r="E3152" s="451">
        <v>9.1200000000000003E-2</v>
      </c>
    </row>
    <row r="3153" spans="1:5" x14ac:dyDescent="0.25">
      <c r="A3153" s="439"/>
      <c r="B3153" s="449">
        <v>100900</v>
      </c>
      <c r="C3153" s="439" t="s">
        <v>10780</v>
      </c>
      <c r="D3153" s="449" t="s">
        <v>73</v>
      </c>
      <c r="E3153" s="451">
        <v>6.7799999999999999E-2</v>
      </c>
    </row>
    <row r="3154" spans="1:5" x14ac:dyDescent="0.25">
      <c r="A3154" s="439"/>
      <c r="B3154" s="449">
        <v>100898</v>
      </c>
      <c r="C3154" s="439" t="s">
        <v>10781</v>
      </c>
      <c r="D3154" s="449" t="s">
        <v>73</v>
      </c>
      <c r="E3154" s="451">
        <v>5.8099999999999999E-2</v>
      </c>
    </row>
    <row r="3155" spans="1:5" x14ac:dyDescent="0.25">
      <c r="A3155" s="439"/>
      <c r="B3155" s="449">
        <v>100892</v>
      </c>
      <c r="C3155" s="439" t="s">
        <v>1560</v>
      </c>
      <c r="D3155" s="449" t="s">
        <v>81</v>
      </c>
      <c r="E3155" s="451">
        <v>7.5499999999999998E-2</v>
      </c>
    </row>
    <row r="3156" spans="1:5" x14ac:dyDescent="0.25">
      <c r="A3156" s="439"/>
      <c r="B3156" s="449">
        <v>100893</v>
      </c>
      <c r="C3156" s="439" t="s">
        <v>1561</v>
      </c>
      <c r="D3156" s="449" t="s">
        <v>81</v>
      </c>
      <c r="E3156" s="451">
        <v>6.6100000000000006E-2</v>
      </c>
    </row>
    <row r="3157" spans="1:5" x14ac:dyDescent="0.25">
      <c r="A3157" s="439"/>
      <c r="B3157" s="449">
        <v>100894</v>
      </c>
      <c r="C3157" s="439" t="s">
        <v>1562</v>
      </c>
      <c r="D3157" s="449" t="s">
        <v>81</v>
      </c>
      <c r="E3157" s="451">
        <v>5.6599999999999998E-2</v>
      </c>
    </row>
    <row r="3158" spans="1:5" x14ac:dyDescent="0.25">
      <c r="A3158" s="439"/>
      <c r="B3158" s="449">
        <v>100889</v>
      </c>
      <c r="C3158" s="439" t="s">
        <v>1558</v>
      </c>
      <c r="D3158" s="449" t="s">
        <v>81</v>
      </c>
      <c r="E3158" s="451">
        <v>4.8899999999999999E-2</v>
      </c>
    </row>
    <row r="3159" spans="1:5" x14ac:dyDescent="0.25">
      <c r="A3159" s="439"/>
      <c r="B3159" s="449">
        <v>100890</v>
      </c>
      <c r="C3159" s="439" t="s">
        <v>1559</v>
      </c>
      <c r="D3159" s="449" t="s">
        <v>81</v>
      </c>
      <c r="E3159" s="451">
        <v>4.0099999999999997E-2</v>
      </c>
    </row>
    <row r="3160" spans="1:5" x14ac:dyDescent="0.25">
      <c r="A3160" s="439"/>
      <c r="B3160" s="449">
        <v>100658</v>
      </c>
      <c r="C3160" s="439" t="s">
        <v>1557</v>
      </c>
      <c r="D3160" s="449" t="s">
        <v>73</v>
      </c>
      <c r="E3160" s="451">
        <v>7.3899999999999993E-2</v>
      </c>
    </row>
    <row r="3161" spans="1:5" x14ac:dyDescent="0.25">
      <c r="A3161" s="439"/>
      <c r="B3161" s="449">
        <v>100657</v>
      </c>
      <c r="C3161" s="439" t="s">
        <v>1556</v>
      </c>
      <c r="D3161" s="449" t="s">
        <v>73</v>
      </c>
      <c r="E3161" s="451">
        <v>0.1258</v>
      </c>
    </row>
    <row r="3162" spans="1:5" x14ac:dyDescent="0.25">
      <c r="A3162" s="439"/>
      <c r="B3162" s="449">
        <v>100656</v>
      </c>
      <c r="C3162" s="439" t="s">
        <v>1555</v>
      </c>
      <c r="D3162" s="449" t="s">
        <v>73</v>
      </c>
      <c r="E3162" s="451">
        <v>0.15409999999999999</v>
      </c>
    </row>
    <row r="3163" spans="1:5" x14ac:dyDescent="0.25">
      <c r="A3163" s="439"/>
      <c r="B3163" s="449">
        <v>102649</v>
      </c>
      <c r="C3163" s="439" t="s">
        <v>11546</v>
      </c>
      <c r="D3163" s="449" t="s">
        <v>73</v>
      </c>
      <c r="E3163" s="451">
        <v>0.27150000000000002</v>
      </c>
    </row>
    <row r="3164" spans="1:5" x14ac:dyDescent="0.25">
      <c r="A3164" s="439"/>
      <c r="B3164" s="449">
        <v>102645</v>
      </c>
      <c r="C3164" s="439" t="s">
        <v>11547</v>
      </c>
      <c r="D3164" s="449" t="s">
        <v>73</v>
      </c>
      <c r="E3164" s="451">
        <v>0.23669999999999999</v>
      </c>
    </row>
    <row r="3165" spans="1:5" x14ac:dyDescent="0.25">
      <c r="A3165" s="439"/>
      <c r="B3165" s="449">
        <v>102650</v>
      </c>
      <c r="C3165" s="439" t="s">
        <v>11548</v>
      </c>
      <c r="D3165" s="449" t="s">
        <v>73</v>
      </c>
      <c r="E3165" s="451">
        <v>0.26819999999999999</v>
      </c>
    </row>
    <row r="3166" spans="1:5" x14ac:dyDescent="0.25">
      <c r="A3166" s="439"/>
      <c r="B3166" s="449">
        <v>102646</v>
      </c>
      <c r="C3166" s="439" t="s">
        <v>11549</v>
      </c>
      <c r="D3166" s="449" t="s">
        <v>73</v>
      </c>
      <c r="E3166" s="451">
        <v>0.23799999999999999</v>
      </c>
    </row>
    <row r="3167" spans="1:5" x14ac:dyDescent="0.25">
      <c r="A3167" s="439"/>
      <c r="B3167" s="449">
        <v>102651</v>
      </c>
      <c r="C3167" s="439" t="s">
        <v>11550</v>
      </c>
      <c r="D3167" s="449" t="s">
        <v>73</v>
      </c>
      <c r="E3167" s="451">
        <v>0.27700000000000002</v>
      </c>
    </row>
    <row r="3168" spans="1:5" x14ac:dyDescent="0.25">
      <c r="A3168" s="439"/>
      <c r="B3168" s="449">
        <v>102647</v>
      </c>
      <c r="C3168" s="439" t="s">
        <v>11551</v>
      </c>
      <c r="D3168" s="449" t="s">
        <v>73</v>
      </c>
      <c r="E3168" s="451">
        <v>0.25119999999999998</v>
      </c>
    </row>
    <row r="3169" spans="1:5" x14ac:dyDescent="0.25">
      <c r="A3169" s="439"/>
      <c r="B3169" s="449">
        <v>102652</v>
      </c>
      <c r="C3169" s="439" t="s">
        <v>11552</v>
      </c>
      <c r="D3169" s="449" t="s">
        <v>73</v>
      </c>
      <c r="E3169" s="451">
        <v>0.2606</v>
      </c>
    </row>
    <row r="3170" spans="1:5" x14ac:dyDescent="0.25">
      <c r="A3170" s="439"/>
      <c r="B3170" s="449">
        <v>102648</v>
      </c>
      <c r="C3170" s="439" t="s">
        <v>11553</v>
      </c>
      <c r="D3170" s="449" t="s">
        <v>73</v>
      </c>
      <c r="E3170" s="451">
        <v>0.23280000000000001</v>
      </c>
    </row>
    <row r="3171" spans="1:5" x14ac:dyDescent="0.25">
      <c r="A3171" s="439"/>
      <c r="B3171" s="449">
        <v>100651</v>
      </c>
      <c r="C3171" s="439" t="s">
        <v>10782</v>
      </c>
      <c r="D3171" s="449" t="s">
        <v>73</v>
      </c>
      <c r="E3171" s="451">
        <v>0.1265</v>
      </c>
    </row>
    <row r="3172" spans="1:5" x14ac:dyDescent="0.25">
      <c r="A3172" s="439"/>
      <c r="B3172" s="449">
        <v>100652</v>
      </c>
      <c r="C3172" s="439" t="s">
        <v>12792</v>
      </c>
      <c r="D3172" s="449" t="s">
        <v>73</v>
      </c>
      <c r="E3172" s="451">
        <v>8.6599999999999996E-2</v>
      </c>
    </row>
    <row r="3173" spans="1:5" x14ac:dyDescent="0.25">
      <c r="A3173" s="439"/>
      <c r="B3173" s="449">
        <v>100653</v>
      </c>
      <c r="C3173" s="439" t="s">
        <v>10783</v>
      </c>
      <c r="D3173" s="449" t="s">
        <v>73</v>
      </c>
      <c r="E3173" s="451">
        <v>6.4899999999999999E-2</v>
      </c>
    </row>
    <row r="3174" spans="1:5" x14ac:dyDescent="0.25">
      <c r="A3174" s="439"/>
      <c r="B3174" s="449">
        <v>100654</v>
      </c>
      <c r="C3174" s="439" t="s">
        <v>10784</v>
      </c>
      <c r="D3174" s="449" t="s">
        <v>73</v>
      </c>
      <c r="E3174" s="451">
        <v>5.5599999999999997E-2</v>
      </c>
    </row>
    <row r="3175" spans="1:5" x14ac:dyDescent="0.25">
      <c r="A3175" s="439"/>
      <c r="B3175" s="449">
        <v>100655</v>
      </c>
      <c r="C3175" s="439" t="s">
        <v>10785</v>
      </c>
      <c r="D3175" s="449" t="s">
        <v>73</v>
      </c>
      <c r="E3175" s="451">
        <v>4.0599999999999997E-2</v>
      </c>
    </row>
    <row r="3176" spans="1:5" x14ac:dyDescent="0.25">
      <c r="A3176" s="439"/>
      <c r="B3176" s="449">
        <v>100364</v>
      </c>
      <c r="C3176" s="439" t="s">
        <v>14324</v>
      </c>
      <c r="D3176" s="449" t="s">
        <v>60</v>
      </c>
      <c r="E3176" s="451">
        <v>0.40429999999999999</v>
      </c>
    </row>
    <row r="3177" spans="1:5" x14ac:dyDescent="0.25">
      <c r="A3177" s="439"/>
      <c r="B3177" s="449">
        <v>100374</v>
      </c>
      <c r="C3177" s="439" t="s">
        <v>14325</v>
      </c>
      <c r="D3177" s="449" t="s">
        <v>60</v>
      </c>
      <c r="E3177" s="451">
        <v>0.43219999999999997</v>
      </c>
    </row>
    <row r="3178" spans="1:5" x14ac:dyDescent="0.25">
      <c r="A3178" s="439"/>
      <c r="B3178" s="449">
        <v>100365</v>
      </c>
      <c r="C3178" s="439" t="s">
        <v>14326</v>
      </c>
      <c r="D3178" s="449" t="s">
        <v>60</v>
      </c>
      <c r="E3178" s="451">
        <v>0.42699999999999999</v>
      </c>
    </row>
    <row r="3179" spans="1:5" x14ac:dyDescent="0.25">
      <c r="A3179" s="439"/>
      <c r="B3179" s="449">
        <v>100375</v>
      </c>
      <c r="C3179" s="439" t="s">
        <v>14327</v>
      </c>
      <c r="D3179" s="449" t="s">
        <v>60</v>
      </c>
      <c r="E3179" s="451">
        <v>0.46460000000000001</v>
      </c>
    </row>
    <row r="3180" spans="1:5" x14ac:dyDescent="0.25">
      <c r="A3180" s="439"/>
      <c r="B3180" s="449">
        <v>100366</v>
      </c>
      <c r="C3180" s="439" t="s">
        <v>14328</v>
      </c>
      <c r="D3180" s="449" t="s">
        <v>60</v>
      </c>
      <c r="E3180" s="451">
        <v>0.40239999999999998</v>
      </c>
    </row>
    <row r="3181" spans="1:5" x14ac:dyDescent="0.25">
      <c r="A3181" s="439"/>
      <c r="B3181" s="449">
        <v>100376</v>
      </c>
      <c r="C3181" s="439" t="s">
        <v>14329</v>
      </c>
      <c r="D3181" s="449" t="s">
        <v>60</v>
      </c>
      <c r="E3181" s="451">
        <v>0.4526</v>
      </c>
    </row>
    <row r="3182" spans="1:5" x14ac:dyDescent="0.25">
      <c r="A3182" s="439"/>
      <c r="B3182" s="449">
        <v>100357</v>
      </c>
      <c r="C3182" s="439" t="s">
        <v>14330</v>
      </c>
      <c r="D3182" s="449" t="s">
        <v>60</v>
      </c>
      <c r="E3182" s="451">
        <v>0.41089999999999999</v>
      </c>
    </row>
    <row r="3183" spans="1:5" x14ac:dyDescent="0.25">
      <c r="A3183" s="439"/>
      <c r="B3183" s="449">
        <v>100367</v>
      </c>
      <c r="C3183" s="439" t="s">
        <v>14331</v>
      </c>
      <c r="D3183" s="449" t="s">
        <v>60</v>
      </c>
      <c r="E3183" s="451">
        <v>0.42249999999999999</v>
      </c>
    </row>
    <row r="3184" spans="1:5" x14ac:dyDescent="0.25">
      <c r="A3184" s="439"/>
      <c r="B3184" s="449">
        <v>100358</v>
      </c>
      <c r="C3184" s="439" t="s">
        <v>14332</v>
      </c>
      <c r="D3184" s="449" t="s">
        <v>60</v>
      </c>
      <c r="E3184" s="451">
        <v>0.48830000000000001</v>
      </c>
    </row>
    <row r="3185" spans="1:5" x14ac:dyDescent="0.25">
      <c r="A3185" s="439"/>
      <c r="B3185" s="449">
        <v>100368</v>
      </c>
      <c r="C3185" s="439" t="s">
        <v>14333</v>
      </c>
      <c r="D3185" s="449" t="s">
        <v>60</v>
      </c>
      <c r="E3185" s="451">
        <v>0.50049999999999994</v>
      </c>
    </row>
    <row r="3186" spans="1:5" x14ac:dyDescent="0.25">
      <c r="A3186" s="439"/>
      <c r="B3186" s="449">
        <v>100359</v>
      </c>
      <c r="C3186" s="439" t="s">
        <v>14334</v>
      </c>
      <c r="D3186" s="449" t="s">
        <v>60</v>
      </c>
      <c r="E3186" s="451">
        <v>0.46610000000000001</v>
      </c>
    </row>
    <row r="3187" spans="1:5" x14ac:dyDescent="0.25">
      <c r="A3187" s="439"/>
      <c r="B3187" s="449">
        <v>100369</v>
      </c>
      <c r="C3187" s="439" t="s">
        <v>14335</v>
      </c>
      <c r="D3187" s="449" t="s">
        <v>60</v>
      </c>
      <c r="E3187" s="451">
        <v>0.47749999999999998</v>
      </c>
    </row>
    <row r="3188" spans="1:5" x14ac:dyDescent="0.25">
      <c r="A3188" s="439"/>
      <c r="B3188" s="449">
        <v>100360</v>
      </c>
      <c r="C3188" s="439" t="s">
        <v>14336</v>
      </c>
      <c r="D3188" s="449" t="s">
        <v>60</v>
      </c>
      <c r="E3188" s="451">
        <v>0.4647</v>
      </c>
    </row>
    <row r="3189" spans="1:5" x14ac:dyDescent="0.25">
      <c r="A3189" s="439"/>
      <c r="B3189" s="449">
        <v>100370</v>
      </c>
      <c r="C3189" s="439" t="s">
        <v>14337</v>
      </c>
      <c r="D3189" s="449" t="s">
        <v>60</v>
      </c>
      <c r="E3189" s="451">
        <v>0.44779999999999998</v>
      </c>
    </row>
    <row r="3190" spans="1:5" x14ac:dyDescent="0.25">
      <c r="A3190" s="439"/>
      <c r="B3190" s="449">
        <v>100361</v>
      </c>
      <c r="C3190" s="439" t="s">
        <v>14338</v>
      </c>
      <c r="D3190" s="449" t="s">
        <v>60</v>
      </c>
      <c r="E3190" s="451">
        <v>0.50070000000000003</v>
      </c>
    </row>
    <row r="3191" spans="1:5" x14ac:dyDescent="0.25">
      <c r="A3191" s="439"/>
      <c r="B3191" s="449">
        <v>100371</v>
      </c>
      <c r="C3191" s="439" t="s">
        <v>14339</v>
      </c>
      <c r="D3191" s="449" t="s">
        <v>60</v>
      </c>
      <c r="E3191" s="451">
        <v>0.52329999999999999</v>
      </c>
    </row>
    <row r="3192" spans="1:5" x14ac:dyDescent="0.25">
      <c r="A3192" s="439"/>
      <c r="B3192" s="449">
        <v>100362</v>
      </c>
      <c r="C3192" s="439" t="s">
        <v>14340</v>
      </c>
      <c r="D3192" s="449" t="s">
        <v>60</v>
      </c>
      <c r="E3192" s="451">
        <v>0.4098</v>
      </c>
    </row>
    <row r="3193" spans="1:5" x14ac:dyDescent="0.25">
      <c r="A3193" s="439"/>
      <c r="B3193" s="449">
        <v>100372</v>
      </c>
      <c r="C3193" s="439" t="s">
        <v>14341</v>
      </c>
      <c r="D3193" s="449" t="s">
        <v>60</v>
      </c>
      <c r="E3193" s="451">
        <v>0.43390000000000001</v>
      </c>
    </row>
    <row r="3194" spans="1:5" x14ac:dyDescent="0.25">
      <c r="A3194" s="439"/>
      <c r="B3194" s="449">
        <v>100363</v>
      </c>
      <c r="C3194" s="439" t="s">
        <v>14342</v>
      </c>
      <c r="D3194" s="449" t="s">
        <v>60</v>
      </c>
      <c r="E3194" s="451">
        <v>0.39760000000000001</v>
      </c>
    </row>
    <row r="3195" spans="1:5" x14ac:dyDescent="0.25">
      <c r="A3195" s="439"/>
      <c r="B3195" s="449">
        <v>100373</v>
      </c>
      <c r="C3195" s="439" t="s">
        <v>14343</v>
      </c>
      <c r="D3195" s="449" t="s">
        <v>60</v>
      </c>
      <c r="E3195" s="451">
        <v>0.42059999999999997</v>
      </c>
    </row>
    <row r="3196" spans="1:5" x14ac:dyDescent="0.25">
      <c r="A3196" s="439"/>
      <c r="B3196" s="449">
        <v>100381</v>
      </c>
      <c r="C3196" s="439" t="s">
        <v>14344</v>
      </c>
      <c r="D3196" s="449" t="s">
        <v>71</v>
      </c>
      <c r="E3196" s="451">
        <v>0.54400000000000004</v>
      </c>
    </row>
    <row r="3197" spans="1:5" x14ac:dyDescent="0.25">
      <c r="A3197" s="439"/>
      <c r="B3197" s="449">
        <v>100380</v>
      </c>
      <c r="C3197" s="439" t="s">
        <v>14345</v>
      </c>
      <c r="D3197" s="449" t="s">
        <v>71</v>
      </c>
      <c r="E3197" s="451">
        <v>0.49619999999999997</v>
      </c>
    </row>
    <row r="3198" spans="1:5" x14ac:dyDescent="0.25">
      <c r="A3198" s="439"/>
      <c r="B3198" s="449">
        <v>100379</v>
      </c>
      <c r="C3198" s="439" t="s">
        <v>14346</v>
      </c>
      <c r="D3198" s="449" t="s">
        <v>71</v>
      </c>
      <c r="E3198" s="451">
        <v>0.42320000000000002</v>
      </c>
    </row>
    <row r="3199" spans="1:5" x14ac:dyDescent="0.25">
      <c r="A3199" s="439"/>
      <c r="B3199" s="449">
        <v>100384</v>
      </c>
      <c r="C3199" s="439" t="s">
        <v>14347</v>
      </c>
      <c r="D3199" s="449" t="s">
        <v>71</v>
      </c>
      <c r="E3199" s="451">
        <v>0.3478</v>
      </c>
    </row>
    <row r="3200" spans="1:5" x14ac:dyDescent="0.25">
      <c r="A3200" s="439"/>
      <c r="B3200" s="449">
        <v>100383</v>
      </c>
      <c r="C3200" s="439" t="s">
        <v>14348</v>
      </c>
      <c r="D3200" s="449" t="s">
        <v>71</v>
      </c>
      <c r="E3200" s="451">
        <v>0.29480000000000001</v>
      </c>
    </row>
    <row r="3201" spans="1:5" x14ac:dyDescent="0.25">
      <c r="A3201" s="439"/>
      <c r="B3201" s="449">
        <v>100382</v>
      </c>
      <c r="C3201" s="439" t="s">
        <v>14349</v>
      </c>
      <c r="D3201" s="449" t="s">
        <v>71</v>
      </c>
      <c r="E3201" s="451">
        <v>0.27829999999999999</v>
      </c>
    </row>
    <row r="3202" spans="1:5" x14ac:dyDescent="0.25">
      <c r="A3202" s="439"/>
      <c r="B3202" s="449">
        <v>100387</v>
      </c>
      <c r="C3202" s="439" t="s">
        <v>14350</v>
      </c>
      <c r="D3202" s="449" t="s">
        <v>71</v>
      </c>
      <c r="E3202" s="451">
        <v>0.43640000000000001</v>
      </c>
    </row>
    <row r="3203" spans="1:5" x14ac:dyDescent="0.25">
      <c r="A3203" s="439"/>
      <c r="B3203" s="449">
        <v>100386</v>
      </c>
      <c r="C3203" s="439" t="s">
        <v>14351</v>
      </c>
      <c r="D3203" s="449" t="s">
        <v>71</v>
      </c>
      <c r="E3203" s="451">
        <v>0.42</v>
      </c>
    </row>
    <row r="3204" spans="1:5" x14ac:dyDescent="0.25">
      <c r="A3204" s="439"/>
      <c r="B3204" s="449">
        <v>100385</v>
      </c>
      <c r="C3204" s="439" t="s">
        <v>14352</v>
      </c>
      <c r="D3204" s="449" t="s">
        <v>71</v>
      </c>
      <c r="E3204" s="451">
        <v>0.36470000000000002</v>
      </c>
    </row>
    <row r="3205" spans="1:5" x14ac:dyDescent="0.25">
      <c r="A3205" s="439"/>
      <c r="B3205" s="449">
        <v>100377</v>
      </c>
      <c r="C3205" s="439" t="s">
        <v>14353</v>
      </c>
      <c r="D3205" s="449" t="s">
        <v>81</v>
      </c>
      <c r="E3205" s="451">
        <v>0.24510000000000001</v>
      </c>
    </row>
    <row r="3206" spans="1:5" x14ac:dyDescent="0.25">
      <c r="A3206" s="439"/>
      <c r="B3206" s="449">
        <v>100378</v>
      </c>
      <c r="C3206" s="439" t="s">
        <v>14354</v>
      </c>
      <c r="D3206" s="449" t="s">
        <v>81</v>
      </c>
      <c r="E3206" s="451">
        <v>0.21779999999999999</v>
      </c>
    </row>
    <row r="3207" spans="1:5" x14ac:dyDescent="0.25">
      <c r="A3207" s="439"/>
      <c r="B3207" s="449">
        <v>92596</v>
      </c>
      <c r="C3207" s="439" t="s">
        <v>14355</v>
      </c>
      <c r="D3207" s="449" t="s">
        <v>60</v>
      </c>
      <c r="E3207" s="451">
        <v>0.25109999999999999</v>
      </c>
    </row>
    <row r="3208" spans="1:5" x14ac:dyDescent="0.25">
      <c r="A3208" s="439"/>
      <c r="B3208" s="449">
        <v>92616</v>
      </c>
      <c r="C3208" s="439" t="s">
        <v>14356</v>
      </c>
      <c r="D3208" s="449" t="s">
        <v>60</v>
      </c>
      <c r="E3208" s="451">
        <v>0.27239999999999998</v>
      </c>
    </row>
    <row r="3209" spans="1:5" x14ac:dyDescent="0.25">
      <c r="A3209" s="439"/>
      <c r="B3209" s="449">
        <v>92598</v>
      </c>
      <c r="C3209" s="439" t="s">
        <v>14357</v>
      </c>
      <c r="D3209" s="449" t="s">
        <v>60</v>
      </c>
      <c r="E3209" s="451">
        <v>0.23519999999999999</v>
      </c>
    </row>
    <row r="3210" spans="1:5" x14ac:dyDescent="0.25">
      <c r="A3210" s="439"/>
      <c r="B3210" s="449">
        <v>92618</v>
      </c>
      <c r="C3210" s="439" t="s">
        <v>14358</v>
      </c>
      <c r="D3210" s="449" t="s">
        <v>60</v>
      </c>
      <c r="E3210" s="451">
        <v>0.24929999999999999</v>
      </c>
    </row>
    <row r="3211" spans="1:5" x14ac:dyDescent="0.25">
      <c r="A3211" s="439"/>
      <c r="B3211" s="449">
        <v>92600</v>
      </c>
      <c r="C3211" s="439" t="s">
        <v>14359</v>
      </c>
      <c r="D3211" s="449" t="s">
        <v>60</v>
      </c>
      <c r="E3211" s="451">
        <v>0.221</v>
      </c>
    </row>
    <row r="3212" spans="1:5" x14ac:dyDescent="0.25">
      <c r="A3212" s="439"/>
      <c r="B3212" s="449">
        <v>92620</v>
      </c>
      <c r="C3212" s="439" t="s">
        <v>14360</v>
      </c>
      <c r="D3212" s="449" t="s">
        <v>60</v>
      </c>
      <c r="E3212" s="451">
        <v>0.2402</v>
      </c>
    </row>
    <row r="3213" spans="1:5" x14ac:dyDescent="0.25">
      <c r="A3213" s="439"/>
      <c r="B3213" s="449">
        <v>92582</v>
      </c>
      <c r="C3213" s="439" t="s">
        <v>14361</v>
      </c>
      <c r="D3213" s="449" t="s">
        <v>60</v>
      </c>
      <c r="E3213" s="451">
        <v>0.30220000000000002</v>
      </c>
    </row>
    <row r="3214" spans="1:5" x14ac:dyDescent="0.25">
      <c r="A3214" s="439"/>
      <c r="B3214" s="449">
        <v>92602</v>
      </c>
      <c r="C3214" s="439" t="s">
        <v>14362</v>
      </c>
      <c r="D3214" s="449" t="s">
        <v>60</v>
      </c>
      <c r="E3214" s="451">
        <v>0.3125</v>
      </c>
    </row>
    <row r="3215" spans="1:5" x14ac:dyDescent="0.25">
      <c r="A3215" s="439"/>
      <c r="B3215" s="449">
        <v>92584</v>
      </c>
      <c r="C3215" s="439" t="s">
        <v>14363</v>
      </c>
      <c r="D3215" s="449" t="s">
        <v>60</v>
      </c>
      <c r="E3215" s="451">
        <v>0.25459999999999999</v>
      </c>
    </row>
    <row r="3216" spans="1:5" x14ac:dyDescent="0.25">
      <c r="A3216" s="439"/>
      <c r="B3216" s="449">
        <v>92604</v>
      </c>
      <c r="C3216" s="439" t="s">
        <v>14364</v>
      </c>
      <c r="D3216" s="449" t="s">
        <v>60</v>
      </c>
      <c r="E3216" s="451">
        <v>0.26479999999999998</v>
      </c>
    </row>
    <row r="3217" spans="1:5" x14ac:dyDescent="0.25">
      <c r="A3217" s="439"/>
      <c r="B3217" s="449">
        <v>92586</v>
      </c>
      <c r="C3217" s="439" t="s">
        <v>14365</v>
      </c>
      <c r="D3217" s="449" t="s">
        <v>60</v>
      </c>
      <c r="E3217" s="451">
        <v>0.2208</v>
      </c>
    </row>
    <row r="3218" spans="1:5" x14ac:dyDescent="0.25">
      <c r="A3218" s="439"/>
      <c r="B3218" s="449">
        <v>92606</v>
      </c>
      <c r="C3218" s="439" t="s">
        <v>14366</v>
      </c>
      <c r="D3218" s="449" t="s">
        <v>60</v>
      </c>
      <c r="E3218" s="451">
        <v>0.2296</v>
      </c>
    </row>
    <row r="3219" spans="1:5" x14ac:dyDescent="0.25">
      <c r="A3219" s="439"/>
      <c r="B3219" s="449">
        <v>92588</v>
      </c>
      <c r="C3219" s="439" t="s">
        <v>14367</v>
      </c>
      <c r="D3219" s="449" t="s">
        <v>60</v>
      </c>
      <c r="E3219" s="451">
        <v>0.25090000000000001</v>
      </c>
    </row>
    <row r="3220" spans="1:5" x14ac:dyDescent="0.25">
      <c r="A3220" s="439"/>
      <c r="B3220" s="449">
        <v>92608</v>
      </c>
      <c r="C3220" s="439" t="s">
        <v>14368</v>
      </c>
      <c r="D3220" s="449" t="s">
        <v>60</v>
      </c>
      <c r="E3220" s="451">
        <v>0.26490000000000002</v>
      </c>
    </row>
    <row r="3221" spans="1:5" x14ac:dyDescent="0.25">
      <c r="A3221" s="439"/>
      <c r="B3221" s="449">
        <v>92590</v>
      </c>
      <c r="C3221" s="439" t="s">
        <v>14369</v>
      </c>
      <c r="D3221" s="449" t="s">
        <v>60</v>
      </c>
      <c r="E3221" s="451">
        <v>0.2263</v>
      </c>
    </row>
    <row r="3222" spans="1:5" x14ac:dyDescent="0.25">
      <c r="A3222" s="439"/>
      <c r="B3222" s="449">
        <v>92610</v>
      </c>
      <c r="C3222" s="439" t="s">
        <v>14370</v>
      </c>
      <c r="D3222" s="449" t="s">
        <v>60</v>
      </c>
      <c r="E3222" s="451">
        <v>0.23930000000000001</v>
      </c>
    </row>
    <row r="3223" spans="1:5" x14ac:dyDescent="0.25">
      <c r="A3223" s="439"/>
      <c r="B3223" s="449">
        <v>92592</v>
      </c>
      <c r="C3223" s="439" t="s">
        <v>14371</v>
      </c>
      <c r="D3223" s="449" t="s">
        <v>60</v>
      </c>
      <c r="E3223" s="451">
        <v>0.2447</v>
      </c>
    </row>
    <row r="3224" spans="1:5" x14ac:dyDescent="0.25">
      <c r="A3224" s="439"/>
      <c r="B3224" s="449">
        <v>92612</v>
      </c>
      <c r="C3224" s="439" t="s">
        <v>14372</v>
      </c>
      <c r="D3224" s="449" t="s">
        <v>60</v>
      </c>
      <c r="E3224" s="451">
        <v>0.2717</v>
      </c>
    </row>
    <row r="3225" spans="1:5" x14ac:dyDescent="0.25">
      <c r="A3225" s="439"/>
      <c r="B3225" s="449">
        <v>92594</v>
      </c>
      <c r="C3225" s="439" t="s">
        <v>14373</v>
      </c>
      <c r="D3225" s="449" t="s">
        <v>60</v>
      </c>
      <c r="E3225" s="451">
        <v>0.2238</v>
      </c>
    </row>
    <row r="3226" spans="1:5" x14ac:dyDescent="0.25">
      <c r="A3226" s="439"/>
      <c r="B3226" s="449">
        <v>92614</v>
      </c>
      <c r="C3226" s="439" t="s">
        <v>14374</v>
      </c>
      <c r="D3226" s="449" t="s">
        <v>60</v>
      </c>
      <c r="E3226" s="451">
        <v>0.2417</v>
      </c>
    </row>
    <row r="3227" spans="1:5" x14ac:dyDescent="0.25">
      <c r="A3227" s="439"/>
      <c r="B3227" s="449">
        <v>92552</v>
      </c>
      <c r="C3227" s="439" t="s">
        <v>14375</v>
      </c>
      <c r="D3227" s="449" t="s">
        <v>60</v>
      </c>
      <c r="E3227" s="451">
        <v>0.43330000000000002</v>
      </c>
    </row>
    <row r="3228" spans="1:5" x14ac:dyDescent="0.25">
      <c r="A3228" s="439"/>
      <c r="B3228" s="449">
        <v>92562</v>
      </c>
      <c r="C3228" s="439" t="s">
        <v>14376</v>
      </c>
      <c r="D3228" s="449" t="s">
        <v>60</v>
      </c>
      <c r="E3228" s="451">
        <v>0.44400000000000001</v>
      </c>
    </row>
    <row r="3229" spans="1:5" x14ac:dyDescent="0.25">
      <c r="A3229" s="439"/>
      <c r="B3229" s="449">
        <v>92553</v>
      </c>
      <c r="C3229" s="439" t="s">
        <v>14377</v>
      </c>
      <c r="D3229" s="449" t="s">
        <v>60</v>
      </c>
      <c r="E3229" s="451">
        <v>0.46729999999999999</v>
      </c>
    </row>
    <row r="3230" spans="1:5" x14ac:dyDescent="0.25">
      <c r="A3230" s="439"/>
      <c r="B3230" s="449">
        <v>92563</v>
      </c>
      <c r="C3230" s="439" t="s">
        <v>14378</v>
      </c>
      <c r="D3230" s="449" t="s">
        <v>60</v>
      </c>
      <c r="E3230" s="451">
        <v>0.47760000000000002</v>
      </c>
    </row>
    <row r="3231" spans="1:5" x14ac:dyDescent="0.25">
      <c r="A3231" s="439"/>
      <c r="B3231" s="449">
        <v>92554</v>
      </c>
      <c r="C3231" s="439" t="s">
        <v>14379</v>
      </c>
      <c r="D3231" s="449" t="s">
        <v>60</v>
      </c>
      <c r="E3231" s="451">
        <v>0.45240000000000002</v>
      </c>
    </row>
    <row r="3232" spans="1:5" x14ac:dyDescent="0.25">
      <c r="A3232" s="439"/>
      <c r="B3232" s="449">
        <v>92564</v>
      </c>
      <c r="C3232" s="439" t="s">
        <v>14380</v>
      </c>
      <c r="D3232" s="449" t="s">
        <v>60</v>
      </c>
      <c r="E3232" s="451">
        <v>0.46439999999999998</v>
      </c>
    </row>
    <row r="3233" spans="1:5" x14ac:dyDescent="0.25">
      <c r="A3233" s="439"/>
      <c r="B3233" s="449">
        <v>92545</v>
      </c>
      <c r="C3233" s="439" t="s">
        <v>14381</v>
      </c>
      <c r="D3233" s="449" t="s">
        <v>60</v>
      </c>
      <c r="E3233" s="451">
        <v>0.43290000000000001</v>
      </c>
    </row>
    <row r="3234" spans="1:5" x14ac:dyDescent="0.25">
      <c r="A3234" s="439"/>
      <c r="B3234" s="449">
        <v>92555</v>
      </c>
      <c r="C3234" s="439" t="s">
        <v>14382</v>
      </c>
      <c r="D3234" s="449" t="s">
        <v>60</v>
      </c>
      <c r="E3234" s="451">
        <v>0.43380000000000002</v>
      </c>
    </row>
    <row r="3235" spans="1:5" x14ac:dyDescent="0.25">
      <c r="A3235" s="439"/>
      <c r="B3235" s="449">
        <v>92546</v>
      </c>
      <c r="C3235" s="439" t="s">
        <v>14383</v>
      </c>
      <c r="D3235" s="449" t="s">
        <v>60</v>
      </c>
      <c r="E3235" s="451">
        <v>0.4551</v>
      </c>
    </row>
    <row r="3236" spans="1:5" x14ac:dyDescent="0.25">
      <c r="A3236" s="439"/>
      <c r="B3236" s="449">
        <v>92556</v>
      </c>
      <c r="C3236" s="439" t="s">
        <v>14384</v>
      </c>
      <c r="D3236" s="449" t="s">
        <v>60</v>
      </c>
      <c r="E3236" s="451">
        <v>0.4647</v>
      </c>
    </row>
    <row r="3237" spans="1:5" x14ac:dyDescent="0.25">
      <c r="A3237" s="439"/>
      <c r="B3237" s="449">
        <v>92547</v>
      </c>
      <c r="C3237" s="439" t="s">
        <v>14385</v>
      </c>
      <c r="D3237" s="449" t="s">
        <v>60</v>
      </c>
      <c r="E3237" s="451">
        <v>0.432</v>
      </c>
    </row>
    <row r="3238" spans="1:5" x14ac:dyDescent="0.25">
      <c r="A3238" s="439"/>
      <c r="B3238" s="449">
        <v>92557</v>
      </c>
      <c r="C3238" s="439" t="s">
        <v>14386</v>
      </c>
      <c r="D3238" s="449" t="s">
        <v>60</v>
      </c>
      <c r="E3238" s="451">
        <v>0.441</v>
      </c>
    </row>
    <row r="3239" spans="1:5" x14ac:dyDescent="0.25">
      <c r="A3239" s="439"/>
      <c r="B3239" s="449">
        <v>92548</v>
      </c>
      <c r="C3239" s="439" t="s">
        <v>14387</v>
      </c>
      <c r="D3239" s="449" t="s">
        <v>60</v>
      </c>
      <c r="E3239" s="451">
        <v>0.43869999999999998</v>
      </c>
    </row>
    <row r="3240" spans="1:5" x14ac:dyDescent="0.25">
      <c r="A3240" s="439"/>
      <c r="B3240" s="449">
        <v>92558</v>
      </c>
      <c r="C3240" s="439" t="s">
        <v>14388</v>
      </c>
      <c r="D3240" s="449" t="s">
        <v>60</v>
      </c>
      <c r="E3240" s="451">
        <v>0.44400000000000001</v>
      </c>
    </row>
    <row r="3241" spans="1:5" x14ac:dyDescent="0.25">
      <c r="A3241" s="439"/>
      <c r="B3241" s="449">
        <v>92549</v>
      </c>
      <c r="C3241" s="439" t="s">
        <v>14389</v>
      </c>
      <c r="D3241" s="449" t="s">
        <v>60</v>
      </c>
      <c r="E3241" s="451">
        <v>0.49380000000000002</v>
      </c>
    </row>
    <row r="3242" spans="1:5" x14ac:dyDescent="0.25">
      <c r="A3242" s="439"/>
      <c r="B3242" s="449">
        <v>92559</v>
      </c>
      <c r="C3242" s="439" t="s">
        <v>14390</v>
      </c>
      <c r="D3242" s="449" t="s">
        <v>60</v>
      </c>
      <c r="E3242" s="451">
        <v>0.50170000000000003</v>
      </c>
    </row>
    <row r="3243" spans="1:5" x14ac:dyDescent="0.25">
      <c r="A3243" s="439"/>
      <c r="B3243" s="449">
        <v>92550</v>
      </c>
      <c r="C3243" s="439" t="s">
        <v>14391</v>
      </c>
      <c r="D3243" s="449" t="s">
        <v>60</v>
      </c>
      <c r="E3243" s="451">
        <v>0.43809999999999999</v>
      </c>
    </row>
    <row r="3244" spans="1:5" x14ac:dyDescent="0.25">
      <c r="A3244" s="439"/>
      <c r="B3244" s="449">
        <v>92560</v>
      </c>
      <c r="C3244" s="439" t="s">
        <v>14392</v>
      </c>
      <c r="D3244" s="449" t="s">
        <v>60</v>
      </c>
      <c r="E3244" s="451">
        <v>0.44569999999999999</v>
      </c>
    </row>
    <row r="3245" spans="1:5" x14ac:dyDescent="0.25">
      <c r="A3245" s="439"/>
      <c r="B3245" s="449">
        <v>92551</v>
      </c>
      <c r="C3245" s="439" t="s">
        <v>14393</v>
      </c>
      <c r="D3245" s="449" t="s">
        <v>60</v>
      </c>
      <c r="E3245" s="451">
        <v>0.42230000000000001</v>
      </c>
    </row>
    <row r="3246" spans="1:5" x14ac:dyDescent="0.25">
      <c r="A3246" s="439"/>
      <c r="B3246" s="449">
        <v>92561</v>
      </c>
      <c r="C3246" s="439" t="s">
        <v>14394</v>
      </c>
      <c r="D3246" s="449" t="s">
        <v>60</v>
      </c>
      <c r="E3246" s="451">
        <v>0.42930000000000001</v>
      </c>
    </row>
    <row r="3247" spans="1:5" x14ac:dyDescent="0.25">
      <c r="A3247" s="439"/>
      <c r="B3247" s="449">
        <v>92262</v>
      </c>
      <c r="C3247" s="439" t="s">
        <v>14395</v>
      </c>
      <c r="D3247" s="449" t="s">
        <v>60</v>
      </c>
      <c r="E3247" s="451">
        <v>0.59660000000000002</v>
      </c>
    </row>
    <row r="3248" spans="1:5" x14ac:dyDescent="0.25">
      <c r="A3248" s="439"/>
      <c r="B3248" s="449">
        <v>106149</v>
      </c>
      <c r="C3248" s="439" t="s">
        <v>14396</v>
      </c>
      <c r="D3248" s="449" t="s">
        <v>60</v>
      </c>
      <c r="E3248" s="451">
        <v>0.6542</v>
      </c>
    </row>
    <row r="3249" spans="1:5" x14ac:dyDescent="0.25">
      <c r="A3249" s="439"/>
      <c r="B3249" s="449">
        <v>106150</v>
      </c>
      <c r="C3249" s="439" t="s">
        <v>14397</v>
      </c>
      <c r="D3249" s="449" t="s">
        <v>60</v>
      </c>
      <c r="E3249" s="451">
        <v>0.70340000000000003</v>
      </c>
    </row>
    <row r="3250" spans="1:5" x14ac:dyDescent="0.25">
      <c r="A3250" s="439"/>
      <c r="B3250" s="449">
        <v>106151</v>
      </c>
      <c r="C3250" s="439" t="s">
        <v>14398</v>
      </c>
      <c r="D3250" s="449" t="s">
        <v>60</v>
      </c>
      <c r="E3250" s="451">
        <v>0.74470000000000003</v>
      </c>
    </row>
    <row r="3251" spans="1:5" x14ac:dyDescent="0.25">
      <c r="A3251" s="439"/>
      <c r="B3251" s="449">
        <v>92259</v>
      </c>
      <c r="C3251" s="439" t="s">
        <v>14399</v>
      </c>
      <c r="D3251" s="449" t="s">
        <v>60</v>
      </c>
      <c r="E3251" s="451">
        <v>0.34039999999999998</v>
      </c>
    </row>
    <row r="3252" spans="1:5" x14ac:dyDescent="0.25">
      <c r="A3252" s="439"/>
      <c r="B3252" s="449">
        <v>92260</v>
      </c>
      <c r="C3252" s="439" t="s">
        <v>14400</v>
      </c>
      <c r="D3252" s="449" t="s">
        <v>60</v>
      </c>
      <c r="E3252" s="451">
        <v>0.441</v>
      </c>
    </row>
    <row r="3253" spans="1:5" x14ac:dyDescent="0.25">
      <c r="A3253" s="439"/>
      <c r="B3253" s="449">
        <v>92261</v>
      </c>
      <c r="C3253" s="439" t="s">
        <v>14401</v>
      </c>
      <c r="D3253" s="449" t="s">
        <v>60</v>
      </c>
      <c r="E3253" s="451">
        <v>0.51300000000000001</v>
      </c>
    </row>
    <row r="3254" spans="1:5" x14ac:dyDescent="0.25">
      <c r="A3254" s="439"/>
      <c r="B3254" s="449">
        <v>92258</v>
      </c>
      <c r="C3254" s="439" t="s">
        <v>14402</v>
      </c>
      <c r="D3254" s="449" t="s">
        <v>60</v>
      </c>
      <c r="E3254" s="451">
        <v>0.88200000000000001</v>
      </c>
    </row>
    <row r="3255" spans="1:5" x14ac:dyDescent="0.25">
      <c r="A3255" s="439"/>
      <c r="B3255" s="449">
        <v>92255</v>
      </c>
      <c r="C3255" s="439" t="s">
        <v>14403</v>
      </c>
      <c r="D3255" s="449" t="s">
        <v>60</v>
      </c>
      <c r="E3255" s="451">
        <v>0.72130000000000005</v>
      </c>
    </row>
    <row r="3256" spans="1:5" x14ac:dyDescent="0.25">
      <c r="A3256" s="439"/>
      <c r="B3256" s="449">
        <v>92256</v>
      </c>
      <c r="C3256" s="439" t="s">
        <v>14404</v>
      </c>
      <c r="D3256" s="449" t="s">
        <v>60</v>
      </c>
      <c r="E3256" s="451">
        <v>0.79890000000000005</v>
      </c>
    </row>
    <row r="3257" spans="1:5" x14ac:dyDescent="0.25">
      <c r="A3257" s="439"/>
      <c r="B3257" s="449">
        <v>92257</v>
      </c>
      <c r="C3257" s="439" t="s">
        <v>14405</v>
      </c>
      <c r="D3257" s="449" t="s">
        <v>60</v>
      </c>
      <c r="E3257" s="451">
        <v>0.8417</v>
      </c>
    </row>
    <row r="3258" spans="1:5" x14ac:dyDescent="0.25">
      <c r="A3258" s="439"/>
      <c r="B3258" s="449">
        <v>100393</v>
      </c>
      <c r="C3258" s="439" t="s">
        <v>14406</v>
      </c>
      <c r="D3258" s="449" t="s">
        <v>71</v>
      </c>
      <c r="E3258" s="451">
        <v>0.66820000000000002</v>
      </c>
    </row>
    <row r="3259" spans="1:5" x14ac:dyDescent="0.25">
      <c r="A3259" s="439"/>
      <c r="B3259" s="449">
        <v>100389</v>
      </c>
      <c r="C3259" s="439" t="s">
        <v>14407</v>
      </c>
      <c r="D3259" s="449" t="s">
        <v>71</v>
      </c>
      <c r="E3259" s="451">
        <v>0.65980000000000005</v>
      </c>
    </row>
    <row r="3260" spans="1:5" x14ac:dyDescent="0.25">
      <c r="A3260" s="439"/>
      <c r="B3260" s="449">
        <v>100395</v>
      </c>
      <c r="C3260" s="439" t="s">
        <v>14408</v>
      </c>
      <c r="D3260" s="449" t="s">
        <v>71</v>
      </c>
      <c r="E3260" s="451">
        <v>0.69669999999999999</v>
      </c>
    </row>
    <row r="3261" spans="1:5" x14ac:dyDescent="0.25">
      <c r="A3261" s="439"/>
      <c r="B3261" s="449">
        <v>100391</v>
      </c>
      <c r="C3261" s="439" t="s">
        <v>14409</v>
      </c>
      <c r="D3261" s="449" t="s">
        <v>71</v>
      </c>
      <c r="E3261" s="451">
        <v>0.68989999999999996</v>
      </c>
    </row>
    <row r="3262" spans="1:5" x14ac:dyDescent="0.25">
      <c r="A3262" s="439"/>
      <c r="B3262" s="449">
        <v>100392</v>
      </c>
      <c r="C3262" s="439" t="s">
        <v>14410</v>
      </c>
      <c r="D3262" s="449" t="s">
        <v>71</v>
      </c>
      <c r="E3262" s="451">
        <v>0.5988</v>
      </c>
    </row>
    <row r="3263" spans="1:5" x14ac:dyDescent="0.25">
      <c r="A3263" s="439"/>
      <c r="B3263" s="449">
        <v>100388</v>
      </c>
      <c r="C3263" s="439" t="s">
        <v>14411</v>
      </c>
      <c r="D3263" s="449" t="s">
        <v>71</v>
      </c>
      <c r="E3263" s="451">
        <v>0.60219999999999996</v>
      </c>
    </row>
    <row r="3264" spans="1:5" x14ac:dyDescent="0.25">
      <c r="A3264" s="439"/>
      <c r="B3264" s="449">
        <v>100394</v>
      </c>
      <c r="C3264" s="439" t="s">
        <v>14412</v>
      </c>
      <c r="D3264" s="449" t="s">
        <v>71</v>
      </c>
      <c r="E3264" s="451">
        <v>0.65720000000000001</v>
      </c>
    </row>
    <row r="3265" spans="1:5" x14ac:dyDescent="0.25">
      <c r="A3265" s="439"/>
      <c r="B3265" s="449">
        <v>100390</v>
      </c>
      <c r="C3265" s="439" t="s">
        <v>14413</v>
      </c>
      <c r="D3265" s="449" t="s">
        <v>71</v>
      </c>
      <c r="E3265" s="451">
        <v>0.6603</v>
      </c>
    </row>
    <row r="3266" spans="1:5" x14ac:dyDescent="0.25">
      <c r="A3266" s="439"/>
      <c r="B3266" s="449">
        <v>92575</v>
      </c>
      <c r="C3266" s="439" t="s">
        <v>14414</v>
      </c>
      <c r="D3266" s="449" t="s">
        <v>71</v>
      </c>
      <c r="E3266" s="451">
        <v>0.1163</v>
      </c>
    </row>
    <row r="3267" spans="1:5" x14ac:dyDescent="0.25">
      <c r="A3267" s="439"/>
      <c r="B3267" s="449">
        <v>92569</v>
      </c>
      <c r="C3267" s="439" t="s">
        <v>14415</v>
      </c>
      <c r="D3267" s="449" t="s">
        <v>71</v>
      </c>
      <c r="E3267" s="451">
        <v>0.1084</v>
      </c>
    </row>
    <row r="3268" spans="1:5" x14ac:dyDescent="0.25">
      <c r="A3268" s="439"/>
      <c r="B3268" s="449">
        <v>92578</v>
      </c>
      <c r="C3268" s="439" t="s">
        <v>14416</v>
      </c>
      <c r="D3268" s="449" t="s">
        <v>71</v>
      </c>
      <c r="E3268" s="451">
        <v>0.14449999999999999</v>
      </c>
    </row>
    <row r="3269" spans="1:5" x14ac:dyDescent="0.25">
      <c r="A3269" s="439"/>
      <c r="B3269" s="449">
        <v>92572</v>
      </c>
      <c r="C3269" s="439" t="s">
        <v>14417</v>
      </c>
      <c r="D3269" s="449" t="s">
        <v>71</v>
      </c>
      <c r="E3269" s="451">
        <v>0.1394</v>
      </c>
    </row>
    <row r="3270" spans="1:5" x14ac:dyDescent="0.25">
      <c r="A3270" s="439"/>
      <c r="B3270" s="449">
        <v>92576</v>
      </c>
      <c r="C3270" s="439" t="s">
        <v>14418</v>
      </c>
      <c r="D3270" s="449" t="s">
        <v>71</v>
      </c>
      <c r="E3270" s="451">
        <v>8.14E-2</v>
      </c>
    </row>
    <row r="3271" spans="1:5" x14ac:dyDescent="0.25">
      <c r="A3271" s="439"/>
      <c r="B3271" s="449">
        <v>92570</v>
      </c>
      <c r="C3271" s="439" t="s">
        <v>14419</v>
      </c>
      <c r="D3271" s="449" t="s">
        <v>71</v>
      </c>
      <c r="E3271" s="451">
        <v>8.1100000000000005E-2</v>
      </c>
    </row>
    <row r="3272" spans="1:5" x14ac:dyDescent="0.25">
      <c r="A3272" s="439"/>
      <c r="B3272" s="449">
        <v>92579</v>
      </c>
      <c r="C3272" s="439" t="s">
        <v>14420</v>
      </c>
      <c r="D3272" s="449" t="s">
        <v>71</v>
      </c>
      <c r="E3272" s="451">
        <v>0.1195</v>
      </c>
    </row>
    <row r="3273" spans="1:5" x14ac:dyDescent="0.25">
      <c r="A3273" s="439"/>
      <c r="B3273" s="449">
        <v>92573</v>
      </c>
      <c r="C3273" s="439" t="s">
        <v>14421</v>
      </c>
      <c r="D3273" s="449" t="s">
        <v>71</v>
      </c>
      <c r="E3273" s="451">
        <v>0.11890000000000001</v>
      </c>
    </row>
    <row r="3274" spans="1:5" x14ac:dyDescent="0.25">
      <c r="A3274" s="439"/>
      <c r="B3274" s="449">
        <v>92574</v>
      </c>
      <c r="C3274" s="439" t="s">
        <v>14422</v>
      </c>
      <c r="D3274" s="449" t="s">
        <v>71</v>
      </c>
      <c r="E3274" s="451">
        <v>0.1492</v>
      </c>
    </row>
    <row r="3275" spans="1:5" x14ac:dyDescent="0.25">
      <c r="A3275" s="439"/>
      <c r="B3275" s="449">
        <v>92568</v>
      </c>
      <c r="C3275" s="439" t="s">
        <v>14423</v>
      </c>
      <c r="D3275" s="449" t="s">
        <v>71</v>
      </c>
      <c r="E3275" s="451">
        <v>0.13289999999999999</v>
      </c>
    </row>
    <row r="3276" spans="1:5" x14ac:dyDescent="0.25">
      <c r="A3276" s="439"/>
      <c r="B3276" s="449">
        <v>92577</v>
      </c>
      <c r="C3276" s="439" t="s">
        <v>14424</v>
      </c>
      <c r="D3276" s="449" t="s">
        <v>71</v>
      </c>
      <c r="E3276" s="451">
        <v>0.15909999999999999</v>
      </c>
    </row>
    <row r="3277" spans="1:5" x14ac:dyDescent="0.25">
      <c r="A3277" s="439"/>
      <c r="B3277" s="449">
        <v>92571</v>
      </c>
      <c r="C3277" s="439" t="s">
        <v>14425</v>
      </c>
      <c r="D3277" s="449" t="s">
        <v>71</v>
      </c>
      <c r="E3277" s="451">
        <v>0.1527</v>
      </c>
    </row>
    <row r="3278" spans="1:5" x14ac:dyDescent="0.25">
      <c r="A3278" s="439"/>
      <c r="B3278" s="449">
        <v>92581</v>
      </c>
      <c r="C3278" s="439" t="s">
        <v>14426</v>
      </c>
      <c r="D3278" s="449" t="s">
        <v>71</v>
      </c>
      <c r="E3278" s="451">
        <v>0.19320000000000001</v>
      </c>
    </row>
    <row r="3279" spans="1:5" x14ac:dyDescent="0.25">
      <c r="A3279" s="439"/>
      <c r="B3279" s="449">
        <v>104314</v>
      </c>
      <c r="C3279" s="439" t="s">
        <v>14427</v>
      </c>
      <c r="D3279" s="449" t="s">
        <v>81</v>
      </c>
      <c r="E3279" s="451">
        <v>0.21590000000000001</v>
      </c>
    </row>
    <row r="3280" spans="1:5" x14ac:dyDescent="0.25">
      <c r="A3280" s="439"/>
      <c r="B3280" s="449">
        <v>92580</v>
      </c>
      <c r="C3280" s="439" t="s">
        <v>14428</v>
      </c>
      <c r="D3280" s="449" t="s">
        <v>71</v>
      </c>
      <c r="E3280" s="451">
        <v>0.21609999999999999</v>
      </c>
    </row>
    <row r="3281" spans="1:5" x14ac:dyDescent="0.25">
      <c r="A3281" s="439"/>
      <c r="B3281" s="449">
        <v>92539</v>
      </c>
      <c r="C3281" s="439" t="s">
        <v>14429</v>
      </c>
      <c r="D3281" s="449" t="s">
        <v>71</v>
      </c>
      <c r="E3281" s="451">
        <v>0.37940000000000002</v>
      </c>
    </row>
    <row r="3282" spans="1:5" x14ac:dyDescent="0.25">
      <c r="A3282" s="439"/>
      <c r="B3282" s="449">
        <v>92540</v>
      </c>
      <c r="C3282" s="439" t="s">
        <v>14430</v>
      </c>
      <c r="D3282" s="449" t="s">
        <v>71</v>
      </c>
      <c r="E3282" s="451">
        <v>0.41210000000000002</v>
      </c>
    </row>
    <row r="3283" spans="1:5" x14ac:dyDescent="0.25">
      <c r="A3283" s="439"/>
      <c r="B3283" s="449">
        <v>92544</v>
      </c>
      <c r="C3283" s="439" t="s">
        <v>14431</v>
      </c>
      <c r="D3283" s="449" t="s">
        <v>71</v>
      </c>
      <c r="E3283" s="451">
        <v>0.3251</v>
      </c>
    </row>
    <row r="3284" spans="1:5" x14ac:dyDescent="0.25">
      <c r="A3284" s="439"/>
      <c r="B3284" s="449">
        <v>92543</v>
      </c>
      <c r="C3284" s="439" t="s">
        <v>14432</v>
      </c>
      <c r="D3284" s="449" t="s">
        <v>71</v>
      </c>
      <c r="E3284" s="451">
        <v>0.3226</v>
      </c>
    </row>
    <row r="3285" spans="1:5" x14ac:dyDescent="0.25">
      <c r="A3285" s="439"/>
      <c r="B3285" s="449">
        <v>97740</v>
      </c>
      <c r="C3285" s="439" t="s">
        <v>2002</v>
      </c>
      <c r="D3285" s="449" t="s">
        <v>84</v>
      </c>
      <c r="E3285" s="451">
        <v>0.35549999999999998</v>
      </c>
    </row>
    <row r="3286" spans="1:5" x14ac:dyDescent="0.25">
      <c r="A3286" s="439"/>
      <c r="B3286" s="449">
        <v>97738</v>
      </c>
      <c r="C3286" s="439" t="s">
        <v>5663</v>
      </c>
      <c r="D3286" s="449" t="s">
        <v>84</v>
      </c>
      <c r="E3286" s="451">
        <v>0.60150000000000003</v>
      </c>
    </row>
    <row r="3287" spans="1:5" x14ac:dyDescent="0.25">
      <c r="A3287" s="439"/>
      <c r="B3287" s="449">
        <v>97739</v>
      </c>
      <c r="C3287" s="439" t="s">
        <v>2001</v>
      </c>
      <c r="D3287" s="449" t="s">
        <v>84</v>
      </c>
      <c r="E3287" s="451">
        <v>0.54769999999999996</v>
      </c>
    </row>
    <row r="3288" spans="1:5" x14ac:dyDescent="0.25">
      <c r="A3288" s="439"/>
      <c r="B3288" s="449">
        <v>97736</v>
      </c>
      <c r="C3288" s="439" t="s">
        <v>2000</v>
      </c>
      <c r="D3288" s="449" t="s">
        <v>84</v>
      </c>
      <c r="E3288" s="451">
        <v>0.38100000000000001</v>
      </c>
    </row>
    <row r="3289" spans="1:5" x14ac:dyDescent="0.25">
      <c r="A3289" s="439"/>
      <c r="B3289" s="449">
        <v>97734</v>
      </c>
      <c r="C3289" s="439" t="s">
        <v>1998</v>
      </c>
      <c r="D3289" s="449" t="s">
        <v>84</v>
      </c>
      <c r="E3289" s="451">
        <v>0.68769999999999998</v>
      </c>
    </row>
    <row r="3290" spans="1:5" x14ac:dyDescent="0.25">
      <c r="A3290" s="439"/>
      <c r="B3290" s="449">
        <v>97735</v>
      </c>
      <c r="C3290" s="439" t="s">
        <v>1999</v>
      </c>
      <c r="D3290" s="449" t="s">
        <v>84</v>
      </c>
      <c r="E3290" s="451">
        <v>0.626</v>
      </c>
    </row>
    <row r="3291" spans="1:5" x14ac:dyDescent="0.25">
      <c r="A3291" s="439"/>
      <c r="B3291" s="449">
        <v>97737</v>
      </c>
      <c r="C3291" s="439" t="s">
        <v>5771</v>
      </c>
      <c r="D3291" s="449" t="s">
        <v>84</v>
      </c>
      <c r="E3291" s="451">
        <v>0.56740000000000002</v>
      </c>
    </row>
    <row r="3292" spans="1:5" x14ac:dyDescent="0.25">
      <c r="A3292" s="439"/>
      <c r="B3292" s="449">
        <v>97733</v>
      </c>
      <c r="C3292" s="439" t="s">
        <v>1997</v>
      </c>
      <c r="D3292" s="449" t="s">
        <v>84</v>
      </c>
      <c r="E3292" s="451">
        <v>0.67269999999999996</v>
      </c>
    </row>
    <row r="3293" spans="1:5" x14ac:dyDescent="0.25">
      <c r="A3293" s="439"/>
      <c r="B3293" s="449">
        <v>98616</v>
      </c>
      <c r="C3293" s="439" t="s">
        <v>10786</v>
      </c>
      <c r="D3293" s="449" t="s">
        <v>71</v>
      </c>
      <c r="E3293" s="451">
        <v>0.1434</v>
      </c>
    </row>
    <row r="3294" spans="1:5" x14ac:dyDescent="0.25">
      <c r="A3294" s="439"/>
      <c r="B3294" s="449">
        <v>98619</v>
      </c>
      <c r="C3294" s="439" t="s">
        <v>10787</v>
      </c>
      <c r="D3294" s="449" t="s">
        <v>71</v>
      </c>
      <c r="E3294" s="451">
        <v>0.1095</v>
      </c>
    </row>
    <row r="3295" spans="1:5" x14ac:dyDescent="0.25">
      <c r="A3295" s="439"/>
      <c r="B3295" s="449">
        <v>98622</v>
      </c>
      <c r="C3295" s="439" t="s">
        <v>10788</v>
      </c>
      <c r="D3295" s="449" t="s">
        <v>71</v>
      </c>
      <c r="E3295" s="451">
        <v>0.11</v>
      </c>
    </row>
    <row r="3296" spans="1:5" x14ac:dyDescent="0.25">
      <c r="A3296" s="439"/>
      <c r="B3296" s="449">
        <v>98625</v>
      </c>
      <c r="C3296" s="439" t="s">
        <v>10789</v>
      </c>
      <c r="D3296" s="449" t="s">
        <v>71</v>
      </c>
      <c r="E3296" s="451">
        <v>0.08</v>
      </c>
    </row>
    <row r="3297" spans="1:5" x14ac:dyDescent="0.25">
      <c r="A3297" s="439"/>
      <c r="B3297" s="449">
        <v>98657</v>
      </c>
      <c r="C3297" s="439" t="s">
        <v>10790</v>
      </c>
      <c r="D3297" s="449" t="s">
        <v>73</v>
      </c>
      <c r="E3297" s="451">
        <v>0.3533</v>
      </c>
    </row>
    <row r="3298" spans="1:5" x14ac:dyDescent="0.25">
      <c r="A3298" s="439"/>
      <c r="B3298" s="449">
        <v>100344</v>
      </c>
      <c r="C3298" s="439" t="s">
        <v>6066</v>
      </c>
      <c r="D3298" s="449" t="s">
        <v>81</v>
      </c>
      <c r="E3298" s="451">
        <v>0.23100000000000001</v>
      </c>
    </row>
    <row r="3299" spans="1:5" x14ac:dyDescent="0.25">
      <c r="A3299" s="439"/>
      <c r="B3299" s="449">
        <v>100345</v>
      </c>
      <c r="C3299" s="439" t="s">
        <v>6067</v>
      </c>
      <c r="D3299" s="449" t="s">
        <v>81</v>
      </c>
      <c r="E3299" s="451">
        <v>0.1426</v>
      </c>
    </row>
    <row r="3300" spans="1:5" x14ac:dyDescent="0.25">
      <c r="A3300" s="439"/>
      <c r="B3300" s="449">
        <v>100346</v>
      </c>
      <c r="C3300" s="439" t="s">
        <v>6068</v>
      </c>
      <c r="D3300" s="449" t="s">
        <v>81</v>
      </c>
      <c r="E3300" s="451">
        <v>0.1069</v>
      </c>
    </row>
    <row r="3301" spans="1:5" x14ac:dyDescent="0.25">
      <c r="A3301" s="439"/>
      <c r="B3301" s="449">
        <v>100347</v>
      </c>
      <c r="C3301" s="439" t="s">
        <v>6069</v>
      </c>
      <c r="D3301" s="449" t="s">
        <v>81</v>
      </c>
      <c r="E3301" s="451">
        <v>7.2700000000000001E-2</v>
      </c>
    </row>
    <row r="3302" spans="1:5" x14ac:dyDescent="0.25">
      <c r="A3302" s="439"/>
      <c r="B3302" s="449">
        <v>100348</v>
      </c>
      <c r="C3302" s="439" t="s">
        <v>6070</v>
      </c>
      <c r="D3302" s="449" t="s">
        <v>81</v>
      </c>
      <c r="E3302" s="451">
        <v>5.9299999999999999E-2</v>
      </c>
    </row>
    <row r="3303" spans="1:5" x14ac:dyDescent="0.25">
      <c r="A3303" s="439"/>
      <c r="B3303" s="449">
        <v>100342</v>
      </c>
      <c r="C3303" s="439" t="s">
        <v>6064</v>
      </c>
      <c r="D3303" s="449" t="s">
        <v>81</v>
      </c>
      <c r="E3303" s="451">
        <v>0.42459999999999998</v>
      </c>
    </row>
    <row r="3304" spans="1:5" x14ac:dyDescent="0.25">
      <c r="A3304" s="439"/>
      <c r="B3304" s="449">
        <v>100343</v>
      </c>
      <c r="C3304" s="439" t="s">
        <v>6065</v>
      </c>
      <c r="D3304" s="449" t="s">
        <v>81</v>
      </c>
      <c r="E3304" s="451">
        <v>0.3276</v>
      </c>
    </row>
    <row r="3305" spans="1:5" x14ac:dyDescent="0.25">
      <c r="A3305" s="439"/>
      <c r="B3305" s="449">
        <v>100349</v>
      </c>
      <c r="C3305" s="439" t="s">
        <v>6071</v>
      </c>
      <c r="D3305" s="449" t="s">
        <v>84</v>
      </c>
      <c r="E3305" s="451">
        <v>4.19E-2</v>
      </c>
    </row>
    <row r="3306" spans="1:5" x14ac:dyDescent="0.25">
      <c r="A3306" s="439"/>
      <c r="B3306" s="449">
        <v>105805</v>
      </c>
      <c r="C3306" s="439" t="s">
        <v>11575</v>
      </c>
      <c r="D3306" s="449" t="s">
        <v>71</v>
      </c>
      <c r="E3306" s="451">
        <v>0.123</v>
      </c>
    </row>
    <row r="3307" spans="1:5" x14ac:dyDescent="0.25">
      <c r="A3307" s="439"/>
      <c r="B3307" s="449">
        <v>105806</v>
      </c>
      <c r="C3307" s="439" t="s">
        <v>11576</v>
      </c>
      <c r="D3307" s="449" t="s">
        <v>71</v>
      </c>
      <c r="E3307" s="451">
        <v>0.15260000000000001</v>
      </c>
    </row>
    <row r="3308" spans="1:5" x14ac:dyDescent="0.25">
      <c r="A3308" s="439"/>
      <c r="B3308" s="449">
        <v>105807</v>
      </c>
      <c r="C3308" s="439" t="s">
        <v>11577</v>
      </c>
      <c r="D3308" s="449" t="s">
        <v>71</v>
      </c>
      <c r="E3308" s="451">
        <v>0.13150000000000001</v>
      </c>
    </row>
    <row r="3309" spans="1:5" x14ac:dyDescent="0.25">
      <c r="A3309" s="439"/>
      <c r="B3309" s="449">
        <v>105808</v>
      </c>
      <c r="C3309" s="439" t="s">
        <v>11578</v>
      </c>
      <c r="D3309" s="449" t="s">
        <v>71</v>
      </c>
      <c r="E3309" s="451">
        <v>0.16370000000000001</v>
      </c>
    </row>
    <row r="3310" spans="1:5" x14ac:dyDescent="0.25">
      <c r="A3310" s="439"/>
      <c r="B3310" s="449">
        <v>100341</v>
      </c>
      <c r="C3310" s="439" t="s">
        <v>6063</v>
      </c>
      <c r="D3310" s="449" t="s">
        <v>71</v>
      </c>
      <c r="E3310" s="451">
        <v>0.46460000000000001</v>
      </c>
    </row>
    <row r="3311" spans="1:5" x14ac:dyDescent="0.25">
      <c r="A3311" s="439"/>
      <c r="B3311" s="449">
        <v>105042</v>
      </c>
      <c r="C3311" s="439" t="s">
        <v>2025</v>
      </c>
      <c r="D3311" s="449" t="s">
        <v>73</v>
      </c>
      <c r="E3311" s="451">
        <v>0.27010000000000001</v>
      </c>
    </row>
    <row r="3312" spans="1:5" x14ac:dyDescent="0.25">
      <c r="A3312" s="439"/>
      <c r="B3312" s="449">
        <v>105046</v>
      </c>
      <c r="C3312" s="439" t="s">
        <v>2027</v>
      </c>
      <c r="D3312" s="449" t="s">
        <v>73</v>
      </c>
      <c r="E3312" s="451">
        <v>0.1893</v>
      </c>
    </row>
    <row r="3313" spans="1:5" x14ac:dyDescent="0.25">
      <c r="A3313" s="439"/>
      <c r="B3313" s="449">
        <v>105095</v>
      </c>
      <c r="C3313" s="439" t="s">
        <v>2052</v>
      </c>
      <c r="D3313" s="449" t="s">
        <v>73</v>
      </c>
      <c r="E3313" s="451">
        <v>0.1716</v>
      </c>
    </row>
    <row r="3314" spans="1:5" x14ac:dyDescent="0.25">
      <c r="A3314" s="439"/>
      <c r="B3314" s="449">
        <v>105098</v>
      </c>
      <c r="C3314" s="439" t="s">
        <v>2053</v>
      </c>
      <c r="D3314" s="449" t="s">
        <v>73</v>
      </c>
      <c r="E3314" s="451">
        <v>0.115</v>
      </c>
    </row>
    <row r="3315" spans="1:5" x14ac:dyDescent="0.25">
      <c r="A3315" s="439"/>
      <c r="B3315" s="449">
        <v>105050</v>
      </c>
      <c r="C3315" s="439" t="s">
        <v>2028</v>
      </c>
      <c r="D3315" s="449" t="s">
        <v>73</v>
      </c>
      <c r="E3315" s="451">
        <v>7.8799999999999995E-2</v>
      </c>
    </row>
    <row r="3316" spans="1:5" x14ac:dyDescent="0.25">
      <c r="A3316" s="439"/>
      <c r="B3316" s="449">
        <v>105053</v>
      </c>
      <c r="C3316" s="439" t="s">
        <v>2029</v>
      </c>
      <c r="D3316" s="449" t="s">
        <v>73</v>
      </c>
      <c r="E3316" s="451">
        <v>5.1299999999999998E-2</v>
      </c>
    </row>
    <row r="3317" spans="1:5" x14ac:dyDescent="0.25">
      <c r="A3317" s="439"/>
      <c r="B3317" s="449">
        <v>105056</v>
      </c>
      <c r="C3317" s="439" t="s">
        <v>2030</v>
      </c>
      <c r="D3317" s="449" t="s">
        <v>73</v>
      </c>
      <c r="E3317" s="451">
        <v>5.7200000000000001E-2</v>
      </c>
    </row>
    <row r="3318" spans="1:5" x14ac:dyDescent="0.25">
      <c r="A3318" s="439"/>
      <c r="B3318" s="449">
        <v>105058</v>
      </c>
      <c r="C3318" s="439" t="s">
        <v>2031</v>
      </c>
      <c r="D3318" s="449" t="s">
        <v>73</v>
      </c>
      <c r="E3318" s="451">
        <v>3.8899999999999997E-2</v>
      </c>
    </row>
    <row r="3319" spans="1:5" x14ac:dyDescent="0.25">
      <c r="A3319" s="439"/>
      <c r="B3319" s="449">
        <v>105061</v>
      </c>
      <c r="C3319" s="439" t="s">
        <v>2032</v>
      </c>
      <c r="D3319" s="449" t="s">
        <v>73</v>
      </c>
      <c r="E3319" s="451">
        <v>0.30630000000000002</v>
      </c>
    </row>
    <row r="3320" spans="1:5" x14ac:dyDescent="0.25">
      <c r="A3320" s="439"/>
      <c r="B3320" s="449">
        <v>105064</v>
      </c>
      <c r="C3320" s="439" t="s">
        <v>2033</v>
      </c>
      <c r="D3320" s="449" t="s">
        <v>73</v>
      </c>
      <c r="E3320" s="451">
        <v>0.21129999999999999</v>
      </c>
    </row>
    <row r="3321" spans="1:5" x14ac:dyDescent="0.25">
      <c r="A3321" s="439"/>
      <c r="B3321" s="449">
        <v>105068</v>
      </c>
      <c r="C3321" s="439" t="s">
        <v>2034</v>
      </c>
      <c r="D3321" s="449" t="s">
        <v>73</v>
      </c>
      <c r="E3321" s="451">
        <v>0.1905</v>
      </c>
    </row>
    <row r="3322" spans="1:5" x14ac:dyDescent="0.25">
      <c r="A3322" s="439"/>
      <c r="B3322" s="449">
        <v>105071</v>
      </c>
      <c r="C3322" s="439" t="s">
        <v>2035</v>
      </c>
      <c r="D3322" s="449" t="s">
        <v>73</v>
      </c>
      <c r="E3322" s="451">
        <v>0.1242</v>
      </c>
    </row>
    <row r="3323" spans="1:5" x14ac:dyDescent="0.25">
      <c r="A3323" s="439"/>
      <c r="B3323" s="449">
        <v>105074</v>
      </c>
      <c r="C3323" s="439" t="s">
        <v>2036</v>
      </c>
      <c r="D3323" s="449" t="s">
        <v>73</v>
      </c>
      <c r="E3323" s="451">
        <v>0.125</v>
      </c>
    </row>
    <row r="3324" spans="1:5" x14ac:dyDescent="0.25">
      <c r="A3324" s="439"/>
      <c r="B3324" s="449">
        <v>105077</v>
      </c>
      <c r="C3324" s="439" t="s">
        <v>2037</v>
      </c>
      <c r="D3324" s="449" t="s">
        <v>73</v>
      </c>
      <c r="E3324" s="451">
        <v>7.9600000000000004E-2</v>
      </c>
    </row>
    <row r="3325" spans="1:5" x14ac:dyDescent="0.25">
      <c r="A3325" s="439"/>
      <c r="B3325" s="449">
        <v>105090</v>
      </c>
      <c r="C3325" s="439" t="s">
        <v>2048</v>
      </c>
      <c r="D3325" s="449" t="s">
        <v>71</v>
      </c>
      <c r="E3325" s="451">
        <v>6.1800000000000001E-2</v>
      </c>
    </row>
    <row r="3326" spans="1:5" x14ac:dyDescent="0.25">
      <c r="A3326" s="439"/>
      <c r="B3326" s="449">
        <v>105099</v>
      </c>
      <c r="C3326" s="439" t="s">
        <v>2054</v>
      </c>
      <c r="D3326" s="449" t="s">
        <v>73</v>
      </c>
      <c r="E3326" s="451">
        <v>0.33550000000000002</v>
      </c>
    </row>
    <row r="3327" spans="1:5" x14ac:dyDescent="0.25">
      <c r="A3327" s="439"/>
      <c r="B3327" s="449">
        <v>105100</v>
      </c>
      <c r="C3327" s="439" t="s">
        <v>2055</v>
      </c>
      <c r="D3327" s="449" t="s">
        <v>73</v>
      </c>
      <c r="E3327" s="451">
        <v>0.23530000000000001</v>
      </c>
    </row>
    <row r="3328" spans="1:5" x14ac:dyDescent="0.25">
      <c r="A3328" s="439"/>
      <c r="B3328" s="449">
        <v>105101</v>
      </c>
      <c r="C3328" s="439" t="s">
        <v>2056</v>
      </c>
      <c r="D3328" s="449" t="s">
        <v>73</v>
      </c>
      <c r="E3328" s="451">
        <v>0.12859999999999999</v>
      </c>
    </row>
    <row r="3329" spans="1:5" x14ac:dyDescent="0.25">
      <c r="A3329" s="439"/>
      <c r="B3329" s="449">
        <v>105102</v>
      </c>
      <c r="C3329" s="439" t="s">
        <v>2057</v>
      </c>
      <c r="D3329" s="449" t="s">
        <v>73</v>
      </c>
      <c r="E3329" s="451">
        <v>0.1094</v>
      </c>
    </row>
    <row r="3330" spans="1:5" x14ac:dyDescent="0.25">
      <c r="A3330" s="439"/>
      <c r="B3330" s="449">
        <v>105080</v>
      </c>
      <c r="C3330" s="439" t="s">
        <v>2038</v>
      </c>
      <c r="D3330" s="449" t="s">
        <v>73</v>
      </c>
      <c r="E3330" s="451">
        <v>0.31680000000000003</v>
      </c>
    </row>
    <row r="3331" spans="1:5" x14ac:dyDescent="0.25">
      <c r="A3331" s="439"/>
      <c r="B3331" s="449">
        <v>105081</v>
      </c>
      <c r="C3331" s="439" t="s">
        <v>2039</v>
      </c>
      <c r="D3331" s="449" t="s">
        <v>73</v>
      </c>
      <c r="E3331" s="451">
        <v>0.28499999999999998</v>
      </c>
    </row>
    <row r="3332" spans="1:5" x14ac:dyDescent="0.25">
      <c r="A3332" s="439"/>
      <c r="B3332" s="449">
        <v>105091</v>
      </c>
      <c r="C3332" s="439" t="s">
        <v>2049</v>
      </c>
      <c r="D3332" s="449" t="s">
        <v>73</v>
      </c>
      <c r="E3332" s="451">
        <v>0.1837</v>
      </c>
    </row>
    <row r="3333" spans="1:5" x14ac:dyDescent="0.25">
      <c r="A3333" s="439"/>
      <c r="B3333" s="449">
        <v>105089</v>
      </c>
      <c r="C3333" s="439" t="s">
        <v>2047</v>
      </c>
      <c r="D3333" s="449" t="s">
        <v>73</v>
      </c>
      <c r="E3333" s="451">
        <v>0.15909999999999999</v>
      </c>
    </row>
    <row r="3334" spans="1:5" x14ac:dyDescent="0.25">
      <c r="A3334" s="439"/>
      <c r="B3334" s="449">
        <v>105082</v>
      </c>
      <c r="C3334" s="439" t="s">
        <v>2040</v>
      </c>
      <c r="D3334" s="449" t="s">
        <v>73</v>
      </c>
      <c r="E3334" s="451">
        <v>0.30409999999999998</v>
      </c>
    </row>
    <row r="3335" spans="1:5" x14ac:dyDescent="0.25">
      <c r="A3335" s="439"/>
      <c r="B3335" s="449">
        <v>105083</v>
      </c>
      <c r="C3335" s="439" t="s">
        <v>2041</v>
      </c>
      <c r="D3335" s="449" t="s">
        <v>73</v>
      </c>
      <c r="E3335" s="451">
        <v>0.28039999999999998</v>
      </c>
    </row>
    <row r="3336" spans="1:5" x14ac:dyDescent="0.25">
      <c r="A3336" s="439"/>
      <c r="B3336" s="449">
        <v>105084</v>
      </c>
      <c r="C3336" s="439" t="s">
        <v>2042</v>
      </c>
      <c r="D3336" s="449" t="s">
        <v>73</v>
      </c>
      <c r="E3336" s="451">
        <v>0.23480000000000001</v>
      </c>
    </row>
    <row r="3337" spans="1:5" x14ac:dyDescent="0.25">
      <c r="A3337" s="439"/>
      <c r="B3337" s="449">
        <v>105086</v>
      </c>
      <c r="C3337" s="439" t="s">
        <v>2044</v>
      </c>
      <c r="D3337" s="449" t="s">
        <v>73</v>
      </c>
      <c r="E3337" s="451">
        <v>0.26329999999999998</v>
      </c>
    </row>
    <row r="3338" spans="1:5" x14ac:dyDescent="0.25">
      <c r="A3338" s="439"/>
      <c r="B3338" s="449">
        <v>105087</v>
      </c>
      <c r="C3338" s="439" t="s">
        <v>2045</v>
      </c>
      <c r="D3338" s="449" t="s">
        <v>73</v>
      </c>
      <c r="E3338" s="451">
        <v>0.24460000000000001</v>
      </c>
    </row>
    <row r="3339" spans="1:5" x14ac:dyDescent="0.25">
      <c r="A3339" s="439"/>
      <c r="B3339" s="449">
        <v>105088</v>
      </c>
      <c r="C3339" s="439" t="s">
        <v>2046</v>
      </c>
      <c r="D3339" s="449" t="s">
        <v>73</v>
      </c>
      <c r="E3339" s="451">
        <v>0.1469</v>
      </c>
    </row>
    <row r="3340" spans="1:5" x14ac:dyDescent="0.25">
      <c r="A3340" s="439"/>
      <c r="B3340" s="449">
        <v>105092</v>
      </c>
      <c r="C3340" s="439" t="s">
        <v>2050</v>
      </c>
      <c r="D3340" s="449" t="s">
        <v>73</v>
      </c>
      <c r="E3340" s="451">
        <v>0.16900000000000001</v>
      </c>
    </row>
    <row r="3341" spans="1:5" x14ac:dyDescent="0.25">
      <c r="A3341" s="439"/>
      <c r="B3341" s="449">
        <v>105085</v>
      </c>
      <c r="C3341" s="439" t="s">
        <v>2043</v>
      </c>
      <c r="D3341" s="449" t="s">
        <v>73</v>
      </c>
      <c r="E3341" s="451">
        <v>0.2273</v>
      </c>
    </row>
    <row r="3342" spans="1:5" x14ac:dyDescent="0.25">
      <c r="A3342" s="439"/>
      <c r="B3342" s="449">
        <v>105093</v>
      </c>
      <c r="C3342" s="439" t="s">
        <v>2051</v>
      </c>
      <c r="D3342" s="449" t="s">
        <v>73</v>
      </c>
      <c r="E3342" s="451">
        <v>0.18160000000000001</v>
      </c>
    </row>
    <row r="3343" spans="1:5" x14ac:dyDescent="0.25">
      <c r="A3343" s="439"/>
      <c r="B3343" s="449">
        <v>105041</v>
      </c>
      <c r="C3343" s="439" t="s">
        <v>2024</v>
      </c>
      <c r="D3343" s="449" t="s">
        <v>73</v>
      </c>
      <c r="E3343" s="451">
        <v>0.39169999999999999</v>
      </c>
    </row>
    <row r="3344" spans="1:5" x14ac:dyDescent="0.25">
      <c r="A3344" s="439"/>
      <c r="B3344" s="449">
        <v>105045</v>
      </c>
      <c r="C3344" s="439" t="s">
        <v>2026</v>
      </c>
      <c r="D3344" s="449" t="s">
        <v>73</v>
      </c>
      <c r="E3344" s="451">
        <v>0.36480000000000001</v>
      </c>
    </row>
    <row r="3345" spans="1:5" x14ac:dyDescent="0.25">
      <c r="A3345" s="439"/>
      <c r="B3345" s="449">
        <v>93961</v>
      </c>
      <c r="C3345" s="439" t="s">
        <v>5655</v>
      </c>
      <c r="D3345" s="449" t="s">
        <v>73</v>
      </c>
      <c r="E3345" s="451">
        <v>0.61990000000000001</v>
      </c>
    </row>
    <row r="3346" spans="1:5" x14ac:dyDescent="0.25">
      <c r="A3346" s="439"/>
      <c r="B3346" s="449">
        <v>93971</v>
      </c>
      <c r="C3346" s="439" t="s">
        <v>6062</v>
      </c>
      <c r="D3346" s="449" t="s">
        <v>73</v>
      </c>
      <c r="E3346" s="451">
        <v>0.59299999999999997</v>
      </c>
    </row>
    <row r="3347" spans="1:5" x14ac:dyDescent="0.25">
      <c r="A3347" s="439"/>
      <c r="B3347" s="449">
        <v>93959</v>
      </c>
      <c r="C3347" s="439" t="s">
        <v>5654</v>
      </c>
      <c r="D3347" s="449" t="s">
        <v>73</v>
      </c>
      <c r="E3347" s="451">
        <v>0.62829999999999997</v>
      </c>
    </row>
    <row r="3348" spans="1:5" x14ac:dyDescent="0.25">
      <c r="A3348" s="439"/>
      <c r="B3348" s="449">
        <v>93969</v>
      </c>
      <c r="C3348" s="439" t="s">
        <v>5657</v>
      </c>
      <c r="D3348" s="449" t="s">
        <v>73</v>
      </c>
      <c r="E3348" s="451">
        <v>0.60429999999999995</v>
      </c>
    </row>
    <row r="3349" spans="1:5" x14ac:dyDescent="0.25">
      <c r="A3349" s="439"/>
      <c r="B3349" s="449">
        <v>93957</v>
      </c>
      <c r="C3349" s="439" t="s">
        <v>5653</v>
      </c>
      <c r="D3349" s="449" t="s">
        <v>73</v>
      </c>
      <c r="E3349" s="451">
        <v>0.64449999999999996</v>
      </c>
    </row>
    <row r="3350" spans="1:5" x14ac:dyDescent="0.25">
      <c r="A3350" s="439"/>
      <c r="B3350" s="449">
        <v>93967</v>
      </c>
      <c r="C3350" s="439" t="s">
        <v>5656</v>
      </c>
      <c r="D3350" s="449" t="s">
        <v>73</v>
      </c>
      <c r="E3350" s="451">
        <v>0.62709999999999999</v>
      </c>
    </row>
    <row r="3351" spans="1:5" x14ac:dyDescent="0.25">
      <c r="A3351" s="439"/>
      <c r="B3351" s="449">
        <v>104878</v>
      </c>
      <c r="C3351" s="439" t="s">
        <v>1358</v>
      </c>
      <c r="D3351" s="449" t="s">
        <v>60</v>
      </c>
      <c r="E3351" s="451">
        <v>4.8800000000000003E-2</v>
      </c>
    </row>
    <row r="3352" spans="1:5" x14ac:dyDescent="0.25">
      <c r="A3352" s="439"/>
      <c r="B3352" s="449">
        <v>104877</v>
      </c>
      <c r="C3352" s="439" t="s">
        <v>1357</v>
      </c>
      <c r="D3352" s="449" t="s">
        <v>60</v>
      </c>
      <c r="E3352" s="451">
        <v>0.1749</v>
      </c>
    </row>
    <row r="3353" spans="1:5" x14ac:dyDescent="0.25">
      <c r="A3353" s="439"/>
      <c r="B3353" s="449">
        <v>104841</v>
      </c>
      <c r="C3353" s="439" t="s">
        <v>1341</v>
      </c>
      <c r="D3353" s="449" t="s">
        <v>73</v>
      </c>
      <c r="E3353" s="451">
        <v>0.32519999999999999</v>
      </c>
    </row>
    <row r="3354" spans="1:5" x14ac:dyDescent="0.25">
      <c r="A3354" s="439"/>
      <c r="B3354" s="449">
        <v>104849</v>
      </c>
      <c r="C3354" s="439" t="s">
        <v>1349</v>
      </c>
      <c r="D3354" s="449" t="s">
        <v>73</v>
      </c>
      <c r="E3354" s="451">
        <v>0.31740000000000002</v>
      </c>
    </row>
    <row r="3355" spans="1:5" x14ac:dyDescent="0.25">
      <c r="A3355" s="439"/>
      <c r="B3355" s="449">
        <v>104887</v>
      </c>
      <c r="C3355" s="439" t="s">
        <v>1362</v>
      </c>
      <c r="D3355" s="449" t="s">
        <v>73</v>
      </c>
      <c r="E3355" s="451">
        <v>0.24010000000000001</v>
      </c>
    </row>
    <row r="3356" spans="1:5" x14ac:dyDescent="0.25">
      <c r="A3356" s="439"/>
      <c r="B3356" s="449">
        <v>104844</v>
      </c>
      <c r="C3356" s="439" t="s">
        <v>1344</v>
      </c>
      <c r="D3356" s="449" t="s">
        <v>73</v>
      </c>
      <c r="E3356" s="451">
        <v>0.3342</v>
      </c>
    </row>
    <row r="3357" spans="1:5" x14ac:dyDescent="0.25">
      <c r="A3357" s="439"/>
      <c r="B3357" s="449">
        <v>104852</v>
      </c>
      <c r="C3357" s="439" t="s">
        <v>1352</v>
      </c>
      <c r="D3357" s="449" t="s">
        <v>73</v>
      </c>
      <c r="E3357" s="451">
        <v>0.33110000000000001</v>
      </c>
    </row>
    <row r="3358" spans="1:5" x14ac:dyDescent="0.25">
      <c r="A3358" s="439"/>
      <c r="B3358" s="449">
        <v>104846</v>
      </c>
      <c r="C3358" s="439" t="s">
        <v>1346</v>
      </c>
      <c r="D3358" s="449" t="s">
        <v>73</v>
      </c>
      <c r="E3358" s="451">
        <v>0.34470000000000001</v>
      </c>
    </row>
    <row r="3359" spans="1:5" x14ac:dyDescent="0.25">
      <c r="A3359" s="439"/>
      <c r="B3359" s="449">
        <v>104854</v>
      </c>
      <c r="C3359" s="439" t="s">
        <v>1354</v>
      </c>
      <c r="D3359" s="449" t="s">
        <v>73</v>
      </c>
      <c r="E3359" s="451">
        <v>0.34770000000000001</v>
      </c>
    </row>
    <row r="3360" spans="1:5" x14ac:dyDescent="0.25">
      <c r="A3360" s="439"/>
      <c r="B3360" s="449">
        <v>104890</v>
      </c>
      <c r="C3360" s="439" t="s">
        <v>1365</v>
      </c>
      <c r="D3360" s="449" t="s">
        <v>73</v>
      </c>
      <c r="E3360" s="451">
        <v>0.26290000000000002</v>
      </c>
    </row>
    <row r="3361" spans="1:5" x14ac:dyDescent="0.25">
      <c r="A3361" s="439"/>
      <c r="B3361" s="449">
        <v>104842</v>
      </c>
      <c r="C3361" s="439" t="s">
        <v>1342</v>
      </c>
      <c r="D3361" s="449" t="s">
        <v>73</v>
      </c>
      <c r="E3361" s="451">
        <v>0.30859999999999999</v>
      </c>
    </row>
    <row r="3362" spans="1:5" x14ac:dyDescent="0.25">
      <c r="A3362" s="439"/>
      <c r="B3362" s="449">
        <v>104850</v>
      </c>
      <c r="C3362" s="439" t="s">
        <v>1350</v>
      </c>
      <c r="D3362" s="449" t="s">
        <v>73</v>
      </c>
      <c r="E3362" s="451">
        <v>0.2979</v>
      </c>
    </row>
    <row r="3363" spans="1:5" x14ac:dyDescent="0.25">
      <c r="A3363" s="439"/>
      <c r="B3363" s="449">
        <v>104888</v>
      </c>
      <c r="C3363" s="439" t="s">
        <v>1363</v>
      </c>
      <c r="D3363" s="449" t="s">
        <v>73</v>
      </c>
      <c r="E3363" s="451">
        <v>0.22159999999999999</v>
      </c>
    </row>
    <row r="3364" spans="1:5" x14ac:dyDescent="0.25">
      <c r="A3364" s="439"/>
      <c r="B3364" s="449">
        <v>104879</v>
      </c>
      <c r="C3364" s="439" t="s">
        <v>1359</v>
      </c>
      <c r="D3364" s="449" t="s">
        <v>73</v>
      </c>
      <c r="E3364" s="451">
        <v>0.31900000000000001</v>
      </c>
    </row>
    <row r="3365" spans="1:5" x14ac:dyDescent="0.25">
      <c r="A3365" s="439"/>
      <c r="B3365" s="449">
        <v>104853</v>
      </c>
      <c r="C3365" s="439" t="s">
        <v>1353</v>
      </c>
      <c r="D3365" s="449" t="s">
        <v>73</v>
      </c>
      <c r="E3365" s="451">
        <v>0.31280000000000002</v>
      </c>
    </row>
    <row r="3366" spans="1:5" x14ac:dyDescent="0.25">
      <c r="A3366" s="439"/>
      <c r="B3366" s="449">
        <v>104847</v>
      </c>
      <c r="C3366" s="439" t="s">
        <v>1347</v>
      </c>
      <c r="D3366" s="449" t="s">
        <v>73</v>
      </c>
      <c r="E3366" s="451">
        <v>0.33100000000000002</v>
      </c>
    </row>
    <row r="3367" spans="1:5" x14ac:dyDescent="0.25">
      <c r="A3367" s="439"/>
      <c r="B3367" s="449">
        <v>104855</v>
      </c>
      <c r="C3367" s="439" t="s">
        <v>1355</v>
      </c>
      <c r="D3367" s="449" t="s">
        <v>73</v>
      </c>
      <c r="E3367" s="451">
        <v>0.33050000000000002</v>
      </c>
    </row>
    <row r="3368" spans="1:5" x14ac:dyDescent="0.25">
      <c r="A3368" s="439"/>
      <c r="B3368" s="449">
        <v>104891</v>
      </c>
      <c r="C3368" s="439" t="s">
        <v>1366</v>
      </c>
      <c r="D3368" s="449" t="s">
        <v>73</v>
      </c>
      <c r="E3368" s="451">
        <v>0.24490000000000001</v>
      </c>
    </row>
    <row r="3369" spans="1:5" x14ac:dyDescent="0.25">
      <c r="A3369" s="439"/>
      <c r="B3369" s="449">
        <v>104892</v>
      </c>
      <c r="C3369" s="439" t="s">
        <v>1367</v>
      </c>
      <c r="D3369" s="449" t="s">
        <v>73</v>
      </c>
      <c r="E3369" s="451">
        <v>0.34429999999999999</v>
      </c>
    </row>
    <row r="3370" spans="1:5" x14ac:dyDescent="0.25">
      <c r="A3370" s="439"/>
      <c r="B3370" s="449">
        <v>104848</v>
      </c>
      <c r="C3370" s="439" t="s">
        <v>1348</v>
      </c>
      <c r="D3370" s="449" t="s">
        <v>73</v>
      </c>
      <c r="E3370" s="451">
        <v>0.33929999999999999</v>
      </c>
    </row>
    <row r="3371" spans="1:5" x14ac:dyDescent="0.25">
      <c r="A3371" s="439"/>
      <c r="B3371" s="449">
        <v>104886</v>
      </c>
      <c r="C3371" s="439" t="s">
        <v>1361</v>
      </c>
      <c r="D3371" s="449" t="s">
        <v>73</v>
      </c>
      <c r="E3371" s="451">
        <v>0.2621</v>
      </c>
    </row>
    <row r="3372" spans="1:5" x14ac:dyDescent="0.25">
      <c r="A3372" s="439"/>
      <c r="B3372" s="449">
        <v>104843</v>
      </c>
      <c r="C3372" s="439" t="s">
        <v>1343</v>
      </c>
      <c r="D3372" s="449" t="s">
        <v>73</v>
      </c>
      <c r="E3372" s="451">
        <v>0.35139999999999999</v>
      </c>
    </row>
    <row r="3373" spans="1:5" x14ac:dyDescent="0.25">
      <c r="A3373" s="439"/>
      <c r="B3373" s="449">
        <v>104851</v>
      </c>
      <c r="C3373" s="439" t="s">
        <v>1351</v>
      </c>
      <c r="D3373" s="449" t="s">
        <v>73</v>
      </c>
      <c r="E3373" s="451">
        <v>0.35189999999999999</v>
      </c>
    </row>
    <row r="3374" spans="1:5" x14ac:dyDescent="0.25">
      <c r="A3374" s="439"/>
      <c r="B3374" s="449">
        <v>104845</v>
      </c>
      <c r="C3374" s="439" t="s">
        <v>1345</v>
      </c>
      <c r="D3374" s="449" t="s">
        <v>73</v>
      </c>
      <c r="E3374" s="451">
        <v>0.36</v>
      </c>
    </row>
    <row r="3375" spans="1:5" x14ac:dyDescent="0.25">
      <c r="A3375" s="439"/>
      <c r="B3375" s="449">
        <v>104880</v>
      </c>
      <c r="C3375" s="439" t="s">
        <v>1360</v>
      </c>
      <c r="D3375" s="449" t="s">
        <v>73</v>
      </c>
      <c r="E3375" s="451">
        <v>0.36680000000000001</v>
      </c>
    </row>
    <row r="3376" spans="1:5" x14ac:dyDescent="0.25">
      <c r="A3376" s="439"/>
      <c r="B3376" s="449">
        <v>104889</v>
      </c>
      <c r="C3376" s="439" t="s">
        <v>1364</v>
      </c>
      <c r="D3376" s="449" t="s">
        <v>73</v>
      </c>
      <c r="E3376" s="451">
        <v>0.28360000000000002</v>
      </c>
    </row>
    <row r="3377" spans="1:5" x14ac:dyDescent="0.25">
      <c r="A3377" s="439"/>
      <c r="B3377" s="449">
        <v>95108</v>
      </c>
      <c r="C3377" s="439" t="s">
        <v>1340</v>
      </c>
      <c r="D3377" s="449" t="s">
        <v>60</v>
      </c>
      <c r="E3377" s="451">
        <v>0.73829999999999996</v>
      </c>
    </row>
    <row r="3378" spans="1:5" x14ac:dyDescent="0.25">
      <c r="A3378" s="439"/>
      <c r="B3378" s="449">
        <v>104876</v>
      </c>
      <c r="C3378" s="439" t="s">
        <v>1356</v>
      </c>
      <c r="D3378" s="449" t="s">
        <v>60</v>
      </c>
      <c r="E3378" s="451">
        <v>0.98540000000000005</v>
      </c>
    </row>
    <row r="3379" spans="1:5" x14ac:dyDescent="0.25">
      <c r="A3379" s="439"/>
      <c r="B3379" s="449">
        <v>104875</v>
      </c>
      <c r="C3379" s="439" t="s">
        <v>6072</v>
      </c>
      <c r="D3379" s="449" t="s">
        <v>73</v>
      </c>
      <c r="E3379" s="451">
        <v>0.94579999999999997</v>
      </c>
    </row>
    <row r="3380" spans="1:5" x14ac:dyDescent="0.25">
      <c r="A3380" s="439"/>
      <c r="B3380" s="449">
        <v>96120</v>
      </c>
      <c r="C3380" s="439" t="s">
        <v>4560</v>
      </c>
      <c r="D3380" s="449" t="s">
        <v>73</v>
      </c>
      <c r="E3380" s="451">
        <v>0.57189999999999996</v>
      </c>
    </row>
    <row r="3381" spans="1:5" x14ac:dyDescent="0.25">
      <c r="A3381" s="439"/>
      <c r="B3381" s="449">
        <v>96123</v>
      </c>
      <c r="C3381" s="439" t="s">
        <v>4561</v>
      </c>
      <c r="D3381" s="449" t="s">
        <v>73</v>
      </c>
      <c r="E3381" s="451">
        <v>0.37059999999999998</v>
      </c>
    </row>
    <row r="3382" spans="1:5" x14ac:dyDescent="0.25">
      <c r="A3382" s="439"/>
      <c r="B3382" s="449">
        <v>96122</v>
      </c>
      <c r="C3382" s="439" t="s">
        <v>4554</v>
      </c>
      <c r="D3382" s="449" t="s">
        <v>73</v>
      </c>
      <c r="E3382" s="451">
        <v>0.30520000000000003</v>
      </c>
    </row>
    <row r="3383" spans="1:5" x14ac:dyDescent="0.25">
      <c r="A3383" s="439"/>
      <c r="B3383" s="449">
        <v>96121</v>
      </c>
      <c r="C3383" s="439" t="s">
        <v>4565</v>
      </c>
      <c r="D3383" s="449" t="s">
        <v>73</v>
      </c>
      <c r="E3383" s="451">
        <v>0.433</v>
      </c>
    </row>
    <row r="3384" spans="1:5" x14ac:dyDescent="0.25">
      <c r="A3384" s="439"/>
      <c r="B3384" s="449">
        <v>99054</v>
      </c>
      <c r="C3384" s="439" t="s">
        <v>4562</v>
      </c>
      <c r="D3384" s="449" t="s">
        <v>71</v>
      </c>
      <c r="E3384" s="451">
        <v>0.72299999999999998</v>
      </c>
    </row>
    <row r="3385" spans="1:5" x14ac:dyDescent="0.25">
      <c r="A3385" s="439"/>
      <c r="B3385" s="449">
        <v>96110</v>
      </c>
      <c r="C3385" s="439" t="s">
        <v>4557</v>
      </c>
      <c r="D3385" s="449" t="s">
        <v>71</v>
      </c>
      <c r="E3385" s="451">
        <v>0.3488</v>
      </c>
    </row>
    <row r="3386" spans="1:5" x14ac:dyDescent="0.25">
      <c r="A3386" s="439"/>
      <c r="B3386" s="449">
        <v>96114</v>
      </c>
      <c r="C3386" s="439" t="s">
        <v>4559</v>
      </c>
      <c r="D3386" s="449" t="s">
        <v>71</v>
      </c>
      <c r="E3386" s="451">
        <v>0.30230000000000001</v>
      </c>
    </row>
    <row r="3387" spans="1:5" x14ac:dyDescent="0.25">
      <c r="A3387" s="439"/>
      <c r="B3387" s="449">
        <v>104757</v>
      </c>
      <c r="C3387" s="439" t="s">
        <v>14433</v>
      </c>
      <c r="D3387" s="449" t="s">
        <v>71</v>
      </c>
      <c r="E3387" s="451">
        <v>0.18390000000000001</v>
      </c>
    </row>
    <row r="3388" spans="1:5" x14ac:dyDescent="0.25">
      <c r="A3388" s="439"/>
      <c r="B3388" s="449">
        <v>104756</v>
      </c>
      <c r="C3388" s="439" t="s">
        <v>4555</v>
      </c>
      <c r="D3388" s="449" t="s">
        <v>71</v>
      </c>
      <c r="E3388" s="451">
        <v>0.3014</v>
      </c>
    </row>
    <row r="3389" spans="1:5" x14ac:dyDescent="0.25">
      <c r="A3389" s="439"/>
      <c r="B3389" s="449">
        <v>96112</v>
      </c>
      <c r="C3389" s="439" t="s">
        <v>4553</v>
      </c>
      <c r="D3389" s="449" t="s">
        <v>71</v>
      </c>
      <c r="E3389" s="451">
        <v>0.4289</v>
      </c>
    </row>
    <row r="3390" spans="1:5" x14ac:dyDescent="0.25">
      <c r="A3390" s="439"/>
      <c r="B3390" s="449">
        <v>96113</v>
      </c>
      <c r="C3390" s="439" t="s">
        <v>4558</v>
      </c>
      <c r="D3390" s="449" t="s">
        <v>71</v>
      </c>
      <c r="E3390" s="451">
        <v>0.65280000000000005</v>
      </c>
    </row>
    <row r="3391" spans="1:5" x14ac:dyDescent="0.25">
      <c r="A3391" s="439"/>
      <c r="B3391" s="449">
        <v>96109</v>
      </c>
      <c r="C3391" s="439" t="s">
        <v>4556</v>
      </c>
      <c r="D3391" s="449" t="s">
        <v>71</v>
      </c>
      <c r="E3391" s="451">
        <v>0.68559999999999999</v>
      </c>
    </row>
    <row r="3392" spans="1:5" x14ac:dyDescent="0.25">
      <c r="A3392" s="439"/>
      <c r="B3392" s="449">
        <v>96116</v>
      </c>
      <c r="C3392" s="439" t="s">
        <v>4564</v>
      </c>
      <c r="D3392" s="449" t="s">
        <v>71</v>
      </c>
      <c r="E3392" s="451">
        <v>0.22700000000000001</v>
      </c>
    </row>
    <row r="3393" spans="1:5" x14ac:dyDescent="0.25">
      <c r="A3393" s="439"/>
      <c r="B3393" s="449">
        <v>96111</v>
      </c>
      <c r="C3393" s="439" t="s">
        <v>4563</v>
      </c>
      <c r="D3393" s="449" t="s">
        <v>71</v>
      </c>
      <c r="E3393" s="451">
        <v>0.27189999999999998</v>
      </c>
    </row>
    <row r="3394" spans="1:5" x14ac:dyDescent="0.25">
      <c r="A3394" s="439"/>
      <c r="B3394" s="449">
        <v>96486</v>
      </c>
      <c r="C3394" s="439" t="s">
        <v>4567</v>
      </c>
      <c r="D3394" s="449" t="s">
        <v>71</v>
      </c>
      <c r="E3394" s="451">
        <v>0.19270000000000001</v>
      </c>
    </row>
    <row r="3395" spans="1:5" x14ac:dyDescent="0.25">
      <c r="A3395" s="439"/>
      <c r="B3395" s="449">
        <v>96485</v>
      </c>
      <c r="C3395" s="439" t="s">
        <v>4566</v>
      </c>
      <c r="D3395" s="449" t="s">
        <v>71</v>
      </c>
      <c r="E3395" s="451">
        <v>0.2298</v>
      </c>
    </row>
    <row r="3396" spans="1:5" x14ac:dyDescent="0.25">
      <c r="A3396" s="439"/>
      <c r="B3396" s="449">
        <v>101807</v>
      </c>
      <c r="C3396" s="439" t="s">
        <v>1460</v>
      </c>
      <c r="D3396" s="449" t="s">
        <v>60</v>
      </c>
      <c r="E3396" s="451">
        <v>0.57469999999999999</v>
      </c>
    </row>
    <row r="3397" spans="1:5" x14ac:dyDescent="0.25">
      <c r="A3397" s="439"/>
      <c r="B3397" s="449">
        <v>101806</v>
      </c>
      <c r="C3397" s="439" t="s">
        <v>1459</v>
      </c>
      <c r="D3397" s="449" t="s">
        <v>60</v>
      </c>
      <c r="E3397" s="451">
        <v>0.60399999999999998</v>
      </c>
    </row>
    <row r="3398" spans="1:5" x14ac:dyDescent="0.25">
      <c r="A3398" s="439"/>
      <c r="B3398" s="449">
        <v>101808</v>
      </c>
      <c r="C3398" s="439" t="s">
        <v>1461</v>
      </c>
      <c r="D3398" s="449" t="s">
        <v>60</v>
      </c>
      <c r="E3398" s="451">
        <v>0.12870000000000001</v>
      </c>
    </row>
    <row r="3399" spans="1:5" x14ac:dyDescent="0.25">
      <c r="A3399" s="439"/>
      <c r="B3399" s="449">
        <v>98058</v>
      </c>
      <c r="C3399" s="439" t="s">
        <v>10791</v>
      </c>
      <c r="D3399" s="449" t="s">
        <v>60</v>
      </c>
      <c r="E3399" s="451">
        <v>0.18759999999999999</v>
      </c>
    </row>
    <row r="3400" spans="1:5" x14ac:dyDescent="0.25">
      <c r="A3400" s="439"/>
      <c r="B3400" s="449">
        <v>98059</v>
      </c>
      <c r="C3400" s="439" t="s">
        <v>10792</v>
      </c>
      <c r="D3400" s="449" t="s">
        <v>60</v>
      </c>
      <c r="E3400" s="451">
        <v>0.12820000000000001</v>
      </c>
    </row>
    <row r="3401" spans="1:5" x14ac:dyDescent="0.25">
      <c r="A3401" s="439"/>
      <c r="B3401" s="449">
        <v>98060</v>
      </c>
      <c r="C3401" s="439" t="s">
        <v>10793</v>
      </c>
      <c r="D3401" s="449" t="s">
        <v>60</v>
      </c>
      <c r="E3401" s="451">
        <v>0.1338</v>
      </c>
    </row>
    <row r="3402" spans="1:5" x14ac:dyDescent="0.25">
      <c r="A3402" s="439"/>
      <c r="B3402" s="449">
        <v>98061</v>
      </c>
      <c r="C3402" s="439" t="s">
        <v>10794</v>
      </c>
      <c r="D3402" s="449" t="s">
        <v>60</v>
      </c>
      <c r="E3402" s="451">
        <v>0.1321</v>
      </c>
    </row>
    <row r="3403" spans="1:5" x14ac:dyDescent="0.25">
      <c r="A3403" s="439"/>
      <c r="B3403" s="449">
        <v>98088</v>
      </c>
      <c r="C3403" s="439" t="s">
        <v>3573</v>
      </c>
      <c r="D3403" s="449" t="s">
        <v>60</v>
      </c>
      <c r="E3403" s="451">
        <v>0.44679999999999997</v>
      </c>
    </row>
    <row r="3404" spans="1:5" x14ac:dyDescent="0.25">
      <c r="A3404" s="439"/>
      <c r="B3404" s="449">
        <v>98089</v>
      </c>
      <c r="C3404" s="439" t="s">
        <v>3574</v>
      </c>
      <c r="D3404" s="449" t="s">
        <v>60</v>
      </c>
      <c r="E3404" s="451">
        <v>0.45290000000000002</v>
      </c>
    </row>
    <row r="3405" spans="1:5" x14ac:dyDescent="0.25">
      <c r="A3405" s="439"/>
      <c r="B3405" s="449">
        <v>98090</v>
      </c>
      <c r="C3405" s="439" t="s">
        <v>3575</v>
      </c>
      <c r="D3405" s="449" t="s">
        <v>60</v>
      </c>
      <c r="E3405" s="451">
        <v>0.45650000000000002</v>
      </c>
    </row>
    <row r="3406" spans="1:5" x14ac:dyDescent="0.25">
      <c r="A3406" s="439"/>
      <c r="B3406" s="449">
        <v>98091</v>
      </c>
      <c r="C3406" s="439" t="s">
        <v>3576</v>
      </c>
      <c r="D3406" s="449" t="s">
        <v>60</v>
      </c>
      <c r="E3406" s="451">
        <v>0.45760000000000001</v>
      </c>
    </row>
    <row r="3407" spans="1:5" x14ac:dyDescent="0.25">
      <c r="A3407" s="439"/>
      <c r="B3407" s="449">
        <v>98092</v>
      </c>
      <c r="C3407" s="439" t="s">
        <v>3577</v>
      </c>
      <c r="D3407" s="449" t="s">
        <v>60</v>
      </c>
      <c r="E3407" s="451">
        <v>0.45900000000000002</v>
      </c>
    </row>
    <row r="3408" spans="1:5" x14ac:dyDescent="0.25">
      <c r="A3408" s="439"/>
      <c r="B3408" s="449">
        <v>98093</v>
      </c>
      <c r="C3408" s="439" t="s">
        <v>3578</v>
      </c>
      <c r="D3408" s="449" t="s">
        <v>60</v>
      </c>
      <c r="E3408" s="451">
        <v>0.45950000000000002</v>
      </c>
    </row>
    <row r="3409" spans="1:5" x14ac:dyDescent="0.25">
      <c r="A3409" s="439"/>
      <c r="B3409" s="449">
        <v>98072</v>
      </c>
      <c r="C3409" s="439" t="s">
        <v>3557</v>
      </c>
      <c r="D3409" s="449" t="s">
        <v>60</v>
      </c>
      <c r="E3409" s="451">
        <v>0.48380000000000001</v>
      </c>
    </row>
    <row r="3410" spans="1:5" x14ac:dyDescent="0.25">
      <c r="A3410" s="439"/>
      <c r="B3410" s="449">
        <v>98073</v>
      </c>
      <c r="C3410" s="439" t="s">
        <v>3558</v>
      </c>
      <c r="D3410" s="449" t="s">
        <v>60</v>
      </c>
      <c r="E3410" s="451">
        <v>0.4849</v>
      </c>
    </row>
    <row r="3411" spans="1:5" x14ac:dyDescent="0.25">
      <c r="A3411" s="439"/>
      <c r="B3411" s="449">
        <v>98074</v>
      </c>
      <c r="C3411" s="439" t="s">
        <v>3559</v>
      </c>
      <c r="D3411" s="449" t="s">
        <v>60</v>
      </c>
      <c r="E3411" s="451">
        <v>0.48470000000000002</v>
      </c>
    </row>
    <row r="3412" spans="1:5" x14ac:dyDescent="0.25">
      <c r="A3412" s="439"/>
      <c r="B3412" s="449">
        <v>98075</v>
      </c>
      <c r="C3412" s="439" t="s">
        <v>3560</v>
      </c>
      <c r="D3412" s="449" t="s">
        <v>60</v>
      </c>
      <c r="E3412" s="451">
        <v>0.4844</v>
      </c>
    </row>
    <row r="3413" spans="1:5" x14ac:dyDescent="0.25">
      <c r="A3413" s="439"/>
      <c r="B3413" s="449">
        <v>98076</v>
      </c>
      <c r="C3413" s="439" t="s">
        <v>3561</v>
      </c>
      <c r="D3413" s="449" t="s">
        <v>60</v>
      </c>
      <c r="E3413" s="451">
        <v>0.48430000000000001</v>
      </c>
    </row>
    <row r="3414" spans="1:5" x14ac:dyDescent="0.25">
      <c r="A3414" s="439"/>
      <c r="B3414" s="449">
        <v>98077</v>
      </c>
      <c r="C3414" s="439" t="s">
        <v>3562</v>
      </c>
      <c r="D3414" s="449" t="s">
        <v>60</v>
      </c>
      <c r="E3414" s="451">
        <v>0.48409999999999997</v>
      </c>
    </row>
    <row r="3415" spans="1:5" x14ac:dyDescent="0.25">
      <c r="A3415" s="439"/>
      <c r="B3415" s="449">
        <v>98062</v>
      </c>
      <c r="C3415" s="439" t="s">
        <v>10795</v>
      </c>
      <c r="D3415" s="449" t="s">
        <v>60</v>
      </c>
      <c r="E3415" s="451">
        <v>0.10390000000000001</v>
      </c>
    </row>
    <row r="3416" spans="1:5" x14ac:dyDescent="0.25">
      <c r="A3416" s="439"/>
      <c r="B3416" s="449">
        <v>98063</v>
      </c>
      <c r="C3416" s="439" t="s">
        <v>10796</v>
      </c>
      <c r="D3416" s="449" t="s">
        <v>60</v>
      </c>
      <c r="E3416" s="451">
        <v>0.10059999999999999</v>
      </c>
    </row>
    <row r="3417" spans="1:5" x14ac:dyDescent="0.25">
      <c r="A3417" s="439"/>
      <c r="B3417" s="449">
        <v>98064</v>
      </c>
      <c r="C3417" s="439" t="s">
        <v>10797</v>
      </c>
      <c r="D3417" s="449" t="s">
        <v>60</v>
      </c>
      <c r="E3417" s="451">
        <v>9.0999999999999998E-2</v>
      </c>
    </row>
    <row r="3418" spans="1:5" x14ac:dyDescent="0.25">
      <c r="A3418" s="439"/>
      <c r="B3418" s="449">
        <v>98065</v>
      </c>
      <c r="C3418" s="439" t="s">
        <v>10798</v>
      </c>
      <c r="D3418" s="449" t="s">
        <v>60</v>
      </c>
      <c r="E3418" s="451">
        <v>8.6999999999999994E-2</v>
      </c>
    </row>
    <row r="3419" spans="1:5" x14ac:dyDescent="0.25">
      <c r="A3419" s="439"/>
      <c r="B3419" s="449">
        <v>98094</v>
      </c>
      <c r="C3419" s="439" t="s">
        <v>3579</v>
      </c>
      <c r="D3419" s="449" t="s">
        <v>60</v>
      </c>
      <c r="E3419" s="451">
        <v>0.41489999999999999</v>
      </c>
    </row>
    <row r="3420" spans="1:5" x14ac:dyDescent="0.25">
      <c r="A3420" s="439"/>
      <c r="B3420" s="449">
        <v>98099</v>
      </c>
      <c r="C3420" s="439" t="s">
        <v>3580</v>
      </c>
      <c r="D3420" s="449" t="s">
        <v>60</v>
      </c>
      <c r="E3420" s="451">
        <v>0.41760000000000003</v>
      </c>
    </row>
    <row r="3421" spans="1:5" x14ac:dyDescent="0.25">
      <c r="A3421" s="439"/>
      <c r="B3421" s="449">
        <v>98100</v>
      </c>
      <c r="C3421" s="439" t="s">
        <v>3581</v>
      </c>
      <c r="D3421" s="449" t="s">
        <v>60</v>
      </c>
      <c r="E3421" s="451">
        <v>0.42309999999999998</v>
      </c>
    </row>
    <row r="3422" spans="1:5" x14ac:dyDescent="0.25">
      <c r="A3422" s="439"/>
      <c r="B3422" s="449">
        <v>98101</v>
      </c>
      <c r="C3422" s="439" t="s">
        <v>3582</v>
      </c>
      <c r="D3422" s="449" t="s">
        <v>60</v>
      </c>
      <c r="E3422" s="451">
        <v>0.42659999999999998</v>
      </c>
    </row>
    <row r="3423" spans="1:5" x14ac:dyDescent="0.25">
      <c r="A3423" s="439"/>
      <c r="B3423" s="449">
        <v>98078</v>
      </c>
      <c r="C3423" s="439" t="s">
        <v>3563</v>
      </c>
      <c r="D3423" s="449" t="s">
        <v>60</v>
      </c>
      <c r="E3423" s="451">
        <v>0.45300000000000001</v>
      </c>
    </row>
    <row r="3424" spans="1:5" x14ac:dyDescent="0.25">
      <c r="A3424" s="439"/>
      <c r="B3424" s="449">
        <v>98079</v>
      </c>
      <c r="C3424" s="439" t="s">
        <v>3564</v>
      </c>
      <c r="D3424" s="449" t="s">
        <v>60</v>
      </c>
      <c r="E3424" s="451">
        <v>0.45290000000000002</v>
      </c>
    </row>
    <row r="3425" spans="1:5" x14ac:dyDescent="0.25">
      <c r="A3425" s="439"/>
      <c r="B3425" s="449">
        <v>98080</v>
      </c>
      <c r="C3425" s="439" t="s">
        <v>3565</v>
      </c>
      <c r="D3425" s="449" t="s">
        <v>60</v>
      </c>
      <c r="E3425" s="451">
        <v>0.45479999999999998</v>
      </c>
    </row>
    <row r="3426" spans="1:5" x14ac:dyDescent="0.25">
      <c r="A3426" s="439"/>
      <c r="B3426" s="449">
        <v>98081</v>
      </c>
      <c r="C3426" s="439" t="s">
        <v>3566</v>
      </c>
      <c r="D3426" s="449" t="s">
        <v>60</v>
      </c>
      <c r="E3426" s="451">
        <v>0.45579999999999998</v>
      </c>
    </row>
    <row r="3427" spans="1:5" x14ac:dyDescent="0.25">
      <c r="A3427" s="439"/>
      <c r="B3427" s="449">
        <v>98052</v>
      </c>
      <c r="C3427" s="439" t="s">
        <v>10799</v>
      </c>
      <c r="D3427" s="449" t="s">
        <v>60</v>
      </c>
      <c r="E3427" s="451">
        <v>0.13600000000000001</v>
      </c>
    </row>
    <row r="3428" spans="1:5" x14ac:dyDescent="0.25">
      <c r="A3428" s="439"/>
      <c r="B3428" s="449">
        <v>98053</v>
      </c>
      <c r="C3428" s="439" t="s">
        <v>10800</v>
      </c>
      <c r="D3428" s="449" t="s">
        <v>60</v>
      </c>
      <c r="E3428" s="451">
        <v>0.13300000000000001</v>
      </c>
    </row>
    <row r="3429" spans="1:5" x14ac:dyDescent="0.25">
      <c r="A3429" s="439"/>
      <c r="B3429" s="449">
        <v>98054</v>
      </c>
      <c r="C3429" s="439" t="s">
        <v>10801</v>
      </c>
      <c r="D3429" s="449" t="s">
        <v>60</v>
      </c>
      <c r="E3429" s="451">
        <v>8.5900000000000004E-2</v>
      </c>
    </row>
    <row r="3430" spans="1:5" x14ac:dyDescent="0.25">
      <c r="A3430" s="439"/>
      <c r="B3430" s="449">
        <v>98055</v>
      </c>
      <c r="C3430" s="439" t="s">
        <v>10802</v>
      </c>
      <c r="D3430" s="449" t="s">
        <v>60</v>
      </c>
      <c r="E3430" s="451">
        <v>8.7099999999999997E-2</v>
      </c>
    </row>
    <row r="3431" spans="1:5" x14ac:dyDescent="0.25">
      <c r="A3431" s="439"/>
      <c r="B3431" s="449">
        <v>98056</v>
      </c>
      <c r="C3431" s="439" t="s">
        <v>10803</v>
      </c>
      <c r="D3431" s="449" t="s">
        <v>60</v>
      </c>
      <c r="E3431" s="451">
        <v>7.9600000000000004E-2</v>
      </c>
    </row>
    <row r="3432" spans="1:5" x14ac:dyDescent="0.25">
      <c r="A3432" s="439"/>
      <c r="B3432" s="449">
        <v>98057</v>
      </c>
      <c r="C3432" s="439" t="s">
        <v>10804</v>
      </c>
      <c r="D3432" s="449" t="s">
        <v>60</v>
      </c>
      <c r="E3432" s="451">
        <v>8.2799999999999999E-2</v>
      </c>
    </row>
    <row r="3433" spans="1:5" x14ac:dyDescent="0.25">
      <c r="A3433" s="439"/>
      <c r="B3433" s="449">
        <v>98082</v>
      </c>
      <c r="C3433" s="439" t="s">
        <v>3567</v>
      </c>
      <c r="D3433" s="449" t="s">
        <v>60</v>
      </c>
      <c r="E3433" s="451">
        <v>0.45050000000000001</v>
      </c>
    </row>
    <row r="3434" spans="1:5" x14ac:dyDescent="0.25">
      <c r="A3434" s="439"/>
      <c r="B3434" s="449">
        <v>98083</v>
      </c>
      <c r="C3434" s="439" t="s">
        <v>3568</v>
      </c>
      <c r="D3434" s="449" t="s">
        <v>60</v>
      </c>
      <c r="E3434" s="451">
        <v>0.45379999999999998</v>
      </c>
    </row>
    <row r="3435" spans="1:5" x14ac:dyDescent="0.25">
      <c r="A3435" s="439"/>
      <c r="B3435" s="449">
        <v>98084</v>
      </c>
      <c r="C3435" s="439" t="s">
        <v>3569</v>
      </c>
      <c r="D3435" s="449" t="s">
        <v>60</v>
      </c>
      <c r="E3435" s="451">
        <v>0.45779999999999998</v>
      </c>
    </row>
    <row r="3436" spans="1:5" x14ac:dyDescent="0.25">
      <c r="A3436" s="439"/>
      <c r="B3436" s="449">
        <v>98085</v>
      </c>
      <c r="C3436" s="439" t="s">
        <v>3570</v>
      </c>
      <c r="D3436" s="449" t="s">
        <v>60</v>
      </c>
      <c r="E3436" s="451">
        <v>0.46260000000000001</v>
      </c>
    </row>
    <row r="3437" spans="1:5" x14ac:dyDescent="0.25">
      <c r="A3437" s="439"/>
      <c r="B3437" s="449">
        <v>98087</v>
      </c>
      <c r="C3437" s="439" t="s">
        <v>3572</v>
      </c>
      <c r="D3437" s="449" t="s">
        <v>60</v>
      </c>
      <c r="E3437" s="451">
        <v>0.46</v>
      </c>
    </row>
    <row r="3438" spans="1:5" x14ac:dyDescent="0.25">
      <c r="A3438" s="439"/>
      <c r="B3438" s="449">
        <v>98086</v>
      </c>
      <c r="C3438" s="439" t="s">
        <v>3571</v>
      </c>
      <c r="D3438" s="449" t="s">
        <v>60</v>
      </c>
      <c r="E3438" s="451">
        <v>0.4622</v>
      </c>
    </row>
    <row r="3439" spans="1:5" x14ac:dyDescent="0.25">
      <c r="A3439" s="439"/>
      <c r="B3439" s="449">
        <v>98066</v>
      </c>
      <c r="C3439" s="439" t="s">
        <v>3551</v>
      </c>
      <c r="D3439" s="449" t="s">
        <v>60</v>
      </c>
      <c r="E3439" s="451">
        <v>0.48089999999999999</v>
      </c>
    </row>
    <row r="3440" spans="1:5" x14ac:dyDescent="0.25">
      <c r="A3440" s="439"/>
      <c r="B3440" s="449">
        <v>98067</v>
      </c>
      <c r="C3440" s="439" t="s">
        <v>3552</v>
      </c>
      <c r="D3440" s="449" t="s">
        <v>60</v>
      </c>
      <c r="E3440" s="451">
        <v>0.48270000000000002</v>
      </c>
    </row>
    <row r="3441" spans="1:5" x14ac:dyDescent="0.25">
      <c r="A3441" s="439"/>
      <c r="B3441" s="449">
        <v>98068</v>
      </c>
      <c r="C3441" s="439" t="s">
        <v>3553</v>
      </c>
      <c r="D3441" s="449" t="s">
        <v>60</v>
      </c>
      <c r="E3441" s="451">
        <v>0.48480000000000001</v>
      </c>
    </row>
    <row r="3442" spans="1:5" x14ac:dyDescent="0.25">
      <c r="A3442" s="439"/>
      <c r="B3442" s="449">
        <v>98069</v>
      </c>
      <c r="C3442" s="439" t="s">
        <v>3554</v>
      </c>
      <c r="D3442" s="449" t="s">
        <v>60</v>
      </c>
      <c r="E3442" s="451">
        <v>0.48720000000000002</v>
      </c>
    </row>
    <row r="3443" spans="1:5" x14ac:dyDescent="0.25">
      <c r="A3443" s="439"/>
      <c r="B3443" s="449">
        <v>98071</v>
      </c>
      <c r="C3443" s="439" t="s">
        <v>3556</v>
      </c>
      <c r="D3443" s="449" t="s">
        <v>60</v>
      </c>
      <c r="E3443" s="451">
        <v>0.4859</v>
      </c>
    </row>
    <row r="3444" spans="1:5" x14ac:dyDescent="0.25">
      <c r="A3444" s="439"/>
      <c r="B3444" s="449">
        <v>98070</v>
      </c>
      <c r="C3444" s="439" t="s">
        <v>3555</v>
      </c>
      <c r="D3444" s="449" t="s">
        <v>60</v>
      </c>
      <c r="E3444" s="451">
        <v>0.48699999999999999</v>
      </c>
    </row>
    <row r="3445" spans="1:5" x14ac:dyDescent="0.25">
      <c r="A3445" s="439"/>
      <c r="B3445" s="449">
        <v>104915</v>
      </c>
      <c r="C3445" s="439" t="s">
        <v>1891</v>
      </c>
      <c r="D3445" s="449" t="s">
        <v>81</v>
      </c>
      <c r="E3445" s="451">
        <v>4.7199999999999999E-2</v>
      </c>
    </row>
    <row r="3446" spans="1:5" x14ac:dyDescent="0.25">
      <c r="A3446" s="439"/>
      <c r="B3446" s="449">
        <v>96546</v>
      </c>
      <c r="C3446" s="439" t="s">
        <v>1877</v>
      </c>
      <c r="D3446" s="449" t="s">
        <v>81</v>
      </c>
      <c r="E3446" s="451">
        <v>0.32550000000000001</v>
      </c>
    </row>
    <row r="3447" spans="1:5" x14ac:dyDescent="0.25">
      <c r="A3447" s="439"/>
      <c r="B3447" s="449">
        <v>96544</v>
      </c>
      <c r="C3447" s="439" t="s">
        <v>1875</v>
      </c>
      <c r="D3447" s="449" t="s">
        <v>81</v>
      </c>
      <c r="E3447" s="451">
        <v>0.46060000000000001</v>
      </c>
    </row>
    <row r="3448" spans="1:5" x14ac:dyDescent="0.25">
      <c r="A3448" s="439"/>
      <c r="B3448" s="449">
        <v>96545</v>
      </c>
      <c r="C3448" s="439" t="s">
        <v>1876</v>
      </c>
      <c r="D3448" s="449" t="s">
        <v>81</v>
      </c>
      <c r="E3448" s="451">
        <v>0.377</v>
      </c>
    </row>
    <row r="3449" spans="1:5" x14ac:dyDescent="0.25">
      <c r="A3449" s="439"/>
      <c r="B3449" s="449">
        <v>96543</v>
      </c>
      <c r="C3449" s="439" t="s">
        <v>1714</v>
      </c>
      <c r="D3449" s="449" t="s">
        <v>81</v>
      </c>
      <c r="E3449" s="451">
        <v>0.56120000000000003</v>
      </c>
    </row>
    <row r="3450" spans="1:5" x14ac:dyDescent="0.25">
      <c r="A3450" s="439"/>
      <c r="B3450" s="449">
        <v>104922</v>
      </c>
      <c r="C3450" s="439" t="s">
        <v>1897</v>
      </c>
      <c r="D3450" s="449" t="s">
        <v>81</v>
      </c>
      <c r="E3450" s="451">
        <v>0.13159999999999999</v>
      </c>
    </row>
    <row r="3451" spans="1:5" x14ac:dyDescent="0.25">
      <c r="A3451" s="439"/>
      <c r="B3451" s="449">
        <v>104920</v>
      </c>
      <c r="C3451" s="439" t="s">
        <v>1895</v>
      </c>
      <c r="D3451" s="449" t="s">
        <v>81</v>
      </c>
      <c r="E3451" s="451">
        <v>0.23380000000000001</v>
      </c>
    </row>
    <row r="3452" spans="1:5" x14ac:dyDescent="0.25">
      <c r="A3452" s="439"/>
      <c r="B3452" s="449">
        <v>104921</v>
      </c>
      <c r="C3452" s="439" t="s">
        <v>1896</v>
      </c>
      <c r="D3452" s="449" t="s">
        <v>81</v>
      </c>
      <c r="E3452" s="451">
        <v>0.185</v>
      </c>
    </row>
    <row r="3453" spans="1:5" x14ac:dyDescent="0.25">
      <c r="A3453" s="439"/>
      <c r="B3453" s="449">
        <v>104919</v>
      </c>
      <c r="C3453" s="439" t="s">
        <v>1894</v>
      </c>
      <c r="D3453" s="449" t="s">
        <v>81</v>
      </c>
      <c r="E3453" s="451">
        <v>0.25719999999999998</v>
      </c>
    </row>
    <row r="3454" spans="1:5" x14ac:dyDescent="0.25">
      <c r="A3454" s="439"/>
      <c r="B3454" s="449">
        <v>104917</v>
      </c>
      <c r="C3454" s="439" t="s">
        <v>1892</v>
      </c>
      <c r="D3454" s="449" t="s">
        <v>81</v>
      </c>
      <c r="E3454" s="451">
        <v>0.37719999999999998</v>
      </c>
    </row>
    <row r="3455" spans="1:5" x14ac:dyDescent="0.25">
      <c r="A3455" s="439"/>
      <c r="B3455" s="449">
        <v>104918</v>
      </c>
      <c r="C3455" s="439" t="s">
        <v>1893</v>
      </c>
      <c r="D3455" s="449" t="s">
        <v>81</v>
      </c>
      <c r="E3455" s="451">
        <v>0.29970000000000002</v>
      </c>
    </row>
    <row r="3456" spans="1:5" x14ac:dyDescent="0.25">
      <c r="A3456" s="439"/>
      <c r="B3456" s="449">
        <v>104916</v>
      </c>
      <c r="C3456" s="439" t="s">
        <v>1959</v>
      </c>
      <c r="D3456" s="449" t="s">
        <v>81</v>
      </c>
      <c r="E3456" s="451">
        <v>0.47860000000000003</v>
      </c>
    </row>
    <row r="3457" spans="1:5" x14ac:dyDescent="0.25">
      <c r="A3457" s="439"/>
      <c r="B3457" s="449">
        <v>96557</v>
      </c>
      <c r="C3457" s="439" t="s">
        <v>1925</v>
      </c>
      <c r="D3457" s="449" t="s">
        <v>84</v>
      </c>
      <c r="E3457" s="451">
        <v>2.7E-2</v>
      </c>
    </row>
    <row r="3458" spans="1:5" x14ac:dyDescent="0.25">
      <c r="A3458" s="439"/>
      <c r="B3458" s="449">
        <v>96555</v>
      </c>
      <c r="C3458" s="439" t="s">
        <v>1923</v>
      </c>
      <c r="D3458" s="449" t="s">
        <v>84</v>
      </c>
      <c r="E3458" s="451">
        <v>0.29680000000000001</v>
      </c>
    </row>
    <row r="3459" spans="1:5" x14ac:dyDescent="0.25">
      <c r="A3459" s="439"/>
      <c r="B3459" s="449">
        <v>104924</v>
      </c>
      <c r="C3459" s="439" t="s">
        <v>1961</v>
      </c>
      <c r="D3459" s="449" t="s">
        <v>84</v>
      </c>
      <c r="E3459" s="451">
        <v>3.44E-2</v>
      </c>
    </row>
    <row r="3460" spans="1:5" x14ac:dyDescent="0.25">
      <c r="A3460" s="439"/>
      <c r="B3460" s="449">
        <v>104923</v>
      </c>
      <c r="C3460" s="439" t="s">
        <v>1960</v>
      </c>
      <c r="D3460" s="449" t="s">
        <v>84</v>
      </c>
      <c r="E3460" s="451">
        <v>0.32800000000000001</v>
      </c>
    </row>
    <row r="3461" spans="1:5" x14ac:dyDescent="0.25">
      <c r="A3461" s="439"/>
      <c r="B3461" s="449">
        <v>96558</v>
      </c>
      <c r="C3461" s="439" t="s">
        <v>1926</v>
      </c>
      <c r="D3461" s="449" t="s">
        <v>84</v>
      </c>
      <c r="E3461" s="451">
        <v>4.5400000000000003E-2</v>
      </c>
    </row>
    <row r="3462" spans="1:5" x14ac:dyDescent="0.25">
      <c r="A3462" s="439"/>
      <c r="B3462" s="449">
        <v>96556</v>
      </c>
      <c r="C3462" s="439" t="s">
        <v>1924</v>
      </c>
      <c r="D3462" s="449" t="s">
        <v>84</v>
      </c>
      <c r="E3462" s="451">
        <v>0.39829999999999999</v>
      </c>
    </row>
    <row r="3463" spans="1:5" x14ac:dyDescent="0.25">
      <c r="A3463" s="439"/>
      <c r="B3463" s="449">
        <v>96523</v>
      </c>
      <c r="C3463" s="439" t="s">
        <v>3807</v>
      </c>
      <c r="D3463" s="449" t="s">
        <v>84</v>
      </c>
      <c r="E3463" s="451">
        <v>1</v>
      </c>
    </row>
    <row r="3464" spans="1:5" x14ac:dyDescent="0.25">
      <c r="A3464" s="439"/>
      <c r="B3464" s="449">
        <v>96522</v>
      </c>
      <c r="C3464" s="439" t="s">
        <v>3806</v>
      </c>
      <c r="D3464" s="449" t="s">
        <v>84</v>
      </c>
      <c r="E3464" s="451">
        <v>1</v>
      </c>
    </row>
    <row r="3465" spans="1:5" x14ac:dyDescent="0.25">
      <c r="A3465" s="439"/>
      <c r="B3465" s="449">
        <v>96527</v>
      </c>
      <c r="C3465" s="439" t="s">
        <v>3811</v>
      </c>
      <c r="D3465" s="449" t="s">
        <v>84</v>
      </c>
      <c r="E3465" s="451">
        <v>1</v>
      </c>
    </row>
    <row r="3466" spans="1:5" x14ac:dyDescent="0.25">
      <c r="A3466" s="439"/>
      <c r="B3466" s="449">
        <v>96526</v>
      </c>
      <c r="C3466" s="439" t="s">
        <v>3810</v>
      </c>
      <c r="D3466" s="449" t="s">
        <v>84</v>
      </c>
      <c r="E3466" s="451">
        <v>1</v>
      </c>
    </row>
    <row r="3467" spans="1:5" x14ac:dyDescent="0.25">
      <c r="A3467" s="439"/>
      <c r="B3467" s="449">
        <v>96521</v>
      </c>
      <c r="C3467" s="439" t="s">
        <v>3805</v>
      </c>
      <c r="D3467" s="449" t="s">
        <v>84</v>
      </c>
      <c r="E3467" s="451">
        <v>0.39510000000000001</v>
      </c>
    </row>
    <row r="3468" spans="1:5" x14ac:dyDescent="0.25">
      <c r="A3468" s="439"/>
      <c r="B3468" s="449">
        <v>96520</v>
      </c>
      <c r="C3468" s="439" t="s">
        <v>3804</v>
      </c>
      <c r="D3468" s="449" t="s">
        <v>84</v>
      </c>
      <c r="E3468" s="451">
        <v>0.6462</v>
      </c>
    </row>
    <row r="3469" spans="1:5" x14ac:dyDescent="0.25">
      <c r="A3469" s="439"/>
      <c r="B3469" s="449">
        <v>96525</v>
      </c>
      <c r="C3469" s="439" t="s">
        <v>3809</v>
      </c>
      <c r="D3469" s="449" t="s">
        <v>84</v>
      </c>
      <c r="E3469" s="451">
        <v>0.39489999999999997</v>
      </c>
    </row>
    <row r="3470" spans="1:5" x14ac:dyDescent="0.25">
      <c r="A3470" s="439"/>
      <c r="B3470" s="449">
        <v>96524</v>
      </c>
      <c r="C3470" s="439" t="s">
        <v>3808</v>
      </c>
      <c r="D3470" s="449" t="s">
        <v>84</v>
      </c>
      <c r="E3470" s="451">
        <v>0.71399999999999997</v>
      </c>
    </row>
    <row r="3471" spans="1:5" x14ac:dyDescent="0.25">
      <c r="A3471" s="439"/>
      <c r="B3471" s="449">
        <v>96537</v>
      </c>
      <c r="C3471" s="439" t="s">
        <v>1708</v>
      </c>
      <c r="D3471" s="449" t="s">
        <v>71</v>
      </c>
      <c r="E3471" s="451">
        <v>0.54220000000000002</v>
      </c>
    </row>
    <row r="3472" spans="1:5" x14ac:dyDescent="0.25">
      <c r="A3472" s="439"/>
      <c r="B3472" s="449">
        <v>96540</v>
      </c>
      <c r="C3472" s="439" t="s">
        <v>1711</v>
      </c>
      <c r="D3472" s="449" t="s">
        <v>71</v>
      </c>
      <c r="E3472" s="451">
        <v>0.65280000000000005</v>
      </c>
    </row>
    <row r="3473" spans="1:5" x14ac:dyDescent="0.25">
      <c r="A3473" s="439"/>
      <c r="B3473" s="449">
        <v>96528</v>
      </c>
      <c r="C3473" s="439" t="s">
        <v>3812</v>
      </c>
      <c r="D3473" s="449" t="s">
        <v>71</v>
      </c>
      <c r="E3473" s="451">
        <v>0.46079999999999999</v>
      </c>
    </row>
    <row r="3474" spans="1:5" x14ac:dyDescent="0.25">
      <c r="A3474" s="439"/>
      <c r="B3474" s="449">
        <v>96531</v>
      </c>
      <c r="C3474" s="439" t="s">
        <v>1702</v>
      </c>
      <c r="D3474" s="449" t="s">
        <v>71</v>
      </c>
      <c r="E3474" s="451">
        <v>0.58440000000000003</v>
      </c>
    </row>
    <row r="3475" spans="1:5" x14ac:dyDescent="0.25">
      <c r="A3475" s="439"/>
      <c r="B3475" s="449">
        <v>96534</v>
      </c>
      <c r="C3475" s="439" t="s">
        <v>1705</v>
      </c>
      <c r="D3475" s="449" t="s">
        <v>71</v>
      </c>
      <c r="E3475" s="451">
        <v>0.71</v>
      </c>
    </row>
    <row r="3476" spans="1:5" x14ac:dyDescent="0.25">
      <c r="A3476" s="439"/>
      <c r="B3476" s="449">
        <v>104928</v>
      </c>
      <c r="C3476" s="439" t="s">
        <v>1804</v>
      </c>
      <c r="D3476" s="449" t="s">
        <v>71</v>
      </c>
      <c r="E3476" s="451">
        <v>0.5857</v>
      </c>
    </row>
    <row r="3477" spans="1:5" x14ac:dyDescent="0.25">
      <c r="A3477" s="439"/>
      <c r="B3477" s="449">
        <v>104929</v>
      </c>
      <c r="C3477" s="439" t="s">
        <v>1805</v>
      </c>
      <c r="D3477" s="449" t="s">
        <v>71</v>
      </c>
      <c r="E3477" s="451">
        <v>0.62870000000000004</v>
      </c>
    </row>
    <row r="3478" spans="1:5" x14ac:dyDescent="0.25">
      <c r="A3478" s="439"/>
      <c r="B3478" s="449">
        <v>104925</v>
      </c>
      <c r="C3478" s="439" t="s">
        <v>1801</v>
      </c>
      <c r="D3478" s="449" t="s">
        <v>71</v>
      </c>
      <c r="E3478" s="451">
        <v>0.43219999999999997</v>
      </c>
    </row>
    <row r="3479" spans="1:5" x14ac:dyDescent="0.25">
      <c r="A3479" s="439"/>
      <c r="B3479" s="449">
        <v>104926</v>
      </c>
      <c r="C3479" s="439" t="s">
        <v>1802</v>
      </c>
      <c r="D3479" s="449" t="s">
        <v>71</v>
      </c>
      <c r="E3479" s="451">
        <v>0.53610000000000002</v>
      </c>
    </row>
    <row r="3480" spans="1:5" x14ac:dyDescent="0.25">
      <c r="A3480" s="439"/>
      <c r="B3480" s="449">
        <v>104927</v>
      </c>
      <c r="C3480" s="439" t="s">
        <v>1803</v>
      </c>
      <c r="D3480" s="449" t="s">
        <v>71</v>
      </c>
      <c r="E3480" s="451">
        <v>0.6532</v>
      </c>
    </row>
    <row r="3481" spans="1:5" x14ac:dyDescent="0.25">
      <c r="A3481" s="439"/>
      <c r="B3481" s="449">
        <v>96538</v>
      </c>
      <c r="C3481" s="439" t="s">
        <v>1709</v>
      </c>
      <c r="D3481" s="449" t="s">
        <v>71</v>
      </c>
      <c r="E3481" s="451">
        <v>0.67820000000000003</v>
      </c>
    </row>
    <row r="3482" spans="1:5" x14ac:dyDescent="0.25">
      <c r="A3482" s="439"/>
      <c r="B3482" s="449">
        <v>96541</v>
      </c>
      <c r="C3482" s="439" t="s">
        <v>1712</v>
      </c>
      <c r="D3482" s="449" t="s">
        <v>71</v>
      </c>
      <c r="E3482" s="451">
        <v>0.76070000000000004</v>
      </c>
    </row>
    <row r="3483" spans="1:5" x14ac:dyDescent="0.25">
      <c r="A3483" s="439"/>
      <c r="B3483" s="449">
        <v>96529</v>
      </c>
      <c r="C3483" s="439" t="s">
        <v>1700</v>
      </c>
      <c r="D3483" s="449" t="s">
        <v>71</v>
      </c>
      <c r="E3483" s="451">
        <v>0.63970000000000005</v>
      </c>
    </row>
    <row r="3484" spans="1:5" x14ac:dyDescent="0.25">
      <c r="A3484" s="439"/>
      <c r="B3484" s="449">
        <v>96532</v>
      </c>
      <c r="C3484" s="439" t="s">
        <v>1703</v>
      </c>
      <c r="D3484" s="449" t="s">
        <v>71</v>
      </c>
      <c r="E3484" s="451">
        <v>0.72209999999999996</v>
      </c>
    </row>
    <row r="3485" spans="1:5" x14ac:dyDescent="0.25">
      <c r="A3485" s="439"/>
      <c r="B3485" s="449">
        <v>96535</v>
      </c>
      <c r="C3485" s="439" t="s">
        <v>1706</v>
      </c>
      <c r="D3485" s="449" t="s">
        <v>71</v>
      </c>
      <c r="E3485" s="451">
        <v>0.80569999999999997</v>
      </c>
    </row>
    <row r="3486" spans="1:5" x14ac:dyDescent="0.25">
      <c r="A3486" s="439"/>
      <c r="B3486" s="449">
        <v>96539</v>
      </c>
      <c r="C3486" s="439" t="s">
        <v>1710</v>
      </c>
      <c r="D3486" s="449" t="s">
        <v>71</v>
      </c>
      <c r="E3486" s="451">
        <v>0.5675</v>
      </c>
    </row>
    <row r="3487" spans="1:5" x14ac:dyDescent="0.25">
      <c r="A3487" s="439"/>
      <c r="B3487" s="449">
        <v>96542</v>
      </c>
      <c r="C3487" s="439" t="s">
        <v>1713</v>
      </c>
      <c r="D3487" s="449" t="s">
        <v>71</v>
      </c>
      <c r="E3487" s="451">
        <v>0.68589999999999995</v>
      </c>
    </row>
    <row r="3488" spans="1:5" x14ac:dyDescent="0.25">
      <c r="A3488" s="439"/>
      <c r="B3488" s="449">
        <v>96530</v>
      </c>
      <c r="C3488" s="439" t="s">
        <v>1701</v>
      </c>
      <c r="D3488" s="449" t="s">
        <v>71</v>
      </c>
      <c r="E3488" s="451">
        <v>0.4476</v>
      </c>
    </row>
    <row r="3489" spans="1:5" x14ac:dyDescent="0.25">
      <c r="A3489" s="439"/>
      <c r="B3489" s="449">
        <v>96533</v>
      </c>
      <c r="C3489" s="439" t="s">
        <v>1704</v>
      </c>
      <c r="D3489" s="449" t="s">
        <v>71</v>
      </c>
      <c r="E3489" s="451">
        <v>0.56040000000000001</v>
      </c>
    </row>
    <row r="3490" spans="1:5" x14ac:dyDescent="0.25">
      <c r="A3490" s="439"/>
      <c r="B3490" s="449">
        <v>96536</v>
      </c>
      <c r="C3490" s="439" t="s">
        <v>1707</v>
      </c>
      <c r="D3490" s="449" t="s">
        <v>71</v>
      </c>
      <c r="E3490" s="451">
        <v>0.68130000000000002</v>
      </c>
    </row>
    <row r="3491" spans="1:5" x14ac:dyDescent="0.25">
      <c r="A3491" s="439"/>
      <c r="B3491" s="449">
        <v>101793</v>
      </c>
      <c r="C3491" s="439" t="s">
        <v>1717</v>
      </c>
      <c r="D3491" s="449" t="s">
        <v>84</v>
      </c>
      <c r="E3491" s="451">
        <v>0.44829999999999998</v>
      </c>
    </row>
    <row r="3492" spans="1:5" x14ac:dyDescent="0.25">
      <c r="A3492" s="439"/>
      <c r="B3492" s="449">
        <v>101792</v>
      </c>
      <c r="C3492" s="439" t="s">
        <v>1716</v>
      </c>
      <c r="D3492" s="449" t="s">
        <v>84</v>
      </c>
      <c r="E3492" s="451">
        <v>0.50060000000000004</v>
      </c>
    </row>
    <row r="3493" spans="1:5" x14ac:dyDescent="0.25">
      <c r="A3493" s="439"/>
      <c r="B3493" s="449">
        <v>92272</v>
      </c>
      <c r="C3493" s="439" t="s">
        <v>1616</v>
      </c>
      <c r="D3493" s="449" t="s">
        <v>73</v>
      </c>
      <c r="E3493" s="451">
        <v>0.1817</v>
      </c>
    </row>
    <row r="3494" spans="1:5" x14ac:dyDescent="0.25">
      <c r="A3494" s="439"/>
      <c r="B3494" s="449">
        <v>101791</v>
      </c>
      <c r="C3494" s="439" t="s">
        <v>1715</v>
      </c>
      <c r="D3494" s="449" t="s">
        <v>73</v>
      </c>
      <c r="E3494" s="451">
        <v>0.10589999999999999</v>
      </c>
    </row>
    <row r="3495" spans="1:5" x14ac:dyDescent="0.25">
      <c r="A3495" s="439"/>
      <c r="B3495" s="449">
        <v>92273</v>
      </c>
      <c r="C3495" s="439" t="s">
        <v>1617</v>
      </c>
      <c r="D3495" s="449" t="s">
        <v>73</v>
      </c>
      <c r="E3495" s="451">
        <v>0.30859999999999999</v>
      </c>
    </row>
    <row r="3496" spans="1:5" x14ac:dyDescent="0.25">
      <c r="A3496" s="439"/>
      <c r="B3496" s="449">
        <v>92268</v>
      </c>
      <c r="C3496" s="439" t="s">
        <v>1612</v>
      </c>
      <c r="D3496" s="449" t="s">
        <v>71</v>
      </c>
      <c r="E3496" s="451">
        <v>1.06E-2</v>
      </c>
    </row>
    <row r="3497" spans="1:5" x14ac:dyDescent="0.25">
      <c r="A3497" s="439"/>
      <c r="B3497" s="449">
        <v>92267</v>
      </c>
      <c r="C3497" s="439" t="s">
        <v>1611</v>
      </c>
      <c r="D3497" s="449" t="s">
        <v>71</v>
      </c>
      <c r="E3497" s="451">
        <v>1.78E-2</v>
      </c>
    </row>
    <row r="3498" spans="1:5" x14ac:dyDescent="0.25">
      <c r="A3498" s="439"/>
      <c r="B3498" s="449">
        <v>92271</v>
      </c>
      <c r="C3498" s="439" t="s">
        <v>1615</v>
      </c>
      <c r="D3498" s="449" t="s">
        <v>71</v>
      </c>
      <c r="E3498" s="451">
        <v>6.1999999999999998E-3</v>
      </c>
    </row>
    <row r="3499" spans="1:5" x14ac:dyDescent="0.25">
      <c r="A3499" s="439"/>
      <c r="B3499" s="449">
        <v>92264</v>
      </c>
      <c r="C3499" s="439" t="s">
        <v>1608</v>
      </c>
      <c r="D3499" s="449" t="s">
        <v>71</v>
      </c>
      <c r="E3499" s="451">
        <v>0.21240000000000001</v>
      </c>
    </row>
    <row r="3500" spans="1:5" x14ac:dyDescent="0.25">
      <c r="A3500" s="439"/>
      <c r="B3500" s="449">
        <v>92263</v>
      </c>
      <c r="C3500" s="439" t="s">
        <v>1607</v>
      </c>
      <c r="D3500" s="449" t="s">
        <v>71</v>
      </c>
      <c r="E3500" s="451">
        <v>0.28260000000000002</v>
      </c>
    </row>
    <row r="3501" spans="1:5" x14ac:dyDescent="0.25">
      <c r="A3501" s="439"/>
      <c r="B3501" s="449">
        <v>92269</v>
      </c>
      <c r="C3501" s="439" t="s">
        <v>1613</v>
      </c>
      <c r="D3501" s="449" t="s">
        <v>71</v>
      </c>
      <c r="E3501" s="451">
        <v>0.24510000000000001</v>
      </c>
    </row>
    <row r="3502" spans="1:5" x14ac:dyDescent="0.25">
      <c r="A3502" s="439"/>
      <c r="B3502" s="449">
        <v>92270</v>
      </c>
      <c r="C3502" s="439" t="s">
        <v>1614</v>
      </c>
      <c r="D3502" s="449" t="s">
        <v>71</v>
      </c>
      <c r="E3502" s="451">
        <v>0.221</v>
      </c>
    </row>
    <row r="3503" spans="1:5" x14ac:dyDescent="0.25">
      <c r="A3503" s="439"/>
      <c r="B3503" s="449">
        <v>92266</v>
      </c>
      <c r="C3503" s="439" t="s">
        <v>1610</v>
      </c>
      <c r="D3503" s="449" t="s">
        <v>71</v>
      </c>
      <c r="E3503" s="451">
        <v>0.2195</v>
      </c>
    </row>
    <row r="3504" spans="1:5" x14ac:dyDescent="0.25">
      <c r="A3504" s="439"/>
      <c r="B3504" s="449">
        <v>92265</v>
      </c>
      <c r="C3504" s="439" t="s">
        <v>1609</v>
      </c>
      <c r="D3504" s="449" t="s">
        <v>71</v>
      </c>
      <c r="E3504" s="451">
        <v>0.3019</v>
      </c>
    </row>
    <row r="3505" spans="1:5" x14ac:dyDescent="0.25">
      <c r="A3505" s="439"/>
      <c r="B3505" s="449">
        <v>92524</v>
      </c>
      <c r="C3505" s="439" t="s">
        <v>1692</v>
      </c>
      <c r="D3505" s="449" t="s">
        <v>71</v>
      </c>
      <c r="E3505" s="451">
        <v>0.32540000000000002</v>
      </c>
    </row>
    <row r="3506" spans="1:5" x14ac:dyDescent="0.25">
      <c r="A3506" s="439"/>
      <c r="B3506" s="449">
        <v>92528</v>
      </c>
      <c r="C3506" s="439" t="s">
        <v>1694</v>
      </c>
      <c r="D3506" s="449" t="s">
        <v>71</v>
      </c>
      <c r="E3506" s="451">
        <v>0.31419999999999998</v>
      </c>
    </row>
    <row r="3507" spans="1:5" x14ac:dyDescent="0.25">
      <c r="A3507" s="439"/>
      <c r="B3507" s="449">
        <v>92532</v>
      </c>
      <c r="C3507" s="439" t="s">
        <v>1696</v>
      </c>
      <c r="D3507" s="449" t="s">
        <v>71</v>
      </c>
      <c r="E3507" s="451">
        <v>0.3024</v>
      </c>
    </row>
    <row r="3508" spans="1:5" x14ac:dyDescent="0.25">
      <c r="A3508" s="439"/>
      <c r="B3508" s="449">
        <v>92536</v>
      </c>
      <c r="C3508" s="439" t="s">
        <v>1698</v>
      </c>
      <c r="D3508" s="449" t="s">
        <v>71</v>
      </c>
      <c r="E3508" s="451">
        <v>0.28010000000000002</v>
      </c>
    </row>
    <row r="3509" spans="1:5" x14ac:dyDescent="0.25">
      <c r="A3509" s="439"/>
      <c r="B3509" s="449">
        <v>92508</v>
      </c>
      <c r="C3509" s="439" t="s">
        <v>1684</v>
      </c>
      <c r="D3509" s="449" t="s">
        <v>71</v>
      </c>
      <c r="E3509" s="451">
        <v>0.32379999999999998</v>
      </c>
    </row>
    <row r="3510" spans="1:5" x14ac:dyDescent="0.25">
      <c r="A3510" s="439"/>
      <c r="B3510" s="449">
        <v>92512</v>
      </c>
      <c r="C3510" s="439" t="s">
        <v>1686</v>
      </c>
      <c r="D3510" s="449" t="s">
        <v>71</v>
      </c>
      <c r="E3510" s="451">
        <v>0.35270000000000001</v>
      </c>
    </row>
    <row r="3511" spans="1:5" x14ac:dyDescent="0.25">
      <c r="A3511" s="439"/>
      <c r="B3511" s="449">
        <v>92515</v>
      </c>
      <c r="C3511" s="439" t="s">
        <v>1688</v>
      </c>
      <c r="D3511" s="449" t="s">
        <v>71</v>
      </c>
      <c r="E3511" s="451">
        <v>0.35770000000000002</v>
      </c>
    </row>
    <row r="3512" spans="1:5" x14ac:dyDescent="0.25">
      <c r="A3512" s="439"/>
      <c r="B3512" s="449">
        <v>92520</v>
      </c>
      <c r="C3512" s="439" t="s">
        <v>1690</v>
      </c>
      <c r="D3512" s="449" t="s">
        <v>71</v>
      </c>
      <c r="E3512" s="451">
        <v>0.35260000000000002</v>
      </c>
    </row>
    <row r="3513" spans="1:5" x14ac:dyDescent="0.25">
      <c r="A3513" s="439"/>
      <c r="B3513" s="449">
        <v>92526</v>
      </c>
      <c r="C3513" s="439" t="s">
        <v>1693</v>
      </c>
      <c r="D3513" s="449" t="s">
        <v>71</v>
      </c>
      <c r="E3513" s="451">
        <v>0.34429999999999999</v>
      </c>
    </row>
    <row r="3514" spans="1:5" x14ac:dyDescent="0.25">
      <c r="A3514" s="439"/>
      <c r="B3514" s="449">
        <v>92530</v>
      </c>
      <c r="C3514" s="439" t="s">
        <v>1695</v>
      </c>
      <c r="D3514" s="449" t="s">
        <v>71</v>
      </c>
      <c r="E3514" s="451">
        <v>0.33810000000000001</v>
      </c>
    </row>
    <row r="3515" spans="1:5" x14ac:dyDescent="0.25">
      <c r="A3515" s="439"/>
      <c r="B3515" s="449">
        <v>92534</v>
      </c>
      <c r="C3515" s="439" t="s">
        <v>1697</v>
      </c>
      <c r="D3515" s="449" t="s">
        <v>71</v>
      </c>
      <c r="E3515" s="451">
        <v>0.33040000000000003</v>
      </c>
    </row>
    <row r="3516" spans="1:5" x14ac:dyDescent="0.25">
      <c r="A3516" s="439"/>
      <c r="B3516" s="449">
        <v>92538</v>
      </c>
      <c r="C3516" s="439" t="s">
        <v>1699</v>
      </c>
      <c r="D3516" s="449" t="s">
        <v>71</v>
      </c>
      <c r="E3516" s="451">
        <v>0.31709999999999999</v>
      </c>
    </row>
    <row r="3517" spans="1:5" x14ac:dyDescent="0.25">
      <c r="A3517" s="439"/>
      <c r="B3517" s="449">
        <v>103760</v>
      </c>
      <c r="C3517" s="439" t="s">
        <v>1797</v>
      </c>
      <c r="D3517" s="449" t="s">
        <v>71</v>
      </c>
      <c r="E3517" s="451">
        <v>0.30530000000000002</v>
      </c>
    </row>
    <row r="3518" spans="1:5" x14ac:dyDescent="0.25">
      <c r="A3518" s="439"/>
      <c r="B3518" s="449">
        <v>103761</v>
      </c>
      <c r="C3518" s="439" t="s">
        <v>1798</v>
      </c>
      <c r="D3518" s="449" t="s">
        <v>71</v>
      </c>
      <c r="E3518" s="451">
        <v>0.4158</v>
      </c>
    </row>
    <row r="3519" spans="1:5" x14ac:dyDescent="0.25">
      <c r="A3519" s="439"/>
      <c r="B3519" s="449">
        <v>103762</v>
      </c>
      <c r="C3519" s="439" t="s">
        <v>1799</v>
      </c>
      <c r="D3519" s="449" t="s">
        <v>71</v>
      </c>
      <c r="E3519" s="451">
        <v>0.45179999999999998</v>
      </c>
    </row>
    <row r="3520" spans="1:5" x14ac:dyDescent="0.25">
      <c r="A3520" s="439"/>
      <c r="B3520" s="449">
        <v>103763</v>
      </c>
      <c r="C3520" s="439" t="s">
        <v>1800</v>
      </c>
      <c r="D3520" s="449" t="s">
        <v>71</v>
      </c>
      <c r="E3520" s="451">
        <v>0.47760000000000002</v>
      </c>
    </row>
    <row r="3521" spans="1:5" x14ac:dyDescent="0.25">
      <c r="A3521" s="439"/>
      <c r="B3521" s="449">
        <v>92510</v>
      </c>
      <c r="C3521" s="439" t="s">
        <v>1685</v>
      </c>
      <c r="D3521" s="449" t="s">
        <v>71</v>
      </c>
      <c r="E3521" s="451">
        <v>0.29609999999999997</v>
      </c>
    </row>
    <row r="3522" spans="1:5" x14ac:dyDescent="0.25">
      <c r="A3522" s="439"/>
      <c r="B3522" s="449">
        <v>92514</v>
      </c>
      <c r="C3522" s="439" t="s">
        <v>1687</v>
      </c>
      <c r="D3522" s="449" t="s">
        <v>71</v>
      </c>
      <c r="E3522" s="451">
        <v>0.35110000000000002</v>
      </c>
    </row>
    <row r="3523" spans="1:5" x14ac:dyDescent="0.25">
      <c r="A3523" s="439"/>
      <c r="B3523" s="449">
        <v>92518</v>
      </c>
      <c r="C3523" s="439" t="s">
        <v>1689</v>
      </c>
      <c r="D3523" s="449" t="s">
        <v>71</v>
      </c>
      <c r="E3523" s="451">
        <v>0.37419999999999998</v>
      </c>
    </row>
    <row r="3524" spans="1:5" x14ac:dyDescent="0.25">
      <c r="A3524" s="439"/>
      <c r="B3524" s="449">
        <v>92522</v>
      </c>
      <c r="C3524" s="439" t="s">
        <v>1691</v>
      </c>
      <c r="D3524" s="449" t="s">
        <v>71</v>
      </c>
      <c r="E3524" s="451">
        <v>0.38069999999999998</v>
      </c>
    </row>
    <row r="3525" spans="1:5" x14ac:dyDescent="0.25">
      <c r="A3525" s="439"/>
      <c r="B3525" s="449">
        <v>92482</v>
      </c>
      <c r="C3525" s="439" t="s">
        <v>1671</v>
      </c>
      <c r="D3525" s="449" t="s">
        <v>71</v>
      </c>
      <c r="E3525" s="451">
        <v>0.42080000000000001</v>
      </c>
    </row>
    <row r="3526" spans="1:5" x14ac:dyDescent="0.25">
      <c r="A3526" s="439"/>
      <c r="B3526" s="449">
        <v>92484</v>
      </c>
      <c r="C3526" s="439" t="s">
        <v>1672</v>
      </c>
      <c r="D3526" s="449" t="s">
        <v>71</v>
      </c>
      <c r="E3526" s="451">
        <v>0.50070000000000003</v>
      </c>
    </row>
    <row r="3527" spans="1:5" x14ac:dyDescent="0.25">
      <c r="A3527" s="439"/>
      <c r="B3527" s="449">
        <v>92486</v>
      </c>
      <c r="C3527" s="439" t="s">
        <v>1673</v>
      </c>
      <c r="D3527" s="449" t="s">
        <v>71</v>
      </c>
      <c r="E3527" s="451">
        <v>0.57630000000000003</v>
      </c>
    </row>
    <row r="3528" spans="1:5" x14ac:dyDescent="0.25">
      <c r="A3528" s="439"/>
      <c r="B3528" s="449">
        <v>92492</v>
      </c>
      <c r="C3528" s="439" t="s">
        <v>1676</v>
      </c>
      <c r="D3528" s="449" t="s">
        <v>71</v>
      </c>
      <c r="E3528" s="451">
        <v>0.40500000000000003</v>
      </c>
    </row>
    <row r="3529" spans="1:5" x14ac:dyDescent="0.25">
      <c r="A3529" s="439"/>
      <c r="B3529" s="449">
        <v>92496</v>
      </c>
      <c r="C3529" s="439" t="s">
        <v>1678</v>
      </c>
      <c r="D3529" s="449" t="s">
        <v>71</v>
      </c>
      <c r="E3529" s="451">
        <v>0.39219999999999999</v>
      </c>
    </row>
    <row r="3530" spans="1:5" x14ac:dyDescent="0.25">
      <c r="A3530" s="439"/>
      <c r="B3530" s="449">
        <v>92500</v>
      </c>
      <c r="C3530" s="439" t="s">
        <v>1680</v>
      </c>
      <c r="D3530" s="449" t="s">
        <v>71</v>
      </c>
      <c r="E3530" s="451">
        <v>0.37609999999999999</v>
      </c>
    </row>
    <row r="3531" spans="1:5" x14ac:dyDescent="0.25">
      <c r="A3531" s="439"/>
      <c r="B3531" s="449">
        <v>92504</v>
      </c>
      <c r="C3531" s="439" t="s">
        <v>1682</v>
      </c>
      <c r="D3531" s="449" t="s">
        <v>71</v>
      </c>
      <c r="E3531" s="451">
        <v>0.34560000000000002</v>
      </c>
    </row>
    <row r="3532" spans="1:5" x14ac:dyDescent="0.25">
      <c r="A3532" s="439"/>
      <c r="B3532" s="449">
        <v>92488</v>
      </c>
      <c r="C3532" s="439" t="s">
        <v>1674</v>
      </c>
      <c r="D3532" s="449" t="s">
        <v>71</v>
      </c>
      <c r="E3532" s="451">
        <v>0.4158</v>
      </c>
    </row>
    <row r="3533" spans="1:5" x14ac:dyDescent="0.25">
      <c r="A3533" s="439"/>
      <c r="B3533" s="449">
        <v>92494</v>
      </c>
      <c r="C3533" s="439" t="s">
        <v>1677</v>
      </c>
      <c r="D3533" s="449" t="s">
        <v>71</v>
      </c>
      <c r="E3533" s="451">
        <v>0.44850000000000001</v>
      </c>
    </row>
    <row r="3534" spans="1:5" x14ac:dyDescent="0.25">
      <c r="A3534" s="439"/>
      <c r="B3534" s="449">
        <v>92498</v>
      </c>
      <c r="C3534" s="439" t="s">
        <v>1679</v>
      </c>
      <c r="D3534" s="449" t="s">
        <v>71</v>
      </c>
      <c r="E3534" s="451">
        <v>0.43940000000000001</v>
      </c>
    </row>
    <row r="3535" spans="1:5" x14ac:dyDescent="0.25">
      <c r="A3535" s="439"/>
      <c r="B3535" s="449">
        <v>92502</v>
      </c>
      <c r="C3535" s="439" t="s">
        <v>1681</v>
      </c>
      <c r="D3535" s="449" t="s">
        <v>71</v>
      </c>
      <c r="E3535" s="451">
        <v>0.42459999999999998</v>
      </c>
    </row>
    <row r="3536" spans="1:5" x14ac:dyDescent="0.25">
      <c r="A3536" s="439"/>
      <c r="B3536" s="449">
        <v>92506</v>
      </c>
      <c r="C3536" s="439" t="s">
        <v>1683</v>
      </c>
      <c r="D3536" s="449" t="s">
        <v>71</v>
      </c>
      <c r="E3536" s="451">
        <v>0.3967</v>
      </c>
    </row>
    <row r="3537" spans="1:5" x14ac:dyDescent="0.25">
      <c r="A3537" s="439"/>
      <c r="B3537" s="449">
        <v>92490</v>
      </c>
      <c r="C3537" s="439" t="s">
        <v>1675</v>
      </c>
      <c r="D3537" s="449" t="s">
        <v>71</v>
      </c>
      <c r="E3537" s="451">
        <v>0.45379999999999998</v>
      </c>
    </row>
    <row r="3538" spans="1:5" x14ac:dyDescent="0.25">
      <c r="A3538" s="439"/>
      <c r="B3538" s="449">
        <v>92433</v>
      </c>
      <c r="C3538" s="439" t="s">
        <v>1630</v>
      </c>
      <c r="D3538" s="449" t="s">
        <v>71</v>
      </c>
      <c r="E3538" s="451">
        <v>0.496</v>
      </c>
    </row>
    <row r="3539" spans="1:5" x14ac:dyDescent="0.25">
      <c r="A3539" s="439"/>
      <c r="B3539" s="449">
        <v>92437</v>
      </c>
      <c r="C3539" s="439" t="s">
        <v>1632</v>
      </c>
      <c r="D3539" s="449" t="s">
        <v>71</v>
      </c>
      <c r="E3539" s="451">
        <v>0.49769999999999998</v>
      </c>
    </row>
    <row r="3540" spans="1:5" x14ac:dyDescent="0.25">
      <c r="A3540" s="439"/>
      <c r="B3540" s="449">
        <v>92441</v>
      </c>
      <c r="C3540" s="439" t="s">
        <v>1634</v>
      </c>
      <c r="D3540" s="449" t="s">
        <v>71</v>
      </c>
      <c r="E3540" s="451">
        <v>0.49930000000000002</v>
      </c>
    </row>
    <row r="3541" spans="1:5" x14ac:dyDescent="0.25">
      <c r="A3541" s="439"/>
      <c r="B3541" s="449">
        <v>92445</v>
      </c>
      <c r="C3541" s="439" t="s">
        <v>1636</v>
      </c>
      <c r="D3541" s="449" t="s">
        <v>71</v>
      </c>
      <c r="E3541" s="451">
        <v>0.50939999999999996</v>
      </c>
    </row>
    <row r="3542" spans="1:5" x14ac:dyDescent="0.25">
      <c r="A3542" s="439"/>
      <c r="B3542" s="449">
        <v>92417</v>
      </c>
      <c r="C3542" s="439" t="s">
        <v>1622</v>
      </c>
      <c r="D3542" s="449" t="s">
        <v>71</v>
      </c>
      <c r="E3542" s="451">
        <v>0.49309999999999998</v>
      </c>
    </row>
    <row r="3543" spans="1:5" x14ac:dyDescent="0.25">
      <c r="A3543" s="439"/>
      <c r="B3543" s="449">
        <v>92421</v>
      </c>
      <c r="C3543" s="439" t="s">
        <v>1624</v>
      </c>
      <c r="D3543" s="449" t="s">
        <v>71</v>
      </c>
      <c r="E3543" s="451">
        <v>0.51780000000000004</v>
      </c>
    </row>
    <row r="3544" spans="1:5" x14ac:dyDescent="0.25">
      <c r="A3544" s="439"/>
      <c r="B3544" s="449">
        <v>92425</v>
      </c>
      <c r="C3544" s="439" t="s">
        <v>1626</v>
      </c>
      <c r="D3544" s="449" t="s">
        <v>71</v>
      </c>
      <c r="E3544" s="451">
        <v>0.52039999999999997</v>
      </c>
    </row>
    <row r="3545" spans="1:5" x14ac:dyDescent="0.25">
      <c r="A3545" s="439"/>
      <c r="B3545" s="449">
        <v>92429</v>
      </c>
      <c r="C3545" s="439" t="s">
        <v>1628</v>
      </c>
      <c r="D3545" s="449" t="s">
        <v>71</v>
      </c>
      <c r="E3545" s="451">
        <v>0.52239999999999998</v>
      </c>
    </row>
    <row r="3546" spans="1:5" x14ac:dyDescent="0.25">
      <c r="A3546" s="439"/>
      <c r="B3546" s="449">
        <v>92431</v>
      </c>
      <c r="C3546" s="439" t="s">
        <v>1629</v>
      </c>
      <c r="D3546" s="449" t="s">
        <v>71</v>
      </c>
      <c r="E3546" s="451">
        <v>0.39340000000000003</v>
      </c>
    </row>
    <row r="3547" spans="1:5" x14ac:dyDescent="0.25">
      <c r="A3547" s="439"/>
      <c r="B3547" s="449">
        <v>92435</v>
      </c>
      <c r="C3547" s="439" t="s">
        <v>1631</v>
      </c>
      <c r="D3547" s="449" t="s">
        <v>71</v>
      </c>
      <c r="E3547" s="451">
        <v>0.39369999999999999</v>
      </c>
    </row>
    <row r="3548" spans="1:5" x14ac:dyDescent="0.25">
      <c r="A3548" s="439"/>
      <c r="B3548" s="449">
        <v>92439</v>
      </c>
      <c r="C3548" s="439" t="s">
        <v>1633</v>
      </c>
      <c r="D3548" s="449" t="s">
        <v>71</v>
      </c>
      <c r="E3548" s="451">
        <v>0.39429999999999998</v>
      </c>
    </row>
    <row r="3549" spans="1:5" x14ac:dyDescent="0.25">
      <c r="A3549" s="439"/>
      <c r="B3549" s="449">
        <v>92443</v>
      </c>
      <c r="C3549" s="439" t="s">
        <v>1635</v>
      </c>
      <c r="D3549" s="449" t="s">
        <v>71</v>
      </c>
      <c r="E3549" s="451">
        <v>0.40100000000000002</v>
      </c>
    </row>
    <row r="3550" spans="1:5" x14ac:dyDescent="0.25">
      <c r="A3550" s="439"/>
      <c r="B3550" s="449">
        <v>92415</v>
      </c>
      <c r="C3550" s="439" t="s">
        <v>1621</v>
      </c>
      <c r="D3550" s="449" t="s">
        <v>71</v>
      </c>
      <c r="E3550" s="451">
        <v>0.41449999999999998</v>
      </c>
    </row>
    <row r="3551" spans="1:5" x14ac:dyDescent="0.25">
      <c r="A3551" s="439"/>
      <c r="B3551" s="449">
        <v>92419</v>
      </c>
      <c r="C3551" s="439" t="s">
        <v>1623</v>
      </c>
      <c r="D3551" s="449" t="s">
        <v>71</v>
      </c>
      <c r="E3551" s="451">
        <v>0.42770000000000002</v>
      </c>
    </row>
    <row r="3552" spans="1:5" x14ac:dyDescent="0.25">
      <c r="A3552" s="439"/>
      <c r="B3552" s="449">
        <v>92423</v>
      </c>
      <c r="C3552" s="439" t="s">
        <v>1625</v>
      </c>
      <c r="D3552" s="449" t="s">
        <v>71</v>
      </c>
      <c r="E3552" s="451">
        <v>0.42559999999999998</v>
      </c>
    </row>
    <row r="3553" spans="1:5" x14ac:dyDescent="0.25">
      <c r="A3553" s="439"/>
      <c r="B3553" s="449">
        <v>92427</v>
      </c>
      <c r="C3553" s="439" t="s">
        <v>1627</v>
      </c>
      <c r="D3553" s="449" t="s">
        <v>71</v>
      </c>
      <c r="E3553" s="451">
        <v>0.42430000000000001</v>
      </c>
    </row>
    <row r="3554" spans="1:5" x14ac:dyDescent="0.25">
      <c r="A3554" s="439"/>
      <c r="B3554" s="449">
        <v>92409</v>
      </c>
      <c r="C3554" s="439" t="s">
        <v>1618</v>
      </c>
      <c r="D3554" s="449" t="s">
        <v>71</v>
      </c>
      <c r="E3554" s="451">
        <v>0.57820000000000005</v>
      </c>
    </row>
    <row r="3555" spans="1:5" x14ac:dyDescent="0.25">
      <c r="A3555" s="439"/>
      <c r="B3555" s="449">
        <v>92411</v>
      </c>
      <c r="C3555" s="439" t="s">
        <v>1619</v>
      </c>
      <c r="D3555" s="449" t="s">
        <v>71</v>
      </c>
      <c r="E3555" s="451">
        <v>0.6764</v>
      </c>
    </row>
    <row r="3556" spans="1:5" x14ac:dyDescent="0.25">
      <c r="A3556" s="439"/>
      <c r="B3556" s="449">
        <v>92413</v>
      </c>
      <c r="C3556" s="439" t="s">
        <v>1620</v>
      </c>
      <c r="D3556" s="449" t="s">
        <v>71</v>
      </c>
      <c r="E3556" s="451">
        <v>0.74439999999999995</v>
      </c>
    </row>
    <row r="3557" spans="1:5" x14ac:dyDescent="0.25">
      <c r="A3557" s="439"/>
      <c r="B3557" s="449">
        <v>92465</v>
      </c>
      <c r="C3557" s="439" t="s">
        <v>1655</v>
      </c>
      <c r="D3557" s="449" t="s">
        <v>71</v>
      </c>
      <c r="E3557" s="451">
        <v>0.37809999999999999</v>
      </c>
    </row>
    <row r="3558" spans="1:5" x14ac:dyDescent="0.25">
      <c r="A3558" s="439"/>
      <c r="B3558" s="449">
        <v>92469</v>
      </c>
      <c r="C3558" s="439" t="s">
        <v>1659</v>
      </c>
      <c r="D3558" s="449" t="s">
        <v>71</v>
      </c>
      <c r="E3558" s="451">
        <v>0.38</v>
      </c>
    </row>
    <row r="3559" spans="1:5" x14ac:dyDescent="0.25">
      <c r="A3559" s="439"/>
      <c r="B3559" s="449">
        <v>92473</v>
      </c>
      <c r="C3559" s="439" t="s">
        <v>1663</v>
      </c>
      <c r="D3559" s="449" t="s">
        <v>71</v>
      </c>
      <c r="E3559" s="451">
        <v>0.37980000000000003</v>
      </c>
    </row>
    <row r="3560" spans="1:5" x14ac:dyDescent="0.25">
      <c r="A3560" s="439"/>
      <c r="B3560" s="449">
        <v>92477</v>
      </c>
      <c r="C3560" s="439" t="s">
        <v>1667</v>
      </c>
      <c r="D3560" s="449" t="s">
        <v>71</v>
      </c>
      <c r="E3560" s="451">
        <v>0.38700000000000001</v>
      </c>
    </row>
    <row r="3561" spans="1:5" x14ac:dyDescent="0.25">
      <c r="A3561" s="439"/>
      <c r="B3561" s="449">
        <v>92449</v>
      </c>
      <c r="C3561" s="439" t="s">
        <v>1640</v>
      </c>
      <c r="D3561" s="449" t="s">
        <v>71</v>
      </c>
      <c r="E3561" s="451">
        <v>0.35780000000000001</v>
      </c>
    </row>
    <row r="3562" spans="1:5" x14ac:dyDescent="0.25">
      <c r="A3562" s="439"/>
      <c r="B3562" s="449">
        <v>92453</v>
      </c>
      <c r="C3562" s="439" t="s">
        <v>1644</v>
      </c>
      <c r="D3562" s="449" t="s">
        <v>71</v>
      </c>
      <c r="E3562" s="451">
        <v>0.36399999999999999</v>
      </c>
    </row>
    <row r="3563" spans="1:5" x14ac:dyDescent="0.25">
      <c r="A3563" s="439"/>
      <c r="B3563" s="449">
        <v>92457</v>
      </c>
      <c r="C3563" s="439" t="s">
        <v>1648</v>
      </c>
      <c r="D3563" s="449" t="s">
        <v>71</v>
      </c>
      <c r="E3563" s="451">
        <v>0.36919999999999997</v>
      </c>
    </row>
    <row r="3564" spans="1:5" x14ac:dyDescent="0.25">
      <c r="A3564" s="439"/>
      <c r="B3564" s="449">
        <v>92461</v>
      </c>
      <c r="C3564" s="439" t="s">
        <v>1651</v>
      </c>
      <c r="D3564" s="449" t="s">
        <v>71</v>
      </c>
      <c r="E3564" s="451">
        <v>0.36609999999999998</v>
      </c>
    </row>
    <row r="3565" spans="1:5" x14ac:dyDescent="0.25">
      <c r="A3565" s="439"/>
      <c r="B3565" s="449">
        <v>92467</v>
      </c>
      <c r="C3565" s="439" t="s">
        <v>1657</v>
      </c>
      <c r="D3565" s="449" t="s">
        <v>71</v>
      </c>
      <c r="E3565" s="451">
        <v>0.3886</v>
      </c>
    </row>
    <row r="3566" spans="1:5" x14ac:dyDescent="0.25">
      <c r="A3566" s="439"/>
      <c r="B3566" s="449">
        <v>92471</v>
      </c>
      <c r="C3566" s="439" t="s">
        <v>1661</v>
      </c>
      <c r="D3566" s="449" t="s">
        <v>71</v>
      </c>
      <c r="E3566" s="451">
        <v>0.39050000000000001</v>
      </c>
    </row>
    <row r="3567" spans="1:5" x14ac:dyDescent="0.25">
      <c r="A3567" s="439"/>
      <c r="B3567" s="449">
        <v>92475</v>
      </c>
      <c r="C3567" s="439" t="s">
        <v>1665</v>
      </c>
      <c r="D3567" s="449" t="s">
        <v>71</v>
      </c>
      <c r="E3567" s="451">
        <v>0.3901</v>
      </c>
    </row>
    <row r="3568" spans="1:5" x14ac:dyDescent="0.25">
      <c r="A3568" s="439"/>
      <c r="B3568" s="449">
        <v>92479</v>
      </c>
      <c r="C3568" s="439" t="s">
        <v>1669</v>
      </c>
      <c r="D3568" s="449" t="s">
        <v>71</v>
      </c>
      <c r="E3568" s="451">
        <v>0.39629999999999999</v>
      </c>
    </row>
    <row r="3569" spans="1:5" x14ac:dyDescent="0.25">
      <c r="A3569" s="439"/>
      <c r="B3569" s="449">
        <v>92451</v>
      </c>
      <c r="C3569" s="439" t="s">
        <v>1642</v>
      </c>
      <c r="D3569" s="449" t="s">
        <v>71</v>
      </c>
      <c r="E3569" s="451">
        <v>0.3715</v>
      </c>
    </row>
    <row r="3570" spans="1:5" x14ac:dyDescent="0.25">
      <c r="A3570" s="439"/>
      <c r="B3570" s="449">
        <v>92455</v>
      </c>
      <c r="C3570" s="439" t="s">
        <v>1646</v>
      </c>
      <c r="D3570" s="449" t="s">
        <v>71</v>
      </c>
      <c r="E3570" s="451">
        <v>0.38290000000000002</v>
      </c>
    </row>
    <row r="3571" spans="1:5" x14ac:dyDescent="0.25">
      <c r="A3571" s="439"/>
      <c r="B3571" s="449">
        <v>92459</v>
      </c>
      <c r="C3571" s="439" t="s">
        <v>1649</v>
      </c>
      <c r="D3571" s="449" t="s">
        <v>71</v>
      </c>
      <c r="E3571" s="451">
        <v>0.39090000000000003</v>
      </c>
    </row>
    <row r="3572" spans="1:5" x14ac:dyDescent="0.25">
      <c r="A3572" s="439"/>
      <c r="B3572" s="449">
        <v>92463</v>
      </c>
      <c r="C3572" s="439" t="s">
        <v>1653</v>
      </c>
      <c r="D3572" s="449" t="s">
        <v>71</v>
      </c>
      <c r="E3572" s="451">
        <v>0.38979999999999998</v>
      </c>
    </row>
    <row r="3573" spans="1:5" x14ac:dyDescent="0.25">
      <c r="A3573" s="439"/>
      <c r="B3573" s="449">
        <v>92446</v>
      </c>
      <c r="C3573" s="439" t="s">
        <v>1637</v>
      </c>
      <c r="D3573" s="449" t="s">
        <v>71</v>
      </c>
      <c r="E3573" s="451">
        <v>0.4299</v>
      </c>
    </row>
    <row r="3574" spans="1:5" x14ac:dyDescent="0.25">
      <c r="A3574" s="439"/>
      <c r="B3574" s="449">
        <v>92447</v>
      </c>
      <c r="C3574" s="439" t="s">
        <v>1638</v>
      </c>
      <c r="D3574" s="449" t="s">
        <v>71</v>
      </c>
      <c r="E3574" s="451">
        <v>0.47460000000000002</v>
      </c>
    </row>
    <row r="3575" spans="1:5" x14ac:dyDescent="0.25">
      <c r="A3575" s="439"/>
      <c r="B3575" s="449">
        <v>92448</v>
      </c>
      <c r="C3575" s="439" t="s">
        <v>1639</v>
      </c>
      <c r="D3575" s="449" t="s">
        <v>71</v>
      </c>
      <c r="E3575" s="451">
        <v>0.49509999999999998</v>
      </c>
    </row>
    <row r="3576" spans="1:5" x14ac:dyDescent="0.25">
      <c r="A3576" s="439"/>
      <c r="B3576" s="449">
        <v>92466</v>
      </c>
      <c r="C3576" s="439" t="s">
        <v>1656</v>
      </c>
      <c r="D3576" s="449" t="s">
        <v>71</v>
      </c>
      <c r="E3576" s="451">
        <v>0.2198</v>
      </c>
    </row>
    <row r="3577" spans="1:5" x14ac:dyDescent="0.25">
      <c r="A3577" s="439"/>
      <c r="B3577" s="449">
        <v>92470</v>
      </c>
      <c r="C3577" s="439" t="s">
        <v>1660</v>
      </c>
      <c r="D3577" s="449" t="s">
        <v>71</v>
      </c>
      <c r="E3577" s="451">
        <v>0.20799999999999999</v>
      </c>
    </row>
    <row r="3578" spans="1:5" x14ac:dyDescent="0.25">
      <c r="A3578" s="439"/>
      <c r="B3578" s="449">
        <v>92474</v>
      </c>
      <c r="C3578" s="439" t="s">
        <v>1664</v>
      </c>
      <c r="D3578" s="449" t="s">
        <v>71</v>
      </c>
      <c r="E3578" s="451">
        <v>0.19650000000000001</v>
      </c>
    </row>
    <row r="3579" spans="1:5" x14ac:dyDescent="0.25">
      <c r="A3579" s="439"/>
      <c r="B3579" s="449">
        <v>92478</v>
      </c>
      <c r="C3579" s="439" t="s">
        <v>1668</v>
      </c>
      <c r="D3579" s="449" t="s">
        <v>71</v>
      </c>
      <c r="E3579" s="451">
        <v>0.17419999999999999</v>
      </c>
    </row>
    <row r="3580" spans="1:5" x14ac:dyDescent="0.25">
      <c r="A3580" s="439"/>
      <c r="B3580" s="449">
        <v>92450</v>
      </c>
      <c r="C3580" s="439" t="s">
        <v>1641</v>
      </c>
      <c r="D3580" s="449" t="s">
        <v>71</v>
      </c>
      <c r="E3580" s="451">
        <v>0.28410000000000002</v>
      </c>
    </row>
    <row r="3581" spans="1:5" x14ac:dyDescent="0.25">
      <c r="A3581" s="439"/>
      <c r="B3581" s="449">
        <v>92454</v>
      </c>
      <c r="C3581" s="439" t="s">
        <v>1645</v>
      </c>
      <c r="D3581" s="449" t="s">
        <v>71</v>
      </c>
      <c r="E3581" s="451">
        <v>0.26979999999999998</v>
      </c>
    </row>
    <row r="3582" spans="1:5" x14ac:dyDescent="0.25">
      <c r="A3582" s="439"/>
      <c r="B3582" s="449">
        <v>92458</v>
      </c>
      <c r="C3582" s="439" t="s">
        <v>5658</v>
      </c>
      <c r="D3582" s="449" t="s">
        <v>71</v>
      </c>
      <c r="E3582" s="451">
        <v>0.25519999999999998</v>
      </c>
    </row>
    <row r="3583" spans="1:5" x14ac:dyDescent="0.25">
      <c r="A3583" s="439"/>
      <c r="B3583" s="449">
        <v>92462</v>
      </c>
      <c r="C3583" s="439" t="s">
        <v>1652</v>
      </c>
      <c r="D3583" s="449" t="s">
        <v>71</v>
      </c>
      <c r="E3583" s="451">
        <v>0.24110000000000001</v>
      </c>
    </row>
    <row r="3584" spans="1:5" x14ac:dyDescent="0.25">
      <c r="A3584" s="439"/>
      <c r="B3584" s="449">
        <v>92468</v>
      </c>
      <c r="C3584" s="439" t="s">
        <v>1658</v>
      </c>
      <c r="D3584" s="449" t="s">
        <v>71</v>
      </c>
      <c r="E3584" s="451">
        <v>0.37590000000000001</v>
      </c>
    </row>
    <row r="3585" spans="1:5" x14ac:dyDescent="0.25">
      <c r="A3585" s="439"/>
      <c r="B3585" s="449">
        <v>92472</v>
      </c>
      <c r="C3585" s="439" t="s">
        <v>1662</v>
      </c>
      <c r="D3585" s="449" t="s">
        <v>71</v>
      </c>
      <c r="E3585" s="451">
        <v>0.36420000000000002</v>
      </c>
    </row>
    <row r="3586" spans="1:5" x14ac:dyDescent="0.25">
      <c r="A3586" s="439"/>
      <c r="B3586" s="449">
        <v>92476</v>
      </c>
      <c r="C3586" s="439" t="s">
        <v>1666</v>
      </c>
      <c r="D3586" s="449" t="s">
        <v>71</v>
      </c>
      <c r="E3586" s="451">
        <v>0.3518</v>
      </c>
    </row>
    <row r="3587" spans="1:5" x14ac:dyDescent="0.25">
      <c r="A3587" s="439"/>
      <c r="B3587" s="449">
        <v>92480</v>
      </c>
      <c r="C3587" s="439" t="s">
        <v>1670</v>
      </c>
      <c r="D3587" s="449" t="s">
        <v>71</v>
      </c>
      <c r="E3587" s="451">
        <v>0.32779999999999998</v>
      </c>
    </row>
    <row r="3588" spans="1:5" x14ac:dyDescent="0.25">
      <c r="A3588" s="439"/>
      <c r="B3588" s="449">
        <v>92452</v>
      </c>
      <c r="C3588" s="439" t="s">
        <v>1643</v>
      </c>
      <c r="D3588" s="449" t="s">
        <v>71</v>
      </c>
      <c r="E3588" s="451">
        <v>0.40939999999999999</v>
      </c>
    </row>
    <row r="3589" spans="1:5" x14ac:dyDescent="0.25">
      <c r="A3589" s="439"/>
      <c r="B3589" s="449">
        <v>92456</v>
      </c>
      <c r="C3589" s="439" t="s">
        <v>1647</v>
      </c>
      <c r="D3589" s="449" t="s">
        <v>71</v>
      </c>
      <c r="E3589" s="451">
        <v>0.41610000000000003</v>
      </c>
    </row>
    <row r="3590" spans="1:5" x14ac:dyDescent="0.25">
      <c r="A3590" s="439"/>
      <c r="B3590" s="449">
        <v>92460</v>
      </c>
      <c r="C3590" s="439" t="s">
        <v>1650</v>
      </c>
      <c r="D3590" s="449" t="s">
        <v>71</v>
      </c>
      <c r="E3590" s="451">
        <v>0.4345</v>
      </c>
    </row>
    <row r="3591" spans="1:5" x14ac:dyDescent="0.25">
      <c r="A3591" s="439"/>
      <c r="B3591" s="449">
        <v>92464</v>
      </c>
      <c r="C3591" s="439" t="s">
        <v>1654</v>
      </c>
      <c r="D3591" s="449" t="s">
        <v>71</v>
      </c>
      <c r="E3591" s="451">
        <v>0.40799999999999997</v>
      </c>
    </row>
    <row r="3592" spans="1:5" x14ac:dyDescent="0.25">
      <c r="A3592" s="439"/>
      <c r="B3592" s="449">
        <v>105403</v>
      </c>
      <c r="C3592" s="439" t="s">
        <v>5661</v>
      </c>
      <c r="D3592" s="449" t="s">
        <v>71</v>
      </c>
      <c r="E3592" s="451">
        <v>0.15279999999999999</v>
      </c>
    </row>
    <row r="3593" spans="1:5" x14ac:dyDescent="0.25">
      <c r="A3593" s="439"/>
      <c r="B3593" s="449">
        <v>96252</v>
      </c>
      <c r="C3593" s="439" t="s">
        <v>5659</v>
      </c>
      <c r="D3593" s="449" t="s">
        <v>71</v>
      </c>
      <c r="E3593" s="451">
        <v>0.17169999999999999</v>
      </c>
    </row>
    <row r="3594" spans="1:5" x14ac:dyDescent="0.25">
      <c r="A3594" s="439"/>
      <c r="B3594" s="449">
        <v>105406</v>
      </c>
      <c r="C3594" s="439" t="s">
        <v>5662</v>
      </c>
      <c r="D3594" s="449" t="s">
        <v>71</v>
      </c>
      <c r="E3594" s="451">
        <v>0.4607</v>
      </c>
    </row>
    <row r="3595" spans="1:5" x14ac:dyDescent="0.25">
      <c r="A3595" s="439"/>
      <c r="B3595" s="449">
        <v>96258</v>
      </c>
      <c r="C3595" s="439" t="s">
        <v>5660</v>
      </c>
      <c r="D3595" s="449" t="s">
        <v>71</v>
      </c>
      <c r="E3595" s="451">
        <v>0.47799999999999998</v>
      </c>
    </row>
    <row r="3596" spans="1:5" x14ac:dyDescent="0.25">
      <c r="A3596" s="439"/>
      <c r="B3596" s="449">
        <v>92751</v>
      </c>
      <c r="C3596" s="439" t="s">
        <v>1332</v>
      </c>
      <c r="D3596" s="449" t="s">
        <v>84</v>
      </c>
      <c r="E3596" s="451">
        <v>0.1865</v>
      </c>
    </row>
    <row r="3597" spans="1:5" x14ac:dyDescent="0.25">
      <c r="A3597" s="439"/>
      <c r="B3597" s="449">
        <v>92752</v>
      </c>
      <c r="C3597" s="439" t="s">
        <v>1333</v>
      </c>
      <c r="D3597" s="449" t="s">
        <v>84</v>
      </c>
      <c r="E3597" s="451">
        <v>0.17899999999999999</v>
      </c>
    </row>
    <row r="3598" spans="1:5" x14ac:dyDescent="0.25">
      <c r="A3598" s="439"/>
      <c r="B3598" s="449">
        <v>92750</v>
      </c>
      <c r="C3598" s="439" t="s">
        <v>1331</v>
      </c>
      <c r="D3598" s="449" t="s">
        <v>84</v>
      </c>
      <c r="E3598" s="451">
        <v>0.1966</v>
      </c>
    </row>
    <row r="3599" spans="1:5" x14ac:dyDescent="0.25">
      <c r="A3599" s="439"/>
      <c r="B3599" s="449">
        <v>92749</v>
      </c>
      <c r="C3599" s="439" t="s">
        <v>1330</v>
      </c>
      <c r="D3599" s="449" t="s">
        <v>84</v>
      </c>
      <c r="E3599" s="451">
        <v>0.23280000000000001</v>
      </c>
    </row>
    <row r="3600" spans="1:5" x14ac:dyDescent="0.25">
      <c r="A3600" s="439"/>
      <c r="B3600" s="449">
        <v>92745</v>
      </c>
      <c r="C3600" s="439" t="s">
        <v>1326</v>
      </c>
      <c r="D3600" s="449" t="s">
        <v>84</v>
      </c>
      <c r="E3600" s="451">
        <v>0.27489999999999998</v>
      </c>
    </row>
    <row r="3601" spans="1:5" x14ac:dyDescent="0.25">
      <c r="A3601" s="439"/>
      <c r="B3601" s="449">
        <v>92747</v>
      </c>
      <c r="C3601" s="439" t="s">
        <v>1328</v>
      </c>
      <c r="D3601" s="449" t="s">
        <v>84</v>
      </c>
      <c r="E3601" s="451">
        <v>0.27479999999999999</v>
      </c>
    </row>
    <row r="3602" spans="1:5" x14ac:dyDescent="0.25">
      <c r="A3602" s="439"/>
      <c r="B3602" s="449">
        <v>92743</v>
      </c>
      <c r="C3602" s="439" t="s">
        <v>1324</v>
      </c>
      <c r="D3602" s="449" t="s">
        <v>84</v>
      </c>
      <c r="E3602" s="451">
        <v>0.2853</v>
      </c>
    </row>
    <row r="3603" spans="1:5" x14ac:dyDescent="0.25">
      <c r="A3603" s="439"/>
      <c r="B3603" s="449">
        <v>92746</v>
      </c>
      <c r="C3603" s="439" t="s">
        <v>1327</v>
      </c>
      <c r="D3603" s="449" t="s">
        <v>84</v>
      </c>
      <c r="E3603" s="451">
        <v>0.19670000000000001</v>
      </c>
    </row>
    <row r="3604" spans="1:5" x14ac:dyDescent="0.25">
      <c r="A3604" s="439"/>
      <c r="B3604" s="449">
        <v>92748</v>
      </c>
      <c r="C3604" s="439" t="s">
        <v>1329</v>
      </c>
      <c r="D3604" s="449" t="s">
        <v>84</v>
      </c>
      <c r="E3604" s="451">
        <v>0.2102</v>
      </c>
    </row>
    <row r="3605" spans="1:5" x14ac:dyDescent="0.25">
      <c r="A3605" s="439"/>
      <c r="B3605" s="449">
        <v>92744</v>
      </c>
      <c r="C3605" s="439" t="s">
        <v>1325</v>
      </c>
      <c r="D3605" s="449" t="s">
        <v>84</v>
      </c>
      <c r="E3605" s="451">
        <v>0.17299999999999999</v>
      </c>
    </row>
    <row r="3606" spans="1:5" x14ac:dyDescent="0.25">
      <c r="A3606" s="439"/>
      <c r="B3606" s="449">
        <v>92754</v>
      </c>
      <c r="C3606" s="439" t="s">
        <v>1335</v>
      </c>
      <c r="D3606" s="449" t="s">
        <v>84</v>
      </c>
      <c r="E3606" s="451">
        <v>0.2707</v>
      </c>
    </row>
    <row r="3607" spans="1:5" x14ac:dyDescent="0.25">
      <c r="A3607" s="439"/>
      <c r="B3607" s="449">
        <v>92753</v>
      </c>
      <c r="C3607" s="439" t="s">
        <v>1334</v>
      </c>
      <c r="D3607" s="449" t="s">
        <v>84</v>
      </c>
      <c r="E3607" s="451">
        <v>0.24179999999999999</v>
      </c>
    </row>
    <row r="3608" spans="1:5" x14ac:dyDescent="0.25">
      <c r="A3608" s="439"/>
      <c r="B3608" s="449">
        <v>92755</v>
      </c>
      <c r="C3608" s="439" t="s">
        <v>1336</v>
      </c>
      <c r="D3608" s="449" t="s">
        <v>71</v>
      </c>
      <c r="E3608" s="451">
        <v>0.2782</v>
      </c>
    </row>
    <row r="3609" spans="1:5" x14ac:dyDescent="0.25">
      <c r="A3609" s="439"/>
      <c r="B3609" s="449">
        <v>92756</v>
      </c>
      <c r="C3609" s="439" t="s">
        <v>1337</v>
      </c>
      <c r="D3609" s="449" t="s">
        <v>71</v>
      </c>
      <c r="E3609" s="451">
        <v>0.28870000000000001</v>
      </c>
    </row>
    <row r="3610" spans="1:5" x14ac:dyDescent="0.25">
      <c r="A3610" s="439"/>
      <c r="B3610" s="449">
        <v>92757</v>
      </c>
      <c r="C3610" s="439" t="s">
        <v>1338</v>
      </c>
      <c r="D3610" s="449" t="s">
        <v>71</v>
      </c>
      <c r="E3610" s="451">
        <v>0.2969</v>
      </c>
    </row>
    <row r="3611" spans="1:5" x14ac:dyDescent="0.25">
      <c r="A3611" s="439"/>
      <c r="B3611" s="449">
        <v>92758</v>
      </c>
      <c r="C3611" s="439" t="s">
        <v>1339</v>
      </c>
      <c r="D3611" s="449" t="s">
        <v>84</v>
      </c>
      <c r="E3611" s="451">
        <v>0.1394</v>
      </c>
    </row>
    <row r="3612" spans="1:5" x14ac:dyDescent="0.25">
      <c r="A3612" s="439"/>
      <c r="B3612" s="449">
        <v>104491</v>
      </c>
      <c r="C3612" s="439" t="s">
        <v>12793</v>
      </c>
      <c r="D3612" s="449" t="s">
        <v>73</v>
      </c>
      <c r="E3612" s="451">
        <v>1.6899999999999998E-2</v>
      </c>
    </row>
    <row r="3613" spans="1:5" x14ac:dyDescent="0.25">
      <c r="A3613" s="439"/>
      <c r="B3613" s="449">
        <v>104492</v>
      </c>
      <c r="C3613" s="439" t="s">
        <v>12794</v>
      </c>
      <c r="D3613" s="449" t="s">
        <v>73</v>
      </c>
      <c r="E3613" s="451">
        <v>1.66E-2</v>
      </c>
    </row>
    <row r="3614" spans="1:5" x14ac:dyDescent="0.25">
      <c r="A3614" s="439"/>
      <c r="B3614" s="449">
        <v>104494</v>
      </c>
      <c r="C3614" s="439" t="s">
        <v>12795</v>
      </c>
      <c r="D3614" s="449" t="s">
        <v>73</v>
      </c>
      <c r="E3614" s="451">
        <v>1.44E-2</v>
      </c>
    </row>
    <row r="3615" spans="1:5" x14ac:dyDescent="0.25">
      <c r="A3615" s="439"/>
      <c r="B3615" s="449">
        <v>104497</v>
      </c>
      <c r="C3615" s="439" t="s">
        <v>12796</v>
      </c>
      <c r="D3615" s="449" t="s">
        <v>73</v>
      </c>
      <c r="E3615" s="451">
        <v>1.6500000000000001E-2</v>
      </c>
    </row>
    <row r="3616" spans="1:5" x14ac:dyDescent="0.25">
      <c r="A3616" s="439"/>
      <c r="B3616" s="449">
        <v>104515</v>
      </c>
      <c r="C3616" s="439" t="s">
        <v>1471</v>
      </c>
      <c r="D3616" s="449" t="s">
        <v>71</v>
      </c>
      <c r="E3616" s="451">
        <v>1.66E-2</v>
      </c>
    </row>
    <row r="3617" spans="1:5" x14ac:dyDescent="0.25">
      <c r="A3617" s="439"/>
      <c r="B3617" s="449">
        <v>106550</v>
      </c>
      <c r="C3617" s="439" t="s">
        <v>14434</v>
      </c>
      <c r="D3617" s="449" t="s">
        <v>73</v>
      </c>
      <c r="E3617" s="451">
        <v>0.34660000000000002</v>
      </c>
    </row>
    <row r="3618" spans="1:5" x14ac:dyDescent="0.25">
      <c r="A3618" s="439"/>
      <c r="B3618" s="449">
        <v>87430</v>
      </c>
      <c r="C3618" s="439" t="s">
        <v>4365</v>
      </c>
      <c r="D3618" s="449" t="s">
        <v>71</v>
      </c>
      <c r="E3618" s="451">
        <v>0.60360000000000003</v>
      </c>
    </row>
    <row r="3619" spans="1:5" x14ac:dyDescent="0.25">
      <c r="A3619" s="439"/>
      <c r="B3619" s="449">
        <v>87433</v>
      </c>
      <c r="C3619" s="439" t="s">
        <v>4366</v>
      </c>
      <c r="D3619" s="449" t="s">
        <v>71</v>
      </c>
      <c r="E3619" s="451">
        <v>0.52390000000000003</v>
      </c>
    </row>
    <row r="3620" spans="1:5" x14ac:dyDescent="0.25">
      <c r="A3620" s="439"/>
      <c r="B3620" s="449">
        <v>87436</v>
      </c>
      <c r="C3620" s="439" t="s">
        <v>4367</v>
      </c>
      <c r="D3620" s="449" t="s">
        <v>71</v>
      </c>
      <c r="E3620" s="451">
        <v>0.57640000000000002</v>
      </c>
    </row>
    <row r="3621" spans="1:5" x14ac:dyDescent="0.25">
      <c r="A3621" s="439"/>
      <c r="B3621" s="449">
        <v>87439</v>
      </c>
      <c r="C3621" s="439" t="s">
        <v>4368</v>
      </c>
      <c r="D3621" s="449" t="s">
        <v>71</v>
      </c>
      <c r="E3621" s="451">
        <v>0.55200000000000005</v>
      </c>
    </row>
    <row r="3622" spans="1:5" x14ac:dyDescent="0.25">
      <c r="A3622" s="439"/>
      <c r="B3622" s="449">
        <v>104633</v>
      </c>
      <c r="C3622" s="439" t="s">
        <v>4507</v>
      </c>
      <c r="D3622" s="449" t="s">
        <v>71</v>
      </c>
      <c r="E3622" s="451">
        <v>0.67010000000000003</v>
      </c>
    </row>
    <row r="3623" spans="1:5" x14ac:dyDescent="0.25">
      <c r="A3623" s="439"/>
      <c r="B3623" s="449">
        <v>104634</v>
      </c>
      <c r="C3623" s="439" t="s">
        <v>4508</v>
      </c>
      <c r="D3623" s="449" t="s">
        <v>71</v>
      </c>
      <c r="E3623" s="451">
        <v>0.60870000000000002</v>
      </c>
    </row>
    <row r="3624" spans="1:5" x14ac:dyDescent="0.25">
      <c r="A3624" s="439"/>
      <c r="B3624" s="449">
        <v>87418</v>
      </c>
      <c r="C3624" s="439" t="s">
        <v>4361</v>
      </c>
      <c r="D3624" s="449" t="s">
        <v>71</v>
      </c>
      <c r="E3624" s="451">
        <v>0.5544</v>
      </c>
    </row>
    <row r="3625" spans="1:5" x14ac:dyDescent="0.25">
      <c r="A3625" s="439"/>
      <c r="B3625" s="449">
        <v>87421</v>
      </c>
      <c r="C3625" s="439" t="s">
        <v>4362</v>
      </c>
      <c r="D3625" s="449" t="s">
        <v>71</v>
      </c>
      <c r="E3625" s="451">
        <v>0.49059999999999998</v>
      </c>
    </row>
    <row r="3626" spans="1:5" x14ac:dyDescent="0.25">
      <c r="A3626" s="439"/>
      <c r="B3626" s="449">
        <v>104628</v>
      </c>
      <c r="C3626" s="439" t="s">
        <v>4502</v>
      </c>
      <c r="D3626" s="449" t="s">
        <v>71</v>
      </c>
      <c r="E3626" s="451">
        <v>0.70740000000000003</v>
      </c>
    </row>
    <row r="3627" spans="1:5" x14ac:dyDescent="0.25">
      <c r="A3627" s="439"/>
      <c r="B3627" s="449">
        <v>104631</v>
      </c>
      <c r="C3627" s="439" t="s">
        <v>4505</v>
      </c>
      <c r="D3627" s="449" t="s">
        <v>71</v>
      </c>
      <c r="E3627" s="451">
        <v>0.62580000000000002</v>
      </c>
    </row>
    <row r="3628" spans="1:5" x14ac:dyDescent="0.25">
      <c r="A3628" s="439"/>
      <c r="B3628" s="449">
        <v>104627</v>
      </c>
      <c r="C3628" s="439" t="s">
        <v>4501</v>
      </c>
      <c r="D3628" s="449" t="s">
        <v>71</v>
      </c>
      <c r="E3628" s="451">
        <v>0.55400000000000005</v>
      </c>
    </row>
    <row r="3629" spans="1:5" x14ac:dyDescent="0.25">
      <c r="A3629" s="439"/>
      <c r="B3629" s="449">
        <v>104630</v>
      </c>
      <c r="C3629" s="439" t="s">
        <v>4504</v>
      </c>
      <c r="D3629" s="449" t="s">
        <v>71</v>
      </c>
      <c r="E3629" s="451">
        <v>0.50209999999999999</v>
      </c>
    </row>
    <row r="3630" spans="1:5" x14ac:dyDescent="0.25">
      <c r="A3630" s="439"/>
      <c r="B3630" s="449">
        <v>104629</v>
      </c>
      <c r="C3630" s="439" t="s">
        <v>4503</v>
      </c>
      <c r="D3630" s="449" t="s">
        <v>71</v>
      </c>
      <c r="E3630" s="451">
        <v>0.75549999999999995</v>
      </c>
    </row>
    <row r="3631" spans="1:5" x14ac:dyDescent="0.25">
      <c r="A3631" s="439"/>
      <c r="B3631" s="449">
        <v>104632</v>
      </c>
      <c r="C3631" s="439" t="s">
        <v>4506</v>
      </c>
      <c r="D3631" s="449" t="s">
        <v>71</v>
      </c>
      <c r="E3631" s="451">
        <v>0.67259999999999998</v>
      </c>
    </row>
    <row r="3632" spans="1:5" x14ac:dyDescent="0.25">
      <c r="A3632" s="439"/>
      <c r="B3632" s="449">
        <v>87412</v>
      </c>
      <c r="C3632" s="439" t="s">
        <v>4356</v>
      </c>
      <c r="D3632" s="449" t="s">
        <v>71</v>
      </c>
      <c r="E3632" s="451">
        <v>0.65049999999999997</v>
      </c>
    </row>
    <row r="3633" spans="1:5" x14ac:dyDescent="0.25">
      <c r="A3633" s="439"/>
      <c r="B3633" s="449">
        <v>87415</v>
      </c>
      <c r="C3633" s="439" t="s">
        <v>4359</v>
      </c>
      <c r="D3633" s="449" t="s">
        <v>71</v>
      </c>
      <c r="E3633" s="451">
        <v>0.56310000000000004</v>
      </c>
    </row>
    <row r="3634" spans="1:5" x14ac:dyDescent="0.25">
      <c r="A3634" s="439"/>
      <c r="B3634" s="449">
        <v>87411</v>
      </c>
      <c r="C3634" s="439" t="s">
        <v>4355</v>
      </c>
      <c r="D3634" s="449" t="s">
        <v>71</v>
      </c>
      <c r="E3634" s="451">
        <v>0.48909999999999998</v>
      </c>
    </row>
    <row r="3635" spans="1:5" x14ac:dyDescent="0.25">
      <c r="A3635" s="439"/>
      <c r="B3635" s="449">
        <v>87414</v>
      </c>
      <c r="C3635" s="439" t="s">
        <v>4358</v>
      </c>
      <c r="D3635" s="449" t="s">
        <v>71</v>
      </c>
      <c r="E3635" s="451">
        <v>0.43730000000000002</v>
      </c>
    </row>
    <row r="3636" spans="1:5" x14ac:dyDescent="0.25">
      <c r="A3636" s="439"/>
      <c r="B3636" s="449">
        <v>87413</v>
      </c>
      <c r="C3636" s="439" t="s">
        <v>4357</v>
      </c>
      <c r="D3636" s="449" t="s">
        <v>71</v>
      </c>
      <c r="E3636" s="451">
        <v>0.70430000000000004</v>
      </c>
    </row>
    <row r="3637" spans="1:5" x14ac:dyDescent="0.25">
      <c r="A3637" s="439"/>
      <c r="B3637" s="449">
        <v>87416</v>
      </c>
      <c r="C3637" s="439" t="s">
        <v>4360</v>
      </c>
      <c r="D3637" s="449" t="s">
        <v>71</v>
      </c>
      <c r="E3637" s="451">
        <v>0.6129</v>
      </c>
    </row>
    <row r="3638" spans="1:5" x14ac:dyDescent="0.25">
      <c r="A3638" s="439"/>
      <c r="B3638" s="449">
        <v>104635</v>
      </c>
      <c r="C3638" s="439" t="s">
        <v>4509</v>
      </c>
      <c r="D3638" s="449" t="s">
        <v>71</v>
      </c>
      <c r="E3638" s="451">
        <v>0.7127</v>
      </c>
    </row>
    <row r="3639" spans="1:5" x14ac:dyDescent="0.25">
      <c r="A3639" s="439"/>
      <c r="B3639" s="449">
        <v>104636</v>
      </c>
      <c r="C3639" s="439" t="s">
        <v>4510</v>
      </c>
      <c r="D3639" s="449" t="s">
        <v>71</v>
      </c>
      <c r="E3639" s="451">
        <v>0.67979999999999996</v>
      </c>
    </row>
    <row r="3640" spans="1:5" x14ac:dyDescent="0.25">
      <c r="A3640" s="439"/>
      <c r="B3640" s="449">
        <v>87424</v>
      </c>
      <c r="C3640" s="439" t="s">
        <v>4363</v>
      </c>
      <c r="D3640" s="449" t="s">
        <v>71</v>
      </c>
      <c r="E3640" s="451">
        <v>0.60540000000000005</v>
      </c>
    </row>
    <row r="3641" spans="1:5" x14ac:dyDescent="0.25">
      <c r="A3641" s="439"/>
      <c r="B3641" s="449">
        <v>87427</v>
      </c>
      <c r="C3641" s="439" t="s">
        <v>4364</v>
      </c>
      <c r="D3641" s="449" t="s">
        <v>71</v>
      </c>
      <c r="E3641" s="451">
        <v>0.56850000000000001</v>
      </c>
    </row>
    <row r="3642" spans="1:5" x14ac:dyDescent="0.25">
      <c r="A3642" s="439"/>
      <c r="B3642" s="449">
        <v>89998</v>
      </c>
      <c r="C3642" s="439" t="s">
        <v>1808</v>
      </c>
      <c r="D3642" s="449" t="s">
        <v>81</v>
      </c>
      <c r="E3642" s="451">
        <v>0.21110000000000001</v>
      </c>
    </row>
    <row r="3643" spans="1:5" x14ac:dyDescent="0.25">
      <c r="A3643" s="439"/>
      <c r="B3643" s="449">
        <v>102920</v>
      </c>
      <c r="C3643" s="439" t="s">
        <v>1878</v>
      </c>
      <c r="D3643" s="449" t="s">
        <v>81</v>
      </c>
      <c r="E3643" s="451">
        <v>0.16489999999999999</v>
      </c>
    </row>
    <row r="3644" spans="1:5" x14ac:dyDescent="0.25">
      <c r="A3644" s="439"/>
      <c r="B3644" s="449">
        <v>102923</v>
      </c>
      <c r="C3644" s="439" t="s">
        <v>1881</v>
      </c>
      <c r="D3644" s="449" t="s">
        <v>81</v>
      </c>
      <c r="E3644" s="451">
        <v>0.10730000000000001</v>
      </c>
    </row>
    <row r="3645" spans="1:5" x14ac:dyDescent="0.25">
      <c r="A3645" s="439"/>
      <c r="B3645" s="449">
        <v>90000</v>
      </c>
      <c r="C3645" s="439" t="s">
        <v>1810</v>
      </c>
      <c r="D3645" s="449" t="s">
        <v>81</v>
      </c>
      <c r="E3645" s="451">
        <v>0.38629999999999998</v>
      </c>
    </row>
    <row r="3646" spans="1:5" x14ac:dyDescent="0.25">
      <c r="A3646" s="439"/>
      <c r="B3646" s="449">
        <v>103088</v>
      </c>
      <c r="C3646" s="439" t="s">
        <v>1882</v>
      </c>
      <c r="D3646" s="449" t="s">
        <v>81</v>
      </c>
      <c r="E3646" s="451">
        <v>0.31740000000000002</v>
      </c>
    </row>
    <row r="3647" spans="1:5" x14ac:dyDescent="0.25">
      <c r="A3647" s="439"/>
      <c r="B3647" s="449">
        <v>102922</v>
      </c>
      <c r="C3647" s="439" t="s">
        <v>1880</v>
      </c>
      <c r="D3647" s="449" t="s">
        <v>81</v>
      </c>
      <c r="E3647" s="451">
        <v>0.22070000000000001</v>
      </c>
    </row>
    <row r="3648" spans="1:5" x14ac:dyDescent="0.25">
      <c r="A3648" s="439"/>
      <c r="B3648" s="449">
        <v>89999</v>
      </c>
      <c r="C3648" s="439" t="s">
        <v>1809</v>
      </c>
      <c r="D3648" s="449" t="s">
        <v>81</v>
      </c>
      <c r="E3648" s="451">
        <v>0.48120000000000002</v>
      </c>
    </row>
    <row r="3649" spans="1:5" x14ac:dyDescent="0.25">
      <c r="A3649" s="439"/>
      <c r="B3649" s="449">
        <v>89996</v>
      </c>
      <c r="C3649" s="439" t="s">
        <v>1806</v>
      </c>
      <c r="D3649" s="449" t="s">
        <v>81</v>
      </c>
      <c r="E3649" s="451">
        <v>0.25209999999999999</v>
      </c>
    </row>
    <row r="3650" spans="1:5" x14ac:dyDescent="0.25">
      <c r="A3650" s="439"/>
      <c r="B3650" s="449">
        <v>89997</v>
      </c>
      <c r="C3650" s="439" t="s">
        <v>1807</v>
      </c>
      <c r="D3650" s="449" t="s">
        <v>81</v>
      </c>
      <c r="E3650" s="451">
        <v>0.1993</v>
      </c>
    </row>
    <row r="3651" spans="1:5" x14ac:dyDescent="0.25">
      <c r="A3651" s="439"/>
      <c r="B3651" s="449">
        <v>102921</v>
      </c>
      <c r="C3651" s="439" t="s">
        <v>1879</v>
      </c>
      <c r="D3651" s="449" t="s">
        <v>81</v>
      </c>
      <c r="E3651" s="451">
        <v>0.13170000000000001</v>
      </c>
    </row>
    <row r="3652" spans="1:5" x14ac:dyDescent="0.25">
      <c r="A3652" s="439"/>
      <c r="B3652" s="449">
        <v>90278</v>
      </c>
      <c r="C3652" s="439" t="s">
        <v>1901</v>
      </c>
      <c r="D3652" s="449" t="s">
        <v>84</v>
      </c>
      <c r="E3652" s="451">
        <v>0.17760000000000001</v>
      </c>
    </row>
    <row r="3653" spans="1:5" x14ac:dyDescent="0.25">
      <c r="A3653" s="439"/>
      <c r="B3653" s="449">
        <v>90282</v>
      </c>
      <c r="C3653" s="439" t="s">
        <v>1905</v>
      </c>
      <c r="D3653" s="449" t="s">
        <v>84</v>
      </c>
      <c r="E3653" s="451">
        <v>0.1754</v>
      </c>
    </row>
    <row r="3654" spans="1:5" x14ac:dyDescent="0.25">
      <c r="A3654" s="439"/>
      <c r="B3654" s="449">
        <v>90279</v>
      </c>
      <c r="C3654" s="439" t="s">
        <v>1902</v>
      </c>
      <c r="D3654" s="449" t="s">
        <v>84</v>
      </c>
      <c r="E3654" s="451">
        <v>0.17480000000000001</v>
      </c>
    </row>
    <row r="3655" spans="1:5" x14ac:dyDescent="0.25">
      <c r="A3655" s="439"/>
      <c r="B3655" s="449">
        <v>90283</v>
      </c>
      <c r="C3655" s="439" t="s">
        <v>1906</v>
      </c>
      <c r="D3655" s="449" t="s">
        <v>84</v>
      </c>
      <c r="E3655" s="451">
        <v>0.1719</v>
      </c>
    </row>
    <row r="3656" spans="1:5" x14ac:dyDescent="0.25">
      <c r="A3656" s="439"/>
      <c r="B3656" s="449">
        <v>90280</v>
      </c>
      <c r="C3656" s="439" t="s">
        <v>1903</v>
      </c>
      <c r="D3656" s="449" t="s">
        <v>84</v>
      </c>
      <c r="E3656" s="451">
        <v>0.15629999999999999</v>
      </c>
    </row>
    <row r="3657" spans="1:5" x14ac:dyDescent="0.25">
      <c r="A3657" s="439"/>
      <c r="B3657" s="449">
        <v>90284</v>
      </c>
      <c r="C3657" s="439" t="s">
        <v>1907</v>
      </c>
      <c r="D3657" s="449" t="s">
        <v>84</v>
      </c>
      <c r="E3657" s="451">
        <v>0.1525</v>
      </c>
    </row>
    <row r="3658" spans="1:5" x14ac:dyDescent="0.25">
      <c r="A3658" s="439"/>
      <c r="B3658" s="449">
        <v>90281</v>
      </c>
      <c r="C3658" s="439" t="s">
        <v>1904</v>
      </c>
      <c r="D3658" s="449" t="s">
        <v>84</v>
      </c>
      <c r="E3658" s="451">
        <v>0.1298</v>
      </c>
    </row>
    <row r="3659" spans="1:5" x14ac:dyDescent="0.25">
      <c r="A3659" s="439"/>
      <c r="B3659" s="449">
        <v>90285</v>
      </c>
      <c r="C3659" s="439" t="s">
        <v>1908</v>
      </c>
      <c r="D3659" s="449" t="s">
        <v>84</v>
      </c>
      <c r="E3659" s="451">
        <v>0.1268</v>
      </c>
    </row>
    <row r="3660" spans="1:5" x14ac:dyDescent="0.25">
      <c r="A3660" s="439"/>
      <c r="B3660" s="449">
        <v>89994</v>
      </c>
      <c r="C3660" s="439" t="s">
        <v>1899</v>
      </c>
      <c r="D3660" s="449" t="s">
        <v>84</v>
      </c>
      <c r="E3660" s="451">
        <v>0.3553</v>
      </c>
    </row>
    <row r="3661" spans="1:5" x14ac:dyDescent="0.25">
      <c r="A3661" s="439"/>
      <c r="B3661" s="449">
        <v>89995</v>
      </c>
      <c r="C3661" s="439" t="s">
        <v>1900</v>
      </c>
      <c r="D3661" s="449" t="s">
        <v>84</v>
      </c>
      <c r="E3661" s="451">
        <v>0.42230000000000001</v>
      </c>
    </row>
    <row r="3662" spans="1:5" x14ac:dyDescent="0.25">
      <c r="A3662" s="439"/>
      <c r="B3662" s="449">
        <v>89993</v>
      </c>
      <c r="C3662" s="439" t="s">
        <v>1898</v>
      </c>
      <c r="D3662" s="449" t="s">
        <v>84</v>
      </c>
      <c r="E3662" s="451">
        <v>0.44219999999999998</v>
      </c>
    </row>
    <row r="3663" spans="1:5" x14ac:dyDescent="0.25">
      <c r="A3663" s="439"/>
      <c r="B3663" s="449">
        <v>99857</v>
      </c>
      <c r="C3663" s="439" t="s">
        <v>14435</v>
      </c>
      <c r="D3663" s="449" t="s">
        <v>73</v>
      </c>
      <c r="E3663" s="451">
        <v>0.43390000000000001</v>
      </c>
    </row>
    <row r="3664" spans="1:5" x14ac:dyDescent="0.25">
      <c r="A3664" s="439"/>
      <c r="B3664" s="449">
        <v>99855</v>
      </c>
      <c r="C3664" s="439" t="s">
        <v>14436</v>
      </c>
      <c r="D3664" s="449" t="s">
        <v>73</v>
      </c>
      <c r="E3664" s="451">
        <v>0.27429999999999999</v>
      </c>
    </row>
    <row r="3665" spans="1:5" x14ac:dyDescent="0.25">
      <c r="A3665" s="439"/>
      <c r="B3665" s="449">
        <v>99862</v>
      </c>
      <c r="C3665" s="439" t="s">
        <v>14437</v>
      </c>
      <c r="D3665" s="449" t="s">
        <v>71</v>
      </c>
      <c r="E3665" s="451">
        <v>0.49170000000000003</v>
      </c>
    </row>
    <row r="3666" spans="1:5" x14ac:dyDescent="0.25">
      <c r="A3666" s="439"/>
      <c r="B3666" s="449">
        <v>99861</v>
      </c>
      <c r="C3666" s="439" t="s">
        <v>14438</v>
      </c>
      <c r="D3666" s="449" t="s">
        <v>71</v>
      </c>
      <c r="E3666" s="451">
        <v>0.69540000000000002</v>
      </c>
    </row>
    <row r="3667" spans="1:5" x14ac:dyDescent="0.25">
      <c r="A3667" s="439"/>
      <c r="B3667" s="449">
        <v>99842</v>
      </c>
      <c r="C3667" s="439" t="s">
        <v>14439</v>
      </c>
      <c r="D3667" s="449" t="s">
        <v>73</v>
      </c>
      <c r="E3667" s="451">
        <v>0.36109999999999998</v>
      </c>
    </row>
    <row r="3668" spans="1:5" x14ac:dyDescent="0.25">
      <c r="A3668" s="439"/>
      <c r="B3668" s="449">
        <v>94276</v>
      </c>
      <c r="C3668" s="439" t="s">
        <v>1465</v>
      </c>
      <c r="D3668" s="449" t="s">
        <v>73</v>
      </c>
      <c r="E3668" s="451">
        <v>0.29310000000000003</v>
      </c>
    </row>
    <row r="3669" spans="1:5" x14ac:dyDescent="0.25">
      <c r="A3669" s="439"/>
      <c r="B3669" s="449">
        <v>94274</v>
      </c>
      <c r="C3669" s="439" t="s">
        <v>1463</v>
      </c>
      <c r="D3669" s="449" t="s">
        <v>73</v>
      </c>
      <c r="E3669" s="451">
        <v>0.28370000000000001</v>
      </c>
    </row>
    <row r="3670" spans="1:5" x14ac:dyDescent="0.25">
      <c r="A3670" s="439"/>
      <c r="B3670" s="449">
        <v>94280</v>
      </c>
      <c r="C3670" s="439" t="s">
        <v>1469</v>
      </c>
      <c r="D3670" s="449" t="s">
        <v>73</v>
      </c>
      <c r="E3670" s="451">
        <v>0.25319999999999998</v>
      </c>
    </row>
    <row r="3671" spans="1:5" x14ac:dyDescent="0.25">
      <c r="A3671" s="439"/>
      <c r="B3671" s="449">
        <v>94278</v>
      </c>
      <c r="C3671" s="439" t="s">
        <v>1467</v>
      </c>
      <c r="D3671" s="449" t="s">
        <v>73</v>
      </c>
      <c r="E3671" s="451">
        <v>0.31509999999999999</v>
      </c>
    </row>
    <row r="3672" spans="1:5" x14ac:dyDescent="0.25">
      <c r="A3672" s="439"/>
      <c r="B3672" s="449">
        <v>94275</v>
      </c>
      <c r="C3672" s="439" t="s">
        <v>1464</v>
      </c>
      <c r="D3672" s="449" t="s">
        <v>73</v>
      </c>
      <c r="E3672" s="451">
        <v>0.24809999999999999</v>
      </c>
    </row>
    <row r="3673" spans="1:5" x14ac:dyDescent="0.25">
      <c r="A3673" s="439"/>
      <c r="B3673" s="449">
        <v>94273</v>
      </c>
      <c r="C3673" s="439" t="s">
        <v>1462</v>
      </c>
      <c r="D3673" s="449" t="s">
        <v>73</v>
      </c>
      <c r="E3673" s="451">
        <v>0.24249999999999999</v>
      </c>
    </row>
    <row r="3674" spans="1:5" x14ac:dyDescent="0.25">
      <c r="A3674" s="439"/>
      <c r="B3674" s="449">
        <v>94279</v>
      </c>
      <c r="C3674" s="439" t="s">
        <v>1468</v>
      </c>
      <c r="D3674" s="449" t="s">
        <v>73</v>
      </c>
      <c r="E3674" s="451">
        <v>0.20860000000000001</v>
      </c>
    </row>
    <row r="3675" spans="1:5" x14ac:dyDescent="0.25">
      <c r="A3675" s="439"/>
      <c r="B3675" s="449">
        <v>94277</v>
      </c>
      <c r="C3675" s="439" t="s">
        <v>1466</v>
      </c>
      <c r="D3675" s="449" t="s">
        <v>73</v>
      </c>
      <c r="E3675" s="451">
        <v>0.26550000000000001</v>
      </c>
    </row>
    <row r="3676" spans="1:5" x14ac:dyDescent="0.25">
      <c r="A3676" s="439"/>
      <c r="B3676" s="449">
        <v>94294</v>
      </c>
      <c r="C3676" s="439" t="s">
        <v>1470</v>
      </c>
      <c r="D3676" s="449" t="s">
        <v>73</v>
      </c>
      <c r="E3676" s="451">
        <v>0.3105</v>
      </c>
    </row>
    <row r="3677" spans="1:5" x14ac:dyDescent="0.25">
      <c r="A3677" s="439"/>
      <c r="B3677" s="449">
        <v>94288</v>
      </c>
      <c r="C3677" s="439" t="s">
        <v>12797</v>
      </c>
      <c r="D3677" s="449" t="s">
        <v>73</v>
      </c>
      <c r="E3677" s="451">
        <v>0.45329999999999998</v>
      </c>
    </row>
    <row r="3678" spans="1:5" x14ac:dyDescent="0.25">
      <c r="A3678" s="439"/>
      <c r="B3678" s="449">
        <v>94282</v>
      </c>
      <c r="C3678" s="439" t="s">
        <v>12798</v>
      </c>
      <c r="D3678" s="449" t="s">
        <v>73</v>
      </c>
      <c r="E3678" s="451">
        <v>0.38200000000000001</v>
      </c>
    </row>
    <row r="3679" spans="1:5" x14ac:dyDescent="0.25">
      <c r="A3679" s="439"/>
      <c r="B3679" s="449">
        <v>94290</v>
      </c>
      <c r="C3679" s="439" t="s">
        <v>12799</v>
      </c>
      <c r="D3679" s="449" t="s">
        <v>73</v>
      </c>
      <c r="E3679" s="451">
        <v>0.36470000000000002</v>
      </c>
    </row>
    <row r="3680" spans="1:5" x14ac:dyDescent="0.25">
      <c r="A3680" s="439"/>
      <c r="B3680" s="449">
        <v>94284</v>
      </c>
      <c r="C3680" s="439" t="s">
        <v>12800</v>
      </c>
      <c r="D3680" s="449" t="s">
        <v>73</v>
      </c>
      <c r="E3680" s="451">
        <v>0.30990000000000001</v>
      </c>
    </row>
    <row r="3681" spans="1:5" x14ac:dyDescent="0.25">
      <c r="A3681" s="439"/>
      <c r="B3681" s="449">
        <v>94292</v>
      </c>
      <c r="C3681" s="439" t="s">
        <v>12801</v>
      </c>
      <c r="D3681" s="449" t="s">
        <v>73</v>
      </c>
      <c r="E3681" s="451">
        <v>0.3115</v>
      </c>
    </row>
    <row r="3682" spans="1:5" x14ac:dyDescent="0.25">
      <c r="A3682" s="439"/>
      <c r="B3682" s="449">
        <v>94286</v>
      </c>
      <c r="C3682" s="439" t="s">
        <v>12802</v>
      </c>
      <c r="D3682" s="449" t="s">
        <v>73</v>
      </c>
      <c r="E3682" s="451">
        <v>0.2853</v>
      </c>
    </row>
    <row r="3683" spans="1:5" x14ac:dyDescent="0.25">
      <c r="A3683" s="439"/>
      <c r="B3683" s="449">
        <v>94287</v>
      </c>
      <c r="C3683" s="439" t="s">
        <v>12803</v>
      </c>
      <c r="D3683" s="449" t="s">
        <v>73</v>
      </c>
      <c r="E3683" s="451">
        <v>0.34560000000000002</v>
      </c>
    </row>
    <row r="3684" spans="1:5" x14ac:dyDescent="0.25">
      <c r="A3684" s="439"/>
      <c r="B3684" s="449">
        <v>94281</v>
      </c>
      <c r="C3684" s="439" t="s">
        <v>12804</v>
      </c>
      <c r="D3684" s="449" t="s">
        <v>73</v>
      </c>
      <c r="E3684" s="451">
        <v>0.27929999999999999</v>
      </c>
    </row>
    <row r="3685" spans="1:5" x14ac:dyDescent="0.25">
      <c r="A3685" s="439"/>
      <c r="B3685" s="449">
        <v>94289</v>
      </c>
      <c r="C3685" s="439" t="s">
        <v>12805</v>
      </c>
      <c r="D3685" s="449" t="s">
        <v>73</v>
      </c>
      <c r="E3685" s="451">
        <v>0.26929999999999998</v>
      </c>
    </row>
    <row r="3686" spans="1:5" x14ac:dyDescent="0.25">
      <c r="A3686" s="439"/>
      <c r="B3686" s="449">
        <v>94283</v>
      </c>
      <c r="C3686" s="439" t="s">
        <v>12806</v>
      </c>
      <c r="D3686" s="449" t="s">
        <v>73</v>
      </c>
      <c r="E3686" s="451">
        <v>0.2261</v>
      </c>
    </row>
    <row r="3687" spans="1:5" x14ac:dyDescent="0.25">
      <c r="A3687" s="439"/>
      <c r="B3687" s="449">
        <v>94291</v>
      </c>
      <c r="C3687" s="439" t="s">
        <v>12807</v>
      </c>
      <c r="D3687" s="449" t="s">
        <v>73</v>
      </c>
      <c r="E3687" s="451">
        <v>0.2288</v>
      </c>
    </row>
    <row r="3688" spans="1:5" x14ac:dyDescent="0.25">
      <c r="A3688" s="439"/>
      <c r="B3688" s="449">
        <v>94285</v>
      </c>
      <c r="C3688" s="439" t="s">
        <v>12808</v>
      </c>
      <c r="D3688" s="449" t="s">
        <v>73</v>
      </c>
      <c r="E3688" s="451">
        <v>0.21890000000000001</v>
      </c>
    </row>
    <row r="3689" spans="1:5" x14ac:dyDescent="0.25">
      <c r="A3689" s="439"/>
      <c r="B3689" s="449">
        <v>94293</v>
      </c>
      <c r="C3689" s="439" t="s">
        <v>12809</v>
      </c>
      <c r="D3689" s="449" t="s">
        <v>73</v>
      </c>
      <c r="E3689" s="451">
        <v>0.2157</v>
      </c>
    </row>
    <row r="3690" spans="1:5" x14ac:dyDescent="0.25">
      <c r="A3690" s="439"/>
      <c r="B3690" s="449">
        <v>94264</v>
      </c>
      <c r="C3690" s="439" t="s">
        <v>12810</v>
      </c>
      <c r="D3690" s="449" t="s">
        <v>73</v>
      </c>
      <c r="E3690" s="451">
        <v>0.53520000000000001</v>
      </c>
    </row>
    <row r="3691" spans="1:5" x14ac:dyDescent="0.25">
      <c r="A3691" s="439"/>
      <c r="B3691" s="449">
        <v>94266</v>
      </c>
      <c r="C3691" s="439" t="s">
        <v>12811</v>
      </c>
      <c r="D3691" s="449" t="s">
        <v>73</v>
      </c>
      <c r="E3691" s="451">
        <v>0.43430000000000002</v>
      </c>
    </row>
    <row r="3692" spans="1:5" x14ac:dyDescent="0.25">
      <c r="A3692" s="439"/>
      <c r="B3692" s="449">
        <v>94263</v>
      </c>
      <c r="C3692" s="439" t="s">
        <v>12812</v>
      </c>
      <c r="D3692" s="449" t="s">
        <v>73</v>
      </c>
      <c r="E3692" s="451">
        <v>0.48349999999999999</v>
      </c>
    </row>
    <row r="3693" spans="1:5" x14ac:dyDescent="0.25">
      <c r="A3693" s="439"/>
      <c r="B3693" s="449">
        <v>94265</v>
      </c>
      <c r="C3693" s="439" t="s">
        <v>12813</v>
      </c>
      <c r="D3693" s="449" t="s">
        <v>73</v>
      </c>
      <c r="E3693" s="451">
        <v>0.37990000000000002</v>
      </c>
    </row>
    <row r="3694" spans="1:5" x14ac:dyDescent="0.25">
      <c r="A3694" s="439"/>
      <c r="B3694" s="449">
        <v>94268</v>
      </c>
      <c r="C3694" s="439" t="s">
        <v>12814</v>
      </c>
      <c r="D3694" s="449" t="s">
        <v>73</v>
      </c>
      <c r="E3694" s="451">
        <v>0.39050000000000001</v>
      </c>
    </row>
    <row r="3695" spans="1:5" x14ac:dyDescent="0.25">
      <c r="A3695" s="439"/>
      <c r="B3695" s="449">
        <v>94270</v>
      </c>
      <c r="C3695" s="439" t="s">
        <v>12815</v>
      </c>
      <c r="D3695" s="449" t="s">
        <v>73</v>
      </c>
      <c r="E3695" s="451">
        <v>0.34200000000000003</v>
      </c>
    </row>
    <row r="3696" spans="1:5" x14ac:dyDescent="0.25">
      <c r="A3696" s="439"/>
      <c r="B3696" s="449">
        <v>94272</v>
      </c>
      <c r="C3696" s="439" t="s">
        <v>12816</v>
      </c>
      <c r="D3696" s="449" t="s">
        <v>73</v>
      </c>
      <c r="E3696" s="451">
        <v>0.34379999999999999</v>
      </c>
    </row>
    <row r="3697" spans="1:5" x14ac:dyDescent="0.25">
      <c r="A3697" s="439"/>
      <c r="B3697" s="449">
        <v>94267</v>
      </c>
      <c r="C3697" s="439" t="s">
        <v>12817</v>
      </c>
      <c r="D3697" s="449" t="s">
        <v>73</v>
      </c>
      <c r="E3697" s="451">
        <v>0.33639999999999998</v>
      </c>
    </row>
    <row r="3698" spans="1:5" x14ac:dyDescent="0.25">
      <c r="A3698" s="439"/>
      <c r="B3698" s="449">
        <v>94269</v>
      </c>
      <c r="C3698" s="439" t="s">
        <v>12818</v>
      </c>
      <c r="D3698" s="449" t="s">
        <v>73</v>
      </c>
      <c r="E3698" s="451">
        <v>0.2848</v>
      </c>
    </row>
    <row r="3699" spans="1:5" x14ac:dyDescent="0.25">
      <c r="A3699" s="439"/>
      <c r="B3699" s="449">
        <v>94271</v>
      </c>
      <c r="C3699" s="439" t="s">
        <v>12819</v>
      </c>
      <c r="D3699" s="449" t="s">
        <v>73</v>
      </c>
      <c r="E3699" s="451">
        <v>0.28170000000000001</v>
      </c>
    </row>
    <row r="3700" spans="1:5" x14ac:dyDescent="0.25">
      <c r="A3700" s="439"/>
      <c r="B3700" s="449">
        <v>97605</v>
      </c>
      <c r="C3700" s="439" t="s">
        <v>5783</v>
      </c>
      <c r="D3700" s="449" t="s">
        <v>60</v>
      </c>
      <c r="E3700" s="451">
        <v>0.18759999999999999</v>
      </c>
    </row>
    <row r="3701" spans="1:5" x14ac:dyDescent="0.25">
      <c r="A3701" s="439"/>
      <c r="B3701" s="449">
        <v>97607</v>
      </c>
      <c r="C3701" s="439" t="s">
        <v>5784</v>
      </c>
      <c r="D3701" s="449" t="s">
        <v>60</v>
      </c>
      <c r="E3701" s="451">
        <v>0.22140000000000001</v>
      </c>
    </row>
    <row r="3702" spans="1:5" x14ac:dyDescent="0.25">
      <c r="A3702" s="439"/>
      <c r="B3702" s="449">
        <v>97599</v>
      </c>
      <c r="C3702" s="439" t="s">
        <v>5776</v>
      </c>
      <c r="D3702" s="449" t="s">
        <v>60</v>
      </c>
      <c r="E3702" s="451">
        <v>0.36420000000000002</v>
      </c>
    </row>
    <row r="3703" spans="1:5" x14ac:dyDescent="0.25">
      <c r="A3703" s="439"/>
      <c r="B3703" s="449">
        <v>103782</v>
      </c>
      <c r="C3703" s="439" t="s">
        <v>5781</v>
      </c>
      <c r="D3703" s="449" t="s">
        <v>60</v>
      </c>
      <c r="E3703" s="451">
        <v>0.63200000000000001</v>
      </c>
    </row>
    <row r="3704" spans="1:5" x14ac:dyDescent="0.25">
      <c r="A3704" s="439"/>
      <c r="B3704" s="449">
        <v>97610</v>
      </c>
      <c r="C3704" s="439" t="s">
        <v>5778</v>
      </c>
      <c r="D3704" s="449" t="s">
        <v>60</v>
      </c>
      <c r="E3704" s="451">
        <v>0.40260000000000001</v>
      </c>
    </row>
    <row r="3705" spans="1:5" x14ac:dyDescent="0.25">
      <c r="A3705" s="439"/>
      <c r="B3705" s="449">
        <v>97609</v>
      </c>
      <c r="C3705" s="439" t="s">
        <v>5777</v>
      </c>
      <c r="D3705" s="449" t="s">
        <v>60</v>
      </c>
      <c r="E3705" s="451">
        <v>0.41930000000000001</v>
      </c>
    </row>
    <row r="3706" spans="1:5" x14ac:dyDescent="0.25">
      <c r="A3706" s="439"/>
      <c r="B3706" s="449">
        <v>105554</v>
      </c>
      <c r="C3706" s="439" t="s">
        <v>5782</v>
      </c>
      <c r="D3706" s="449" t="s">
        <v>60</v>
      </c>
      <c r="E3706" s="451">
        <v>0.59389999999999998</v>
      </c>
    </row>
    <row r="3707" spans="1:5" x14ac:dyDescent="0.25">
      <c r="A3707" s="439"/>
      <c r="B3707" s="449">
        <v>100903</v>
      </c>
      <c r="C3707" s="439" t="s">
        <v>5780</v>
      </c>
      <c r="D3707" s="449" t="s">
        <v>60</v>
      </c>
      <c r="E3707" s="451">
        <v>0.45839999999999997</v>
      </c>
    </row>
    <row r="3708" spans="1:5" x14ac:dyDescent="0.25">
      <c r="A3708" s="439"/>
      <c r="B3708" s="449">
        <v>100902</v>
      </c>
      <c r="C3708" s="439" t="s">
        <v>5779</v>
      </c>
      <c r="D3708" s="449" t="s">
        <v>60</v>
      </c>
      <c r="E3708" s="451">
        <v>0.499</v>
      </c>
    </row>
    <row r="3709" spans="1:5" x14ac:dyDescent="0.25">
      <c r="A3709" s="439"/>
      <c r="B3709" s="449">
        <v>97595</v>
      </c>
      <c r="C3709" s="439" t="s">
        <v>5772</v>
      </c>
      <c r="D3709" s="449" t="s">
        <v>60</v>
      </c>
      <c r="E3709" s="451">
        <v>0.25209999999999999</v>
      </c>
    </row>
    <row r="3710" spans="1:5" x14ac:dyDescent="0.25">
      <c r="A3710" s="439"/>
      <c r="B3710" s="449">
        <v>97597</v>
      </c>
      <c r="C3710" s="439" t="s">
        <v>5774</v>
      </c>
      <c r="D3710" s="449" t="s">
        <v>60</v>
      </c>
      <c r="E3710" s="451">
        <v>0.26229999999999998</v>
      </c>
    </row>
    <row r="3711" spans="1:5" x14ac:dyDescent="0.25">
      <c r="A3711" s="439"/>
      <c r="B3711" s="449">
        <v>97596</v>
      </c>
      <c r="C3711" s="439" t="s">
        <v>5773</v>
      </c>
      <c r="D3711" s="449" t="s">
        <v>60</v>
      </c>
      <c r="E3711" s="451">
        <v>0.3528</v>
      </c>
    </row>
    <row r="3712" spans="1:5" x14ac:dyDescent="0.25">
      <c r="A3712" s="439"/>
      <c r="B3712" s="449">
        <v>97598</v>
      </c>
      <c r="C3712" s="439" t="s">
        <v>5775</v>
      </c>
      <c r="D3712" s="449" t="s">
        <v>60</v>
      </c>
      <c r="E3712" s="451">
        <v>0.27660000000000001</v>
      </c>
    </row>
    <row r="3713" spans="1:5" x14ac:dyDescent="0.25">
      <c r="A3713" s="439"/>
      <c r="B3713" s="449">
        <v>98562</v>
      </c>
      <c r="C3713" s="439" t="s">
        <v>2058</v>
      </c>
      <c r="D3713" s="449" t="s">
        <v>71</v>
      </c>
      <c r="E3713" s="451">
        <v>0.6946</v>
      </c>
    </row>
    <row r="3714" spans="1:5" x14ac:dyDescent="0.25">
      <c r="A3714" s="439"/>
      <c r="B3714" s="449">
        <v>98555</v>
      </c>
      <c r="C3714" s="439" t="s">
        <v>2059</v>
      </c>
      <c r="D3714" s="449" t="s">
        <v>71</v>
      </c>
      <c r="E3714" s="451">
        <v>0.65700000000000003</v>
      </c>
    </row>
    <row r="3715" spans="1:5" x14ac:dyDescent="0.25">
      <c r="A3715" s="439"/>
      <c r="B3715" s="449">
        <v>98556</v>
      </c>
      <c r="C3715" s="439" t="s">
        <v>5664</v>
      </c>
      <c r="D3715" s="449" t="s">
        <v>71</v>
      </c>
      <c r="E3715" s="451">
        <v>0.58189999999999997</v>
      </c>
    </row>
    <row r="3716" spans="1:5" x14ac:dyDescent="0.25">
      <c r="A3716" s="439"/>
      <c r="B3716" s="449">
        <v>98557</v>
      </c>
      <c r="C3716" s="439" t="s">
        <v>2066</v>
      </c>
      <c r="D3716" s="449" t="s">
        <v>71</v>
      </c>
      <c r="E3716" s="451">
        <v>0.32869999999999999</v>
      </c>
    </row>
    <row r="3717" spans="1:5" x14ac:dyDescent="0.25">
      <c r="A3717" s="439"/>
      <c r="B3717" s="449">
        <v>98547</v>
      </c>
      <c r="C3717" s="439" t="s">
        <v>2063</v>
      </c>
      <c r="D3717" s="449" t="s">
        <v>71</v>
      </c>
      <c r="E3717" s="451">
        <v>0.2429</v>
      </c>
    </row>
    <row r="3718" spans="1:5" x14ac:dyDescent="0.25">
      <c r="A3718" s="439"/>
      <c r="B3718" s="449">
        <v>98546</v>
      </c>
      <c r="C3718" s="439" t="s">
        <v>2062</v>
      </c>
      <c r="D3718" s="449" t="s">
        <v>71</v>
      </c>
      <c r="E3718" s="451">
        <v>0.25569999999999998</v>
      </c>
    </row>
    <row r="3719" spans="1:5" x14ac:dyDescent="0.25">
      <c r="A3719" s="439"/>
      <c r="B3719" s="449">
        <v>98553</v>
      </c>
      <c r="C3719" s="439" t="s">
        <v>2064</v>
      </c>
      <c r="D3719" s="449" t="s">
        <v>71</v>
      </c>
      <c r="E3719" s="451">
        <v>0.1014</v>
      </c>
    </row>
    <row r="3720" spans="1:5" x14ac:dyDescent="0.25">
      <c r="A3720" s="439"/>
      <c r="B3720" s="449">
        <v>98554</v>
      </c>
      <c r="C3720" s="439" t="s">
        <v>2065</v>
      </c>
      <c r="D3720" s="449" t="s">
        <v>71</v>
      </c>
      <c r="E3720" s="451">
        <v>0.42559999999999998</v>
      </c>
    </row>
    <row r="3721" spans="1:5" x14ac:dyDescent="0.25">
      <c r="A3721" s="439"/>
      <c r="B3721" s="449">
        <v>98565</v>
      </c>
      <c r="C3721" s="439" t="s">
        <v>2069</v>
      </c>
      <c r="D3721" s="449" t="s">
        <v>71</v>
      </c>
      <c r="E3721" s="451">
        <v>0.57640000000000002</v>
      </c>
    </row>
    <row r="3722" spans="1:5" x14ac:dyDescent="0.25">
      <c r="A3722" s="439"/>
      <c r="B3722" s="449">
        <v>98567</v>
      </c>
      <c r="C3722" s="439" t="s">
        <v>2071</v>
      </c>
      <c r="D3722" s="449" t="s">
        <v>71</v>
      </c>
      <c r="E3722" s="451">
        <v>0.59260000000000002</v>
      </c>
    </row>
    <row r="3723" spans="1:5" x14ac:dyDescent="0.25">
      <c r="A3723" s="439"/>
      <c r="B3723" s="449">
        <v>98569</v>
      </c>
      <c r="C3723" s="439" t="s">
        <v>2073</v>
      </c>
      <c r="D3723" s="449" t="s">
        <v>71</v>
      </c>
      <c r="E3723" s="451">
        <v>0.60019999999999996</v>
      </c>
    </row>
    <row r="3724" spans="1:5" x14ac:dyDescent="0.25">
      <c r="A3724" s="439"/>
      <c r="B3724" s="449">
        <v>98571</v>
      </c>
      <c r="C3724" s="439" t="s">
        <v>2075</v>
      </c>
      <c r="D3724" s="449" t="s">
        <v>71</v>
      </c>
      <c r="E3724" s="451">
        <v>0.47</v>
      </c>
    </row>
    <row r="3725" spans="1:5" x14ac:dyDescent="0.25">
      <c r="A3725" s="439"/>
      <c r="B3725" s="449">
        <v>98572</v>
      </c>
      <c r="C3725" s="439" t="s">
        <v>2076</v>
      </c>
      <c r="D3725" s="449" t="s">
        <v>71</v>
      </c>
      <c r="E3725" s="451">
        <v>0.47870000000000001</v>
      </c>
    </row>
    <row r="3726" spans="1:5" x14ac:dyDescent="0.25">
      <c r="A3726" s="439"/>
      <c r="B3726" s="449">
        <v>98563</v>
      </c>
      <c r="C3726" s="439" t="s">
        <v>2067</v>
      </c>
      <c r="D3726" s="449" t="s">
        <v>71</v>
      </c>
      <c r="E3726" s="451">
        <v>0.55259999999999998</v>
      </c>
    </row>
    <row r="3727" spans="1:5" x14ac:dyDescent="0.25">
      <c r="A3727" s="439"/>
      <c r="B3727" s="449">
        <v>98564</v>
      </c>
      <c r="C3727" s="439" t="s">
        <v>2068</v>
      </c>
      <c r="D3727" s="449" t="s">
        <v>71</v>
      </c>
      <c r="E3727" s="451">
        <v>0.439</v>
      </c>
    </row>
    <row r="3728" spans="1:5" x14ac:dyDescent="0.25">
      <c r="A3728" s="439"/>
      <c r="B3728" s="449">
        <v>98566</v>
      </c>
      <c r="C3728" s="439" t="s">
        <v>2070</v>
      </c>
      <c r="D3728" s="449" t="s">
        <v>71</v>
      </c>
      <c r="E3728" s="451">
        <v>0.48459999999999998</v>
      </c>
    </row>
    <row r="3729" spans="1:5" x14ac:dyDescent="0.25">
      <c r="A3729" s="439"/>
      <c r="B3729" s="449">
        <v>98568</v>
      </c>
      <c r="C3729" s="439" t="s">
        <v>2072</v>
      </c>
      <c r="D3729" s="449" t="s">
        <v>71</v>
      </c>
      <c r="E3729" s="451">
        <v>0.51470000000000005</v>
      </c>
    </row>
    <row r="3730" spans="1:5" x14ac:dyDescent="0.25">
      <c r="A3730" s="439"/>
      <c r="B3730" s="449">
        <v>98570</v>
      </c>
      <c r="C3730" s="439" t="s">
        <v>2074</v>
      </c>
      <c r="D3730" s="449" t="s">
        <v>71</v>
      </c>
      <c r="E3730" s="451">
        <v>0.53380000000000005</v>
      </c>
    </row>
    <row r="3731" spans="1:5" x14ac:dyDescent="0.25">
      <c r="A3731" s="439"/>
      <c r="B3731" s="449">
        <v>98573</v>
      </c>
      <c r="C3731" s="439" t="s">
        <v>2077</v>
      </c>
      <c r="D3731" s="449" t="s">
        <v>71</v>
      </c>
      <c r="E3731" s="451">
        <v>0.40400000000000003</v>
      </c>
    </row>
    <row r="3732" spans="1:5" x14ac:dyDescent="0.25">
      <c r="A3732" s="439"/>
      <c r="B3732" s="449">
        <v>98576</v>
      </c>
      <c r="C3732" s="439" t="s">
        <v>1965</v>
      </c>
      <c r="D3732" s="449" t="s">
        <v>73</v>
      </c>
      <c r="E3732" s="451">
        <v>4.0899999999999999E-2</v>
      </c>
    </row>
    <row r="3733" spans="1:5" x14ac:dyDescent="0.25">
      <c r="A3733" s="439"/>
      <c r="B3733" s="449">
        <v>98575</v>
      </c>
      <c r="C3733" s="439" t="s">
        <v>1964</v>
      </c>
      <c r="D3733" s="449" t="s">
        <v>73</v>
      </c>
      <c r="E3733" s="451">
        <v>0.62870000000000004</v>
      </c>
    </row>
    <row r="3734" spans="1:5" x14ac:dyDescent="0.25">
      <c r="A3734" s="439"/>
      <c r="B3734" s="449">
        <v>98577</v>
      </c>
      <c r="C3734" s="439" t="s">
        <v>1966</v>
      </c>
      <c r="D3734" s="449" t="s">
        <v>73</v>
      </c>
      <c r="E3734" s="451">
        <v>0.80779999999999996</v>
      </c>
    </row>
    <row r="3735" spans="1:5" x14ac:dyDescent="0.25">
      <c r="A3735" s="439"/>
      <c r="B3735" s="449">
        <v>98558</v>
      </c>
      <c r="C3735" s="439" t="s">
        <v>2060</v>
      </c>
      <c r="D3735" s="449" t="s">
        <v>60</v>
      </c>
      <c r="E3735" s="451">
        <v>0.48620000000000002</v>
      </c>
    </row>
    <row r="3736" spans="1:5" x14ac:dyDescent="0.25">
      <c r="A3736" s="439"/>
      <c r="B3736" s="449">
        <v>98559</v>
      </c>
      <c r="C3736" s="439" t="s">
        <v>2061</v>
      </c>
      <c r="D3736" s="449" t="s">
        <v>73</v>
      </c>
      <c r="E3736" s="451">
        <v>0.40970000000000001</v>
      </c>
    </row>
    <row r="3737" spans="1:5" x14ac:dyDescent="0.25">
      <c r="A3737" s="439"/>
      <c r="B3737" s="449">
        <v>91925</v>
      </c>
      <c r="C3737" s="439" t="s">
        <v>2164</v>
      </c>
      <c r="D3737" s="449" t="s">
        <v>73</v>
      </c>
      <c r="E3737" s="451">
        <v>0.33510000000000001</v>
      </c>
    </row>
    <row r="3738" spans="1:5" x14ac:dyDescent="0.25">
      <c r="A3738" s="439"/>
      <c r="B3738" s="449">
        <v>91924</v>
      </c>
      <c r="C3738" s="439" t="s">
        <v>2163</v>
      </c>
      <c r="D3738" s="449" t="s">
        <v>73</v>
      </c>
      <c r="E3738" s="451">
        <v>0.40260000000000001</v>
      </c>
    </row>
    <row r="3739" spans="1:5" x14ac:dyDescent="0.25">
      <c r="A3739" s="439"/>
      <c r="B3739" s="449">
        <v>91933</v>
      </c>
      <c r="C3739" s="439" t="s">
        <v>2172</v>
      </c>
      <c r="D3739" s="449" t="s">
        <v>73</v>
      </c>
      <c r="E3739" s="451">
        <v>0.2487</v>
      </c>
    </row>
    <row r="3740" spans="1:5" x14ac:dyDescent="0.25">
      <c r="A3740" s="439"/>
      <c r="B3740" s="449">
        <v>91932</v>
      </c>
      <c r="C3740" s="439" t="s">
        <v>2171</v>
      </c>
      <c r="D3740" s="449" t="s">
        <v>73</v>
      </c>
      <c r="E3740" s="451">
        <v>0.23980000000000001</v>
      </c>
    </row>
    <row r="3741" spans="1:5" x14ac:dyDescent="0.25">
      <c r="A3741" s="439"/>
      <c r="B3741" s="449">
        <v>91935</v>
      </c>
      <c r="C3741" s="439" t="s">
        <v>2174</v>
      </c>
      <c r="D3741" s="449" t="s">
        <v>73</v>
      </c>
      <c r="E3741" s="451">
        <v>0.23830000000000001</v>
      </c>
    </row>
    <row r="3742" spans="1:5" x14ac:dyDescent="0.25">
      <c r="A3742" s="439"/>
      <c r="B3742" s="449">
        <v>91934</v>
      </c>
      <c r="C3742" s="439" t="s">
        <v>2173</v>
      </c>
      <c r="D3742" s="449" t="s">
        <v>73</v>
      </c>
      <c r="E3742" s="451">
        <v>0.24940000000000001</v>
      </c>
    </row>
    <row r="3743" spans="1:5" x14ac:dyDescent="0.25">
      <c r="A3743" s="439"/>
      <c r="B3743" s="449">
        <v>91927</v>
      </c>
      <c r="C3743" s="439" t="s">
        <v>2166</v>
      </c>
      <c r="D3743" s="449" t="s">
        <v>73</v>
      </c>
      <c r="E3743" s="451">
        <v>0.315</v>
      </c>
    </row>
    <row r="3744" spans="1:5" x14ac:dyDescent="0.25">
      <c r="A3744" s="439"/>
      <c r="B3744" s="449">
        <v>91926</v>
      </c>
      <c r="C3744" s="439" t="s">
        <v>2165</v>
      </c>
      <c r="D3744" s="449" t="s">
        <v>73</v>
      </c>
      <c r="E3744" s="451">
        <v>0.35320000000000001</v>
      </c>
    </row>
    <row r="3745" spans="1:5" x14ac:dyDescent="0.25">
      <c r="A3745" s="439"/>
      <c r="B3745" s="449">
        <v>91929</v>
      </c>
      <c r="C3745" s="439" t="s">
        <v>2168</v>
      </c>
      <c r="D3745" s="449" t="s">
        <v>73</v>
      </c>
      <c r="E3745" s="451">
        <v>0.2878</v>
      </c>
    </row>
    <row r="3746" spans="1:5" x14ac:dyDescent="0.25">
      <c r="A3746" s="439"/>
      <c r="B3746" s="449">
        <v>91928</v>
      </c>
      <c r="C3746" s="439" t="s">
        <v>2167</v>
      </c>
      <c r="D3746" s="449" t="s">
        <v>73</v>
      </c>
      <c r="E3746" s="451">
        <v>0.30709999999999998</v>
      </c>
    </row>
    <row r="3747" spans="1:5" x14ac:dyDescent="0.25">
      <c r="A3747" s="439"/>
      <c r="B3747" s="449">
        <v>91931</v>
      </c>
      <c r="C3747" s="439" t="s">
        <v>2170</v>
      </c>
      <c r="D3747" s="449" t="s">
        <v>73</v>
      </c>
      <c r="E3747" s="451">
        <v>0.2666</v>
      </c>
    </row>
    <row r="3748" spans="1:5" x14ac:dyDescent="0.25">
      <c r="A3748" s="439"/>
      <c r="B3748" s="449">
        <v>91930</v>
      </c>
      <c r="C3748" s="439" t="s">
        <v>2169</v>
      </c>
      <c r="D3748" s="449" t="s">
        <v>73</v>
      </c>
      <c r="E3748" s="451">
        <v>0.28760000000000002</v>
      </c>
    </row>
    <row r="3749" spans="1:5" x14ac:dyDescent="0.25">
      <c r="A3749" s="439"/>
      <c r="B3749" s="449">
        <v>91937</v>
      </c>
      <c r="C3749" s="439" t="s">
        <v>2186</v>
      </c>
      <c r="D3749" s="449" t="s">
        <v>60</v>
      </c>
      <c r="E3749" s="451">
        <v>0.70599999999999996</v>
      </c>
    </row>
    <row r="3750" spans="1:5" x14ac:dyDescent="0.25">
      <c r="A3750" s="439"/>
      <c r="B3750" s="449">
        <v>92865</v>
      </c>
      <c r="C3750" s="439" t="s">
        <v>2193</v>
      </c>
      <c r="D3750" s="449" t="s">
        <v>60</v>
      </c>
      <c r="E3750" s="451">
        <v>0.77859999999999996</v>
      </c>
    </row>
    <row r="3751" spans="1:5" x14ac:dyDescent="0.25">
      <c r="A3751" s="439"/>
      <c r="B3751" s="449">
        <v>91936</v>
      </c>
      <c r="C3751" s="439" t="s">
        <v>2185</v>
      </c>
      <c r="D3751" s="449" t="s">
        <v>60</v>
      </c>
      <c r="E3751" s="451">
        <v>0.62409999999999999</v>
      </c>
    </row>
    <row r="3752" spans="1:5" x14ac:dyDescent="0.25">
      <c r="A3752" s="439"/>
      <c r="B3752" s="449">
        <v>92867</v>
      </c>
      <c r="C3752" s="439" t="s">
        <v>2195</v>
      </c>
      <c r="D3752" s="449" t="s">
        <v>60</v>
      </c>
      <c r="E3752" s="451">
        <v>0.93520000000000003</v>
      </c>
    </row>
    <row r="3753" spans="1:5" x14ac:dyDescent="0.25">
      <c r="A3753" s="439"/>
      <c r="B3753" s="449">
        <v>91939</v>
      </c>
      <c r="C3753" s="439" t="s">
        <v>2187</v>
      </c>
      <c r="D3753" s="449" t="s">
        <v>60</v>
      </c>
      <c r="E3753" s="451">
        <v>0.90190000000000003</v>
      </c>
    </row>
    <row r="3754" spans="1:5" x14ac:dyDescent="0.25">
      <c r="A3754" s="439"/>
      <c r="B3754" s="449">
        <v>92869</v>
      </c>
      <c r="C3754" s="439" t="s">
        <v>2197</v>
      </c>
      <c r="D3754" s="449" t="s">
        <v>60</v>
      </c>
      <c r="E3754" s="451">
        <v>0.81340000000000001</v>
      </c>
    </row>
    <row r="3755" spans="1:5" x14ac:dyDescent="0.25">
      <c r="A3755" s="439"/>
      <c r="B3755" s="449">
        <v>91941</v>
      </c>
      <c r="C3755" s="439" t="s">
        <v>2189</v>
      </c>
      <c r="D3755" s="449" t="s">
        <v>60</v>
      </c>
      <c r="E3755" s="451">
        <v>0.73509999999999998</v>
      </c>
    </row>
    <row r="3756" spans="1:5" x14ac:dyDescent="0.25">
      <c r="A3756" s="439"/>
      <c r="B3756" s="449">
        <v>92868</v>
      </c>
      <c r="C3756" s="439" t="s">
        <v>2196</v>
      </c>
      <c r="D3756" s="449" t="s">
        <v>60</v>
      </c>
      <c r="E3756" s="451">
        <v>0.88470000000000004</v>
      </c>
    </row>
    <row r="3757" spans="1:5" x14ac:dyDescent="0.25">
      <c r="A3757" s="439"/>
      <c r="B3757" s="449">
        <v>91940</v>
      </c>
      <c r="C3757" s="439" t="s">
        <v>2188</v>
      </c>
      <c r="D3757" s="449" t="s">
        <v>60</v>
      </c>
      <c r="E3757" s="451">
        <v>0.83009999999999995</v>
      </c>
    </row>
    <row r="3758" spans="1:5" x14ac:dyDescent="0.25">
      <c r="A3758" s="439"/>
      <c r="B3758" s="449">
        <v>92870</v>
      </c>
      <c r="C3758" s="439" t="s">
        <v>2198</v>
      </c>
      <c r="D3758" s="449" t="s">
        <v>60</v>
      </c>
      <c r="E3758" s="451">
        <v>0.88500000000000001</v>
      </c>
    </row>
    <row r="3759" spans="1:5" x14ac:dyDescent="0.25">
      <c r="A3759" s="439"/>
      <c r="B3759" s="449">
        <v>91942</v>
      </c>
      <c r="C3759" s="439" t="s">
        <v>2190</v>
      </c>
      <c r="D3759" s="449" t="s">
        <v>60</v>
      </c>
      <c r="E3759" s="451">
        <v>0.83399999999999996</v>
      </c>
    </row>
    <row r="3760" spans="1:5" x14ac:dyDescent="0.25">
      <c r="A3760" s="439"/>
      <c r="B3760" s="449">
        <v>92872</v>
      </c>
      <c r="C3760" s="439" t="s">
        <v>2200</v>
      </c>
      <c r="D3760" s="449" t="s">
        <v>60</v>
      </c>
      <c r="E3760" s="451">
        <v>0.69910000000000005</v>
      </c>
    </row>
    <row r="3761" spans="1:5" x14ac:dyDescent="0.25">
      <c r="A3761" s="439"/>
      <c r="B3761" s="449">
        <v>91944</v>
      </c>
      <c r="C3761" s="439" t="s">
        <v>2192</v>
      </c>
      <c r="D3761" s="449" t="s">
        <v>60</v>
      </c>
      <c r="E3761" s="451">
        <v>0.60260000000000002</v>
      </c>
    </row>
    <row r="3762" spans="1:5" x14ac:dyDescent="0.25">
      <c r="A3762" s="439"/>
      <c r="B3762" s="449">
        <v>92871</v>
      </c>
      <c r="C3762" s="439" t="s">
        <v>2199</v>
      </c>
      <c r="D3762" s="449" t="s">
        <v>60</v>
      </c>
      <c r="E3762" s="451">
        <v>0.80379999999999996</v>
      </c>
    </row>
    <row r="3763" spans="1:5" x14ac:dyDescent="0.25">
      <c r="A3763" s="439"/>
      <c r="B3763" s="449">
        <v>91943</v>
      </c>
      <c r="C3763" s="439" t="s">
        <v>2191</v>
      </c>
      <c r="D3763" s="449" t="s">
        <v>60</v>
      </c>
      <c r="E3763" s="451">
        <v>0.72789999999999999</v>
      </c>
    </row>
    <row r="3764" spans="1:5" x14ac:dyDescent="0.25">
      <c r="A3764" s="439"/>
      <c r="B3764" s="449">
        <v>92866</v>
      </c>
      <c r="C3764" s="439" t="s">
        <v>2194</v>
      </c>
      <c r="D3764" s="449" t="s">
        <v>60</v>
      </c>
      <c r="E3764" s="451">
        <v>0.88529999999999998</v>
      </c>
    </row>
    <row r="3765" spans="1:5" x14ac:dyDescent="0.25">
      <c r="A3765" s="439"/>
      <c r="B3765" s="449">
        <v>91987</v>
      </c>
      <c r="C3765" s="439" t="s">
        <v>2256</v>
      </c>
      <c r="D3765" s="449" t="s">
        <v>60</v>
      </c>
      <c r="E3765" s="451">
        <v>0.49709999999999999</v>
      </c>
    </row>
    <row r="3766" spans="1:5" x14ac:dyDescent="0.25">
      <c r="A3766" s="439"/>
      <c r="B3766" s="449">
        <v>91986</v>
      </c>
      <c r="C3766" s="439" t="s">
        <v>2255</v>
      </c>
      <c r="D3766" s="449" t="s">
        <v>60</v>
      </c>
      <c r="E3766" s="451">
        <v>0.47510000000000002</v>
      </c>
    </row>
    <row r="3767" spans="1:5" x14ac:dyDescent="0.25">
      <c r="A3767" s="439"/>
      <c r="B3767" s="449">
        <v>97559</v>
      </c>
      <c r="C3767" s="439" t="s">
        <v>2160</v>
      </c>
      <c r="D3767" s="449" t="s">
        <v>60</v>
      </c>
      <c r="E3767" s="451">
        <v>0.78879999999999995</v>
      </c>
    </row>
    <row r="3768" spans="1:5" x14ac:dyDescent="0.25">
      <c r="A3768" s="439"/>
      <c r="B3768" s="449">
        <v>97562</v>
      </c>
      <c r="C3768" s="439" t="s">
        <v>2161</v>
      </c>
      <c r="D3768" s="449" t="s">
        <v>60</v>
      </c>
      <c r="E3768" s="451">
        <v>0.74580000000000002</v>
      </c>
    </row>
    <row r="3769" spans="1:5" x14ac:dyDescent="0.25">
      <c r="A3769" s="439"/>
      <c r="B3769" s="449">
        <v>97564</v>
      </c>
      <c r="C3769" s="439" t="s">
        <v>2162</v>
      </c>
      <c r="D3769" s="449" t="s">
        <v>60</v>
      </c>
      <c r="E3769" s="451">
        <v>0.84250000000000003</v>
      </c>
    </row>
    <row r="3770" spans="1:5" x14ac:dyDescent="0.25">
      <c r="A3770" s="439"/>
      <c r="B3770" s="449">
        <v>91889</v>
      </c>
      <c r="C3770" s="439" t="s">
        <v>2127</v>
      </c>
      <c r="D3770" s="449" t="s">
        <v>60</v>
      </c>
      <c r="E3770" s="451">
        <v>0.77559999999999996</v>
      </c>
    </row>
    <row r="3771" spans="1:5" x14ac:dyDescent="0.25">
      <c r="A3771" s="439"/>
      <c r="B3771" s="449">
        <v>91901</v>
      </c>
      <c r="C3771" s="439" t="s">
        <v>2135</v>
      </c>
      <c r="D3771" s="449" t="s">
        <v>60</v>
      </c>
      <c r="E3771" s="451">
        <v>0.72360000000000002</v>
      </c>
    </row>
    <row r="3772" spans="1:5" x14ac:dyDescent="0.25">
      <c r="A3772" s="439"/>
      <c r="B3772" s="449">
        <v>91913</v>
      </c>
      <c r="C3772" s="439" t="s">
        <v>2143</v>
      </c>
      <c r="D3772" s="449" t="s">
        <v>60</v>
      </c>
      <c r="E3772" s="451">
        <v>0.83779999999999999</v>
      </c>
    </row>
    <row r="3773" spans="1:5" x14ac:dyDescent="0.25">
      <c r="A3773" s="439"/>
      <c r="B3773" s="449">
        <v>91892</v>
      </c>
      <c r="C3773" s="439" t="s">
        <v>2129</v>
      </c>
      <c r="D3773" s="449" t="s">
        <v>60</v>
      </c>
      <c r="E3773" s="451">
        <v>0.6673</v>
      </c>
    </row>
    <row r="3774" spans="1:5" x14ac:dyDescent="0.25">
      <c r="A3774" s="439"/>
      <c r="B3774" s="449">
        <v>91904</v>
      </c>
      <c r="C3774" s="439" t="s">
        <v>2137</v>
      </c>
      <c r="D3774" s="449" t="s">
        <v>60</v>
      </c>
      <c r="E3774" s="451">
        <v>0.61180000000000001</v>
      </c>
    </row>
    <row r="3775" spans="1:5" x14ac:dyDescent="0.25">
      <c r="A3775" s="439"/>
      <c r="B3775" s="449">
        <v>91916</v>
      </c>
      <c r="C3775" s="439" t="s">
        <v>2145</v>
      </c>
      <c r="D3775" s="449" t="s">
        <v>60</v>
      </c>
      <c r="E3775" s="451">
        <v>0.74170000000000003</v>
      </c>
    </row>
    <row r="3776" spans="1:5" x14ac:dyDescent="0.25">
      <c r="A3776" s="439"/>
      <c r="B3776" s="449">
        <v>91895</v>
      </c>
      <c r="C3776" s="439" t="s">
        <v>2131</v>
      </c>
      <c r="D3776" s="449" t="s">
        <v>60</v>
      </c>
      <c r="E3776" s="451">
        <v>0.64090000000000003</v>
      </c>
    </row>
    <row r="3777" spans="1:5" x14ac:dyDescent="0.25">
      <c r="A3777" s="439"/>
      <c r="B3777" s="449">
        <v>91907</v>
      </c>
      <c r="C3777" s="439" t="s">
        <v>2139</v>
      </c>
      <c r="D3777" s="449" t="s">
        <v>60</v>
      </c>
      <c r="E3777" s="451">
        <v>0.59309999999999996</v>
      </c>
    </row>
    <row r="3778" spans="1:5" x14ac:dyDescent="0.25">
      <c r="A3778" s="439"/>
      <c r="B3778" s="449">
        <v>91919</v>
      </c>
      <c r="C3778" s="439" t="s">
        <v>2147</v>
      </c>
      <c r="D3778" s="449" t="s">
        <v>60</v>
      </c>
      <c r="E3778" s="451">
        <v>0.70930000000000004</v>
      </c>
    </row>
    <row r="3779" spans="1:5" x14ac:dyDescent="0.25">
      <c r="A3779" s="439"/>
      <c r="B3779" s="449">
        <v>91898</v>
      </c>
      <c r="C3779" s="439" t="s">
        <v>2133</v>
      </c>
      <c r="D3779" s="449" t="s">
        <v>60</v>
      </c>
      <c r="E3779" s="451">
        <v>0.65100000000000002</v>
      </c>
    </row>
    <row r="3780" spans="1:5" x14ac:dyDescent="0.25">
      <c r="A3780" s="439"/>
      <c r="B3780" s="449">
        <v>91910</v>
      </c>
      <c r="C3780" s="439" t="s">
        <v>2141</v>
      </c>
      <c r="D3780" s="449" t="s">
        <v>60</v>
      </c>
      <c r="E3780" s="451">
        <v>0.6119</v>
      </c>
    </row>
    <row r="3781" spans="1:5" x14ac:dyDescent="0.25">
      <c r="A3781" s="439"/>
      <c r="B3781" s="449">
        <v>91922</v>
      </c>
      <c r="C3781" s="439" t="s">
        <v>2149</v>
      </c>
      <c r="D3781" s="449" t="s">
        <v>60</v>
      </c>
      <c r="E3781" s="451">
        <v>0.71009999999999995</v>
      </c>
    </row>
    <row r="3782" spans="1:5" x14ac:dyDescent="0.25">
      <c r="A3782" s="439"/>
      <c r="B3782" s="449">
        <v>91887</v>
      </c>
      <c r="C3782" s="439" t="s">
        <v>2126</v>
      </c>
      <c r="D3782" s="449" t="s">
        <v>60</v>
      </c>
      <c r="E3782" s="451">
        <v>0.75470000000000004</v>
      </c>
    </row>
    <row r="3783" spans="1:5" x14ac:dyDescent="0.25">
      <c r="A3783" s="439"/>
      <c r="B3783" s="449">
        <v>91899</v>
      </c>
      <c r="C3783" s="439" t="s">
        <v>2134</v>
      </c>
      <c r="D3783" s="449" t="s">
        <v>60</v>
      </c>
      <c r="E3783" s="451">
        <v>0.69969999999999999</v>
      </c>
    </row>
    <row r="3784" spans="1:5" x14ac:dyDescent="0.25">
      <c r="A3784" s="439"/>
      <c r="B3784" s="449">
        <v>91911</v>
      </c>
      <c r="C3784" s="439" t="s">
        <v>2142</v>
      </c>
      <c r="D3784" s="449" t="s">
        <v>60</v>
      </c>
      <c r="E3784" s="451">
        <v>0.82130000000000003</v>
      </c>
    </row>
    <row r="3785" spans="1:5" x14ac:dyDescent="0.25">
      <c r="A3785" s="439"/>
      <c r="B3785" s="449">
        <v>91890</v>
      </c>
      <c r="C3785" s="439" t="s">
        <v>2128</v>
      </c>
      <c r="D3785" s="449" t="s">
        <v>60</v>
      </c>
      <c r="E3785" s="451">
        <v>0.77480000000000004</v>
      </c>
    </row>
    <row r="3786" spans="1:5" x14ac:dyDescent="0.25">
      <c r="A3786" s="439"/>
      <c r="B3786" s="449">
        <v>91902</v>
      </c>
      <c r="C3786" s="439" t="s">
        <v>2136</v>
      </c>
      <c r="D3786" s="449" t="s">
        <v>60</v>
      </c>
      <c r="E3786" s="451">
        <v>0.73</v>
      </c>
    </row>
    <row r="3787" spans="1:5" x14ac:dyDescent="0.25">
      <c r="A3787" s="439"/>
      <c r="B3787" s="449">
        <v>91914</v>
      </c>
      <c r="C3787" s="439" t="s">
        <v>2144</v>
      </c>
      <c r="D3787" s="449" t="s">
        <v>60</v>
      </c>
      <c r="E3787" s="451">
        <v>0.83130000000000004</v>
      </c>
    </row>
    <row r="3788" spans="1:5" x14ac:dyDescent="0.25">
      <c r="A3788" s="439"/>
      <c r="B3788" s="449">
        <v>91893</v>
      </c>
      <c r="C3788" s="439" t="s">
        <v>2130</v>
      </c>
      <c r="D3788" s="449" t="s">
        <v>60</v>
      </c>
      <c r="E3788" s="451">
        <v>0.72540000000000004</v>
      </c>
    </row>
    <row r="3789" spans="1:5" x14ac:dyDescent="0.25">
      <c r="A3789" s="439"/>
      <c r="B3789" s="449">
        <v>91905</v>
      </c>
      <c r="C3789" s="439" t="s">
        <v>2138</v>
      </c>
      <c r="D3789" s="449" t="s">
        <v>60</v>
      </c>
      <c r="E3789" s="451">
        <v>0.68330000000000002</v>
      </c>
    </row>
    <row r="3790" spans="1:5" x14ac:dyDescent="0.25">
      <c r="A3790" s="439"/>
      <c r="B3790" s="449">
        <v>91917</v>
      </c>
      <c r="C3790" s="439" t="s">
        <v>2146</v>
      </c>
      <c r="D3790" s="449" t="s">
        <v>60</v>
      </c>
      <c r="E3790" s="451">
        <v>0.78320000000000001</v>
      </c>
    </row>
    <row r="3791" spans="1:5" x14ac:dyDescent="0.25">
      <c r="A3791" s="439"/>
      <c r="B3791" s="449">
        <v>91896</v>
      </c>
      <c r="C3791" s="439" t="s">
        <v>2132</v>
      </c>
      <c r="D3791" s="449" t="s">
        <v>60</v>
      </c>
      <c r="E3791" s="451">
        <v>0.73089999999999999</v>
      </c>
    </row>
    <row r="3792" spans="1:5" x14ac:dyDescent="0.25">
      <c r="A3792" s="439"/>
      <c r="B3792" s="449">
        <v>91908</v>
      </c>
      <c r="C3792" s="439" t="s">
        <v>2140</v>
      </c>
      <c r="D3792" s="449" t="s">
        <v>60</v>
      </c>
      <c r="E3792" s="451">
        <v>0.69650000000000001</v>
      </c>
    </row>
    <row r="3793" spans="1:5" x14ac:dyDescent="0.25">
      <c r="A3793" s="439"/>
      <c r="B3793" s="449">
        <v>91920</v>
      </c>
      <c r="C3793" s="439" t="s">
        <v>2148</v>
      </c>
      <c r="D3793" s="449" t="s">
        <v>60</v>
      </c>
      <c r="E3793" s="451">
        <v>0.78100000000000003</v>
      </c>
    </row>
    <row r="3794" spans="1:5" x14ac:dyDescent="0.25">
      <c r="A3794" s="439"/>
      <c r="B3794" s="449">
        <v>91983</v>
      </c>
      <c r="C3794" s="439" t="s">
        <v>2252</v>
      </c>
      <c r="D3794" s="449" t="s">
        <v>60</v>
      </c>
      <c r="E3794" s="451">
        <v>0.1704</v>
      </c>
    </row>
    <row r="3795" spans="1:5" x14ac:dyDescent="0.25">
      <c r="A3795" s="439"/>
      <c r="B3795" s="449">
        <v>91982</v>
      </c>
      <c r="C3795" s="439" t="s">
        <v>2251</v>
      </c>
      <c r="D3795" s="449" t="s">
        <v>60</v>
      </c>
      <c r="E3795" s="451">
        <v>0.12280000000000001</v>
      </c>
    </row>
    <row r="3796" spans="1:5" x14ac:dyDescent="0.25">
      <c r="A3796" s="439"/>
      <c r="B3796" s="449">
        <v>91833</v>
      </c>
      <c r="C3796" s="439" t="s">
        <v>10805</v>
      </c>
      <c r="D3796" s="449" t="s">
        <v>73</v>
      </c>
      <c r="E3796" s="451">
        <v>0.57440000000000002</v>
      </c>
    </row>
    <row r="3797" spans="1:5" x14ac:dyDescent="0.25">
      <c r="A3797" s="439"/>
      <c r="B3797" s="449">
        <v>91843</v>
      </c>
      <c r="C3797" s="439" t="s">
        <v>2078</v>
      </c>
      <c r="D3797" s="449" t="s">
        <v>73</v>
      </c>
      <c r="E3797" s="451">
        <v>0.42109999999999997</v>
      </c>
    </row>
    <row r="3798" spans="1:5" x14ac:dyDescent="0.25">
      <c r="A3798" s="439"/>
      <c r="B3798" s="449">
        <v>91853</v>
      </c>
      <c r="C3798" s="439" t="s">
        <v>2085</v>
      </c>
      <c r="D3798" s="449" t="s">
        <v>73</v>
      </c>
      <c r="E3798" s="451">
        <v>0.61709999999999998</v>
      </c>
    </row>
    <row r="3799" spans="1:5" x14ac:dyDescent="0.25">
      <c r="A3799" s="439"/>
      <c r="B3799" s="449">
        <v>91835</v>
      </c>
      <c r="C3799" s="439" t="s">
        <v>10806</v>
      </c>
      <c r="D3799" s="449" t="s">
        <v>73</v>
      </c>
      <c r="E3799" s="451">
        <v>0.54430000000000001</v>
      </c>
    </row>
    <row r="3800" spans="1:5" x14ac:dyDescent="0.25">
      <c r="A3800" s="439"/>
      <c r="B3800" s="449">
        <v>91845</v>
      </c>
      <c r="C3800" s="439" t="s">
        <v>2079</v>
      </c>
      <c r="D3800" s="449" t="s">
        <v>73</v>
      </c>
      <c r="E3800" s="451">
        <v>0.38519999999999999</v>
      </c>
    </row>
    <row r="3801" spans="1:5" x14ac:dyDescent="0.25">
      <c r="A3801" s="439"/>
      <c r="B3801" s="449">
        <v>91855</v>
      </c>
      <c r="C3801" s="439" t="s">
        <v>2087</v>
      </c>
      <c r="D3801" s="449" t="s">
        <v>73</v>
      </c>
      <c r="E3801" s="451">
        <v>0.56320000000000003</v>
      </c>
    </row>
    <row r="3802" spans="1:5" x14ac:dyDescent="0.25">
      <c r="A3802" s="439"/>
      <c r="B3802" s="449">
        <v>91837</v>
      </c>
      <c r="C3802" s="439" t="s">
        <v>10807</v>
      </c>
      <c r="D3802" s="449" t="s">
        <v>73</v>
      </c>
      <c r="E3802" s="451">
        <v>0.44740000000000002</v>
      </c>
    </row>
    <row r="3803" spans="1:5" x14ac:dyDescent="0.25">
      <c r="A3803" s="439"/>
      <c r="B3803" s="449">
        <v>91847</v>
      </c>
      <c r="C3803" s="439" t="s">
        <v>2080</v>
      </c>
      <c r="D3803" s="449" t="s">
        <v>73</v>
      </c>
      <c r="E3803" s="451">
        <v>0.2833</v>
      </c>
    </row>
    <row r="3804" spans="1:5" x14ac:dyDescent="0.25">
      <c r="A3804" s="439"/>
      <c r="B3804" s="449">
        <v>91857</v>
      </c>
      <c r="C3804" s="439" t="s">
        <v>2089</v>
      </c>
      <c r="D3804" s="449" t="s">
        <v>73</v>
      </c>
      <c r="E3804" s="451">
        <v>0.4269</v>
      </c>
    </row>
    <row r="3805" spans="1:5" x14ac:dyDescent="0.25">
      <c r="A3805" s="439"/>
      <c r="B3805" s="449">
        <v>91840</v>
      </c>
      <c r="C3805" s="439" t="s">
        <v>10808</v>
      </c>
      <c r="D3805" s="449" t="s">
        <v>73</v>
      </c>
      <c r="E3805" s="451">
        <v>0.56769999999999998</v>
      </c>
    </row>
    <row r="3806" spans="1:5" x14ac:dyDescent="0.25">
      <c r="A3806" s="439"/>
      <c r="B3806" s="449">
        <v>91850</v>
      </c>
      <c r="C3806" s="439" t="s">
        <v>2082</v>
      </c>
      <c r="D3806" s="449" t="s">
        <v>73</v>
      </c>
      <c r="E3806" s="451">
        <v>0.46</v>
      </c>
    </row>
    <row r="3807" spans="1:5" x14ac:dyDescent="0.25">
      <c r="A3807" s="439"/>
      <c r="B3807" s="449">
        <v>91860</v>
      </c>
      <c r="C3807" s="439" t="s">
        <v>2091</v>
      </c>
      <c r="D3807" s="449" t="s">
        <v>73</v>
      </c>
      <c r="E3807" s="451">
        <v>0.59899999999999998</v>
      </c>
    </row>
    <row r="3808" spans="1:5" x14ac:dyDescent="0.25">
      <c r="A3808" s="439"/>
      <c r="B3808" s="449">
        <v>91831</v>
      </c>
      <c r="C3808" s="439" t="s">
        <v>10809</v>
      </c>
      <c r="D3808" s="449" t="s">
        <v>73</v>
      </c>
      <c r="E3808" s="451">
        <v>0.59950000000000003</v>
      </c>
    </row>
    <row r="3809" spans="1:5" x14ac:dyDescent="0.25">
      <c r="A3809" s="439"/>
      <c r="B3809" s="449">
        <v>91852</v>
      </c>
      <c r="C3809" s="439" t="s">
        <v>2084</v>
      </c>
      <c r="D3809" s="449" t="s">
        <v>73</v>
      </c>
      <c r="E3809" s="451">
        <v>0.66379999999999995</v>
      </c>
    </row>
    <row r="3810" spans="1:5" x14ac:dyDescent="0.25">
      <c r="A3810" s="439"/>
      <c r="B3810" s="449">
        <v>91834</v>
      </c>
      <c r="C3810" s="439" t="s">
        <v>10810</v>
      </c>
      <c r="D3810" s="449" t="s">
        <v>73</v>
      </c>
      <c r="E3810" s="451">
        <v>0.60260000000000002</v>
      </c>
    </row>
    <row r="3811" spans="1:5" x14ac:dyDescent="0.25">
      <c r="A3811" s="439"/>
      <c r="B3811" s="449">
        <v>91854</v>
      </c>
      <c r="C3811" s="439" t="s">
        <v>2086</v>
      </c>
      <c r="D3811" s="449" t="s">
        <v>73</v>
      </c>
      <c r="E3811" s="451">
        <v>0.66310000000000002</v>
      </c>
    </row>
    <row r="3812" spans="1:5" x14ac:dyDescent="0.25">
      <c r="A3812" s="439"/>
      <c r="B3812" s="449">
        <v>91836</v>
      </c>
      <c r="C3812" s="439" t="s">
        <v>10811</v>
      </c>
      <c r="D3812" s="449" t="s">
        <v>73</v>
      </c>
      <c r="E3812" s="451">
        <v>0.54159999999999997</v>
      </c>
    </row>
    <row r="3813" spans="1:5" x14ac:dyDescent="0.25">
      <c r="A3813" s="439"/>
      <c r="B3813" s="449">
        <v>91856</v>
      </c>
      <c r="C3813" s="439" t="s">
        <v>2088</v>
      </c>
      <c r="D3813" s="449" t="s">
        <v>73</v>
      </c>
      <c r="E3813" s="451">
        <v>0.56100000000000005</v>
      </c>
    </row>
    <row r="3814" spans="1:5" x14ac:dyDescent="0.25">
      <c r="A3814" s="439"/>
      <c r="B3814" s="449">
        <v>91839</v>
      </c>
      <c r="C3814" s="439" t="s">
        <v>10812</v>
      </c>
      <c r="D3814" s="449" t="s">
        <v>73</v>
      </c>
      <c r="E3814" s="451">
        <v>0.60829999999999995</v>
      </c>
    </row>
    <row r="3815" spans="1:5" x14ac:dyDescent="0.25">
      <c r="A3815" s="439"/>
      <c r="B3815" s="449">
        <v>91849</v>
      </c>
      <c r="C3815" s="439" t="s">
        <v>2081</v>
      </c>
      <c r="D3815" s="449" t="s">
        <v>73</v>
      </c>
      <c r="E3815" s="451">
        <v>0.51749999999999996</v>
      </c>
    </row>
    <row r="3816" spans="1:5" x14ac:dyDescent="0.25">
      <c r="A3816" s="439"/>
      <c r="B3816" s="449">
        <v>91859</v>
      </c>
      <c r="C3816" s="439" t="s">
        <v>2090</v>
      </c>
      <c r="D3816" s="449" t="s">
        <v>73</v>
      </c>
      <c r="E3816" s="451">
        <v>0.67020000000000002</v>
      </c>
    </row>
    <row r="3817" spans="1:5" x14ac:dyDescent="0.25">
      <c r="A3817" s="439"/>
      <c r="B3817" s="449">
        <v>91841</v>
      </c>
      <c r="C3817" s="439" t="s">
        <v>10813</v>
      </c>
      <c r="D3817" s="449" t="s">
        <v>73</v>
      </c>
      <c r="E3817" s="451">
        <v>0.59230000000000005</v>
      </c>
    </row>
    <row r="3818" spans="1:5" x14ac:dyDescent="0.25">
      <c r="A3818" s="439"/>
      <c r="B3818" s="449">
        <v>91851</v>
      </c>
      <c r="C3818" s="439" t="s">
        <v>2083</v>
      </c>
      <c r="D3818" s="449" t="s">
        <v>73</v>
      </c>
      <c r="E3818" s="451">
        <v>0.50090000000000001</v>
      </c>
    </row>
    <row r="3819" spans="1:5" x14ac:dyDescent="0.25">
      <c r="A3819" s="439"/>
      <c r="B3819" s="449">
        <v>91861</v>
      </c>
      <c r="C3819" s="439" t="s">
        <v>2092</v>
      </c>
      <c r="D3819" s="449" t="s">
        <v>73</v>
      </c>
      <c r="E3819" s="451">
        <v>0.6381</v>
      </c>
    </row>
    <row r="3820" spans="1:5" x14ac:dyDescent="0.25">
      <c r="A3820" s="439"/>
      <c r="B3820" s="449">
        <v>91862</v>
      </c>
      <c r="C3820" s="439" t="s">
        <v>2093</v>
      </c>
      <c r="D3820" s="449" t="s">
        <v>73</v>
      </c>
      <c r="E3820" s="451">
        <v>0.50219999999999998</v>
      </c>
    </row>
    <row r="3821" spans="1:5" x14ac:dyDescent="0.25">
      <c r="A3821" s="439"/>
      <c r="B3821" s="449">
        <v>91866</v>
      </c>
      <c r="C3821" s="439" t="s">
        <v>2097</v>
      </c>
      <c r="D3821" s="449" t="s">
        <v>73</v>
      </c>
      <c r="E3821" s="451">
        <v>0.43280000000000002</v>
      </c>
    </row>
    <row r="3822" spans="1:5" x14ac:dyDescent="0.25">
      <c r="A3822" s="439"/>
      <c r="B3822" s="449">
        <v>91870</v>
      </c>
      <c r="C3822" s="439" t="s">
        <v>2101</v>
      </c>
      <c r="D3822" s="449" t="s">
        <v>73</v>
      </c>
      <c r="E3822" s="451">
        <v>0.61019999999999996</v>
      </c>
    </row>
    <row r="3823" spans="1:5" x14ac:dyDescent="0.25">
      <c r="A3823" s="439"/>
      <c r="B3823" s="449">
        <v>91863</v>
      </c>
      <c r="C3823" s="439" t="s">
        <v>2094</v>
      </c>
      <c r="D3823" s="449" t="s">
        <v>73</v>
      </c>
      <c r="E3823" s="451">
        <v>0.47849999999999998</v>
      </c>
    </row>
    <row r="3824" spans="1:5" x14ac:dyDescent="0.25">
      <c r="A3824" s="439"/>
      <c r="B3824" s="449">
        <v>91867</v>
      </c>
      <c r="C3824" s="439" t="s">
        <v>2098</v>
      </c>
      <c r="D3824" s="449" t="s">
        <v>73</v>
      </c>
      <c r="E3824" s="451">
        <v>0.41920000000000002</v>
      </c>
    </row>
    <row r="3825" spans="1:5" x14ac:dyDescent="0.25">
      <c r="A3825" s="439"/>
      <c r="B3825" s="449">
        <v>91871</v>
      </c>
      <c r="C3825" s="439" t="s">
        <v>2102</v>
      </c>
      <c r="D3825" s="449" t="s">
        <v>73</v>
      </c>
      <c r="E3825" s="451">
        <v>0.57730000000000004</v>
      </c>
    </row>
    <row r="3826" spans="1:5" x14ac:dyDescent="0.25">
      <c r="A3826" s="439"/>
      <c r="B3826" s="449">
        <v>91864</v>
      </c>
      <c r="C3826" s="439" t="s">
        <v>2095</v>
      </c>
      <c r="D3826" s="449" t="s">
        <v>73</v>
      </c>
      <c r="E3826" s="451">
        <v>0.40699999999999997</v>
      </c>
    </row>
    <row r="3827" spans="1:5" x14ac:dyDescent="0.25">
      <c r="A3827" s="439"/>
      <c r="B3827" s="449">
        <v>91868</v>
      </c>
      <c r="C3827" s="439" t="s">
        <v>2099</v>
      </c>
      <c r="D3827" s="449" t="s">
        <v>73</v>
      </c>
      <c r="E3827" s="451">
        <v>0.3594</v>
      </c>
    </row>
    <row r="3828" spans="1:5" x14ac:dyDescent="0.25">
      <c r="A3828" s="439"/>
      <c r="B3828" s="449">
        <v>91872</v>
      </c>
      <c r="C3828" s="439" t="s">
        <v>2103</v>
      </c>
      <c r="D3828" s="449" t="s">
        <v>73</v>
      </c>
      <c r="E3828" s="451">
        <v>0.49320000000000003</v>
      </c>
    </row>
    <row r="3829" spans="1:5" x14ac:dyDescent="0.25">
      <c r="A3829" s="439"/>
      <c r="B3829" s="449">
        <v>91865</v>
      </c>
      <c r="C3829" s="439" t="s">
        <v>2096</v>
      </c>
      <c r="D3829" s="449" t="s">
        <v>73</v>
      </c>
      <c r="E3829" s="451">
        <v>0.37530000000000002</v>
      </c>
    </row>
    <row r="3830" spans="1:5" x14ac:dyDescent="0.25">
      <c r="A3830" s="439"/>
      <c r="B3830" s="449">
        <v>91869</v>
      </c>
      <c r="C3830" s="439" t="s">
        <v>2100</v>
      </c>
      <c r="D3830" s="449" t="s">
        <v>73</v>
      </c>
      <c r="E3830" s="451">
        <v>0.33450000000000002</v>
      </c>
    </row>
    <row r="3831" spans="1:5" x14ac:dyDescent="0.25">
      <c r="A3831" s="439"/>
      <c r="B3831" s="449">
        <v>91873</v>
      </c>
      <c r="C3831" s="439" t="s">
        <v>2104</v>
      </c>
      <c r="D3831" s="449" t="s">
        <v>73</v>
      </c>
      <c r="E3831" s="451">
        <v>0.4481</v>
      </c>
    </row>
    <row r="3832" spans="1:5" x14ac:dyDescent="0.25">
      <c r="A3832" s="439"/>
      <c r="B3832" s="449">
        <v>91981</v>
      </c>
      <c r="C3832" s="439" t="s">
        <v>2250</v>
      </c>
      <c r="D3832" s="449" t="s">
        <v>60</v>
      </c>
      <c r="E3832" s="451">
        <v>0.5242</v>
      </c>
    </row>
    <row r="3833" spans="1:5" x14ac:dyDescent="0.25">
      <c r="A3833" s="439"/>
      <c r="B3833" s="449">
        <v>91980</v>
      </c>
      <c r="C3833" s="439" t="s">
        <v>2249</v>
      </c>
      <c r="D3833" s="449" t="s">
        <v>60</v>
      </c>
      <c r="E3833" s="451">
        <v>0.51060000000000005</v>
      </c>
    </row>
    <row r="3834" spans="1:5" x14ac:dyDescent="0.25">
      <c r="A3834" s="439"/>
      <c r="B3834" s="449">
        <v>91979</v>
      </c>
      <c r="C3834" s="439" t="s">
        <v>2248</v>
      </c>
      <c r="D3834" s="449" t="s">
        <v>60</v>
      </c>
      <c r="E3834" s="451">
        <v>0.51090000000000002</v>
      </c>
    </row>
    <row r="3835" spans="1:5" x14ac:dyDescent="0.25">
      <c r="A3835" s="439"/>
      <c r="B3835" s="449">
        <v>91978</v>
      </c>
      <c r="C3835" s="439" t="s">
        <v>2247</v>
      </c>
      <c r="D3835" s="449" t="s">
        <v>60</v>
      </c>
      <c r="E3835" s="451">
        <v>0.49409999999999998</v>
      </c>
    </row>
    <row r="3836" spans="1:5" x14ac:dyDescent="0.25">
      <c r="A3836" s="439"/>
      <c r="B3836" s="449">
        <v>92029</v>
      </c>
      <c r="C3836" s="439" t="s">
        <v>2298</v>
      </c>
      <c r="D3836" s="449" t="s">
        <v>60</v>
      </c>
      <c r="E3836" s="451">
        <v>0.60409999999999997</v>
      </c>
    </row>
    <row r="3837" spans="1:5" x14ac:dyDescent="0.25">
      <c r="A3837" s="439"/>
      <c r="B3837" s="449">
        <v>92028</v>
      </c>
      <c r="C3837" s="439" t="s">
        <v>2297</v>
      </c>
      <c r="D3837" s="449" t="s">
        <v>60</v>
      </c>
      <c r="E3837" s="451">
        <v>0.61180000000000001</v>
      </c>
    </row>
    <row r="3838" spans="1:5" x14ac:dyDescent="0.25">
      <c r="A3838" s="439"/>
      <c r="B3838" s="449">
        <v>92031</v>
      </c>
      <c r="C3838" s="439" t="s">
        <v>2300</v>
      </c>
      <c r="D3838" s="449" t="s">
        <v>60</v>
      </c>
      <c r="E3838" s="451">
        <v>0.60309999999999997</v>
      </c>
    </row>
    <row r="3839" spans="1:5" x14ac:dyDescent="0.25">
      <c r="A3839" s="439"/>
      <c r="B3839" s="449">
        <v>92030</v>
      </c>
      <c r="C3839" s="439" t="s">
        <v>2299</v>
      </c>
      <c r="D3839" s="449" t="s">
        <v>60</v>
      </c>
      <c r="E3839" s="451">
        <v>0.60819999999999996</v>
      </c>
    </row>
    <row r="3840" spans="1:5" x14ac:dyDescent="0.25">
      <c r="A3840" s="439"/>
      <c r="B3840" s="449">
        <v>91955</v>
      </c>
      <c r="C3840" s="439" t="s">
        <v>2224</v>
      </c>
      <c r="D3840" s="449" t="s">
        <v>60</v>
      </c>
      <c r="E3840" s="451">
        <v>0.60580000000000001</v>
      </c>
    </row>
    <row r="3841" spans="1:5" x14ac:dyDescent="0.25">
      <c r="A3841" s="439"/>
      <c r="B3841" s="449">
        <v>91954</v>
      </c>
      <c r="C3841" s="439" t="s">
        <v>2223</v>
      </c>
      <c r="D3841" s="449" t="s">
        <v>60</v>
      </c>
      <c r="E3841" s="451">
        <v>0.62060000000000004</v>
      </c>
    </row>
    <row r="3842" spans="1:5" x14ac:dyDescent="0.25">
      <c r="A3842" s="439"/>
      <c r="B3842" s="449">
        <v>92033</v>
      </c>
      <c r="C3842" s="439" t="s">
        <v>2302</v>
      </c>
      <c r="D3842" s="449" t="s">
        <v>60</v>
      </c>
      <c r="E3842" s="451">
        <v>0.59389999999999998</v>
      </c>
    </row>
    <row r="3843" spans="1:5" x14ac:dyDescent="0.25">
      <c r="A3843" s="439"/>
      <c r="B3843" s="449">
        <v>92032</v>
      </c>
      <c r="C3843" s="439" t="s">
        <v>2301</v>
      </c>
      <c r="D3843" s="449" t="s">
        <v>60</v>
      </c>
      <c r="E3843" s="451">
        <v>0.59740000000000004</v>
      </c>
    </row>
    <row r="3844" spans="1:5" x14ac:dyDescent="0.25">
      <c r="A3844" s="439"/>
      <c r="B3844" s="449">
        <v>91961</v>
      </c>
      <c r="C3844" s="439" t="s">
        <v>2230</v>
      </c>
      <c r="D3844" s="449" t="s">
        <v>60</v>
      </c>
      <c r="E3844" s="451">
        <v>0.5917</v>
      </c>
    </row>
    <row r="3845" spans="1:5" x14ac:dyDescent="0.25">
      <c r="A3845" s="439"/>
      <c r="B3845" s="449">
        <v>91960</v>
      </c>
      <c r="C3845" s="439" t="s">
        <v>2229</v>
      </c>
      <c r="D3845" s="449" t="s">
        <v>60</v>
      </c>
      <c r="E3845" s="451">
        <v>0.59619999999999995</v>
      </c>
    </row>
    <row r="3846" spans="1:5" x14ac:dyDescent="0.25">
      <c r="A3846" s="439"/>
      <c r="B3846" s="449">
        <v>91969</v>
      </c>
      <c r="C3846" s="439" t="s">
        <v>2238</v>
      </c>
      <c r="D3846" s="449" t="s">
        <v>60</v>
      </c>
      <c r="E3846" s="451">
        <v>0.58499999999999996</v>
      </c>
    </row>
    <row r="3847" spans="1:5" x14ac:dyDescent="0.25">
      <c r="A3847" s="439"/>
      <c r="B3847" s="449">
        <v>91968</v>
      </c>
      <c r="C3847" s="439" t="s">
        <v>2237</v>
      </c>
      <c r="D3847" s="449" t="s">
        <v>60</v>
      </c>
      <c r="E3847" s="451">
        <v>0.58709999999999996</v>
      </c>
    </row>
    <row r="3848" spans="1:5" x14ac:dyDescent="0.25">
      <c r="A3848" s="439"/>
      <c r="B3848" s="449">
        <v>91985</v>
      </c>
      <c r="C3848" s="439" t="s">
        <v>2254</v>
      </c>
      <c r="D3848" s="449" t="s">
        <v>60</v>
      </c>
      <c r="E3848" s="451">
        <v>0.62019999999999997</v>
      </c>
    </row>
    <row r="3849" spans="1:5" x14ac:dyDescent="0.25">
      <c r="A3849" s="439"/>
      <c r="B3849" s="449">
        <v>91984</v>
      </c>
      <c r="C3849" s="439" t="s">
        <v>2253</v>
      </c>
      <c r="D3849" s="449" t="s">
        <v>60</v>
      </c>
      <c r="E3849" s="451">
        <v>0.65039999999999998</v>
      </c>
    </row>
    <row r="3850" spans="1:5" x14ac:dyDescent="0.25">
      <c r="A3850" s="439"/>
      <c r="B3850" s="449">
        <v>91989</v>
      </c>
      <c r="C3850" s="439" t="s">
        <v>2258</v>
      </c>
      <c r="D3850" s="449" t="s">
        <v>60</v>
      </c>
      <c r="E3850" s="451">
        <v>0.53890000000000005</v>
      </c>
    </row>
    <row r="3851" spans="1:5" x14ac:dyDescent="0.25">
      <c r="A3851" s="439"/>
      <c r="B3851" s="449">
        <v>91988</v>
      </c>
      <c r="C3851" s="439" t="s">
        <v>2257</v>
      </c>
      <c r="D3851" s="449" t="s">
        <v>60</v>
      </c>
      <c r="E3851" s="451">
        <v>0.5222</v>
      </c>
    </row>
    <row r="3852" spans="1:5" x14ac:dyDescent="0.25">
      <c r="A3852" s="439"/>
      <c r="B3852" s="449">
        <v>92023</v>
      </c>
      <c r="C3852" s="439" t="s">
        <v>2292</v>
      </c>
      <c r="D3852" s="449" t="s">
        <v>60</v>
      </c>
      <c r="E3852" s="451">
        <v>0.59740000000000004</v>
      </c>
    </row>
    <row r="3853" spans="1:5" x14ac:dyDescent="0.25">
      <c r="A3853" s="439"/>
      <c r="B3853" s="449">
        <v>92022</v>
      </c>
      <c r="C3853" s="439" t="s">
        <v>2291</v>
      </c>
      <c r="D3853" s="449" t="s">
        <v>60</v>
      </c>
      <c r="E3853" s="451">
        <v>0.60450000000000004</v>
      </c>
    </row>
    <row r="3854" spans="1:5" x14ac:dyDescent="0.25">
      <c r="A3854" s="439"/>
      <c r="B3854" s="449">
        <v>92025</v>
      </c>
      <c r="C3854" s="439" t="s">
        <v>2294</v>
      </c>
      <c r="D3854" s="449" t="s">
        <v>60</v>
      </c>
      <c r="E3854" s="451">
        <v>0.59850000000000003</v>
      </c>
    </row>
    <row r="3855" spans="1:5" x14ac:dyDescent="0.25">
      <c r="A3855" s="439"/>
      <c r="B3855" s="449">
        <v>92024</v>
      </c>
      <c r="C3855" s="439" t="s">
        <v>2293</v>
      </c>
      <c r="D3855" s="449" t="s">
        <v>60</v>
      </c>
      <c r="E3855" s="451">
        <v>0.60340000000000005</v>
      </c>
    </row>
    <row r="3856" spans="1:5" x14ac:dyDescent="0.25">
      <c r="A3856" s="439"/>
      <c r="B3856" s="449">
        <v>91957</v>
      </c>
      <c r="C3856" s="439" t="s">
        <v>2226</v>
      </c>
      <c r="D3856" s="449" t="s">
        <v>60</v>
      </c>
      <c r="E3856" s="451">
        <v>0.58360000000000001</v>
      </c>
    </row>
    <row r="3857" spans="1:5" x14ac:dyDescent="0.25">
      <c r="A3857" s="439"/>
      <c r="B3857" s="449">
        <v>91956</v>
      </c>
      <c r="C3857" s="439" t="s">
        <v>2225</v>
      </c>
      <c r="D3857" s="449" t="s">
        <v>60</v>
      </c>
      <c r="E3857" s="451">
        <v>0.5867</v>
      </c>
    </row>
    <row r="3858" spans="1:5" x14ac:dyDescent="0.25">
      <c r="A3858" s="439"/>
      <c r="B3858" s="449">
        <v>91963</v>
      </c>
      <c r="C3858" s="439" t="s">
        <v>2232</v>
      </c>
      <c r="D3858" s="449" t="s">
        <v>60</v>
      </c>
      <c r="E3858" s="451">
        <v>0.57909999999999995</v>
      </c>
    </row>
    <row r="3859" spans="1:5" x14ac:dyDescent="0.25">
      <c r="A3859" s="439"/>
      <c r="B3859" s="449">
        <v>91962</v>
      </c>
      <c r="C3859" s="439" t="s">
        <v>2231</v>
      </c>
      <c r="D3859" s="449" t="s">
        <v>60</v>
      </c>
      <c r="E3859" s="451">
        <v>0.58030000000000004</v>
      </c>
    </row>
    <row r="3860" spans="1:5" x14ac:dyDescent="0.25">
      <c r="A3860" s="439"/>
      <c r="B3860" s="449">
        <v>91953</v>
      </c>
      <c r="C3860" s="439" t="s">
        <v>2222</v>
      </c>
      <c r="D3860" s="449" t="s">
        <v>60</v>
      </c>
      <c r="E3860" s="451">
        <v>0.59550000000000003</v>
      </c>
    </row>
    <row r="3861" spans="1:5" x14ac:dyDescent="0.25">
      <c r="A3861" s="439"/>
      <c r="B3861" s="449">
        <v>91952</v>
      </c>
      <c r="C3861" s="439" t="s">
        <v>2221</v>
      </c>
      <c r="D3861" s="449" t="s">
        <v>60</v>
      </c>
      <c r="E3861" s="451">
        <v>0.60929999999999995</v>
      </c>
    </row>
    <row r="3862" spans="1:5" x14ac:dyDescent="0.25">
      <c r="A3862" s="439"/>
      <c r="B3862" s="449">
        <v>92035</v>
      </c>
      <c r="C3862" s="439" t="s">
        <v>2304</v>
      </c>
      <c r="D3862" s="449" t="s">
        <v>60</v>
      </c>
      <c r="E3862" s="451">
        <v>0.58860000000000001</v>
      </c>
    </row>
    <row r="3863" spans="1:5" x14ac:dyDescent="0.25">
      <c r="A3863" s="439"/>
      <c r="B3863" s="449">
        <v>92034</v>
      </c>
      <c r="C3863" s="439" t="s">
        <v>2303</v>
      </c>
      <c r="D3863" s="449" t="s">
        <v>60</v>
      </c>
      <c r="E3863" s="451">
        <v>0.59160000000000001</v>
      </c>
    </row>
    <row r="3864" spans="1:5" x14ac:dyDescent="0.25">
      <c r="A3864" s="439"/>
      <c r="B3864" s="449">
        <v>92027</v>
      </c>
      <c r="C3864" s="439" t="s">
        <v>2296</v>
      </c>
      <c r="D3864" s="449" t="s">
        <v>60</v>
      </c>
      <c r="E3864" s="451">
        <v>0.58230000000000004</v>
      </c>
    </row>
    <row r="3865" spans="1:5" x14ac:dyDescent="0.25">
      <c r="A3865" s="439"/>
      <c r="B3865" s="449">
        <v>92026</v>
      </c>
      <c r="C3865" s="439" t="s">
        <v>2295</v>
      </c>
      <c r="D3865" s="449" t="s">
        <v>60</v>
      </c>
      <c r="E3865" s="451">
        <v>0.58440000000000003</v>
      </c>
    </row>
    <row r="3866" spans="1:5" x14ac:dyDescent="0.25">
      <c r="A3866" s="439"/>
      <c r="B3866" s="449">
        <v>91965</v>
      </c>
      <c r="C3866" s="439" t="s">
        <v>2234</v>
      </c>
      <c r="D3866" s="449" t="s">
        <v>60</v>
      </c>
      <c r="E3866" s="451">
        <v>0.57199999999999995</v>
      </c>
    </row>
    <row r="3867" spans="1:5" x14ac:dyDescent="0.25">
      <c r="A3867" s="439"/>
      <c r="B3867" s="449">
        <v>91964</v>
      </c>
      <c r="C3867" s="439" t="s">
        <v>2233</v>
      </c>
      <c r="D3867" s="449" t="s">
        <v>60</v>
      </c>
      <c r="E3867" s="451">
        <v>0.57199999999999995</v>
      </c>
    </row>
    <row r="3868" spans="1:5" x14ac:dyDescent="0.25">
      <c r="A3868" s="439"/>
      <c r="B3868" s="449">
        <v>91973</v>
      </c>
      <c r="C3868" s="439" t="s">
        <v>2242</v>
      </c>
      <c r="D3868" s="449" t="s">
        <v>60</v>
      </c>
      <c r="E3868" s="451">
        <v>0.5524</v>
      </c>
    </row>
    <row r="3869" spans="1:5" x14ac:dyDescent="0.25">
      <c r="A3869" s="439"/>
      <c r="B3869" s="449">
        <v>91972</v>
      </c>
      <c r="C3869" s="439" t="s">
        <v>2241</v>
      </c>
      <c r="D3869" s="449" t="s">
        <v>60</v>
      </c>
      <c r="E3869" s="451">
        <v>0.57310000000000005</v>
      </c>
    </row>
    <row r="3870" spans="1:5" x14ac:dyDescent="0.25">
      <c r="A3870" s="439"/>
      <c r="B3870" s="449">
        <v>91959</v>
      </c>
      <c r="C3870" s="439" t="s">
        <v>2228</v>
      </c>
      <c r="D3870" s="449" t="s">
        <v>60</v>
      </c>
      <c r="E3870" s="451">
        <v>0.57420000000000004</v>
      </c>
    </row>
    <row r="3871" spans="1:5" x14ac:dyDescent="0.25">
      <c r="A3871" s="439"/>
      <c r="B3871" s="449">
        <v>91958</v>
      </c>
      <c r="C3871" s="439" t="s">
        <v>2227</v>
      </c>
      <c r="D3871" s="449" t="s">
        <v>60</v>
      </c>
      <c r="E3871" s="451">
        <v>0.57489999999999997</v>
      </c>
    </row>
    <row r="3872" spans="1:5" x14ac:dyDescent="0.25">
      <c r="A3872" s="439"/>
      <c r="B3872" s="449">
        <v>91971</v>
      </c>
      <c r="C3872" s="439" t="s">
        <v>2240</v>
      </c>
      <c r="D3872" s="449" t="s">
        <v>60</v>
      </c>
      <c r="E3872" s="451">
        <v>0.54490000000000005</v>
      </c>
    </row>
    <row r="3873" spans="1:5" x14ac:dyDescent="0.25">
      <c r="A3873" s="439"/>
      <c r="B3873" s="449">
        <v>91970</v>
      </c>
      <c r="C3873" s="439" t="s">
        <v>2239</v>
      </c>
      <c r="D3873" s="449" t="s">
        <v>60</v>
      </c>
      <c r="E3873" s="451">
        <v>0.56569999999999998</v>
      </c>
    </row>
    <row r="3874" spans="1:5" x14ac:dyDescent="0.25">
      <c r="A3874" s="439"/>
      <c r="B3874" s="449">
        <v>91967</v>
      </c>
      <c r="C3874" s="439" t="s">
        <v>2236</v>
      </c>
      <c r="D3874" s="449" t="s">
        <v>60</v>
      </c>
      <c r="E3874" s="451">
        <v>0.56369999999999998</v>
      </c>
    </row>
    <row r="3875" spans="1:5" x14ac:dyDescent="0.25">
      <c r="A3875" s="439"/>
      <c r="B3875" s="449">
        <v>91966</v>
      </c>
      <c r="C3875" s="439" t="s">
        <v>2235</v>
      </c>
      <c r="D3875" s="449" t="s">
        <v>60</v>
      </c>
      <c r="E3875" s="451">
        <v>0.56189999999999996</v>
      </c>
    </row>
    <row r="3876" spans="1:5" x14ac:dyDescent="0.25">
      <c r="A3876" s="439"/>
      <c r="B3876" s="449">
        <v>91975</v>
      </c>
      <c r="C3876" s="439" t="s">
        <v>2244</v>
      </c>
      <c r="D3876" s="449" t="s">
        <v>60</v>
      </c>
      <c r="E3876" s="451">
        <v>0.53639999999999999</v>
      </c>
    </row>
    <row r="3877" spans="1:5" x14ac:dyDescent="0.25">
      <c r="A3877" s="439"/>
      <c r="B3877" s="449">
        <v>91974</v>
      </c>
      <c r="C3877" s="439" t="s">
        <v>2243</v>
      </c>
      <c r="D3877" s="449" t="s">
        <v>60</v>
      </c>
      <c r="E3877" s="451">
        <v>0.55710000000000004</v>
      </c>
    </row>
    <row r="3878" spans="1:5" x14ac:dyDescent="0.25">
      <c r="A3878" s="439"/>
      <c r="B3878" s="449">
        <v>91977</v>
      </c>
      <c r="C3878" s="439" t="s">
        <v>2246</v>
      </c>
      <c r="D3878" s="449" t="s">
        <v>60</v>
      </c>
      <c r="E3878" s="451">
        <v>0.53580000000000005</v>
      </c>
    </row>
    <row r="3879" spans="1:5" x14ac:dyDescent="0.25">
      <c r="A3879" s="439"/>
      <c r="B3879" s="449">
        <v>91976</v>
      </c>
      <c r="C3879" s="439" t="s">
        <v>2245</v>
      </c>
      <c r="D3879" s="449" t="s">
        <v>60</v>
      </c>
      <c r="E3879" s="451">
        <v>0.54979999999999996</v>
      </c>
    </row>
    <row r="3880" spans="1:5" x14ac:dyDescent="0.25">
      <c r="A3880" s="439"/>
      <c r="B3880" s="449">
        <v>91874</v>
      </c>
      <c r="C3880" s="439" t="s">
        <v>2114</v>
      </c>
      <c r="D3880" s="449" t="s">
        <v>60</v>
      </c>
      <c r="E3880" s="451">
        <v>0.87319999999999998</v>
      </c>
    </row>
    <row r="3881" spans="1:5" x14ac:dyDescent="0.25">
      <c r="A3881" s="439"/>
      <c r="B3881" s="449">
        <v>91878</v>
      </c>
      <c r="C3881" s="439" t="s">
        <v>2118</v>
      </c>
      <c r="D3881" s="449" t="s">
        <v>60</v>
      </c>
      <c r="E3881" s="451">
        <v>0.8397</v>
      </c>
    </row>
    <row r="3882" spans="1:5" x14ac:dyDescent="0.25">
      <c r="A3882" s="439"/>
      <c r="B3882" s="449">
        <v>91882</v>
      </c>
      <c r="C3882" s="439" t="s">
        <v>2122</v>
      </c>
      <c r="D3882" s="449" t="s">
        <v>60</v>
      </c>
      <c r="E3882" s="451">
        <v>0.91159999999999997</v>
      </c>
    </row>
    <row r="3883" spans="1:5" x14ac:dyDescent="0.25">
      <c r="A3883" s="439"/>
      <c r="B3883" s="449">
        <v>91875</v>
      </c>
      <c r="C3883" s="439" t="s">
        <v>2115</v>
      </c>
      <c r="D3883" s="449" t="s">
        <v>60</v>
      </c>
      <c r="E3883" s="451">
        <v>0.84019999999999995</v>
      </c>
    </row>
    <row r="3884" spans="1:5" x14ac:dyDescent="0.25">
      <c r="A3884" s="439"/>
      <c r="B3884" s="449">
        <v>91879</v>
      </c>
      <c r="C3884" s="439" t="s">
        <v>2119</v>
      </c>
      <c r="D3884" s="449" t="s">
        <v>60</v>
      </c>
      <c r="E3884" s="451">
        <v>0.80569999999999997</v>
      </c>
    </row>
    <row r="3885" spans="1:5" x14ac:dyDescent="0.25">
      <c r="A3885" s="439"/>
      <c r="B3885" s="449">
        <v>91884</v>
      </c>
      <c r="C3885" s="439" t="s">
        <v>2123</v>
      </c>
      <c r="D3885" s="449" t="s">
        <v>60</v>
      </c>
      <c r="E3885" s="451">
        <v>0.88319999999999999</v>
      </c>
    </row>
    <row r="3886" spans="1:5" x14ac:dyDescent="0.25">
      <c r="A3886" s="439"/>
      <c r="B3886" s="449">
        <v>91876</v>
      </c>
      <c r="C3886" s="439" t="s">
        <v>2116</v>
      </c>
      <c r="D3886" s="449" t="s">
        <v>60</v>
      </c>
      <c r="E3886" s="451">
        <v>0.8155</v>
      </c>
    </row>
    <row r="3887" spans="1:5" x14ac:dyDescent="0.25">
      <c r="A3887" s="439"/>
      <c r="B3887" s="449">
        <v>91880</v>
      </c>
      <c r="C3887" s="439" t="s">
        <v>2120</v>
      </c>
      <c r="D3887" s="449" t="s">
        <v>60</v>
      </c>
      <c r="E3887" s="451">
        <v>0.78349999999999997</v>
      </c>
    </row>
    <row r="3888" spans="1:5" x14ac:dyDescent="0.25">
      <c r="A3888" s="439"/>
      <c r="B3888" s="449">
        <v>91885</v>
      </c>
      <c r="C3888" s="439" t="s">
        <v>2124</v>
      </c>
      <c r="D3888" s="449" t="s">
        <v>60</v>
      </c>
      <c r="E3888" s="451">
        <v>0.85819999999999996</v>
      </c>
    </row>
    <row r="3889" spans="1:5" x14ac:dyDescent="0.25">
      <c r="A3889" s="439"/>
      <c r="B3889" s="449">
        <v>91877</v>
      </c>
      <c r="C3889" s="439" t="s">
        <v>2117</v>
      </c>
      <c r="D3889" s="449" t="s">
        <v>60</v>
      </c>
      <c r="E3889" s="451">
        <v>0.76770000000000005</v>
      </c>
    </row>
    <row r="3890" spans="1:5" x14ac:dyDescent="0.25">
      <c r="A3890" s="439"/>
      <c r="B3890" s="449">
        <v>91881</v>
      </c>
      <c r="C3890" s="439" t="s">
        <v>2121</v>
      </c>
      <c r="D3890" s="449" t="s">
        <v>60</v>
      </c>
      <c r="E3890" s="451">
        <v>0.73599999999999999</v>
      </c>
    </row>
    <row r="3891" spans="1:5" x14ac:dyDescent="0.25">
      <c r="A3891" s="439"/>
      <c r="B3891" s="449">
        <v>91886</v>
      </c>
      <c r="C3891" s="439" t="s">
        <v>2125</v>
      </c>
      <c r="D3891" s="449" t="s">
        <v>60</v>
      </c>
      <c r="E3891" s="451">
        <v>0.8125</v>
      </c>
    </row>
    <row r="3892" spans="1:5" x14ac:dyDescent="0.25">
      <c r="A3892" s="439"/>
      <c r="B3892" s="449">
        <v>91945</v>
      </c>
      <c r="C3892" s="439" t="s">
        <v>2215</v>
      </c>
      <c r="D3892" s="449" t="s">
        <v>60</v>
      </c>
      <c r="E3892" s="451">
        <v>0.66149999999999998</v>
      </c>
    </row>
    <row r="3893" spans="1:5" x14ac:dyDescent="0.25">
      <c r="A3893" s="439"/>
      <c r="B3893" s="449">
        <v>91947</v>
      </c>
      <c r="C3893" s="439" t="s">
        <v>2217</v>
      </c>
      <c r="D3893" s="449" t="s">
        <v>60</v>
      </c>
      <c r="E3893" s="451">
        <v>0.4874</v>
      </c>
    </row>
    <row r="3894" spans="1:5" x14ac:dyDescent="0.25">
      <c r="A3894" s="439"/>
      <c r="B3894" s="449">
        <v>91946</v>
      </c>
      <c r="C3894" s="439" t="s">
        <v>2216</v>
      </c>
      <c r="D3894" s="449" t="s">
        <v>60</v>
      </c>
      <c r="E3894" s="451">
        <v>0.57199999999999995</v>
      </c>
    </row>
    <row r="3895" spans="1:5" x14ac:dyDescent="0.25">
      <c r="A3895" s="439"/>
      <c r="B3895" s="449">
        <v>91949</v>
      </c>
      <c r="C3895" s="439" t="s">
        <v>2218</v>
      </c>
      <c r="D3895" s="449" t="s">
        <v>60</v>
      </c>
      <c r="E3895" s="451">
        <v>0.55000000000000004</v>
      </c>
    </row>
    <row r="3896" spans="1:5" x14ac:dyDescent="0.25">
      <c r="A3896" s="439"/>
      <c r="B3896" s="449">
        <v>91951</v>
      </c>
      <c r="C3896" s="439" t="s">
        <v>2220</v>
      </c>
      <c r="D3896" s="449" t="s">
        <v>60</v>
      </c>
      <c r="E3896" s="451">
        <v>0.3705</v>
      </c>
    </row>
    <row r="3897" spans="1:5" x14ac:dyDescent="0.25">
      <c r="A3897" s="439"/>
      <c r="B3897" s="449">
        <v>91950</v>
      </c>
      <c r="C3897" s="439" t="s">
        <v>2219</v>
      </c>
      <c r="D3897" s="449" t="s">
        <v>60</v>
      </c>
      <c r="E3897" s="451">
        <v>0.45229999999999998</v>
      </c>
    </row>
    <row r="3898" spans="1:5" x14ac:dyDescent="0.25">
      <c r="A3898" s="439"/>
      <c r="B3898" s="449">
        <v>91992</v>
      </c>
      <c r="C3898" s="439" t="s">
        <v>2261</v>
      </c>
      <c r="D3898" s="449" t="s">
        <v>60</v>
      </c>
      <c r="E3898" s="451">
        <v>0.70679999999999998</v>
      </c>
    </row>
    <row r="3899" spans="1:5" x14ac:dyDescent="0.25">
      <c r="A3899" s="439"/>
      <c r="B3899" s="449">
        <v>91990</v>
      </c>
      <c r="C3899" s="439" t="s">
        <v>2259</v>
      </c>
      <c r="D3899" s="449" t="s">
        <v>60</v>
      </c>
      <c r="E3899" s="451">
        <v>0.75109999999999999</v>
      </c>
    </row>
    <row r="3900" spans="1:5" x14ac:dyDescent="0.25">
      <c r="A3900" s="439"/>
      <c r="B3900" s="449">
        <v>91993</v>
      </c>
      <c r="C3900" s="439" t="s">
        <v>2262</v>
      </c>
      <c r="D3900" s="449" t="s">
        <v>60</v>
      </c>
      <c r="E3900" s="451">
        <v>0.67169999999999996</v>
      </c>
    </row>
    <row r="3901" spans="1:5" x14ac:dyDescent="0.25">
      <c r="A3901" s="439"/>
      <c r="B3901" s="449">
        <v>91991</v>
      </c>
      <c r="C3901" s="439" t="s">
        <v>2260</v>
      </c>
      <c r="D3901" s="449" t="s">
        <v>60</v>
      </c>
      <c r="E3901" s="451">
        <v>0.70240000000000002</v>
      </c>
    </row>
    <row r="3902" spans="1:5" x14ac:dyDescent="0.25">
      <c r="A3902" s="439"/>
      <c r="B3902" s="449">
        <v>92000</v>
      </c>
      <c r="C3902" s="439" t="s">
        <v>2269</v>
      </c>
      <c r="D3902" s="449" t="s">
        <v>60</v>
      </c>
      <c r="E3902" s="451">
        <v>0.58250000000000002</v>
      </c>
    </row>
    <row r="3903" spans="1:5" x14ac:dyDescent="0.25">
      <c r="A3903" s="439"/>
      <c r="B3903" s="449">
        <v>91998</v>
      </c>
      <c r="C3903" s="439" t="s">
        <v>2267</v>
      </c>
      <c r="D3903" s="449" t="s">
        <v>60</v>
      </c>
      <c r="E3903" s="451">
        <v>0.58819999999999995</v>
      </c>
    </row>
    <row r="3904" spans="1:5" x14ac:dyDescent="0.25">
      <c r="A3904" s="439"/>
      <c r="B3904" s="449">
        <v>92001</v>
      </c>
      <c r="C3904" s="439" t="s">
        <v>2270</v>
      </c>
      <c r="D3904" s="449" t="s">
        <v>60</v>
      </c>
      <c r="E3904" s="451">
        <v>0.54220000000000002</v>
      </c>
    </row>
    <row r="3905" spans="1:5" x14ac:dyDescent="0.25">
      <c r="A3905" s="439"/>
      <c r="B3905" s="449">
        <v>91999</v>
      </c>
      <c r="C3905" s="439" t="s">
        <v>2268</v>
      </c>
      <c r="D3905" s="449" t="s">
        <v>60</v>
      </c>
      <c r="E3905" s="451">
        <v>0.52759999999999996</v>
      </c>
    </row>
    <row r="3906" spans="1:5" x14ac:dyDescent="0.25">
      <c r="A3906" s="439"/>
      <c r="B3906" s="449">
        <v>92008</v>
      </c>
      <c r="C3906" s="439" t="s">
        <v>2277</v>
      </c>
      <c r="D3906" s="449" t="s">
        <v>60</v>
      </c>
      <c r="E3906" s="451">
        <v>0.55820000000000003</v>
      </c>
    </row>
    <row r="3907" spans="1:5" x14ac:dyDescent="0.25">
      <c r="A3907" s="439"/>
      <c r="B3907" s="449">
        <v>92006</v>
      </c>
      <c r="C3907" s="439" t="s">
        <v>2275</v>
      </c>
      <c r="D3907" s="449" t="s">
        <v>60</v>
      </c>
      <c r="E3907" s="451">
        <v>0.55420000000000003</v>
      </c>
    </row>
    <row r="3908" spans="1:5" x14ac:dyDescent="0.25">
      <c r="A3908" s="439"/>
      <c r="B3908" s="449">
        <v>92009</v>
      </c>
      <c r="C3908" s="439" t="s">
        <v>2278</v>
      </c>
      <c r="D3908" s="449" t="s">
        <v>60</v>
      </c>
      <c r="E3908" s="451">
        <v>0.50929999999999997</v>
      </c>
    </row>
    <row r="3909" spans="1:5" x14ac:dyDescent="0.25">
      <c r="A3909" s="439"/>
      <c r="B3909" s="449">
        <v>92007</v>
      </c>
      <c r="C3909" s="439" t="s">
        <v>2276</v>
      </c>
      <c r="D3909" s="449" t="s">
        <v>60</v>
      </c>
      <c r="E3909" s="451">
        <v>0.4929</v>
      </c>
    </row>
    <row r="3910" spans="1:5" x14ac:dyDescent="0.25">
      <c r="A3910" s="439"/>
      <c r="B3910" s="449">
        <v>92016</v>
      </c>
      <c r="C3910" s="439" t="s">
        <v>2285</v>
      </c>
      <c r="D3910" s="449" t="s">
        <v>60</v>
      </c>
      <c r="E3910" s="451">
        <v>0.54669999999999996</v>
      </c>
    </row>
    <row r="3911" spans="1:5" x14ac:dyDescent="0.25">
      <c r="A3911" s="439"/>
      <c r="B3911" s="449">
        <v>92014</v>
      </c>
      <c r="C3911" s="439" t="s">
        <v>2283</v>
      </c>
      <c r="D3911" s="449" t="s">
        <v>60</v>
      </c>
      <c r="E3911" s="451">
        <v>0.54159999999999997</v>
      </c>
    </row>
    <row r="3912" spans="1:5" x14ac:dyDescent="0.25">
      <c r="A3912" s="439"/>
      <c r="B3912" s="449">
        <v>92017</v>
      </c>
      <c r="C3912" s="439" t="s">
        <v>2286</v>
      </c>
      <c r="D3912" s="449" t="s">
        <v>60</v>
      </c>
      <c r="E3912" s="451">
        <v>0.49419999999999997</v>
      </c>
    </row>
    <row r="3913" spans="1:5" x14ac:dyDescent="0.25">
      <c r="A3913" s="439"/>
      <c r="B3913" s="449">
        <v>92015</v>
      </c>
      <c r="C3913" s="439" t="s">
        <v>2284</v>
      </c>
      <c r="D3913" s="449" t="s">
        <v>60</v>
      </c>
      <c r="E3913" s="451">
        <v>0.48020000000000002</v>
      </c>
    </row>
    <row r="3914" spans="1:5" x14ac:dyDescent="0.25">
      <c r="A3914" s="439"/>
      <c r="B3914" s="449">
        <v>92019</v>
      </c>
      <c r="C3914" s="439" t="s">
        <v>2288</v>
      </c>
      <c r="D3914" s="449" t="s">
        <v>60</v>
      </c>
      <c r="E3914" s="451">
        <v>0.52259999999999995</v>
      </c>
    </row>
    <row r="3915" spans="1:5" x14ac:dyDescent="0.25">
      <c r="A3915" s="439"/>
      <c r="B3915" s="449">
        <v>92018</v>
      </c>
      <c r="C3915" s="439" t="s">
        <v>2287</v>
      </c>
      <c r="D3915" s="449" t="s">
        <v>60</v>
      </c>
      <c r="E3915" s="451">
        <v>0.53849999999999998</v>
      </c>
    </row>
    <row r="3916" spans="1:5" x14ac:dyDescent="0.25">
      <c r="A3916" s="439"/>
      <c r="B3916" s="449">
        <v>92021</v>
      </c>
      <c r="C3916" s="439" t="s">
        <v>2290</v>
      </c>
      <c r="D3916" s="449" t="s">
        <v>60</v>
      </c>
      <c r="E3916" s="451">
        <v>0.5212</v>
      </c>
    </row>
    <row r="3917" spans="1:5" x14ac:dyDescent="0.25">
      <c r="A3917" s="439"/>
      <c r="B3917" s="449">
        <v>92020</v>
      </c>
      <c r="C3917" s="439" t="s">
        <v>2289</v>
      </c>
      <c r="D3917" s="449" t="s">
        <v>60</v>
      </c>
      <c r="E3917" s="451">
        <v>0.53169999999999995</v>
      </c>
    </row>
    <row r="3918" spans="1:5" x14ac:dyDescent="0.25">
      <c r="A3918" s="439"/>
      <c r="B3918" s="449">
        <v>91996</v>
      </c>
      <c r="C3918" s="439" t="s">
        <v>2265</v>
      </c>
      <c r="D3918" s="449" t="s">
        <v>60</v>
      </c>
      <c r="E3918" s="451">
        <v>0.62670000000000003</v>
      </c>
    </row>
    <row r="3919" spans="1:5" x14ac:dyDescent="0.25">
      <c r="A3919" s="439"/>
      <c r="B3919" s="449">
        <v>91994</v>
      </c>
      <c r="C3919" s="439" t="s">
        <v>2263</v>
      </c>
      <c r="D3919" s="449" t="s">
        <v>60</v>
      </c>
      <c r="E3919" s="451">
        <v>0.65180000000000005</v>
      </c>
    </row>
    <row r="3920" spans="1:5" x14ac:dyDescent="0.25">
      <c r="A3920" s="439"/>
      <c r="B3920" s="449">
        <v>91997</v>
      </c>
      <c r="C3920" s="439" t="s">
        <v>2266</v>
      </c>
      <c r="D3920" s="449" t="s">
        <v>60</v>
      </c>
      <c r="E3920" s="451">
        <v>0.58760000000000001</v>
      </c>
    </row>
    <row r="3921" spans="1:5" x14ac:dyDescent="0.25">
      <c r="A3921" s="439"/>
      <c r="B3921" s="449">
        <v>91995</v>
      </c>
      <c r="C3921" s="439" t="s">
        <v>2264</v>
      </c>
      <c r="D3921" s="449" t="s">
        <v>60</v>
      </c>
      <c r="E3921" s="451">
        <v>0.59409999999999996</v>
      </c>
    </row>
    <row r="3922" spans="1:5" x14ac:dyDescent="0.25">
      <c r="A3922" s="439"/>
      <c r="B3922" s="449">
        <v>92004</v>
      </c>
      <c r="C3922" s="439" t="s">
        <v>2273</v>
      </c>
      <c r="D3922" s="449" t="s">
        <v>60</v>
      </c>
      <c r="E3922" s="451">
        <v>0.61709999999999998</v>
      </c>
    </row>
    <row r="3923" spans="1:5" x14ac:dyDescent="0.25">
      <c r="A3923" s="439"/>
      <c r="B3923" s="449">
        <v>92002</v>
      </c>
      <c r="C3923" s="439" t="s">
        <v>2271</v>
      </c>
      <c r="D3923" s="449" t="s">
        <v>60</v>
      </c>
      <c r="E3923" s="451">
        <v>0.62819999999999998</v>
      </c>
    </row>
    <row r="3924" spans="1:5" x14ac:dyDescent="0.25">
      <c r="A3924" s="439"/>
      <c r="B3924" s="449">
        <v>92005</v>
      </c>
      <c r="C3924" s="439" t="s">
        <v>2274</v>
      </c>
      <c r="D3924" s="449" t="s">
        <v>60</v>
      </c>
      <c r="E3924" s="451">
        <v>0.56969999999999998</v>
      </c>
    </row>
    <row r="3925" spans="1:5" x14ac:dyDescent="0.25">
      <c r="A3925" s="439"/>
      <c r="B3925" s="449">
        <v>92003</v>
      </c>
      <c r="C3925" s="439" t="s">
        <v>2272</v>
      </c>
      <c r="D3925" s="449" t="s">
        <v>60</v>
      </c>
      <c r="E3925" s="451">
        <v>0.56920000000000004</v>
      </c>
    </row>
    <row r="3926" spans="1:5" x14ac:dyDescent="0.25">
      <c r="A3926" s="439"/>
      <c r="B3926" s="449">
        <v>92012</v>
      </c>
      <c r="C3926" s="439" t="s">
        <v>2281</v>
      </c>
      <c r="D3926" s="449" t="s">
        <v>60</v>
      </c>
      <c r="E3926" s="451">
        <v>0.61250000000000004</v>
      </c>
    </row>
    <row r="3927" spans="1:5" x14ac:dyDescent="0.25">
      <c r="A3927" s="439"/>
      <c r="B3927" s="449">
        <v>92010</v>
      </c>
      <c r="C3927" s="439" t="s">
        <v>2279</v>
      </c>
      <c r="D3927" s="449" t="s">
        <v>60</v>
      </c>
      <c r="E3927" s="451">
        <v>0.61929999999999996</v>
      </c>
    </row>
    <row r="3928" spans="1:5" x14ac:dyDescent="0.25">
      <c r="A3928" s="439"/>
      <c r="B3928" s="449">
        <v>92013</v>
      </c>
      <c r="C3928" s="439" t="s">
        <v>2282</v>
      </c>
      <c r="D3928" s="449" t="s">
        <v>60</v>
      </c>
      <c r="E3928" s="451">
        <v>0.5615</v>
      </c>
    </row>
    <row r="3929" spans="1:5" x14ac:dyDescent="0.25">
      <c r="A3929" s="439"/>
      <c r="B3929" s="449">
        <v>92011</v>
      </c>
      <c r="C3929" s="439" t="s">
        <v>2280</v>
      </c>
      <c r="D3929" s="449" t="s">
        <v>60</v>
      </c>
      <c r="E3929" s="451">
        <v>0.55989999999999995</v>
      </c>
    </row>
    <row r="3930" spans="1:5" x14ac:dyDescent="0.25">
      <c r="A3930" s="439"/>
      <c r="B3930" s="449">
        <v>95777</v>
      </c>
      <c r="C3930" s="439" t="s">
        <v>14440</v>
      </c>
      <c r="D3930" s="449" t="s">
        <v>60</v>
      </c>
      <c r="E3930" s="451">
        <v>0.37919999999999998</v>
      </c>
    </row>
    <row r="3931" spans="1:5" x14ac:dyDescent="0.25">
      <c r="A3931" s="439"/>
      <c r="B3931" s="449">
        <v>95780</v>
      </c>
      <c r="C3931" s="439" t="s">
        <v>14441</v>
      </c>
      <c r="D3931" s="449" t="s">
        <v>60</v>
      </c>
      <c r="E3931" s="451">
        <v>0.32850000000000001</v>
      </c>
    </row>
    <row r="3932" spans="1:5" x14ac:dyDescent="0.25">
      <c r="A3932" s="439"/>
      <c r="B3932" s="449">
        <v>95778</v>
      </c>
      <c r="C3932" s="439" t="s">
        <v>14442</v>
      </c>
      <c r="D3932" s="449" t="s">
        <v>60</v>
      </c>
      <c r="E3932" s="451">
        <v>0.42549999999999999</v>
      </c>
    </row>
    <row r="3933" spans="1:5" x14ac:dyDescent="0.25">
      <c r="A3933" s="439"/>
      <c r="B3933" s="449">
        <v>95781</v>
      </c>
      <c r="C3933" s="439" t="s">
        <v>14443</v>
      </c>
      <c r="D3933" s="449" t="s">
        <v>60</v>
      </c>
      <c r="E3933" s="451">
        <v>0.37940000000000002</v>
      </c>
    </row>
    <row r="3934" spans="1:5" x14ac:dyDescent="0.25">
      <c r="A3934" s="439"/>
      <c r="B3934" s="449">
        <v>95782</v>
      </c>
      <c r="C3934" s="439" t="s">
        <v>14444</v>
      </c>
      <c r="D3934" s="449" t="s">
        <v>60</v>
      </c>
      <c r="E3934" s="451">
        <v>0.30380000000000001</v>
      </c>
    </row>
    <row r="3935" spans="1:5" x14ac:dyDescent="0.25">
      <c r="A3935" s="439"/>
      <c r="B3935" s="449">
        <v>95779</v>
      </c>
      <c r="C3935" s="439" t="s">
        <v>14445</v>
      </c>
      <c r="D3935" s="449" t="s">
        <v>60</v>
      </c>
      <c r="E3935" s="451">
        <v>0.41339999999999999</v>
      </c>
    </row>
    <row r="3936" spans="1:5" x14ac:dyDescent="0.25">
      <c r="A3936" s="439"/>
      <c r="B3936" s="449">
        <v>95785</v>
      </c>
      <c r="C3936" s="439" t="s">
        <v>14446</v>
      </c>
      <c r="D3936" s="449" t="s">
        <v>60</v>
      </c>
      <c r="E3936" s="451">
        <v>0.26779999999999998</v>
      </c>
    </row>
    <row r="3937" spans="1:5" x14ac:dyDescent="0.25">
      <c r="A3937" s="439"/>
      <c r="B3937" s="449">
        <v>95787</v>
      </c>
      <c r="C3937" s="439" t="s">
        <v>14447</v>
      </c>
      <c r="D3937" s="449" t="s">
        <v>60</v>
      </c>
      <c r="E3937" s="451">
        <v>0.51639999999999997</v>
      </c>
    </row>
    <row r="3938" spans="1:5" x14ac:dyDescent="0.25">
      <c r="A3938" s="439"/>
      <c r="B3938" s="449">
        <v>95789</v>
      </c>
      <c r="C3938" s="439" t="s">
        <v>14448</v>
      </c>
      <c r="D3938" s="449" t="s">
        <v>60</v>
      </c>
      <c r="E3938" s="451">
        <v>0.41649999999999998</v>
      </c>
    </row>
    <row r="3939" spans="1:5" x14ac:dyDescent="0.25">
      <c r="A3939" s="439"/>
      <c r="B3939" s="449">
        <v>95791</v>
      </c>
      <c r="C3939" s="439" t="s">
        <v>14449</v>
      </c>
      <c r="D3939" s="449" t="s">
        <v>60</v>
      </c>
      <c r="E3939" s="451">
        <v>0.32650000000000001</v>
      </c>
    </row>
    <row r="3940" spans="1:5" x14ac:dyDescent="0.25">
      <c r="A3940" s="439"/>
      <c r="B3940" s="449">
        <v>95795</v>
      </c>
      <c r="C3940" s="439" t="s">
        <v>14450</v>
      </c>
      <c r="D3940" s="449" t="s">
        <v>60</v>
      </c>
      <c r="E3940" s="451">
        <v>0.52410000000000001</v>
      </c>
    </row>
    <row r="3941" spans="1:5" x14ac:dyDescent="0.25">
      <c r="A3941" s="439"/>
      <c r="B3941" s="449">
        <v>95796</v>
      </c>
      <c r="C3941" s="439" t="s">
        <v>14451</v>
      </c>
      <c r="D3941" s="449" t="s">
        <v>60</v>
      </c>
      <c r="E3941" s="451">
        <v>0.41839999999999999</v>
      </c>
    </row>
    <row r="3942" spans="1:5" x14ac:dyDescent="0.25">
      <c r="A3942" s="439"/>
      <c r="B3942" s="449">
        <v>95797</v>
      </c>
      <c r="C3942" s="439" t="s">
        <v>14452</v>
      </c>
      <c r="D3942" s="449" t="s">
        <v>60</v>
      </c>
      <c r="E3942" s="451">
        <v>0.33789999999999998</v>
      </c>
    </row>
    <row r="3943" spans="1:5" x14ac:dyDescent="0.25">
      <c r="A3943" s="439"/>
      <c r="B3943" s="449">
        <v>95801</v>
      </c>
      <c r="C3943" s="439" t="s">
        <v>14453</v>
      </c>
      <c r="D3943" s="449" t="s">
        <v>60</v>
      </c>
      <c r="E3943" s="451">
        <v>0.49349999999999999</v>
      </c>
    </row>
    <row r="3944" spans="1:5" x14ac:dyDescent="0.25">
      <c r="A3944" s="439"/>
      <c r="B3944" s="449">
        <v>95802</v>
      </c>
      <c r="C3944" s="439" t="s">
        <v>14454</v>
      </c>
      <c r="D3944" s="449" t="s">
        <v>60</v>
      </c>
      <c r="E3944" s="451">
        <v>0.46450000000000002</v>
      </c>
    </row>
    <row r="3945" spans="1:5" x14ac:dyDescent="0.25">
      <c r="A3945" s="439"/>
      <c r="B3945" s="449">
        <v>95803</v>
      </c>
      <c r="C3945" s="439" t="s">
        <v>14455</v>
      </c>
      <c r="D3945" s="449" t="s">
        <v>60</v>
      </c>
      <c r="E3945" s="451">
        <v>0.35899999999999999</v>
      </c>
    </row>
    <row r="3946" spans="1:5" x14ac:dyDescent="0.25">
      <c r="A3946" s="439"/>
      <c r="B3946" s="449">
        <v>95804</v>
      </c>
      <c r="C3946" s="439" t="s">
        <v>14456</v>
      </c>
      <c r="D3946" s="449" t="s">
        <v>60</v>
      </c>
      <c r="E3946" s="451">
        <v>0.42030000000000001</v>
      </c>
    </row>
    <row r="3947" spans="1:5" x14ac:dyDescent="0.25">
      <c r="A3947" s="439"/>
      <c r="B3947" s="449">
        <v>95805</v>
      </c>
      <c r="C3947" s="439" t="s">
        <v>14457</v>
      </c>
      <c r="D3947" s="449" t="s">
        <v>60</v>
      </c>
      <c r="E3947" s="451">
        <v>0.42420000000000002</v>
      </c>
    </row>
    <row r="3948" spans="1:5" x14ac:dyDescent="0.25">
      <c r="A3948" s="439"/>
      <c r="B3948" s="449">
        <v>95806</v>
      </c>
      <c r="C3948" s="439" t="s">
        <v>14458</v>
      </c>
      <c r="D3948" s="449" t="s">
        <v>60</v>
      </c>
      <c r="E3948" s="451">
        <v>0.4199</v>
      </c>
    </row>
    <row r="3949" spans="1:5" x14ac:dyDescent="0.25">
      <c r="A3949" s="439"/>
      <c r="B3949" s="449">
        <v>104401</v>
      </c>
      <c r="C3949" s="439" t="s">
        <v>14459</v>
      </c>
      <c r="D3949" s="449" t="s">
        <v>60</v>
      </c>
      <c r="E3949" s="451">
        <v>0.43340000000000001</v>
      </c>
    </row>
    <row r="3950" spans="1:5" x14ac:dyDescent="0.25">
      <c r="A3950" s="439"/>
      <c r="B3950" s="449">
        <v>104402</v>
      </c>
      <c r="C3950" s="439" t="s">
        <v>14460</v>
      </c>
      <c r="D3950" s="449" t="s">
        <v>60</v>
      </c>
      <c r="E3950" s="451">
        <v>0.46739999999999998</v>
      </c>
    </row>
    <row r="3951" spans="1:5" x14ac:dyDescent="0.25">
      <c r="A3951" s="439"/>
      <c r="B3951" s="449">
        <v>104403</v>
      </c>
      <c r="C3951" s="439" t="s">
        <v>14461</v>
      </c>
      <c r="D3951" s="449" t="s">
        <v>60</v>
      </c>
      <c r="E3951" s="451">
        <v>0.42480000000000001</v>
      </c>
    </row>
    <row r="3952" spans="1:5" x14ac:dyDescent="0.25">
      <c r="A3952" s="439"/>
      <c r="B3952" s="449">
        <v>104395</v>
      </c>
      <c r="C3952" s="439" t="s">
        <v>14462</v>
      </c>
      <c r="D3952" s="449" t="s">
        <v>60</v>
      </c>
      <c r="E3952" s="451">
        <v>0.43090000000000001</v>
      </c>
    </row>
    <row r="3953" spans="1:5" x14ac:dyDescent="0.25">
      <c r="A3953" s="439"/>
      <c r="B3953" s="449">
        <v>104396</v>
      </c>
      <c r="C3953" s="439" t="s">
        <v>14463</v>
      </c>
      <c r="D3953" s="449" t="s">
        <v>60</v>
      </c>
      <c r="E3953" s="451">
        <v>0.45379999999999998</v>
      </c>
    </row>
    <row r="3954" spans="1:5" x14ac:dyDescent="0.25">
      <c r="A3954" s="439"/>
      <c r="B3954" s="449">
        <v>104397</v>
      </c>
      <c r="C3954" s="439" t="s">
        <v>14464</v>
      </c>
      <c r="D3954" s="449" t="s">
        <v>60</v>
      </c>
      <c r="E3954" s="451">
        <v>0.40770000000000001</v>
      </c>
    </row>
    <row r="3955" spans="1:5" x14ac:dyDescent="0.25">
      <c r="A3955" s="439"/>
      <c r="B3955" s="449">
        <v>95810</v>
      </c>
      <c r="C3955" s="439" t="s">
        <v>14465</v>
      </c>
      <c r="D3955" s="449" t="s">
        <v>60</v>
      </c>
      <c r="E3955" s="451">
        <v>0.24690000000000001</v>
      </c>
    </row>
    <row r="3956" spans="1:5" x14ac:dyDescent="0.25">
      <c r="A3956" s="439"/>
      <c r="B3956" s="449">
        <v>95811</v>
      </c>
      <c r="C3956" s="439" t="s">
        <v>14466</v>
      </c>
      <c r="D3956" s="449" t="s">
        <v>60</v>
      </c>
      <c r="E3956" s="451">
        <v>0.26690000000000003</v>
      </c>
    </row>
    <row r="3957" spans="1:5" x14ac:dyDescent="0.25">
      <c r="A3957" s="439"/>
      <c r="B3957" s="449">
        <v>95812</v>
      </c>
      <c r="C3957" s="439" t="s">
        <v>14467</v>
      </c>
      <c r="D3957" s="449" t="s">
        <v>60</v>
      </c>
      <c r="E3957" s="451">
        <v>0.26200000000000001</v>
      </c>
    </row>
    <row r="3958" spans="1:5" x14ac:dyDescent="0.25">
      <c r="A3958" s="439"/>
      <c r="B3958" s="449">
        <v>95807</v>
      </c>
      <c r="C3958" s="439" t="s">
        <v>14468</v>
      </c>
      <c r="D3958" s="449" t="s">
        <v>60</v>
      </c>
      <c r="E3958" s="451">
        <v>0.46400000000000002</v>
      </c>
    </row>
    <row r="3959" spans="1:5" x14ac:dyDescent="0.25">
      <c r="A3959" s="439"/>
      <c r="B3959" s="449">
        <v>95808</v>
      </c>
      <c r="C3959" s="439" t="s">
        <v>14469</v>
      </c>
      <c r="D3959" s="449" t="s">
        <v>60</v>
      </c>
      <c r="E3959" s="451">
        <v>0.47349999999999998</v>
      </c>
    </row>
    <row r="3960" spans="1:5" x14ac:dyDescent="0.25">
      <c r="A3960" s="439"/>
      <c r="B3960" s="449">
        <v>95809</v>
      </c>
      <c r="C3960" s="439" t="s">
        <v>14470</v>
      </c>
      <c r="D3960" s="449" t="s">
        <v>60</v>
      </c>
      <c r="E3960" s="451">
        <v>0.45069999999999999</v>
      </c>
    </row>
    <row r="3961" spans="1:5" x14ac:dyDescent="0.25">
      <c r="A3961" s="439"/>
      <c r="B3961" s="449">
        <v>104398</v>
      </c>
      <c r="C3961" s="439" t="s">
        <v>14471</v>
      </c>
      <c r="D3961" s="449" t="s">
        <v>60</v>
      </c>
      <c r="E3961" s="451">
        <v>0.46439999999999998</v>
      </c>
    </row>
    <row r="3962" spans="1:5" x14ac:dyDescent="0.25">
      <c r="A3962" s="439"/>
      <c r="B3962" s="449">
        <v>104399</v>
      </c>
      <c r="C3962" s="439" t="s">
        <v>14472</v>
      </c>
      <c r="D3962" s="449" t="s">
        <v>60</v>
      </c>
      <c r="E3962" s="451">
        <v>0.501</v>
      </c>
    </row>
    <row r="3963" spans="1:5" x14ac:dyDescent="0.25">
      <c r="A3963" s="439"/>
      <c r="B3963" s="449">
        <v>104400</v>
      </c>
      <c r="C3963" s="439" t="s">
        <v>14473</v>
      </c>
      <c r="D3963" s="449" t="s">
        <v>60</v>
      </c>
      <c r="E3963" s="451">
        <v>0.46060000000000001</v>
      </c>
    </row>
    <row r="3964" spans="1:5" x14ac:dyDescent="0.25">
      <c r="A3964" s="439"/>
      <c r="B3964" s="449">
        <v>104404</v>
      </c>
      <c r="C3964" s="439" t="s">
        <v>14474</v>
      </c>
      <c r="D3964" s="449" t="s">
        <v>60</v>
      </c>
      <c r="E3964" s="451">
        <v>0.48780000000000001</v>
      </c>
    </row>
    <row r="3965" spans="1:5" x14ac:dyDescent="0.25">
      <c r="A3965" s="439"/>
      <c r="B3965" s="449">
        <v>104405</v>
      </c>
      <c r="C3965" s="439" t="s">
        <v>14475</v>
      </c>
      <c r="D3965" s="449" t="s">
        <v>60</v>
      </c>
      <c r="E3965" s="451">
        <v>0.43030000000000002</v>
      </c>
    </row>
    <row r="3966" spans="1:5" x14ac:dyDescent="0.25">
      <c r="A3966" s="439"/>
      <c r="B3966" s="449">
        <v>95813</v>
      </c>
      <c r="C3966" s="439" t="s">
        <v>14476</v>
      </c>
      <c r="D3966" s="449" t="s">
        <v>60</v>
      </c>
      <c r="E3966" s="451">
        <v>0.28399999999999997</v>
      </c>
    </row>
    <row r="3967" spans="1:5" x14ac:dyDescent="0.25">
      <c r="A3967" s="439"/>
      <c r="B3967" s="449">
        <v>95814</v>
      </c>
      <c r="C3967" s="439" t="s">
        <v>14477</v>
      </c>
      <c r="D3967" s="449" t="s">
        <v>60</v>
      </c>
      <c r="E3967" s="451">
        <v>0.3054</v>
      </c>
    </row>
    <row r="3968" spans="1:5" x14ac:dyDescent="0.25">
      <c r="A3968" s="439"/>
      <c r="B3968" s="449">
        <v>95815</v>
      </c>
      <c r="C3968" s="439" t="s">
        <v>14478</v>
      </c>
      <c r="D3968" s="449" t="s">
        <v>60</v>
      </c>
      <c r="E3968" s="451">
        <v>0.27500000000000002</v>
      </c>
    </row>
    <row r="3969" spans="1:5" x14ac:dyDescent="0.25">
      <c r="A3969" s="439"/>
      <c r="B3969" s="449">
        <v>95816</v>
      </c>
      <c r="C3969" s="439" t="s">
        <v>14479</v>
      </c>
      <c r="D3969" s="449" t="s">
        <v>60</v>
      </c>
      <c r="E3969" s="451">
        <v>0.46889999999999998</v>
      </c>
    </row>
    <row r="3970" spans="1:5" x14ac:dyDescent="0.25">
      <c r="A3970" s="439"/>
      <c r="B3970" s="449">
        <v>95817</v>
      </c>
      <c r="C3970" s="439" t="s">
        <v>14480</v>
      </c>
      <c r="D3970" s="449" t="s">
        <v>60</v>
      </c>
      <c r="E3970" s="451">
        <v>0.48930000000000001</v>
      </c>
    </row>
    <row r="3971" spans="1:5" x14ac:dyDescent="0.25">
      <c r="A3971" s="439"/>
      <c r="B3971" s="449">
        <v>95818</v>
      </c>
      <c r="C3971" s="439" t="s">
        <v>14481</v>
      </c>
      <c r="D3971" s="449" t="s">
        <v>60</v>
      </c>
      <c r="E3971" s="451">
        <v>0.42659999999999998</v>
      </c>
    </row>
    <row r="3972" spans="1:5" x14ac:dyDescent="0.25">
      <c r="A3972" s="439"/>
      <c r="B3972" s="449">
        <v>104391</v>
      </c>
      <c r="C3972" s="439" t="s">
        <v>14482</v>
      </c>
      <c r="D3972" s="449" t="s">
        <v>60</v>
      </c>
      <c r="E3972" s="451">
        <v>0.43309999999999998</v>
      </c>
    </row>
    <row r="3973" spans="1:5" x14ac:dyDescent="0.25">
      <c r="A3973" s="439"/>
      <c r="B3973" s="449">
        <v>104392</v>
      </c>
      <c r="C3973" s="439" t="s">
        <v>14483</v>
      </c>
      <c r="D3973" s="449" t="s">
        <v>60</v>
      </c>
      <c r="E3973" s="451">
        <v>0.35949999999999999</v>
      </c>
    </row>
    <row r="3974" spans="1:5" x14ac:dyDescent="0.25">
      <c r="A3974" s="439"/>
      <c r="B3974" s="449">
        <v>104393</v>
      </c>
      <c r="C3974" s="439" t="s">
        <v>14484</v>
      </c>
      <c r="D3974" s="449" t="s">
        <v>60</v>
      </c>
      <c r="E3974" s="451">
        <v>0.22989999999999999</v>
      </c>
    </row>
    <row r="3975" spans="1:5" x14ac:dyDescent="0.25">
      <c r="A3975" s="439"/>
      <c r="B3975" s="449">
        <v>104394</v>
      </c>
      <c r="C3975" s="439" t="s">
        <v>14485</v>
      </c>
      <c r="D3975" s="449" t="s">
        <v>60</v>
      </c>
      <c r="E3975" s="451">
        <v>0.1797</v>
      </c>
    </row>
    <row r="3976" spans="1:5" x14ac:dyDescent="0.25">
      <c r="A3976" s="439"/>
      <c r="B3976" s="449">
        <v>95761</v>
      </c>
      <c r="C3976" s="439" t="s">
        <v>14486</v>
      </c>
      <c r="D3976" s="449" t="s">
        <v>60</v>
      </c>
      <c r="E3976" s="451">
        <v>0.4698</v>
      </c>
    </row>
    <row r="3977" spans="1:5" x14ac:dyDescent="0.25">
      <c r="A3977" s="439"/>
      <c r="B3977" s="449">
        <v>95763</v>
      </c>
      <c r="C3977" s="439" t="s">
        <v>14487</v>
      </c>
      <c r="D3977" s="449" t="s">
        <v>60</v>
      </c>
      <c r="E3977" s="451">
        <v>0.42720000000000002</v>
      </c>
    </row>
    <row r="3978" spans="1:5" x14ac:dyDescent="0.25">
      <c r="A3978" s="439"/>
      <c r="B3978" s="449">
        <v>95767</v>
      </c>
      <c r="C3978" s="439" t="s">
        <v>14488</v>
      </c>
      <c r="D3978" s="449" t="s">
        <v>60</v>
      </c>
      <c r="E3978" s="451">
        <v>0.2392</v>
      </c>
    </row>
    <row r="3979" spans="1:5" x14ac:dyDescent="0.25">
      <c r="A3979" s="439"/>
      <c r="B3979" s="449">
        <v>95762</v>
      </c>
      <c r="C3979" s="439" t="s">
        <v>14489</v>
      </c>
      <c r="D3979" s="449" t="s">
        <v>60</v>
      </c>
      <c r="E3979" s="451">
        <v>0.46789999999999998</v>
      </c>
    </row>
    <row r="3980" spans="1:5" x14ac:dyDescent="0.25">
      <c r="A3980" s="439"/>
      <c r="B3980" s="449">
        <v>95764</v>
      </c>
      <c r="C3980" s="439" t="s">
        <v>14490</v>
      </c>
      <c r="D3980" s="449" t="s">
        <v>60</v>
      </c>
      <c r="E3980" s="451">
        <v>0.42009999999999997</v>
      </c>
    </row>
    <row r="3981" spans="1:5" x14ac:dyDescent="0.25">
      <c r="A3981" s="439"/>
      <c r="B3981" s="449">
        <v>95766</v>
      </c>
      <c r="C3981" s="439" t="s">
        <v>14491</v>
      </c>
      <c r="D3981" s="449" t="s">
        <v>60</v>
      </c>
      <c r="E3981" s="451">
        <v>0.2712</v>
      </c>
    </row>
    <row r="3982" spans="1:5" x14ac:dyDescent="0.25">
      <c r="A3982" s="439"/>
      <c r="B3982" s="449">
        <v>95768</v>
      </c>
      <c r="C3982" s="439" t="s">
        <v>14492</v>
      </c>
      <c r="D3982" s="449" t="s">
        <v>60</v>
      </c>
      <c r="E3982" s="451">
        <v>0.2354</v>
      </c>
    </row>
    <row r="3983" spans="1:5" x14ac:dyDescent="0.25">
      <c r="A3983" s="439"/>
      <c r="B3983" s="449">
        <v>106671</v>
      </c>
      <c r="C3983" s="439" t="s">
        <v>14493</v>
      </c>
      <c r="D3983" s="449" t="s">
        <v>73</v>
      </c>
      <c r="E3983" s="451">
        <v>6.5000000000000002E-2</v>
      </c>
    </row>
    <row r="3984" spans="1:5" x14ac:dyDescent="0.25">
      <c r="A3984" s="439"/>
      <c r="B3984" s="449">
        <v>106670</v>
      </c>
      <c r="C3984" s="439" t="s">
        <v>14494</v>
      </c>
      <c r="D3984" s="449" t="s">
        <v>73</v>
      </c>
      <c r="E3984" s="451">
        <v>8.4500000000000006E-2</v>
      </c>
    </row>
    <row r="3985" spans="1:5" x14ac:dyDescent="0.25">
      <c r="A3985" s="439"/>
      <c r="B3985" s="449">
        <v>106669</v>
      </c>
      <c r="C3985" s="439" t="s">
        <v>14495</v>
      </c>
      <c r="D3985" s="449" t="s">
        <v>73</v>
      </c>
      <c r="E3985" s="451">
        <v>9.8100000000000007E-2</v>
      </c>
    </row>
    <row r="3986" spans="1:5" x14ac:dyDescent="0.25">
      <c r="A3986" s="439"/>
      <c r="B3986" s="449">
        <v>95726</v>
      </c>
      <c r="C3986" s="439" t="s">
        <v>14496</v>
      </c>
      <c r="D3986" s="449" t="s">
        <v>73</v>
      </c>
      <c r="E3986" s="451">
        <v>0.59689999999999999</v>
      </c>
    </row>
    <row r="3987" spans="1:5" x14ac:dyDescent="0.25">
      <c r="A3987" s="439"/>
      <c r="B3987" s="449">
        <v>95727</v>
      </c>
      <c r="C3987" s="439" t="s">
        <v>14497</v>
      </c>
      <c r="D3987" s="449" t="s">
        <v>73</v>
      </c>
      <c r="E3987" s="451">
        <v>0.57899999999999996</v>
      </c>
    </row>
    <row r="3988" spans="1:5" x14ac:dyDescent="0.25">
      <c r="A3988" s="439"/>
      <c r="B3988" s="449">
        <v>95728</v>
      </c>
      <c r="C3988" s="439" t="s">
        <v>14498</v>
      </c>
      <c r="D3988" s="449" t="s">
        <v>73</v>
      </c>
      <c r="E3988" s="451">
        <v>0.52869999999999995</v>
      </c>
    </row>
    <row r="3989" spans="1:5" x14ac:dyDescent="0.25">
      <c r="A3989" s="439"/>
      <c r="B3989" s="449">
        <v>104452</v>
      </c>
      <c r="C3989" s="439" t="s">
        <v>14499</v>
      </c>
      <c r="D3989" s="449" t="s">
        <v>60</v>
      </c>
      <c r="E3989" s="451">
        <v>0.73180000000000001</v>
      </c>
    </row>
    <row r="3990" spans="1:5" x14ac:dyDescent="0.25">
      <c r="A3990" s="439"/>
      <c r="B3990" s="449">
        <v>104448</v>
      </c>
      <c r="C3990" s="439" t="s">
        <v>14500</v>
      </c>
      <c r="D3990" s="449" t="s">
        <v>60</v>
      </c>
      <c r="E3990" s="451">
        <v>0.71160000000000001</v>
      </c>
    </row>
    <row r="3991" spans="1:5" x14ac:dyDescent="0.25">
      <c r="A3991" s="439"/>
      <c r="B3991" s="449">
        <v>104449</v>
      </c>
      <c r="C3991" s="439" t="s">
        <v>14501</v>
      </c>
      <c r="D3991" s="449" t="s">
        <v>60</v>
      </c>
      <c r="E3991" s="451">
        <v>0.59760000000000002</v>
      </c>
    </row>
    <row r="3992" spans="1:5" x14ac:dyDescent="0.25">
      <c r="A3992" s="439"/>
      <c r="B3992" s="449">
        <v>104450</v>
      </c>
      <c r="C3992" s="439" t="s">
        <v>14502</v>
      </c>
      <c r="D3992" s="449" t="s">
        <v>60</v>
      </c>
      <c r="E3992" s="451">
        <v>0.52339999999999998</v>
      </c>
    </row>
    <row r="3993" spans="1:5" x14ac:dyDescent="0.25">
      <c r="A3993" s="439"/>
      <c r="B3993" s="449">
        <v>101884</v>
      </c>
      <c r="C3993" s="439" t="s">
        <v>12820</v>
      </c>
      <c r="D3993" s="449" t="s">
        <v>73</v>
      </c>
      <c r="E3993" s="451">
        <v>1.7000000000000001E-2</v>
      </c>
    </row>
    <row r="3994" spans="1:5" x14ac:dyDescent="0.25">
      <c r="A3994" s="439"/>
      <c r="B3994" s="449">
        <v>101886</v>
      </c>
      <c r="C3994" s="439" t="s">
        <v>12821</v>
      </c>
      <c r="D3994" s="449" t="s">
        <v>73</v>
      </c>
      <c r="E3994" s="451">
        <v>2.2499999999999999E-2</v>
      </c>
    </row>
    <row r="3995" spans="1:5" x14ac:dyDescent="0.25">
      <c r="A3995" s="439"/>
      <c r="B3995" s="449">
        <v>101888</v>
      </c>
      <c r="C3995" s="439" t="s">
        <v>12822</v>
      </c>
      <c r="D3995" s="449" t="s">
        <v>73</v>
      </c>
      <c r="E3995" s="451">
        <v>4.2900000000000001E-2</v>
      </c>
    </row>
    <row r="3996" spans="1:5" x14ac:dyDescent="0.25">
      <c r="A3996" s="439"/>
      <c r="B3996" s="449">
        <v>101938</v>
      </c>
      <c r="C3996" s="439" t="s">
        <v>12823</v>
      </c>
      <c r="D3996" s="449" t="s">
        <v>60</v>
      </c>
      <c r="E3996" s="451">
        <v>0.42620000000000002</v>
      </c>
    </row>
    <row r="3997" spans="1:5" x14ac:dyDescent="0.25">
      <c r="A3997" s="439"/>
      <c r="B3997" s="449">
        <v>101904</v>
      </c>
      <c r="C3997" s="439" t="s">
        <v>12824</v>
      </c>
      <c r="D3997" s="449" t="s">
        <v>60</v>
      </c>
      <c r="E3997" s="451">
        <v>2.1399999999999999E-2</v>
      </c>
    </row>
    <row r="3998" spans="1:5" x14ac:dyDescent="0.25">
      <c r="A3998" s="439"/>
      <c r="B3998" s="449">
        <v>101901</v>
      </c>
      <c r="C3998" s="439" t="s">
        <v>12825</v>
      </c>
      <c r="D3998" s="449" t="s">
        <v>60</v>
      </c>
      <c r="E3998" s="451">
        <v>0.03</v>
      </c>
    </row>
    <row r="3999" spans="1:5" x14ac:dyDescent="0.25">
      <c r="A3999" s="439"/>
      <c r="B3999" s="449">
        <v>101902</v>
      </c>
      <c r="C3999" s="439" t="s">
        <v>12826</v>
      </c>
      <c r="D3999" s="449" t="s">
        <v>60</v>
      </c>
      <c r="E3999" s="451">
        <v>3.2199999999999999E-2</v>
      </c>
    </row>
    <row r="4000" spans="1:5" x14ac:dyDescent="0.25">
      <c r="A4000" s="439"/>
      <c r="B4000" s="449">
        <v>101903</v>
      </c>
      <c r="C4000" s="439" t="s">
        <v>12827</v>
      </c>
      <c r="D4000" s="449" t="s">
        <v>60</v>
      </c>
      <c r="E4000" s="451">
        <v>2.9000000000000001E-2</v>
      </c>
    </row>
    <row r="4001" spans="1:5" x14ac:dyDescent="0.25">
      <c r="A4001" s="439"/>
      <c r="B4001" s="449">
        <v>101900</v>
      </c>
      <c r="C4001" s="439" t="s">
        <v>12828</v>
      </c>
      <c r="D4001" s="449" t="s">
        <v>60</v>
      </c>
      <c r="E4001" s="451">
        <v>1.5599999999999999E-2</v>
      </c>
    </row>
    <row r="4002" spans="1:5" x14ac:dyDescent="0.25">
      <c r="A4002" s="439"/>
      <c r="B4002" s="449">
        <v>106030</v>
      </c>
      <c r="C4002" s="439" t="s">
        <v>12829</v>
      </c>
      <c r="D4002" s="449" t="s">
        <v>60</v>
      </c>
      <c r="E4002" s="451">
        <v>0.1164</v>
      </c>
    </row>
    <row r="4003" spans="1:5" x14ac:dyDescent="0.25">
      <c r="A4003" s="439"/>
      <c r="B4003" s="449">
        <v>93660</v>
      </c>
      <c r="C4003" s="439" t="s">
        <v>12830</v>
      </c>
      <c r="D4003" s="449" t="s">
        <v>60</v>
      </c>
      <c r="E4003" s="451">
        <v>7.0599999999999996E-2</v>
      </c>
    </row>
    <row r="4004" spans="1:5" x14ac:dyDescent="0.25">
      <c r="A4004" s="439"/>
      <c r="B4004" s="449">
        <v>93661</v>
      </c>
      <c r="C4004" s="439" t="s">
        <v>12831</v>
      </c>
      <c r="D4004" s="449" t="s">
        <v>60</v>
      </c>
      <c r="E4004" s="451">
        <v>7.0599999999999996E-2</v>
      </c>
    </row>
    <row r="4005" spans="1:5" x14ac:dyDescent="0.25">
      <c r="A4005" s="439"/>
      <c r="B4005" s="449">
        <v>93662</v>
      </c>
      <c r="C4005" s="439" t="s">
        <v>12832</v>
      </c>
      <c r="D4005" s="449" t="s">
        <v>60</v>
      </c>
      <c r="E4005" s="451">
        <v>9.0300000000000005E-2</v>
      </c>
    </row>
    <row r="4006" spans="1:5" x14ac:dyDescent="0.25">
      <c r="A4006" s="439"/>
      <c r="B4006" s="449">
        <v>93663</v>
      </c>
      <c r="C4006" s="439" t="s">
        <v>12833</v>
      </c>
      <c r="D4006" s="449" t="s">
        <v>60</v>
      </c>
      <c r="E4006" s="451">
        <v>0.11940000000000001</v>
      </c>
    </row>
    <row r="4007" spans="1:5" x14ac:dyDescent="0.25">
      <c r="A4007" s="439"/>
      <c r="B4007" s="449">
        <v>93664</v>
      </c>
      <c r="C4007" s="439" t="s">
        <v>12834</v>
      </c>
      <c r="D4007" s="449" t="s">
        <v>60</v>
      </c>
      <c r="E4007" s="451">
        <v>0.15390000000000001</v>
      </c>
    </row>
    <row r="4008" spans="1:5" x14ac:dyDescent="0.25">
      <c r="A4008" s="439"/>
      <c r="B4008" s="449">
        <v>93665</v>
      </c>
      <c r="C4008" s="439" t="s">
        <v>12835</v>
      </c>
      <c r="D4008" s="449" t="s">
        <v>60</v>
      </c>
      <c r="E4008" s="451">
        <v>0.21179999999999999</v>
      </c>
    </row>
    <row r="4009" spans="1:5" x14ac:dyDescent="0.25">
      <c r="A4009" s="439"/>
      <c r="B4009" s="449">
        <v>93666</v>
      </c>
      <c r="C4009" s="439" t="s">
        <v>12836</v>
      </c>
      <c r="D4009" s="449" t="s">
        <v>60</v>
      </c>
      <c r="E4009" s="451">
        <v>0.26900000000000002</v>
      </c>
    </row>
    <row r="4010" spans="1:5" x14ac:dyDescent="0.25">
      <c r="A4010" s="439"/>
      <c r="B4010" s="449">
        <v>93674</v>
      </c>
      <c r="C4010" s="439" t="s">
        <v>12837</v>
      </c>
      <c r="D4010" s="449" t="s">
        <v>60</v>
      </c>
      <c r="E4010" s="451">
        <v>4.9799999999999997E-2</v>
      </c>
    </row>
    <row r="4011" spans="1:5" x14ac:dyDescent="0.25">
      <c r="A4011" s="439"/>
      <c r="B4011" s="449">
        <v>93675</v>
      </c>
      <c r="C4011" s="439" t="s">
        <v>12838</v>
      </c>
      <c r="D4011" s="449" t="s">
        <v>60</v>
      </c>
      <c r="E4011" s="451">
        <v>9.2299999999999993E-2</v>
      </c>
    </row>
    <row r="4012" spans="1:5" x14ac:dyDescent="0.25">
      <c r="A4012" s="439"/>
      <c r="B4012" s="449">
        <v>101892</v>
      </c>
      <c r="C4012" s="439" t="s">
        <v>12839</v>
      </c>
      <c r="D4012" s="449" t="s">
        <v>60</v>
      </c>
      <c r="E4012" s="451">
        <v>0.1013</v>
      </c>
    </row>
    <row r="4013" spans="1:5" x14ac:dyDescent="0.25">
      <c r="A4013" s="439"/>
      <c r="B4013" s="449">
        <v>93653</v>
      </c>
      <c r="C4013" s="439" t="s">
        <v>12840</v>
      </c>
      <c r="D4013" s="449" t="s">
        <v>60</v>
      </c>
      <c r="E4013" s="451">
        <v>0.16669999999999999</v>
      </c>
    </row>
    <row r="4014" spans="1:5" x14ac:dyDescent="0.25">
      <c r="A4014" s="439"/>
      <c r="B4014" s="449">
        <v>93654</v>
      </c>
      <c r="C4014" s="439" t="s">
        <v>12841</v>
      </c>
      <c r="D4014" s="449" t="s">
        <v>60</v>
      </c>
      <c r="E4014" s="451">
        <v>0.16669999999999999</v>
      </c>
    </row>
    <row r="4015" spans="1:5" x14ac:dyDescent="0.25">
      <c r="A4015" s="439"/>
      <c r="B4015" s="449">
        <v>93655</v>
      </c>
      <c r="C4015" s="439" t="s">
        <v>12842</v>
      </c>
      <c r="D4015" s="449" t="s">
        <v>60</v>
      </c>
      <c r="E4015" s="451">
        <v>0.2039</v>
      </c>
    </row>
    <row r="4016" spans="1:5" x14ac:dyDescent="0.25">
      <c r="A4016" s="439"/>
      <c r="B4016" s="449">
        <v>93656</v>
      </c>
      <c r="C4016" s="439" t="s">
        <v>12843</v>
      </c>
      <c r="D4016" s="449" t="s">
        <v>60</v>
      </c>
      <c r="E4016" s="451">
        <v>0.25879999999999997</v>
      </c>
    </row>
    <row r="4017" spans="1:5" x14ac:dyDescent="0.25">
      <c r="A4017" s="439"/>
      <c r="B4017" s="449">
        <v>93657</v>
      </c>
      <c r="C4017" s="439" t="s">
        <v>12844</v>
      </c>
      <c r="D4017" s="449" t="s">
        <v>60</v>
      </c>
      <c r="E4017" s="451">
        <v>0.318</v>
      </c>
    </row>
    <row r="4018" spans="1:5" x14ac:dyDescent="0.25">
      <c r="A4018" s="439"/>
      <c r="B4018" s="449">
        <v>93658</v>
      </c>
      <c r="C4018" s="439" t="s">
        <v>12845</v>
      </c>
      <c r="D4018" s="449" t="s">
        <v>60</v>
      </c>
      <c r="E4018" s="451">
        <v>0.32340000000000002</v>
      </c>
    </row>
    <row r="4019" spans="1:5" x14ac:dyDescent="0.25">
      <c r="A4019" s="439"/>
      <c r="B4019" s="449">
        <v>93659</v>
      </c>
      <c r="C4019" s="439" t="s">
        <v>12846</v>
      </c>
      <c r="D4019" s="449" t="s">
        <v>60</v>
      </c>
      <c r="E4019" s="451">
        <v>0.39300000000000002</v>
      </c>
    </row>
    <row r="4020" spans="1:5" x14ac:dyDescent="0.25">
      <c r="A4020" s="439"/>
      <c r="B4020" s="449">
        <v>101890</v>
      </c>
      <c r="C4020" s="439" t="s">
        <v>12847</v>
      </c>
      <c r="D4020" s="449" t="s">
        <v>60</v>
      </c>
      <c r="E4020" s="451">
        <v>0.1701</v>
      </c>
    </row>
    <row r="4021" spans="1:5" x14ac:dyDescent="0.25">
      <c r="A4021" s="439"/>
      <c r="B4021" s="449">
        <v>101891</v>
      </c>
      <c r="C4021" s="439" t="s">
        <v>12848</v>
      </c>
      <c r="D4021" s="449" t="s">
        <v>60</v>
      </c>
      <c r="E4021" s="451">
        <v>0.25430000000000003</v>
      </c>
    </row>
    <row r="4022" spans="1:5" x14ac:dyDescent="0.25">
      <c r="A4022" s="439"/>
      <c r="B4022" s="449">
        <v>101895</v>
      </c>
      <c r="C4022" s="439" t="s">
        <v>12849</v>
      </c>
      <c r="D4022" s="449" t="s">
        <v>60</v>
      </c>
      <c r="E4022" s="451">
        <v>0.16300000000000001</v>
      </c>
    </row>
    <row r="4023" spans="1:5" x14ac:dyDescent="0.25">
      <c r="A4023" s="439"/>
      <c r="B4023" s="449">
        <v>101896</v>
      </c>
      <c r="C4023" s="439" t="s">
        <v>12850</v>
      </c>
      <c r="D4023" s="449" t="s">
        <v>60</v>
      </c>
      <c r="E4023" s="451">
        <v>0.10920000000000001</v>
      </c>
    </row>
    <row r="4024" spans="1:5" x14ac:dyDescent="0.25">
      <c r="A4024" s="439"/>
      <c r="B4024" s="449">
        <v>101897</v>
      </c>
      <c r="C4024" s="439" t="s">
        <v>12851</v>
      </c>
      <c r="D4024" s="449" t="s">
        <v>60</v>
      </c>
      <c r="E4024" s="451">
        <v>6.88E-2</v>
      </c>
    </row>
    <row r="4025" spans="1:5" x14ac:dyDescent="0.25">
      <c r="A4025" s="439"/>
      <c r="B4025" s="449">
        <v>101898</v>
      </c>
      <c r="C4025" s="439" t="s">
        <v>12852</v>
      </c>
      <c r="D4025" s="449" t="s">
        <v>60</v>
      </c>
      <c r="E4025" s="451">
        <v>5.16E-2</v>
      </c>
    </row>
    <row r="4026" spans="1:5" x14ac:dyDescent="0.25">
      <c r="A4026" s="439"/>
      <c r="B4026" s="449">
        <v>101899</v>
      </c>
      <c r="C4026" s="439" t="s">
        <v>12853</v>
      </c>
      <c r="D4026" s="449" t="s">
        <v>60</v>
      </c>
      <c r="E4026" s="451">
        <v>3.2399999999999998E-2</v>
      </c>
    </row>
    <row r="4027" spans="1:5" x14ac:dyDescent="0.25">
      <c r="A4027" s="439"/>
      <c r="B4027" s="449">
        <v>93676</v>
      </c>
      <c r="C4027" s="439" t="s">
        <v>12854</v>
      </c>
      <c r="D4027" s="449" t="s">
        <v>60</v>
      </c>
      <c r="E4027" s="451">
        <v>8.3000000000000004E-2</v>
      </c>
    </row>
    <row r="4028" spans="1:5" x14ac:dyDescent="0.25">
      <c r="A4028" s="439"/>
      <c r="B4028" s="449">
        <v>97711</v>
      </c>
      <c r="C4028" s="439" t="s">
        <v>12855</v>
      </c>
      <c r="D4028" s="449" t="s">
        <v>60</v>
      </c>
      <c r="E4028" s="451">
        <v>0.15090000000000001</v>
      </c>
    </row>
    <row r="4029" spans="1:5" x14ac:dyDescent="0.25">
      <c r="A4029" s="439"/>
      <c r="B4029" s="449">
        <v>106020</v>
      </c>
      <c r="C4029" s="439" t="s">
        <v>12856</v>
      </c>
      <c r="D4029" s="449" t="s">
        <v>60</v>
      </c>
      <c r="E4029" s="451">
        <v>0.2707</v>
      </c>
    </row>
    <row r="4030" spans="1:5" x14ac:dyDescent="0.25">
      <c r="A4030" s="439"/>
      <c r="B4030" s="449">
        <v>93667</v>
      </c>
      <c r="C4030" s="439" t="s">
        <v>12857</v>
      </c>
      <c r="D4030" s="449" t="s">
        <v>60</v>
      </c>
      <c r="E4030" s="451">
        <v>8.4400000000000003E-2</v>
      </c>
    </row>
    <row r="4031" spans="1:5" x14ac:dyDescent="0.25">
      <c r="A4031" s="439"/>
      <c r="B4031" s="449">
        <v>93668</v>
      </c>
      <c r="C4031" s="439" t="s">
        <v>12858</v>
      </c>
      <c r="D4031" s="449" t="s">
        <v>60</v>
      </c>
      <c r="E4031" s="451">
        <v>8.4400000000000003E-2</v>
      </c>
    </row>
    <row r="4032" spans="1:5" x14ac:dyDescent="0.25">
      <c r="A4032" s="439"/>
      <c r="B4032" s="449">
        <v>93669</v>
      </c>
      <c r="C4032" s="439" t="s">
        <v>12859</v>
      </c>
      <c r="D4032" s="449" t="s">
        <v>60</v>
      </c>
      <c r="E4032" s="451">
        <v>0.1071</v>
      </c>
    </row>
    <row r="4033" spans="1:5" x14ac:dyDescent="0.25">
      <c r="A4033" s="439"/>
      <c r="B4033" s="449">
        <v>93670</v>
      </c>
      <c r="C4033" s="439" t="s">
        <v>12860</v>
      </c>
      <c r="D4033" s="449" t="s">
        <v>60</v>
      </c>
      <c r="E4033" s="451">
        <v>0.14069999999999999</v>
      </c>
    </row>
    <row r="4034" spans="1:5" x14ac:dyDescent="0.25">
      <c r="A4034" s="439"/>
      <c r="B4034" s="449">
        <v>93671</v>
      </c>
      <c r="C4034" s="439" t="s">
        <v>12861</v>
      </c>
      <c r="D4034" s="449" t="s">
        <v>60</v>
      </c>
      <c r="E4034" s="451">
        <v>0.17979999999999999</v>
      </c>
    </row>
    <row r="4035" spans="1:5" x14ac:dyDescent="0.25">
      <c r="A4035" s="439"/>
      <c r="B4035" s="449">
        <v>93672</v>
      </c>
      <c r="C4035" s="439" t="s">
        <v>12862</v>
      </c>
      <c r="D4035" s="449" t="s">
        <v>60</v>
      </c>
      <c r="E4035" s="451">
        <v>0.2419</v>
      </c>
    </row>
    <row r="4036" spans="1:5" x14ac:dyDescent="0.25">
      <c r="A4036" s="439"/>
      <c r="B4036" s="449">
        <v>93673</v>
      </c>
      <c r="C4036" s="439" t="s">
        <v>12863</v>
      </c>
      <c r="D4036" s="449" t="s">
        <v>60</v>
      </c>
      <c r="E4036" s="451">
        <v>0.30349999999999999</v>
      </c>
    </row>
    <row r="4037" spans="1:5" x14ac:dyDescent="0.25">
      <c r="A4037" s="439"/>
      <c r="B4037" s="449">
        <v>101893</v>
      </c>
      <c r="C4037" s="439" t="s">
        <v>12864</v>
      </c>
      <c r="D4037" s="449" t="s">
        <v>60</v>
      </c>
      <c r="E4037" s="451">
        <v>0.1182</v>
      </c>
    </row>
    <row r="4038" spans="1:5" x14ac:dyDescent="0.25">
      <c r="A4038" s="439"/>
      <c r="B4038" s="449">
        <v>101894</v>
      </c>
      <c r="C4038" s="439" t="s">
        <v>12865</v>
      </c>
      <c r="D4038" s="449" t="s">
        <v>60</v>
      </c>
      <c r="E4038" s="451">
        <v>0.2596</v>
      </c>
    </row>
    <row r="4039" spans="1:5" x14ac:dyDescent="0.25">
      <c r="A4039" s="439"/>
      <c r="B4039" s="449">
        <v>106027</v>
      </c>
      <c r="C4039" s="439" t="s">
        <v>12866</v>
      </c>
      <c r="D4039" s="449" t="s">
        <v>60</v>
      </c>
      <c r="E4039" s="451">
        <v>9.9900000000000003E-2</v>
      </c>
    </row>
    <row r="4040" spans="1:5" x14ac:dyDescent="0.25">
      <c r="A4040" s="439"/>
      <c r="B4040" s="449">
        <v>101875</v>
      </c>
      <c r="C4040" s="439" t="s">
        <v>12867</v>
      </c>
      <c r="D4040" s="449" t="s">
        <v>60</v>
      </c>
      <c r="E4040" s="451">
        <v>0.18010000000000001</v>
      </c>
    </row>
    <row r="4041" spans="1:5" x14ac:dyDescent="0.25">
      <c r="A4041" s="439"/>
      <c r="B4041" s="449">
        <v>101883</v>
      </c>
      <c r="C4041" s="439" t="s">
        <v>12868</v>
      </c>
      <c r="D4041" s="449" t="s">
        <v>60</v>
      </c>
      <c r="E4041" s="451">
        <v>0.15179999999999999</v>
      </c>
    </row>
    <row r="4042" spans="1:5" x14ac:dyDescent="0.25">
      <c r="A4042" s="439"/>
      <c r="B4042" s="449">
        <v>101879</v>
      </c>
      <c r="C4042" s="439" t="s">
        <v>12869</v>
      </c>
      <c r="D4042" s="449" t="s">
        <v>60</v>
      </c>
      <c r="E4042" s="451">
        <v>0.1462</v>
      </c>
    </row>
    <row r="4043" spans="1:5" x14ac:dyDescent="0.25">
      <c r="A4043" s="439"/>
      <c r="B4043" s="449">
        <v>101880</v>
      </c>
      <c r="C4043" s="439" t="s">
        <v>12870</v>
      </c>
      <c r="D4043" s="449" t="s">
        <v>60</v>
      </c>
      <c r="E4043" s="451">
        <v>0.15529999999999999</v>
      </c>
    </row>
    <row r="4044" spans="1:5" x14ac:dyDescent="0.25">
      <c r="A4044" s="439"/>
      <c r="B4044" s="449">
        <v>101882</v>
      </c>
      <c r="C4044" s="439" t="s">
        <v>12871</v>
      </c>
      <c r="D4044" s="449" t="s">
        <v>60</v>
      </c>
      <c r="E4044" s="451">
        <v>8.0699999999999994E-2</v>
      </c>
    </row>
    <row r="4045" spans="1:5" x14ac:dyDescent="0.25">
      <c r="A4045" s="439"/>
      <c r="B4045" s="449">
        <v>101881</v>
      </c>
      <c r="C4045" s="439" t="s">
        <v>12872</v>
      </c>
      <c r="D4045" s="449" t="s">
        <v>60</v>
      </c>
      <c r="E4045" s="451">
        <v>0.11260000000000001</v>
      </c>
    </row>
    <row r="4046" spans="1:5" x14ac:dyDescent="0.25">
      <c r="A4046" s="439"/>
      <c r="B4046" s="449">
        <v>101878</v>
      </c>
      <c r="C4046" s="439" t="s">
        <v>12873</v>
      </c>
      <c r="D4046" s="449" t="s">
        <v>60</v>
      </c>
      <c r="E4046" s="451">
        <v>3.49E-2</v>
      </c>
    </row>
    <row r="4047" spans="1:5" x14ac:dyDescent="0.25">
      <c r="A4047" s="439"/>
      <c r="B4047" s="449">
        <v>101877</v>
      </c>
      <c r="C4047" s="439" t="s">
        <v>12874</v>
      </c>
      <c r="D4047" s="449" t="s">
        <v>60</v>
      </c>
      <c r="E4047" s="451">
        <v>0.50339999999999996</v>
      </c>
    </row>
    <row r="4048" spans="1:5" x14ac:dyDescent="0.25">
      <c r="A4048" s="439"/>
      <c r="B4048" s="449">
        <v>101876</v>
      </c>
      <c r="C4048" s="439" t="s">
        <v>12875</v>
      </c>
      <c r="D4048" s="449" t="s">
        <v>60</v>
      </c>
      <c r="E4048" s="451">
        <v>0.43390000000000001</v>
      </c>
    </row>
    <row r="4049" spans="1:5" x14ac:dyDescent="0.25">
      <c r="A4049" s="439"/>
      <c r="B4049" s="449">
        <v>97360</v>
      </c>
      <c r="C4049" s="439" t="s">
        <v>12876</v>
      </c>
      <c r="D4049" s="449" t="s">
        <v>60</v>
      </c>
      <c r="E4049" s="451">
        <v>4.2000000000000003E-2</v>
      </c>
    </row>
    <row r="4050" spans="1:5" x14ac:dyDescent="0.25">
      <c r="A4050" s="439"/>
      <c r="B4050" s="449">
        <v>97361</v>
      </c>
      <c r="C4050" s="439" t="s">
        <v>12877</v>
      </c>
      <c r="D4050" s="449" t="s">
        <v>60</v>
      </c>
      <c r="E4050" s="451">
        <v>4.2000000000000003E-2</v>
      </c>
    </row>
    <row r="4051" spans="1:5" x14ac:dyDescent="0.25">
      <c r="A4051" s="439"/>
      <c r="B4051" s="449">
        <v>97359</v>
      </c>
      <c r="C4051" s="439" t="s">
        <v>12878</v>
      </c>
      <c r="D4051" s="449" t="s">
        <v>60</v>
      </c>
      <c r="E4051" s="451">
        <v>5.3900000000000003E-2</v>
      </c>
    </row>
    <row r="4052" spans="1:5" x14ac:dyDescent="0.25">
      <c r="A4052" s="439"/>
      <c r="B4052" s="449">
        <v>101946</v>
      </c>
      <c r="C4052" s="439" t="s">
        <v>12879</v>
      </c>
      <c r="D4052" s="449" t="s">
        <v>60</v>
      </c>
      <c r="E4052" s="451">
        <v>0.25490000000000002</v>
      </c>
    </row>
    <row r="4053" spans="1:5" x14ac:dyDescent="0.25">
      <c r="A4053" s="439"/>
      <c r="B4053" s="449">
        <v>97362</v>
      </c>
      <c r="C4053" s="439" t="s">
        <v>12880</v>
      </c>
      <c r="D4053" s="449" t="s">
        <v>60</v>
      </c>
      <c r="E4053" s="451">
        <v>2.3599999999999999E-2</v>
      </c>
    </row>
    <row r="4054" spans="1:5" x14ac:dyDescent="0.25">
      <c r="A4054" s="439"/>
      <c r="B4054" s="449">
        <v>101553</v>
      </c>
      <c r="C4054" s="439" t="s">
        <v>14503</v>
      </c>
      <c r="D4054" s="449" t="s">
        <v>60</v>
      </c>
      <c r="E4054" s="451">
        <v>0.34110000000000001</v>
      </c>
    </row>
    <row r="4055" spans="1:5" x14ac:dyDescent="0.25">
      <c r="A4055" s="439"/>
      <c r="B4055" s="449">
        <v>101554</v>
      </c>
      <c r="C4055" s="439" t="s">
        <v>14504</v>
      </c>
      <c r="D4055" s="449" t="s">
        <v>60</v>
      </c>
      <c r="E4055" s="451">
        <v>0.46179999999999999</v>
      </c>
    </row>
    <row r="4056" spans="1:5" x14ac:dyDescent="0.25">
      <c r="A4056" s="439"/>
      <c r="B4056" s="449">
        <v>101555</v>
      </c>
      <c r="C4056" s="439" t="s">
        <v>14505</v>
      </c>
      <c r="D4056" s="449" t="s">
        <v>60</v>
      </c>
      <c r="E4056" s="451">
        <v>0.68130000000000002</v>
      </c>
    </row>
    <row r="4057" spans="1:5" x14ac:dyDescent="0.25">
      <c r="A4057" s="439"/>
      <c r="B4057" s="449">
        <v>101556</v>
      </c>
      <c r="C4057" s="439" t="s">
        <v>14506</v>
      </c>
      <c r="D4057" s="449" t="s">
        <v>60</v>
      </c>
      <c r="E4057" s="451">
        <v>0.73699999999999999</v>
      </c>
    </row>
    <row r="4058" spans="1:5" x14ac:dyDescent="0.25">
      <c r="A4058" s="439"/>
      <c r="B4058" s="449">
        <v>101537</v>
      </c>
      <c r="C4058" s="439" t="s">
        <v>14507</v>
      </c>
      <c r="D4058" s="449" t="s">
        <v>60</v>
      </c>
      <c r="E4058" s="451">
        <v>0.45040000000000002</v>
      </c>
    </row>
    <row r="4059" spans="1:5" x14ac:dyDescent="0.25">
      <c r="A4059" s="439"/>
      <c r="B4059" s="449">
        <v>101538</v>
      </c>
      <c r="C4059" s="439" t="s">
        <v>14508</v>
      </c>
      <c r="D4059" s="449" t="s">
        <v>60</v>
      </c>
      <c r="E4059" s="451">
        <v>0.28079999999999999</v>
      </c>
    </row>
    <row r="4060" spans="1:5" x14ac:dyDescent="0.25">
      <c r="A4060" s="439"/>
      <c r="B4060" s="449">
        <v>101542</v>
      </c>
      <c r="C4060" s="439" t="s">
        <v>14509</v>
      </c>
      <c r="D4060" s="449" t="s">
        <v>60</v>
      </c>
      <c r="E4060" s="451">
        <v>0.3054</v>
      </c>
    </row>
    <row r="4061" spans="1:5" x14ac:dyDescent="0.25">
      <c r="A4061" s="439"/>
      <c r="B4061" s="449">
        <v>101539</v>
      </c>
      <c r="C4061" s="439" t="s">
        <v>14510</v>
      </c>
      <c r="D4061" s="449" t="s">
        <v>60</v>
      </c>
      <c r="E4061" s="451">
        <v>0.33410000000000001</v>
      </c>
    </row>
    <row r="4062" spans="1:5" x14ac:dyDescent="0.25">
      <c r="A4062" s="439"/>
      <c r="B4062" s="449">
        <v>101543</v>
      </c>
      <c r="C4062" s="439" t="s">
        <v>14511</v>
      </c>
      <c r="D4062" s="449" t="s">
        <v>60</v>
      </c>
      <c r="E4062" s="451">
        <v>0.3397</v>
      </c>
    </row>
    <row r="4063" spans="1:5" x14ac:dyDescent="0.25">
      <c r="A4063" s="439"/>
      <c r="B4063" s="449">
        <v>101540</v>
      </c>
      <c r="C4063" s="439" t="s">
        <v>14512</v>
      </c>
      <c r="D4063" s="449" t="s">
        <v>60</v>
      </c>
      <c r="E4063" s="451">
        <v>0.3004</v>
      </c>
    </row>
    <row r="4064" spans="1:5" x14ac:dyDescent="0.25">
      <c r="A4064" s="439"/>
      <c r="B4064" s="449">
        <v>101544</v>
      </c>
      <c r="C4064" s="439" t="s">
        <v>14513</v>
      </c>
      <c r="D4064" s="449" t="s">
        <v>60</v>
      </c>
      <c r="E4064" s="451">
        <v>0.32069999999999999</v>
      </c>
    </row>
    <row r="4065" spans="1:5" x14ac:dyDescent="0.25">
      <c r="A4065" s="439"/>
      <c r="B4065" s="449">
        <v>101541</v>
      </c>
      <c r="C4065" s="439" t="s">
        <v>14514</v>
      </c>
      <c r="D4065" s="449" t="s">
        <v>60</v>
      </c>
      <c r="E4065" s="451">
        <v>0.30659999999999998</v>
      </c>
    </row>
    <row r="4066" spans="1:5" x14ac:dyDescent="0.25">
      <c r="A4066" s="439"/>
      <c r="B4066" s="449">
        <v>101545</v>
      </c>
      <c r="C4066" s="439" t="s">
        <v>14515</v>
      </c>
      <c r="D4066" s="449" t="s">
        <v>60</v>
      </c>
      <c r="E4066" s="451">
        <v>0.29720000000000002</v>
      </c>
    </row>
    <row r="4067" spans="1:5" x14ac:dyDescent="0.25">
      <c r="A4067" s="439"/>
      <c r="B4067" s="449">
        <v>106502</v>
      </c>
      <c r="C4067" s="439" t="s">
        <v>14516</v>
      </c>
      <c r="D4067" s="449" t="s">
        <v>73</v>
      </c>
      <c r="E4067" s="451">
        <v>2.0500000000000001E-2</v>
      </c>
    </row>
    <row r="4068" spans="1:5" x14ac:dyDescent="0.25">
      <c r="A4068" s="439"/>
      <c r="B4068" s="449">
        <v>106503</v>
      </c>
      <c r="C4068" s="439" t="s">
        <v>14517</v>
      </c>
      <c r="D4068" s="449" t="s">
        <v>73</v>
      </c>
      <c r="E4068" s="451">
        <v>2.4400000000000002E-2</v>
      </c>
    </row>
    <row r="4069" spans="1:5" x14ac:dyDescent="0.25">
      <c r="A4069" s="439"/>
      <c r="B4069" s="449">
        <v>106504</v>
      </c>
      <c r="C4069" s="439" t="s">
        <v>14518</v>
      </c>
      <c r="D4069" s="449" t="s">
        <v>73</v>
      </c>
      <c r="E4069" s="451">
        <v>2.24E-2</v>
      </c>
    </row>
    <row r="4070" spans="1:5" x14ac:dyDescent="0.25">
      <c r="A4070" s="439"/>
      <c r="B4070" s="449">
        <v>106505</v>
      </c>
      <c r="C4070" s="439" t="s">
        <v>14519</v>
      </c>
      <c r="D4070" s="449" t="s">
        <v>73</v>
      </c>
      <c r="E4070" s="451">
        <v>3.78E-2</v>
      </c>
    </row>
    <row r="4071" spans="1:5" x14ac:dyDescent="0.25">
      <c r="A4071" s="439"/>
      <c r="B4071" s="449">
        <v>106506</v>
      </c>
      <c r="C4071" s="439" t="s">
        <v>14520</v>
      </c>
      <c r="D4071" s="449" t="s">
        <v>73</v>
      </c>
      <c r="E4071" s="451">
        <v>4.3499999999999997E-2</v>
      </c>
    </row>
    <row r="4072" spans="1:5" x14ac:dyDescent="0.25">
      <c r="A4072" s="439"/>
      <c r="B4072" s="449">
        <v>106507</v>
      </c>
      <c r="C4072" s="439" t="s">
        <v>14521</v>
      </c>
      <c r="D4072" s="449" t="s">
        <v>73</v>
      </c>
      <c r="E4072" s="451">
        <v>5.0500000000000003E-2</v>
      </c>
    </row>
    <row r="4073" spans="1:5" x14ac:dyDescent="0.25">
      <c r="A4073" s="439"/>
      <c r="B4073" s="449">
        <v>106508</v>
      </c>
      <c r="C4073" s="439" t="s">
        <v>14522</v>
      </c>
      <c r="D4073" s="449" t="s">
        <v>73</v>
      </c>
      <c r="E4073" s="451">
        <v>4.6800000000000001E-2</v>
      </c>
    </row>
    <row r="4074" spans="1:5" x14ac:dyDescent="0.25">
      <c r="A4074" s="439"/>
      <c r="B4074" s="449">
        <v>106509</v>
      </c>
      <c r="C4074" s="439" t="s">
        <v>14523</v>
      </c>
      <c r="D4074" s="449" t="s">
        <v>73</v>
      </c>
      <c r="E4074" s="451">
        <v>7.8E-2</v>
      </c>
    </row>
    <row r="4075" spans="1:5" x14ac:dyDescent="0.25">
      <c r="A4075" s="439"/>
      <c r="B4075" s="449">
        <v>101560</v>
      </c>
      <c r="C4075" s="439" t="s">
        <v>14524</v>
      </c>
      <c r="D4075" s="449" t="s">
        <v>73</v>
      </c>
      <c r="E4075" s="451">
        <v>7.4999999999999997E-3</v>
      </c>
    </row>
    <row r="4076" spans="1:5" x14ac:dyDescent="0.25">
      <c r="A4076" s="439"/>
      <c r="B4076" s="449">
        <v>101568</v>
      </c>
      <c r="C4076" s="439" t="s">
        <v>14525</v>
      </c>
      <c r="D4076" s="449" t="s">
        <v>73</v>
      </c>
      <c r="E4076" s="451">
        <v>8.0000000000000004E-4</v>
      </c>
    </row>
    <row r="4077" spans="1:5" x14ac:dyDescent="0.25">
      <c r="A4077" s="439"/>
      <c r="B4077" s="449">
        <v>101561</v>
      </c>
      <c r="C4077" s="439" t="s">
        <v>14526</v>
      </c>
      <c r="D4077" s="449" t="s">
        <v>73</v>
      </c>
      <c r="E4077" s="451">
        <v>4.7000000000000002E-3</v>
      </c>
    </row>
    <row r="4078" spans="1:5" x14ac:dyDescent="0.25">
      <c r="A4078" s="439"/>
      <c r="B4078" s="449">
        <v>101562</v>
      </c>
      <c r="C4078" s="439" t="s">
        <v>14527</v>
      </c>
      <c r="D4078" s="449" t="s">
        <v>73</v>
      </c>
      <c r="E4078" s="451">
        <v>3.0999999999999999E-3</v>
      </c>
    </row>
    <row r="4079" spans="1:5" x14ac:dyDescent="0.25">
      <c r="A4079" s="439"/>
      <c r="B4079" s="449">
        <v>101563</v>
      </c>
      <c r="C4079" s="439" t="s">
        <v>14528</v>
      </c>
      <c r="D4079" s="449" t="s">
        <v>73</v>
      </c>
      <c r="E4079" s="451">
        <v>2.3999999999999998E-3</v>
      </c>
    </row>
    <row r="4080" spans="1:5" x14ac:dyDescent="0.25">
      <c r="A4080" s="439"/>
      <c r="B4080" s="449">
        <v>101564</v>
      </c>
      <c r="C4080" s="439" t="s">
        <v>14529</v>
      </c>
      <c r="D4080" s="449" t="s">
        <v>73</v>
      </c>
      <c r="E4080" s="451">
        <v>1.6000000000000001E-3</v>
      </c>
    </row>
    <row r="4081" spans="1:5" x14ac:dyDescent="0.25">
      <c r="A4081" s="439"/>
      <c r="B4081" s="449">
        <v>101565</v>
      </c>
      <c r="C4081" s="439" t="s">
        <v>14530</v>
      </c>
      <c r="D4081" s="449" t="s">
        <v>73</v>
      </c>
      <c r="E4081" s="451">
        <v>1.1999999999999999E-3</v>
      </c>
    </row>
    <row r="4082" spans="1:5" x14ac:dyDescent="0.25">
      <c r="A4082" s="439"/>
      <c r="B4082" s="449">
        <v>101567</v>
      </c>
      <c r="C4082" s="439" t="s">
        <v>14531</v>
      </c>
      <c r="D4082" s="449" t="s">
        <v>73</v>
      </c>
      <c r="E4082" s="451">
        <v>8.9999999999999998E-4</v>
      </c>
    </row>
    <row r="4083" spans="1:5" x14ac:dyDescent="0.25">
      <c r="A4083" s="439"/>
      <c r="B4083" s="449">
        <v>101501</v>
      </c>
      <c r="C4083" s="439" t="s">
        <v>14532</v>
      </c>
      <c r="D4083" s="449" t="s">
        <v>60</v>
      </c>
      <c r="E4083" s="451">
        <v>0.27860000000000001</v>
      </c>
    </row>
    <row r="4084" spans="1:5" x14ac:dyDescent="0.25">
      <c r="A4084" s="439"/>
      <c r="B4084" s="449">
        <v>101502</v>
      </c>
      <c r="C4084" s="439" t="s">
        <v>14533</v>
      </c>
      <c r="D4084" s="449" t="s">
        <v>60</v>
      </c>
      <c r="E4084" s="451">
        <v>0.27389999999999998</v>
      </c>
    </row>
    <row r="4085" spans="1:5" x14ac:dyDescent="0.25">
      <c r="A4085" s="439"/>
      <c r="B4085" s="449">
        <v>101503</v>
      </c>
      <c r="C4085" s="439" t="s">
        <v>14534</v>
      </c>
      <c r="D4085" s="449" t="s">
        <v>60</v>
      </c>
      <c r="E4085" s="451">
        <v>0.24460000000000001</v>
      </c>
    </row>
    <row r="4086" spans="1:5" x14ac:dyDescent="0.25">
      <c r="A4086" s="439"/>
      <c r="B4086" s="449">
        <v>101504</v>
      </c>
      <c r="C4086" s="439" t="s">
        <v>14535</v>
      </c>
      <c r="D4086" s="449" t="s">
        <v>60</v>
      </c>
      <c r="E4086" s="451">
        <v>0.22989999999999999</v>
      </c>
    </row>
    <row r="4087" spans="1:5" x14ac:dyDescent="0.25">
      <c r="A4087" s="439"/>
      <c r="B4087" s="449">
        <v>101497</v>
      </c>
      <c r="C4087" s="439" t="s">
        <v>14536</v>
      </c>
      <c r="D4087" s="449" t="s">
        <v>60</v>
      </c>
      <c r="E4087" s="451">
        <v>0.28510000000000002</v>
      </c>
    </row>
    <row r="4088" spans="1:5" x14ac:dyDescent="0.25">
      <c r="A4088" s="439"/>
      <c r="B4088" s="449">
        <v>101498</v>
      </c>
      <c r="C4088" s="439" t="s">
        <v>14537</v>
      </c>
      <c r="D4088" s="449" t="s">
        <v>60</v>
      </c>
      <c r="E4088" s="451">
        <v>0.28000000000000003</v>
      </c>
    </row>
    <row r="4089" spans="1:5" x14ac:dyDescent="0.25">
      <c r="A4089" s="439"/>
      <c r="B4089" s="449">
        <v>101499</v>
      </c>
      <c r="C4089" s="439" t="s">
        <v>14538</v>
      </c>
      <c r="D4089" s="449" t="s">
        <v>60</v>
      </c>
      <c r="E4089" s="451">
        <v>0.25069999999999998</v>
      </c>
    </row>
    <row r="4090" spans="1:5" x14ac:dyDescent="0.25">
      <c r="A4090" s="439"/>
      <c r="B4090" s="449">
        <v>101500</v>
      </c>
      <c r="C4090" s="439" t="s">
        <v>14539</v>
      </c>
      <c r="D4090" s="449" t="s">
        <v>60</v>
      </c>
      <c r="E4090" s="451">
        <v>0.23549999999999999</v>
      </c>
    </row>
    <row r="4091" spans="1:5" x14ac:dyDescent="0.25">
      <c r="A4091" s="439"/>
      <c r="B4091" s="449">
        <v>101493</v>
      </c>
      <c r="C4091" s="439" t="s">
        <v>14540</v>
      </c>
      <c r="D4091" s="449" t="s">
        <v>60</v>
      </c>
      <c r="E4091" s="451">
        <v>0.30120000000000002</v>
      </c>
    </row>
    <row r="4092" spans="1:5" x14ac:dyDescent="0.25">
      <c r="A4092" s="439"/>
      <c r="B4092" s="449">
        <v>101494</v>
      </c>
      <c r="C4092" s="439" t="s">
        <v>14541</v>
      </c>
      <c r="D4092" s="449" t="s">
        <v>60</v>
      </c>
      <c r="E4092" s="451">
        <v>0.29620000000000002</v>
      </c>
    </row>
    <row r="4093" spans="1:5" x14ac:dyDescent="0.25">
      <c r="A4093" s="439"/>
      <c r="B4093" s="449">
        <v>101495</v>
      </c>
      <c r="C4093" s="439" t="s">
        <v>14542</v>
      </c>
      <c r="D4093" s="449" t="s">
        <v>60</v>
      </c>
      <c r="E4093" s="451">
        <v>0.2727</v>
      </c>
    </row>
    <row r="4094" spans="1:5" x14ac:dyDescent="0.25">
      <c r="A4094" s="439"/>
      <c r="B4094" s="449">
        <v>101496</v>
      </c>
      <c r="C4094" s="439" t="s">
        <v>14543</v>
      </c>
      <c r="D4094" s="449" t="s">
        <v>60</v>
      </c>
      <c r="E4094" s="451">
        <v>0.25919999999999999</v>
      </c>
    </row>
    <row r="4095" spans="1:5" x14ac:dyDescent="0.25">
      <c r="A4095" s="439"/>
      <c r="B4095" s="449">
        <v>101489</v>
      </c>
      <c r="C4095" s="439" t="s">
        <v>14544</v>
      </c>
      <c r="D4095" s="449" t="s">
        <v>60</v>
      </c>
      <c r="E4095" s="451">
        <v>0.30980000000000002</v>
      </c>
    </row>
    <row r="4096" spans="1:5" x14ac:dyDescent="0.25">
      <c r="A4096" s="439"/>
      <c r="B4096" s="449">
        <v>101490</v>
      </c>
      <c r="C4096" s="439" t="s">
        <v>14545</v>
      </c>
      <c r="D4096" s="449" t="s">
        <v>60</v>
      </c>
      <c r="E4096" s="451">
        <v>0.30430000000000001</v>
      </c>
    </row>
    <row r="4097" spans="1:5" x14ac:dyDescent="0.25">
      <c r="A4097" s="439"/>
      <c r="B4097" s="449">
        <v>101491</v>
      </c>
      <c r="C4097" s="439" t="s">
        <v>14546</v>
      </c>
      <c r="D4097" s="449" t="s">
        <v>60</v>
      </c>
      <c r="E4097" s="451">
        <v>0.28089999999999998</v>
      </c>
    </row>
    <row r="4098" spans="1:5" x14ac:dyDescent="0.25">
      <c r="A4098" s="439"/>
      <c r="B4098" s="449">
        <v>101492</v>
      </c>
      <c r="C4098" s="439" t="s">
        <v>14547</v>
      </c>
      <c r="D4098" s="449" t="s">
        <v>60</v>
      </c>
      <c r="E4098" s="451">
        <v>0.26690000000000003</v>
      </c>
    </row>
    <row r="4099" spans="1:5" x14ac:dyDescent="0.25">
      <c r="A4099" s="439"/>
      <c r="B4099" s="449">
        <v>101509</v>
      </c>
      <c r="C4099" s="439" t="s">
        <v>14548</v>
      </c>
      <c r="D4099" s="449" t="s">
        <v>60</v>
      </c>
      <c r="E4099" s="451">
        <v>0.26729999999999998</v>
      </c>
    </row>
    <row r="4100" spans="1:5" x14ac:dyDescent="0.25">
      <c r="A4100" s="439"/>
      <c r="B4100" s="449">
        <v>101510</v>
      </c>
      <c r="C4100" s="439" t="s">
        <v>14549</v>
      </c>
      <c r="D4100" s="449" t="s">
        <v>60</v>
      </c>
      <c r="E4100" s="451">
        <v>0.26290000000000002</v>
      </c>
    </row>
    <row r="4101" spans="1:5" x14ac:dyDescent="0.25">
      <c r="A4101" s="439"/>
      <c r="B4101" s="449">
        <v>101511</v>
      </c>
      <c r="C4101" s="439" t="s">
        <v>14550</v>
      </c>
      <c r="D4101" s="449" t="s">
        <v>60</v>
      </c>
      <c r="E4101" s="451">
        <v>0.2286</v>
      </c>
    </row>
    <row r="4102" spans="1:5" x14ac:dyDescent="0.25">
      <c r="A4102" s="439"/>
      <c r="B4102" s="449">
        <v>101512</v>
      </c>
      <c r="C4102" s="439" t="s">
        <v>14551</v>
      </c>
      <c r="D4102" s="449" t="s">
        <v>60</v>
      </c>
      <c r="E4102" s="451">
        <v>0.21279999999999999</v>
      </c>
    </row>
    <row r="4103" spans="1:5" x14ac:dyDescent="0.25">
      <c r="A4103" s="439"/>
      <c r="B4103" s="449">
        <v>101505</v>
      </c>
      <c r="C4103" s="439" t="s">
        <v>14552</v>
      </c>
      <c r="D4103" s="449" t="s">
        <v>60</v>
      </c>
      <c r="E4103" s="451">
        <v>0.28489999999999999</v>
      </c>
    </row>
    <row r="4104" spans="1:5" x14ac:dyDescent="0.25">
      <c r="A4104" s="439"/>
      <c r="B4104" s="449">
        <v>101506</v>
      </c>
      <c r="C4104" s="439" t="s">
        <v>14553</v>
      </c>
      <c r="D4104" s="449" t="s">
        <v>60</v>
      </c>
      <c r="E4104" s="451">
        <v>0.27860000000000001</v>
      </c>
    </row>
    <row r="4105" spans="1:5" x14ac:dyDescent="0.25">
      <c r="A4105" s="439"/>
      <c r="B4105" s="449">
        <v>101507</v>
      </c>
      <c r="C4105" s="439" t="s">
        <v>14554</v>
      </c>
      <c r="D4105" s="449" t="s">
        <v>60</v>
      </c>
      <c r="E4105" s="451">
        <v>0.2427</v>
      </c>
    </row>
    <row r="4106" spans="1:5" x14ac:dyDescent="0.25">
      <c r="A4106" s="439"/>
      <c r="B4106" s="449">
        <v>101508</v>
      </c>
      <c r="C4106" s="439" t="s">
        <v>14555</v>
      </c>
      <c r="D4106" s="449" t="s">
        <v>60</v>
      </c>
      <c r="E4106" s="451">
        <v>0.22489999999999999</v>
      </c>
    </row>
    <row r="4107" spans="1:5" x14ac:dyDescent="0.25">
      <c r="A4107" s="439"/>
      <c r="B4107" s="449">
        <v>101525</v>
      </c>
      <c r="C4107" s="439" t="s">
        <v>14556</v>
      </c>
      <c r="D4107" s="449" t="s">
        <v>60</v>
      </c>
      <c r="E4107" s="451">
        <v>0.20480000000000001</v>
      </c>
    </row>
    <row r="4108" spans="1:5" x14ac:dyDescent="0.25">
      <c r="A4108" s="439"/>
      <c r="B4108" s="449">
        <v>101526</v>
      </c>
      <c r="C4108" s="439" t="s">
        <v>14557</v>
      </c>
      <c r="D4108" s="449" t="s">
        <v>60</v>
      </c>
      <c r="E4108" s="451">
        <v>0.20699999999999999</v>
      </c>
    </row>
    <row r="4109" spans="1:5" x14ac:dyDescent="0.25">
      <c r="A4109" s="439"/>
      <c r="B4109" s="449">
        <v>101527</v>
      </c>
      <c r="C4109" s="439" t="s">
        <v>14558</v>
      </c>
      <c r="D4109" s="449" t="s">
        <v>60</v>
      </c>
      <c r="E4109" s="451">
        <v>0.15720000000000001</v>
      </c>
    </row>
    <row r="4110" spans="1:5" x14ac:dyDescent="0.25">
      <c r="A4110" s="439"/>
      <c r="B4110" s="449">
        <v>101528</v>
      </c>
      <c r="C4110" s="439" t="s">
        <v>14559</v>
      </c>
      <c r="D4110" s="449" t="s">
        <v>60</v>
      </c>
      <c r="E4110" s="451">
        <v>0.1416</v>
      </c>
    </row>
    <row r="4111" spans="1:5" x14ac:dyDescent="0.25">
      <c r="A4111" s="439"/>
      <c r="B4111" s="449">
        <v>101521</v>
      </c>
      <c r="C4111" s="439" t="s">
        <v>14560</v>
      </c>
      <c r="D4111" s="449" t="s">
        <v>60</v>
      </c>
      <c r="E4111" s="451">
        <v>0.21609999999999999</v>
      </c>
    </row>
    <row r="4112" spans="1:5" x14ac:dyDescent="0.25">
      <c r="A4112" s="439"/>
      <c r="B4112" s="449">
        <v>101522</v>
      </c>
      <c r="C4112" s="439" t="s">
        <v>14561</v>
      </c>
      <c r="D4112" s="449" t="s">
        <v>60</v>
      </c>
      <c r="E4112" s="451">
        <v>0.21659999999999999</v>
      </c>
    </row>
    <row r="4113" spans="1:5" x14ac:dyDescent="0.25">
      <c r="A4113" s="439"/>
      <c r="B4113" s="449">
        <v>101523</v>
      </c>
      <c r="C4113" s="439" t="s">
        <v>14562</v>
      </c>
      <c r="D4113" s="449" t="s">
        <v>60</v>
      </c>
      <c r="E4113" s="451">
        <v>0.1668</v>
      </c>
    </row>
    <row r="4114" spans="1:5" x14ac:dyDescent="0.25">
      <c r="A4114" s="439"/>
      <c r="B4114" s="449">
        <v>101524</v>
      </c>
      <c r="C4114" s="439" t="s">
        <v>14563</v>
      </c>
      <c r="D4114" s="449" t="s">
        <v>60</v>
      </c>
      <c r="E4114" s="451">
        <v>0.15</v>
      </c>
    </row>
    <row r="4115" spans="1:5" x14ac:dyDescent="0.25">
      <c r="A4115" s="439"/>
      <c r="B4115" s="449">
        <v>101517</v>
      </c>
      <c r="C4115" s="439" t="s">
        <v>14564</v>
      </c>
      <c r="D4115" s="449" t="s">
        <v>60</v>
      </c>
      <c r="E4115" s="451">
        <v>0.2233</v>
      </c>
    </row>
    <row r="4116" spans="1:5" x14ac:dyDescent="0.25">
      <c r="A4116" s="439"/>
      <c r="B4116" s="449">
        <v>101518</v>
      </c>
      <c r="C4116" s="439" t="s">
        <v>14565</v>
      </c>
      <c r="D4116" s="449" t="s">
        <v>60</v>
      </c>
      <c r="E4116" s="451">
        <v>0.22289999999999999</v>
      </c>
    </row>
    <row r="4117" spans="1:5" x14ac:dyDescent="0.25">
      <c r="A4117" s="439"/>
      <c r="B4117" s="449">
        <v>101519</v>
      </c>
      <c r="C4117" s="439" t="s">
        <v>14566</v>
      </c>
      <c r="D4117" s="449" t="s">
        <v>60</v>
      </c>
      <c r="E4117" s="451">
        <v>0.17730000000000001</v>
      </c>
    </row>
    <row r="4118" spans="1:5" x14ac:dyDescent="0.25">
      <c r="A4118" s="439"/>
      <c r="B4118" s="449">
        <v>101520</v>
      </c>
      <c r="C4118" s="439" t="s">
        <v>14567</v>
      </c>
      <c r="D4118" s="449" t="s">
        <v>60</v>
      </c>
      <c r="E4118" s="451">
        <v>0.1605</v>
      </c>
    </row>
    <row r="4119" spans="1:5" x14ac:dyDescent="0.25">
      <c r="A4119" s="439"/>
      <c r="B4119" s="449">
        <v>101513</v>
      </c>
      <c r="C4119" s="439" t="s">
        <v>14568</v>
      </c>
      <c r="D4119" s="449" t="s">
        <v>60</v>
      </c>
      <c r="E4119" s="451">
        <v>0.24060000000000001</v>
      </c>
    </row>
    <row r="4120" spans="1:5" x14ac:dyDescent="0.25">
      <c r="A4120" s="439"/>
      <c r="B4120" s="449">
        <v>101514</v>
      </c>
      <c r="C4120" s="439" t="s">
        <v>14569</v>
      </c>
      <c r="D4120" s="449" t="s">
        <v>60</v>
      </c>
      <c r="E4120" s="451">
        <v>0.23799999999999999</v>
      </c>
    </row>
    <row r="4121" spans="1:5" x14ac:dyDescent="0.25">
      <c r="A4121" s="439"/>
      <c r="B4121" s="449">
        <v>101515</v>
      </c>
      <c r="C4121" s="439" t="s">
        <v>14570</v>
      </c>
      <c r="D4121" s="449" t="s">
        <v>60</v>
      </c>
      <c r="E4121" s="451">
        <v>0.1928</v>
      </c>
    </row>
    <row r="4122" spans="1:5" x14ac:dyDescent="0.25">
      <c r="A4122" s="439"/>
      <c r="B4122" s="449">
        <v>101516</v>
      </c>
      <c r="C4122" s="439" t="s">
        <v>14571</v>
      </c>
      <c r="D4122" s="449" t="s">
        <v>60</v>
      </c>
      <c r="E4122" s="451">
        <v>0.17430000000000001</v>
      </c>
    </row>
    <row r="4123" spans="1:5" x14ac:dyDescent="0.25">
      <c r="A4123" s="439"/>
      <c r="B4123" s="449">
        <v>101533</v>
      </c>
      <c r="C4123" s="439" t="s">
        <v>14572</v>
      </c>
      <c r="D4123" s="449" t="s">
        <v>60</v>
      </c>
      <c r="E4123" s="451">
        <v>0.19950000000000001</v>
      </c>
    </row>
    <row r="4124" spans="1:5" x14ac:dyDescent="0.25">
      <c r="A4124" s="439"/>
      <c r="B4124" s="449">
        <v>101534</v>
      </c>
      <c r="C4124" s="439" t="s">
        <v>14573</v>
      </c>
      <c r="D4124" s="449" t="s">
        <v>60</v>
      </c>
      <c r="E4124" s="451">
        <v>0.20269999999999999</v>
      </c>
    </row>
    <row r="4125" spans="1:5" x14ac:dyDescent="0.25">
      <c r="A4125" s="439"/>
      <c r="B4125" s="449">
        <v>101535</v>
      </c>
      <c r="C4125" s="439" t="s">
        <v>14574</v>
      </c>
      <c r="D4125" s="449" t="s">
        <v>60</v>
      </c>
      <c r="E4125" s="451">
        <v>0.1484</v>
      </c>
    </row>
    <row r="4126" spans="1:5" x14ac:dyDescent="0.25">
      <c r="A4126" s="439"/>
      <c r="B4126" s="449">
        <v>101536</v>
      </c>
      <c r="C4126" s="439" t="s">
        <v>14575</v>
      </c>
      <c r="D4126" s="449" t="s">
        <v>60</v>
      </c>
      <c r="E4126" s="451">
        <v>0.13289999999999999</v>
      </c>
    </row>
    <row r="4127" spans="1:5" x14ac:dyDescent="0.25">
      <c r="A4127" s="439"/>
      <c r="B4127" s="449">
        <v>101529</v>
      </c>
      <c r="C4127" s="439" t="s">
        <v>14576</v>
      </c>
      <c r="D4127" s="449" t="s">
        <v>60</v>
      </c>
      <c r="E4127" s="451">
        <v>0.2225</v>
      </c>
    </row>
    <row r="4128" spans="1:5" x14ac:dyDescent="0.25">
      <c r="A4128" s="439"/>
      <c r="B4128" s="449">
        <v>101530</v>
      </c>
      <c r="C4128" s="439" t="s">
        <v>14577</v>
      </c>
      <c r="D4128" s="449" t="s">
        <v>60</v>
      </c>
      <c r="E4128" s="451">
        <v>0.22209999999999999</v>
      </c>
    </row>
    <row r="4129" spans="1:5" x14ac:dyDescent="0.25">
      <c r="A4129" s="439"/>
      <c r="B4129" s="449">
        <v>101531</v>
      </c>
      <c r="C4129" s="439" t="s">
        <v>14578</v>
      </c>
      <c r="D4129" s="449" t="s">
        <v>60</v>
      </c>
      <c r="E4129" s="451">
        <v>0.16439999999999999</v>
      </c>
    </row>
    <row r="4130" spans="1:5" x14ac:dyDescent="0.25">
      <c r="A4130" s="439"/>
      <c r="B4130" s="449">
        <v>101532</v>
      </c>
      <c r="C4130" s="439" t="s">
        <v>14579</v>
      </c>
      <c r="D4130" s="449" t="s">
        <v>60</v>
      </c>
      <c r="E4130" s="451">
        <v>0.1457</v>
      </c>
    </row>
    <row r="4131" spans="1:5" x14ac:dyDescent="0.25">
      <c r="A4131" s="439"/>
      <c r="B4131" s="449">
        <v>101549</v>
      </c>
      <c r="C4131" s="439" t="s">
        <v>14580</v>
      </c>
      <c r="D4131" s="449" t="s">
        <v>60</v>
      </c>
      <c r="E4131" s="451">
        <v>0.26829999999999998</v>
      </c>
    </row>
    <row r="4132" spans="1:5" x14ac:dyDescent="0.25">
      <c r="A4132" s="439"/>
      <c r="B4132" s="449">
        <v>101547</v>
      </c>
      <c r="C4132" s="439" t="s">
        <v>14581</v>
      </c>
      <c r="D4132" s="449" t="s">
        <v>60</v>
      </c>
      <c r="E4132" s="451">
        <v>2.1999999999999999E-2</v>
      </c>
    </row>
    <row r="4133" spans="1:5" x14ac:dyDescent="0.25">
      <c r="A4133" s="439"/>
      <c r="B4133" s="449">
        <v>101546</v>
      </c>
      <c r="C4133" s="439" t="s">
        <v>14582</v>
      </c>
      <c r="D4133" s="449" t="s">
        <v>60</v>
      </c>
      <c r="E4133" s="451">
        <v>6.8400000000000002E-2</v>
      </c>
    </row>
    <row r="4134" spans="1:5" x14ac:dyDescent="0.25">
      <c r="A4134" s="439"/>
      <c r="B4134" s="449">
        <v>101548</v>
      </c>
      <c r="C4134" s="439" t="s">
        <v>14583</v>
      </c>
      <c r="D4134" s="449" t="s">
        <v>60</v>
      </c>
      <c r="E4134" s="451">
        <v>0.26819999999999999</v>
      </c>
    </row>
    <row r="4135" spans="1:5" x14ac:dyDescent="0.25">
      <c r="A4135" s="439"/>
      <c r="B4135" s="449">
        <v>94764</v>
      </c>
      <c r="C4135" s="439" t="s">
        <v>2994</v>
      </c>
      <c r="D4135" s="449" t="s">
        <v>60</v>
      </c>
      <c r="E4135" s="451">
        <v>0.14960000000000001</v>
      </c>
    </row>
    <row r="4136" spans="1:5" x14ac:dyDescent="0.25">
      <c r="A4136" s="439"/>
      <c r="B4136" s="449">
        <v>94765</v>
      </c>
      <c r="C4136" s="439" t="s">
        <v>2995</v>
      </c>
      <c r="D4136" s="449" t="s">
        <v>60</v>
      </c>
      <c r="E4136" s="451">
        <v>0.13819999999999999</v>
      </c>
    </row>
    <row r="4137" spans="1:5" x14ac:dyDescent="0.25">
      <c r="A4137" s="439"/>
      <c r="B4137" s="449">
        <v>94766</v>
      </c>
      <c r="C4137" s="439" t="s">
        <v>2996</v>
      </c>
      <c r="D4137" s="449" t="s">
        <v>60</v>
      </c>
      <c r="E4137" s="451">
        <v>0.12570000000000001</v>
      </c>
    </row>
    <row r="4138" spans="1:5" x14ac:dyDescent="0.25">
      <c r="A4138" s="439"/>
      <c r="B4138" s="449">
        <v>94767</v>
      </c>
      <c r="C4138" s="439" t="s">
        <v>2997</v>
      </c>
      <c r="D4138" s="449" t="s">
        <v>60</v>
      </c>
      <c r="E4138" s="451">
        <v>8.6199999999999999E-2</v>
      </c>
    </row>
    <row r="4139" spans="1:5" x14ac:dyDescent="0.25">
      <c r="A4139" s="439"/>
      <c r="B4139" s="449">
        <v>94768</v>
      </c>
      <c r="C4139" s="439" t="s">
        <v>2998</v>
      </c>
      <c r="D4139" s="449" t="s">
        <v>60</v>
      </c>
      <c r="E4139" s="451">
        <v>7.8399999999999997E-2</v>
      </c>
    </row>
    <row r="4140" spans="1:5" x14ac:dyDescent="0.25">
      <c r="A4140" s="439"/>
      <c r="B4140" s="449">
        <v>94769</v>
      </c>
      <c r="C4140" s="439" t="s">
        <v>2999</v>
      </c>
      <c r="D4140" s="449" t="s">
        <v>60</v>
      </c>
      <c r="E4140" s="451">
        <v>6.0600000000000001E-2</v>
      </c>
    </row>
    <row r="4141" spans="1:5" x14ac:dyDescent="0.25">
      <c r="A4141" s="439"/>
      <c r="B4141" s="449">
        <v>94783</v>
      </c>
      <c r="C4141" s="439" t="s">
        <v>12881</v>
      </c>
      <c r="D4141" s="449" t="s">
        <v>60</v>
      </c>
      <c r="E4141" s="451">
        <v>0.32090000000000002</v>
      </c>
    </row>
    <row r="4142" spans="1:5" x14ac:dyDescent="0.25">
      <c r="A4142" s="439"/>
      <c r="B4142" s="449">
        <v>94703</v>
      </c>
      <c r="C4142" s="439" t="s">
        <v>12882</v>
      </c>
      <c r="D4142" s="449" t="s">
        <v>60</v>
      </c>
      <c r="E4142" s="451">
        <v>0.30520000000000003</v>
      </c>
    </row>
    <row r="4143" spans="1:5" x14ac:dyDescent="0.25">
      <c r="A4143" s="439"/>
      <c r="B4143" s="449">
        <v>94704</v>
      </c>
      <c r="C4143" s="439" t="s">
        <v>2954</v>
      </c>
      <c r="D4143" s="449" t="s">
        <v>60</v>
      </c>
      <c r="E4143" s="451">
        <v>0.23150000000000001</v>
      </c>
    </row>
    <row r="4144" spans="1:5" x14ac:dyDescent="0.25">
      <c r="A4144" s="439"/>
      <c r="B4144" s="449">
        <v>94705</v>
      </c>
      <c r="C4144" s="439" t="s">
        <v>2955</v>
      </c>
      <c r="D4144" s="449" t="s">
        <v>60</v>
      </c>
      <c r="E4144" s="451">
        <v>0.17280000000000001</v>
      </c>
    </row>
    <row r="4145" spans="1:5" x14ac:dyDescent="0.25">
      <c r="A4145" s="439"/>
      <c r="B4145" s="449">
        <v>94706</v>
      </c>
      <c r="C4145" s="439" t="s">
        <v>2956</v>
      </c>
      <c r="D4145" s="449" t="s">
        <v>60</v>
      </c>
      <c r="E4145" s="451">
        <v>0.18379999999999999</v>
      </c>
    </row>
    <row r="4146" spans="1:5" x14ac:dyDescent="0.25">
      <c r="A4146" s="439"/>
      <c r="B4146" s="449">
        <v>94707</v>
      </c>
      <c r="C4146" s="439" t="s">
        <v>2957</v>
      </c>
      <c r="D4146" s="449" t="s">
        <v>60</v>
      </c>
      <c r="E4146" s="451">
        <v>0.11899999999999999</v>
      </c>
    </row>
    <row r="4147" spans="1:5" x14ac:dyDescent="0.25">
      <c r="A4147" s="439"/>
      <c r="B4147" s="449">
        <v>94715</v>
      </c>
      <c r="C4147" s="439" t="s">
        <v>2960</v>
      </c>
      <c r="D4147" s="449" t="s">
        <v>60</v>
      </c>
      <c r="E4147" s="451">
        <v>4.5199999999999997E-2</v>
      </c>
    </row>
    <row r="4148" spans="1:5" x14ac:dyDescent="0.25">
      <c r="A4148" s="439"/>
      <c r="B4148" s="449">
        <v>94713</v>
      </c>
      <c r="C4148" s="439" t="s">
        <v>2958</v>
      </c>
      <c r="D4148" s="449" t="s">
        <v>60</v>
      </c>
      <c r="E4148" s="451">
        <v>5.0599999999999999E-2</v>
      </c>
    </row>
    <row r="4149" spans="1:5" x14ac:dyDescent="0.25">
      <c r="A4149" s="439"/>
      <c r="B4149" s="449">
        <v>94714</v>
      </c>
      <c r="C4149" s="439" t="s">
        <v>2959</v>
      </c>
      <c r="D4149" s="449" t="s">
        <v>60</v>
      </c>
      <c r="E4149" s="451">
        <v>3.7100000000000001E-2</v>
      </c>
    </row>
    <row r="4150" spans="1:5" x14ac:dyDescent="0.25">
      <c r="A4150" s="439"/>
      <c r="B4150" s="449">
        <v>94670</v>
      </c>
      <c r="C4150" s="439" t="s">
        <v>2926</v>
      </c>
      <c r="D4150" s="449" t="s">
        <v>60</v>
      </c>
      <c r="E4150" s="451">
        <v>0.24709999999999999</v>
      </c>
    </row>
    <row r="4151" spans="1:5" x14ac:dyDescent="0.25">
      <c r="A4151" s="439"/>
      <c r="B4151" s="449">
        <v>94656</v>
      </c>
      <c r="C4151" s="439" t="s">
        <v>12883</v>
      </c>
      <c r="D4151" s="449" t="s">
        <v>60</v>
      </c>
      <c r="E4151" s="451">
        <v>0.51959999999999995</v>
      </c>
    </row>
    <row r="4152" spans="1:5" x14ac:dyDescent="0.25">
      <c r="A4152" s="439"/>
      <c r="B4152" s="449">
        <v>94658</v>
      </c>
      <c r="C4152" s="439" t="s">
        <v>2914</v>
      </c>
      <c r="D4152" s="449" t="s">
        <v>60</v>
      </c>
      <c r="E4152" s="451">
        <v>0.4466</v>
      </c>
    </row>
    <row r="4153" spans="1:5" x14ac:dyDescent="0.25">
      <c r="A4153" s="439"/>
      <c r="B4153" s="449">
        <v>94660</v>
      </c>
      <c r="C4153" s="439" t="s">
        <v>2916</v>
      </c>
      <c r="D4153" s="449" t="s">
        <v>60</v>
      </c>
      <c r="E4153" s="451">
        <v>0.37269999999999998</v>
      </c>
    </row>
    <row r="4154" spans="1:5" x14ac:dyDescent="0.25">
      <c r="A4154" s="439"/>
      <c r="B4154" s="449">
        <v>94662</v>
      </c>
      <c r="C4154" s="439" t="s">
        <v>2918</v>
      </c>
      <c r="D4154" s="449" t="s">
        <v>60</v>
      </c>
      <c r="E4154" s="451">
        <v>0.3967</v>
      </c>
    </row>
    <row r="4155" spans="1:5" x14ac:dyDescent="0.25">
      <c r="A4155" s="439"/>
      <c r="B4155" s="449">
        <v>94664</v>
      </c>
      <c r="C4155" s="439" t="s">
        <v>2920</v>
      </c>
      <c r="D4155" s="449" t="s">
        <v>60</v>
      </c>
      <c r="E4155" s="451">
        <v>0.2863</v>
      </c>
    </row>
    <row r="4156" spans="1:5" x14ac:dyDescent="0.25">
      <c r="A4156" s="439"/>
      <c r="B4156" s="449">
        <v>94666</v>
      </c>
      <c r="C4156" s="439" t="s">
        <v>2922</v>
      </c>
      <c r="D4156" s="449" t="s">
        <v>60</v>
      </c>
      <c r="E4156" s="451">
        <v>0.2581</v>
      </c>
    </row>
    <row r="4157" spans="1:5" x14ac:dyDescent="0.25">
      <c r="A4157" s="439"/>
      <c r="B4157" s="449">
        <v>94668</v>
      </c>
      <c r="C4157" s="439" t="s">
        <v>2924</v>
      </c>
      <c r="D4157" s="449" t="s">
        <v>60</v>
      </c>
      <c r="E4157" s="451">
        <v>0.2427</v>
      </c>
    </row>
    <row r="4158" spans="1:5" x14ac:dyDescent="0.25">
      <c r="A4158" s="439"/>
      <c r="B4158" s="449">
        <v>105215</v>
      </c>
      <c r="C4158" s="439" t="s">
        <v>3373</v>
      </c>
      <c r="D4158" s="449" t="s">
        <v>60</v>
      </c>
      <c r="E4158" s="451">
        <v>0.1772</v>
      </c>
    </row>
    <row r="4159" spans="1:5" x14ac:dyDescent="0.25">
      <c r="A4159" s="439"/>
      <c r="B4159" s="449">
        <v>105216</v>
      </c>
      <c r="C4159" s="439" t="s">
        <v>3374</v>
      </c>
      <c r="D4159" s="449" t="s">
        <v>60</v>
      </c>
      <c r="E4159" s="451">
        <v>5.91E-2</v>
      </c>
    </row>
    <row r="4160" spans="1:5" x14ac:dyDescent="0.25">
      <c r="A4160" s="439"/>
      <c r="B4160" s="449">
        <v>105217</v>
      </c>
      <c r="C4160" s="439" t="s">
        <v>3375</v>
      </c>
      <c r="D4160" s="449" t="s">
        <v>60</v>
      </c>
      <c r="E4160" s="451">
        <v>5.5899999999999998E-2</v>
      </c>
    </row>
    <row r="4161" spans="1:5" x14ac:dyDescent="0.25">
      <c r="A4161" s="439"/>
      <c r="B4161" s="449">
        <v>105214</v>
      </c>
      <c r="C4161" s="439" t="s">
        <v>3372</v>
      </c>
      <c r="D4161" s="449" t="s">
        <v>60</v>
      </c>
      <c r="E4161" s="451">
        <v>7.5499999999999998E-2</v>
      </c>
    </row>
    <row r="4162" spans="1:5" x14ac:dyDescent="0.25">
      <c r="A4162" s="439"/>
      <c r="B4162" s="449">
        <v>105218</v>
      </c>
      <c r="C4162" s="439" t="s">
        <v>3376</v>
      </c>
      <c r="D4162" s="449" t="s">
        <v>60</v>
      </c>
      <c r="E4162" s="451">
        <v>4.9200000000000001E-2</v>
      </c>
    </row>
    <row r="4163" spans="1:5" x14ac:dyDescent="0.25">
      <c r="A4163" s="439"/>
      <c r="B4163" s="449">
        <v>105213</v>
      </c>
      <c r="C4163" s="439" t="s">
        <v>3371</v>
      </c>
      <c r="D4163" s="449" t="s">
        <v>60</v>
      </c>
      <c r="E4163" s="451">
        <v>0.11210000000000001</v>
      </c>
    </row>
    <row r="4164" spans="1:5" x14ac:dyDescent="0.25">
      <c r="A4164" s="439"/>
      <c r="B4164" s="449">
        <v>105233</v>
      </c>
      <c r="C4164" s="439" t="s">
        <v>3391</v>
      </c>
      <c r="D4164" s="449" t="s">
        <v>60</v>
      </c>
      <c r="E4164" s="451">
        <v>0.3009</v>
      </c>
    </row>
    <row r="4165" spans="1:5" x14ac:dyDescent="0.25">
      <c r="A4165" s="439"/>
      <c r="B4165" s="449">
        <v>105234</v>
      </c>
      <c r="C4165" s="439" t="s">
        <v>3392</v>
      </c>
      <c r="D4165" s="449" t="s">
        <v>60</v>
      </c>
      <c r="E4165" s="451">
        <v>0.30890000000000001</v>
      </c>
    </row>
    <row r="4166" spans="1:5" x14ac:dyDescent="0.25">
      <c r="A4166" s="439"/>
      <c r="B4166" s="449">
        <v>105228</v>
      </c>
      <c r="C4166" s="439" t="s">
        <v>3386</v>
      </c>
      <c r="D4166" s="449" t="s">
        <v>60</v>
      </c>
      <c r="E4166" s="451">
        <v>0.27760000000000001</v>
      </c>
    </row>
    <row r="4167" spans="1:5" x14ac:dyDescent="0.25">
      <c r="A4167" s="439"/>
      <c r="B4167" s="449">
        <v>105138</v>
      </c>
      <c r="C4167" s="439" t="s">
        <v>2493</v>
      </c>
      <c r="D4167" s="449" t="s">
        <v>60</v>
      </c>
      <c r="E4167" s="451">
        <v>0.2147</v>
      </c>
    </row>
    <row r="4168" spans="1:5" x14ac:dyDescent="0.25">
      <c r="A4168" s="439"/>
      <c r="B4168" s="449">
        <v>105139</v>
      </c>
      <c r="C4168" s="439" t="s">
        <v>2494</v>
      </c>
      <c r="D4168" s="449" t="s">
        <v>60</v>
      </c>
      <c r="E4168" s="451">
        <v>0.19550000000000001</v>
      </c>
    </row>
    <row r="4169" spans="1:5" x14ac:dyDescent="0.25">
      <c r="A4169" s="439"/>
      <c r="B4169" s="449">
        <v>105140</v>
      </c>
      <c r="C4169" s="439" t="s">
        <v>2495</v>
      </c>
      <c r="D4169" s="449" t="s">
        <v>60</v>
      </c>
      <c r="E4169" s="451">
        <v>0.18920000000000001</v>
      </c>
    </row>
    <row r="4170" spans="1:5" x14ac:dyDescent="0.25">
      <c r="A4170" s="439"/>
      <c r="B4170" s="449">
        <v>105141</v>
      </c>
      <c r="C4170" s="439" t="s">
        <v>2496</v>
      </c>
      <c r="D4170" s="449" t="s">
        <v>60</v>
      </c>
      <c r="E4170" s="451">
        <v>0.2026</v>
      </c>
    </row>
    <row r="4171" spans="1:5" x14ac:dyDescent="0.25">
      <c r="A4171" s="439"/>
      <c r="B4171" s="449">
        <v>105172</v>
      </c>
      <c r="C4171" s="439" t="s">
        <v>3336</v>
      </c>
      <c r="D4171" s="449" t="s">
        <v>60</v>
      </c>
      <c r="E4171" s="451">
        <v>0.22270000000000001</v>
      </c>
    </row>
    <row r="4172" spans="1:5" x14ac:dyDescent="0.25">
      <c r="A4172" s="439"/>
      <c r="B4172" s="449">
        <v>105169</v>
      </c>
      <c r="C4172" s="439" t="s">
        <v>3334</v>
      </c>
      <c r="D4172" s="449" t="s">
        <v>60</v>
      </c>
      <c r="E4172" s="451">
        <v>0.2387</v>
      </c>
    </row>
    <row r="4173" spans="1:5" x14ac:dyDescent="0.25">
      <c r="A4173" s="439"/>
      <c r="B4173" s="449">
        <v>105230</v>
      </c>
      <c r="C4173" s="439" t="s">
        <v>3388</v>
      </c>
      <c r="D4173" s="449" t="s">
        <v>60</v>
      </c>
      <c r="E4173" s="451">
        <v>0.47289999999999999</v>
      </c>
    </row>
    <row r="4174" spans="1:5" x14ac:dyDescent="0.25">
      <c r="A4174" s="439"/>
      <c r="B4174" s="449">
        <v>105231</v>
      </c>
      <c r="C4174" s="439" t="s">
        <v>3389</v>
      </c>
      <c r="D4174" s="449" t="s">
        <v>60</v>
      </c>
      <c r="E4174" s="451">
        <v>0.45479999999999998</v>
      </c>
    </row>
    <row r="4175" spans="1:5" x14ac:dyDescent="0.25">
      <c r="A4175" s="439"/>
      <c r="B4175" s="449">
        <v>105232</v>
      </c>
      <c r="C4175" s="439" t="s">
        <v>3390</v>
      </c>
      <c r="D4175" s="449" t="s">
        <v>60</v>
      </c>
      <c r="E4175" s="451">
        <v>0.26240000000000002</v>
      </c>
    </row>
    <row r="4176" spans="1:5" x14ac:dyDescent="0.25">
      <c r="A4176" s="439"/>
      <c r="B4176" s="449">
        <v>105229</v>
      </c>
      <c r="C4176" s="439" t="s">
        <v>3387</v>
      </c>
      <c r="D4176" s="449" t="s">
        <v>60</v>
      </c>
      <c r="E4176" s="451">
        <v>0.19020000000000001</v>
      </c>
    </row>
    <row r="4177" spans="1:5" x14ac:dyDescent="0.25">
      <c r="A4177" s="439"/>
      <c r="B4177" s="449">
        <v>105146</v>
      </c>
      <c r="C4177" s="439" t="s">
        <v>3313</v>
      </c>
      <c r="D4177" s="449" t="s">
        <v>60</v>
      </c>
      <c r="E4177" s="451">
        <v>0.24970000000000001</v>
      </c>
    </row>
    <row r="4178" spans="1:5" x14ac:dyDescent="0.25">
      <c r="A4178" s="439"/>
      <c r="B4178" s="449">
        <v>96738</v>
      </c>
      <c r="C4178" s="439" t="s">
        <v>3010</v>
      </c>
      <c r="D4178" s="449" t="s">
        <v>60</v>
      </c>
      <c r="E4178" s="451">
        <v>0.16569999999999999</v>
      </c>
    </row>
    <row r="4179" spans="1:5" x14ac:dyDescent="0.25">
      <c r="A4179" s="439"/>
      <c r="B4179" s="449">
        <v>96740</v>
      </c>
      <c r="C4179" s="439" t="s">
        <v>3012</v>
      </c>
      <c r="D4179" s="449" t="s">
        <v>60</v>
      </c>
      <c r="E4179" s="451">
        <v>0.1384</v>
      </c>
    </row>
    <row r="4180" spans="1:5" x14ac:dyDescent="0.25">
      <c r="A4180" s="439"/>
      <c r="B4180" s="449">
        <v>94738</v>
      </c>
      <c r="C4180" s="439" t="s">
        <v>2974</v>
      </c>
      <c r="D4180" s="449" t="s">
        <v>60</v>
      </c>
      <c r="E4180" s="451">
        <v>1.0200000000000001E-2</v>
      </c>
    </row>
    <row r="4181" spans="1:5" x14ac:dyDescent="0.25">
      <c r="A4181" s="439"/>
      <c r="B4181" s="449">
        <v>94724</v>
      </c>
      <c r="C4181" s="439" t="s">
        <v>2961</v>
      </c>
      <c r="D4181" s="449" t="s">
        <v>60</v>
      </c>
      <c r="E4181" s="451">
        <v>5.4800000000000001E-2</v>
      </c>
    </row>
    <row r="4182" spans="1:5" x14ac:dyDescent="0.25">
      <c r="A4182" s="439"/>
      <c r="B4182" s="449">
        <v>94726</v>
      </c>
      <c r="C4182" s="439" t="s">
        <v>2963</v>
      </c>
      <c r="D4182" s="449" t="s">
        <v>60</v>
      </c>
      <c r="E4182" s="451">
        <v>5.3900000000000003E-2</v>
      </c>
    </row>
    <row r="4183" spans="1:5" x14ac:dyDescent="0.25">
      <c r="A4183" s="439"/>
      <c r="B4183" s="449">
        <v>94728</v>
      </c>
      <c r="C4183" s="439" t="s">
        <v>2965</v>
      </c>
      <c r="D4183" s="449" t="s">
        <v>60</v>
      </c>
      <c r="E4183" s="451">
        <v>4.48E-2</v>
      </c>
    </row>
    <row r="4184" spans="1:5" x14ac:dyDescent="0.25">
      <c r="A4184" s="439"/>
      <c r="B4184" s="449">
        <v>94730</v>
      </c>
      <c r="C4184" s="439" t="s">
        <v>2967</v>
      </c>
      <c r="D4184" s="449" t="s">
        <v>60</v>
      </c>
      <c r="E4184" s="451">
        <v>4.6899999999999997E-2</v>
      </c>
    </row>
    <row r="4185" spans="1:5" x14ac:dyDescent="0.25">
      <c r="A4185" s="439"/>
      <c r="B4185" s="449">
        <v>94732</v>
      </c>
      <c r="C4185" s="439" t="s">
        <v>2969</v>
      </c>
      <c r="D4185" s="449" t="s">
        <v>60</v>
      </c>
      <c r="E4185" s="451">
        <v>4.2999999999999997E-2</v>
      </c>
    </row>
    <row r="4186" spans="1:5" x14ac:dyDescent="0.25">
      <c r="A4186" s="439"/>
      <c r="B4186" s="449">
        <v>94734</v>
      </c>
      <c r="C4186" s="439" t="s">
        <v>2971</v>
      </c>
      <c r="D4186" s="449" t="s">
        <v>60</v>
      </c>
      <c r="E4186" s="451">
        <v>1.9599999999999999E-2</v>
      </c>
    </row>
    <row r="4187" spans="1:5" x14ac:dyDescent="0.25">
      <c r="A4187" s="439"/>
      <c r="B4187" s="449">
        <v>94736</v>
      </c>
      <c r="C4187" s="439" t="s">
        <v>2972</v>
      </c>
      <c r="D4187" s="449" t="s">
        <v>60</v>
      </c>
      <c r="E4187" s="451">
        <v>1.9300000000000001E-2</v>
      </c>
    </row>
    <row r="4188" spans="1:5" x14ac:dyDescent="0.25">
      <c r="A4188" s="439"/>
      <c r="B4188" s="449">
        <v>94483</v>
      </c>
      <c r="C4188" s="439" t="s">
        <v>3742</v>
      </c>
      <c r="D4188" s="449" t="s">
        <v>60</v>
      </c>
      <c r="E4188" s="451">
        <v>0.33900000000000002</v>
      </c>
    </row>
    <row r="4189" spans="1:5" x14ac:dyDescent="0.25">
      <c r="A4189" s="439"/>
      <c r="B4189" s="449">
        <v>94482</v>
      </c>
      <c r="C4189" s="439" t="s">
        <v>3741</v>
      </c>
      <c r="D4189" s="449" t="s">
        <v>60</v>
      </c>
      <c r="E4189" s="451">
        <v>0.29580000000000001</v>
      </c>
    </row>
    <row r="4190" spans="1:5" x14ac:dyDescent="0.25">
      <c r="A4190" s="439"/>
      <c r="B4190" s="449">
        <v>94481</v>
      </c>
      <c r="C4190" s="439" t="s">
        <v>3740</v>
      </c>
      <c r="D4190" s="449" t="s">
        <v>60</v>
      </c>
      <c r="E4190" s="451">
        <v>0.24349999999999999</v>
      </c>
    </row>
    <row r="4191" spans="1:5" x14ac:dyDescent="0.25">
      <c r="A4191" s="439"/>
      <c r="B4191" s="449">
        <v>94480</v>
      </c>
      <c r="C4191" s="439" t="s">
        <v>3739</v>
      </c>
      <c r="D4191" s="449" t="s">
        <v>60</v>
      </c>
      <c r="E4191" s="451">
        <v>0.18179999999999999</v>
      </c>
    </row>
    <row r="4192" spans="1:5" x14ac:dyDescent="0.25">
      <c r="A4192" s="439"/>
      <c r="B4192" s="449">
        <v>94472</v>
      </c>
      <c r="C4192" s="439" t="s">
        <v>2892</v>
      </c>
      <c r="D4192" s="449" t="s">
        <v>60</v>
      </c>
      <c r="E4192" s="451">
        <v>0.31330000000000002</v>
      </c>
    </row>
    <row r="4193" spans="1:5" x14ac:dyDescent="0.25">
      <c r="A4193" s="439"/>
      <c r="B4193" s="449">
        <v>94474</v>
      </c>
      <c r="C4193" s="439" t="s">
        <v>2894</v>
      </c>
      <c r="D4193" s="449" t="s">
        <v>60</v>
      </c>
      <c r="E4193" s="451">
        <v>0.21679999999999999</v>
      </c>
    </row>
    <row r="4194" spans="1:5" x14ac:dyDescent="0.25">
      <c r="A4194" s="439"/>
      <c r="B4194" s="449">
        <v>94476</v>
      </c>
      <c r="C4194" s="439" t="s">
        <v>2896</v>
      </c>
      <c r="D4194" s="449" t="s">
        <v>60</v>
      </c>
      <c r="E4194" s="451">
        <v>0.18290000000000001</v>
      </c>
    </row>
    <row r="4195" spans="1:5" x14ac:dyDescent="0.25">
      <c r="A4195" s="439"/>
      <c r="B4195" s="449">
        <v>94471</v>
      </c>
      <c r="C4195" s="439" t="s">
        <v>2891</v>
      </c>
      <c r="D4195" s="449" t="s">
        <v>60</v>
      </c>
      <c r="E4195" s="451">
        <v>0.32290000000000002</v>
      </c>
    </row>
    <row r="4196" spans="1:5" x14ac:dyDescent="0.25">
      <c r="A4196" s="439"/>
      <c r="B4196" s="449">
        <v>94473</v>
      </c>
      <c r="C4196" s="439" t="s">
        <v>2893</v>
      </c>
      <c r="D4196" s="449" t="s">
        <v>60</v>
      </c>
      <c r="E4196" s="451">
        <v>0.2351</v>
      </c>
    </row>
    <row r="4197" spans="1:5" x14ac:dyDescent="0.25">
      <c r="A4197" s="439"/>
      <c r="B4197" s="449">
        <v>94475</v>
      </c>
      <c r="C4197" s="439" t="s">
        <v>2895</v>
      </c>
      <c r="D4197" s="449" t="s">
        <v>60</v>
      </c>
      <c r="E4197" s="451">
        <v>0.20480000000000001</v>
      </c>
    </row>
    <row r="4198" spans="1:5" x14ac:dyDescent="0.25">
      <c r="A4198" s="439"/>
      <c r="B4198" s="449">
        <v>105194</v>
      </c>
      <c r="C4198" s="439" t="s">
        <v>3352</v>
      </c>
      <c r="D4198" s="449" t="s">
        <v>60</v>
      </c>
      <c r="E4198" s="451">
        <v>0.28960000000000002</v>
      </c>
    </row>
    <row r="4199" spans="1:5" x14ac:dyDescent="0.25">
      <c r="A4199" s="439"/>
      <c r="B4199" s="449">
        <v>105195</v>
      </c>
      <c r="C4199" s="439" t="s">
        <v>3353</v>
      </c>
      <c r="D4199" s="449" t="s">
        <v>60</v>
      </c>
      <c r="E4199" s="451">
        <v>0.15509999999999999</v>
      </c>
    </row>
    <row r="4200" spans="1:5" x14ac:dyDescent="0.25">
      <c r="A4200" s="439"/>
      <c r="B4200" s="449">
        <v>105178</v>
      </c>
      <c r="C4200" s="439" t="s">
        <v>3342</v>
      </c>
      <c r="D4200" s="449" t="s">
        <v>60</v>
      </c>
      <c r="E4200" s="451">
        <v>0.19409999999999999</v>
      </c>
    </row>
    <row r="4201" spans="1:5" x14ac:dyDescent="0.25">
      <c r="A4201" s="439"/>
      <c r="B4201" s="449">
        <v>94620</v>
      </c>
      <c r="C4201" s="439" t="s">
        <v>2909</v>
      </c>
      <c r="D4201" s="449" t="s">
        <v>60</v>
      </c>
      <c r="E4201" s="451">
        <v>4.2000000000000003E-2</v>
      </c>
    </row>
    <row r="4202" spans="1:5" x14ac:dyDescent="0.25">
      <c r="A4202" s="439"/>
      <c r="B4202" s="449">
        <v>94614</v>
      </c>
      <c r="C4202" s="439" t="s">
        <v>2904</v>
      </c>
      <c r="D4202" s="449" t="s">
        <v>60</v>
      </c>
      <c r="E4202" s="451">
        <v>0.2243</v>
      </c>
    </row>
    <row r="4203" spans="1:5" x14ac:dyDescent="0.25">
      <c r="A4203" s="439"/>
      <c r="B4203" s="449">
        <v>94616</v>
      </c>
      <c r="C4203" s="439" t="s">
        <v>2906</v>
      </c>
      <c r="D4203" s="449" t="s">
        <v>60</v>
      </c>
      <c r="E4203" s="451">
        <v>8.3299999999999999E-2</v>
      </c>
    </row>
    <row r="4204" spans="1:5" x14ac:dyDescent="0.25">
      <c r="A4204" s="439"/>
      <c r="B4204" s="449">
        <v>94618</v>
      </c>
      <c r="C4204" s="439" t="s">
        <v>2908</v>
      </c>
      <c r="D4204" s="449" t="s">
        <v>60</v>
      </c>
      <c r="E4204" s="451">
        <v>8.9599999999999999E-2</v>
      </c>
    </row>
    <row r="4205" spans="1:5" x14ac:dyDescent="0.25">
      <c r="A4205" s="439"/>
      <c r="B4205" s="449">
        <v>105193</v>
      </c>
      <c r="C4205" s="439" t="s">
        <v>3351</v>
      </c>
      <c r="D4205" s="449" t="s">
        <v>60</v>
      </c>
      <c r="E4205" s="451">
        <v>0.191</v>
      </c>
    </row>
    <row r="4206" spans="1:5" x14ac:dyDescent="0.25">
      <c r="A4206" s="439"/>
      <c r="B4206" s="449">
        <v>105197</v>
      </c>
      <c r="C4206" s="439" t="s">
        <v>3355</v>
      </c>
      <c r="D4206" s="449" t="s">
        <v>60</v>
      </c>
      <c r="E4206" s="451">
        <v>0.15290000000000001</v>
      </c>
    </row>
    <row r="4207" spans="1:5" x14ac:dyDescent="0.25">
      <c r="A4207" s="439"/>
      <c r="B4207" s="449">
        <v>105196</v>
      </c>
      <c r="C4207" s="439" t="s">
        <v>3354</v>
      </c>
      <c r="D4207" s="449" t="s">
        <v>60</v>
      </c>
      <c r="E4207" s="451">
        <v>0.1229</v>
      </c>
    </row>
    <row r="4208" spans="1:5" x14ac:dyDescent="0.25">
      <c r="A4208" s="439"/>
      <c r="B4208" s="449">
        <v>105198</v>
      </c>
      <c r="C4208" s="439" t="s">
        <v>3356</v>
      </c>
      <c r="D4208" s="449" t="s">
        <v>60</v>
      </c>
      <c r="E4208" s="451">
        <v>0.1022</v>
      </c>
    </row>
    <row r="4209" spans="1:5" x14ac:dyDescent="0.25">
      <c r="A4209" s="439"/>
      <c r="B4209" s="449">
        <v>105200</v>
      </c>
      <c r="C4209" s="439" t="s">
        <v>3358</v>
      </c>
      <c r="D4209" s="449" t="s">
        <v>60</v>
      </c>
      <c r="E4209" s="451">
        <v>0.19409999999999999</v>
      </c>
    </row>
    <row r="4210" spans="1:5" x14ac:dyDescent="0.25">
      <c r="A4210" s="439"/>
      <c r="B4210" s="449">
        <v>105199</v>
      </c>
      <c r="C4210" s="439" t="s">
        <v>3357</v>
      </c>
      <c r="D4210" s="449" t="s">
        <v>60</v>
      </c>
      <c r="E4210" s="451">
        <v>0.1353</v>
      </c>
    </row>
    <row r="4211" spans="1:5" x14ac:dyDescent="0.25">
      <c r="A4211" s="439"/>
      <c r="B4211" s="449">
        <v>105201</v>
      </c>
      <c r="C4211" s="439" t="s">
        <v>3359</v>
      </c>
      <c r="D4211" s="449" t="s">
        <v>60</v>
      </c>
      <c r="E4211" s="451">
        <v>0.1166</v>
      </c>
    </row>
    <row r="4212" spans="1:5" x14ac:dyDescent="0.25">
      <c r="A4212" s="439"/>
      <c r="B4212" s="449">
        <v>94741</v>
      </c>
      <c r="C4212" s="439" t="s">
        <v>2977</v>
      </c>
      <c r="D4212" s="449" t="s">
        <v>60</v>
      </c>
      <c r="E4212" s="451">
        <v>0.1734</v>
      </c>
    </row>
    <row r="4213" spans="1:5" x14ac:dyDescent="0.25">
      <c r="A4213" s="439"/>
      <c r="B4213" s="449">
        <v>94743</v>
      </c>
      <c r="C4213" s="439" t="s">
        <v>2979</v>
      </c>
      <c r="D4213" s="449" t="s">
        <v>60</v>
      </c>
      <c r="E4213" s="451">
        <v>0.1321</v>
      </c>
    </row>
    <row r="4214" spans="1:5" x14ac:dyDescent="0.25">
      <c r="A4214" s="439"/>
      <c r="B4214" s="449">
        <v>105209</v>
      </c>
      <c r="C4214" s="439" t="s">
        <v>3367</v>
      </c>
      <c r="D4214" s="449" t="s">
        <v>60</v>
      </c>
      <c r="E4214" s="451">
        <v>0.15790000000000001</v>
      </c>
    </row>
    <row r="4215" spans="1:5" x14ac:dyDescent="0.25">
      <c r="A4215" s="439"/>
      <c r="B4215" s="449">
        <v>105208</v>
      </c>
      <c r="C4215" s="439" t="s">
        <v>3366</v>
      </c>
      <c r="D4215" s="449" t="s">
        <v>60</v>
      </c>
      <c r="E4215" s="451">
        <v>8.9499999999999996E-2</v>
      </c>
    </row>
    <row r="4216" spans="1:5" x14ac:dyDescent="0.25">
      <c r="A4216" s="439"/>
      <c r="B4216" s="449">
        <v>105210</v>
      </c>
      <c r="C4216" s="439" t="s">
        <v>3368</v>
      </c>
      <c r="D4216" s="449" t="s">
        <v>60</v>
      </c>
      <c r="E4216" s="451">
        <v>8.1799999999999998E-2</v>
      </c>
    </row>
    <row r="4217" spans="1:5" x14ac:dyDescent="0.25">
      <c r="A4217" s="439"/>
      <c r="B4217" s="449">
        <v>105203</v>
      </c>
      <c r="C4217" s="439" t="s">
        <v>3361</v>
      </c>
      <c r="D4217" s="449" t="s">
        <v>60</v>
      </c>
      <c r="E4217" s="451">
        <v>0.15359999999999999</v>
      </c>
    </row>
    <row r="4218" spans="1:5" x14ac:dyDescent="0.25">
      <c r="A4218" s="439"/>
      <c r="B4218" s="449">
        <v>105202</v>
      </c>
      <c r="C4218" s="439" t="s">
        <v>3360</v>
      </c>
      <c r="D4218" s="449" t="s">
        <v>60</v>
      </c>
      <c r="E4218" s="451">
        <v>0.109</v>
      </c>
    </row>
    <row r="4219" spans="1:5" x14ac:dyDescent="0.25">
      <c r="A4219" s="439"/>
      <c r="B4219" s="449">
        <v>105204</v>
      </c>
      <c r="C4219" s="439" t="s">
        <v>3362</v>
      </c>
      <c r="D4219" s="449" t="s">
        <v>60</v>
      </c>
      <c r="E4219" s="451">
        <v>9.6699999999999994E-2</v>
      </c>
    </row>
    <row r="4220" spans="1:5" x14ac:dyDescent="0.25">
      <c r="A4220" s="439"/>
      <c r="B4220" s="449">
        <v>105206</v>
      </c>
      <c r="C4220" s="439" t="s">
        <v>3364</v>
      </c>
      <c r="D4220" s="449" t="s">
        <v>60</v>
      </c>
      <c r="E4220" s="451">
        <v>0.16120000000000001</v>
      </c>
    </row>
    <row r="4221" spans="1:5" x14ac:dyDescent="0.25">
      <c r="A4221" s="439"/>
      <c r="B4221" s="449">
        <v>105205</v>
      </c>
      <c r="C4221" s="439" t="s">
        <v>3363</v>
      </c>
      <c r="D4221" s="449" t="s">
        <v>60</v>
      </c>
      <c r="E4221" s="451">
        <v>0.11799999999999999</v>
      </c>
    </row>
    <row r="4222" spans="1:5" x14ac:dyDescent="0.25">
      <c r="A4222" s="439"/>
      <c r="B4222" s="449">
        <v>105207</v>
      </c>
      <c r="C4222" s="439" t="s">
        <v>3365</v>
      </c>
      <c r="D4222" s="449" t="s">
        <v>60</v>
      </c>
      <c r="E4222" s="451">
        <v>9.9500000000000005E-2</v>
      </c>
    </row>
    <row r="4223" spans="1:5" x14ac:dyDescent="0.25">
      <c r="A4223" s="439"/>
      <c r="B4223" s="449">
        <v>94687</v>
      </c>
      <c r="C4223" s="439" t="s">
        <v>2941</v>
      </c>
      <c r="D4223" s="449" t="s">
        <v>60</v>
      </c>
      <c r="E4223" s="451">
        <v>0.10970000000000001</v>
      </c>
    </row>
    <row r="4224" spans="1:5" x14ac:dyDescent="0.25">
      <c r="A4224" s="439"/>
      <c r="B4224" s="449">
        <v>94673</v>
      </c>
      <c r="C4224" s="439" t="s">
        <v>12884</v>
      </c>
      <c r="D4224" s="449" t="s">
        <v>60</v>
      </c>
      <c r="E4224" s="451">
        <v>0.372</v>
      </c>
    </row>
    <row r="4225" spans="1:5" x14ac:dyDescent="0.25">
      <c r="A4225" s="439"/>
      <c r="B4225" s="449">
        <v>94675</v>
      </c>
      <c r="C4225" s="439" t="s">
        <v>2929</v>
      </c>
      <c r="D4225" s="449" t="s">
        <v>60</v>
      </c>
      <c r="E4225" s="451">
        <v>0.28499999999999998</v>
      </c>
    </row>
    <row r="4226" spans="1:5" x14ac:dyDescent="0.25">
      <c r="A4226" s="439"/>
      <c r="B4226" s="449">
        <v>94677</v>
      </c>
      <c r="C4226" s="439" t="s">
        <v>2931</v>
      </c>
      <c r="D4226" s="449" t="s">
        <v>60</v>
      </c>
      <c r="E4226" s="451">
        <v>0.2336</v>
      </c>
    </row>
    <row r="4227" spans="1:5" x14ac:dyDescent="0.25">
      <c r="A4227" s="439"/>
      <c r="B4227" s="449">
        <v>94679</v>
      </c>
      <c r="C4227" s="439" t="s">
        <v>2933</v>
      </c>
      <c r="D4227" s="449" t="s">
        <v>60</v>
      </c>
      <c r="E4227" s="451">
        <v>0.27110000000000001</v>
      </c>
    </row>
    <row r="4228" spans="1:5" x14ac:dyDescent="0.25">
      <c r="A4228" s="439"/>
      <c r="B4228" s="449">
        <v>94681</v>
      </c>
      <c r="C4228" s="439" t="s">
        <v>2935</v>
      </c>
      <c r="D4228" s="449" t="s">
        <v>60</v>
      </c>
      <c r="E4228" s="451">
        <v>0.17369999999999999</v>
      </c>
    </row>
    <row r="4229" spans="1:5" x14ac:dyDescent="0.25">
      <c r="A4229" s="439"/>
      <c r="B4229" s="449">
        <v>94683</v>
      </c>
      <c r="C4229" s="439" t="s">
        <v>2937</v>
      </c>
      <c r="D4229" s="449" t="s">
        <v>60</v>
      </c>
      <c r="E4229" s="451">
        <v>0.16819999999999999</v>
      </c>
    </row>
    <row r="4230" spans="1:5" x14ac:dyDescent="0.25">
      <c r="A4230" s="439"/>
      <c r="B4230" s="449">
        <v>94685</v>
      </c>
      <c r="C4230" s="439" t="s">
        <v>2939</v>
      </c>
      <c r="D4230" s="449" t="s">
        <v>60</v>
      </c>
      <c r="E4230" s="451">
        <v>0.16550000000000001</v>
      </c>
    </row>
    <row r="4231" spans="1:5" x14ac:dyDescent="0.25">
      <c r="A4231" s="439"/>
      <c r="B4231" s="449">
        <v>94615</v>
      </c>
      <c r="C4231" s="439" t="s">
        <v>2905</v>
      </c>
      <c r="D4231" s="449" t="s">
        <v>60</v>
      </c>
      <c r="E4231" s="451">
        <v>0.19750000000000001</v>
      </c>
    </row>
    <row r="4232" spans="1:5" x14ac:dyDescent="0.25">
      <c r="A4232" s="439"/>
      <c r="B4232" s="449">
        <v>94617</v>
      </c>
      <c r="C4232" s="439" t="s">
        <v>2907</v>
      </c>
      <c r="D4232" s="449" t="s">
        <v>60</v>
      </c>
      <c r="E4232" s="451">
        <v>0.10009999999999999</v>
      </c>
    </row>
    <row r="4233" spans="1:5" x14ac:dyDescent="0.25">
      <c r="A4233" s="439"/>
      <c r="B4233" s="449">
        <v>105147</v>
      </c>
      <c r="C4233" s="439" t="s">
        <v>3314</v>
      </c>
      <c r="D4233" s="449" t="s">
        <v>60</v>
      </c>
      <c r="E4233" s="451">
        <v>0.33789999999999998</v>
      </c>
    </row>
    <row r="4234" spans="1:5" x14ac:dyDescent="0.25">
      <c r="A4234" s="439"/>
      <c r="B4234" s="449">
        <v>105148</v>
      </c>
      <c r="C4234" s="439" t="s">
        <v>3315</v>
      </c>
      <c r="D4234" s="449" t="s">
        <v>60</v>
      </c>
      <c r="E4234" s="451">
        <v>0.25840000000000002</v>
      </c>
    </row>
    <row r="4235" spans="1:5" x14ac:dyDescent="0.25">
      <c r="A4235" s="439"/>
      <c r="B4235" s="449">
        <v>105154</v>
      </c>
      <c r="C4235" s="439" t="s">
        <v>3320</v>
      </c>
      <c r="D4235" s="449" t="s">
        <v>60</v>
      </c>
      <c r="E4235" s="451">
        <v>0.40539999999999998</v>
      </c>
    </row>
    <row r="4236" spans="1:5" x14ac:dyDescent="0.25">
      <c r="A4236" s="439"/>
      <c r="B4236" s="449">
        <v>105155</v>
      </c>
      <c r="C4236" s="439" t="s">
        <v>3321</v>
      </c>
      <c r="D4236" s="449" t="s">
        <v>60</v>
      </c>
      <c r="E4236" s="451">
        <v>0.34699999999999998</v>
      </c>
    </row>
    <row r="4237" spans="1:5" x14ac:dyDescent="0.25">
      <c r="A4237" s="439"/>
      <c r="B4237" s="449">
        <v>105156</v>
      </c>
      <c r="C4237" s="439" t="s">
        <v>3322</v>
      </c>
      <c r="D4237" s="449" t="s">
        <v>60</v>
      </c>
      <c r="E4237" s="451">
        <v>0.3669</v>
      </c>
    </row>
    <row r="4238" spans="1:5" x14ac:dyDescent="0.25">
      <c r="A4238" s="439"/>
      <c r="B4238" s="449">
        <v>105157</v>
      </c>
      <c r="C4238" s="439" t="s">
        <v>3323</v>
      </c>
      <c r="D4238" s="449" t="s">
        <v>60</v>
      </c>
      <c r="E4238" s="451">
        <v>0.32779999999999998</v>
      </c>
    </row>
    <row r="4239" spans="1:5" x14ac:dyDescent="0.25">
      <c r="A4239" s="439"/>
      <c r="B4239" s="449">
        <v>105158</v>
      </c>
      <c r="C4239" s="439" t="s">
        <v>3324</v>
      </c>
      <c r="D4239" s="449" t="s">
        <v>60</v>
      </c>
      <c r="E4239" s="451">
        <v>0.29799999999999999</v>
      </c>
    </row>
    <row r="4240" spans="1:5" x14ac:dyDescent="0.25">
      <c r="A4240" s="439"/>
      <c r="B4240" s="449">
        <v>105159</v>
      </c>
      <c r="C4240" s="439" t="s">
        <v>3325</v>
      </c>
      <c r="D4240" s="449" t="s">
        <v>60</v>
      </c>
      <c r="E4240" s="451">
        <v>0.24260000000000001</v>
      </c>
    </row>
    <row r="4241" spans="1:5" x14ac:dyDescent="0.25">
      <c r="A4241" s="439"/>
      <c r="B4241" s="449">
        <v>105160</v>
      </c>
      <c r="C4241" s="439" t="s">
        <v>3326</v>
      </c>
      <c r="D4241" s="449" t="s">
        <v>60</v>
      </c>
      <c r="E4241" s="451">
        <v>0.24679999999999999</v>
      </c>
    </row>
    <row r="4242" spans="1:5" x14ac:dyDescent="0.25">
      <c r="A4242" s="439"/>
      <c r="B4242" s="449">
        <v>94672</v>
      </c>
      <c r="C4242" s="439" t="s">
        <v>12885</v>
      </c>
      <c r="D4242" s="449" t="s">
        <v>60</v>
      </c>
      <c r="E4242" s="451">
        <v>0.44409999999999999</v>
      </c>
    </row>
    <row r="4243" spans="1:5" x14ac:dyDescent="0.25">
      <c r="A4243" s="439"/>
      <c r="B4243" s="449">
        <v>94754</v>
      </c>
      <c r="C4243" s="439" t="s">
        <v>2985</v>
      </c>
      <c r="D4243" s="449" t="s">
        <v>60</v>
      </c>
      <c r="E4243" s="451">
        <v>8.9300000000000004E-2</v>
      </c>
    </row>
    <row r="4244" spans="1:5" x14ac:dyDescent="0.25">
      <c r="A4244" s="439"/>
      <c r="B4244" s="449">
        <v>94740</v>
      </c>
      <c r="C4244" s="439" t="s">
        <v>2976</v>
      </c>
      <c r="D4244" s="449" t="s">
        <v>60</v>
      </c>
      <c r="E4244" s="451">
        <v>0.2283</v>
      </c>
    </row>
    <row r="4245" spans="1:5" x14ac:dyDescent="0.25">
      <c r="A4245" s="439"/>
      <c r="B4245" s="449">
        <v>94742</v>
      </c>
      <c r="C4245" s="439" t="s">
        <v>2978</v>
      </c>
      <c r="D4245" s="449" t="s">
        <v>60</v>
      </c>
      <c r="E4245" s="451">
        <v>0.16919999999999999</v>
      </c>
    </row>
    <row r="4246" spans="1:5" x14ac:dyDescent="0.25">
      <c r="A4246" s="439"/>
      <c r="B4246" s="449">
        <v>94744</v>
      </c>
      <c r="C4246" s="439" t="s">
        <v>2980</v>
      </c>
      <c r="D4246" s="449" t="s">
        <v>60</v>
      </c>
      <c r="E4246" s="451">
        <v>0.1384</v>
      </c>
    </row>
    <row r="4247" spans="1:5" x14ac:dyDescent="0.25">
      <c r="A4247" s="439"/>
      <c r="B4247" s="449">
        <v>94746</v>
      </c>
      <c r="C4247" s="439" t="s">
        <v>2981</v>
      </c>
      <c r="D4247" s="449" t="s">
        <v>60</v>
      </c>
      <c r="E4247" s="451">
        <v>0.1232</v>
      </c>
    </row>
    <row r="4248" spans="1:5" x14ac:dyDescent="0.25">
      <c r="A4248" s="439"/>
      <c r="B4248" s="449">
        <v>94748</v>
      </c>
      <c r="C4248" s="439" t="s">
        <v>2982</v>
      </c>
      <c r="D4248" s="449" t="s">
        <v>60</v>
      </c>
      <c r="E4248" s="451">
        <v>8.1500000000000003E-2</v>
      </c>
    </row>
    <row r="4249" spans="1:5" x14ac:dyDescent="0.25">
      <c r="A4249" s="439"/>
      <c r="B4249" s="449">
        <v>94750</v>
      </c>
      <c r="C4249" s="439" t="s">
        <v>2983</v>
      </c>
      <c r="D4249" s="449" t="s">
        <v>60</v>
      </c>
      <c r="E4249" s="451">
        <v>6.7100000000000007E-2</v>
      </c>
    </row>
    <row r="4250" spans="1:5" x14ac:dyDescent="0.25">
      <c r="A4250" s="439"/>
      <c r="B4250" s="449">
        <v>94752</v>
      </c>
      <c r="C4250" s="439" t="s">
        <v>2984</v>
      </c>
      <c r="D4250" s="449" t="s">
        <v>60</v>
      </c>
      <c r="E4250" s="451">
        <v>8.0199999999999994E-2</v>
      </c>
    </row>
    <row r="4251" spans="1:5" x14ac:dyDescent="0.25">
      <c r="A4251" s="439"/>
      <c r="B4251" s="449">
        <v>96755</v>
      </c>
      <c r="C4251" s="439" t="s">
        <v>3027</v>
      </c>
      <c r="D4251" s="449" t="s">
        <v>60</v>
      </c>
      <c r="E4251" s="451">
        <v>9.6000000000000002E-2</v>
      </c>
    </row>
    <row r="4252" spans="1:5" x14ac:dyDescent="0.25">
      <c r="A4252" s="439"/>
      <c r="B4252" s="449">
        <v>96747</v>
      </c>
      <c r="C4252" s="439" t="s">
        <v>3019</v>
      </c>
      <c r="D4252" s="449" t="s">
        <v>60</v>
      </c>
      <c r="E4252" s="451">
        <v>0.73150000000000004</v>
      </c>
    </row>
    <row r="4253" spans="1:5" x14ac:dyDescent="0.25">
      <c r="A4253" s="439"/>
      <c r="B4253" s="449">
        <v>96748</v>
      </c>
      <c r="C4253" s="439" t="s">
        <v>3020</v>
      </c>
      <c r="D4253" s="449" t="s">
        <v>60</v>
      </c>
      <c r="E4253" s="451">
        <v>0.68989999999999996</v>
      </c>
    </row>
    <row r="4254" spans="1:5" x14ac:dyDescent="0.25">
      <c r="A4254" s="439"/>
      <c r="B4254" s="449">
        <v>96749</v>
      </c>
      <c r="C4254" s="439" t="s">
        <v>3021</v>
      </c>
      <c r="D4254" s="449" t="s">
        <v>60</v>
      </c>
      <c r="E4254" s="451">
        <v>0.63009999999999999</v>
      </c>
    </row>
    <row r="4255" spans="1:5" x14ac:dyDescent="0.25">
      <c r="A4255" s="439"/>
      <c r="B4255" s="449">
        <v>96750</v>
      </c>
      <c r="C4255" s="439" t="s">
        <v>3022</v>
      </c>
      <c r="D4255" s="449" t="s">
        <v>60</v>
      </c>
      <c r="E4255" s="451">
        <v>0.47720000000000001</v>
      </c>
    </row>
    <row r="4256" spans="1:5" x14ac:dyDescent="0.25">
      <c r="A4256" s="439"/>
      <c r="B4256" s="449">
        <v>96751</v>
      </c>
      <c r="C4256" s="439" t="s">
        <v>3023</v>
      </c>
      <c r="D4256" s="449" t="s">
        <v>60</v>
      </c>
      <c r="E4256" s="451">
        <v>0.40989999999999999</v>
      </c>
    </row>
    <row r="4257" spans="1:5" x14ac:dyDescent="0.25">
      <c r="A4257" s="439"/>
      <c r="B4257" s="449">
        <v>96752</v>
      </c>
      <c r="C4257" s="439" t="s">
        <v>3024</v>
      </c>
      <c r="D4257" s="449" t="s">
        <v>60</v>
      </c>
      <c r="E4257" s="451">
        <v>0.36380000000000001</v>
      </c>
    </row>
    <row r="4258" spans="1:5" x14ac:dyDescent="0.25">
      <c r="A4258" s="439"/>
      <c r="B4258" s="449">
        <v>96753</v>
      </c>
      <c r="C4258" s="439" t="s">
        <v>3025</v>
      </c>
      <c r="D4258" s="449" t="s">
        <v>60</v>
      </c>
      <c r="E4258" s="451">
        <v>0.20230000000000001</v>
      </c>
    </row>
    <row r="4259" spans="1:5" x14ac:dyDescent="0.25">
      <c r="A4259" s="439"/>
      <c r="B4259" s="449">
        <v>96754</v>
      </c>
      <c r="C4259" s="439" t="s">
        <v>3026</v>
      </c>
      <c r="D4259" s="449" t="s">
        <v>60</v>
      </c>
      <c r="E4259" s="451">
        <v>0.2097</v>
      </c>
    </row>
    <row r="4260" spans="1:5" x14ac:dyDescent="0.25">
      <c r="A4260" s="439"/>
      <c r="B4260" s="449">
        <v>94686</v>
      </c>
      <c r="C4260" s="439" t="s">
        <v>2940</v>
      </c>
      <c r="D4260" s="449" t="s">
        <v>60</v>
      </c>
      <c r="E4260" s="451">
        <v>9.9099999999999994E-2</v>
      </c>
    </row>
    <row r="4261" spans="1:5" x14ac:dyDescent="0.25">
      <c r="A4261" s="439"/>
      <c r="B4261" s="449">
        <v>94674</v>
      </c>
      <c r="C4261" s="439" t="s">
        <v>2928</v>
      </c>
      <c r="D4261" s="449" t="s">
        <v>60</v>
      </c>
      <c r="E4261" s="451">
        <v>0.4471</v>
      </c>
    </row>
    <row r="4262" spans="1:5" x14ac:dyDescent="0.25">
      <c r="A4262" s="439"/>
      <c r="B4262" s="449">
        <v>94676</v>
      </c>
      <c r="C4262" s="439" t="s">
        <v>2930</v>
      </c>
      <c r="D4262" s="449" t="s">
        <v>60</v>
      </c>
      <c r="E4262" s="451">
        <v>0.3523</v>
      </c>
    </row>
    <row r="4263" spans="1:5" x14ac:dyDescent="0.25">
      <c r="A4263" s="439"/>
      <c r="B4263" s="449">
        <v>94678</v>
      </c>
      <c r="C4263" s="439" t="s">
        <v>2932</v>
      </c>
      <c r="D4263" s="449" t="s">
        <v>60</v>
      </c>
      <c r="E4263" s="451">
        <v>0.42980000000000002</v>
      </c>
    </row>
    <row r="4264" spans="1:5" x14ac:dyDescent="0.25">
      <c r="A4264" s="439"/>
      <c r="B4264" s="449">
        <v>94680</v>
      </c>
      <c r="C4264" s="439" t="s">
        <v>2934</v>
      </c>
      <c r="D4264" s="449" t="s">
        <v>60</v>
      </c>
      <c r="E4264" s="451">
        <v>0.1956</v>
      </c>
    </row>
    <row r="4265" spans="1:5" x14ac:dyDescent="0.25">
      <c r="A4265" s="439"/>
      <c r="B4265" s="449">
        <v>94682</v>
      </c>
      <c r="C4265" s="439" t="s">
        <v>2936</v>
      </c>
      <c r="D4265" s="449" t="s">
        <v>60</v>
      </c>
      <c r="E4265" s="451">
        <v>0.1142</v>
      </c>
    </row>
    <row r="4266" spans="1:5" x14ac:dyDescent="0.25">
      <c r="A4266" s="439"/>
      <c r="B4266" s="449">
        <v>94684</v>
      </c>
      <c r="C4266" s="439" t="s">
        <v>2938</v>
      </c>
      <c r="D4266" s="449" t="s">
        <v>60</v>
      </c>
      <c r="E4266" s="451">
        <v>0.1188</v>
      </c>
    </row>
    <row r="4267" spans="1:5" x14ac:dyDescent="0.25">
      <c r="A4267" s="439"/>
      <c r="B4267" s="449">
        <v>105219</v>
      </c>
      <c r="C4267" s="439" t="s">
        <v>3377</v>
      </c>
      <c r="D4267" s="449" t="s">
        <v>60</v>
      </c>
      <c r="E4267" s="451">
        <v>0.19400000000000001</v>
      </c>
    </row>
    <row r="4268" spans="1:5" x14ac:dyDescent="0.25">
      <c r="A4268" s="439"/>
      <c r="B4268" s="449">
        <v>105220</v>
      </c>
      <c r="C4268" s="439" t="s">
        <v>3378</v>
      </c>
      <c r="D4268" s="449" t="s">
        <v>60</v>
      </c>
      <c r="E4268" s="451">
        <v>0.17680000000000001</v>
      </c>
    </row>
    <row r="4269" spans="1:5" x14ac:dyDescent="0.25">
      <c r="A4269" s="439"/>
      <c r="B4269" s="449">
        <v>105221</v>
      </c>
      <c r="C4269" s="439" t="s">
        <v>3379</v>
      </c>
      <c r="D4269" s="449" t="s">
        <v>60</v>
      </c>
      <c r="E4269" s="451">
        <v>0.1482</v>
      </c>
    </row>
    <row r="4270" spans="1:5" x14ac:dyDescent="0.25">
      <c r="A4270" s="439"/>
      <c r="B4270" s="449">
        <v>105166</v>
      </c>
      <c r="C4270" s="439" t="s">
        <v>3332</v>
      </c>
      <c r="D4270" s="449" t="s">
        <v>60</v>
      </c>
      <c r="E4270" s="451">
        <v>0.12470000000000001</v>
      </c>
    </row>
    <row r="4271" spans="1:5" x14ac:dyDescent="0.25">
      <c r="A4271" s="439"/>
      <c r="B4271" s="449">
        <v>105222</v>
      </c>
      <c r="C4271" s="439" t="s">
        <v>3380</v>
      </c>
      <c r="D4271" s="449" t="s">
        <v>60</v>
      </c>
      <c r="E4271" s="451">
        <v>9.6100000000000005E-2</v>
      </c>
    </row>
    <row r="4272" spans="1:5" x14ac:dyDescent="0.25">
      <c r="A4272" s="439"/>
      <c r="B4272" s="449">
        <v>105223</v>
      </c>
      <c r="C4272" s="439" t="s">
        <v>3381</v>
      </c>
      <c r="D4272" s="449" t="s">
        <v>60</v>
      </c>
      <c r="E4272" s="451">
        <v>6.9400000000000003E-2</v>
      </c>
    </row>
    <row r="4273" spans="1:5" x14ac:dyDescent="0.25">
      <c r="A4273" s="439"/>
      <c r="B4273" s="449">
        <v>105224</v>
      </c>
      <c r="C4273" s="439" t="s">
        <v>3382</v>
      </c>
      <c r="D4273" s="449" t="s">
        <v>60</v>
      </c>
      <c r="E4273" s="451">
        <v>6.8199999999999997E-2</v>
      </c>
    </row>
    <row r="4274" spans="1:5" x14ac:dyDescent="0.25">
      <c r="A4274" s="439"/>
      <c r="B4274" s="449">
        <v>105149</v>
      </c>
      <c r="C4274" s="439" t="s">
        <v>3316</v>
      </c>
      <c r="D4274" s="449" t="s">
        <v>60</v>
      </c>
      <c r="E4274" s="451">
        <v>0.7077</v>
      </c>
    </row>
    <row r="4275" spans="1:5" x14ac:dyDescent="0.25">
      <c r="A4275" s="439"/>
      <c r="B4275" s="449">
        <v>105150</v>
      </c>
      <c r="C4275" s="439" t="s">
        <v>3317</v>
      </c>
      <c r="D4275" s="449" t="s">
        <v>60</v>
      </c>
      <c r="E4275" s="451">
        <v>0.65900000000000003</v>
      </c>
    </row>
    <row r="4276" spans="1:5" x14ac:dyDescent="0.25">
      <c r="A4276" s="439"/>
      <c r="B4276" s="449">
        <v>105151</v>
      </c>
      <c r="C4276" s="439" t="s">
        <v>3318</v>
      </c>
      <c r="D4276" s="449" t="s">
        <v>60</v>
      </c>
      <c r="E4276" s="451">
        <v>0.36149999999999999</v>
      </c>
    </row>
    <row r="4277" spans="1:5" x14ac:dyDescent="0.25">
      <c r="A4277" s="439"/>
      <c r="B4277" s="449">
        <v>105152</v>
      </c>
      <c r="C4277" s="439" t="s">
        <v>3319</v>
      </c>
      <c r="D4277" s="449" t="s">
        <v>60</v>
      </c>
      <c r="E4277" s="451">
        <v>0.30449999999999999</v>
      </c>
    </row>
    <row r="4278" spans="1:5" x14ac:dyDescent="0.25">
      <c r="A4278" s="439"/>
      <c r="B4278" s="449">
        <v>105153</v>
      </c>
      <c r="C4278" s="439" t="s">
        <v>2501</v>
      </c>
      <c r="D4278" s="449" t="s">
        <v>60</v>
      </c>
      <c r="E4278" s="451">
        <v>0.25779999999999997</v>
      </c>
    </row>
    <row r="4279" spans="1:5" x14ac:dyDescent="0.25">
      <c r="A4279" s="439"/>
      <c r="B4279" s="449">
        <v>105161</v>
      </c>
      <c r="C4279" s="439" t="s">
        <v>3327</v>
      </c>
      <c r="D4279" s="449" t="s">
        <v>60</v>
      </c>
      <c r="E4279" s="451">
        <v>0.18240000000000001</v>
      </c>
    </row>
    <row r="4280" spans="1:5" x14ac:dyDescent="0.25">
      <c r="A4280" s="439"/>
      <c r="B4280" s="449">
        <v>105162</v>
      </c>
      <c r="C4280" s="439" t="s">
        <v>3328</v>
      </c>
      <c r="D4280" s="449" t="s">
        <v>60</v>
      </c>
      <c r="E4280" s="451">
        <v>0.14169999999999999</v>
      </c>
    </row>
    <row r="4281" spans="1:5" x14ac:dyDescent="0.25">
      <c r="A4281" s="439"/>
      <c r="B4281" s="449">
        <v>105163</v>
      </c>
      <c r="C4281" s="439" t="s">
        <v>3329</v>
      </c>
      <c r="D4281" s="449" t="s">
        <v>60</v>
      </c>
      <c r="E4281" s="451">
        <v>0.48049999999999998</v>
      </c>
    </row>
    <row r="4282" spans="1:5" x14ac:dyDescent="0.25">
      <c r="A4282" s="439"/>
      <c r="B4282" s="449">
        <v>105170</v>
      </c>
      <c r="C4282" s="439" t="s">
        <v>3335</v>
      </c>
      <c r="D4282" s="449" t="s">
        <v>60</v>
      </c>
      <c r="E4282" s="451">
        <v>0.48220000000000002</v>
      </c>
    </row>
    <row r="4283" spans="1:5" x14ac:dyDescent="0.25">
      <c r="A4283" s="439"/>
      <c r="B4283" s="449">
        <v>105179</v>
      </c>
      <c r="C4283" s="439" t="s">
        <v>3343</v>
      </c>
      <c r="D4283" s="449" t="s">
        <v>60</v>
      </c>
      <c r="E4283" s="451">
        <v>0.3599</v>
      </c>
    </row>
    <row r="4284" spans="1:5" x14ac:dyDescent="0.25">
      <c r="A4284" s="439"/>
      <c r="B4284" s="449">
        <v>105180</v>
      </c>
      <c r="C4284" s="439" t="s">
        <v>3344</v>
      </c>
      <c r="D4284" s="449" t="s">
        <v>60</v>
      </c>
      <c r="E4284" s="451">
        <v>0.35060000000000002</v>
      </c>
    </row>
    <row r="4285" spans="1:5" x14ac:dyDescent="0.25">
      <c r="A4285" s="439"/>
      <c r="B4285" s="449">
        <v>105181</v>
      </c>
      <c r="C4285" s="439" t="s">
        <v>3345</v>
      </c>
      <c r="D4285" s="449" t="s">
        <v>60</v>
      </c>
      <c r="E4285" s="451">
        <v>0.3639</v>
      </c>
    </row>
    <row r="4286" spans="1:5" x14ac:dyDescent="0.25">
      <c r="A4286" s="439"/>
      <c r="B4286" s="449">
        <v>105182</v>
      </c>
      <c r="C4286" s="439" t="s">
        <v>3346</v>
      </c>
      <c r="D4286" s="449" t="s">
        <v>60</v>
      </c>
      <c r="E4286" s="451">
        <v>0.2044</v>
      </c>
    </row>
    <row r="4287" spans="1:5" x14ac:dyDescent="0.25">
      <c r="A4287" s="439"/>
      <c r="B4287" s="449">
        <v>105183</v>
      </c>
      <c r="C4287" s="439" t="s">
        <v>3347</v>
      </c>
      <c r="D4287" s="449" t="s">
        <v>60</v>
      </c>
      <c r="E4287" s="451">
        <v>0.14199999999999999</v>
      </c>
    </row>
    <row r="4288" spans="1:5" x14ac:dyDescent="0.25">
      <c r="A4288" s="439"/>
      <c r="B4288" s="449">
        <v>105184</v>
      </c>
      <c r="C4288" s="439" t="s">
        <v>3348</v>
      </c>
      <c r="D4288" s="449" t="s">
        <v>60</v>
      </c>
      <c r="E4288" s="451">
        <v>0.14380000000000001</v>
      </c>
    </row>
    <row r="4289" spans="1:5" x14ac:dyDescent="0.25">
      <c r="A4289" s="439"/>
      <c r="B4289" s="449">
        <v>94612</v>
      </c>
      <c r="C4289" s="439" t="s">
        <v>2903</v>
      </c>
      <c r="D4289" s="449" t="s">
        <v>60</v>
      </c>
      <c r="E4289" s="451">
        <v>5.7599999999999998E-2</v>
      </c>
    </row>
    <row r="4290" spans="1:5" x14ac:dyDescent="0.25">
      <c r="A4290" s="439"/>
      <c r="B4290" s="449">
        <v>105142</v>
      </c>
      <c r="C4290" s="439" t="s">
        <v>2497</v>
      </c>
      <c r="D4290" s="449" t="s">
        <v>60</v>
      </c>
      <c r="E4290" s="451">
        <v>0.2974</v>
      </c>
    </row>
    <row r="4291" spans="1:5" x14ac:dyDescent="0.25">
      <c r="A4291" s="439"/>
      <c r="B4291" s="449">
        <v>105143</v>
      </c>
      <c r="C4291" s="439" t="s">
        <v>2498</v>
      </c>
      <c r="D4291" s="449" t="s">
        <v>60</v>
      </c>
      <c r="E4291" s="451">
        <v>0.26140000000000002</v>
      </c>
    </row>
    <row r="4292" spans="1:5" x14ac:dyDescent="0.25">
      <c r="A4292" s="439"/>
      <c r="B4292" s="449">
        <v>105144</v>
      </c>
      <c r="C4292" s="439" t="s">
        <v>2499</v>
      </c>
      <c r="D4292" s="449" t="s">
        <v>60</v>
      </c>
      <c r="E4292" s="451">
        <v>0.22919999999999999</v>
      </c>
    </row>
    <row r="4293" spans="1:5" x14ac:dyDescent="0.25">
      <c r="A4293" s="439"/>
      <c r="B4293" s="449">
        <v>105173</v>
      </c>
      <c r="C4293" s="439" t="s">
        <v>3337</v>
      </c>
      <c r="D4293" s="449" t="s">
        <v>60</v>
      </c>
      <c r="E4293" s="451">
        <v>0.20119999999999999</v>
      </c>
    </row>
    <row r="4294" spans="1:5" x14ac:dyDescent="0.25">
      <c r="A4294" s="439"/>
      <c r="B4294" s="449">
        <v>105175</v>
      </c>
      <c r="C4294" s="439" t="s">
        <v>3339</v>
      </c>
      <c r="D4294" s="449" t="s">
        <v>60</v>
      </c>
      <c r="E4294" s="451">
        <v>0.15390000000000001</v>
      </c>
    </row>
    <row r="4295" spans="1:5" x14ac:dyDescent="0.25">
      <c r="A4295" s="439"/>
      <c r="B4295" s="449">
        <v>105174</v>
      </c>
      <c r="C4295" s="439" t="s">
        <v>3338</v>
      </c>
      <c r="D4295" s="449" t="s">
        <v>60</v>
      </c>
      <c r="E4295" s="451">
        <v>0.16289999999999999</v>
      </c>
    </row>
    <row r="4296" spans="1:5" x14ac:dyDescent="0.25">
      <c r="A4296" s="439"/>
      <c r="B4296" s="449">
        <v>105145</v>
      </c>
      <c r="C4296" s="439" t="s">
        <v>2500</v>
      </c>
      <c r="D4296" s="449" t="s">
        <v>60</v>
      </c>
      <c r="E4296" s="451">
        <v>0.25319999999999998</v>
      </c>
    </row>
    <row r="4297" spans="1:5" x14ac:dyDescent="0.25">
      <c r="A4297" s="439"/>
      <c r="B4297" s="449">
        <v>94606</v>
      </c>
      <c r="C4297" s="439" t="s">
        <v>2900</v>
      </c>
      <c r="D4297" s="449" t="s">
        <v>60</v>
      </c>
      <c r="E4297" s="451">
        <v>0.25519999999999998</v>
      </c>
    </row>
    <row r="4298" spans="1:5" x14ac:dyDescent="0.25">
      <c r="A4298" s="439"/>
      <c r="B4298" s="449">
        <v>94608</v>
      </c>
      <c r="C4298" s="439" t="s">
        <v>2901</v>
      </c>
      <c r="D4298" s="449" t="s">
        <v>60</v>
      </c>
      <c r="E4298" s="451">
        <v>0.106</v>
      </c>
    </row>
    <row r="4299" spans="1:5" x14ac:dyDescent="0.25">
      <c r="A4299" s="439"/>
      <c r="B4299" s="449">
        <v>94610</v>
      </c>
      <c r="C4299" s="439" t="s">
        <v>2902</v>
      </c>
      <c r="D4299" s="449" t="s">
        <v>60</v>
      </c>
      <c r="E4299" s="451">
        <v>7.5700000000000003E-2</v>
      </c>
    </row>
    <row r="4300" spans="1:5" x14ac:dyDescent="0.25">
      <c r="A4300" s="439"/>
      <c r="B4300" s="449">
        <v>94657</v>
      </c>
      <c r="C4300" s="439" t="s">
        <v>12886</v>
      </c>
      <c r="D4300" s="449" t="s">
        <v>60</v>
      </c>
      <c r="E4300" s="451">
        <v>0.45639999999999997</v>
      </c>
    </row>
    <row r="4301" spans="1:5" x14ac:dyDescent="0.25">
      <c r="A4301" s="439"/>
      <c r="B4301" s="449">
        <v>94659</v>
      </c>
      <c r="C4301" s="439" t="s">
        <v>2915</v>
      </c>
      <c r="D4301" s="449" t="s">
        <v>60</v>
      </c>
      <c r="E4301" s="451">
        <v>0.377</v>
      </c>
    </row>
    <row r="4302" spans="1:5" x14ac:dyDescent="0.25">
      <c r="A4302" s="439"/>
      <c r="B4302" s="449">
        <v>94739</v>
      </c>
      <c r="C4302" s="439" t="s">
        <v>2975</v>
      </c>
      <c r="D4302" s="449" t="s">
        <v>60</v>
      </c>
      <c r="E4302" s="451">
        <v>7.2599999999999998E-2</v>
      </c>
    </row>
    <row r="4303" spans="1:5" x14ac:dyDescent="0.25">
      <c r="A4303" s="439"/>
      <c r="B4303" s="449">
        <v>94725</v>
      </c>
      <c r="C4303" s="439" t="s">
        <v>2962</v>
      </c>
      <c r="D4303" s="449" t="s">
        <v>60</v>
      </c>
      <c r="E4303" s="451">
        <v>0.21260000000000001</v>
      </c>
    </row>
    <row r="4304" spans="1:5" x14ac:dyDescent="0.25">
      <c r="A4304" s="439"/>
      <c r="B4304" s="449">
        <v>94727</v>
      </c>
      <c r="C4304" s="439" t="s">
        <v>2964</v>
      </c>
      <c r="D4304" s="449" t="s">
        <v>60</v>
      </c>
      <c r="E4304" s="451">
        <v>0.16309999999999999</v>
      </c>
    </row>
    <row r="4305" spans="1:5" x14ac:dyDescent="0.25">
      <c r="A4305" s="439"/>
      <c r="B4305" s="449">
        <v>94729</v>
      </c>
      <c r="C4305" s="439" t="s">
        <v>2966</v>
      </c>
      <c r="D4305" s="449" t="s">
        <v>60</v>
      </c>
      <c r="E4305" s="451">
        <v>0.12130000000000001</v>
      </c>
    </row>
    <row r="4306" spans="1:5" x14ac:dyDescent="0.25">
      <c r="A4306" s="439"/>
      <c r="B4306" s="449">
        <v>94731</v>
      </c>
      <c r="C4306" s="439" t="s">
        <v>2968</v>
      </c>
      <c r="D4306" s="449" t="s">
        <v>60</v>
      </c>
      <c r="E4306" s="451">
        <v>0.1172</v>
      </c>
    </row>
    <row r="4307" spans="1:5" x14ac:dyDescent="0.25">
      <c r="A4307" s="439"/>
      <c r="B4307" s="449">
        <v>94733</v>
      </c>
      <c r="C4307" s="439" t="s">
        <v>2970</v>
      </c>
      <c r="D4307" s="449" t="s">
        <v>60</v>
      </c>
      <c r="E4307" s="451">
        <v>9.7900000000000001E-2</v>
      </c>
    </row>
    <row r="4308" spans="1:5" x14ac:dyDescent="0.25">
      <c r="A4308" s="439"/>
      <c r="B4308" s="449">
        <v>94863</v>
      </c>
      <c r="C4308" s="439" t="s">
        <v>3000</v>
      </c>
      <c r="D4308" s="449" t="s">
        <v>60</v>
      </c>
      <c r="E4308" s="451">
        <v>4.6399999999999997E-2</v>
      </c>
    </row>
    <row r="4309" spans="1:5" x14ac:dyDescent="0.25">
      <c r="A4309" s="439"/>
      <c r="B4309" s="449">
        <v>94737</v>
      </c>
      <c r="C4309" s="439" t="s">
        <v>2973</v>
      </c>
      <c r="D4309" s="449" t="s">
        <v>60</v>
      </c>
      <c r="E4309" s="451">
        <v>5.5800000000000002E-2</v>
      </c>
    </row>
    <row r="4310" spans="1:5" x14ac:dyDescent="0.25">
      <c r="A4310" s="439"/>
      <c r="B4310" s="449">
        <v>94465</v>
      </c>
      <c r="C4310" s="439" t="s">
        <v>2885</v>
      </c>
      <c r="D4310" s="449" t="s">
        <v>60</v>
      </c>
      <c r="E4310" s="451">
        <v>0.30980000000000002</v>
      </c>
    </row>
    <row r="4311" spans="1:5" x14ac:dyDescent="0.25">
      <c r="A4311" s="439"/>
      <c r="B4311" s="449">
        <v>94467</v>
      </c>
      <c r="C4311" s="439" t="s">
        <v>2887</v>
      </c>
      <c r="D4311" s="449" t="s">
        <v>60</v>
      </c>
      <c r="E4311" s="451">
        <v>0.2243</v>
      </c>
    </row>
    <row r="4312" spans="1:5" x14ac:dyDescent="0.25">
      <c r="A4312" s="439"/>
      <c r="B4312" s="449">
        <v>94469</v>
      </c>
      <c r="C4312" s="439" t="s">
        <v>2889</v>
      </c>
      <c r="D4312" s="449" t="s">
        <v>60</v>
      </c>
      <c r="E4312" s="451">
        <v>0.18490000000000001</v>
      </c>
    </row>
    <row r="4313" spans="1:5" x14ac:dyDescent="0.25">
      <c r="A4313" s="439"/>
      <c r="B4313" s="449">
        <v>96746</v>
      </c>
      <c r="C4313" s="439" t="s">
        <v>3018</v>
      </c>
      <c r="D4313" s="449" t="s">
        <v>60</v>
      </c>
      <c r="E4313" s="451">
        <v>0.1943</v>
      </c>
    </row>
    <row r="4314" spans="1:5" x14ac:dyDescent="0.25">
      <c r="A4314" s="439"/>
      <c r="B4314" s="449">
        <v>96736</v>
      </c>
      <c r="C4314" s="439" t="s">
        <v>3008</v>
      </c>
      <c r="D4314" s="449" t="s">
        <v>60</v>
      </c>
      <c r="E4314" s="451">
        <v>0.59350000000000003</v>
      </c>
    </row>
    <row r="4315" spans="1:5" x14ac:dyDescent="0.25">
      <c r="A4315" s="439"/>
      <c r="B4315" s="449">
        <v>96737</v>
      </c>
      <c r="C4315" s="439" t="s">
        <v>3009</v>
      </c>
      <c r="D4315" s="449" t="s">
        <v>60</v>
      </c>
      <c r="E4315" s="451">
        <v>0.63519999999999999</v>
      </c>
    </row>
    <row r="4316" spans="1:5" x14ac:dyDescent="0.25">
      <c r="A4316" s="439"/>
      <c r="B4316" s="449">
        <v>96739</v>
      </c>
      <c r="C4316" s="439" t="s">
        <v>3011</v>
      </c>
      <c r="D4316" s="449" t="s">
        <v>60</v>
      </c>
      <c r="E4316" s="451">
        <v>0.53120000000000001</v>
      </c>
    </row>
    <row r="4317" spans="1:5" x14ac:dyDescent="0.25">
      <c r="A4317" s="439"/>
      <c r="B4317" s="449">
        <v>96741</v>
      </c>
      <c r="C4317" s="439" t="s">
        <v>3013</v>
      </c>
      <c r="D4317" s="449" t="s">
        <v>60</v>
      </c>
      <c r="E4317" s="451">
        <v>0.3246</v>
      </c>
    </row>
    <row r="4318" spans="1:5" x14ac:dyDescent="0.25">
      <c r="A4318" s="439"/>
      <c r="B4318" s="449">
        <v>96742</v>
      </c>
      <c r="C4318" s="439" t="s">
        <v>3014</v>
      </c>
      <c r="D4318" s="449" t="s">
        <v>60</v>
      </c>
      <c r="E4318" s="451">
        <v>0.33229999999999998</v>
      </c>
    </row>
    <row r="4319" spans="1:5" x14ac:dyDescent="0.25">
      <c r="A4319" s="439"/>
      <c r="B4319" s="449">
        <v>96743</v>
      </c>
      <c r="C4319" s="439" t="s">
        <v>3015</v>
      </c>
      <c r="D4319" s="449" t="s">
        <v>60</v>
      </c>
      <c r="E4319" s="451">
        <v>0.28389999999999999</v>
      </c>
    </row>
    <row r="4320" spans="1:5" x14ac:dyDescent="0.25">
      <c r="A4320" s="439"/>
      <c r="B4320" s="449">
        <v>96744</v>
      </c>
      <c r="C4320" s="439" t="s">
        <v>3016</v>
      </c>
      <c r="D4320" s="449" t="s">
        <v>60</v>
      </c>
      <c r="E4320" s="451">
        <v>0.2152</v>
      </c>
    </row>
    <row r="4321" spans="1:5" x14ac:dyDescent="0.25">
      <c r="A4321" s="439"/>
      <c r="B4321" s="449">
        <v>96745</v>
      </c>
      <c r="C4321" s="439" t="s">
        <v>3017</v>
      </c>
      <c r="D4321" s="449" t="s">
        <v>60</v>
      </c>
      <c r="E4321" s="451">
        <v>0.18240000000000001</v>
      </c>
    </row>
    <row r="4322" spans="1:5" x14ac:dyDescent="0.25">
      <c r="A4322" s="439"/>
      <c r="B4322" s="449">
        <v>94671</v>
      </c>
      <c r="C4322" s="439" t="s">
        <v>2927</v>
      </c>
      <c r="D4322" s="449" t="s">
        <v>60</v>
      </c>
      <c r="E4322" s="451">
        <v>0.1588</v>
      </c>
    </row>
    <row r="4323" spans="1:5" x14ac:dyDescent="0.25">
      <c r="A4323" s="439"/>
      <c r="B4323" s="449">
        <v>94661</v>
      </c>
      <c r="C4323" s="439" t="s">
        <v>2917</v>
      </c>
      <c r="D4323" s="449" t="s">
        <v>60</v>
      </c>
      <c r="E4323" s="451">
        <v>0.31459999999999999</v>
      </c>
    </row>
    <row r="4324" spans="1:5" x14ac:dyDescent="0.25">
      <c r="A4324" s="439"/>
      <c r="B4324" s="449">
        <v>94663</v>
      </c>
      <c r="C4324" s="439" t="s">
        <v>2919</v>
      </c>
      <c r="D4324" s="449" t="s">
        <v>60</v>
      </c>
      <c r="E4324" s="451">
        <v>0.3533</v>
      </c>
    </row>
    <row r="4325" spans="1:5" x14ac:dyDescent="0.25">
      <c r="A4325" s="439"/>
      <c r="B4325" s="449">
        <v>94665</v>
      </c>
      <c r="C4325" s="439" t="s">
        <v>2921</v>
      </c>
      <c r="D4325" s="449" t="s">
        <v>60</v>
      </c>
      <c r="E4325" s="451">
        <v>0.2361</v>
      </c>
    </row>
    <row r="4326" spans="1:5" x14ac:dyDescent="0.25">
      <c r="A4326" s="439"/>
      <c r="B4326" s="449">
        <v>94667</v>
      </c>
      <c r="C4326" s="439" t="s">
        <v>2923</v>
      </c>
      <c r="D4326" s="449" t="s">
        <v>60</v>
      </c>
      <c r="E4326" s="451">
        <v>0.2366</v>
      </c>
    </row>
    <row r="4327" spans="1:5" x14ac:dyDescent="0.25">
      <c r="A4327" s="439"/>
      <c r="B4327" s="449">
        <v>94669</v>
      </c>
      <c r="C4327" s="439" t="s">
        <v>2925</v>
      </c>
      <c r="D4327" s="449" t="s">
        <v>60</v>
      </c>
      <c r="E4327" s="451">
        <v>0.1613</v>
      </c>
    </row>
    <row r="4328" spans="1:5" x14ac:dyDescent="0.25">
      <c r="A4328" s="439"/>
      <c r="B4328" s="449">
        <v>105177</v>
      </c>
      <c r="C4328" s="439" t="s">
        <v>3341</v>
      </c>
      <c r="D4328" s="449" t="s">
        <v>60</v>
      </c>
      <c r="E4328" s="451">
        <v>0.13639999999999999</v>
      </c>
    </row>
    <row r="4329" spans="1:5" x14ac:dyDescent="0.25">
      <c r="A4329" s="439"/>
      <c r="B4329" s="449">
        <v>105176</v>
      </c>
      <c r="C4329" s="439" t="s">
        <v>3340</v>
      </c>
      <c r="D4329" s="449" t="s">
        <v>60</v>
      </c>
      <c r="E4329" s="451">
        <v>0.12989999999999999</v>
      </c>
    </row>
    <row r="4330" spans="1:5" x14ac:dyDescent="0.25">
      <c r="A4330" s="439"/>
      <c r="B4330" s="449">
        <v>94466</v>
      </c>
      <c r="C4330" s="439" t="s">
        <v>2886</v>
      </c>
      <c r="D4330" s="449" t="s">
        <v>60</v>
      </c>
      <c r="E4330" s="451">
        <v>0.30959999999999999</v>
      </c>
    </row>
    <row r="4331" spans="1:5" x14ac:dyDescent="0.25">
      <c r="A4331" s="439"/>
      <c r="B4331" s="449">
        <v>94468</v>
      </c>
      <c r="C4331" s="439" t="s">
        <v>2888</v>
      </c>
      <c r="D4331" s="449" t="s">
        <v>60</v>
      </c>
      <c r="E4331" s="451">
        <v>0.25569999999999998</v>
      </c>
    </row>
    <row r="4332" spans="1:5" x14ac:dyDescent="0.25">
      <c r="A4332" s="439"/>
      <c r="B4332" s="449">
        <v>94470</v>
      </c>
      <c r="C4332" s="439" t="s">
        <v>2890</v>
      </c>
      <c r="D4332" s="449" t="s">
        <v>60</v>
      </c>
      <c r="E4332" s="451">
        <v>0.20019999999999999</v>
      </c>
    </row>
    <row r="4333" spans="1:5" x14ac:dyDescent="0.25">
      <c r="A4333" s="439"/>
      <c r="B4333" s="449">
        <v>105225</v>
      </c>
      <c r="C4333" s="439" t="s">
        <v>3383</v>
      </c>
      <c r="D4333" s="449" t="s">
        <v>60</v>
      </c>
      <c r="E4333" s="451">
        <v>0.20419999999999999</v>
      </c>
    </row>
    <row r="4334" spans="1:5" x14ac:dyDescent="0.25">
      <c r="A4334" s="439"/>
      <c r="B4334" s="449">
        <v>105226</v>
      </c>
      <c r="C4334" s="439" t="s">
        <v>3384</v>
      </c>
      <c r="D4334" s="449" t="s">
        <v>60</v>
      </c>
      <c r="E4334" s="451">
        <v>0.10970000000000001</v>
      </c>
    </row>
    <row r="4335" spans="1:5" x14ac:dyDescent="0.25">
      <c r="A4335" s="439"/>
      <c r="B4335" s="449">
        <v>105227</v>
      </c>
      <c r="C4335" s="439" t="s">
        <v>3385</v>
      </c>
      <c r="D4335" s="449" t="s">
        <v>60</v>
      </c>
      <c r="E4335" s="451">
        <v>9.8500000000000004E-2</v>
      </c>
    </row>
    <row r="4336" spans="1:5" x14ac:dyDescent="0.25">
      <c r="A4336" s="439"/>
      <c r="B4336" s="449">
        <v>105212</v>
      </c>
      <c r="C4336" s="439" t="s">
        <v>3370</v>
      </c>
      <c r="D4336" s="449" t="s">
        <v>60</v>
      </c>
      <c r="E4336" s="451">
        <v>0.1696</v>
      </c>
    </row>
    <row r="4337" spans="1:5" x14ac:dyDescent="0.25">
      <c r="A4337" s="439"/>
      <c r="B4337" s="449">
        <v>105211</v>
      </c>
      <c r="C4337" s="439" t="s">
        <v>3369</v>
      </c>
      <c r="D4337" s="449" t="s">
        <v>60</v>
      </c>
      <c r="E4337" s="451">
        <v>0.17580000000000001</v>
      </c>
    </row>
    <row r="4338" spans="1:5" x14ac:dyDescent="0.25">
      <c r="A4338" s="439"/>
      <c r="B4338" s="449">
        <v>105189</v>
      </c>
      <c r="C4338" s="439" t="s">
        <v>3349</v>
      </c>
      <c r="D4338" s="449" t="s">
        <v>60</v>
      </c>
      <c r="E4338" s="451">
        <v>0.31809999999999999</v>
      </c>
    </row>
    <row r="4339" spans="1:5" x14ac:dyDescent="0.25">
      <c r="A4339" s="439"/>
      <c r="B4339" s="449">
        <v>105190</v>
      </c>
      <c r="C4339" s="439" t="s">
        <v>3350</v>
      </c>
      <c r="D4339" s="449" t="s">
        <v>60</v>
      </c>
      <c r="E4339" s="451">
        <v>0.26640000000000003</v>
      </c>
    </row>
    <row r="4340" spans="1:5" x14ac:dyDescent="0.25">
      <c r="A4340" s="439"/>
      <c r="B4340" s="449">
        <v>94625</v>
      </c>
      <c r="C4340" s="439" t="s">
        <v>2913</v>
      </c>
      <c r="D4340" s="449" t="s">
        <v>60</v>
      </c>
      <c r="E4340" s="451">
        <v>3.2099999999999997E-2</v>
      </c>
    </row>
    <row r="4341" spans="1:5" x14ac:dyDescent="0.25">
      <c r="A4341" s="439"/>
      <c r="B4341" s="449">
        <v>94622</v>
      </c>
      <c r="C4341" s="439" t="s">
        <v>2910</v>
      </c>
      <c r="D4341" s="449" t="s">
        <v>60</v>
      </c>
      <c r="E4341" s="451">
        <v>0.20499999999999999</v>
      </c>
    </row>
    <row r="4342" spans="1:5" x14ac:dyDescent="0.25">
      <c r="A4342" s="439"/>
      <c r="B4342" s="449">
        <v>94623</v>
      </c>
      <c r="C4342" s="439" t="s">
        <v>2911</v>
      </c>
      <c r="D4342" s="449" t="s">
        <v>60</v>
      </c>
      <c r="E4342" s="451">
        <v>8.9700000000000002E-2</v>
      </c>
    </row>
    <row r="4343" spans="1:5" x14ac:dyDescent="0.25">
      <c r="A4343" s="439"/>
      <c r="B4343" s="449">
        <v>94624</v>
      </c>
      <c r="C4343" s="439" t="s">
        <v>2912</v>
      </c>
      <c r="D4343" s="449" t="s">
        <v>60</v>
      </c>
      <c r="E4343" s="451">
        <v>6.2199999999999998E-2</v>
      </c>
    </row>
    <row r="4344" spans="1:5" x14ac:dyDescent="0.25">
      <c r="A4344" s="439"/>
      <c r="B4344" s="449">
        <v>94763</v>
      </c>
      <c r="C4344" s="439" t="s">
        <v>2993</v>
      </c>
      <c r="D4344" s="449" t="s">
        <v>60</v>
      </c>
      <c r="E4344" s="451">
        <v>9.5699999999999993E-2</v>
      </c>
    </row>
    <row r="4345" spans="1:5" x14ac:dyDescent="0.25">
      <c r="A4345" s="439"/>
      <c r="B4345" s="449">
        <v>94756</v>
      </c>
      <c r="C4345" s="439" t="s">
        <v>2986</v>
      </c>
      <c r="D4345" s="449" t="s">
        <v>60</v>
      </c>
      <c r="E4345" s="451">
        <v>0.23699999999999999</v>
      </c>
    </row>
    <row r="4346" spans="1:5" x14ac:dyDescent="0.25">
      <c r="A4346" s="439"/>
      <c r="B4346" s="449">
        <v>94757</v>
      </c>
      <c r="C4346" s="439" t="s">
        <v>2987</v>
      </c>
      <c r="D4346" s="449" t="s">
        <v>60</v>
      </c>
      <c r="E4346" s="451">
        <v>0.18659999999999999</v>
      </c>
    </row>
    <row r="4347" spans="1:5" x14ac:dyDescent="0.25">
      <c r="A4347" s="439"/>
      <c r="B4347" s="449">
        <v>94758</v>
      </c>
      <c r="C4347" s="439" t="s">
        <v>2988</v>
      </c>
      <c r="D4347" s="449" t="s">
        <v>60</v>
      </c>
      <c r="E4347" s="451">
        <v>9.3100000000000002E-2</v>
      </c>
    </row>
    <row r="4348" spans="1:5" x14ac:dyDescent="0.25">
      <c r="A4348" s="439"/>
      <c r="B4348" s="449">
        <v>94759</v>
      </c>
      <c r="C4348" s="439" t="s">
        <v>2989</v>
      </c>
      <c r="D4348" s="449" t="s">
        <v>60</v>
      </c>
      <c r="E4348" s="451">
        <v>9.3899999999999997E-2</v>
      </c>
    </row>
    <row r="4349" spans="1:5" x14ac:dyDescent="0.25">
      <c r="A4349" s="439"/>
      <c r="B4349" s="449">
        <v>94760</v>
      </c>
      <c r="C4349" s="439" t="s">
        <v>2990</v>
      </c>
      <c r="D4349" s="449" t="s">
        <v>60</v>
      </c>
      <c r="E4349" s="451">
        <v>8.6599999999999996E-2</v>
      </c>
    </row>
    <row r="4350" spans="1:5" x14ac:dyDescent="0.25">
      <c r="A4350" s="439"/>
      <c r="B4350" s="449">
        <v>94761</v>
      </c>
      <c r="C4350" s="439" t="s">
        <v>2991</v>
      </c>
      <c r="D4350" s="449" t="s">
        <v>60</v>
      </c>
      <c r="E4350" s="451">
        <v>6.6500000000000004E-2</v>
      </c>
    </row>
    <row r="4351" spans="1:5" x14ac:dyDescent="0.25">
      <c r="A4351" s="439"/>
      <c r="B4351" s="449">
        <v>94762</v>
      </c>
      <c r="C4351" s="439" t="s">
        <v>2992</v>
      </c>
      <c r="D4351" s="449" t="s">
        <v>60</v>
      </c>
      <c r="E4351" s="451">
        <v>7.8700000000000006E-2</v>
      </c>
    </row>
    <row r="4352" spans="1:5" x14ac:dyDescent="0.25">
      <c r="A4352" s="439"/>
      <c r="B4352" s="449">
        <v>94462</v>
      </c>
      <c r="C4352" s="439" t="s">
        <v>2435</v>
      </c>
      <c r="D4352" s="449" t="s">
        <v>73</v>
      </c>
      <c r="E4352" s="451">
        <v>0.2051</v>
      </c>
    </row>
    <row r="4353" spans="1:5" x14ac:dyDescent="0.25">
      <c r="A4353" s="439"/>
      <c r="B4353" s="449">
        <v>94463</v>
      </c>
      <c r="C4353" s="439" t="s">
        <v>2436</v>
      </c>
      <c r="D4353" s="449" t="s">
        <v>73</v>
      </c>
      <c r="E4353" s="451">
        <v>0.1956</v>
      </c>
    </row>
    <row r="4354" spans="1:5" x14ac:dyDescent="0.25">
      <c r="A4354" s="439"/>
      <c r="B4354" s="449">
        <v>94464</v>
      </c>
      <c r="C4354" s="439" t="s">
        <v>2437</v>
      </c>
      <c r="D4354" s="449" t="s">
        <v>73</v>
      </c>
      <c r="E4354" s="451">
        <v>0.1757</v>
      </c>
    </row>
    <row r="4355" spans="1:5" x14ac:dyDescent="0.25">
      <c r="A4355" s="439"/>
      <c r="B4355" s="449">
        <v>94605</v>
      </c>
      <c r="C4355" s="439" t="s">
        <v>2441</v>
      </c>
      <c r="D4355" s="449" t="s">
        <v>73</v>
      </c>
      <c r="E4355" s="451">
        <v>4.5699999999999998E-2</v>
      </c>
    </row>
    <row r="4356" spans="1:5" x14ac:dyDescent="0.25">
      <c r="A4356" s="439"/>
      <c r="B4356" s="449">
        <v>94602</v>
      </c>
      <c r="C4356" s="439" t="s">
        <v>2438</v>
      </c>
      <c r="D4356" s="449" t="s">
        <v>73</v>
      </c>
      <c r="E4356" s="451">
        <v>0.10970000000000001</v>
      </c>
    </row>
    <row r="4357" spans="1:5" x14ac:dyDescent="0.25">
      <c r="A4357" s="439"/>
      <c r="B4357" s="449">
        <v>94603</v>
      </c>
      <c r="C4357" s="439" t="s">
        <v>2439</v>
      </c>
      <c r="D4357" s="449" t="s">
        <v>73</v>
      </c>
      <c r="E4357" s="451">
        <v>8.3599999999999994E-2</v>
      </c>
    </row>
    <row r="4358" spans="1:5" x14ac:dyDescent="0.25">
      <c r="A4358" s="439"/>
      <c r="B4358" s="449">
        <v>94604</v>
      </c>
      <c r="C4358" s="439" t="s">
        <v>2440</v>
      </c>
      <c r="D4358" s="449" t="s">
        <v>73</v>
      </c>
      <c r="E4358" s="451">
        <v>6.1199999999999997E-2</v>
      </c>
    </row>
    <row r="4359" spans="1:5" x14ac:dyDescent="0.25">
      <c r="A4359" s="439"/>
      <c r="B4359" s="449">
        <v>94723</v>
      </c>
      <c r="C4359" s="439" t="s">
        <v>2449</v>
      </c>
      <c r="D4359" s="449" t="s">
        <v>73</v>
      </c>
      <c r="E4359" s="451">
        <v>4.4400000000000002E-2</v>
      </c>
    </row>
    <row r="4360" spans="1:5" x14ac:dyDescent="0.25">
      <c r="A4360" s="439"/>
      <c r="B4360" s="449">
        <v>94716</v>
      </c>
      <c r="C4360" s="439" t="s">
        <v>2442</v>
      </c>
      <c r="D4360" s="449" t="s">
        <v>73</v>
      </c>
      <c r="E4360" s="451">
        <v>7.7499999999999999E-2</v>
      </c>
    </row>
    <row r="4361" spans="1:5" x14ac:dyDescent="0.25">
      <c r="A4361" s="439"/>
      <c r="B4361" s="449">
        <v>94717</v>
      </c>
      <c r="C4361" s="439" t="s">
        <v>2443</v>
      </c>
      <c r="D4361" s="449" t="s">
        <v>73</v>
      </c>
      <c r="E4361" s="451">
        <v>5.7799999999999997E-2</v>
      </c>
    </row>
    <row r="4362" spans="1:5" x14ac:dyDescent="0.25">
      <c r="A4362" s="439"/>
      <c r="B4362" s="449">
        <v>94718</v>
      </c>
      <c r="C4362" s="439" t="s">
        <v>2444</v>
      </c>
      <c r="D4362" s="449" t="s">
        <v>73</v>
      </c>
      <c r="E4362" s="451">
        <v>5.7599999999999998E-2</v>
      </c>
    </row>
    <row r="4363" spans="1:5" x14ac:dyDescent="0.25">
      <c r="A4363" s="439"/>
      <c r="B4363" s="449">
        <v>94719</v>
      </c>
      <c r="C4363" s="439" t="s">
        <v>2445</v>
      </c>
      <c r="D4363" s="449" t="s">
        <v>73</v>
      </c>
      <c r="E4363" s="451">
        <v>5.5300000000000002E-2</v>
      </c>
    </row>
    <row r="4364" spans="1:5" x14ac:dyDescent="0.25">
      <c r="A4364" s="439"/>
      <c r="B4364" s="449">
        <v>94720</v>
      </c>
      <c r="C4364" s="439" t="s">
        <v>2446</v>
      </c>
      <c r="D4364" s="449" t="s">
        <v>73</v>
      </c>
      <c r="E4364" s="451">
        <v>5.5599999999999997E-2</v>
      </c>
    </row>
    <row r="4365" spans="1:5" x14ac:dyDescent="0.25">
      <c r="A4365" s="439"/>
      <c r="B4365" s="449">
        <v>94721</v>
      </c>
      <c r="C4365" s="439" t="s">
        <v>2447</v>
      </c>
      <c r="D4365" s="449" t="s">
        <v>73</v>
      </c>
      <c r="E4365" s="451">
        <v>5.74E-2</v>
      </c>
    </row>
    <row r="4366" spans="1:5" x14ac:dyDescent="0.25">
      <c r="A4366" s="439"/>
      <c r="B4366" s="449">
        <v>94722</v>
      </c>
      <c r="C4366" s="439" t="s">
        <v>2448</v>
      </c>
      <c r="D4366" s="449" t="s">
        <v>73</v>
      </c>
      <c r="E4366" s="451">
        <v>5.2600000000000001E-2</v>
      </c>
    </row>
    <row r="4367" spans="1:5" x14ac:dyDescent="0.25">
      <c r="A4367" s="439"/>
      <c r="B4367" s="449">
        <v>96726</v>
      </c>
      <c r="C4367" s="439" t="s">
        <v>12887</v>
      </c>
      <c r="D4367" s="449" t="s">
        <v>73</v>
      </c>
      <c r="E4367" s="451">
        <v>0.15840000000000001</v>
      </c>
    </row>
    <row r="4368" spans="1:5" x14ac:dyDescent="0.25">
      <c r="A4368" s="439"/>
      <c r="B4368" s="449">
        <v>96735</v>
      </c>
      <c r="C4368" s="439" t="s">
        <v>12888</v>
      </c>
      <c r="D4368" s="449" t="s">
        <v>73</v>
      </c>
      <c r="E4368" s="451">
        <v>0.1028</v>
      </c>
    </row>
    <row r="4369" spans="1:5" x14ac:dyDescent="0.25">
      <c r="A4369" s="439"/>
      <c r="B4369" s="449">
        <v>96718</v>
      </c>
      <c r="C4369" s="439" t="s">
        <v>12889</v>
      </c>
      <c r="D4369" s="449" t="s">
        <v>73</v>
      </c>
      <c r="E4369" s="451">
        <v>0.2893</v>
      </c>
    </row>
    <row r="4370" spans="1:5" x14ac:dyDescent="0.25">
      <c r="A4370" s="439"/>
      <c r="B4370" s="449">
        <v>96727</v>
      </c>
      <c r="C4370" s="439" t="s">
        <v>12890</v>
      </c>
      <c r="D4370" s="449" t="s">
        <v>73</v>
      </c>
      <c r="E4370" s="451">
        <v>0.31340000000000001</v>
      </c>
    </row>
    <row r="4371" spans="1:5" x14ac:dyDescent="0.25">
      <c r="A4371" s="439"/>
      <c r="B4371" s="449">
        <v>96719</v>
      </c>
      <c r="C4371" s="439" t="s">
        <v>12891</v>
      </c>
      <c r="D4371" s="449" t="s">
        <v>73</v>
      </c>
      <c r="E4371" s="451">
        <v>0.24840000000000001</v>
      </c>
    </row>
    <row r="4372" spans="1:5" x14ac:dyDescent="0.25">
      <c r="A4372" s="439"/>
      <c r="B4372" s="449">
        <v>96728</v>
      </c>
      <c r="C4372" s="439" t="s">
        <v>12892</v>
      </c>
      <c r="D4372" s="449" t="s">
        <v>73</v>
      </c>
      <c r="E4372" s="451">
        <v>0.26590000000000003</v>
      </c>
    </row>
    <row r="4373" spans="1:5" x14ac:dyDescent="0.25">
      <c r="A4373" s="439"/>
      <c r="B4373" s="449">
        <v>96720</v>
      </c>
      <c r="C4373" s="439" t="s">
        <v>12893</v>
      </c>
      <c r="D4373" s="449" t="s">
        <v>73</v>
      </c>
      <c r="E4373" s="451">
        <v>0.31769999999999998</v>
      </c>
    </row>
    <row r="4374" spans="1:5" x14ac:dyDescent="0.25">
      <c r="A4374" s="439"/>
      <c r="B4374" s="449">
        <v>96729</v>
      </c>
      <c r="C4374" s="439" t="s">
        <v>12894</v>
      </c>
      <c r="D4374" s="449" t="s">
        <v>73</v>
      </c>
      <c r="E4374" s="451">
        <v>0.23899999999999999</v>
      </c>
    </row>
    <row r="4375" spans="1:5" x14ac:dyDescent="0.25">
      <c r="A4375" s="439"/>
      <c r="B4375" s="449">
        <v>96721</v>
      </c>
      <c r="C4375" s="439" t="s">
        <v>12895</v>
      </c>
      <c r="D4375" s="449" t="s">
        <v>73</v>
      </c>
      <c r="E4375" s="451">
        <v>0.29299999999999998</v>
      </c>
    </row>
    <row r="4376" spans="1:5" x14ac:dyDescent="0.25">
      <c r="A4376" s="439"/>
      <c r="B4376" s="449">
        <v>96730</v>
      </c>
      <c r="C4376" s="439" t="s">
        <v>12896</v>
      </c>
      <c r="D4376" s="449" t="s">
        <v>73</v>
      </c>
      <c r="E4376" s="451">
        <v>0.20660000000000001</v>
      </c>
    </row>
    <row r="4377" spans="1:5" x14ac:dyDescent="0.25">
      <c r="A4377" s="439"/>
      <c r="B4377" s="449">
        <v>96722</v>
      </c>
      <c r="C4377" s="439" t="s">
        <v>12897</v>
      </c>
      <c r="D4377" s="449" t="s">
        <v>73</v>
      </c>
      <c r="E4377" s="451">
        <v>0.23980000000000001</v>
      </c>
    </row>
    <row r="4378" spans="1:5" x14ac:dyDescent="0.25">
      <c r="A4378" s="439"/>
      <c r="B4378" s="449">
        <v>96731</v>
      </c>
      <c r="C4378" s="439" t="s">
        <v>12898</v>
      </c>
      <c r="D4378" s="449" t="s">
        <v>73</v>
      </c>
      <c r="E4378" s="451">
        <v>0.1719</v>
      </c>
    </row>
    <row r="4379" spans="1:5" x14ac:dyDescent="0.25">
      <c r="A4379" s="439"/>
      <c r="B4379" s="449">
        <v>96723</v>
      </c>
      <c r="C4379" s="439" t="s">
        <v>12899</v>
      </c>
      <c r="D4379" s="449" t="s">
        <v>73</v>
      </c>
      <c r="E4379" s="451">
        <v>0.20599999999999999</v>
      </c>
    </row>
    <row r="4380" spans="1:5" x14ac:dyDescent="0.25">
      <c r="A4380" s="439"/>
      <c r="B4380" s="449">
        <v>96732</v>
      </c>
      <c r="C4380" s="439" t="s">
        <v>12900</v>
      </c>
      <c r="D4380" s="449" t="s">
        <v>73</v>
      </c>
      <c r="E4380" s="451">
        <v>0.13619999999999999</v>
      </c>
    </row>
    <row r="4381" spans="1:5" x14ac:dyDescent="0.25">
      <c r="A4381" s="439"/>
      <c r="B4381" s="449">
        <v>96724</v>
      </c>
      <c r="C4381" s="439" t="s">
        <v>12901</v>
      </c>
      <c r="D4381" s="449" t="s">
        <v>73</v>
      </c>
      <c r="E4381" s="451">
        <v>0.20599999999999999</v>
      </c>
    </row>
    <row r="4382" spans="1:5" x14ac:dyDescent="0.25">
      <c r="A4382" s="439"/>
      <c r="B4382" s="449">
        <v>96733</v>
      </c>
      <c r="C4382" s="439" t="s">
        <v>12902</v>
      </c>
      <c r="D4382" s="449" t="s">
        <v>73</v>
      </c>
      <c r="E4382" s="451">
        <v>0.12809999999999999</v>
      </c>
    </row>
    <row r="4383" spans="1:5" x14ac:dyDescent="0.25">
      <c r="A4383" s="439"/>
      <c r="B4383" s="449">
        <v>96725</v>
      </c>
      <c r="C4383" s="439" t="s">
        <v>12903</v>
      </c>
      <c r="D4383" s="449" t="s">
        <v>73</v>
      </c>
      <c r="E4383" s="451">
        <v>0.1671</v>
      </c>
    </row>
    <row r="4384" spans="1:5" x14ac:dyDescent="0.25">
      <c r="A4384" s="439"/>
      <c r="B4384" s="449">
        <v>96734</v>
      </c>
      <c r="C4384" s="439" t="s">
        <v>12904</v>
      </c>
      <c r="D4384" s="449" t="s">
        <v>73</v>
      </c>
      <c r="E4384" s="451">
        <v>0.1021</v>
      </c>
    </row>
    <row r="4385" spans="1:5" x14ac:dyDescent="0.25">
      <c r="A4385" s="439"/>
      <c r="B4385" s="449">
        <v>94655</v>
      </c>
      <c r="C4385" s="439" t="s">
        <v>5692</v>
      </c>
      <c r="D4385" s="449" t="s">
        <v>73</v>
      </c>
      <c r="E4385" s="451">
        <v>0.16600000000000001</v>
      </c>
    </row>
    <row r="4386" spans="1:5" x14ac:dyDescent="0.25">
      <c r="A4386" s="439"/>
      <c r="B4386" s="449">
        <v>94648</v>
      </c>
      <c r="C4386" s="439" t="s">
        <v>12905</v>
      </c>
      <c r="D4386" s="449" t="s">
        <v>73</v>
      </c>
      <c r="E4386" s="451">
        <v>0.30930000000000002</v>
      </c>
    </row>
    <row r="4387" spans="1:5" x14ac:dyDescent="0.25">
      <c r="A4387" s="439"/>
      <c r="B4387" s="449">
        <v>94649</v>
      </c>
      <c r="C4387" s="439" t="s">
        <v>5686</v>
      </c>
      <c r="D4387" s="449" t="s">
        <v>73</v>
      </c>
      <c r="E4387" s="451">
        <v>0.21310000000000001</v>
      </c>
    </row>
    <row r="4388" spans="1:5" x14ac:dyDescent="0.25">
      <c r="A4388" s="439"/>
      <c r="B4388" s="449">
        <v>94650</v>
      </c>
      <c r="C4388" s="439" t="s">
        <v>5687</v>
      </c>
      <c r="D4388" s="449" t="s">
        <v>73</v>
      </c>
      <c r="E4388" s="451">
        <v>0.18759999999999999</v>
      </c>
    </row>
    <row r="4389" spans="1:5" x14ac:dyDescent="0.25">
      <c r="A4389" s="439"/>
      <c r="B4389" s="449">
        <v>94651</v>
      </c>
      <c r="C4389" s="439" t="s">
        <v>5688</v>
      </c>
      <c r="D4389" s="449" t="s">
        <v>73</v>
      </c>
      <c r="E4389" s="451">
        <v>0.2271</v>
      </c>
    </row>
    <row r="4390" spans="1:5" x14ac:dyDescent="0.25">
      <c r="A4390" s="439"/>
      <c r="B4390" s="449">
        <v>94652</v>
      </c>
      <c r="C4390" s="439" t="s">
        <v>5689</v>
      </c>
      <c r="D4390" s="449" t="s">
        <v>73</v>
      </c>
      <c r="E4390" s="451">
        <v>0.19370000000000001</v>
      </c>
    </row>
    <row r="4391" spans="1:5" x14ac:dyDescent="0.25">
      <c r="A4391" s="439"/>
      <c r="B4391" s="449">
        <v>94653</v>
      </c>
      <c r="C4391" s="439" t="s">
        <v>5690</v>
      </c>
      <c r="D4391" s="449" t="s">
        <v>73</v>
      </c>
      <c r="E4391" s="451">
        <v>0.17610000000000001</v>
      </c>
    </row>
    <row r="4392" spans="1:5" x14ac:dyDescent="0.25">
      <c r="A4392" s="439"/>
      <c r="B4392" s="449">
        <v>94654</v>
      </c>
      <c r="C4392" s="439" t="s">
        <v>5691</v>
      </c>
      <c r="D4392" s="449" t="s">
        <v>73</v>
      </c>
      <c r="E4392" s="451">
        <v>0.1615</v>
      </c>
    </row>
    <row r="4393" spans="1:5" x14ac:dyDescent="0.25">
      <c r="A4393" s="439"/>
      <c r="B4393" s="449">
        <v>94689</v>
      </c>
      <c r="C4393" s="439" t="s">
        <v>12906</v>
      </c>
      <c r="D4393" s="449" t="s">
        <v>60</v>
      </c>
      <c r="E4393" s="451">
        <v>0.37509999999999999</v>
      </c>
    </row>
    <row r="4394" spans="1:5" x14ac:dyDescent="0.25">
      <c r="A4394" s="439"/>
      <c r="B4394" s="449">
        <v>94702</v>
      </c>
      <c r="C4394" s="439" t="s">
        <v>2953</v>
      </c>
      <c r="D4394" s="449" t="s">
        <v>60</v>
      </c>
      <c r="E4394" s="451">
        <v>0.13830000000000001</v>
      </c>
    </row>
    <row r="4395" spans="1:5" x14ac:dyDescent="0.25">
      <c r="A4395" s="439"/>
      <c r="B4395" s="449">
        <v>94691</v>
      </c>
      <c r="C4395" s="439" t="s">
        <v>12907</v>
      </c>
      <c r="D4395" s="449" t="s">
        <v>60</v>
      </c>
      <c r="E4395" s="451">
        <v>0.311</v>
      </c>
    </row>
    <row r="4396" spans="1:5" x14ac:dyDescent="0.25">
      <c r="A4396" s="439"/>
      <c r="B4396" s="449">
        <v>94693</v>
      </c>
      <c r="C4396" s="439" t="s">
        <v>2944</v>
      </c>
      <c r="D4396" s="449" t="s">
        <v>60</v>
      </c>
      <c r="E4396" s="451">
        <v>0.31559999999999999</v>
      </c>
    </row>
    <row r="4397" spans="1:5" x14ac:dyDescent="0.25">
      <c r="A4397" s="439"/>
      <c r="B4397" s="449">
        <v>94695</v>
      </c>
      <c r="C4397" s="439" t="s">
        <v>2946</v>
      </c>
      <c r="D4397" s="449" t="s">
        <v>60</v>
      </c>
      <c r="E4397" s="451">
        <v>0.24629999999999999</v>
      </c>
    </row>
    <row r="4398" spans="1:5" x14ac:dyDescent="0.25">
      <c r="A4398" s="439"/>
      <c r="B4398" s="449">
        <v>94698</v>
      </c>
      <c r="C4398" s="439" t="s">
        <v>2949</v>
      </c>
      <c r="D4398" s="449" t="s">
        <v>60</v>
      </c>
      <c r="E4398" s="451">
        <v>0.20810000000000001</v>
      </c>
    </row>
    <row r="4399" spans="1:5" x14ac:dyDescent="0.25">
      <c r="A4399" s="439"/>
      <c r="B4399" s="449">
        <v>94700</v>
      </c>
      <c r="C4399" s="439" t="s">
        <v>2951</v>
      </c>
      <c r="D4399" s="449" t="s">
        <v>60</v>
      </c>
      <c r="E4399" s="451">
        <v>0.13400000000000001</v>
      </c>
    </row>
    <row r="4400" spans="1:5" x14ac:dyDescent="0.25">
      <c r="A4400" s="439"/>
      <c r="B4400" s="449">
        <v>94477</v>
      </c>
      <c r="C4400" s="439" t="s">
        <v>2897</v>
      </c>
      <c r="D4400" s="449" t="s">
        <v>60</v>
      </c>
      <c r="E4400" s="451">
        <v>0.3231</v>
      </c>
    </row>
    <row r="4401" spans="1:5" x14ac:dyDescent="0.25">
      <c r="A4401" s="439"/>
      <c r="B4401" s="449">
        <v>94478</v>
      </c>
      <c r="C4401" s="439" t="s">
        <v>2898</v>
      </c>
      <c r="D4401" s="449" t="s">
        <v>60</v>
      </c>
      <c r="E4401" s="451">
        <v>0.22789999999999999</v>
      </c>
    </row>
    <row r="4402" spans="1:5" x14ac:dyDescent="0.25">
      <c r="A4402" s="439"/>
      <c r="B4402" s="449">
        <v>94479</v>
      </c>
      <c r="C4402" s="439" t="s">
        <v>2899</v>
      </c>
      <c r="D4402" s="449" t="s">
        <v>60</v>
      </c>
      <c r="E4402" s="451">
        <v>0.20660000000000001</v>
      </c>
    </row>
    <row r="4403" spans="1:5" x14ac:dyDescent="0.25">
      <c r="A4403" s="439"/>
      <c r="B4403" s="449">
        <v>96764</v>
      </c>
      <c r="C4403" s="439" t="s">
        <v>3034</v>
      </c>
      <c r="D4403" s="449" t="s">
        <v>60</v>
      </c>
      <c r="E4403" s="451">
        <v>0.1406</v>
      </c>
    </row>
    <row r="4404" spans="1:5" x14ac:dyDescent="0.25">
      <c r="A4404" s="439"/>
      <c r="B4404" s="449">
        <v>105164</v>
      </c>
      <c r="C4404" s="439" t="s">
        <v>3330</v>
      </c>
      <c r="D4404" s="449" t="s">
        <v>60</v>
      </c>
      <c r="E4404" s="451">
        <v>0.65600000000000003</v>
      </c>
    </row>
    <row r="4405" spans="1:5" x14ac:dyDescent="0.25">
      <c r="A4405" s="439"/>
      <c r="B4405" s="449">
        <v>105165</v>
      </c>
      <c r="C4405" s="439" t="s">
        <v>3331</v>
      </c>
      <c r="D4405" s="449" t="s">
        <v>60</v>
      </c>
      <c r="E4405" s="451">
        <v>0.70730000000000004</v>
      </c>
    </row>
    <row r="4406" spans="1:5" x14ac:dyDescent="0.25">
      <c r="A4406" s="439"/>
      <c r="B4406" s="449">
        <v>96758</v>
      </c>
      <c r="C4406" s="439" t="s">
        <v>3028</v>
      </c>
      <c r="D4406" s="449" t="s">
        <v>60</v>
      </c>
      <c r="E4406" s="451">
        <v>0.53300000000000003</v>
      </c>
    </row>
    <row r="4407" spans="1:5" x14ac:dyDescent="0.25">
      <c r="A4407" s="439"/>
      <c r="B4407" s="449">
        <v>96759</v>
      </c>
      <c r="C4407" s="439" t="s">
        <v>3029</v>
      </c>
      <c r="D4407" s="449" t="s">
        <v>60</v>
      </c>
      <c r="E4407" s="451">
        <v>0.42970000000000003</v>
      </c>
    </row>
    <row r="4408" spans="1:5" x14ac:dyDescent="0.25">
      <c r="A4408" s="439"/>
      <c r="B4408" s="449">
        <v>96760</v>
      </c>
      <c r="C4408" s="439" t="s">
        <v>3030</v>
      </c>
      <c r="D4408" s="449" t="s">
        <v>60</v>
      </c>
      <c r="E4408" s="451">
        <v>0.33040000000000003</v>
      </c>
    </row>
    <row r="4409" spans="1:5" x14ac:dyDescent="0.25">
      <c r="A4409" s="439"/>
      <c r="B4409" s="449">
        <v>96761</v>
      </c>
      <c r="C4409" s="439" t="s">
        <v>3031</v>
      </c>
      <c r="D4409" s="449" t="s">
        <v>60</v>
      </c>
      <c r="E4409" s="451">
        <v>0.29520000000000002</v>
      </c>
    </row>
    <row r="4410" spans="1:5" x14ac:dyDescent="0.25">
      <c r="A4410" s="439"/>
      <c r="B4410" s="449">
        <v>96762</v>
      </c>
      <c r="C4410" s="439" t="s">
        <v>3032</v>
      </c>
      <c r="D4410" s="449" t="s">
        <v>60</v>
      </c>
      <c r="E4410" s="451">
        <v>0.20039999999999999</v>
      </c>
    </row>
    <row r="4411" spans="1:5" x14ac:dyDescent="0.25">
      <c r="A4411" s="439"/>
      <c r="B4411" s="449">
        <v>96763</v>
      </c>
      <c r="C4411" s="439" t="s">
        <v>3033</v>
      </c>
      <c r="D4411" s="449" t="s">
        <v>60</v>
      </c>
      <c r="E4411" s="451">
        <v>0.19900000000000001</v>
      </c>
    </row>
    <row r="4412" spans="1:5" x14ac:dyDescent="0.25">
      <c r="A4412" s="439"/>
      <c r="B4412" s="449">
        <v>94701</v>
      </c>
      <c r="C4412" s="439" t="s">
        <v>2952</v>
      </c>
      <c r="D4412" s="449" t="s">
        <v>60</v>
      </c>
      <c r="E4412" s="451">
        <v>0.14849999999999999</v>
      </c>
    </row>
    <row r="4413" spans="1:5" x14ac:dyDescent="0.25">
      <c r="A4413" s="439"/>
      <c r="B4413" s="449">
        <v>94688</v>
      </c>
      <c r="C4413" s="439" t="s">
        <v>12908</v>
      </c>
      <c r="D4413" s="449" t="s">
        <v>60</v>
      </c>
      <c r="E4413" s="451">
        <v>0.53069999999999995</v>
      </c>
    </row>
    <row r="4414" spans="1:5" x14ac:dyDescent="0.25">
      <c r="A4414" s="439"/>
      <c r="B4414" s="449">
        <v>94690</v>
      </c>
      <c r="C4414" s="439" t="s">
        <v>2942</v>
      </c>
      <c r="D4414" s="449" t="s">
        <v>60</v>
      </c>
      <c r="E4414" s="451">
        <v>0.41299999999999998</v>
      </c>
    </row>
    <row r="4415" spans="1:5" x14ac:dyDescent="0.25">
      <c r="A4415" s="439"/>
      <c r="B4415" s="449">
        <v>94692</v>
      </c>
      <c r="C4415" s="439" t="s">
        <v>2943</v>
      </c>
      <c r="D4415" s="449" t="s">
        <v>60</v>
      </c>
      <c r="E4415" s="451">
        <v>0.31890000000000002</v>
      </c>
    </row>
    <row r="4416" spans="1:5" x14ac:dyDescent="0.25">
      <c r="A4416" s="439"/>
      <c r="B4416" s="449">
        <v>94694</v>
      </c>
      <c r="C4416" s="439" t="s">
        <v>2945</v>
      </c>
      <c r="D4416" s="449" t="s">
        <v>60</v>
      </c>
      <c r="E4416" s="451">
        <v>0.36159999999999998</v>
      </c>
    </row>
    <row r="4417" spans="1:5" x14ac:dyDescent="0.25">
      <c r="A4417" s="439"/>
      <c r="B4417" s="449">
        <v>94696</v>
      </c>
      <c r="C4417" s="439" t="s">
        <v>2947</v>
      </c>
      <c r="D4417" s="449" t="s">
        <v>60</v>
      </c>
      <c r="E4417" s="451">
        <v>0.22470000000000001</v>
      </c>
    </row>
    <row r="4418" spans="1:5" x14ac:dyDescent="0.25">
      <c r="A4418" s="439"/>
      <c r="B4418" s="449">
        <v>94697</v>
      </c>
      <c r="C4418" s="439" t="s">
        <v>2948</v>
      </c>
      <c r="D4418" s="449" t="s">
        <v>60</v>
      </c>
      <c r="E4418" s="451">
        <v>0.19170000000000001</v>
      </c>
    </row>
    <row r="4419" spans="1:5" x14ac:dyDescent="0.25">
      <c r="A4419" s="439"/>
      <c r="B4419" s="449">
        <v>94699</v>
      </c>
      <c r="C4419" s="439" t="s">
        <v>2950</v>
      </c>
      <c r="D4419" s="449" t="s">
        <v>60</v>
      </c>
      <c r="E4419" s="451">
        <v>0.18099999999999999</v>
      </c>
    </row>
    <row r="4420" spans="1:5" x14ac:dyDescent="0.25">
      <c r="A4420" s="439"/>
      <c r="B4420" s="449">
        <v>105167</v>
      </c>
      <c r="C4420" s="439" t="s">
        <v>3333</v>
      </c>
      <c r="D4420" s="449" t="s">
        <v>60</v>
      </c>
      <c r="E4420" s="451">
        <v>0.32969999999999999</v>
      </c>
    </row>
    <row r="4421" spans="1:5" x14ac:dyDescent="0.25">
      <c r="A4421" s="439"/>
      <c r="B4421" s="449">
        <v>96809</v>
      </c>
      <c r="C4421" s="439" t="s">
        <v>3042</v>
      </c>
      <c r="D4421" s="449" t="s">
        <v>60</v>
      </c>
      <c r="E4421" s="451">
        <v>0.36009999999999998</v>
      </c>
    </row>
    <row r="4422" spans="1:5" x14ac:dyDescent="0.25">
      <c r="A4422" s="439"/>
      <c r="B4422" s="449">
        <v>96812</v>
      </c>
      <c r="C4422" s="439" t="s">
        <v>3045</v>
      </c>
      <c r="D4422" s="449" t="s">
        <v>60</v>
      </c>
      <c r="E4422" s="451">
        <v>0.37159999999999999</v>
      </c>
    </row>
    <row r="4423" spans="1:5" x14ac:dyDescent="0.25">
      <c r="A4423" s="439"/>
      <c r="B4423" s="449">
        <v>96813</v>
      </c>
      <c r="C4423" s="439" t="s">
        <v>3046</v>
      </c>
      <c r="D4423" s="449" t="s">
        <v>60</v>
      </c>
      <c r="E4423" s="451">
        <v>0.35859999999999997</v>
      </c>
    </row>
    <row r="4424" spans="1:5" x14ac:dyDescent="0.25">
      <c r="A4424" s="439"/>
      <c r="B4424" s="449">
        <v>96817</v>
      </c>
      <c r="C4424" s="439" t="s">
        <v>3050</v>
      </c>
      <c r="D4424" s="449" t="s">
        <v>60</v>
      </c>
      <c r="E4424" s="451">
        <v>0.27050000000000002</v>
      </c>
    </row>
    <row r="4425" spans="1:5" x14ac:dyDescent="0.25">
      <c r="A4425" s="439"/>
      <c r="B4425" s="449">
        <v>96816</v>
      </c>
      <c r="C4425" s="439" t="s">
        <v>3049</v>
      </c>
      <c r="D4425" s="449" t="s">
        <v>60</v>
      </c>
      <c r="E4425" s="451">
        <v>0.33639999999999998</v>
      </c>
    </row>
    <row r="4426" spans="1:5" x14ac:dyDescent="0.25">
      <c r="A4426" s="439"/>
      <c r="B4426" s="449">
        <v>96821</v>
      </c>
      <c r="C4426" s="439" t="s">
        <v>3054</v>
      </c>
      <c r="D4426" s="449" t="s">
        <v>60</v>
      </c>
      <c r="E4426" s="451">
        <v>0.26240000000000002</v>
      </c>
    </row>
    <row r="4427" spans="1:5" x14ac:dyDescent="0.25">
      <c r="A4427" s="439"/>
      <c r="B4427" s="449">
        <v>96824</v>
      </c>
      <c r="C4427" s="439" t="s">
        <v>3057</v>
      </c>
      <c r="D4427" s="449" t="s">
        <v>60</v>
      </c>
      <c r="E4427" s="451">
        <v>0.33600000000000002</v>
      </c>
    </row>
    <row r="4428" spans="1:5" x14ac:dyDescent="0.25">
      <c r="A4428" s="439"/>
      <c r="B4428" s="449">
        <v>96827</v>
      </c>
      <c r="C4428" s="439" t="s">
        <v>3059</v>
      </c>
      <c r="D4428" s="449" t="s">
        <v>60</v>
      </c>
      <c r="E4428" s="451">
        <v>0.3226</v>
      </c>
    </row>
    <row r="4429" spans="1:5" x14ac:dyDescent="0.25">
      <c r="A4429" s="439"/>
      <c r="B4429" s="449">
        <v>96828</v>
      </c>
      <c r="C4429" s="439" t="s">
        <v>3060</v>
      </c>
      <c r="D4429" s="449" t="s">
        <v>60</v>
      </c>
      <c r="E4429" s="451">
        <v>0.28839999999999999</v>
      </c>
    </row>
    <row r="4430" spans="1:5" x14ac:dyDescent="0.25">
      <c r="A4430" s="439"/>
      <c r="B4430" s="449">
        <v>96832</v>
      </c>
      <c r="C4430" s="439" t="s">
        <v>3063</v>
      </c>
      <c r="D4430" s="449" t="s">
        <v>60</v>
      </c>
      <c r="E4430" s="451">
        <v>0.23499999999999999</v>
      </c>
    </row>
    <row r="4431" spans="1:5" x14ac:dyDescent="0.25">
      <c r="A4431" s="439"/>
      <c r="B4431" s="449">
        <v>96810</v>
      </c>
      <c r="C4431" s="439" t="s">
        <v>3043</v>
      </c>
      <c r="D4431" s="449" t="s">
        <v>60</v>
      </c>
      <c r="E4431" s="451">
        <v>0.37230000000000002</v>
      </c>
    </row>
    <row r="4432" spans="1:5" x14ac:dyDescent="0.25">
      <c r="A4432" s="439"/>
      <c r="B4432" s="449">
        <v>96873</v>
      </c>
      <c r="C4432" s="439" t="s">
        <v>3098</v>
      </c>
      <c r="D4432" s="449" t="s">
        <v>60</v>
      </c>
      <c r="E4432" s="451">
        <v>0.23119999999999999</v>
      </c>
    </row>
    <row r="4433" spans="1:5" x14ac:dyDescent="0.25">
      <c r="A4433" s="439"/>
      <c r="B4433" s="449">
        <v>96872</v>
      </c>
      <c r="C4433" s="439" t="s">
        <v>3097</v>
      </c>
      <c r="D4433" s="449" t="s">
        <v>60</v>
      </c>
      <c r="E4433" s="451">
        <v>0.28220000000000001</v>
      </c>
    </row>
    <row r="4434" spans="1:5" x14ac:dyDescent="0.25">
      <c r="A4434" s="439"/>
      <c r="B4434" s="449">
        <v>96876</v>
      </c>
      <c r="C4434" s="439" t="s">
        <v>3101</v>
      </c>
      <c r="D4434" s="449" t="s">
        <v>60</v>
      </c>
      <c r="E4434" s="451">
        <v>8.3299999999999999E-2</v>
      </c>
    </row>
    <row r="4435" spans="1:5" x14ac:dyDescent="0.25">
      <c r="A4435" s="439"/>
      <c r="B4435" s="449">
        <v>96878</v>
      </c>
      <c r="C4435" s="439" t="s">
        <v>3102</v>
      </c>
      <c r="D4435" s="449" t="s">
        <v>60</v>
      </c>
      <c r="E4435" s="451">
        <v>8.0100000000000005E-2</v>
      </c>
    </row>
    <row r="4436" spans="1:5" x14ac:dyDescent="0.25">
      <c r="A4436" s="439"/>
      <c r="B4436" s="449">
        <v>96875</v>
      </c>
      <c r="C4436" s="439" t="s">
        <v>3100</v>
      </c>
      <c r="D4436" s="449" t="s">
        <v>60</v>
      </c>
      <c r="E4436" s="451">
        <v>0.22270000000000001</v>
      </c>
    </row>
    <row r="4437" spans="1:5" x14ac:dyDescent="0.25">
      <c r="A4437" s="439"/>
      <c r="B4437" s="449">
        <v>96874</v>
      </c>
      <c r="C4437" s="439" t="s">
        <v>3099</v>
      </c>
      <c r="D4437" s="449" t="s">
        <v>60</v>
      </c>
      <c r="E4437" s="451">
        <v>0.2722</v>
      </c>
    </row>
    <row r="4438" spans="1:5" x14ac:dyDescent="0.25">
      <c r="A4438" s="439"/>
      <c r="B4438" s="449">
        <v>96879</v>
      </c>
      <c r="C4438" s="439" t="s">
        <v>3103</v>
      </c>
      <c r="D4438" s="449" t="s">
        <v>60</v>
      </c>
      <c r="E4438" s="451">
        <v>8.4400000000000003E-2</v>
      </c>
    </row>
    <row r="4439" spans="1:5" x14ac:dyDescent="0.25">
      <c r="A4439" s="439"/>
      <c r="B4439" s="449">
        <v>96881</v>
      </c>
      <c r="C4439" s="439" t="s">
        <v>3104</v>
      </c>
      <c r="D4439" s="449" t="s">
        <v>60</v>
      </c>
      <c r="E4439" s="451">
        <v>7.8899999999999998E-2</v>
      </c>
    </row>
    <row r="4440" spans="1:5" x14ac:dyDescent="0.25">
      <c r="A4440" s="439"/>
      <c r="B4440" s="449">
        <v>96837</v>
      </c>
      <c r="C4440" s="439" t="s">
        <v>3067</v>
      </c>
      <c r="D4440" s="449" t="s">
        <v>60</v>
      </c>
      <c r="E4440" s="451">
        <v>0.36209999999999998</v>
      </c>
    </row>
    <row r="4441" spans="1:5" x14ac:dyDescent="0.25">
      <c r="A4441" s="439"/>
      <c r="B4441" s="449">
        <v>96840</v>
      </c>
      <c r="C4441" s="439" t="s">
        <v>3070</v>
      </c>
      <c r="D4441" s="449" t="s">
        <v>60</v>
      </c>
      <c r="E4441" s="451">
        <v>0.35410000000000003</v>
      </c>
    </row>
    <row r="4442" spans="1:5" x14ac:dyDescent="0.25">
      <c r="A4442" s="439"/>
      <c r="B4442" s="449">
        <v>96845</v>
      </c>
      <c r="C4442" s="439" t="s">
        <v>3075</v>
      </c>
      <c r="D4442" s="449" t="s">
        <v>60</v>
      </c>
      <c r="E4442" s="451">
        <v>0.25380000000000003</v>
      </c>
    </row>
    <row r="4443" spans="1:5" x14ac:dyDescent="0.25">
      <c r="A4443" s="439"/>
      <c r="B4443" s="449">
        <v>96848</v>
      </c>
      <c r="C4443" s="439" t="s">
        <v>3078</v>
      </c>
      <c r="D4443" s="449" t="s">
        <v>60</v>
      </c>
      <c r="E4443" s="451">
        <v>0.2319</v>
      </c>
    </row>
    <row r="4444" spans="1:5" x14ac:dyDescent="0.25">
      <c r="A4444" s="439"/>
      <c r="B4444" s="449">
        <v>96849</v>
      </c>
      <c r="C4444" s="439" t="s">
        <v>3079</v>
      </c>
      <c r="D4444" s="449" t="s">
        <v>60</v>
      </c>
      <c r="E4444" s="451">
        <v>0.30740000000000001</v>
      </c>
    </row>
    <row r="4445" spans="1:5" x14ac:dyDescent="0.25">
      <c r="A4445" s="439"/>
      <c r="B4445" s="449">
        <v>96852</v>
      </c>
      <c r="C4445" s="439" t="s">
        <v>3081</v>
      </c>
      <c r="D4445" s="449" t="s">
        <v>60</v>
      </c>
      <c r="E4445" s="451">
        <v>0.28189999999999998</v>
      </c>
    </row>
    <row r="4446" spans="1:5" x14ac:dyDescent="0.25">
      <c r="A4446" s="439"/>
      <c r="B4446" s="449">
        <v>96855</v>
      </c>
      <c r="C4446" s="439" t="s">
        <v>3084</v>
      </c>
      <c r="D4446" s="449" t="s">
        <v>60</v>
      </c>
      <c r="E4446" s="451">
        <v>0.2054</v>
      </c>
    </row>
    <row r="4447" spans="1:5" x14ac:dyDescent="0.25">
      <c r="A4447" s="439"/>
      <c r="B4447" s="449">
        <v>96838</v>
      </c>
      <c r="C4447" s="439" t="s">
        <v>3068</v>
      </c>
      <c r="D4447" s="449" t="s">
        <v>60</v>
      </c>
      <c r="E4447" s="451">
        <v>0.41499999999999998</v>
      </c>
    </row>
    <row r="4448" spans="1:5" x14ac:dyDescent="0.25">
      <c r="A4448" s="439"/>
      <c r="B4448" s="449">
        <v>96841</v>
      </c>
      <c r="C4448" s="439" t="s">
        <v>3071</v>
      </c>
      <c r="D4448" s="449" t="s">
        <v>60</v>
      </c>
      <c r="E4448" s="451">
        <v>0.39529999999999998</v>
      </c>
    </row>
    <row r="4449" spans="1:5" x14ac:dyDescent="0.25">
      <c r="A4449" s="439"/>
      <c r="B4449" s="449">
        <v>96842</v>
      </c>
      <c r="C4449" s="439" t="s">
        <v>3072</v>
      </c>
      <c r="D4449" s="449" t="s">
        <v>60</v>
      </c>
      <c r="E4449" s="451">
        <v>0.37909999999999999</v>
      </c>
    </row>
    <row r="4450" spans="1:5" x14ac:dyDescent="0.25">
      <c r="A4450" s="439"/>
      <c r="B4450" s="449">
        <v>96846</v>
      </c>
      <c r="C4450" s="439" t="s">
        <v>3076</v>
      </c>
      <c r="D4450" s="449" t="s">
        <v>60</v>
      </c>
      <c r="E4450" s="451">
        <v>0.3417</v>
      </c>
    </row>
    <row r="4451" spans="1:5" x14ac:dyDescent="0.25">
      <c r="A4451" s="439"/>
      <c r="B4451" s="449">
        <v>96850</v>
      </c>
      <c r="C4451" s="439" t="s">
        <v>3080</v>
      </c>
      <c r="D4451" s="449" t="s">
        <v>60</v>
      </c>
      <c r="E4451" s="451">
        <v>0.3891</v>
      </c>
    </row>
    <row r="4452" spans="1:5" x14ac:dyDescent="0.25">
      <c r="A4452" s="439"/>
      <c r="B4452" s="449">
        <v>96853</v>
      </c>
      <c r="C4452" s="439" t="s">
        <v>3082</v>
      </c>
      <c r="D4452" s="449" t="s">
        <v>60</v>
      </c>
      <c r="E4452" s="451">
        <v>0.37990000000000002</v>
      </c>
    </row>
    <row r="4453" spans="1:5" x14ac:dyDescent="0.25">
      <c r="A4453" s="439"/>
      <c r="B4453" s="449">
        <v>96854</v>
      </c>
      <c r="C4453" s="439" t="s">
        <v>3083</v>
      </c>
      <c r="D4453" s="449" t="s">
        <v>60</v>
      </c>
      <c r="E4453" s="451">
        <v>0.33879999999999999</v>
      </c>
    </row>
    <row r="4454" spans="1:5" x14ac:dyDescent="0.25">
      <c r="A4454" s="439"/>
      <c r="B4454" s="449">
        <v>96856</v>
      </c>
      <c r="C4454" s="439" t="s">
        <v>3085</v>
      </c>
      <c r="D4454" s="449" t="s">
        <v>60</v>
      </c>
      <c r="E4454" s="451">
        <v>0.26869999999999999</v>
      </c>
    </row>
    <row r="4455" spans="1:5" x14ac:dyDescent="0.25">
      <c r="A4455" s="439"/>
      <c r="B4455" s="449">
        <v>96843</v>
      </c>
      <c r="C4455" s="439" t="s">
        <v>3073</v>
      </c>
      <c r="D4455" s="449" t="s">
        <v>60</v>
      </c>
      <c r="E4455" s="451">
        <v>0.37540000000000001</v>
      </c>
    </row>
    <row r="4456" spans="1:5" x14ac:dyDescent="0.25">
      <c r="A4456" s="439"/>
      <c r="B4456" s="449">
        <v>96847</v>
      </c>
      <c r="C4456" s="439" t="s">
        <v>3077</v>
      </c>
      <c r="D4456" s="449" t="s">
        <v>60</v>
      </c>
      <c r="E4456" s="451">
        <v>0.34760000000000002</v>
      </c>
    </row>
    <row r="4457" spans="1:5" x14ac:dyDescent="0.25">
      <c r="A4457" s="439"/>
      <c r="B4457" s="449">
        <v>96844</v>
      </c>
      <c r="C4457" s="439" t="s">
        <v>3074</v>
      </c>
      <c r="D4457" s="449" t="s">
        <v>60</v>
      </c>
      <c r="E4457" s="451">
        <v>0.3579</v>
      </c>
    </row>
    <row r="4458" spans="1:5" x14ac:dyDescent="0.25">
      <c r="A4458" s="439"/>
      <c r="B4458" s="449">
        <v>96839</v>
      </c>
      <c r="C4458" s="439" t="s">
        <v>3069</v>
      </c>
      <c r="D4458" s="449" t="s">
        <v>60</v>
      </c>
      <c r="E4458" s="451">
        <v>0.39760000000000001</v>
      </c>
    </row>
    <row r="4459" spans="1:5" x14ac:dyDescent="0.25">
      <c r="A4459" s="439"/>
      <c r="B4459" s="449">
        <v>96805</v>
      </c>
      <c r="C4459" s="439" t="s">
        <v>3038</v>
      </c>
      <c r="D4459" s="449" t="s">
        <v>60</v>
      </c>
      <c r="E4459" s="451">
        <v>7.9500000000000001E-2</v>
      </c>
    </row>
    <row r="4460" spans="1:5" x14ac:dyDescent="0.25">
      <c r="A4460" s="439"/>
      <c r="B4460" s="449">
        <v>96802</v>
      </c>
      <c r="C4460" s="439" t="s">
        <v>3035</v>
      </c>
      <c r="D4460" s="449" t="s">
        <v>60</v>
      </c>
      <c r="E4460" s="451">
        <v>2.9700000000000001E-2</v>
      </c>
    </row>
    <row r="4461" spans="1:5" x14ac:dyDescent="0.25">
      <c r="A4461" s="439"/>
      <c r="B4461" s="449">
        <v>96806</v>
      </c>
      <c r="C4461" s="439" t="s">
        <v>3039</v>
      </c>
      <c r="D4461" s="449" t="s">
        <v>60</v>
      </c>
      <c r="E4461" s="451">
        <v>0.19370000000000001</v>
      </c>
    </row>
    <row r="4462" spans="1:5" x14ac:dyDescent="0.25">
      <c r="A4462" s="439"/>
      <c r="B4462" s="449">
        <v>96803</v>
      </c>
      <c r="C4462" s="439" t="s">
        <v>3036</v>
      </c>
      <c r="D4462" s="449" t="s">
        <v>60</v>
      </c>
      <c r="E4462" s="451">
        <v>0.14560000000000001</v>
      </c>
    </row>
    <row r="4463" spans="1:5" x14ac:dyDescent="0.25">
      <c r="A4463" s="439"/>
      <c r="B4463" s="449">
        <v>96807</v>
      </c>
      <c r="C4463" s="439" t="s">
        <v>3040</v>
      </c>
      <c r="D4463" s="449" t="s">
        <v>60</v>
      </c>
      <c r="E4463" s="451">
        <v>0.24510000000000001</v>
      </c>
    </row>
    <row r="4464" spans="1:5" x14ac:dyDescent="0.25">
      <c r="A4464" s="439"/>
      <c r="B4464" s="449">
        <v>96804</v>
      </c>
      <c r="C4464" s="439" t="s">
        <v>3037</v>
      </c>
      <c r="D4464" s="449" t="s">
        <v>60</v>
      </c>
      <c r="E4464" s="451">
        <v>0.22470000000000001</v>
      </c>
    </row>
    <row r="4465" spans="1:5" x14ac:dyDescent="0.25">
      <c r="A4465" s="439"/>
      <c r="B4465" s="449">
        <v>96829</v>
      </c>
      <c r="C4465" s="439" t="s">
        <v>3061</v>
      </c>
      <c r="D4465" s="449" t="s">
        <v>60</v>
      </c>
      <c r="E4465" s="451">
        <v>0.18940000000000001</v>
      </c>
    </row>
    <row r="4466" spans="1:5" x14ac:dyDescent="0.25">
      <c r="A4466" s="439"/>
      <c r="B4466" s="449">
        <v>96833</v>
      </c>
      <c r="C4466" s="439" t="s">
        <v>3064</v>
      </c>
      <c r="D4466" s="449" t="s">
        <v>60</v>
      </c>
      <c r="E4466" s="451">
        <v>0.16139999999999999</v>
      </c>
    </row>
    <row r="4467" spans="1:5" x14ac:dyDescent="0.25">
      <c r="A4467" s="439"/>
      <c r="B4467" s="449">
        <v>96836</v>
      </c>
      <c r="C4467" s="439" t="s">
        <v>3066</v>
      </c>
      <c r="D4467" s="449" t="s">
        <v>60</v>
      </c>
      <c r="E4467" s="451">
        <v>0.14610000000000001</v>
      </c>
    </row>
    <row r="4468" spans="1:5" x14ac:dyDescent="0.25">
      <c r="A4468" s="439"/>
      <c r="B4468" s="449">
        <v>104576</v>
      </c>
      <c r="C4468" s="439" t="s">
        <v>3309</v>
      </c>
      <c r="D4468" s="449" t="s">
        <v>60</v>
      </c>
      <c r="E4468" s="451">
        <v>0.33950000000000002</v>
      </c>
    </row>
    <row r="4469" spans="1:5" x14ac:dyDescent="0.25">
      <c r="A4469" s="439"/>
      <c r="B4469" s="449">
        <v>104577</v>
      </c>
      <c r="C4469" s="439" t="s">
        <v>3310</v>
      </c>
      <c r="D4469" s="449" t="s">
        <v>60</v>
      </c>
      <c r="E4469" s="451">
        <v>0.26790000000000003</v>
      </c>
    </row>
    <row r="4470" spans="1:5" x14ac:dyDescent="0.25">
      <c r="A4470" s="439"/>
      <c r="B4470" s="449">
        <v>104578</v>
      </c>
      <c r="C4470" s="439" t="s">
        <v>3311</v>
      </c>
      <c r="D4470" s="449" t="s">
        <v>60</v>
      </c>
      <c r="E4470" s="451">
        <v>0.26929999999999998</v>
      </c>
    </row>
    <row r="4471" spans="1:5" x14ac:dyDescent="0.25">
      <c r="A4471" s="439"/>
      <c r="B4471" s="449">
        <v>104580</v>
      </c>
      <c r="C4471" s="439" t="s">
        <v>11742</v>
      </c>
      <c r="D4471" s="449" t="s">
        <v>60</v>
      </c>
      <c r="E4471" s="451">
        <v>0.23849999999999999</v>
      </c>
    </row>
    <row r="4472" spans="1:5" x14ac:dyDescent="0.25">
      <c r="A4472" s="439"/>
      <c r="B4472" s="449">
        <v>104579</v>
      </c>
      <c r="C4472" s="439" t="s">
        <v>3312</v>
      </c>
      <c r="D4472" s="449" t="s">
        <v>60</v>
      </c>
      <c r="E4472" s="451">
        <v>0.24529999999999999</v>
      </c>
    </row>
    <row r="4473" spans="1:5" x14ac:dyDescent="0.25">
      <c r="A4473" s="439"/>
      <c r="B4473" s="449">
        <v>96823</v>
      </c>
      <c r="C4473" s="439" t="s">
        <v>3056</v>
      </c>
      <c r="D4473" s="449" t="s">
        <v>60</v>
      </c>
      <c r="E4473" s="451">
        <v>0.3009</v>
      </c>
    </row>
    <row r="4474" spans="1:5" x14ac:dyDescent="0.25">
      <c r="A4474" s="439"/>
      <c r="B4474" s="449">
        <v>96826</v>
      </c>
      <c r="C4474" s="439" t="s">
        <v>3058</v>
      </c>
      <c r="D4474" s="449" t="s">
        <v>60</v>
      </c>
      <c r="E4474" s="451">
        <v>0.30940000000000001</v>
      </c>
    </row>
    <row r="4475" spans="1:5" x14ac:dyDescent="0.25">
      <c r="A4475" s="439"/>
      <c r="B4475" s="449">
        <v>96830</v>
      </c>
      <c r="C4475" s="439" t="s">
        <v>3062</v>
      </c>
      <c r="D4475" s="449" t="s">
        <v>60</v>
      </c>
      <c r="E4475" s="451">
        <v>0.22309999999999999</v>
      </c>
    </row>
    <row r="4476" spans="1:5" x14ac:dyDescent="0.25">
      <c r="A4476" s="439"/>
      <c r="B4476" s="449">
        <v>96834</v>
      </c>
      <c r="C4476" s="439" t="s">
        <v>3065</v>
      </c>
      <c r="D4476" s="449" t="s">
        <v>60</v>
      </c>
      <c r="E4476" s="451">
        <v>0.19980000000000001</v>
      </c>
    </row>
    <row r="4477" spans="1:5" x14ac:dyDescent="0.25">
      <c r="A4477" s="439"/>
      <c r="B4477" s="449">
        <v>104581</v>
      </c>
      <c r="C4477" s="439" t="s">
        <v>12909</v>
      </c>
      <c r="D4477" s="449" t="s">
        <v>60</v>
      </c>
      <c r="E4477" s="451">
        <v>0.34029999999999999</v>
      </c>
    </row>
    <row r="4478" spans="1:5" x14ac:dyDescent="0.25">
      <c r="A4478" s="439"/>
      <c r="B4478" s="449">
        <v>104582</v>
      </c>
      <c r="C4478" s="439" t="s">
        <v>12910</v>
      </c>
      <c r="D4478" s="449" t="s">
        <v>60</v>
      </c>
      <c r="E4478" s="451">
        <v>0.31069999999999998</v>
      </c>
    </row>
    <row r="4479" spans="1:5" x14ac:dyDescent="0.25">
      <c r="A4479" s="439"/>
      <c r="B4479" s="449">
        <v>104583</v>
      </c>
      <c r="C4479" s="439" t="s">
        <v>12911</v>
      </c>
      <c r="D4479" s="449" t="s">
        <v>60</v>
      </c>
      <c r="E4479" s="451">
        <v>0.21909999999999999</v>
      </c>
    </row>
    <row r="4480" spans="1:5" x14ac:dyDescent="0.25">
      <c r="A4480" s="439"/>
      <c r="B4480" s="449">
        <v>104584</v>
      </c>
      <c r="C4480" s="439" t="s">
        <v>12912</v>
      </c>
      <c r="D4480" s="449" t="s">
        <v>60</v>
      </c>
      <c r="E4480" s="451">
        <v>0.22550000000000001</v>
      </c>
    </row>
    <row r="4481" spans="1:5" x14ac:dyDescent="0.25">
      <c r="A4481" s="439"/>
      <c r="B4481" s="449">
        <v>96798</v>
      </c>
      <c r="C4481" s="439" t="s">
        <v>2450</v>
      </c>
      <c r="D4481" s="449" t="s">
        <v>73</v>
      </c>
      <c r="E4481" s="451">
        <v>0.2802</v>
      </c>
    </row>
    <row r="4482" spans="1:5" x14ac:dyDescent="0.25">
      <c r="A4482" s="439"/>
      <c r="B4482" s="449">
        <v>96799</v>
      </c>
      <c r="C4482" s="439" t="s">
        <v>2451</v>
      </c>
      <c r="D4482" s="449" t="s">
        <v>73</v>
      </c>
      <c r="E4482" s="451">
        <v>0.27489999999999998</v>
      </c>
    </row>
    <row r="4483" spans="1:5" x14ac:dyDescent="0.25">
      <c r="A4483" s="439"/>
      <c r="B4483" s="449">
        <v>96800</v>
      </c>
      <c r="C4483" s="439" t="s">
        <v>2452</v>
      </c>
      <c r="D4483" s="449" t="s">
        <v>73</v>
      </c>
      <c r="E4483" s="451">
        <v>0.25159999999999999</v>
      </c>
    </row>
    <row r="4484" spans="1:5" x14ac:dyDescent="0.25">
      <c r="A4484" s="439"/>
      <c r="B4484" s="449">
        <v>96801</v>
      </c>
      <c r="C4484" s="439" t="s">
        <v>2453</v>
      </c>
      <c r="D4484" s="449" t="s">
        <v>73</v>
      </c>
      <c r="E4484" s="451">
        <v>0.20899999999999999</v>
      </c>
    </row>
    <row r="4485" spans="1:5" x14ac:dyDescent="0.25">
      <c r="A4485" s="439"/>
      <c r="B4485" s="449">
        <v>96860</v>
      </c>
      <c r="C4485" s="439" t="s">
        <v>3086</v>
      </c>
      <c r="D4485" s="449" t="s">
        <v>60</v>
      </c>
      <c r="E4485" s="451">
        <v>0.33200000000000002</v>
      </c>
    </row>
    <row r="4486" spans="1:5" x14ac:dyDescent="0.25">
      <c r="A4486" s="439"/>
      <c r="B4486" s="449">
        <v>96862</v>
      </c>
      <c r="C4486" s="439" t="s">
        <v>3088</v>
      </c>
      <c r="D4486" s="449" t="s">
        <v>60</v>
      </c>
      <c r="E4486" s="451">
        <v>0.3175</v>
      </c>
    </row>
    <row r="4487" spans="1:5" x14ac:dyDescent="0.25">
      <c r="A4487" s="439"/>
      <c r="B4487" s="449">
        <v>96864</v>
      </c>
      <c r="C4487" s="439" t="s">
        <v>3090</v>
      </c>
      <c r="D4487" s="449" t="s">
        <v>60</v>
      </c>
      <c r="E4487" s="451">
        <v>0.25979999999999998</v>
      </c>
    </row>
    <row r="4488" spans="1:5" x14ac:dyDescent="0.25">
      <c r="A4488" s="439"/>
      <c r="B4488" s="449">
        <v>96866</v>
      </c>
      <c r="C4488" s="439" t="s">
        <v>3092</v>
      </c>
      <c r="D4488" s="449" t="s">
        <v>60</v>
      </c>
      <c r="E4488" s="451">
        <v>0.24310000000000001</v>
      </c>
    </row>
    <row r="4489" spans="1:5" x14ac:dyDescent="0.25">
      <c r="A4489" s="439"/>
      <c r="B4489" s="449">
        <v>96868</v>
      </c>
      <c r="C4489" s="439" t="s">
        <v>3093</v>
      </c>
      <c r="D4489" s="449" t="s">
        <v>60</v>
      </c>
      <c r="E4489" s="451">
        <v>0.3604</v>
      </c>
    </row>
    <row r="4490" spans="1:5" x14ac:dyDescent="0.25">
      <c r="A4490" s="439"/>
      <c r="B4490" s="449">
        <v>96869</v>
      </c>
      <c r="C4490" s="439" t="s">
        <v>3094</v>
      </c>
      <c r="D4490" s="449" t="s">
        <v>60</v>
      </c>
      <c r="E4490" s="451">
        <v>0.26390000000000002</v>
      </c>
    </row>
    <row r="4491" spans="1:5" x14ac:dyDescent="0.25">
      <c r="A4491" s="439"/>
      <c r="B4491" s="449">
        <v>96870</v>
      </c>
      <c r="C4491" s="439" t="s">
        <v>3095</v>
      </c>
      <c r="D4491" s="449" t="s">
        <v>60</v>
      </c>
      <c r="E4491" s="451">
        <v>0.2024</v>
      </c>
    </row>
    <row r="4492" spans="1:5" x14ac:dyDescent="0.25">
      <c r="A4492" s="439"/>
      <c r="B4492" s="449">
        <v>96871</v>
      </c>
      <c r="C4492" s="439" t="s">
        <v>3096</v>
      </c>
      <c r="D4492" s="449" t="s">
        <v>60</v>
      </c>
      <c r="E4492" s="451">
        <v>0.22009999999999999</v>
      </c>
    </row>
    <row r="4493" spans="1:5" x14ac:dyDescent="0.25">
      <c r="A4493" s="439"/>
      <c r="B4493" s="449">
        <v>96861</v>
      </c>
      <c r="C4493" s="439" t="s">
        <v>3087</v>
      </c>
      <c r="D4493" s="449" t="s">
        <v>60</v>
      </c>
      <c r="E4493" s="451">
        <v>0.31990000000000002</v>
      </c>
    </row>
    <row r="4494" spans="1:5" x14ac:dyDescent="0.25">
      <c r="A4494" s="439"/>
      <c r="B4494" s="449">
        <v>96863</v>
      </c>
      <c r="C4494" s="439" t="s">
        <v>3089</v>
      </c>
      <c r="D4494" s="449" t="s">
        <v>60</v>
      </c>
      <c r="E4494" s="451">
        <v>0.34939999999999999</v>
      </c>
    </row>
    <row r="4495" spans="1:5" x14ac:dyDescent="0.25">
      <c r="A4495" s="439"/>
      <c r="B4495" s="449">
        <v>96865</v>
      </c>
      <c r="C4495" s="439" t="s">
        <v>3091</v>
      </c>
      <c r="D4495" s="449" t="s">
        <v>60</v>
      </c>
      <c r="E4495" s="451">
        <v>0.35370000000000001</v>
      </c>
    </row>
    <row r="4496" spans="1:5" x14ac:dyDescent="0.25">
      <c r="A4496" s="439"/>
      <c r="B4496" s="449">
        <v>96814</v>
      </c>
      <c r="C4496" s="439" t="s">
        <v>3047</v>
      </c>
      <c r="D4496" s="449" t="s">
        <v>60</v>
      </c>
      <c r="E4496" s="451">
        <v>0.33950000000000002</v>
      </c>
    </row>
    <row r="4497" spans="1:5" x14ac:dyDescent="0.25">
      <c r="A4497" s="439"/>
      <c r="B4497" s="449">
        <v>96818</v>
      </c>
      <c r="C4497" s="439" t="s">
        <v>3051</v>
      </c>
      <c r="D4497" s="449" t="s">
        <v>60</v>
      </c>
      <c r="E4497" s="451">
        <v>0.26790000000000003</v>
      </c>
    </row>
    <row r="4498" spans="1:5" x14ac:dyDescent="0.25">
      <c r="A4498" s="439"/>
      <c r="B4498" s="449">
        <v>96819</v>
      </c>
      <c r="C4498" s="439" t="s">
        <v>3052</v>
      </c>
      <c r="D4498" s="449" t="s">
        <v>60</v>
      </c>
      <c r="E4498" s="451">
        <v>0.26929999999999998</v>
      </c>
    </row>
    <row r="4499" spans="1:5" x14ac:dyDescent="0.25">
      <c r="A4499" s="439"/>
      <c r="B4499" s="449">
        <v>96822</v>
      </c>
      <c r="C4499" s="439" t="s">
        <v>3055</v>
      </c>
      <c r="D4499" s="449" t="s">
        <v>60</v>
      </c>
      <c r="E4499" s="451">
        <v>0.24529999999999999</v>
      </c>
    </row>
    <row r="4500" spans="1:5" x14ac:dyDescent="0.25">
      <c r="A4500" s="439"/>
      <c r="B4500" s="449">
        <v>96808</v>
      </c>
      <c r="C4500" s="439" t="s">
        <v>3041</v>
      </c>
      <c r="D4500" s="449" t="s">
        <v>60</v>
      </c>
      <c r="E4500" s="451">
        <v>0.40789999999999998</v>
      </c>
    </row>
    <row r="4501" spans="1:5" x14ac:dyDescent="0.25">
      <c r="A4501" s="439"/>
      <c r="B4501" s="449">
        <v>96811</v>
      </c>
      <c r="C4501" s="439" t="s">
        <v>3044</v>
      </c>
      <c r="D4501" s="449" t="s">
        <v>60</v>
      </c>
      <c r="E4501" s="451">
        <v>0.37580000000000002</v>
      </c>
    </row>
    <row r="4502" spans="1:5" x14ac:dyDescent="0.25">
      <c r="A4502" s="439"/>
      <c r="B4502" s="449">
        <v>96815</v>
      </c>
      <c r="C4502" s="439" t="s">
        <v>3048</v>
      </c>
      <c r="D4502" s="449" t="s">
        <v>60</v>
      </c>
      <c r="E4502" s="451">
        <v>0.27310000000000001</v>
      </c>
    </row>
    <row r="4503" spans="1:5" x14ac:dyDescent="0.25">
      <c r="A4503" s="439"/>
      <c r="B4503" s="449">
        <v>96820</v>
      </c>
      <c r="C4503" s="439" t="s">
        <v>3053</v>
      </c>
      <c r="D4503" s="449" t="s">
        <v>60</v>
      </c>
      <c r="E4503" s="451">
        <v>0.2802</v>
      </c>
    </row>
    <row r="4504" spans="1:5" x14ac:dyDescent="0.25">
      <c r="A4504" s="439"/>
      <c r="B4504" s="449">
        <v>96702</v>
      </c>
      <c r="C4504" s="439" t="s">
        <v>12913</v>
      </c>
      <c r="D4504" s="449" t="s">
        <v>60</v>
      </c>
      <c r="E4504" s="451">
        <v>0.57179999999999997</v>
      </c>
    </row>
    <row r="4505" spans="1:5" x14ac:dyDescent="0.25">
      <c r="A4505" s="439"/>
      <c r="B4505" s="449">
        <v>96662</v>
      </c>
      <c r="C4505" s="439" t="s">
        <v>12914</v>
      </c>
      <c r="D4505" s="449" t="s">
        <v>60</v>
      </c>
      <c r="E4505" s="451">
        <v>0.47060000000000002</v>
      </c>
    </row>
    <row r="4506" spans="1:5" x14ac:dyDescent="0.25">
      <c r="A4506" s="439"/>
      <c r="B4506" s="449">
        <v>96704</v>
      </c>
      <c r="C4506" s="439" t="s">
        <v>12915</v>
      </c>
      <c r="D4506" s="449" t="s">
        <v>60</v>
      </c>
      <c r="E4506" s="451">
        <v>0.36509999999999998</v>
      </c>
    </row>
    <row r="4507" spans="1:5" x14ac:dyDescent="0.25">
      <c r="A4507" s="439"/>
      <c r="B4507" s="449">
        <v>96664</v>
      </c>
      <c r="C4507" s="439" t="s">
        <v>12916</v>
      </c>
      <c r="D4507" s="449" t="s">
        <v>60</v>
      </c>
      <c r="E4507" s="451">
        <v>0.26069999999999999</v>
      </c>
    </row>
    <row r="4508" spans="1:5" x14ac:dyDescent="0.25">
      <c r="A4508" s="439"/>
      <c r="B4508" s="449">
        <v>104191</v>
      </c>
      <c r="C4508" s="439" t="s">
        <v>3276</v>
      </c>
      <c r="D4508" s="449" t="s">
        <v>60</v>
      </c>
      <c r="E4508" s="451">
        <v>0.60860000000000003</v>
      </c>
    </row>
    <row r="4509" spans="1:5" x14ac:dyDescent="0.25">
      <c r="A4509" s="439"/>
      <c r="B4509" s="449">
        <v>96700</v>
      </c>
      <c r="C4509" s="439" t="s">
        <v>12917</v>
      </c>
      <c r="D4509" s="449" t="s">
        <v>60</v>
      </c>
      <c r="E4509" s="451">
        <v>0.35649999999999998</v>
      </c>
    </row>
    <row r="4510" spans="1:5" x14ac:dyDescent="0.25">
      <c r="A4510" s="439"/>
      <c r="B4510" s="449">
        <v>96658</v>
      </c>
      <c r="C4510" s="439" t="s">
        <v>12918</v>
      </c>
      <c r="D4510" s="449" t="s">
        <v>60</v>
      </c>
      <c r="E4510" s="451">
        <v>0.28399999999999997</v>
      </c>
    </row>
    <row r="4511" spans="1:5" x14ac:dyDescent="0.25">
      <c r="A4511" s="439"/>
      <c r="B4511" s="449">
        <v>96641</v>
      </c>
      <c r="C4511" s="439" t="s">
        <v>12919</v>
      </c>
      <c r="D4511" s="449" t="s">
        <v>60</v>
      </c>
      <c r="E4511" s="451">
        <v>0.3715</v>
      </c>
    </row>
    <row r="4512" spans="1:5" x14ac:dyDescent="0.25">
      <c r="A4512" s="439"/>
      <c r="B4512" s="449">
        <v>96661</v>
      </c>
      <c r="C4512" s="439" t="s">
        <v>12920</v>
      </c>
      <c r="D4512" s="449" t="s">
        <v>60</v>
      </c>
      <c r="E4512" s="451">
        <v>0.13919999999999999</v>
      </c>
    </row>
    <row r="4513" spans="1:5" x14ac:dyDescent="0.25">
      <c r="A4513" s="439"/>
      <c r="B4513" s="449">
        <v>96699</v>
      </c>
      <c r="C4513" s="439" t="s">
        <v>12921</v>
      </c>
      <c r="D4513" s="449" t="s">
        <v>60</v>
      </c>
      <c r="E4513" s="451">
        <v>0.23710000000000001</v>
      </c>
    </row>
    <row r="4514" spans="1:5" x14ac:dyDescent="0.25">
      <c r="A4514" s="439"/>
      <c r="B4514" s="449">
        <v>96657</v>
      </c>
      <c r="C4514" s="439" t="s">
        <v>12922</v>
      </c>
      <c r="D4514" s="449" t="s">
        <v>60</v>
      </c>
      <c r="E4514" s="451">
        <v>0.18190000000000001</v>
      </c>
    </row>
    <row r="4515" spans="1:5" x14ac:dyDescent="0.25">
      <c r="A4515" s="439"/>
      <c r="B4515" s="449">
        <v>96640</v>
      </c>
      <c r="C4515" s="439" t="s">
        <v>12923</v>
      </c>
      <c r="D4515" s="449" t="s">
        <v>60</v>
      </c>
      <c r="E4515" s="451">
        <v>0.249</v>
      </c>
    </row>
    <row r="4516" spans="1:5" x14ac:dyDescent="0.25">
      <c r="A4516" s="439"/>
      <c r="B4516" s="449">
        <v>96660</v>
      </c>
      <c r="C4516" s="439" t="s">
        <v>12924</v>
      </c>
      <c r="D4516" s="449" t="s">
        <v>60</v>
      </c>
      <c r="E4516" s="451">
        <v>0.13780000000000001</v>
      </c>
    </row>
    <row r="4517" spans="1:5" x14ac:dyDescent="0.25">
      <c r="A4517" s="439"/>
      <c r="B4517" s="449">
        <v>104196</v>
      </c>
      <c r="C4517" s="439" t="s">
        <v>3279</v>
      </c>
      <c r="D4517" s="449" t="s">
        <v>60</v>
      </c>
      <c r="E4517" s="451">
        <v>0.35589999999999999</v>
      </c>
    </row>
    <row r="4518" spans="1:5" x14ac:dyDescent="0.25">
      <c r="A4518" s="439"/>
      <c r="B4518" s="449">
        <v>104197</v>
      </c>
      <c r="C4518" s="439" t="s">
        <v>3280</v>
      </c>
      <c r="D4518" s="449" t="s">
        <v>60</v>
      </c>
      <c r="E4518" s="451">
        <v>0.44940000000000002</v>
      </c>
    </row>
    <row r="4519" spans="1:5" x14ac:dyDescent="0.25">
      <c r="A4519" s="439"/>
      <c r="B4519" s="449">
        <v>104198</v>
      </c>
      <c r="C4519" s="439" t="s">
        <v>3281</v>
      </c>
      <c r="D4519" s="449" t="s">
        <v>60</v>
      </c>
      <c r="E4519" s="451">
        <v>0.72319999999999995</v>
      </c>
    </row>
    <row r="4520" spans="1:5" x14ac:dyDescent="0.25">
      <c r="A4520" s="439"/>
      <c r="B4520" s="449">
        <v>96685</v>
      </c>
      <c r="C4520" s="439" t="s">
        <v>12925</v>
      </c>
      <c r="D4520" s="449" t="s">
        <v>60</v>
      </c>
      <c r="E4520" s="451">
        <v>0.74980000000000002</v>
      </c>
    </row>
    <row r="4521" spans="1:5" x14ac:dyDescent="0.25">
      <c r="A4521" s="439"/>
      <c r="B4521" s="449">
        <v>96651</v>
      </c>
      <c r="C4521" s="439" t="s">
        <v>12926</v>
      </c>
      <c r="D4521" s="449" t="s">
        <v>60</v>
      </c>
      <c r="E4521" s="451">
        <v>0.68440000000000001</v>
      </c>
    </row>
    <row r="4522" spans="1:5" x14ac:dyDescent="0.25">
      <c r="A4522" s="439"/>
      <c r="B4522" s="449">
        <v>96638</v>
      </c>
      <c r="C4522" s="439" t="s">
        <v>12927</v>
      </c>
      <c r="D4522" s="449" t="s">
        <v>60</v>
      </c>
      <c r="E4522" s="451">
        <v>0.81579999999999997</v>
      </c>
    </row>
    <row r="4523" spans="1:5" x14ac:dyDescent="0.25">
      <c r="A4523" s="439"/>
      <c r="B4523" s="449">
        <v>96687</v>
      </c>
      <c r="C4523" s="439" t="s">
        <v>12928</v>
      </c>
      <c r="D4523" s="449" t="s">
        <v>60</v>
      </c>
      <c r="E4523" s="451">
        <v>0.60219999999999996</v>
      </c>
    </row>
    <row r="4524" spans="1:5" x14ac:dyDescent="0.25">
      <c r="A4524" s="439"/>
      <c r="B4524" s="449">
        <v>96653</v>
      </c>
      <c r="C4524" s="439" t="s">
        <v>3005</v>
      </c>
      <c r="D4524" s="449" t="s">
        <v>60</v>
      </c>
      <c r="E4524" s="451">
        <v>0.48459999999999998</v>
      </c>
    </row>
    <row r="4525" spans="1:5" x14ac:dyDescent="0.25">
      <c r="A4525" s="439"/>
      <c r="B4525" s="449">
        <v>96689</v>
      </c>
      <c r="C4525" s="439" t="s">
        <v>12929</v>
      </c>
      <c r="D4525" s="449" t="s">
        <v>60</v>
      </c>
      <c r="E4525" s="451">
        <v>0.48299999999999998</v>
      </c>
    </row>
    <row r="4526" spans="1:5" x14ac:dyDescent="0.25">
      <c r="A4526" s="439"/>
      <c r="B4526" s="449">
        <v>96655</v>
      </c>
      <c r="C4526" s="439" t="s">
        <v>3007</v>
      </c>
      <c r="D4526" s="449" t="s">
        <v>60</v>
      </c>
      <c r="E4526" s="451">
        <v>0.33689999999999998</v>
      </c>
    </row>
    <row r="4527" spans="1:5" x14ac:dyDescent="0.25">
      <c r="A4527" s="439"/>
      <c r="B4527" s="449">
        <v>96691</v>
      </c>
      <c r="C4527" s="439" t="s">
        <v>12930</v>
      </c>
      <c r="D4527" s="449" t="s">
        <v>60</v>
      </c>
      <c r="E4527" s="451">
        <v>0.41110000000000002</v>
      </c>
    </row>
    <row r="4528" spans="1:5" x14ac:dyDescent="0.25">
      <c r="A4528" s="439"/>
      <c r="B4528" s="449">
        <v>96693</v>
      </c>
      <c r="C4528" s="439" t="s">
        <v>12931</v>
      </c>
      <c r="D4528" s="449" t="s">
        <v>60</v>
      </c>
      <c r="E4528" s="451">
        <v>0.33800000000000002</v>
      </c>
    </row>
    <row r="4529" spans="1:5" x14ac:dyDescent="0.25">
      <c r="A4529" s="439"/>
      <c r="B4529" s="449">
        <v>96695</v>
      </c>
      <c r="C4529" s="439" t="s">
        <v>12932</v>
      </c>
      <c r="D4529" s="449" t="s">
        <v>60</v>
      </c>
      <c r="E4529" s="451">
        <v>0.2306</v>
      </c>
    </row>
    <row r="4530" spans="1:5" x14ac:dyDescent="0.25">
      <c r="A4530" s="439"/>
      <c r="B4530" s="449">
        <v>104193</v>
      </c>
      <c r="C4530" s="439" t="s">
        <v>3278</v>
      </c>
      <c r="D4530" s="449" t="s">
        <v>60</v>
      </c>
      <c r="E4530" s="451">
        <v>0.1648</v>
      </c>
    </row>
    <row r="4531" spans="1:5" x14ac:dyDescent="0.25">
      <c r="A4531" s="439"/>
      <c r="B4531" s="449">
        <v>96697</v>
      </c>
      <c r="C4531" s="439" t="s">
        <v>12933</v>
      </c>
      <c r="D4531" s="449" t="s">
        <v>60</v>
      </c>
      <c r="E4531" s="451">
        <v>9.8599999999999993E-2</v>
      </c>
    </row>
    <row r="4532" spans="1:5" x14ac:dyDescent="0.25">
      <c r="A4532" s="439"/>
      <c r="B4532" s="449">
        <v>104199</v>
      </c>
      <c r="C4532" s="439" t="s">
        <v>3282</v>
      </c>
      <c r="D4532" s="449" t="s">
        <v>60</v>
      </c>
      <c r="E4532" s="451">
        <v>0.74609999999999999</v>
      </c>
    </row>
    <row r="4533" spans="1:5" x14ac:dyDescent="0.25">
      <c r="A4533" s="439"/>
      <c r="B4533" s="449">
        <v>96684</v>
      </c>
      <c r="C4533" s="439" t="s">
        <v>12934</v>
      </c>
      <c r="D4533" s="449" t="s">
        <v>60</v>
      </c>
      <c r="E4533" s="451">
        <v>0.77500000000000002</v>
      </c>
    </row>
    <row r="4534" spans="1:5" x14ac:dyDescent="0.25">
      <c r="A4534" s="439"/>
      <c r="B4534" s="449">
        <v>96650</v>
      </c>
      <c r="C4534" s="439" t="s">
        <v>12935</v>
      </c>
      <c r="D4534" s="449" t="s">
        <v>60</v>
      </c>
      <c r="E4534" s="451">
        <v>0.71399999999999997</v>
      </c>
    </row>
    <row r="4535" spans="1:5" x14ac:dyDescent="0.25">
      <c r="A4535" s="439"/>
      <c r="B4535" s="449">
        <v>96637</v>
      </c>
      <c r="C4535" s="439" t="s">
        <v>12936</v>
      </c>
      <c r="D4535" s="449" t="s">
        <v>60</v>
      </c>
      <c r="E4535" s="451">
        <v>0.83550000000000002</v>
      </c>
    </row>
    <row r="4536" spans="1:5" x14ac:dyDescent="0.25">
      <c r="A4536" s="439"/>
      <c r="B4536" s="449">
        <v>96686</v>
      </c>
      <c r="C4536" s="439" t="s">
        <v>12937</v>
      </c>
      <c r="D4536" s="449" t="s">
        <v>60</v>
      </c>
      <c r="E4536" s="451">
        <v>0.73509999999999998</v>
      </c>
    </row>
    <row r="4537" spans="1:5" x14ac:dyDescent="0.25">
      <c r="A4537" s="439"/>
      <c r="B4537" s="449">
        <v>96652</v>
      </c>
      <c r="C4537" s="439" t="s">
        <v>3004</v>
      </c>
      <c r="D4537" s="449" t="s">
        <v>60</v>
      </c>
      <c r="E4537" s="451">
        <v>0.63390000000000002</v>
      </c>
    </row>
    <row r="4538" spans="1:5" x14ac:dyDescent="0.25">
      <c r="A4538" s="439"/>
      <c r="B4538" s="449">
        <v>96688</v>
      </c>
      <c r="C4538" s="439" t="s">
        <v>12938</v>
      </c>
      <c r="D4538" s="449" t="s">
        <v>60</v>
      </c>
      <c r="E4538" s="451">
        <v>0.60050000000000003</v>
      </c>
    </row>
    <row r="4539" spans="1:5" x14ac:dyDescent="0.25">
      <c r="A4539" s="439"/>
      <c r="B4539" s="449">
        <v>96654</v>
      </c>
      <c r="C4539" s="439" t="s">
        <v>3006</v>
      </c>
      <c r="D4539" s="449" t="s">
        <v>60</v>
      </c>
      <c r="E4539" s="451">
        <v>0.45050000000000001</v>
      </c>
    </row>
    <row r="4540" spans="1:5" x14ac:dyDescent="0.25">
      <c r="A4540" s="439"/>
      <c r="B4540" s="449">
        <v>96690</v>
      </c>
      <c r="C4540" s="439" t="s">
        <v>12939</v>
      </c>
      <c r="D4540" s="449" t="s">
        <v>60</v>
      </c>
      <c r="E4540" s="451">
        <v>0.52500000000000002</v>
      </c>
    </row>
    <row r="4541" spans="1:5" x14ac:dyDescent="0.25">
      <c r="A4541" s="439"/>
      <c r="B4541" s="449">
        <v>96692</v>
      </c>
      <c r="C4541" s="439" t="s">
        <v>12940</v>
      </c>
      <c r="D4541" s="449" t="s">
        <v>60</v>
      </c>
      <c r="E4541" s="451">
        <v>0.45629999999999998</v>
      </c>
    </row>
    <row r="4542" spans="1:5" x14ac:dyDescent="0.25">
      <c r="A4542" s="439"/>
      <c r="B4542" s="449">
        <v>96694</v>
      </c>
      <c r="C4542" s="439" t="s">
        <v>12941</v>
      </c>
      <c r="D4542" s="449" t="s">
        <v>60</v>
      </c>
      <c r="E4542" s="451">
        <v>0.254</v>
      </c>
    </row>
    <row r="4543" spans="1:5" x14ac:dyDescent="0.25">
      <c r="A4543" s="439"/>
      <c r="B4543" s="449">
        <v>96696</v>
      </c>
      <c r="C4543" s="439" t="s">
        <v>12942</v>
      </c>
      <c r="D4543" s="449" t="s">
        <v>60</v>
      </c>
      <c r="E4543" s="451">
        <v>0.2407</v>
      </c>
    </row>
    <row r="4544" spans="1:5" x14ac:dyDescent="0.25">
      <c r="A4544" s="439"/>
      <c r="B4544" s="449">
        <v>96709</v>
      </c>
      <c r="C4544" s="439" t="s">
        <v>12943</v>
      </c>
      <c r="D4544" s="449" t="s">
        <v>60</v>
      </c>
      <c r="E4544" s="451">
        <v>0.1991</v>
      </c>
    </row>
    <row r="4545" spans="1:5" x14ac:dyDescent="0.25">
      <c r="A4545" s="439"/>
      <c r="B4545" s="449">
        <v>104200</v>
      </c>
      <c r="C4545" s="439" t="s">
        <v>3283</v>
      </c>
      <c r="D4545" s="449" t="s">
        <v>60</v>
      </c>
      <c r="E4545" s="451">
        <v>0.61099999999999999</v>
      </c>
    </row>
    <row r="4546" spans="1:5" x14ac:dyDescent="0.25">
      <c r="A4546" s="439"/>
      <c r="B4546" s="449">
        <v>96698</v>
      </c>
      <c r="C4546" s="439" t="s">
        <v>12944</v>
      </c>
      <c r="D4546" s="449" t="s">
        <v>60</v>
      </c>
      <c r="E4546" s="451">
        <v>0.72960000000000003</v>
      </c>
    </row>
    <row r="4547" spans="1:5" x14ac:dyDescent="0.25">
      <c r="A4547" s="439"/>
      <c r="B4547" s="449">
        <v>96656</v>
      </c>
      <c r="C4547" s="439" t="s">
        <v>12945</v>
      </c>
      <c r="D4547" s="449" t="s">
        <v>60</v>
      </c>
      <c r="E4547" s="451">
        <v>0.66049999999999998</v>
      </c>
    </row>
    <row r="4548" spans="1:5" x14ac:dyDescent="0.25">
      <c r="A4548" s="439"/>
      <c r="B4548" s="449">
        <v>96639</v>
      </c>
      <c r="C4548" s="439" t="s">
        <v>12946</v>
      </c>
      <c r="D4548" s="449" t="s">
        <v>60</v>
      </c>
      <c r="E4548" s="451">
        <v>0.8</v>
      </c>
    </row>
    <row r="4549" spans="1:5" x14ac:dyDescent="0.25">
      <c r="A4549" s="439"/>
      <c r="B4549" s="449">
        <v>96701</v>
      </c>
      <c r="C4549" s="439" t="s">
        <v>12947</v>
      </c>
      <c r="D4549" s="449" t="s">
        <v>60</v>
      </c>
      <c r="E4549" s="451">
        <v>0.64949999999999997</v>
      </c>
    </row>
    <row r="4550" spans="1:5" x14ac:dyDescent="0.25">
      <c r="A4550" s="439"/>
      <c r="B4550" s="449">
        <v>96659</v>
      </c>
      <c r="C4550" s="439" t="s">
        <v>12948</v>
      </c>
      <c r="D4550" s="449" t="s">
        <v>60</v>
      </c>
      <c r="E4550" s="451">
        <v>0.53559999999999997</v>
      </c>
    </row>
    <row r="4551" spans="1:5" x14ac:dyDescent="0.25">
      <c r="A4551" s="439"/>
      <c r="B4551" s="449">
        <v>96703</v>
      </c>
      <c r="C4551" s="439" t="s">
        <v>12949</v>
      </c>
      <c r="D4551" s="449" t="s">
        <v>60</v>
      </c>
      <c r="E4551" s="451">
        <v>0.44240000000000002</v>
      </c>
    </row>
    <row r="4552" spans="1:5" x14ac:dyDescent="0.25">
      <c r="A4552" s="439"/>
      <c r="B4552" s="449">
        <v>96663</v>
      </c>
      <c r="C4552" s="439" t="s">
        <v>12950</v>
      </c>
      <c r="D4552" s="449" t="s">
        <v>60</v>
      </c>
      <c r="E4552" s="451">
        <v>0.30109999999999998</v>
      </c>
    </row>
    <row r="4553" spans="1:5" x14ac:dyDescent="0.25">
      <c r="A4553" s="439"/>
      <c r="B4553" s="449">
        <v>96705</v>
      </c>
      <c r="C4553" s="439" t="s">
        <v>12951</v>
      </c>
      <c r="D4553" s="449" t="s">
        <v>60</v>
      </c>
      <c r="E4553" s="451">
        <v>0.44240000000000002</v>
      </c>
    </row>
    <row r="4554" spans="1:5" x14ac:dyDescent="0.25">
      <c r="A4554" s="439"/>
      <c r="B4554" s="449">
        <v>96706</v>
      </c>
      <c r="C4554" s="439" t="s">
        <v>12952</v>
      </c>
      <c r="D4554" s="449" t="s">
        <v>60</v>
      </c>
      <c r="E4554" s="451">
        <v>0.36799999999999999</v>
      </c>
    </row>
    <row r="4555" spans="1:5" x14ac:dyDescent="0.25">
      <c r="A4555" s="439"/>
      <c r="B4555" s="449">
        <v>96707</v>
      </c>
      <c r="C4555" s="439" t="s">
        <v>12953</v>
      </c>
      <c r="D4555" s="449" t="s">
        <v>60</v>
      </c>
      <c r="E4555" s="451">
        <v>0.26910000000000001</v>
      </c>
    </row>
    <row r="4556" spans="1:5" x14ac:dyDescent="0.25">
      <c r="A4556" s="439"/>
      <c r="B4556" s="449">
        <v>96708</v>
      </c>
      <c r="C4556" s="439" t="s">
        <v>12954</v>
      </c>
      <c r="D4556" s="449" t="s">
        <v>60</v>
      </c>
      <c r="E4556" s="451">
        <v>0.21049999999999999</v>
      </c>
    </row>
    <row r="4557" spans="1:5" x14ac:dyDescent="0.25">
      <c r="A4557" s="439"/>
      <c r="B4557" s="449">
        <v>96675</v>
      </c>
      <c r="C4557" s="439" t="s">
        <v>12955</v>
      </c>
      <c r="D4557" s="449" t="s">
        <v>73</v>
      </c>
      <c r="E4557" s="451">
        <v>0.11799999999999999</v>
      </c>
    </row>
    <row r="4558" spans="1:5" x14ac:dyDescent="0.25">
      <c r="A4558" s="439"/>
      <c r="B4558" s="449">
        <v>96683</v>
      </c>
      <c r="C4558" s="439" t="s">
        <v>12956</v>
      </c>
      <c r="D4558" s="449" t="s">
        <v>73</v>
      </c>
      <c r="E4558" s="451">
        <v>8.3000000000000004E-2</v>
      </c>
    </row>
    <row r="4559" spans="1:5" x14ac:dyDescent="0.25">
      <c r="A4559" s="439"/>
      <c r="B4559" s="449">
        <v>104194</v>
      </c>
      <c r="C4559" s="439" t="s">
        <v>2491</v>
      </c>
      <c r="D4559" s="449" t="s">
        <v>73</v>
      </c>
      <c r="E4559" s="451">
        <v>0.53</v>
      </c>
    </row>
    <row r="4560" spans="1:5" x14ac:dyDescent="0.25">
      <c r="A4560" s="439"/>
      <c r="B4560" s="449">
        <v>104195</v>
      </c>
      <c r="C4560" s="439" t="s">
        <v>2492</v>
      </c>
      <c r="D4560" s="449" t="s">
        <v>73</v>
      </c>
      <c r="E4560" s="451">
        <v>0.51380000000000003</v>
      </c>
    </row>
    <row r="4561" spans="1:5" x14ac:dyDescent="0.25">
      <c r="A4561" s="439"/>
      <c r="B4561" s="449">
        <v>96668</v>
      </c>
      <c r="C4561" s="439" t="s">
        <v>12957</v>
      </c>
      <c r="D4561" s="449" t="s">
        <v>73</v>
      </c>
      <c r="E4561" s="451">
        <v>0.21329999999999999</v>
      </c>
    </row>
    <row r="4562" spans="1:5" x14ac:dyDescent="0.25">
      <c r="A4562" s="439"/>
      <c r="B4562" s="449">
        <v>96644</v>
      </c>
      <c r="C4562" s="439" t="s">
        <v>12958</v>
      </c>
      <c r="D4562" s="449" t="s">
        <v>73</v>
      </c>
      <c r="E4562" s="451">
        <v>0.38729999999999998</v>
      </c>
    </row>
    <row r="4563" spans="1:5" x14ac:dyDescent="0.25">
      <c r="A4563" s="439"/>
      <c r="B4563" s="449">
        <v>96635</v>
      </c>
      <c r="C4563" s="439" t="s">
        <v>12959</v>
      </c>
      <c r="D4563" s="449" t="s">
        <v>73</v>
      </c>
      <c r="E4563" s="451">
        <v>0.66259999999999997</v>
      </c>
    </row>
    <row r="4564" spans="1:5" x14ac:dyDescent="0.25">
      <c r="A4564" s="439"/>
      <c r="B4564" s="449">
        <v>96636</v>
      </c>
      <c r="C4564" s="439" t="s">
        <v>12960</v>
      </c>
      <c r="D4564" s="449" t="s">
        <v>73</v>
      </c>
      <c r="E4564" s="451">
        <v>0.64370000000000005</v>
      </c>
    </row>
    <row r="4565" spans="1:5" x14ac:dyDescent="0.25">
      <c r="A4565" s="439"/>
      <c r="B4565" s="449">
        <v>96676</v>
      </c>
      <c r="C4565" s="439" t="s">
        <v>12961</v>
      </c>
      <c r="D4565" s="449" t="s">
        <v>73</v>
      </c>
      <c r="E4565" s="451">
        <v>0.30270000000000002</v>
      </c>
    </row>
    <row r="4566" spans="1:5" x14ac:dyDescent="0.25">
      <c r="A4566" s="439"/>
      <c r="B4566" s="449">
        <v>96647</v>
      </c>
      <c r="C4566" s="439" t="s">
        <v>12962</v>
      </c>
      <c r="D4566" s="449" t="s">
        <v>73</v>
      </c>
      <c r="E4566" s="451">
        <v>0.36780000000000002</v>
      </c>
    </row>
    <row r="4567" spans="1:5" x14ac:dyDescent="0.25">
      <c r="A4567" s="439"/>
      <c r="B4567" s="449">
        <v>96669</v>
      </c>
      <c r="C4567" s="439" t="s">
        <v>12963</v>
      </c>
      <c r="D4567" s="449" t="s">
        <v>73</v>
      </c>
      <c r="E4567" s="451">
        <v>0.3458</v>
      </c>
    </row>
    <row r="4568" spans="1:5" x14ac:dyDescent="0.25">
      <c r="A4568" s="439"/>
      <c r="B4568" s="449">
        <v>96645</v>
      </c>
      <c r="C4568" s="439" t="s">
        <v>12964</v>
      </c>
      <c r="D4568" s="449" t="s">
        <v>73</v>
      </c>
      <c r="E4568" s="451">
        <v>0.43230000000000002</v>
      </c>
    </row>
    <row r="4569" spans="1:5" x14ac:dyDescent="0.25">
      <c r="A4569" s="439"/>
      <c r="B4569" s="449">
        <v>96677</v>
      </c>
      <c r="C4569" s="439" t="s">
        <v>12965</v>
      </c>
      <c r="D4569" s="449" t="s">
        <v>73</v>
      </c>
      <c r="E4569" s="451">
        <v>0.28360000000000002</v>
      </c>
    </row>
    <row r="4570" spans="1:5" x14ac:dyDescent="0.25">
      <c r="A4570" s="439"/>
      <c r="B4570" s="449">
        <v>96648</v>
      </c>
      <c r="C4570" s="439" t="s">
        <v>12966</v>
      </c>
      <c r="D4570" s="449" t="s">
        <v>73</v>
      </c>
      <c r="E4570" s="451">
        <v>0.31380000000000002</v>
      </c>
    </row>
    <row r="4571" spans="1:5" x14ac:dyDescent="0.25">
      <c r="A4571" s="439"/>
      <c r="B4571" s="449">
        <v>96670</v>
      </c>
      <c r="C4571" s="439" t="s">
        <v>12967</v>
      </c>
      <c r="D4571" s="449" t="s">
        <v>73</v>
      </c>
      <c r="E4571" s="451">
        <v>0.32140000000000002</v>
      </c>
    </row>
    <row r="4572" spans="1:5" x14ac:dyDescent="0.25">
      <c r="A4572" s="439"/>
      <c r="B4572" s="449">
        <v>96646</v>
      </c>
      <c r="C4572" s="439" t="s">
        <v>12968</v>
      </c>
      <c r="D4572" s="449" t="s">
        <v>73</v>
      </c>
      <c r="E4572" s="451">
        <v>0.37440000000000001</v>
      </c>
    </row>
    <row r="4573" spans="1:5" x14ac:dyDescent="0.25">
      <c r="A4573" s="439"/>
      <c r="B4573" s="449">
        <v>96678</v>
      </c>
      <c r="C4573" s="439" t="s">
        <v>12969</v>
      </c>
      <c r="D4573" s="449" t="s">
        <v>73</v>
      </c>
      <c r="E4573" s="451">
        <v>0.24859999999999999</v>
      </c>
    </row>
    <row r="4574" spans="1:5" x14ac:dyDescent="0.25">
      <c r="A4574" s="439"/>
      <c r="B4574" s="449">
        <v>96649</v>
      </c>
      <c r="C4574" s="439" t="s">
        <v>12970</v>
      </c>
      <c r="D4574" s="449" t="s">
        <v>73</v>
      </c>
      <c r="E4574" s="451">
        <v>0.25109999999999999</v>
      </c>
    </row>
    <row r="4575" spans="1:5" x14ac:dyDescent="0.25">
      <c r="A4575" s="439"/>
      <c r="B4575" s="449">
        <v>96671</v>
      </c>
      <c r="C4575" s="439" t="s">
        <v>12971</v>
      </c>
      <c r="D4575" s="449" t="s">
        <v>73</v>
      </c>
      <c r="E4575" s="451">
        <v>0.25800000000000001</v>
      </c>
    </row>
    <row r="4576" spans="1:5" x14ac:dyDescent="0.25">
      <c r="A4576" s="439"/>
      <c r="B4576" s="449">
        <v>96679</v>
      </c>
      <c r="C4576" s="439" t="s">
        <v>12972</v>
      </c>
      <c r="D4576" s="449" t="s">
        <v>73</v>
      </c>
      <c r="E4576" s="451">
        <v>0.20250000000000001</v>
      </c>
    </row>
    <row r="4577" spans="1:5" x14ac:dyDescent="0.25">
      <c r="A4577" s="439"/>
      <c r="B4577" s="449">
        <v>96672</v>
      </c>
      <c r="C4577" s="439" t="s">
        <v>12973</v>
      </c>
      <c r="D4577" s="449" t="s">
        <v>73</v>
      </c>
      <c r="E4577" s="451">
        <v>0.20849999999999999</v>
      </c>
    </row>
    <row r="4578" spans="1:5" x14ac:dyDescent="0.25">
      <c r="A4578" s="439"/>
      <c r="B4578" s="449">
        <v>96680</v>
      </c>
      <c r="C4578" s="439" t="s">
        <v>12974</v>
      </c>
      <c r="D4578" s="449" t="s">
        <v>73</v>
      </c>
      <c r="E4578" s="451">
        <v>0.15079999999999999</v>
      </c>
    </row>
    <row r="4579" spans="1:5" x14ac:dyDescent="0.25">
      <c r="A4579" s="439"/>
      <c r="B4579" s="449">
        <v>96673</v>
      </c>
      <c r="C4579" s="439" t="s">
        <v>12975</v>
      </c>
      <c r="D4579" s="449" t="s">
        <v>73</v>
      </c>
      <c r="E4579" s="451">
        <v>0.1938</v>
      </c>
    </row>
    <row r="4580" spans="1:5" x14ac:dyDescent="0.25">
      <c r="A4580" s="439"/>
      <c r="B4580" s="449">
        <v>96681</v>
      </c>
      <c r="C4580" s="439" t="s">
        <v>12976</v>
      </c>
      <c r="D4580" s="449" t="s">
        <v>73</v>
      </c>
      <c r="E4580" s="451">
        <v>0.13139999999999999</v>
      </c>
    </row>
    <row r="4581" spans="1:5" x14ac:dyDescent="0.25">
      <c r="A4581" s="439"/>
      <c r="B4581" s="449">
        <v>96674</v>
      </c>
      <c r="C4581" s="439" t="s">
        <v>12977</v>
      </c>
      <c r="D4581" s="449" t="s">
        <v>73</v>
      </c>
      <c r="E4581" s="451">
        <v>0.1421</v>
      </c>
    </row>
    <row r="4582" spans="1:5" x14ac:dyDescent="0.25">
      <c r="A4582" s="439"/>
      <c r="B4582" s="449">
        <v>96682</v>
      </c>
      <c r="C4582" s="439" t="s">
        <v>12978</v>
      </c>
      <c r="D4582" s="449" t="s">
        <v>73</v>
      </c>
      <c r="E4582" s="451">
        <v>9.4399999999999998E-2</v>
      </c>
    </row>
    <row r="4583" spans="1:5" x14ac:dyDescent="0.25">
      <c r="A4583" s="439"/>
      <c r="B4583" s="449">
        <v>96643</v>
      </c>
      <c r="C4583" s="439" t="s">
        <v>12979</v>
      </c>
      <c r="D4583" s="449" t="s">
        <v>60</v>
      </c>
      <c r="E4583" s="451">
        <v>0.28410000000000002</v>
      </c>
    </row>
    <row r="4584" spans="1:5" x14ac:dyDescent="0.25">
      <c r="A4584" s="439"/>
      <c r="B4584" s="449">
        <v>104201</v>
      </c>
      <c r="C4584" s="439" t="s">
        <v>3284</v>
      </c>
      <c r="D4584" s="449" t="s">
        <v>60</v>
      </c>
      <c r="E4584" s="451">
        <v>0.3841</v>
      </c>
    </row>
    <row r="4585" spans="1:5" x14ac:dyDescent="0.25">
      <c r="A4585" s="439"/>
      <c r="B4585" s="449">
        <v>104192</v>
      </c>
      <c r="C4585" s="439" t="s">
        <v>3277</v>
      </c>
      <c r="D4585" s="449" t="s">
        <v>60</v>
      </c>
      <c r="E4585" s="451">
        <v>0.44059999999999999</v>
      </c>
    </row>
    <row r="4586" spans="1:5" x14ac:dyDescent="0.25">
      <c r="A4586" s="439"/>
      <c r="B4586" s="449">
        <v>104202</v>
      </c>
      <c r="C4586" s="439" t="s">
        <v>3285</v>
      </c>
      <c r="D4586" s="449" t="s">
        <v>60</v>
      </c>
      <c r="E4586" s="451">
        <v>0.67320000000000002</v>
      </c>
    </row>
    <row r="4587" spans="1:5" x14ac:dyDescent="0.25">
      <c r="A4587" s="439"/>
      <c r="B4587" s="449">
        <v>96717</v>
      </c>
      <c r="C4587" s="439" t="s">
        <v>12980</v>
      </c>
      <c r="D4587" s="449" t="s">
        <v>60</v>
      </c>
      <c r="E4587" s="451">
        <v>0.14430000000000001</v>
      </c>
    </row>
    <row r="4588" spans="1:5" x14ac:dyDescent="0.25">
      <c r="A4588" s="439"/>
      <c r="B4588" s="449">
        <v>96710</v>
      </c>
      <c r="C4588" s="439" t="s">
        <v>12981</v>
      </c>
      <c r="D4588" s="449" t="s">
        <v>60</v>
      </c>
      <c r="E4588" s="451">
        <v>0.78879999999999995</v>
      </c>
    </row>
    <row r="4589" spans="1:5" x14ac:dyDescent="0.25">
      <c r="A4589" s="439"/>
      <c r="B4589" s="449">
        <v>96665</v>
      </c>
      <c r="C4589" s="439" t="s">
        <v>12982</v>
      </c>
      <c r="D4589" s="449" t="s">
        <v>60</v>
      </c>
      <c r="E4589" s="451">
        <v>0.72960000000000003</v>
      </c>
    </row>
    <row r="4590" spans="1:5" x14ac:dyDescent="0.25">
      <c r="A4590" s="439"/>
      <c r="B4590" s="449">
        <v>96642</v>
      </c>
      <c r="C4590" s="439" t="s">
        <v>12983</v>
      </c>
      <c r="D4590" s="449" t="s">
        <v>60</v>
      </c>
      <c r="E4590" s="451">
        <v>0.84599999999999997</v>
      </c>
    </row>
    <row r="4591" spans="1:5" x14ac:dyDescent="0.25">
      <c r="A4591" s="439"/>
      <c r="B4591" s="449">
        <v>96711</v>
      </c>
      <c r="C4591" s="439" t="s">
        <v>12984</v>
      </c>
      <c r="D4591" s="449" t="s">
        <v>60</v>
      </c>
      <c r="E4591" s="451">
        <v>0.65090000000000003</v>
      </c>
    </row>
    <row r="4592" spans="1:5" x14ac:dyDescent="0.25">
      <c r="A4592" s="439"/>
      <c r="B4592" s="449">
        <v>96666</v>
      </c>
      <c r="C4592" s="439" t="s">
        <v>12985</v>
      </c>
      <c r="D4592" s="449" t="s">
        <v>60</v>
      </c>
      <c r="E4592" s="451">
        <v>0.53720000000000001</v>
      </c>
    </row>
    <row r="4593" spans="1:5" x14ac:dyDescent="0.25">
      <c r="A4593" s="439"/>
      <c r="B4593" s="449">
        <v>96712</v>
      </c>
      <c r="C4593" s="439" t="s">
        <v>12986</v>
      </c>
      <c r="D4593" s="449" t="s">
        <v>60</v>
      </c>
      <c r="E4593" s="451">
        <v>0.55389999999999995</v>
      </c>
    </row>
    <row r="4594" spans="1:5" x14ac:dyDescent="0.25">
      <c r="A4594" s="439"/>
      <c r="B4594" s="449">
        <v>96667</v>
      </c>
      <c r="C4594" s="439" t="s">
        <v>12987</v>
      </c>
      <c r="D4594" s="449" t="s">
        <v>60</v>
      </c>
      <c r="E4594" s="451">
        <v>0.40360000000000001</v>
      </c>
    </row>
    <row r="4595" spans="1:5" x14ac:dyDescent="0.25">
      <c r="A4595" s="439"/>
      <c r="B4595" s="449">
        <v>96713</v>
      </c>
      <c r="C4595" s="439" t="s">
        <v>12988</v>
      </c>
      <c r="D4595" s="449" t="s">
        <v>60</v>
      </c>
      <c r="E4595" s="451">
        <v>0.44009999999999999</v>
      </c>
    </row>
    <row r="4596" spans="1:5" x14ac:dyDescent="0.25">
      <c r="A4596" s="439"/>
      <c r="B4596" s="449">
        <v>96714</v>
      </c>
      <c r="C4596" s="439" t="s">
        <v>12989</v>
      </c>
      <c r="D4596" s="449" t="s">
        <v>60</v>
      </c>
      <c r="E4596" s="451">
        <v>0.38090000000000002</v>
      </c>
    </row>
    <row r="4597" spans="1:5" x14ac:dyDescent="0.25">
      <c r="A4597" s="439"/>
      <c r="B4597" s="449">
        <v>96715</v>
      </c>
      <c r="C4597" s="439" t="s">
        <v>12990</v>
      </c>
      <c r="D4597" s="449" t="s">
        <v>60</v>
      </c>
      <c r="E4597" s="451">
        <v>0.25169999999999998</v>
      </c>
    </row>
    <row r="4598" spans="1:5" x14ac:dyDescent="0.25">
      <c r="A4598" s="439"/>
      <c r="B4598" s="449">
        <v>96716</v>
      </c>
      <c r="C4598" s="439" t="s">
        <v>12991</v>
      </c>
      <c r="D4598" s="449" t="s">
        <v>60</v>
      </c>
      <c r="E4598" s="451">
        <v>0.22889999999999999</v>
      </c>
    </row>
    <row r="4599" spans="1:5" x14ac:dyDescent="0.25">
      <c r="A4599" s="439"/>
      <c r="B4599" s="449">
        <v>104328</v>
      </c>
      <c r="C4599" s="439" t="s">
        <v>3467</v>
      </c>
      <c r="D4599" s="449" t="s">
        <v>60</v>
      </c>
      <c r="E4599" s="451">
        <v>0.27250000000000002</v>
      </c>
    </row>
    <row r="4600" spans="1:5" x14ac:dyDescent="0.25">
      <c r="A4600" s="439"/>
      <c r="B4600" s="449">
        <v>104329</v>
      </c>
      <c r="C4600" s="439" t="s">
        <v>3468</v>
      </c>
      <c r="D4600" s="449" t="s">
        <v>60</v>
      </c>
      <c r="E4600" s="451">
        <v>0.24060000000000001</v>
      </c>
    </row>
    <row r="4601" spans="1:5" x14ac:dyDescent="0.25">
      <c r="A4601" s="439"/>
      <c r="B4601" s="449">
        <v>89707</v>
      </c>
      <c r="C4601" s="439" t="s">
        <v>3461</v>
      </c>
      <c r="D4601" s="449" t="s">
        <v>60</v>
      </c>
      <c r="E4601" s="451">
        <v>0.37540000000000001</v>
      </c>
    </row>
    <row r="4602" spans="1:5" x14ac:dyDescent="0.25">
      <c r="A4602" s="439"/>
      <c r="B4602" s="449">
        <v>89708</v>
      </c>
      <c r="C4602" s="439" t="s">
        <v>3462</v>
      </c>
      <c r="D4602" s="449" t="s">
        <v>60</v>
      </c>
      <c r="E4602" s="451">
        <v>0.20680000000000001</v>
      </c>
    </row>
    <row r="4603" spans="1:5" x14ac:dyDescent="0.25">
      <c r="A4603" s="439"/>
      <c r="B4603" s="449">
        <v>104326</v>
      </c>
      <c r="C4603" s="439" t="s">
        <v>3465</v>
      </c>
      <c r="D4603" s="449" t="s">
        <v>60</v>
      </c>
      <c r="E4603" s="451">
        <v>0.37990000000000002</v>
      </c>
    </row>
    <row r="4604" spans="1:5" x14ac:dyDescent="0.25">
      <c r="A4604" s="439"/>
      <c r="B4604" s="449">
        <v>89710</v>
      </c>
      <c r="C4604" s="439" t="s">
        <v>3464</v>
      </c>
      <c r="D4604" s="449" t="s">
        <v>60</v>
      </c>
      <c r="E4604" s="451">
        <v>0.4138</v>
      </c>
    </row>
    <row r="4605" spans="1:5" x14ac:dyDescent="0.25">
      <c r="A4605" s="439"/>
      <c r="B4605" s="449">
        <v>104327</v>
      </c>
      <c r="C4605" s="439" t="s">
        <v>3466</v>
      </c>
      <c r="D4605" s="449" t="s">
        <v>60</v>
      </c>
      <c r="E4605" s="451">
        <v>0.39929999999999999</v>
      </c>
    </row>
    <row r="4606" spans="1:5" x14ac:dyDescent="0.25">
      <c r="A4606" s="439"/>
      <c r="B4606" s="449">
        <v>89709</v>
      </c>
      <c r="C4606" s="439" t="s">
        <v>3463</v>
      </c>
      <c r="D4606" s="449" t="s">
        <v>60</v>
      </c>
      <c r="E4606" s="451">
        <v>0.36159999999999998</v>
      </c>
    </row>
    <row r="4607" spans="1:5" x14ac:dyDescent="0.25">
      <c r="A4607" s="439"/>
      <c r="B4607" s="449">
        <v>104341</v>
      </c>
      <c r="C4607" s="439" t="s">
        <v>3294</v>
      </c>
      <c r="D4607" s="449" t="s">
        <v>60</v>
      </c>
      <c r="E4607" s="451">
        <v>0.38229999999999997</v>
      </c>
    </row>
    <row r="4608" spans="1:5" x14ac:dyDescent="0.25">
      <c r="A4608" s="439"/>
      <c r="B4608" s="449">
        <v>104357</v>
      </c>
      <c r="C4608" s="439" t="s">
        <v>3308</v>
      </c>
      <c r="D4608" s="449" t="s">
        <v>60</v>
      </c>
      <c r="E4608" s="451">
        <v>0.22450000000000001</v>
      </c>
    </row>
    <row r="4609" spans="1:5" x14ac:dyDescent="0.25">
      <c r="A4609" s="439"/>
      <c r="B4609" s="449">
        <v>89811</v>
      </c>
      <c r="C4609" s="439" t="s">
        <v>2750</v>
      </c>
      <c r="D4609" s="449" t="s">
        <v>60</v>
      </c>
      <c r="E4609" s="451">
        <v>0.22900000000000001</v>
      </c>
    </row>
    <row r="4610" spans="1:5" x14ac:dyDescent="0.25">
      <c r="A4610" s="439"/>
      <c r="B4610" s="449">
        <v>89748</v>
      </c>
      <c r="C4610" s="439" t="s">
        <v>2713</v>
      </c>
      <c r="D4610" s="449" t="s">
        <v>60</v>
      </c>
      <c r="E4610" s="451">
        <v>0.20860000000000001</v>
      </c>
    </row>
    <row r="4611" spans="1:5" x14ac:dyDescent="0.25">
      <c r="A4611" s="439"/>
      <c r="B4611" s="449">
        <v>89852</v>
      </c>
      <c r="C4611" s="439" t="s">
        <v>2767</v>
      </c>
      <c r="D4611" s="449" t="s">
        <v>60</v>
      </c>
      <c r="E4611" s="451">
        <v>0.27489999999999998</v>
      </c>
    </row>
    <row r="4612" spans="1:5" x14ac:dyDescent="0.25">
      <c r="A4612" s="439"/>
      <c r="B4612" s="449">
        <v>89728</v>
      </c>
      <c r="C4612" s="439" t="s">
        <v>2701</v>
      </c>
      <c r="D4612" s="449" t="s">
        <v>60</v>
      </c>
      <c r="E4612" s="451">
        <v>0.44379999999999997</v>
      </c>
    </row>
    <row r="4613" spans="1:5" x14ac:dyDescent="0.25">
      <c r="A4613" s="439"/>
      <c r="B4613" s="449">
        <v>89803</v>
      </c>
      <c r="C4613" s="439" t="s">
        <v>2742</v>
      </c>
      <c r="D4613" s="449" t="s">
        <v>60</v>
      </c>
      <c r="E4613" s="451">
        <v>8.5599999999999996E-2</v>
      </c>
    </row>
    <row r="4614" spans="1:5" x14ac:dyDescent="0.25">
      <c r="A4614" s="439"/>
      <c r="B4614" s="449">
        <v>89733</v>
      </c>
      <c r="C4614" s="439" t="s">
        <v>2705</v>
      </c>
      <c r="D4614" s="449" t="s">
        <v>60</v>
      </c>
      <c r="E4614" s="451">
        <v>0.27439999999999998</v>
      </c>
    </row>
    <row r="4615" spans="1:5" x14ac:dyDescent="0.25">
      <c r="A4615" s="439"/>
      <c r="B4615" s="449">
        <v>89807</v>
      </c>
      <c r="C4615" s="439" t="s">
        <v>2746</v>
      </c>
      <c r="D4615" s="449" t="s">
        <v>60</v>
      </c>
      <c r="E4615" s="451">
        <v>0.152</v>
      </c>
    </row>
    <row r="4616" spans="1:5" x14ac:dyDescent="0.25">
      <c r="A4616" s="439"/>
      <c r="B4616" s="449">
        <v>89742</v>
      </c>
      <c r="C4616" s="439" t="s">
        <v>2709</v>
      </c>
      <c r="D4616" s="449" t="s">
        <v>60</v>
      </c>
      <c r="E4616" s="451">
        <v>0.19089999999999999</v>
      </c>
    </row>
    <row r="4617" spans="1:5" x14ac:dyDescent="0.25">
      <c r="A4617" s="439"/>
      <c r="B4617" s="449">
        <v>89812</v>
      </c>
      <c r="C4617" s="439" t="s">
        <v>2751</v>
      </c>
      <c r="D4617" s="449" t="s">
        <v>60</v>
      </c>
      <c r="E4617" s="451">
        <v>0.12379999999999999</v>
      </c>
    </row>
    <row r="4618" spans="1:5" x14ac:dyDescent="0.25">
      <c r="A4618" s="439"/>
      <c r="B4618" s="449">
        <v>89750</v>
      </c>
      <c r="C4618" s="439" t="s">
        <v>2714</v>
      </c>
      <c r="D4618" s="449" t="s">
        <v>60</v>
      </c>
      <c r="E4618" s="451">
        <v>0.1114</v>
      </c>
    </row>
    <row r="4619" spans="1:5" x14ac:dyDescent="0.25">
      <c r="A4619" s="439"/>
      <c r="B4619" s="449">
        <v>89853</v>
      </c>
      <c r="C4619" s="439" t="s">
        <v>2768</v>
      </c>
      <c r="D4619" s="449" t="s">
        <v>60</v>
      </c>
      <c r="E4619" s="451">
        <v>0.15290000000000001</v>
      </c>
    </row>
    <row r="4620" spans="1:5" x14ac:dyDescent="0.25">
      <c r="A4620" s="439"/>
      <c r="B4620" s="449">
        <v>89730</v>
      </c>
      <c r="C4620" s="439" t="s">
        <v>2702</v>
      </c>
      <c r="D4620" s="449" t="s">
        <v>60</v>
      </c>
      <c r="E4620" s="451">
        <v>0.38490000000000002</v>
      </c>
    </row>
    <row r="4621" spans="1:5" x14ac:dyDescent="0.25">
      <c r="A4621" s="439"/>
      <c r="B4621" s="449">
        <v>89804</v>
      </c>
      <c r="C4621" s="439" t="s">
        <v>2743</v>
      </c>
      <c r="D4621" s="449" t="s">
        <v>60</v>
      </c>
      <c r="E4621" s="451">
        <v>7.5999999999999998E-2</v>
      </c>
    </row>
    <row r="4622" spans="1:5" x14ac:dyDescent="0.25">
      <c r="A4622" s="439"/>
      <c r="B4622" s="449">
        <v>89735</v>
      </c>
      <c r="C4622" s="439" t="s">
        <v>2706</v>
      </c>
      <c r="D4622" s="449" t="s">
        <v>60</v>
      </c>
      <c r="E4622" s="451">
        <v>0.24940000000000001</v>
      </c>
    </row>
    <row r="4623" spans="1:5" x14ac:dyDescent="0.25">
      <c r="A4623" s="439"/>
      <c r="B4623" s="449">
        <v>89808</v>
      </c>
      <c r="C4623" s="439" t="s">
        <v>2747</v>
      </c>
      <c r="D4623" s="449" t="s">
        <v>60</v>
      </c>
      <c r="E4623" s="451">
        <v>9.6600000000000005E-2</v>
      </c>
    </row>
    <row r="4624" spans="1:5" x14ac:dyDescent="0.25">
      <c r="A4624" s="439"/>
      <c r="B4624" s="449">
        <v>89743</v>
      </c>
      <c r="C4624" s="439" t="s">
        <v>2710</v>
      </c>
      <c r="D4624" s="449" t="s">
        <v>60</v>
      </c>
      <c r="E4624" s="451">
        <v>0.1234</v>
      </c>
    </row>
    <row r="4625" spans="1:5" x14ac:dyDescent="0.25">
      <c r="A4625" s="439"/>
      <c r="B4625" s="449">
        <v>89810</v>
      </c>
      <c r="C4625" s="439" t="s">
        <v>2749</v>
      </c>
      <c r="D4625" s="449" t="s">
        <v>60</v>
      </c>
      <c r="E4625" s="451">
        <v>0.34910000000000002</v>
      </c>
    </row>
    <row r="4626" spans="1:5" x14ac:dyDescent="0.25">
      <c r="A4626" s="439"/>
      <c r="B4626" s="449">
        <v>89746</v>
      </c>
      <c r="C4626" s="439" t="s">
        <v>2712</v>
      </c>
      <c r="D4626" s="449" t="s">
        <v>60</v>
      </c>
      <c r="E4626" s="451">
        <v>0.32250000000000001</v>
      </c>
    </row>
    <row r="4627" spans="1:5" x14ac:dyDescent="0.25">
      <c r="A4627" s="439"/>
      <c r="B4627" s="449">
        <v>89851</v>
      </c>
      <c r="C4627" s="439" t="s">
        <v>2766</v>
      </c>
      <c r="D4627" s="449" t="s">
        <v>60</v>
      </c>
      <c r="E4627" s="451">
        <v>0.40649999999999997</v>
      </c>
    </row>
    <row r="4628" spans="1:5" x14ac:dyDescent="0.25">
      <c r="A4628" s="439"/>
      <c r="B4628" s="449">
        <v>89855</v>
      </c>
      <c r="C4628" s="439" t="s">
        <v>2770</v>
      </c>
      <c r="D4628" s="449" t="s">
        <v>60</v>
      </c>
      <c r="E4628" s="451">
        <v>0.15049999999999999</v>
      </c>
    </row>
    <row r="4629" spans="1:5" x14ac:dyDescent="0.25">
      <c r="A4629" s="439"/>
      <c r="B4629" s="449">
        <v>89726</v>
      </c>
      <c r="C4629" s="439" t="s">
        <v>2700</v>
      </c>
      <c r="D4629" s="449" t="s">
        <v>60</v>
      </c>
      <c r="E4629" s="451">
        <v>0.56569999999999998</v>
      </c>
    </row>
    <row r="4630" spans="1:5" x14ac:dyDescent="0.25">
      <c r="A4630" s="439"/>
      <c r="B4630" s="449">
        <v>89802</v>
      </c>
      <c r="C4630" s="439" t="s">
        <v>2741</v>
      </c>
      <c r="D4630" s="449" t="s">
        <v>60</v>
      </c>
      <c r="E4630" s="451">
        <v>0.15429999999999999</v>
      </c>
    </row>
    <row r="4631" spans="1:5" x14ac:dyDescent="0.25">
      <c r="A4631" s="439"/>
      <c r="B4631" s="449">
        <v>89732</v>
      </c>
      <c r="C4631" s="439" t="s">
        <v>2704</v>
      </c>
      <c r="D4631" s="449" t="s">
        <v>60</v>
      </c>
      <c r="E4631" s="451">
        <v>0.42430000000000001</v>
      </c>
    </row>
    <row r="4632" spans="1:5" x14ac:dyDescent="0.25">
      <c r="A4632" s="439"/>
      <c r="B4632" s="449">
        <v>89806</v>
      </c>
      <c r="C4632" s="439" t="s">
        <v>2745</v>
      </c>
      <c r="D4632" s="449" t="s">
        <v>60</v>
      </c>
      <c r="E4632" s="451">
        <v>0.27550000000000002</v>
      </c>
    </row>
    <row r="4633" spans="1:5" x14ac:dyDescent="0.25">
      <c r="A4633" s="439"/>
      <c r="B4633" s="449">
        <v>89739</v>
      </c>
      <c r="C4633" s="439" t="s">
        <v>2708</v>
      </c>
      <c r="D4633" s="449" t="s">
        <v>60</v>
      </c>
      <c r="E4633" s="451">
        <v>0.33360000000000001</v>
      </c>
    </row>
    <row r="4634" spans="1:5" x14ac:dyDescent="0.25">
      <c r="A4634" s="439"/>
      <c r="B4634" s="449">
        <v>89809</v>
      </c>
      <c r="C4634" s="439" t="s">
        <v>2748</v>
      </c>
      <c r="D4634" s="449" t="s">
        <v>60</v>
      </c>
      <c r="E4634" s="451">
        <v>0.36030000000000001</v>
      </c>
    </row>
    <row r="4635" spans="1:5" x14ac:dyDescent="0.25">
      <c r="A4635" s="439"/>
      <c r="B4635" s="449">
        <v>89744</v>
      </c>
      <c r="C4635" s="439" t="s">
        <v>2711</v>
      </c>
      <c r="D4635" s="449" t="s">
        <v>60</v>
      </c>
      <c r="E4635" s="451">
        <v>0.3332</v>
      </c>
    </row>
    <row r="4636" spans="1:5" x14ac:dyDescent="0.25">
      <c r="A4636" s="439"/>
      <c r="B4636" s="449">
        <v>89850</v>
      </c>
      <c r="C4636" s="439" t="s">
        <v>2765</v>
      </c>
      <c r="D4636" s="449" t="s">
        <v>60</v>
      </c>
      <c r="E4636" s="451">
        <v>0.41830000000000001</v>
      </c>
    </row>
    <row r="4637" spans="1:5" x14ac:dyDescent="0.25">
      <c r="A4637" s="439"/>
      <c r="B4637" s="449">
        <v>89854</v>
      </c>
      <c r="C4637" s="439" t="s">
        <v>2769</v>
      </c>
      <c r="D4637" s="449" t="s">
        <v>60</v>
      </c>
      <c r="E4637" s="451">
        <v>0.15840000000000001</v>
      </c>
    </row>
    <row r="4638" spans="1:5" x14ac:dyDescent="0.25">
      <c r="A4638" s="439"/>
      <c r="B4638" s="449">
        <v>89724</v>
      </c>
      <c r="C4638" s="439" t="s">
        <v>2699</v>
      </c>
      <c r="D4638" s="449" t="s">
        <v>60</v>
      </c>
      <c r="E4638" s="451">
        <v>0.5796</v>
      </c>
    </row>
    <row r="4639" spans="1:5" x14ac:dyDescent="0.25">
      <c r="A4639" s="439"/>
      <c r="B4639" s="449">
        <v>89801</v>
      </c>
      <c r="C4639" s="439" t="s">
        <v>2740</v>
      </c>
      <c r="D4639" s="449" t="s">
        <v>60</v>
      </c>
      <c r="E4639" s="451">
        <v>0.16700000000000001</v>
      </c>
    </row>
    <row r="4640" spans="1:5" x14ac:dyDescent="0.25">
      <c r="A4640" s="439"/>
      <c r="B4640" s="449">
        <v>89731</v>
      </c>
      <c r="C4640" s="439" t="s">
        <v>2703</v>
      </c>
      <c r="D4640" s="449" t="s">
        <v>60</v>
      </c>
      <c r="E4640" s="451">
        <v>0.44740000000000002</v>
      </c>
    </row>
    <row r="4641" spans="1:5" x14ac:dyDescent="0.25">
      <c r="A4641" s="439"/>
      <c r="B4641" s="449">
        <v>89805</v>
      </c>
      <c r="C4641" s="439" t="s">
        <v>2744</v>
      </c>
      <c r="D4641" s="449" t="s">
        <v>60</v>
      </c>
      <c r="E4641" s="451">
        <v>0.28970000000000001</v>
      </c>
    </row>
    <row r="4642" spans="1:5" x14ac:dyDescent="0.25">
      <c r="A4642" s="439"/>
      <c r="B4642" s="449">
        <v>89737</v>
      </c>
      <c r="C4642" s="439" t="s">
        <v>2707</v>
      </c>
      <c r="D4642" s="449" t="s">
        <v>60</v>
      </c>
      <c r="E4642" s="451">
        <v>0.34939999999999999</v>
      </c>
    </row>
    <row r="4643" spans="1:5" x14ac:dyDescent="0.25">
      <c r="A4643" s="439"/>
      <c r="B4643" s="449">
        <v>104355</v>
      </c>
      <c r="C4643" s="439" t="s">
        <v>3306</v>
      </c>
      <c r="D4643" s="449" t="s">
        <v>60</v>
      </c>
      <c r="E4643" s="451">
        <v>0.24210000000000001</v>
      </c>
    </row>
    <row r="4644" spans="1:5" x14ac:dyDescent="0.25">
      <c r="A4644" s="439"/>
      <c r="B4644" s="449">
        <v>104347</v>
      </c>
      <c r="C4644" s="439" t="s">
        <v>3299</v>
      </c>
      <c r="D4644" s="449" t="s">
        <v>60</v>
      </c>
      <c r="E4644" s="451">
        <v>0.23910000000000001</v>
      </c>
    </row>
    <row r="4645" spans="1:5" x14ac:dyDescent="0.25">
      <c r="A4645" s="439"/>
      <c r="B4645" s="449">
        <v>104353</v>
      </c>
      <c r="C4645" s="439" t="s">
        <v>3304</v>
      </c>
      <c r="D4645" s="449" t="s">
        <v>60</v>
      </c>
      <c r="E4645" s="451">
        <v>0.2336</v>
      </c>
    </row>
    <row r="4646" spans="1:5" x14ac:dyDescent="0.25">
      <c r="A4646" s="439"/>
      <c r="B4646" s="449">
        <v>104345</v>
      </c>
      <c r="C4646" s="439" t="s">
        <v>3297</v>
      </c>
      <c r="D4646" s="449" t="s">
        <v>60</v>
      </c>
      <c r="E4646" s="451">
        <v>0.25390000000000001</v>
      </c>
    </row>
    <row r="4647" spans="1:5" x14ac:dyDescent="0.25">
      <c r="A4647" s="439"/>
      <c r="B4647" s="449">
        <v>104350</v>
      </c>
      <c r="C4647" s="439" t="s">
        <v>3301</v>
      </c>
      <c r="D4647" s="449" t="s">
        <v>60</v>
      </c>
      <c r="E4647" s="451">
        <v>0.19900000000000001</v>
      </c>
    </row>
    <row r="4648" spans="1:5" x14ac:dyDescent="0.25">
      <c r="A4648" s="439"/>
      <c r="B4648" s="449">
        <v>104343</v>
      </c>
      <c r="C4648" s="439" t="s">
        <v>3295</v>
      </c>
      <c r="D4648" s="449" t="s">
        <v>60</v>
      </c>
      <c r="E4648" s="451">
        <v>0.28949999999999998</v>
      </c>
    </row>
    <row r="4649" spans="1:5" x14ac:dyDescent="0.25">
      <c r="A4649" s="439"/>
      <c r="B4649" s="449">
        <v>89834</v>
      </c>
      <c r="C4649" s="439" t="s">
        <v>2764</v>
      </c>
      <c r="D4649" s="449" t="s">
        <v>60</v>
      </c>
      <c r="E4649" s="451">
        <v>0.25540000000000002</v>
      </c>
    </row>
    <row r="4650" spans="1:5" x14ac:dyDescent="0.25">
      <c r="A4650" s="439"/>
      <c r="B4650" s="449">
        <v>89797</v>
      </c>
      <c r="C4650" s="439" t="s">
        <v>2739</v>
      </c>
      <c r="D4650" s="449" t="s">
        <v>60</v>
      </c>
      <c r="E4650" s="451">
        <v>0.2331</v>
      </c>
    </row>
    <row r="4651" spans="1:5" x14ac:dyDescent="0.25">
      <c r="A4651" s="439"/>
      <c r="B4651" s="449">
        <v>89861</v>
      </c>
      <c r="C4651" s="439" t="s">
        <v>2774</v>
      </c>
      <c r="D4651" s="449" t="s">
        <v>60</v>
      </c>
      <c r="E4651" s="451">
        <v>0.30459999999999998</v>
      </c>
    </row>
    <row r="4652" spans="1:5" x14ac:dyDescent="0.25">
      <c r="A4652" s="439"/>
      <c r="B4652" s="449">
        <v>89783</v>
      </c>
      <c r="C4652" s="439" t="s">
        <v>2733</v>
      </c>
      <c r="D4652" s="449" t="s">
        <v>60</v>
      </c>
      <c r="E4652" s="451">
        <v>0.52610000000000001</v>
      </c>
    </row>
    <row r="4653" spans="1:5" x14ac:dyDescent="0.25">
      <c r="A4653" s="439"/>
      <c r="B4653" s="449">
        <v>89827</v>
      </c>
      <c r="C4653" s="439" t="s">
        <v>2759</v>
      </c>
      <c r="D4653" s="449" t="s">
        <v>60</v>
      </c>
      <c r="E4653" s="451">
        <v>0.10780000000000001</v>
      </c>
    </row>
    <row r="4654" spans="1:5" x14ac:dyDescent="0.25">
      <c r="A4654" s="439"/>
      <c r="B4654" s="449">
        <v>89785</v>
      </c>
      <c r="C4654" s="439" t="s">
        <v>2735</v>
      </c>
      <c r="D4654" s="449" t="s">
        <v>60</v>
      </c>
      <c r="E4654" s="451">
        <v>0.32840000000000003</v>
      </c>
    </row>
    <row r="4655" spans="1:5" x14ac:dyDescent="0.25">
      <c r="A4655" s="439"/>
      <c r="B4655" s="449">
        <v>89830</v>
      </c>
      <c r="C4655" s="439" t="s">
        <v>2761</v>
      </c>
      <c r="D4655" s="449" t="s">
        <v>60</v>
      </c>
      <c r="E4655" s="451">
        <v>0.20449999999999999</v>
      </c>
    </row>
    <row r="4656" spans="1:5" x14ac:dyDescent="0.25">
      <c r="A4656" s="439"/>
      <c r="B4656" s="449">
        <v>89795</v>
      </c>
      <c r="C4656" s="439" t="s">
        <v>2737</v>
      </c>
      <c r="D4656" s="449" t="s">
        <v>60</v>
      </c>
      <c r="E4656" s="451">
        <v>0.25269999999999998</v>
      </c>
    </row>
    <row r="4657" spans="1:5" x14ac:dyDescent="0.25">
      <c r="A4657" s="439"/>
      <c r="B4657" s="449">
        <v>89823</v>
      </c>
      <c r="C4657" s="439" t="s">
        <v>2757</v>
      </c>
      <c r="D4657" s="449" t="s">
        <v>60</v>
      </c>
      <c r="E4657" s="451">
        <v>0.1895</v>
      </c>
    </row>
    <row r="4658" spans="1:5" x14ac:dyDescent="0.25">
      <c r="A4658" s="439"/>
      <c r="B4658" s="449">
        <v>89779</v>
      </c>
      <c r="C4658" s="439" t="s">
        <v>2730</v>
      </c>
      <c r="D4658" s="449" t="s">
        <v>60</v>
      </c>
      <c r="E4658" s="451">
        <v>0.17169999999999999</v>
      </c>
    </row>
    <row r="4659" spans="1:5" x14ac:dyDescent="0.25">
      <c r="A4659" s="439"/>
      <c r="B4659" s="449">
        <v>89857</v>
      </c>
      <c r="C4659" s="439" t="s">
        <v>2772</v>
      </c>
      <c r="D4659" s="449" t="s">
        <v>60</v>
      </c>
      <c r="E4659" s="451">
        <v>0.22989999999999999</v>
      </c>
    </row>
    <row r="4660" spans="1:5" x14ac:dyDescent="0.25">
      <c r="A4660" s="439"/>
      <c r="B4660" s="449">
        <v>89814</v>
      </c>
      <c r="C4660" s="439" t="s">
        <v>2753</v>
      </c>
      <c r="D4660" s="449" t="s">
        <v>60</v>
      </c>
      <c r="E4660" s="451">
        <v>5.96E-2</v>
      </c>
    </row>
    <row r="4661" spans="1:5" x14ac:dyDescent="0.25">
      <c r="A4661" s="439"/>
      <c r="B4661" s="449">
        <v>89754</v>
      </c>
      <c r="C4661" s="439" t="s">
        <v>2717</v>
      </c>
      <c r="D4661" s="449" t="s">
        <v>60</v>
      </c>
      <c r="E4661" s="451">
        <v>0.20369999999999999</v>
      </c>
    </row>
    <row r="4662" spans="1:5" x14ac:dyDescent="0.25">
      <c r="A4662" s="439"/>
      <c r="B4662" s="449">
        <v>89819</v>
      </c>
      <c r="C4662" s="439" t="s">
        <v>2755</v>
      </c>
      <c r="D4662" s="449" t="s">
        <v>60</v>
      </c>
      <c r="E4662" s="451">
        <v>0.16120000000000001</v>
      </c>
    </row>
    <row r="4663" spans="1:5" x14ac:dyDescent="0.25">
      <c r="A4663" s="439"/>
      <c r="B4663" s="449">
        <v>89776</v>
      </c>
      <c r="C4663" s="439" t="s">
        <v>2728</v>
      </c>
      <c r="D4663" s="449" t="s">
        <v>60</v>
      </c>
      <c r="E4663" s="451">
        <v>0.2021</v>
      </c>
    </row>
    <row r="4664" spans="1:5" x14ac:dyDescent="0.25">
      <c r="A4664" s="439"/>
      <c r="B4664" s="449">
        <v>89821</v>
      </c>
      <c r="C4664" s="439" t="s">
        <v>2756</v>
      </c>
      <c r="D4664" s="449" t="s">
        <v>60</v>
      </c>
      <c r="E4664" s="451">
        <v>0.35410000000000003</v>
      </c>
    </row>
    <row r="4665" spans="1:5" x14ac:dyDescent="0.25">
      <c r="A4665" s="439"/>
      <c r="B4665" s="449">
        <v>89778</v>
      </c>
      <c r="C4665" s="439" t="s">
        <v>2729</v>
      </c>
      <c r="D4665" s="449" t="s">
        <v>60</v>
      </c>
      <c r="E4665" s="451">
        <v>0.3271</v>
      </c>
    </row>
    <row r="4666" spans="1:5" x14ac:dyDescent="0.25">
      <c r="A4666" s="439"/>
      <c r="B4666" s="449">
        <v>89856</v>
      </c>
      <c r="C4666" s="439" t="s">
        <v>2771</v>
      </c>
      <c r="D4666" s="449" t="s">
        <v>60</v>
      </c>
      <c r="E4666" s="451">
        <v>0.4118</v>
      </c>
    </row>
    <row r="4667" spans="1:5" x14ac:dyDescent="0.25">
      <c r="A4667" s="439"/>
      <c r="B4667" s="449">
        <v>89752</v>
      </c>
      <c r="C4667" s="439" t="s">
        <v>2715</v>
      </c>
      <c r="D4667" s="449" t="s">
        <v>60</v>
      </c>
      <c r="E4667" s="451">
        <v>0.51290000000000002</v>
      </c>
    </row>
    <row r="4668" spans="1:5" x14ac:dyDescent="0.25">
      <c r="A4668" s="439"/>
      <c r="B4668" s="449">
        <v>89813</v>
      </c>
      <c r="C4668" s="439" t="s">
        <v>2752</v>
      </c>
      <c r="D4668" s="449" t="s">
        <v>60</v>
      </c>
      <c r="E4668" s="451">
        <v>0.17380000000000001</v>
      </c>
    </row>
    <row r="4669" spans="1:5" x14ac:dyDescent="0.25">
      <c r="A4669" s="439"/>
      <c r="B4669" s="449">
        <v>89753</v>
      </c>
      <c r="C4669" s="439" t="s">
        <v>2716</v>
      </c>
      <c r="D4669" s="449" t="s">
        <v>60</v>
      </c>
      <c r="E4669" s="451">
        <v>0.45590000000000003</v>
      </c>
    </row>
    <row r="4670" spans="1:5" x14ac:dyDescent="0.25">
      <c r="A4670" s="439"/>
      <c r="B4670" s="449">
        <v>89817</v>
      </c>
      <c r="C4670" s="439" t="s">
        <v>2754</v>
      </c>
      <c r="D4670" s="449" t="s">
        <v>60</v>
      </c>
      <c r="E4670" s="451">
        <v>0.26640000000000003</v>
      </c>
    </row>
    <row r="4671" spans="1:5" x14ac:dyDescent="0.25">
      <c r="A4671" s="439"/>
      <c r="B4671" s="449">
        <v>89774</v>
      </c>
      <c r="C4671" s="439" t="s">
        <v>2727</v>
      </c>
      <c r="D4671" s="449" t="s">
        <v>60</v>
      </c>
      <c r="E4671" s="451">
        <v>0.32319999999999999</v>
      </c>
    </row>
    <row r="4672" spans="1:5" x14ac:dyDescent="0.25">
      <c r="A4672" s="439"/>
      <c r="B4672" s="449">
        <v>95693</v>
      </c>
      <c r="C4672" s="439" t="s">
        <v>3001</v>
      </c>
      <c r="D4672" s="449" t="s">
        <v>60</v>
      </c>
      <c r="E4672" s="451">
        <v>0.2114</v>
      </c>
    </row>
    <row r="4673" spans="1:5" x14ac:dyDescent="0.25">
      <c r="A4673" s="439"/>
      <c r="B4673" s="449">
        <v>89833</v>
      </c>
      <c r="C4673" s="439" t="s">
        <v>2763</v>
      </c>
      <c r="D4673" s="449" t="s">
        <v>60</v>
      </c>
      <c r="E4673" s="451">
        <v>0.30509999999999998</v>
      </c>
    </row>
    <row r="4674" spans="1:5" x14ac:dyDescent="0.25">
      <c r="A4674" s="439"/>
      <c r="B4674" s="449">
        <v>89796</v>
      </c>
      <c r="C4674" s="439" t="s">
        <v>2738</v>
      </c>
      <c r="D4674" s="449" t="s">
        <v>60</v>
      </c>
      <c r="E4674" s="451">
        <v>0.28010000000000002</v>
      </c>
    </row>
    <row r="4675" spans="1:5" x14ac:dyDescent="0.25">
      <c r="A4675" s="439"/>
      <c r="B4675" s="449">
        <v>89860</v>
      </c>
      <c r="C4675" s="439" t="s">
        <v>2773</v>
      </c>
      <c r="D4675" s="449" t="s">
        <v>60</v>
      </c>
      <c r="E4675" s="451">
        <v>0.35930000000000001</v>
      </c>
    </row>
    <row r="4676" spans="1:5" x14ac:dyDescent="0.25">
      <c r="A4676" s="439"/>
      <c r="B4676" s="449">
        <v>89782</v>
      </c>
      <c r="C4676" s="439" t="s">
        <v>2732</v>
      </c>
      <c r="D4676" s="449" t="s">
        <v>60</v>
      </c>
      <c r="E4676" s="451">
        <v>0.52990000000000004</v>
      </c>
    </row>
    <row r="4677" spans="1:5" x14ac:dyDescent="0.25">
      <c r="A4677" s="439"/>
      <c r="B4677" s="449">
        <v>89825</v>
      </c>
      <c r="C4677" s="439" t="s">
        <v>2758</v>
      </c>
      <c r="D4677" s="449" t="s">
        <v>60</v>
      </c>
      <c r="E4677" s="451">
        <v>0.1236</v>
      </c>
    </row>
    <row r="4678" spans="1:5" x14ac:dyDescent="0.25">
      <c r="A4678" s="439"/>
      <c r="B4678" s="449">
        <v>89784</v>
      </c>
      <c r="C4678" s="439" t="s">
        <v>2734</v>
      </c>
      <c r="D4678" s="449" t="s">
        <v>60</v>
      </c>
      <c r="E4678" s="451">
        <v>0.3634</v>
      </c>
    </row>
    <row r="4679" spans="1:5" x14ac:dyDescent="0.25">
      <c r="A4679" s="439"/>
      <c r="B4679" s="449">
        <v>89829</v>
      </c>
      <c r="C4679" s="439" t="s">
        <v>2760</v>
      </c>
      <c r="D4679" s="449" t="s">
        <v>60</v>
      </c>
      <c r="E4679" s="451">
        <v>0.2172</v>
      </c>
    </row>
    <row r="4680" spans="1:5" x14ac:dyDescent="0.25">
      <c r="A4680" s="439"/>
      <c r="B4680" s="449">
        <v>89786</v>
      </c>
      <c r="C4680" s="439" t="s">
        <v>2736</v>
      </c>
      <c r="D4680" s="449" t="s">
        <v>60</v>
      </c>
      <c r="E4680" s="451">
        <v>0.26740000000000003</v>
      </c>
    </row>
    <row r="4681" spans="1:5" x14ac:dyDescent="0.25">
      <c r="A4681" s="439"/>
      <c r="B4681" s="449">
        <v>104352</v>
      </c>
      <c r="C4681" s="439" t="s">
        <v>3303</v>
      </c>
      <c r="D4681" s="449" t="s">
        <v>60</v>
      </c>
      <c r="E4681" s="451">
        <v>0.24690000000000001</v>
      </c>
    </row>
    <row r="4682" spans="1:5" x14ac:dyDescent="0.25">
      <c r="A4682" s="439"/>
      <c r="B4682" s="449">
        <v>104344</v>
      </c>
      <c r="C4682" s="439" t="s">
        <v>3296</v>
      </c>
      <c r="D4682" s="449" t="s">
        <v>60</v>
      </c>
      <c r="E4682" s="451">
        <v>0.26790000000000003</v>
      </c>
    </row>
    <row r="4683" spans="1:5" x14ac:dyDescent="0.25">
      <c r="A4683" s="439"/>
      <c r="B4683" s="449">
        <v>104354</v>
      </c>
      <c r="C4683" s="439" t="s">
        <v>3305</v>
      </c>
      <c r="D4683" s="449" t="s">
        <v>60</v>
      </c>
      <c r="E4683" s="451">
        <v>0.25750000000000001</v>
      </c>
    </row>
    <row r="4684" spans="1:5" x14ac:dyDescent="0.25">
      <c r="A4684" s="439"/>
      <c r="B4684" s="449">
        <v>104346</v>
      </c>
      <c r="C4684" s="439" t="s">
        <v>3298</v>
      </c>
      <c r="D4684" s="449" t="s">
        <v>60</v>
      </c>
      <c r="E4684" s="451">
        <v>0.25440000000000002</v>
      </c>
    </row>
    <row r="4685" spans="1:5" x14ac:dyDescent="0.25">
      <c r="A4685" s="439"/>
      <c r="B4685" s="449">
        <v>104356</v>
      </c>
      <c r="C4685" s="439" t="s">
        <v>3307</v>
      </c>
      <c r="D4685" s="449" t="s">
        <v>60</v>
      </c>
      <c r="E4685" s="451">
        <v>0.1047</v>
      </c>
    </row>
    <row r="4686" spans="1:5" x14ac:dyDescent="0.25">
      <c r="A4686" s="439"/>
      <c r="B4686" s="449">
        <v>104348</v>
      </c>
      <c r="C4686" s="439" t="s">
        <v>3300</v>
      </c>
      <c r="D4686" s="449" t="s">
        <v>60</v>
      </c>
      <c r="E4686" s="451">
        <v>4.41E-2</v>
      </c>
    </row>
    <row r="4687" spans="1:5" x14ac:dyDescent="0.25">
      <c r="A4687" s="439"/>
      <c r="B4687" s="449">
        <v>104351</v>
      </c>
      <c r="C4687" s="439" t="s">
        <v>3302</v>
      </c>
      <c r="D4687" s="449" t="s">
        <v>60</v>
      </c>
      <c r="E4687" s="451">
        <v>7.9799999999999996E-2</v>
      </c>
    </row>
    <row r="4688" spans="1:5" x14ac:dyDescent="0.25">
      <c r="A4688" s="439"/>
      <c r="B4688" s="449">
        <v>89800</v>
      </c>
      <c r="C4688" s="439" t="s">
        <v>2408</v>
      </c>
      <c r="D4688" s="449" t="s">
        <v>73</v>
      </c>
      <c r="E4688" s="451">
        <v>0.42070000000000002</v>
      </c>
    </row>
    <row r="4689" spans="1:5" x14ac:dyDescent="0.25">
      <c r="A4689" s="439"/>
      <c r="B4689" s="449">
        <v>89714</v>
      </c>
      <c r="C4689" s="439" t="s">
        <v>2403</v>
      </c>
      <c r="D4689" s="449" t="s">
        <v>73</v>
      </c>
      <c r="E4689" s="451">
        <v>0.55069999999999997</v>
      </c>
    </row>
    <row r="4690" spans="1:5" x14ac:dyDescent="0.25">
      <c r="A4690" s="439"/>
      <c r="B4690" s="449">
        <v>89848</v>
      </c>
      <c r="C4690" s="439" t="s">
        <v>2409</v>
      </c>
      <c r="D4690" s="449" t="s">
        <v>73</v>
      </c>
      <c r="E4690" s="451">
        <v>0.3982</v>
      </c>
    </row>
    <row r="4691" spans="1:5" x14ac:dyDescent="0.25">
      <c r="A4691" s="439"/>
      <c r="B4691" s="449">
        <v>89849</v>
      </c>
      <c r="C4691" s="439" t="s">
        <v>2410</v>
      </c>
      <c r="D4691" s="449" t="s">
        <v>73</v>
      </c>
      <c r="E4691" s="451">
        <v>0.2475</v>
      </c>
    </row>
    <row r="4692" spans="1:5" x14ac:dyDescent="0.25">
      <c r="A4692" s="439"/>
      <c r="B4692" s="449">
        <v>89711</v>
      </c>
      <c r="C4692" s="439" t="s">
        <v>2400</v>
      </c>
      <c r="D4692" s="449" t="s">
        <v>73</v>
      </c>
      <c r="E4692" s="451">
        <v>0.64890000000000003</v>
      </c>
    </row>
    <row r="4693" spans="1:5" x14ac:dyDescent="0.25">
      <c r="A4693" s="439"/>
      <c r="B4693" s="449">
        <v>89798</v>
      </c>
      <c r="C4693" s="439" t="s">
        <v>2406</v>
      </c>
      <c r="D4693" s="449" t="s">
        <v>73</v>
      </c>
      <c r="E4693" s="451">
        <v>0.13600000000000001</v>
      </c>
    </row>
    <row r="4694" spans="1:5" x14ac:dyDescent="0.25">
      <c r="A4694" s="439"/>
      <c r="B4694" s="449">
        <v>89712</v>
      </c>
      <c r="C4694" s="439" t="s">
        <v>2401</v>
      </c>
      <c r="D4694" s="449" t="s">
        <v>73</v>
      </c>
      <c r="E4694" s="451">
        <v>0.54869999999999997</v>
      </c>
    </row>
    <row r="4695" spans="1:5" x14ac:dyDescent="0.25">
      <c r="A4695" s="439"/>
      <c r="B4695" s="449">
        <v>89799</v>
      </c>
      <c r="C4695" s="439" t="s">
        <v>2407</v>
      </c>
      <c r="D4695" s="449" t="s">
        <v>73</v>
      </c>
      <c r="E4695" s="451">
        <v>0.3075</v>
      </c>
    </row>
    <row r="4696" spans="1:5" x14ac:dyDescent="0.25">
      <c r="A4696" s="439"/>
      <c r="B4696" s="449">
        <v>89713</v>
      </c>
      <c r="C4696" s="439" t="s">
        <v>2402</v>
      </c>
      <c r="D4696" s="449" t="s">
        <v>73</v>
      </c>
      <c r="E4696" s="451">
        <v>0.52629999999999999</v>
      </c>
    </row>
    <row r="4697" spans="1:5" x14ac:dyDescent="0.25">
      <c r="A4697" s="439"/>
      <c r="B4697" s="449">
        <v>89376</v>
      </c>
      <c r="C4697" s="439" t="s">
        <v>12992</v>
      </c>
      <c r="D4697" s="449" t="s">
        <v>60</v>
      </c>
      <c r="E4697" s="451">
        <v>0.67369999999999997</v>
      </c>
    </row>
    <row r="4698" spans="1:5" x14ac:dyDescent="0.25">
      <c r="A4698" s="439"/>
      <c r="B4698" s="449">
        <v>89429</v>
      </c>
      <c r="C4698" s="439" t="s">
        <v>12993</v>
      </c>
      <c r="D4698" s="449" t="s">
        <v>60</v>
      </c>
      <c r="E4698" s="451">
        <v>0.6552</v>
      </c>
    </row>
    <row r="4699" spans="1:5" x14ac:dyDescent="0.25">
      <c r="A4699" s="439"/>
      <c r="B4699" s="449">
        <v>89383</v>
      </c>
      <c r="C4699" s="439" t="s">
        <v>12994</v>
      </c>
      <c r="D4699" s="449" t="s">
        <v>60</v>
      </c>
      <c r="E4699" s="451">
        <v>0.68059999999999998</v>
      </c>
    </row>
    <row r="4700" spans="1:5" x14ac:dyDescent="0.25">
      <c r="A4700" s="439"/>
      <c r="B4700" s="449">
        <v>89553</v>
      </c>
      <c r="C4700" s="439" t="s">
        <v>12995</v>
      </c>
      <c r="D4700" s="449" t="s">
        <v>60</v>
      </c>
      <c r="E4700" s="451">
        <v>0.41720000000000002</v>
      </c>
    </row>
    <row r="4701" spans="1:5" x14ac:dyDescent="0.25">
      <c r="A4701" s="439"/>
      <c r="B4701" s="449">
        <v>89436</v>
      </c>
      <c r="C4701" s="439" t="s">
        <v>12996</v>
      </c>
      <c r="D4701" s="449" t="s">
        <v>60</v>
      </c>
      <c r="E4701" s="451">
        <v>0.57269999999999999</v>
      </c>
    </row>
    <row r="4702" spans="1:5" x14ac:dyDescent="0.25">
      <c r="A4702" s="439"/>
      <c r="B4702" s="449">
        <v>89391</v>
      </c>
      <c r="C4702" s="439" t="s">
        <v>12997</v>
      </c>
      <c r="D4702" s="449" t="s">
        <v>60</v>
      </c>
      <c r="E4702" s="451">
        <v>0.5988</v>
      </c>
    </row>
    <row r="4703" spans="1:5" x14ac:dyDescent="0.25">
      <c r="A4703" s="439"/>
      <c r="B4703" s="449">
        <v>103994</v>
      </c>
      <c r="C4703" s="439" t="s">
        <v>3232</v>
      </c>
      <c r="D4703" s="449" t="s">
        <v>60</v>
      </c>
      <c r="E4703" s="451">
        <v>0.37369999999999998</v>
      </c>
    </row>
    <row r="4704" spans="1:5" x14ac:dyDescent="0.25">
      <c r="A4704" s="439"/>
      <c r="B4704" s="449">
        <v>89570</v>
      </c>
      <c r="C4704" s="439" t="s">
        <v>12998</v>
      </c>
      <c r="D4704" s="449" t="s">
        <v>60</v>
      </c>
      <c r="E4704" s="451">
        <v>0.25950000000000001</v>
      </c>
    </row>
    <row r="4705" spans="1:5" x14ac:dyDescent="0.25">
      <c r="A4705" s="439"/>
      <c r="B4705" s="449">
        <v>103992</v>
      </c>
      <c r="C4705" s="439" t="s">
        <v>3230</v>
      </c>
      <c r="D4705" s="449" t="s">
        <v>60</v>
      </c>
      <c r="E4705" s="451">
        <v>0.4778</v>
      </c>
    </row>
    <row r="4706" spans="1:5" x14ac:dyDescent="0.25">
      <c r="A4706" s="439"/>
      <c r="B4706" s="449">
        <v>89572</v>
      </c>
      <c r="C4706" s="439" t="s">
        <v>12999</v>
      </c>
      <c r="D4706" s="449" t="s">
        <v>60</v>
      </c>
      <c r="E4706" s="451">
        <v>0.33129999999999998</v>
      </c>
    </row>
    <row r="4707" spans="1:5" x14ac:dyDescent="0.25">
      <c r="A4707" s="439"/>
      <c r="B4707" s="449">
        <v>104001</v>
      </c>
      <c r="C4707" s="439" t="s">
        <v>3238</v>
      </c>
      <c r="D4707" s="449" t="s">
        <v>60</v>
      </c>
      <c r="E4707" s="451">
        <v>0.4511</v>
      </c>
    </row>
    <row r="4708" spans="1:5" x14ac:dyDescent="0.25">
      <c r="A4708" s="439"/>
      <c r="B4708" s="449">
        <v>89596</v>
      </c>
      <c r="C4708" s="439" t="s">
        <v>13000</v>
      </c>
      <c r="D4708" s="449" t="s">
        <v>60</v>
      </c>
      <c r="E4708" s="451">
        <v>0.31859999999999999</v>
      </c>
    </row>
    <row r="4709" spans="1:5" x14ac:dyDescent="0.25">
      <c r="A4709" s="439"/>
      <c r="B4709" s="449">
        <v>104002</v>
      </c>
      <c r="C4709" s="439" t="s">
        <v>3239</v>
      </c>
      <c r="D4709" s="449" t="s">
        <v>60</v>
      </c>
      <c r="E4709" s="451">
        <v>0.3412</v>
      </c>
    </row>
    <row r="4710" spans="1:5" x14ac:dyDescent="0.25">
      <c r="A4710" s="439"/>
      <c r="B4710" s="449">
        <v>89595</v>
      </c>
      <c r="C4710" s="439" t="s">
        <v>13001</v>
      </c>
      <c r="D4710" s="449" t="s">
        <v>60</v>
      </c>
      <c r="E4710" s="451">
        <v>0.221</v>
      </c>
    </row>
    <row r="4711" spans="1:5" x14ac:dyDescent="0.25">
      <c r="A4711" s="439"/>
      <c r="B4711" s="449">
        <v>89610</v>
      </c>
      <c r="C4711" s="439" t="s">
        <v>13002</v>
      </c>
      <c r="D4711" s="449" t="s">
        <v>60</v>
      </c>
      <c r="E4711" s="451">
        <v>0.21199999999999999</v>
      </c>
    </row>
    <row r="4712" spans="1:5" x14ac:dyDescent="0.25">
      <c r="A4712" s="439"/>
      <c r="B4712" s="449">
        <v>89613</v>
      </c>
      <c r="C4712" s="439" t="s">
        <v>2646</v>
      </c>
      <c r="D4712" s="449" t="s">
        <v>60</v>
      </c>
      <c r="E4712" s="451">
        <v>0.16250000000000001</v>
      </c>
    </row>
    <row r="4713" spans="1:5" x14ac:dyDescent="0.25">
      <c r="A4713" s="439"/>
      <c r="B4713" s="449">
        <v>89616</v>
      </c>
      <c r="C4713" s="439" t="s">
        <v>13003</v>
      </c>
      <c r="D4713" s="449" t="s">
        <v>60</v>
      </c>
      <c r="E4713" s="451">
        <v>0.1419</v>
      </c>
    </row>
    <row r="4714" spans="1:5" x14ac:dyDescent="0.25">
      <c r="A4714" s="439"/>
      <c r="B4714" s="449">
        <v>103952</v>
      </c>
      <c r="C4714" s="439" t="s">
        <v>3201</v>
      </c>
      <c r="D4714" s="449" t="s">
        <v>60</v>
      </c>
      <c r="E4714" s="451">
        <v>0.69259999999999999</v>
      </c>
    </row>
    <row r="4715" spans="1:5" x14ac:dyDescent="0.25">
      <c r="A4715" s="439"/>
      <c r="B4715" s="449">
        <v>103947</v>
      </c>
      <c r="C4715" s="439" t="s">
        <v>3196</v>
      </c>
      <c r="D4715" s="449" t="s">
        <v>60</v>
      </c>
      <c r="E4715" s="451">
        <v>0.71640000000000004</v>
      </c>
    </row>
    <row r="4716" spans="1:5" x14ac:dyDescent="0.25">
      <c r="A4716" s="439"/>
      <c r="B4716" s="449">
        <v>103957</v>
      </c>
      <c r="C4716" s="439" t="s">
        <v>3206</v>
      </c>
      <c r="D4716" s="449" t="s">
        <v>60</v>
      </c>
      <c r="E4716" s="451">
        <v>0.49540000000000001</v>
      </c>
    </row>
    <row r="4717" spans="1:5" x14ac:dyDescent="0.25">
      <c r="A4717" s="439"/>
      <c r="B4717" s="449">
        <v>103953</v>
      </c>
      <c r="C4717" s="439" t="s">
        <v>3202</v>
      </c>
      <c r="D4717" s="449" t="s">
        <v>60</v>
      </c>
      <c r="E4717" s="451">
        <v>0.64659999999999995</v>
      </c>
    </row>
    <row r="4718" spans="1:5" x14ac:dyDescent="0.25">
      <c r="A4718" s="439"/>
      <c r="B4718" s="449">
        <v>103948</v>
      </c>
      <c r="C4718" s="439" t="s">
        <v>3197</v>
      </c>
      <c r="D4718" s="449" t="s">
        <v>60</v>
      </c>
      <c r="E4718" s="451">
        <v>0.67049999999999998</v>
      </c>
    </row>
    <row r="4719" spans="1:5" x14ac:dyDescent="0.25">
      <c r="A4719" s="439"/>
      <c r="B4719" s="449">
        <v>103958</v>
      </c>
      <c r="C4719" s="439" t="s">
        <v>3207</v>
      </c>
      <c r="D4719" s="449" t="s">
        <v>60</v>
      </c>
      <c r="E4719" s="451">
        <v>0.35089999999999999</v>
      </c>
    </row>
    <row r="4720" spans="1:5" x14ac:dyDescent="0.25">
      <c r="A4720" s="439"/>
      <c r="B4720" s="449">
        <v>104009</v>
      </c>
      <c r="C4720" s="439" t="s">
        <v>3245</v>
      </c>
      <c r="D4720" s="449" t="s">
        <v>60</v>
      </c>
      <c r="E4720" s="451">
        <v>0.49359999999999998</v>
      </c>
    </row>
    <row r="4721" spans="1:5" x14ac:dyDescent="0.25">
      <c r="A4721" s="439"/>
      <c r="B4721" s="449">
        <v>103959</v>
      </c>
      <c r="C4721" s="439" t="s">
        <v>3208</v>
      </c>
      <c r="D4721" s="449" t="s">
        <v>60</v>
      </c>
      <c r="E4721" s="451">
        <v>0.27779999999999999</v>
      </c>
    </row>
    <row r="4722" spans="1:5" x14ac:dyDescent="0.25">
      <c r="A4722" s="439"/>
      <c r="B4722" s="449">
        <v>103962</v>
      </c>
      <c r="C4722" s="439" t="s">
        <v>3209</v>
      </c>
      <c r="D4722" s="449" t="s">
        <v>60</v>
      </c>
      <c r="E4722" s="451">
        <v>0.33560000000000001</v>
      </c>
    </row>
    <row r="4723" spans="1:5" x14ac:dyDescent="0.25">
      <c r="A4723" s="439"/>
      <c r="B4723" s="449">
        <v>103954</v>
      </c>
      <c r="C4723" s="439" t="s">
        <v>3203</v>
      </c>
      <c r="D4723" s="449" t="s">
        <v>60</v>
      </c>
      <c r="E4723" s="451">
        <v>0.49540000000000001</v>
      </c>
    </row>
    <row r="4724" spans="1:5" x14ac:dyDescent="0.25">
      <c r="A4724" s="439"/>
      <c r="B4724" s="449">
        <v>103949</v>
      </c>
      <c r="C4724" s="439" t="s">
        <v>3198</v>
      </c>
      <c r="D4724" s="449" t="s">
        <v>60</v>
      </c>
      <c r="E4724" s="451">
        <v>0.52329999999999999</v>
      </c>
    </row>
    <row r="4725" spans="1:5" x14ac:dyDescent="0.25">
      <c r="A4725" s="439"/>
      <c r="B4725" s="449">
        <v>103964</v>
      </c>
      <c r="C4725" s="439" t="s">
        <v>3210</v>
      </c>
      <c r="D4725" s="449" t="s">
        <v>60</v>
      </c>
      <c r="E4725" s="451">
        <v>0.32329999999999998</v>
      </c>
    </row>
    <row r="4726" spans="1:5" x14ac:dyDescent="0.25">
      <c r="A4726" s="439"/>
      <c r="B4726" s="449">
        <v>104014</v>
      </c>
      <c r="C4726" s="439" t="s">
        <v>3248</v>
      </c>
      <c r="D4726" s="449" t="s">
        <v>60</v>
      </c>
      <c r="E4726" s="451">
        <v>0.47089999999999999</v>
      </c>
    </row>
    <row r="4727" spans="1:5" x14ac:dyDescent="0.25">
      <c r="A4727" s="439"/>
      <c r="B4727" s="449">
        <v>103966</v>
      </c>
      <c r="C4727" s="439" t="s">
        <v>3211</v>
      </c>
      <c r="D4727" s="449" t="s">
        <v>60</v>
      </c>
      <c r="E4727" s="451">
        <v>0.30859999999999999</v>
      </c>
    </row>
    <row r="4728" spans="1:5" x14ac:dyDescent="0.25">
      <c r="A4728" s="439"/>
      <c r="B4728" s="449">
        <v>103999</v>
      </c>
      <c r="C4728" s="439" t="s">
        <v>3236</v>
      </c>
      <c r="D4728" s="449" t="s">
        <v>60</v>
      </c>
      <c r="E4728" s="451">
        <v>0.4511</v>
      </c>
    </row>
    <row r="4729" spans="1:5" x14ac:dyDescent="0.25">
      <c r="A4729" s="439"/>
      <c r="B4729" s="449">
        <v>103967</v>
      </c>
      <c r="C4729" s="439" t="s">
        <v>13004</v>
      </c>
      <c r="D4729" s="449" t="s">
        <v>60</v>
      </c>
      <c r="E4729" s="451">
        <v>0.27600000000000002</v>
      </c>
    </row>
    <row r="4730" spans="1:5" x14ac:dyDescent="0.25">
      <c r="A4730" s="439"/>
      <c r="B4730" s="449">
        <v>104003</v>
      </c>
      <c r="C4730" s="439" t="s">
        <v>13005</v>
      </c>
      <c r="D4730" s="449" t="s">
        <v>60</v>
      </c>
      <c r="E4730" s="451">
        <v>0.41010000000000002</v>
      </c>
    </row>
    <row r="4731" spans="1:5" x14ac:dyDescent="0.25">
      <c r="A4731" s="439"/>
      <c r="B4731" s="449">
        <v>103968</v>
      </c>
      <c r="C4731" s="439" t="s">
        <v>3212</v>
      </c>
      <c r="D4731" s="449" t="s">
        <v>60</v>
      </c>
      <c r="E4731" s="451">
        <v>0.19719999999999999</v>
      </c>
    </row>
    <row r="4732" spans="1:5" x14ac:dyDescent="0.25">
      <c r="A4732" s="439"/>
      <c r="B4732" s="449">
        <v>103969</v>
      </c>
      <c r="C4732" s="439" t="s">
        <v>3213</v>
      </c>
      <c r="D4732" s="449" t="s">
        <v>60</v>
      </c>
      <c r="E4732" s="451">
        <v>0.1789</v>
      </c>
    </row>
    <row r="4733" spans="1:5" x14ac:dyDescent="0.25">
      <c r="A4733" s="439"/>
      <c r="B4733" s="449">
        <v>103971</v>
      </c>
      <c r="C4733" s="439" t="s">
        <v>3214</v>
      </c>
      <c r="D4733" s="449" t="s">
        <v>60</v>
      </c>
      <c r="E4733" s="451">
        <v>0.16439999999999999</v>
      </c>
    </row>
    <row r="4734" spans="1:5" x14ac:dyDescent="0.25">
      <c r="A4734" s="439"/>
      <c r="B4734" s="449">
        <v>103972</v>
      </c>
      <c r="C4734" s="439" t="s">
        <v>3215</v>
      </c>
      <c r="D4734" s="449" t="s">
        <v>60</v>
      </c>
      <c r="E4734" s="451">
        <v>0.15890000000000001</v>
      </c>
    </row>
    <row r="4735" spans="1:5" x14ac:dyDescent="0.25">
      <c r="A4735" s="439"/>
      <c r="B4735" s="449">
        <v>103993</v>
      </c>
      <c r="C4735" s="439" t="s">
        <v>3231</v>
      </c>
      <c r="D4735" s="449" t="s">
        <v>60</v>
      </c>
      <c r="E4735" s="451">
        <v>0.56459999999999999</v>
      </c>
    </row>
    <row r="4736" spans="1:5" x14ac:dyDescent="0.25">
      <c r="A4736" s="439"/>
      <c r="B4736" s="449">
        <v>89407</v>
      </c>
      <c r="C4736" s="439" t="s">
        <v>2534</v>
      </c>
      <c r="D4736" s="449" t="s">
        <v>60</v>
      </c>
      <c r="E4736" s="451">
        <v>0.62229999999999996</v>
      </c>
    </row>
    <row r="4737" spans="1:5" x14ac:dyDescent="0.25">
      <c r="A4737" s="439"/>
      <c r="B4737" s="449">
        <v>89361</v>
      </c>
      <c r="C4737" s="439" t="s">
        <v>2505</v>
      </c>
      <c r="D4737" s="449" t="s">
        <v>60</v>
      </c>
      <c r="E4737" s="451">
        <v>0.64759999999999995</v>
      </c>
    </row>
    <row r="4738" spans="1:5" x14ac:dyDescent="0.25">
      <c r="A4738" s="439"/>
      <c r="B4738" s="449">
        <v>89490</v>
      </c>
      <c r="C4738" s="439" t="s">
        <v>2562</v>
      </c>
      <c r="D4738" s="449" t="s">
        <v>60</v>
      </c>
      <c r="E4738" s="451">
        <v>0.45519999999999999</v>
      </c>
    </row>
    <row r="4739" spans="1:5" x14ac:dyDescent="0.25">
      <c r="A4739" s="439"/>
      <c r="B4739" s="449">
        <v>89411</v>
      </c>
      <c r="C4739" s="439" t="s">
        <v>2538</v>
      </c>
      <c r="D4739" s="449" t="s">
        <v>60</v>
      </c>
      <c r="E4739" s="451">
        <v>0.61460000000000004</v>
      </c>
    </row>
    <row r="4740" spans="1:5" x14ac:dyDescent="0.25">
      <c r="A4740" s="439"/>
      <c r="B4740" s="449">
        <v>89365</v>
      </c>
      <c r="C4740" s="439" t="s">
        <v>2509</v>
      </c>
      <c r="D4740" s="449" t="s">
        <v>60</v>
      </c>
      <c r="E4740" s="451">
        <v>0.6401</v>
      </c>
    </row>
    <row r="4741" spans="1:5" x14ac:dyDescent="0.25">
      <c r="A4741" s="439"/>
      <c r="B4741" s="449">
        <v>89496</v>
      </c>
      <c r="C4741" s="439" t="s">
        <v>2566</v>
      </c>
      <c r="D4741" s="449" t="s">
        <v>60</v>
      </c>
      <c r="E4741" s="451">
        <v>0.37780000000000002</v>
      </c>
    </row>
    <row r="4742" spans="1:5" x14ac:dyDescent="0.25">
      <c r="A4742" s="439"/>
      <c r="B4742" s="449">
        <v>89416</v>
      </c>
      <c r="C4742" s="439" t="s">
        <v>2542</v>
      </c>
      <c r="D4742" s="449" t="s">
        <v>60</v>
      </c>
      <c r="E4742" s="451">
        <v>0.53259999999999996</v>
      </c>
    </row>
    <row r="4743" spans="1:5" x14ac:dyDescent="0.25">
      <c r="A4743" s="439"/>
      <c r="B4743" s="449">
        <v>89370</v>
      </c>
      <c r="C4743" s="439" t="s">
        <v>2513</v>
      </c>
      <c r="D4743" s="449" t="s">
        <v>60</v>
      </c>
      <c r="E4743" s="451">
        <v>0.55989999999999995</v>
      </c>
    </row>
    <row r="4744" spans="1:5" x14ac:dyDescent="0.25">
      <c r="A4744" s="439"/>
      <c r="B4744" s="449">
        <v>89500</v>
      </c>
      <c r="C4744" s="439" t="s">
        <v>2570</v>
      </c>
      <c r="D4744" s="449" t="s">
        <v>60</v>
      </c>
      <c r="E4744" s="451">
        <v>0.37630000000000002</v>
      </c>
    </row>
    <row r="4745" spans="1:5" x14ac:dyDescent="0.25">
      <c r="A4745" s="439"/>
      <c r="B4745" s="449">
        <v>103983</v>
      </c>
      <c r="C4745" s="439" t="s">
        <v>3222</v>
      </c>
      <c r="D4745" s="449" t="s">
        <v>60</v>
      </c>
      <c r="E4745" s="451">
        <v>0.52370000000000005</v>
      </c>
    </row>
    <row r="4746" spans="1:5" x14ac:dyDescent="0.25">
      <c r="A4746" s="439"/>
      <c r="B4746" s="449">
        <v>89504</v>
      </c>
      <c r="C4746" s="439" t="s">
        <v>2574</v>
      </c>
      <c r="D4746" s="449" t="s">
        <v>60</v>
      </c>
      <c r="E4746" s="451">
        <v>0.30669999999999997</v>
      </c>
    </row>
    <row r="4747" spans="1:5" x14ac:dyDescent="0.25">
      <c r="A4747" s="439"/>
      <c r="B4747" s="449">
        <v>103987</v>
      </c>
      <c r="C4747" s="439" t="s">
        <v>3226</v>
      </c>
      <c r="D4747" s="449" t="s">
        <v>60</v>
      </c>
      <c r="E4747" s="451">
        <v>0.44290000000000002</v>
      </c>
    </row>
    <row r="4748" spans="1:5" x14ac:dyDescent="0.25">
      <c r="A4748" s="439"/>
      <c r="B4748" s="449">
        <v>89510</v>
      </c>
      <c r="C4748" s="439" t="s">
        <v>2578</v>
      </c>
      <c r="D4748" s="449" t="s">
        <v>60</v>
      </c>
      <c r="E4748" s="451">
        <v>0.25319999999999998</v>
      </c>
    </row>
    <row r="4749" spans="1:5" x14ac:dyDescent="0.25">
      <c r="A4749" s="439"/>
      <c r="B4749" s="449">
        <v>89519</v>
      </c>
      <c r="C4749" s="439" t="s">
        <v>2585</v>
      </c>
      <c r="D4749" s="449" t="s">
        <v>60</v>
      </c>
      <c r="E4749" s="451">
        <v>0.1757</v>
      </c>
    </row>
    <row r="4750" spans="1:5" x14ac:dyDescent="0.25">
      <c r="A4750" s="439"/>
      <c r="B4750" s="449">
        <v>89527</v>
      </c>
      <c r="C4750" s="439" t="s">
        <v>2593</v>
      </c>
      <c r="D4750" s="449" t="s">
        <v>60</v>
      </c>
      <c r="E4750" s="451">
        <v>0.16320000000000001</v>
      </c>
    </row>
    <row r="4751" spans="1:5" x14ac:dyDescent="0.25">
      <c r="A4751" s="439"/>
      <c r="B4751" s="449">
        <v>89406</v>
      </c>
      <c r="C4751" s="439" t="s">
        <v>2533</v>
      </c>
      <c r="D4751" s="449" t="s">
        <v>60</v>
      </c>
      <c r="E4751" s="451">
        <v>0.62809999999999999</v>
      </c>
    </row>
    <row r="4752" spans="1:5" x14ac:dyDescent="0.25">
      <c r="A4752" s="439"/>
      <c r="B4752" s="449">
        <v>89360</v>
      </c>
      <c r="C4752" s="439" t="s">
        <v>2504</v>
      </c>
      <c r="D4752" s="449" t="s">
        <v>60</v>
      </c>
      <c r="E4752" s="451">
        <v>0.6532</v>
      </c>
    </row>
    <row r="4753" spans="1:5" x14ac:dyDescent="0.25">
      <c r="A4753" s="439"/>
      <c r="B4753" s="449">
        <v>89489</v>
      </c>
      <c r="C4753" s="439" t="s">
        <v>2561</v>
      </c>
      <c r="D4753" s="449" t="s">
        <v>60</v>
      </c>
      <c r="E4753" s="451">
        <v>0.42070000000000002</v>
      </c>
    </row>
    <row r="4754" spans="1:5" x14ac:dyDescent="0.25">
      <c r="A4754" s="439"/>
      <c r="B4754" s="449">
        <v>89410</v>
      </c>
      <c r="C4754" s="439" t="s">
        <v>2537</v>
      </c>
      <c r="D4754" s="449" t="s">
        <v>60</v>
      </c>
      <c r="E4754" s="451">
        <v>0.58120000000000005</v>
      </c>
    </row>
    <row r="4755" spans="1:5" x14ac:dyDescent="0.25">
      <c r="A4755" s="439"/>
      <c r="B4755" s="449">
        <v>89364</v>
      </c>
      <c r="C4755" s="439" t="s">
        <v>2508</v>
      </c>
      <c r="D4755" s="449" t="s">
        <v>60</v>
      </c>
      <c r="E4755" s="451">
        <v>0.60760000000000003</v>
      </c>
    </row>
    <row r="4756" spans="1:5" x14ac:dyDescent="0.25">
      <c r="A4756" s="439"/>
      <c r="B4756" s="449">
        <v>89494</v>
      </c>
      <c r="C4756" s="439" t="s">
        <v>2565</v>
      </c>
      <c r="D4756" s="449" t="s">
        <v>60</v>
      </c>
      <c r="E4756" s="451">
        <v>0.31290000000000001</v>
      </c>
    </row>
    <row r="4757" spans="1:5" x14ac:dyDescent="0.25">
      <c r="A4757" s="439"/>
      <c r="B4757" s="449">
        <v>89415</v>
      </c>
      <c r="C4757" s="439" t="s">
        <v>2541</v>
      </c>
      <c r="D4757" s="449" t="s">
        <v>60</v>
      </c>
      <c r="E4757" s="451">
        <v>0.46129999999999999</v>
      </c>
    </row>
    <row r="4758" spans="1:5" x14ac:dyDescent="0.25">
      <c r="A4758" s="439"/>
      <c r="B4758" s="449">
        <v>89369</v>
      </c>
      <c r="C4758" s="439" t="s">
        <v>2512</v>
      </c>
      <c r="D4758" s="449" t="s">
        <v>60</v>
      </c>
      <c r="E4758" s="451">
        <v>0.48880000000000001</v>
      </c>
    </row>
    <row r="4759" spans="1:5" x14ac:dyDescent="0.25">
      <c r="A4759" s="439"/>
      <c r="B4759" s="449">
        <v>89499</v>
      </c>
      <c r="C4759" s="439" t="s">
        <v>2569</v>
      </c>
      <c r="D4759" s="449" t="s">
        <v>60</v>
      </c>
      <c r="E4759" s="451">
        <v>0.24099999999999999</v>
      </c>
    </row>
    <row r="4760" spans="1:5" x14ac:dyDescent="0.25">
      <c r="A4760" s="439"/>
      <c r="B4760" s="449">
        <v>103982</v>
      </c>
      <c r="C4760" s="439" t="s">
        <v>3221</v>
      </c>
      <c r="D4760" s="449" t="s">
        <v>60</v>
      </c>
      <c r="E4760" s="451">
        <v>0.36730000000000002</v>
      </c>
    </row>
    <row r="4761" spans="1:5" x14ac:dyDescent="0.25">
      <c r="A4761" s="439"/>
      <c r="B4761" s="449">
        <v>89503</v>
      </c>
      <c r="C4761" s="439" t="s">
        <v>2573</v>
      </c>
      <c r="D4761" s="449" t="s">
        <v>60</v>
      </c>
      <c r="E4761" s="451">
        <v>0.25230000000000002</v>
      </c>
    </row>
    <row r="4762" spans="1:5" x14ac:dyDescent="0.25">
      <c r="A4762" s="439"/>
      <c r="B4762" s="449">
        <v>103986</v>
      </c>
      <c r="C4762" s="439" t="s">
        <v>3225</v>
      </c>
      <c r="D4762" s="449" t="s">
        <v>60</v>
      </c>
      <c r="E4762" s="451">
        <v>0.37780000000000002</v>
      </c>
    </row>
    <row r="4763" spans="1:5" x14ac:dyDescent="0.25">
      <c r="A4763" s="439"/>
      <c r="B4763" s="449">
        <v>89507</v>
      </c>
      <c r="C4763" s="439" t="s">
        <v>2577</v>
      </c>
      <c r="D4763" s="449" t="s">
        <v>60</v>
      </c>
      <c r="E4763" s="451">
        <v>0.14369999999999999</v>
      </c>
    </row>
    <row r="4764" spans="1:5" x14ac:dyDescent="0.25">
      <c r="A4764" s="439"/>
      <c r="B4764" s="449">
        <v>89517</v>
      </c>
      <c r="C4764" s="439" t="s">
        <v>2583</v>
      </c>
      <c r="D4764" s="449" t="s">
        <v>60</v>
      </c>
      <c r="E4764" s="451">
        <v>0.1186</v>
      </c>
    </row>
    <row r="4765" spans="1:5" x14ac:dyDescent="0.25">
      <c r="A4765" s="439"/>
      <c r="B4765" s="449">
        <v>89525</v>
      </c>
      <c r="C4765" s="439" t="s">
        <v>2591</v>
      </c>
      <c r="D4765" s="449" t="s">
        <v>60</v>
      </c>
      <c r="E4765" s="451">
        <v>0.1056</v>
      </c>
    </row>
    <row r="4766" spans="1:5" x14ac:dyDescent="0.25">
      <c r="A4766" s="439"/>
      <c r="B4766" s="449">
        <v>89423</v>
      </c>
      <c r="C4766" s="439" t="s">
        <v>13006</v>
      </c>
      <c r="D4766" s="449" t="s">
        <v>60</v>
      </c>
      <c r="E4766" s="451">
        <v>0.36449999999999999</v>
      </c>
    </row>
    <row r="4767" spans="1:5" x14ac:dyDescent="0.25">
      <c r="A4767" s="439"/>
      <c r="B4767" s="449">
        <v>89377</v>
      </c>
      <c r="C4767" s="439" t="s">
        <v>2519</v>
      </c>
      <c r="D4767" s="449" t="s">
        <v>60</v>
      </c>
      <c r="E4767" s="451">
        <v>0.39050000000000001</v>
      </c>
    </row>
    <row r="4768" spans="1:5" x14ac:dyDescent="0.25">
      <c r="A4768" s="439"/>
      <c r="B4768" s="449">
        <v>89540</v>
      </c>
      <c r="C4768" s="439" t="s">
        <v>13007</v>
      </c>
      <c r="D4768" s="449" t="s">
        <v>60</v>
      </c>
      <c r="E4768" s="451">
        <v>0.20300000000000001</v>
      </c>
    </row>
    <row r="4769" spans="1:5" x14ac:dyDescent="0.25">
      <c r="A4769" s="439"/>
      <c r="B4769" s="449">
        <v>89430</v>
      </c>
      <c r="C4769" s="439" t="s">
        <v>13008</v>
      </c>
      <c r="D4769" s="449" t="s">
        <v>60</v>
      </c>
      <c r="E4769" s="451">
        <v>0.32769999999999999</v>
      </c>
    </row>
    <row r="4770" spans="1:5" x14ac:dyDescent="0.25">
      <c r="A4770" s="439"/>
      <c r="B4770" s="449">
        <v>89384</v>
      </c>
      <c r="C4770" s="439" t="s">
        <v>13009</v>
      </c>
      <c r="D4770" s="449" t="s">
        <v>60</v>
      </c>
      <c r="E4770" s="451">
        <v>0.3528</v>
      </c>
    </row>
    <row r="4771" spans="1:5" x14ac:dyDescent="0.25">
      <c r="A4771" s="439"/>
      <c r="B4771" s="449">
        <v>89555</v>
      </c>
      <c r="C4771" s="439" t="s">
        <v>13010</v>
      </c>
      <c r="D4771" s="449" t="s">
        <v>60</v>
      </c>
      <c r="E4771" s="451">
        <v>0.1188</v>
      </c>
    </row>
    <row r="4772" spans="1:5" x14ac:dyDescent="0.25">
      <c r="A4772" s="439"/>
      <c r="B4772" s="449">
        <v>89437</v>
      </c>
      <c r="C4772" s="439" t="s">
        <v>13011</v>
      </c>
      <c r="D4772" s="449" t="s">
        <v>60</v>
      </c>
      <c r="E4772" s="451">
        <v>0.2021</v>
      </c>
    </row>
    <row r="4773" spans="1:5" x14ac:dyDescent="0.25">
      <c r="A4773" s="439"/>
      <c r="B4773" s="449">
        <v>89392</v>
      </c>
      <c r="C4773" s="439" t="s">
        <v>13012</v>
      </c>
      <c r="D4773" s="449" t="s">
        <v>60</v>
      </c>
      <c r="E4773" s="451">
        <v>0.2205</v>
      </c>
    </row>
    <row r="4774" spans="1:5" x14ac:dyDescent="0.25">
      <c r="A4774" s="439"/>
      <c r="B4774" s="449">
        <v>89405</v>
      </c>
      <c r="C4774" s="439" t="s">
        <v>2532</v>
      </c>
      <c r="D4774" s="449" t="s">
        <v>60</v>
      </c>
      <c r="E4774" s="451">
        <v>0.71699999999999997</v>
      </c>
    </row>
    <row r="4775" spans="1:5" x14ac:dyDescent="0.25">
      <c r="A4775" s="439"/>
      <c r="B4775" s="449">
        <v>89359</v>
      </c>
      <c r="C4775" s="439" t="s">
        <v>2503</v>
      </c>
      <c r="D4775" s="449" t="s">
        <v>60</v>
      </c>
      <c r="E4775" s="451">
        <v>0.73829999999999996</v>
      </c>
    </row>
    <row r="4776" spans="1:5" x14ac:dyDescent="0.25">
      <c r="A4776" s="439"/>
      <c r="B4776" s="449">
        <v>89485</v>
      </c>
      <c r="C4776" s="439" t="s">
        <v>2560</v>
      </c>
      <c r="D4776" s="449" t="s">
        <v>60</v>
      </c>
      <c r="E4776" s="451">
        <v>0.53280000000000005</v>
      </c>
    </row>
    <row r="4777" spans="1:5" x14ac:dyDescent="0.25">
      <c r="A4777" s="439"/>
      <c r="B4777" s="449">
        <v>89409</v>
      </c>
      <c r="C4777" s="439" t="s">
        <v>2536</v>
      </c>
      <c r="D4777" s="449" t="s">
        <v>60</v>
      </c>
      <c r="E4777" s="451">
        <v>0.6845</v>
      </c>
    </row>
    <row r="4778" spans="1:5" x14ac:dyDescent="0.25">
      <c r="A4778" s="439"/>
      <c r="B4778" s="449">
        <v>89363</v>
      </c>
      <c r="C4778" s="439" t="s">
        <v>2507</v>
      </c>
      <c r="D4778" s="449" t="s">
        <v>60</v>
      </c>
      <c r="E4778" s="451">
        <v>0.70740000000000003</v>
      </c>
    </row>
    <row r="4779" spans="1:5" x14ac:dyDescent="0.25">
      <c r="A4779" s="439"/>
      <c r="B4779" s="449">
        <v>89493</v>
      </c>
      <c r="C4779" s="439" t="s">
        <v>2564</v>
      </c>
      <c r="D4779" s="449" t="s">
        <v>60</v>
      </c>
      <c r="E4779" s="451">
        <v>0.39100000000000001</v>
      </c>
    </row>
    <row r="4780" spans="1:5" x14ac:dyDescent="0.25">
      <c r="A4780" s="439"/>
      <c r="B4780" s="449">
        <v>89414</v>
      </c>
      <c r="C4780" s="439" t="s">
        <v>2540</v>
      </c>
      <c r="D4780" s="449" t="s">
        <v>60</v>
      </c>
      <c r="E4780" s="451">
        <v>0.54649999999999999</v>
      </c>
    </row>
    <row r="4781" spans="1:5" x14ac:dyDescent="0.25">
      <c r="A4781" s="439"/>
      <c r="B4781" s="449">
        <v>89368</v>
      </c>
      <c r="C4781" s="439" t="s">
        <v>2511</v>
      </c>
      <c r="D4781" s="449" t="s">
        <v>60</v>
      </c>
      <c r="E4781" s="451">
        <v>0.57350000000000001</v>
      </c>
    </row>
    <row r="4782" spans="1:5" x14ac:dyDescent="0.25">
      <c r="A4782" s="439"/>
      <c r="B4782" s="449">
        <v>89498</v>
      </c>
      <c r="C4782" s="439" t="s">
        <v>2568</v>
      </c>
      <c r="D4782" s="449" t="s">
        <v>60</v>
      </c>
      <c r="E4782" s="451">
        <v>0.35980000000000001</v>
      </c>
    </row>
    <row r="4783" spans="1:5" x14ac:dyDescent="0.25">
      <c r="A4783" s="439"/>
      <c r="B4783" s="449">
        <v>103981</v>
      </c>
      <c r="C4783" s="439" t="s">
        <v>3220</v>
      </c>
      <c r="D4783" s="449" t="s">
        <v>60</v>
      </c>
      <c r="E4783" s="451">
        <v>0.50609999999999999</v>
      </c>
    </row>
    <row r="4784" spans="1:5" x14ac:dyDescent="0.25">
      <c r="A4784" s="439"/>
      <c r="B4784" s="449">
        <v>89502</v>
      </c>
      <c r="C4784" s="439" t="s">
        <v>2572</v>
      </c>
      <c r="D4784" s="449" t="s">
        <v>60</v>
      </c>
      <c r="E4784" s="451">
        <v>0.34160000000000001</v>
      </c>
    </row>
    <row r="4785" spans="1:5" x14ac:dyDescent="0.25">
      <c r="A4785" s="439"/>
      <c r="B4785" s="449">
        <v>103985</v>
      </c>
      <c r="C4785" s="439" t="s">
        <v>3224</v>
      </c>
      <c r="D4785" s="449" t="s">
        <v>60</v>
      </c>
      <c r="E4785" s="451">
        <v>0.4824</v>
      </c>
    </row>
    <row r="4786" spans="1:5" x14ac:dyDescent="0.25">
      <c r="A4786" s="439"/>
      <c r="B4786" s="449">
        <v>89506</v>
      </c>
      <c r="C4786" s="439" t="s">
        <v>2576</v>
      </c>
      <c r="D4786" s="449" t="s">
        <v>60</v>
      </c>
      <c r="E4786" s="451">
        <v>0.17030000000000001</v>
      </c>
    </row>
    <row r="4787" spans="1:5" x14ac:dyDescent="0.25">
      <c r="A4787" s="439"/>
      <c r="B4787" s="449">
        <v>89515</v>
      </c>
      <c r="C4787" s="439" t="s">
        <v>2581</v>
      </c>
      <c r="D4787" s="449" t="s">
        <v>60</v>
      </c>
      <c r="E4787" s="451">
        <v>9.9199999999999997E-2</v>
      </c>
    </row>
    <row r="4788" spans="1:5" x14ac:dyDescent="0.25">
      <c r="A4788" s="439"/>
      <c r="B4788" s="449">
        <v>89523</v>
      </c>
      <c r="C4788" s="439" t="s">
        <v>2589</v>
      </c>
      <c r="D4788" s="449" t="s">
        <v>60</v>
      </c>
      <c r="E4788" s="451">
        <v>9.0899999999999995E-2</v>
      </c>
    </row>
    <row r="4789" spans="1:5" x14ac:dyDescent="0.25">
      <c r="A4789" s="439"/>
      <c r="B4789" s="449">
        <v>90373</v>
      </c>
      <c r="C4789" s="439" t="s">
        <v>13013</v>
      </c>
      <c r="D4789" s="449" t="s">
        <v>60</v>
      </c>
      <c r="E4789" s="451">
        <v>0.46639999999999998</v>
      </c>
    </row>
    <row r="4790" spans="1:5" x14ac:dyDescent="0.25">
      <c r="A4790" s="439"/>
      <c r="B4790" s="449">
        <v>89366</v>
      </c>
      <c r="C4790" s="439" t="s">
        <v>13014</v>
      </c>
      <c r="D4790" s="449" t="s">
        <v>60</v>
      </c>
      <c r="E4790" s="451">
        <v>0.39760000000000001</v>
      </c>
    </row>
    <row r="4791" spans="1:5" x14ac:dyDescent="0.25">
      <c r="A4791" s="439"/>
      <c r="B4791" s="449">
        <v>89404</v>
      </c>
      <c r="C4791" s="439" t="s">
        <v>2531</v>
      </c>
      <c r="D4791" s="449" t="s">
        <v>60</v>
      </c>
      <c r="E4791" s="451">
        <v>0.77749999999999997</v>
      </c>
    </row>
    <row r="4792" spans="1:5" x14ac:dyDescent="0.25">
      <c r="A4792" s="439"/>
      <c r="B4792" s="449">
        <v>89358</v>
      </c>
      <c r="C4792" s="439" t="s">
        <v>2502</v>
      </c>
      <c r="D4792" s="449" t="s">
        <v>60</v>
      </c>
      <c r="E4792" s="451">
        <v>0.79530000000000001</v>
      </c>
    </row>
    <row r="4793" spans="1:5" x14ac:dyDescent="0.25">
      <c r="A4793" s="439"/>
      <c r="B4793" s="449">
        <v>89481</v>
      </c>
      <c r="C4793" s="439" t="s">
        <v>2559</v>
      </c>
      <c r="D4793" s="449" t="s">
        <v>60</v>
      </c>
      <c r="E4793" s="451">
        <v>0.61819999999999997</v>
      </c>
    </row>
    <row r="4794" spans="1:5" x14ac:dyDescent="0.25">
      <c r="A4794" s="439"/>
      <c r="B4794" s="449">
        <v>89408</v>
      </c>
      <c r="C4794" s="439" t="s">
        <v>2535</v>
      </c>
      <c r="D4794" s="449" t="s">
        <v>60</v>
      </c>
      <c r="E4794" s="451">
        <v>0.754</v>
      </c>
    </row>
    <row r="4795" spans="1:5" x14ac:dyDescent="0.25">
      <c r="A4795" s="439"/>
      <c r="B4795" s="449">
        <v>89362</v>
      </c>
      <c r="C4795" s="439" t="s">
        <v>2506</v>
      </c>
      <c r="D4795" s="449" t="s">
        <v>60</v>
      </c>
      <c r="E4795" s="451">
        <v>0.77329999999999999</v>
      </c>
    </row>
    <row r="4796" spans="1:5" x14ac:dyDescent="0.25">
      <c r="A4796" s="439"/>
      <c r="B4796" s="449">
        <v>89412</v>
      </c>
      <c r="C4796" s="439" t="s">
        <v>13015</v>
      </c>
      <c r="D4796" s="449" t="s">
        <v>60</v>
      </c>
      <c r="E4796" s="451">
        <v>0.61060000000000003</v>
      </c>
    </row>
    <row r="4797" spans="1:5" x14ac:dyDescent="0.25">
      <c r="A4797" s="439"/>
      <c r="B4797" s="449">
        <v>89492</v>
      </c>
      <c r="C4797" s="439" t="s">
        <v>2563</v>
      </c>
      <c r="D4797" s="449" t="s">
        <v>60</v>
      </c>
      <c r="E4797" s="451">
        <v>0.48</v>
      </c>
    </row>
    <row r="4798" spans="1:5" x14ac:dyDescent="0.25">
      <c r="A4798" s="439"/>
      <c r="B4798" s="449">
        <v>89413</v>
      </c>
      <c r="C4798" s="439" t="s">
        <v>2539</v>
      </c>
      <c r="D4798" s="449" t="s">
        <v>60</v>
      </c>
      <c r="E4798" s="451">
        <v>0.63329999999999997</v>
      </c>
    </row>
    <row r="4799" spans="1:5" x14ac:dyDescent="0.25">
      <c r="A4799" s="439"/>
      <c r="B4799" s="449">
        <v>89367</v>
      </c>
      <c r="C4799" s="439" t="s">
        <v>2510</v>
      </c>
      <c r="D4799" s="449" t="s">
        <v>60</v>
      </c>
      <c r="E4799" s="451">
        <v>0.6583</v>
      </c>
    </row>
    <row r="4800" spans="1:5" x14ac:dyDescent="0.25">
      <c r="A4800" s="439"/>
      <c r="B4800" s="449">
        <v>89497</v>
      </c>
      <c r="C4800" s="439" t="s">
        <v>2567</v>
      </c>
      <c r="D4800" s="449" t="s">
        <v>60</v>
      </c>
      <c r="E4800" s="451">
        <v>0.36149999999999999</v>
      </c>
    </row>
    <row r="4801" spans="1:5" x14ac:dyDescent="0.25">
      <c r="A4801" s="439"/>
      <c r="B4801" s="449">
        <v>103980</v>
      </c>
      <c r="C4801" s="439" t="s">
        <v>3219</v>
      </c>
      <c r="D4801" s="449" t="s">
        <v>60</v>
      </c>
      <c r="E4801" s="451">
        <v>0.50790000000000002</v>
      </c>
    </row>
    <row r="4802" spans="1:5" x14ac:dyDescent="0.25">
      <c r="A4802" s="439"/>
      <c r="B4802" s="449">
        <v>89501</v>
      </c>
      <c r="C4802" s="439" t="s">
        <v>2571</v>
      </c>
      <c r="D4802" s="449" t="s">
        <v>60</v>
      </c>
      <c r="E4802" s="451">
        <v>0.40600000000000003</v>
      </c>
    </row>
    <row r="4803" spans="1:5" x14ac:dyDescent="0.25">
      <c r="A4803" s="439"/>
      <c r="B4803" s="449">
        <v>103984</v>
      </c>
      <c r="C4803" s="439" t="s">
        <v>3223</v>
      </c>
      <c r="D4803" s="449" t="s">
        <v>60</v>
      </c>
      <c r="E4803" s="451">
        <v>0.55069999999999997</v>
      </c>
    </row>
    <row r="4804" spans="1:5" x14ac:dyDescent="0.25">
      <c r="A4804" s="439"/>
      <c r="B4804" s="449">
        <v>89505</v>
      </c>
      <c r="C4804" s="439" t="s">
        <v>2575</v>
      </c>
      <c r="D4804" s="449" t="s">
        <v>60</v>
      </c>
      <c r="E4804" s="451">
        <v>0.16259999999999999</v>
      </c>
    </row>
    <row r="4805" spans="1:5" x14ac:dyDescent="0.25">
      <c r="A4805" s="439"/>
      <c r="B4805" s="449">
        <v>89513</v>
      </c>
      <c r="C4805" s="439" t="s">
        <v>2579</v>
      </c>
      <c r="D4805" s="449" t="s">
        <v>60</v>
      </c>
      <c r="E4805" s="451">
        <v>7.9000000000000001E-2</v>
      </c>
    </row>
    <row r="4806" spans="1:5" x14ac:dyDescent="0.25">
      <c r="A4806" s="439"/>
      <c r="B4806" s="449">
        <v>89521</v>
      </c>
      <c r="C4806" s="439" t="s">
        <v>2587</v>
      </c>
      <c r="D4806" s="449" t="s">
        <v>60</v>
      </c>
      <c r="E4806" s="451">
        <v>7.4200000000000002E-2</v>
      </c>
    </row>
    <row r="4807" spans="1:5" x14ac:dyDescent="0.25">
      <c r="A4807" s="439"/>
      <c r="B4807" s="449">
        <v>103955</v>
      </c>
      <c r="C4807" s="439" t="s">
        <v>3204</v>
      </c>
      <c r="D4807" s="449" t="s">
        <v>60</v>
      </c>
      <c r="E4807" s="451">
        <v>0.58979999999999999</v>
      </c>
    </row>
    <row r="4808" spans="1:5" x14ac:dyDescent="0.25">
      <c r="A4808" s="439"/>
      <c r="B4808" s="449">
        <v>103950</v>
      </c>
      <c r="C4808" s="439" t="s">
        <v>3199</v>
      </c>
      <c r="D4808" s="449" t="s">
        <v>60</v>
      </c>
      <c r="E4808" s="451">
        <v>0.61629999999999996</v>
      </c>
    </row>
    <row r="4809" spans="1:5" x14ac:dyDescent="0.25">
      <c r="A4809" s="439"/>
      <c r="B4809" s="449">
        <v>103974</v>
      </c>
      <c r="C4809" s="439" t="s">
        <v>3216</v>
      </c>
      <c r="D4809" s="449" t="s">
        <v>60</v>
      </c>
      <c r="E4809" s="451">
        <v>0.3372</v>
      </c>
    </row>
    <row r="4810" spans="1:5" x14ac:dyDescent="0.25">
      <c r="A4810" s="439"/>
      <c r="B4810" s="449">
        <v>103956</v>
      </c>
      <c r="C4810" s="439" t="s">
        <v>3205</v>
      </c>
      <c r="D4810" s="449" t="s">
        <v>60</v>
      </c>
      <c r="E4810" s="451">
        <v>0.49109999999999998</v>
      </c>
    </row>
    <row r="4811" spans="1:5" x14ac:dyDescent="0.25">
      <c r="A4811" s="439"/>
      <c r="B4811" s="449">
        <v>103951</v>
      </c>
      <c r="C4811" s="439" t="s">
        <v>3200</v>
      </c>
      <c r="D4811" s="449" t="s">
        <v>60</v>
      </c>
      <c r="E4811" s="451">
        <v>0.51890000000000003</v>
      </c>
    </row>
    <row r="4812" spans="1:5" x14ac:dyDescent="0.25">
      <c r="A4812" s="439"/>
      <c r="B4812" s="449">
        <v>89374</v>
      </c>
      <c r="C4812" s="439" t="s">
        <v>2517</v>
      </c>
      <c r="D4812" s="449" t="s">
        <v>60</v>
      </c>
      <c r="E4812" s="451">
        <v>0.36170000000000002</v>
      </c>
    </row>
    <row r="4813" spans="1:5" x14ac:dyDescent="0.25">
      <c r="A4813" s="439"/>
      <c r="B4813" s="449">
        <v>89427</v>
      </c>
      <c r="C4813" s="439" t="s">
        <v>13016</v>
      </c>
      <c r="D4813" s="449" t="s">
        <v>60</v>
      </c>
      <c r="E4813" s="451">
        <v>0.32040000000000002</v>
      </c>
    </row>
    <row r="4814" spans="1:5" x14ac:dyDescent="0.25">
      <c r="A4814" s="439"/>
      <c r="B4814" s="449">
        <v>89381</v>
      </c>
      <c r="C4814" s="439" t="s">
        <v>13017</v>
      </c>
      <c r="D4814" s="449" t="s">
        <v>60</v>
      </c>
      <c r="E4814" s="451">
        <v>0.3458</v>
      </c>
    </row>
    <row r="4815" spans="1:5" x14ac:dyDescent="0.25">
      <c r="A4815" s="439"/>
      <c r="B4815" s="449">
        <v>95237</v>
      </c>
      <c r="C4815" s="439" t="s">
        <v>13018</v>
      </c>
      <c r="D4815" s="449" t="s">
        <v>60</v>
      </c>
      <c r="E4815" s="451">
        <v>0.18329999999999999</v>
      </c>
    </row>
    <row r="4816" spans="1:5" x14ac:dyDescent="0.25">
      <c r="A4816" s="439"/>
      <c r="B4816" s="449">
        <v>89979</v>
      </c>
      <c r="C4816" s="439" t="s">
        <v>13019</v>
      </c>
      <c r="D4816" s="449" t="s">
        <v>60</v>
      </c>
      <c r="E4816" s="451">
        <v>0.20030000000000001</v>
      </c>
    </row>
    <row r="4817" spans="1:5" x14ac:dyDescent="0.25">
      <c r="A4817" s="439"/>
      <c r="B4817" s="449">
        <v>103991</v>
      </c>
      <c r="C4817" s="439" t="s">
        <v>3229</v>
      </c>
      <c r="D4817" s="449" t="s">
        <v>60</v>
      </c>
      <c r="E4817" s="451">
        <v>0.2923</v>
      </c>
    </row>
    <row r="4818" spans="1:5" x14ac:dyDescent="0.25">
      <c r="A4818" s="439"/>
      <c r="B4818" s="449">
        <v>89564</v>
      </c>
      <c r="C4818" s="439" t="s">
        <v>13020</v>
      </c>
      <c r="D4818" s="449" t="s">
        <v>60</v>
      </c>
      <c r="E4818" s="451">
        <v>0.1822</v>
      </c>
    </row>
    <row r="4819" spans="1:5" x14ac:dyDescent="0.25">
      <c r="A4819" s="439"/>
      <c r="B4819" s="449">
        <v>104000</v>
      </c>
      <c r="C4819" s="439" t="s">
        <v>3237</v>
      </c>
      <c r="D4819" s="449" t="s">
        <v>60</v>
      </c>
      <c r="E4819" s="451">
        <v>0.21490000000000001</v>
      </c>
    </row>
    <row r="4820" spans="1:5" x14ac:dyDescent="0.25">
      <c r="A4820" s="439"/>
      <c r="B4820" s="449">
        <v>89593</v>
      </c>
      <c r="C4820" s="439" t="s">
        <v>13021</v>
      </c>
      <c r="D4820" s="449" t="s">
        <v>60</v>
      </c>
      <c r="E4820" s="451">
        <v>0.13170000000000001</v>
      </c>
    </row>
    <row r="4821" spans="1:5" x14ac:dyDescent="0.25">
      <c r="A4821" s="439"/>
      <c r="B4821" s="449">
        <v>89418</v>
      </c>
      <c r="C4821" s="439" t="s">
        <v>2544</v>
      </c>
      <c r="D4821" s="449" t="s">
        <v>60</v>
      </c>
      <c r="E4821" s="451">
        <v>0.224</v>
      </c>
    </row>
    <row r="4822" spans="1:5" x14ac:dyDescent="0.25">
      <c r="A4822" s="439"/>
      <c r="B4822" s="449">
        <v>89372</v>
      </c>
      <c r="C4822" s="439" t="s">
        <v>2515</v>
      </c>
      <c r="D4822" s="449" t="s">
        <v>60</v>
      </c>
      <c r="E4822" s="451">
        <v>0.24390000000000001</v>
      </c>
    </row>
    <row r="4823" spans="1:5" x14ac:dyDescent="0.25">
      <c r="A4823" s="439"/>
      <c r="B4823" s="449">
        <v>89530</v>
      </c>
      <c r="C4823" s="439" t="s">
        <v>2596</v>
      </c>
      <c r="D4823" s="449" t="s">
        <v>60</v>
      </c>
      <c r="E4823" s="451">
        <v>0.12859999999999999</v>
      </c>
    </row>
    <row r="4824" spans="1:5" x14ac:dyDescent="0.25">
      <c r="A4824" s="439"/>
      <c r="B4824" s="449">
        <v>89425</v>
      </c>
      <c r="C4824" s="439" t="s">
        <v>2548</v>
      </c>
      <c r="D4824" s="449" t="s">
        <v>60</v>
      </c>
      <c r="E4824" s="451">
        <v>0.22059999999999999</v>
      </c>
    </row>
    <row r="4825" spans="1:5" x14ac:dyDescent="0.25">
      <c r="A4825" s="439"/>
      <c r="B4825" s="449">
        <v>89379</v>
      </c>
      <c r="C4825" s="439" t="s">
        <v>2521</v>
      </c>
      <c r="D4825" s="449" t="s">
        <v>60</v>
      </c>
      <c r="E4825" s="451">
        <v>0.24049999999999999</v>
      </c>
    </row>
    <row r="4826" spans="1:5" x14ac:dyDescent="0.25">
      <c r="A4826" s="439"/>
      <c r="B4826" s="449">
        <v>89542</v>
      </c>
      <c r="C4826" s="439" t="s">
        <v>2602</v>
      </c>
      <c r="D4826" s="449" t="s">
        <v>60</v>
      </c>
      <c r="E4826" s="451">
        <v>9.3899999999999997E-2</v>
      </c>
    </row>
    <row r="4827" spans="1:5" x14ac:dyDescent="0.25">
      <c r="A4827" s="439"/>
      <c r="B4827" s="449">
        <v>89432</v>
      </c>
      <c r="C4827" s="439" t="s">
        <v>13022</v>
      </c>
      <c r="D4827" s="449" t="s">
        <v>60</v>
      </c>
      <c r="E4827" s="451">
        <v>0.16300000000000001</v>
      </c>
    </row>
    <row r="4828" spans="1:5" x14ac:dyDescent="0.25">
      <c r="A4828" s="439"/>
      <c r="B4828" s="449">
        <v>89387</v>
      </c>
      <c r="C4828" s="439" t="s">
        <v>13023</v>
      </c>
      <c r="D4828" s="449" t="s">
        <v>60</v>
      </c>
      <c r="E4828" s="451">
        <v>0.1787</v>
      </c>
    </row>
    <row r="4829" spans="1:5" x14ac:dyDescent="0.25">
      <c r="A4829" s="439"/>
      <c r="B4829" s="449">
        <v>89560</v>
      </c>
      <c r="C4829" s="439" t="s">
        <v>13024</v>
      </c>
      <c r="D4829" s="449" t="s">
        <v>60</v>
      </c>
      <c r="E4829" s="451">
        <v>8.8400000000000006E-2</v>
      </c>
    </row>
    <row r="4830" spans="1:5" x14ac:dyDescent="0.25">
      <c r="A4830" s="439"/>
      <c r="B4830" s="449">
        <v>104159</v>
      </c>
      <c r="C4830" s="439" t="s">
        <v>3262</v>
      </c>
      <c r="D4830" s="449" t="s">
        <v>60</v>
      </c>
      <c r="E4830" s="451">
        <v>0.1515</v>
      </c>
    </row>
    <row r="4831" spans="1:5" x14ac:dyDescent="0.25">
      <c r="A4831" s="439"/>
      <c r="B4831" s="449">
        <v>89577</v>
      </c>
      <c r="C4831" s="439" t="s">
        <v>2628</v>
      </c>
      <c r="D4831" s="449" t="s">
        <v>60</v>
      </c>
      <c r="E4831" s="451">
        <v>0.1022</v>
      </c>
    </row>
    <row r="4832" spans="1:5" x14ac:dyDescent="0.25">
      <c r="A4832" s="439"/>
      <c r="B4832" s="449">
        <v>103996</v>
      </c>
      <c r="C4832" s="439" t="s">
        <v>3234</v>
      </c>
      <c r="D4832" s="449" t="s">
        <v>60</v>
      </c>
      <c r="E4832" s="451">
        <v>0.1704</v>
      </c>
    </row>
    <row r="4833" spans="1:5" x14ac:dyDescent="0.25">
      <c r="A4833" s="439"/>
      <c r="B4833" s="449">
        <v>89598</v>
      </c>
      <c r="C4833" s="439" t="s">
        <v>13025</v>
      </c>
      <c r="D4833" s="449" t="s">
        <v>60</v>
      </c>
      <c r="E4833" s="451">
        <v>8.9200000000000002E-2</v>
      </c>
    </row>
    <row r="4834" spans="1:5" x14ac:dyDescent="0.25">
      <c r="A4834" s="439"/>
      <c r="B4834" s="449">
        <v>89419</v>
      </c>
      <c r="C4834" s="439" t="s">
        <v>2545</v>
      </c>
      <c r="D4834" s="449" t="s">
        <v>60</v>
      </c>
      <c r="E4834" s="451">
        <v>0.59860000000000002</v>
      </c>
    </row>
    <row r="4835" spans="1:5" x14ac:dyDescent="0.25">
      <c r="A4835" s="439"/>
      <c r="B4835" s="449">
        <v>89373</v>
      </c>
      <c r="C4835" s="439" t="s">
        <v>2516</v>
      </c>
      <c r="D4835" s="449" t="s">
        <v>60</v>
      </c>
      <c r="E4835" s="451">
        <v>0.62580000000000002</v>
      </c>
    </row>
    <row r="4836" spans="1:5" x14ac:dyDescent="0.25">
      <c r="A4836" s="439"/>
      <c r="B4836" s="449">
        <v>89532</v>
      </c>
      <c r="C4836" s="439" t="s">
        <v>2598</v>
      </c>
      <c r="D4836" s="449" t="s">
        <v>60</v>
      </c>
      <c r="E4836" s="451">
        <v>0.33460000000000001</v>
      </c>
    </row>
    <row r="4837" spans="1:5" x14ac:dyDescent="0.25">
      <c r="A4837" s="439"/>
      <c r="B4837" s="449">
        <v>89426</v>
      </c>
      <c r="C4837" s="439" t="s">
        <v>2549</v>
      </c>
      <c r="D4837" s="449" t="s">
        <v>60</v>
      </c>
      <c r="E4837" s="451">
        <v>0.4859</v>
      </c>
    </row>
    <row r="4838" spans="1:5" x14ac:dyDescent="0.25">
      <c r="A4838" s="439"/>
      <c r="B4838" s="449">
        <v>89380</v>
      </c>
      <c r="C4838" s="439" t="s">
        <v>2522</v>
      </c>
      <c r="D4838" s="449" t="s">
        <v>60</v>
      </c>
      <c r="E4838" s="451">
        <v>0.51290000000000002</v>
      </c>
    </row>
    <row r="4839" spans="1:5" x14ac:dyDescent="0.25">
      <c r="A4839" s="439"/>
      <c r="B4839" s="449">
        <v>89562</v>
      </c>
      <c r="C4839" s="439" t="s">
        <v>2617</v>
      </c>
      <c r="D4839" s="449" t="s">
        <v>60</v>
      </c>
      <c r="E4839" s="451">
        <v>0.2767</v>
      </c>
    </row>
    <row r="4840" spans="1:5" x14ac:dyDescent="0.25">
      <c r="A4840" s="439"/>
      <c r="B4840" s="449">
        <v>89433</v>
      </c>
      <c r="C4840" s="439" t="s">
        <v>2552</v>
      </c>
      <c r="D4840" s="449" t="s">
        <v>60</v>
      </c>
      <c r="E4840" s="451">
        <v>0.41439999999999999</v>
      </c>
    </row>
    <row r="4841" spans="1:5" x14ac:dyDescent="0.25">
      <c r="A4841" s="439"/>
      <c r="B4841" s="449">
        <v>89579</v>
      </c>
      <c r="C4841" s="439" t="s">
        <v>13026</v>
      </c>
      <c r="D4841" s="449" t="s">
        <v>60</v>
      </c>
      <c r="E4841" s="451">
        <v>0.253</v>
      </c>
    </row>
    <row r="4842" spans="1:5" x14ac:dyDescent="0.25">
      <c r="A4842" s="439"/>
      <c r="B4842" s="449">
        <v>103998</v>
      </c>
      <c r="C4842" s="439" t="s">
        <v>13027</v>
      </c>
      <c r="D4842" s="449" t="s">
        <v>60</v>
      </c>
      <c r="E4842" s="451">
        <v>0.38440000000000002</v>
      </c>
    </row>
    <row r="4843" spans="1:5" x14ac:dyDescent="0.25">
      <c r="A4843" s="439"/>
      <c r="B4843" s="449">
        <v>89605</v>
      </c>
      <c r="C4843" s="439" t="s">
        <v>2642</v>
      </c>
      <c r="D4843" s="449" t="s">
        <v>60</v>
      </c>
      <c r="E4843" s="451">
        <v>0.20050000000000001</v>
      </c>
    </row>
    <row r="4844" spans="1:5" x14ac:dyDescent="0.25">
      <c r="A4844" s="439"/>
      <c r="B4844" s="449">
        <v>89981</v>
      </c>
      <c r="C4844" s="439" t="s">
        <v>13028</v>
      </c>
      <c r="D4844" s="449" t="s">
        <v>60</v>
      </c>
      <c r="E4844" s="451">
        <v>0.106</v>
      </c>
    </row>
    <row r="4845" spans="1:5" x14ac:dyDescent="0.25">
      <c r="A4845" s="439"/>
      <c r="B4845" s="449">
        <v>89385</v>
      </c>
      <c r="C4845" s="439" t="s">
        <v>13029</v>
      </c>
      <c r="D4845" s="449" t="s">
        <v>60</v>
      </c>
      <c r="E4845" s="451">
        <v>0.61480000000000001</v>
      </c>
    </row>
    <row r="4846" spans="1:5" x14ac:dyDescent="0.25">
      <c r="A4846" s="439"/>
      <c r="B4846" s="449">
        <v>89551</v>
      </c>
      <c r="C4846" s="439" t="s">
        <v>13030</v>
      </c>
      <c r="D4846" s="449" t="s">
        <v>60</v>
      </c>
      <c r="E4846" s="451">
        <v>0.27610000000000001</v>
      </c>
    </row>
    <row r="4847" spans="1:5" x14ac:dyDescent="0.25">
      <c r="A4847" s="439"/>
      <c r="B4847" s="449">
        <v>89434</v>
      </c>
      <c r="C4847" s="439" t="s">
        <v>13031</v>
      </c>
      <c r="D4847" s="449" t="s">
        <v>60</v>
      </c>
      <c r="E4847" s="451">
        <v>0.41820000000000002</v>
      </c>
    </row>
    <row r="4848" spans="1:5" x14ac:dyDescent="0.25">
      <c r="A4848" s="439"/>
      <c r="B4848" s="449">
        <v>89389</v>
      </c>
      <c r="C4848" s="439" t="s">
        <v>13032</v>
      </c>
      <c r="D4848" s="449" t="s">
        <v>60</v>
      </c>
      <c r="E4848" s="451">
        <v>0.44479999999999997</v>
      </c>
    </row>
    <row r="4849" spans="1:5" x14ac:dyDescent="0.25">
      <c r="A4849" s="439"/>
      <c r="B4849" s="449">
        <v>89417</v>
      </c>
      <c r="C4849" s="439" t="s">
        <v>2543</v>
      </c>
      <c r="D4849" s="449" t="s">
        <v>60</v>
      </c>
      <c r="E4849" s="451">
        <v>0.67390000000000005</v>
      </c>
    </row>
    <row r="4850" spans="1:5" x14ac:dyDescent="0.25">
      <c r="A4850" s="439"/>
      <c r="B4850" s="449">
        <v>89371</v>
      </c>
      <c r="C4850" s="439" t="s">
        <v>2514</v>
      </c>
      <c r="D4850" s="449" t="s">
        <v>60</v>
      </c>
      <c r="E4850" s="451">
        <v>0.69689999999999996</v>
      </c>
    </row>
    <row r="4851" spans="1:5" x14ac:dyDescent="0.25">
      <c r="A4851" s="439"/>
      <c r="B4851" s="449">
        <v>89528</v>
      </c>
      <c r="C4851" s="439" t="s">
        <v>2594</v>
      </c>
      <c r="D4851" s="449" t="s">
        <v>60</v>
      </c>
      <c r="E4851" s="451">
        <v>0.50619999999999998</v>
      </c>
    </row>
    <row r="4852" spans="1:5" x14ac:dyDescent="0.25">
      <c r="A4852" s="439"/>
      <c r="B4852" s="449">
        <v>89424</v>
      </c>
      <c r="C4852" s="439" t="s">
        <v>2547</v>
      </c>
      <c r="D4852" s="449" t="s">
        <v>60</v>
      </c>
      <c r="E4852" s="451">
        <v>0.65959999999999996</v>
      </c>
    </row>
    <row r="4853" spans="1:5" x14ac:dyDescent="0.25">
      <c r="A4853" s="439"/>
      <c r="B4853" s="449">
        <v>89378</v>
      </c>
      <c r="C4853" s="439" t="s">
        <v>2520</v>
      </c>
      <c r="D4853" s="449" t="s">
        <v>60</v>
      </c>
      <c r="E4853" s="451">
        <v>0.68359999999999999</v>
      </c>
    </row>
    <row r="4854" spans="1:5" x14ac:dyDescent="0.25">
      <c r="A4854" s="439"/>
      <c r="B4854" s="449">
        <v>89541</v>
      </c>
      <c r="C4854" s="439" t="s">
        <v>2601</v>
      </c>
      <c r="D4854" s="449" t="s">
        <v>60</v>
      </c>
      <c r="E4854" s="451">
        <v>0.40989999999999999</v>
      </c>
    </row>
    <row r="4855" spans="1:5" x14ac:dyDescent="0.25">
      <c r="A4855" s="439"/>
      <c r="B4855" s="449">
        <v>89431</v>
      </c>
      <c r="C4855" s="439" t="s">
        <v>2551</v>
      </c>
      <c r="D4855" s="449" t="s">
        <v>60</v>
      </c>
      <c r="E4855" s="451">
        <v>0.56379999999999997</v>
      </c>
    </row>
    <row r="4856" spans="1:5" x14ac:dyDescent="0.25">
      <c r="A4856" s="439"/>
      <c r="B4856" s="449">
        <v>89386</v>
      </c>
      <c r="C4856" s="439" t="s">
        <v>2524</v>
      </c>
      <c r="D4856" s="449" t="s">
        <v>60</v>
      </c>
      <c r="E4856" s="451">
        <v>0.59040000000000004</v>
      </c>
    </row>
    <row r="4857" spans="1:5" x14ac:dyDescent="0.25">
      <c r="A4857" s="439"/>
      <c r="B4857" s="449">
        <v>89558</v>
      </c>
      <c r="C4857" s="439" t="s">
        <v>2614</v>
      </c>
      <c r="D4857" s="449" t="s">
        <v>60</v>
      </c>
      <c r="E4857" s="451">
        <v>0.32229999999999998</v>
      </c>
    </row>
    <row r="4858" spans="1:5" x14ac:dyDescent="0.25">
      <c r="A4858" s="439"/>
      <c r="B4858" s="449">
        <v>103988</v>
      </c>
      <c r="C4858" s="439" t="s">
        <v>3227</v>
      </c>
      <c r="D4858" s="449" t="s">
        <v>60</v>
      </c>
      <c r="E4858" s="451">
        <v>0.46529999999999999</v>
      </c>
    </row>
    <row r="4859" spans="1:5" x14ac:dyDescent="0.25">
      <c r="A4859" s="439"/>
      <c r="B4859" s="449">
        <v>89575</v>
      </c>
      <c r="C4859" s="439" t="s">
        <v>2627</v>
      </c>
      <c r="D4859" s="449" t="s">
        <v>60</v>
      </c>
      <c r="E4859" s="451">
        <v>0.33110000000000001</v>
      </c>
    </row>
    <row r="4860" spans="1:5" x14ac:dyDescent="0.25">
      <c r="A4860" s="439"/>
      <c r="B4860" s="449">
        <v>103995</v>
      </c>
      <c r="C4860" s="439" t="s">
        <v>3233</v>
      </c>
      <c r="D4860" s="449" t="s">
        <v>60</v>
      </c>
      <c r="E4860" s="451">
        <v>0.47039999999999998</v>
      </c>
    </row>
    <row r="4861" spans="1:5" x14ac:dyDescent="0.25">
      <c r="A4861" s="439"/>
      <c r="B4861" s="449">
        <v>89597</v>
      </c>
      <c r="C4861" s="439" t="s">
        <v>2639</v>
      </c>
      <c r="D4861" s="449" t="s">
        <v>60</v>
      </c>
      <c r="E4861" s="451">
        <v>0.19739999999999999</v>
      </c>
    </row>
    <row r="4862" spans="1:5" x14ac:dyDescent="0.25">
      <c r="A4862" s="439"/>
      <c r="B4862" s="449">
        <v>89611</v>
      </c>
      <c r="C4862" s="439" t="s">
        <v>2644</v>
      </c>
      <c r="D4862" s="449" t="s">
        <v>60</v>
      </c>
      <c r="E4862" s="451">
        <v>0.17</v>
      </c>
    </row>
    <row r="4863" spans="1:5" x14ac:dyDescent="0.25">
      <c r="A4863" s="439"/>
      <c r="B4863" s="449">
        <v>89614</v>
      </c>
      <c r="C4863" s="439" t="s">
        <v>2647</v>
      </c>
      <c r="D4863" s="449" t="s">
        <v>60</v>
      </c>
      <c r="E4863" s="451">
        <v>0.1026</v>
      </c>
    </row>
    <row r="4864" spans="1:5" x14ac:dyDescent="0.25">
      <c r="A4864" s="439"/>
      <c r="B4864" s="449">
        <v>103975</v>
      </c>
      <c r="C4864" s="439" t="s">
        <v>3217</v>
      </c>
      <c r="D4864" s="449" t="s">
        <v>60</v>
      </c>
      <c r="E4864" s="451">
        <v>0.31119999999999998</v>
      </c>
    </row>
    <row r="4865" spans="1:5" x14ac:dyDescent="0.25">
      <c r="A4865" s="439"/>
      <c r="B4865" s="449">
        <v>104007</v>
      </c>
      <c r="C4865" s="439" t="s">
        <v>3243</v>
      </c>
      <c r="D4865" s="449" t="s">
        <v>60</v>
      </c>
      <c r="E4865" s="451">
        <v>0.43009999999999998</v>
      </c>
    </row>
    <row r="4866" spans="1:5" x14ac:dyDescent="0.25">
      <c r="A4866" s="439"/>
      <c r="B4866" s="449">
        <v>103976</v>
      </c>
      <c r="C4866" s="439" t="s">
        <v>3218</v>
      </c>
      <c r="D4866" s="449" t="s">
        <v>60</v>
      </c>
      <c r="E4866" s="451">
        <v>0.24990000000000001</v>
      </c>
    </row>
    <row r="4867" spans="1:5" x14ac:dyDescent="0.25">
      <c r="A4867" s="439"/>
      <c r="B4867" s="449">
        <v>104008</v>
      </c>
      <c r="C4867" s="439" t="s">
        <v>3244</v>
      </c>
      <c r="D4867" s="449" t="s">
        <v>60</v>
      </c>
      <c r="E4867" s="451">
        <v>0.37830000000000003</v>
      </c>
    </row>
    <row r="4868" spans="1:5" x14ac:dyDescent="0.25">
      <c r="A4868" s="439"/>
      <c r="B4868" s="449">
        <v>89630</v>
      </c>
      <c r="C4868" s="439" t="s">
        <v>2659</v>
      </c>
      <c r="D4868" s="449" t="s">
        <v>60</v>
      </c>
      <c r="E4868" s="451">
        <v>0.15179999999999999</v>
      </c>
    </row>
    <row r="4869" spans="1:5" x14ac:dyDescent="0.25">
      <c r="A4869" s="439"/>
      <c r="B4869" s="449">
        <v>89632</v>
      </c>
      <c r="C4869" s="439" t="s">
        <v>2661</v>
      </c>
      <c r="D4869" s="449" t="s">
        <v>60</v>
      </c>
      <c r="E4869" s="451">
        <v>8.6300000000000002E-2</v>
      </c>
    </row>
    <row r="4870" spans="1:5" x14ac:dyDescent="0.25">
      <c r="A4870" s="439"/>
      <c r="B4870" s="449">
        <v>89438</v>
      </c>
      <c r="C4870" s="439" t="s">
        <v>2554</v>
      </c>
      <c r="D4870" s="449" t="s">
        <v>60</v>
      </c>
      <c r="E4870" s="451">
        <v>0.74199999999999999</v>
      </c>
    </row>
    <row r="4871" spans="1:5" x14ac:dyDescent="0.25">
      <c r="A4871" s="439"/>
      <c r="B4871" s="449">
        <v>89393</v>
      </c>
      <c r="C4871" s="439" t="s">
        <v>2526</v>
      </c>
      <c r="D4871" s="449" t="s">
        <v>60</v>
      </c>
      <c r="E4871" s="451">
        <v>0.76219999999999999</v>
      </c>
    </row>
    <row r="4872" spans="1:5" x14ac:dyDescent="0.25">
      <c r="A4872" s="439"/>
      <c r="B4872" s="449">
        <v>89617</v>
      </c>
      <c r="C4872" s="439" t="s">
        <v>2649</v>
      </c>
      <c r="D4872" s="449" t="s">
        <v>60</v>
      </c>
      <c r="E4872" s="451">
        <v>0.58030000000000004</v>
      </c>
    </row>
    <row r="4873" spans="1:5" x14ac:dyDescent="0.25">
      <c r="A4873" s="439"/>
      <c r="B4873" s="449">
        <v>89440</v>
      </c>
      <c r="C4873" s="439" t="s">
        <v>2555</v>
      </c>
      <c r="D4873" s="449" t="s">
        <v>60</v>
      </c>
      <c r="E4873" s="451">
        <v>0.72360000000000002</v>
      </c>
    </row>
    <row r="4874" spans="1:5" x14ac:dyDescent="0.25">
      <c r="A4874" s="439"/>
      <c r="B4874" s="449">
        <v>89395</v>
      </c>
      <c r="C4874" s="439" t="s">
        <v>2527</v>
      </c>
      <c r="D4874" s="449" t="s">
        <v>60</v>
      </c>
      <c r="E4874" s="451">
        <v>0.74429999999999996</v>
      </c>
    </row>
    <row r="4875" spans="1:5" x14ac:dyDescent="0.25">
      <c r="A4875" s="439"/>
      <c r="B4875" s="449">
        <v>89620</v>
      </c>
      <c r="C4875" s="439" t="s">
        <v>2650</v>
      </c>
      <c r="D4875" s="449" t="s">
        <v>60</v>
      </c>
      <c r="E4875" s="451">
        <v>0.4466</v>
      </c>
    </row>
    <row r="4876" spans="1:5" x14ac:dyDescent="0.25">
      <c r="A4876" s="439"/>
      <c r="B4876" s="449">
        <v>89443</v>
      </c>
      <c r="C4876" s="439" t="s">
        <v>2557</v>
      </c>
      <c r="D4876" s="449" t="s">
        <v>60</v>
      </c>
      <c r="E4876" s="451">
        <v>0.6</v>
      </c>
    </row>
    <row r="4877" spans="1:5" x14ac:dyDescent="0.25">
      <c r="A4877" s="439"/>
      <c r="B4877" s="449">
        <v>89398</v>
      </c>
      <c r="C4877" s="439" t="s">
        <v>2529</v>
      </c>
      <c r="D4877" s="449" t="s">
        <v>60</v>
      </c>
      <c r="E4877" s="451">
        <v>0.62570000000000003</v>
      </c>
    </row>
    <row r="4878" spans="1:5" x14ac:dyDescent="0.25">
      <c r="A4878" s="439"/>
      <c r="B4878" s="449">
        <v>89623</v>
      </c>
      <c r="C4878" s="439" t="s">
        <v>2652</v>
      </c>
      <c r="D4878" s="449" t="s">
        <v>60</v>
      </c>
      <c r="E4878" s="451">
        <v>0.32850000000000001</v>
      </c>
    </row>
    <row r="4879" spans="1:5" x14ac:dyDescent="0.25">
      <c r="A4879" s="439"/>
      <c r="B4879" s="449">
        <v>104011</v>
      </c>
      <c r="C4879" s="439" t="s">
        <v>3246</v>
      </c>
      <c r="D4879" s="449" t="s">
        <v>60</v>
      </c>
      <c r="E4879" s="451">
        <v>0.47110000000000002</v>
      </c>
    </row>
    <row r="4880" spans="1:5" x14ac:dyDescent="0.25">
      <c r="A4880" s="439"/>
      <c r="B4880" s="449">
        <v>89625</v>
      </c>
      <c r="C4880" s="439" t="s">
        <v>2654</v>
      </c>
      <c r="D4880" s="449" t="s">
        <v>60</v>
      </c>
      <c r="E4880" s="451">
        <v>0.33929999999999999</v>
      </c>
    </row>
    <row r="4881" spans="1:5" x14ac:dyDescent="0.25">
      <c r="A4881" s="439"/>
      <c r="B4881" s="449">
        <v>104004</v>
      </c>
      <c r="C4881" s="439" t="s">
        <v>3240</v>
      </c>
      <c r="D4881" s="449" t="s">
        <v>60</v>
      </c>
      <c r="E4881" s="451">
        <v>0.48</v>
      </c>
    </row>
    <row r="4882" spans="1:5" x14ac:dyDescent="0.25">
      <c r="A4882" s="439"/>
      <c r="B4882" s="449">
        <v>89628</v>
      </c>
      <c r="C4882" s="439" t="s">
        <v>2657</v>
      </c>
      <c r="D4882" s="449" t="s">
        <v>60</v>
      </c>
      <c r="E4882" s="451">
        <v>0.18740000000000001</v>
      </c>
    </row>
    <row r="4883" spans="1:5" x14ac:dyDescent="0.25">
      <c r="A4883" s="439"/>
      <c r="B4883" s="449">
        <v>89629</v>
      </c>
      <c r="C4883" s="439" t="s">
        <v>2658</v>
      </c>
      <c r="D4883" s="449" t="s">
        <v>60</v>
      </c>
      <c r="E4883" s="451">
        <v>0.1361</v>
      </c>
    </row>
    <row r="4884" spans="1:5" x14ac:dyDescent="0.25">
      <c r="A4884" s="439"/>
      <c r="B4884" s="449">
        <v>89631</v>
      </c>
      <c r="C4884" s="439" t="s">
        <v>2660</v>
      </c>
      <c r="D4884" s="449" t="s">
        <v>60</v>
      </c>
      <c r="E4884" s="451">
        <v>0.1164</v>
      </c>
    </row>
    <row r="4885" spans="1:5" x14ac:dyDescent="0.25">
      <c r="A4885" s="439"/>
      <c r="B4885" s="449">
        <v>89401</v>
      </c>
      <c r="C4885" s="439" t="s">
        <v>5675</v>
      </c>
      <c r="D4885" s="449" t="s">
        <v>73</v>
      </c>
      <c r="E4885" s="451">
        <v>0.59630000000000005</v>
      </c>
    </row>
    <row r="4886" spans="1:5" x14ac:dyDescent="0.25">
      <c r="A4886" s="439"/>
      <c r="B4886" s="449">
        <v>89355</v>
      </c>
      <c r="C4886" s="439" t="s">
        <v>5672</v>
      </c>
      <c r="D4886" s="449" t="s">
        <v>73</v>
      </c>
      <c r="E4886" s="451">
        <v>0.77649999999999997</v>
      </c>
    </row>
    <row r="4887" spans="1:5" x14ac:dyDescent="0.25">
      <c r="A4887" s="439"/>
      <c r="B4887" s="449">
        <v>89446</v>
      </c>
      <c r="C4887" s="439" t="s">
        <v>5678</v>
      </c>
      <c r="D4887" s="449" t="s">
        <v>73</v>
      </c>
      <c r="E4887" s="451">
        <v>0.1575</v>
      </c>
    </row>
    <row r="4888" spans="1:5" x14ac:dyDescent="0.25">
      <c r="A4888" s="439"/>
      <c r="B4888" s="449">
        <v>89402</v>
      </c>
      <c r="C4888" s="439" t="s">
        <v>5676</v>
      </c>
      <c r="D4888" s="449" t="s">
        <v>73</v>
      </c>
      <c r="E4888" s="451">
        <v>0.60250000000000004</v>
      </c>
    </row>
    <row r="4889" spans="1:5" x14ac:dyDescent="0.25">
      <c r="A4889" s="439"/>
      <c r="B4889" s="449">
        <v>89356</v>
      </c>
      <c r="C4889" s="439" t="s">
        <v>5673</v>
      </c>
      <c r="D4889" s="449" t="s">
        <v>73</v>
      </c>
      <c r="E4889" s="451">
        <v>0.78069999999999995</v>
      </c>
    </row>
    <row r="4890" spans="1:5" x14ac:dyDescent="0.25">
      <c r="A4890" s="439"/>
      <c r="B4890" s="449">
        <v>89447</v>
      </c>
      <c r="C4890" s="439" t="s">
        <v>5679</v>
      </c>
      <c r="D4890" s="449" t="s">
        <v>73</v>
      </c>
      <c r="E4890" s="451">
        <v>9.5500000000000002E-2</v>
      </c>
    </row>
    <row r="4891" spans="1:5" x14ac:dyDescent="0.25">
      <c r="A4891" s="439"/>
      <c r="B4891" s="449">
        <v>89403</v>
      </c>
      <c r="C4891" s="439" t="s">
        <v>5677</v>
      </c>
      <c r="D4891" s="449" t="s">
        <v>73</v>
      </c>
      <c r="E4891" s="451">
        <v>0.45729999999999998</v>
      </c>
    </row>
    <row r="4892" spans="1:5" x14ac:dyDescent="0.25">
      <c r="A4892" s="439"/>
      <c r="B4892" s="449">
        <v>89357</v>
      </c>
      <c r="C4892" s="439" t="s">
        <v>5674</v>
      </c>
      <c r="D4892" s="449" t="s">
        <v>73</v>
      </c>
      <c r="E4892" s="451">
        <v>0.66639999999999999</v>
      </c>
    </row>
    <row r="4893" spans="1:5" x14ac:dyDescent="0.25">
      <c r="A4893" s="439"/>
      <c r="B4893" s="449">
        <v>89448</v>
      </c>
      <c r="C4893" s="439" t="s">
        <v>5680</v>
      </c>
      <c r="D4893" s="449" t="s">
        <v>73</v>
      </c>
      <c r="E4893" s="451">
        <v>7.4499999999999997E-2</v>
      </c>
    </row>
    <row r="4894" spans="1:5" x14ac:dyDescent="0.25">
      <c r="A4894" s="439"/>
      <c r="B4894" s="449">
        <v>103978</v>
      </c>
      <c r="C4894" s="439" t="s">
        <v>5693</v>
      </c>
      <c r="D4894" s="449" t="s">
        <v>73</v>
      </c>
      <c r="E4894" s="451">
        <v>0.3901</v>
      </c>
    </row>
    <row r="4895" spans="1:5" x14ac:dyDescent="0.25">
      <c r="A4895" s="439"/>
      <c r="B4895" s="449">
        <v>89449</v>
      </c>
      <c r="C4895" s="439" t="s">
        <v>5681</v>
      </c>
      <c r="D4895" s="449" t="s">
        <v>73</v>
      </c>
      <c r="E4895" s="451">
        <v>8.1299999999999997E-2</v>
      </c>
    </row>
    <row r="4896" spans="1:5" x14ac:dyDescent="0.25">
      <c r="A4896" s="439"/>
      <c r="B4896" s="449">
        <v>103979</v>
      </c>
      <c r="C4896" s="439" t="s">
        <v>5694</v>
      </c>
      <c r="D4896" s="449" t="s">
        <v>73</v>
      </c>
      <c r="E4896" s="451">
        <v>0.41049999999999998</v>
      </c>
    </row>
    <row r="4897" spans="1:5" x14ac:dyDescent="0.25">
      <c r="A4897" s="439"/>
      <c r="B4897" s="449">
        <v>89450</v>
      </c>
      <c r="C4897" s="439" t="s">
        <v>5682</v>
      </c>
      <c r="D4897" s="449" t="s">
        <v>73</v>
      </c>
      <c r="E4897" s="451">
        <v>5.9499999999999997E-2</v>
      </c>
    </row>
    <row r="4898" spans="1:5" x14ac:dyDescent="0.25">
      <c r="A4898" s="439"/>
      <c r="B4898" s="449">
        <v>89451</v>
      </c>
      <c r="C4898" s="439" t="s">
        <v>5683</v>
      </c>
      <c r="D4898" s="449" t="s">
        <v>73</v>
      </c>
      <c r="E4898" s="451">
        <v>4.4900000000000002E-2</v>
      </c>
    </row>
    <row r="4899" spans="1:5" x14ac:dyDescent="0.25">
      <c r="A4899" s="439"/>
      <c r="B4899" s="449">
        <v>89452</v>
      </c>
      <c r="C4899" s="439" t="s">
        <v>5684</v>
      </c>
      <c r="D4899" s="449" t="s">
        <v>73</v>
      </c>
      <c r="E4899" s="451">
        <v>3.6600000000000001E-2</v>
      </c>
    </row>
    <row r="4900" spans="1:5" x14ac:dyDescent="0.25">
      <c r="A4900" s="439"/>
      <c r="B4900" s="449">
        <v>89394</v>
      </c>
      <c r="C4900" s="439" t="s">
        <v>13033</v>
      </c>
      <c r="D4900" s="449" t="s">
        <v>60</v>
      </c>
      <c r="E4900" s="451">
        <v>0.3952</v>
      </c>
    </row>
    <row r="4901" spans="1:5" x14ac:dyDescent="0.25">
      <c r="A4901" s="439"/>
      <c r="B4901" s="449">
        <v>89396</v>
      </c>
      <c r="C4901" s="439" t="s">
        <v>13034</v>
      </c>
      <c r="D4901" s="449" t="s">
        <v>60</v>
      </c>
      <c r="E4901" s="451">
        <v>0.39129999999999998</v>
      </c>
    </row>
    <row r="4902" spans="1:5" x14ac:dyDescent="0.25">
      <c r="A4902" s="439"/>
      <c r="B4902" s="449">
        <v>90374</v>
      </c>
      <c r="C4902" s="439" t="s">
        <v>13035</v>
      </c>
      <c r="D4902" s="449" t="s">
        <v>60</v>
      </c>
      <c r="E4902" s="451">
        <v>0.38940000000000002</v>
      </c>
    </row>
    <row r="4903" spans="1:5" x14ac:dyDescent="0.25">
      <c r="A4903" s="439"/>
      <c r="B4903" s="449">
        <v>89444</v>
      </c>
      <c r="C4903" s="439" t="s">
        <v>13036</v>
      </c>
      <c r="D4903" s="449" t="s">
        <v>60</v>
      </c>
      <c r="E4903" s="451">
        <v>0.3503</v>
      </c>
    </row>
    <row r="4904" spans="1:5" x14ac:dyDescent="0.25">
      <c r="A4904" s="439"/>
      <c r="B4904" s="449">
        <v>89399</v>
      </c>
      <c r="C4904" s="439" t="s">
        <v>13037</v>
      </c>
      <c r="D4904" s="449" t="s">
        <v>60</v>
      </c>
      <c r="E4904" s="451">
        <v>0.3649</v>
      </c>
    </row>
    <row r="4905" spans="1:5" x14ac:dyDescent="0.25">
      <c r="A4905" s="439"/>
      <c r="B4905" s="449">
        <v>89442</v>
      </c>
      <c r="C4905" s="439" t="s">
        <v>2556</v>
      </c>
      <c r="D4905" s="449" t="s">
        <v>60</v>
      </c>
      <c r="E4905" s="451">
        <v>0.57330000000000003</v>
      </c>
    </row>
    <row r="4906" spans="1:5" x14ac:dyDescent="0.25">
      <c r="A4906" s="439"/>
      <c r="B4906" s="449">
        <v>89397</v>
      </c>
      <c r="C4906" s="439" t="s">
        <v>2528</v>
      </c>
      <c r="D4906" s="449" t="s">
        <v>60</v>
      </c>
      <c r="E4906" s="451">
        <v>0.59989999999999999</v>
      </c>
    </row>
    <row r="4907" spans="1:5" x14ac:dyDescent="0.25">
      <c r="A4907" s="439"/>
      <c r="B4907" s="449">
        <v>89622</v>
      </c>
      <c r="C4907" s="439" t="s">
        <v>2651</v>
      </c>
      <c r="D4907" s="449" t="s">
        <v>60</v>
      </c>
      <c r="E4907" s="451">
        <v>0.33810000000000001</v>
      </c>
    </row>
    <row r="4908" spans="1:5" x14ac:dyDescent="0.25">
      <c r="A4908" s="439"/>
      <c r="B4908" s="449">
        <v>89445</v>
      </c>
      <c r="C4908" s="439" t="s">
        <v>2558</v>
      </c>
      <c r="D4908" s="449" t="s">
        <v>60</v>
      </c>
      <c r="E4908" s="451">
        <v>0.49099999999999999</v>
      </c>
    </row>
    <row r="4909" spans="1:5" x14ac:dyDescent="0.25">
      <c r="A4909" s="439"/>
      <c r="B4909" s="449">
        <v>89400</v>
      </c>
      <c r="C4909" s="439" t="s">
        <v>2530</v>
      </c>
      <c r="D4909" s="449" t="s">
        <v>60</v>
      </c>
      <c r="E4909" s="451">
        <v>0.51819999999999999</v>
      </c>
    </row>
    <row r="4910" spans="1:5" x14ac:dyDescent="0.25">
      <c r="A4910" s="439"/>
      <c r="B4910" s="449">
        <v>89624</v>
      </c>
      <c r="C4910" s="439" t="s">
        <v>2653</v>
      </c>
      <c r="D4910" s="449" t="s">
        <v>60</v>
      </c>
      <c r="E4910" s="451">
        <v>0.32419999999999999</v>
      </c>
    </row>
    <row r="4911" spans="1:5" x14ac:dyDescent="0.25">
      <c r="A4911" s="439"/>
      <c r="B4911" s="449">
        <v>104012</v>
      </c>
      <c r="C4911" s="439" t="s">
        <v>3247</v>
      </c>
      <c r="D4911" s="449" t="s">
        <v>60</v>
      </c>
      <c r="E4911" s="451">
        <v>0.46860000000000002</v>
      </c>
    </row>
    <row r="4912" spans="1:5" x14ac:dyDescent="0.25">
      <c r="A4912" s="439"/>
      <c r="B4912" s="449">
        <v>89627</v>
      </c>
      <c r="C4912" s="439" t="s">
        <v>2656</v>
      </c>
      <c r="D4912" s="449" t="s">
        <v>60</v>
      </c>
      <c r="E4912" s="451">
        <v>0.29720000000000002</v>
      </c>
    </row>
    <row r="4913" spans="1:5" x14ac:dyDescent="0.25">
      <c r="A4913" s="439"/>
      <c r="B4913" s="449">
        <v>104006</v>
      </c>
      <c r="C4913" s="439" t="s">
        <v>3242</v>
      </c>
      <c r="D4913" s="449" t="s">
        <v>60</v>
      </c>
      <c r="E4913" s="451">
        <v>0.42470000000000002</v>
      </c>
    </row>
    <row r="4914" spans="1:5" x14ac:dyDescent="0.25">
      <c r="A4914" s="439"/>
      <c r="B4914" s="449">
        <v>89626</v>
      </c>
      <c r="C4914" s="439" t="s">
        <v>2655</v>
      </c>
      <c r="D4914" s="449" t="s">
        <v>60</v>
      </c>
      <c r="E4914" s="451">
        <v>0.2319</v>
      </c>
    </row>
    <row r="4915" spans="1:5" x14ac:dyDescent="0.25">
      <c r="A4915" s="439"/>
      <c r="B4915" s="449">
        <v>104005</v>
      </c>
      <c r="C4915" s="439" t="s">
        <v>3241</v>
      </c>
      <c r="D4915" s="449" t="s">
        <v>60</v>
      </c>
      <c r="E4915" s="451">
        <v>0.3533</v>
      </c>
    </row>
    <row r="4916" spans="1:5" x14ac:dyDescent="0.25">
      <c r="A4916" s="439"/>
      <c r="B4916" s="449">
        <v>89439</v>
      </c>
      <c r="C4916" s="439" t="s">
        <v>13038</v>
      </c>
      <c r="D4916" s="449" t="s">
        <v>60</v>
      </c>
      <c r="E4916" s="451">
        <v>0.6361</v>
      </c>
    </row>
    <row r="4917" spans="1:5" x14ac:dyDescent="0.25">
      <c r="A4917" s="439"/>
      <c r="B4917" s="449">
        <v>89421</v>
      </c>
      <c r="C4917" s="439" t="s">
        <v>2546</v>
      </c>
      <c r="D4917" s="449" t="s">
        <v>60</v>
      </c>
      <c r="E4917" s="451">
        <v>0.30680000000000002</v>
      </c>
    </row>
    <row r="4918" spans="1:5" x14ac:dyDescent="0.25">
      <c r="A4918" s="439"/>
      <c r="B4918" s="449">
        <v>89375</v>
      </c>
      <c r="C4918" s="439" t="s">
        <v>2518</v>
      </c>
      <c r="D4918" s="449" t="s">
        <v>60</v>
      </c>
      <c r="E4918" s="451">
        <v>0.33090000000000003</v>
      </c>
    </row>
    <row r="4919" spans="1:5" x14ac:dyDescent="0.25">
      <c r="A4919" s="439"/>
      <c r="B4919" s="449">
        <v>89536</v>
      </c>
      <c r="C4919" s="439" t="s">
        <v>2600</v>
      </c>
      <c r="D4919" s="449" t="s">
        <v>60</v>
      </c>
      <c r="E4919" s="451">
        <v>0.17910000000000001</v>
      </c>
    </row>
    <row r="4920" spans="1:5" x14ac:dyDescent="0.25">
      <c r="A4920" s="439"/>
      <c r="B4920" s="449">
        <v>89428</v>
      </c>
      <c r="C4920" s="439" t="s">
        <v>2550</v>
      </c>
      <c r="D4920" s="449" t="s">
        <v>60</v>
      </c>
      <c r="E4920" s="451">
        <v>0.29480000000000001</v>
      </c>
    </row>
    <row r="4921" spans="1:5" x14ac:dyDescent="0.25">
      <c r="A4921" s="439"/>
      <c r="B4921" s="449">
        <v>89382</v>
      </c>
      <c r="C4921" s="439" t="s">
        <v>2523</v>
      </c>
      <c r="D4921" s="449" t="s">
        <v>60</v>
      </c>
      <c r="E4921" s="451">
        <v>0.31859999999999999</v>
      </c>
    </row>
    <row r="4922" spans="1:5" x14ac:dyDescent="0.25">
      <c r="A4922" s="439"/>
      <c r="B4922" s="449">
        <v>89552</v>
      </c>
      <c r="C4922" s="439" t="s">
        <v>2610</v>
      </c>
      <c r="D4922" s="449" t="s">
        <v>60</v>
      </c>
      <c r="E4922" s="451">
        <v>0.1396</v>
      </c>
    </row>
    <row r="4923" spans="1:5" x14ac:dyDescent="0.25">
      <c r="A4923" s="439"/>
      <c r="B4923" s="449">
        <v>89435</v>
      </c>
      <c r="C4923" s="439" t="s">
        <v>2553</v>
      </c>
      <c r="D4923" s="449" t="s">
        <v>60</v>
      </c>
      <c r="E4923" s="451">
        <v>0.2336</v>
      </c>
    </row>
    <row r="4924" spans="1:5" x14ac:dyDescent="0.25">
      <c r="A4924" s="439"/>
      <c r="B4924" s="449">
        <v>89390</v>
      </c>
      <c r="C4924" s="439" t="s">
        <v>2525</v>
      </c>
      <c r="D4924" s="449" t="s">
        <v>60</v>
      </c>
      <c r="E4924" s="451">
        <v>0.25390000000000001</v>
      </c>
    </row>
    <row r="4925" spans="1:5" x14ac:dyDescent="0.25">
      <c r="A4925" s="439"/>
      <c r="B4925" s="449">
        <v>89568</v>
      </c>
      <c r="C4925" s="439" t="s">
        <v>2622</v>
      </c>
      <c r="D4925" s="449" t="s">
        <v>60</v>
      </c>
      <c r="E4925" s="451">
        <v>9.5399999999999999E-2</v>
      </c>
    </row>
    <row r="4926" spans="1:5" x14ac:dyDescent="0.25">
      <c r="A4926" s="439"/>
      <c r="B4926" s="449">
        <v>103990</v>
      </c>
      <c r="C4926" s="439" t="s">
        <v>3228</v>
      </c>
      <c r="D4926" s="449" t="s">
        <v>60</v>
      </c>
      <c r="E4926" s="451">
        <v>0.16270000000000001</v>
      </c>
    </row>
    <row r="4927" spans="1:5" x14ac:dyDescent="0.25">
      <c r="A4927" s="439"/>
      <c r="B4927" s="449">
        <v>89594</v>
      </c>
      <c r="C4927" s="439" t="s">
        <v>2638</v>
      </c>
      <c r="D4927" s="449" t="s">
        <v>60</v>
      </c>
      <c r="E4927" s="451">
        <v>0.10489999999999999</v>
      </c>
    </row>
    <row r="4928" spans="1:5" x14ac:dyDescent="0.25">
      <c r="A4928" s="439"/>
      <c r="B4928" s="449">
        <v>103997</v>
      </c>
      <c r="C4928" s="439" t="s">
        <v>3235</v>
      </c>
      <c r="D4928" s="449" t="s">
        <v>60</v>
      </c>
      <c r="E4928" s="451">
        <v>0.17469999999999999</v>
      </c>
    </row>
    <row r="4929" spans="1:5" x14ac:dyDescent="0.25">
      <c r="A4929" s="439"/>
      <c r="B4929" s="449">
        <v>89609</v>
      </c>
      <c r="C4929" s="439" t="s">
        <v>2643</v>
      </c>
      <c r="D4929" s="449" t="s">
        <v>60</v>
      </c>
      <c r="E4929" s="451">
        <v>5.28E-2</v>
      </c>
    </row>
    <row r="4930" spans="1:5" x14ac:dyDescent="0.25">
      <c r="A4930" s="439"/>
      <c r="B4930" s="449">
        <v>89612</v>
      </c>
      <c r="C4930" s="439" t="s">
        <v>2645</v>
      </c>
      <c r="D4930" s="449" t="s">
        <v>60</v>
      </c>
      <c r="E4930" s="451">
        <v>3.2800000000000003E-2</v>
      </c>
    </row>
    <row r="4931" spans="1:5" x14ac:dyDescent="0.25">
      <c r="A4931" s="439"/>
      <c r="B4931" s="449">
        <v>89615</v>
      </c>
      <c r="C4931" s="439" t="s">
        <v>2648</v>
      </c>
      <c r="D4931" s="449" t="s">
        <v>60</v>
      </c>
      <c r="E4931" s="451">
        <v>3.1300000000000001E-2</v>
      </c>
    </row>
    <row r="4932" spans="1:5" x14ac:dyDescent="0.25">
      <c r="A4932" s="439"/>
      <c r="B4932" s="449">
        <v>89747</v>
      </c>
      <c r="C4932" s="439" t="s">
        <v>13039</v>
      </c>
      <c r="D4932" s="449" t="s">
        <v>60</v>
      </c>
      <c r="E4932" s="451">
        <v>0.1164</v>
      </c>
    </row>
    <row r="4933" spans="1:5" x14ac:dyDescent="0.25">
      <c r="A4933" s="439"/>
      <c r="B4933" s="449">
        <v>89656</v>
      </c>
      <c r="C4933" s="439" t="s">
        <v>13040</v>
      </c>
      <c r="D4933" s="449" t="s">
        <v>60</v>
      </c>
      <c r="E4933" s="451">
        <v>0.13619999999999999</v>
      </c>
    </row>
    <row r="4934" spans="1:5" x14ac:dyDescent="0.25">
      <c r="A4934" s="439"/>
      <c r="B4934" s="449">
        <v>89663</v>
      </c>
      <c r="C4934" s="439" t="s">
        <v>13041</v>
      </c>
      <c r="D4934" s="449" t="s">
        <v>60</v>
      </c>
      <c r="E4934" s="451">
        <v>0.12839999999999999</v>
      </c>
    </row>
    <row r="4935" spans="1:5" x14ac:dyDescent="0.25">
      <c r="A4935" s="439"/>
      <c r="B4935" s="449">
        <v>89759</v>
      </c>
      <c r="C4935" s="439" t="s">
        <v>2718</v>
      </c>
      <c r="D4935" s="449" t="s">
        <v>60</v>
      </c>
      <c r="E4935" s="451">
        <v>0.3367</v>
      </c>
    </row>
    <row r="4936" spans="1:5" x14ac:dyDescent="0.25">
      <c r="A4936" s="439"/>
      <c r="B4936" s="449">
        <v>89832</v>
      </c>
      <c r="C4936" s="439" t="s">
        <v>2762</v>
      </c>
      <c r="D4936" s="449" t="s">
        <v>60</v>
      </c>
      <c r="E4936" s="451">
        <v>0.1081</v>
      </c>
    </row>
    <row r="4937" spans="1:5" x14ac:dyDescent="0.25">
      <c r="A4937" s="439"/>
      <c r="B4937" s="449">
        <v>89666</v>
      </c>
      <c r="C4937" s="439" t="s">
        <v>13042</v>
      </c>
      <c r="D4937" s="449" t="s">
        <v>60</v>
      </c>
      <c r="E4937" s="451">
        <v>0.49769999999999998</v>
      </c>
    </row>
    <row r="4938" spans="1:5" x14ac:dyDescent="0.25">
      <c r="A4938" s="439"/>
      <c r="B4938" s="449">
        <v>89678</v>
      </c>
      <c r="C4938" s="439" t="s">
        <v>13043</v>
      </c>
      <c r="D4938" s="449" t="s">
        <v>60</v>
      </c>
      <c r="E4938" s="451">
        <v>0.36230000000000001</v>
      </c>
    </row>
    <row r="4939" spans="1:5" x14ac:dyDescent="0.25">
      <c r="A4939" s="439"/>
      <c r="B4939" s="449">
        <v>89764</v>
      </c>
      <c r="C4939" s="439" t="s">
        <v>2722</v>
      </c>
      <c r="D4939" s="449" t="s">
        <v>60</v>
      </c>
      <c r="E4939" s="451">
        <v>0.1193</v>
      </c>
    </row>
    <row r="4940" spans="1:5" x14ac:dyDescent="0.25">
      <c r="A4940" s="439"/>
      <c r="B4940" s="449">
        <v>89689</v>
      </c>
      <c r="C4940" s="439" t="s">
        <v>13044</v>
      </c>
      <c r="D4940" s="449" t="s">
        <v>60</v>
      </c>
      <c r="E4940" s="451">
        <v>0.13150000000000001</v>
      </c>
    </row>
    <row r="4941" spans="1:5" x14ac:dyDescent="0.25">
      <c r="A4941" s="439"/>
      <c r="B4941" s="449">
        <v>89655</v>
      </c>
      <c r="C4941" s="439" t="s">
        <v>13045</v>
      </c>
      <c r="D4941" s="449" t="s">
        <v>60</v>
      </c>
      <c r="E4941" s="451">
        <v>0.12670000000000001</v>
      </c>
    </row>
    <row r="4942" spans="1:5" x14ac:dyDescent="0.25">
      <c r="A4942" s="439"/>
      <c r="B4942" s="449">
        <v>89662</v>
      </c>
      <c r="C4942" s="439" t="s">
        <v>13046</v>
      </c>
      <c r="D4942" s="449" t="s">
        <v>60</v>
      </c>
      <c r="E4942" s="451">
        <v>0.11070000000000001</v>
      </c>
    </row>
    <row r="4943" spans="1:5" x14ac:dyDescent="0.25">
      <c r="A4943" s="439"/>
      <c r="B4943" s="449">
        <v>89758</v>
      </c>
      <c r="C4943" s="439" t="s">
        <v>13047</v>
      </c>
      <c r="D4943" s="449" t="s">
        <v>60</v>
      </c>
      <c r="E4943" s="451">
        <v>0.106</v>
      </c>
    </row>
    <row r="4944" spans="1:5" x14ac:dyDescent="0.25">
      <c r="A4944" s="439"/>
      <c r="B4944" s="449">
        <v>89676</v>
      </c>
      <c r="C4944" s="439" t="s">
        <v>13048</v>
      </c>
      <c r="D4944" s="449" t="s">
        <v>60</v>
      </c>
      <c r="E4944" s="451">
        <v>0.1183</v>
      </c>
    </row>
    <row r="4945" spans="1:5" x14ac:dyDescent="0.25">
      <c r="A4945" s="439"/>
      <c r="B4945" s="449">
        <v>89818</v>
      </c>
      <c r="C4945" s="439" t="s">
        <v>13049</v>
      </c>
      <c r="D4945" s="449" t="s">
        <v>60</v>
      </c>
      <c r="E4945" s="451">
        <v>4.5999999999999999E-2</v>
      </c>
    </row>
    <row r="4946" spans="1:5" x14ac:dyDescent="0.25">
      <c r="A4946" s="439"/>
      <c r="B4946" s="449">
        <v>89763</v>
      </c>
      <c r="C4946" s="439" t="s">
        <v>13050</v>
      </c>
      <c r="D4946" s="449" t="s">
        <v>60</v>
      </c>
      <c r="E4946" s="451">
        <v>8.2500000000000004E-2</v>
      </c>
    </row>
    <row r="4947" spans="1:5" x14ac:dyDescent="0.25">
      <c r="A4947" s="439"/>
      <c r="B4947" s="449">
        <v>89686</v>
      </c>
      <c r="C4947" s="439" t="s">
        <v>13051</v>
      </c>
      <c r="D4947" s="449" t="s">
        <v>60</v>
      </c>
      <c r="E4947" s="451">
        <v>9.1399999999999995E-2</v>
      </c>
    </row>
    <row r="4948" spans="1:5" x14ac:dyDescent="0.25">
      <c r="A4948" s="439"/>
      <c r="B4948" s="449">
        <v>104029</v>
      </c>
      <c r="C4948" s="439" t="s">
        <v>3260</v>
      </c>
      <c r="D4948" s="449" t="s">
        <v>60</v>
      </c>
      <c r="E4948" s="451">
        <v>7.6100000000000001E-2</v>
      </c>
    </row>
    <row r="4949" spans="1:5" x14ac:dyDescent="0.25">
      <c r="A4949" s="439"/>
      <c r="B4949" s="449">
        <v>89831</v>
      </c>
      <c r="C4949" s="439" t="s">
        <v>13052</v>
      </c>
      <c r="D4949" s="449" t="s">
        <v>60</v>
      </c>
      <c r="E4949" s="451">
        <v>4.2900000000000001E-2</v>
      </c>
    </row>
    <row r="4950" spans="1:5" x14ac:dyDescent="0.25">
      <c r="A4950" s="439"/>
      <c r="B4950" s="449">
        <v>89668</v>
      </c>
      <c r="C4950" s="439" t="s">
        <v>2676</v>
      </c>
      <c r="D4950" s="449" t="s">
        <v>60</v>
      </c>
      <c r="E4950" s="451">
        <v>0.1275</v>
      </c>
    </row>
    <row r="4951" spans="1:5" x14ac:dyDescent="0.25">
      <c r="A4951" s="439"/>
      <c r="B4951" s="449">
        <v>89639</v>
      </c>
      <c r="C4951" s="439" t="s">
        <v>2664</v>
      </c>
      <c r="D4951" s="449" t="s">
        <v>60</v>
      </c>
      <c r="E4951" s="451">
        <v>0.39389999999999997</v>
      </c>
    </row>
    <row r="4952" spans="1:5" x14ac:dyDescent="0.25">
      <c r="A4952" s="439"/>
      <c r="B4952" s="449">
        <v>89721</v>
      </c>
      <c r="C4952" s="439" t="s">
        <v>2698</v>
      </c>
      <c r="D4952" s="449" t="s">
        <v>60</v>
      </c>
      <c r="E4952" s="451">
        <v>0.33789999999999998</v>
      </c>
    </row>
    <row r="4953" spans="1:5" x14ac:dyDescent="0.25">
      <c r="A4953" s="439"/>
      <c r="B4953" s="449">
        <v>89643</v>
      </c>
      <c r="C4953" s="439" t="s">
        <v>2668</v>
      </c>
      <c r="D4953" s="449" t="s">
        <v>60</v>
      </c>
      <c r="E4953" s="451">
        <v>0.36349999999999999</v>
      </c>
    </row>
    <row r="4954" spans="1:5" x14ac:dyDescent="0.25">
      <c r="A4954" s="439"/>
      <c r="B4954" s="449">
        <v>89727</v>
      </c>
      <c r="C4954" s="439" t="s">
        <v>13053</v>
      </c>
      <c r="D4954" s="449" t="s">
        <v>60</v>
      </c>
      <c r="E4954" s="451">
        <v>0.25800000000000001</v>
      </c>
    </row>
    <row r="4955" spans="1:5" x14ac:dyDescent="0.25">
      <c r="A4955" s="439"/>
      <c r="B4955" s="449">
        <v>89648</v>
      </c>
      <c r="C4955" s="439" t="s">
        <v>13054</v>
      </c>
      <c r="D4955" s="449" t="s">
        <v>60</v>
      </c>
      <c r="E4955" s="451">
        <v>0.2802</v>
      </c>
    </row>
    <row r="4956" spans="1:5" x14ac:dyDescent="0.25">
      <c r="A4956" s="439"/>
      <c r="B4956" s="449">
        <v>89749</v>
      </c>
      <c r="C4956" s="439" t="s">
        <v>13055</v>
      </c>
      <c r="D4956" s="449" t="s">
        <v>60</v>
      </c>
      <c r="E4956" s="451">
        <v>0.20949999999999999</v>
      </c>
    </row>
    <row r="4957" spans="1:5" x14ac:dyDescent="0.25">
      <c r="A4957" s="439"/>
      <c r="B4957" s="449">
        <v>89657</v>
      </c>
      <c r="C4957" s="439" t="s">
        <v>13056</v>
      </c>
      <c r="D4957" s="449" t="s">
        <v>60</v>
      </c>
      <c r="E4957" s="451">
        <v>0.22309999999999999</v>
      </c>
    </row>
    <row r="4958" spans="1:5" x14ac:dyDescent="0.25">
      <c r="A4958" s="439"/>
      <c r="B4958" s="449">
        <v>89664</v>
      </c>
      <c r="C4958" s="439" t="s">
        <v>13057</v>
      </c>
      <c r="D4958" s="449" t="s">
        <v>60</v>
      </c>
      <c r="E4958" s="451">
        <v>0.22869999999999999</v>
      </c>
    </row>
    <row r="4959" spans="1:5" x14ac:dyDescent="0.25">
      <c r="A4959" s="439"/>
      <c r="B4959" s="449">
        <v>89638</v>
      </c>
      <c r="C4959" s="439" t="s">
        <v>2663</v>
      </c>
      <c r="D4959" s="449" t="s">
        <v>60</v>
      </c>
      <c r="E4959" s="451">
        <v>0.41749999999999998</v>
      </c>
    </row>
    <row r="4960" spans="1:5" x14ac:dyDescent="0.25">
      <c r="A4960" s="439"/>
      <c r="B4960" s="449">
        <v>89720</v>
      </c>
      <c r="C4960" s="439" t="s">
        <v>13058</v>
      </c>
      <c r="D4960" s="449" t="s">
        <v>60</v>
      </c>
      <c r="E4960" s="451">
        <v>0.36930000000000002</v>
      </c>
    </row>
    <row r="4961" spans="1:5" x14ac:dyDescent="0.25">
      <c r="A4961" s="439"/>
      <c r="B4961" s="449">
        <v>89642</v>
      </c>
      <c r="C4961" s="439" t="s">
        <v>2667</v>
      </c>
      <c r="D4961" s="449" t="s">
        <v>60</v>
      </c>
      <c r="E4961" s="451">
        <v>0.39579999999999999</v>
      </c>
    </row>
    <row r="4962" spans="1:5" x14ac:dyDescent="0.25">
      <c r="A4962" s="439"/>
      <c r="B4962" s="449">
        <v>89725</v>
      </c>
      <c r="C4962" s="439" t="s">
        <v>13059</v>
      </c>
      <c r="D4962" s="449" t="s">
        <v>60</v>
      </c>
      <c r="E4962" s="451">
        <v>0.32919999999999999</v>
      </c>
    </row>
    <row r="4963" spans="1:5" x14ac:dyDescent="0.25">
      <c r="A4963" s="439"/>
      <c r="B4963" s="449">
        <v>89647</v>
      </c>
      <c r="C4963" s="439" t="s">
        <v>13060</v>
      </c>
      <c r="D4963" s="449" t="s">
        <v>60</v>
      </c>
      <c r="E4963" s="451">
        <v>0.35449999999999998</v>
      </c>
    </row>
    <row r="4964" spans="1:5" x14ac:dyDescent="0.25">
      <c r="A4964" s="439"/>
      <c r="B4964" s="449">
        <v>89780</v>
      </c>
      <c r="C4964" s="439" t="s">
        <v>2731</v>
      </c>
      <c r="D4964" s="449" t="s">
        <v>60</v>
      </c>
      <c r="E4964" s="451">
        <v>0.16159999999999999</v>
      </c>
    </row>
    <row r="4965" spans="1:5" x14ac:dyDescent="0.25">
      <c r="A4965" s="439"/>
      <c r="B4965" s="449">
        <v>89734</v>
      </c>
      <c r="C4965" s="439" t="s">
        <v>13061</v>
      </c>
      <c r="D4965" s="449" t="s">
        <v>60</v>
      </c>
      <c r="E4965" s="451">
        <v>0.26450000000000001</v>
      </c>
    </row>
    <row r="4966" spans="1:5" x14ac:dyDescent="0.25">
      <c r="A4966" s="439"/>
      <c r="B4966" s="449">
        <v>89650</v>
      </c>
      <c r="C4966" s="439" t="s">
        <v>13062</v>
      </c>
      <c r="D4966" s="449" t="s">
        <v>60</v>
      </c>
      <c r="E4966" s="451">
        <v>0.28670000000000001</v>
      </c>
    </row>
    <row r="4967" spans="1:5" x14ac:dyDescent="0.25">
      <c r="A4967" s="439"/>
      <c r="B4967" s="449">
        <v>89787</v>
      </c>
      <c r="C4967" s="439" t="s">
        <v>13063</v>
      </c>
      <c r="D4967" s="449" t="s">
        <v>60</v>
      </c>
      <c r="E4967" s="451">
        <v>0.12620000000000001</v>
      </c>
    </row>
    <row r="4968" spans="1:5" x14ac:dyDescent="0.25">
      <c r="A4968" s="439"/>
      <c r="B4968" s="449">
        <v>104024</v>
      </c>
      <c r="C4968" s="439" t="s">
        <v>3256</v>
      </c>
      <c r="D4968" s="449" t="s">
        <v>60</v>
      </c>
      <c r="E4968" s="451">
        <v>0.2087</v>
      </c>
    </row>
    <row r="4969" spans="1:5" x14ac:dyDescent="0.25">
      <c r="A4969" s="439"/>
      <c r="B4969" s="449">
        <v>89789</v>
      </c>
      <c r="C4969" s="439" t="s">
        <v>13064</v>
      </c>
      <c r="D4969" s="449" t="s">
        <v>60</v>
      </c>
      <c r="E4969" s="451">
        <v>8.3900000000000002E-2</v>
      </c>
    </row>
    <row r="4970" spans="1:5" x14ac:dyDescent="0.25">
      <c r="A4970" s="439"/>
      <c r="B4970" s="449">
        <v>89791</v>
      </c>
      <c r="C4970" s="439" t="s">
        <v>13065</v>
      </c>
      <c r="D4970" s="449" t="s">
        <v>60</v>
      </c>
      <c r="E4970" s="451">
        <v>4.8300000000000003E-2</v>
      </c>
    </row>
    <row r="4971" spans="1:5" x14ac:dyDescent="0.25">
      <c r="A4971" s="439"/>
      <c r="B4971" s="449">
        <v>89793</v>
      </c>
      <c r="C4971" s="439" t="s">
        <v>13066</v>
      </c>
      <c r="D4971" s="449" t="s">
        <v>60</v>
      </c>
      <c r="E4971" s="451">
        <v>4.02E-2</v>
      </c>
    </row>
    <row r="4972" spans="1:5" x14ac:dyDescent="0.25">
      <c r="A4972" s="439"/>
      <c r="B4972" s="449">
        <v>89637</v>
      </c>
      <c r="C4972" s="439" t="s">
        <v>2662</v>
      </c>
      <c r="D4972" s="449" t="s">
        <v>60</v>
      </c>
      <c r="E4972" s="451">
        <v>0.45650000000000002</v>
      </c>
    </row>
    <row r="4973" spans="1:5" x14ac:dyDescent="0.25">
      <c r="A4973" s="439"/>
      <c r="B4973" s="449">
        <v>89719</v>
      </c>
      <c r="C4973" s="439" t="s">
        <v>13067</v>
      </c>
      <c r="D4973" s="449" t="s">
        <v>60</v>
      </c>
      <c r="E4973" s="451">
        <v>0.41849999999999998</v>
      </c>
    </row>
    <row r="4974" spans="1:5" x14ac:dyDescent="0.25">
      <c r="A4974" s="439"/>
      <c r="B4974" s="449">
        <v>89641</v>
      </c>
      <c r="C4974" s="439" t="s">
        <v>2666</v>
      </c>
      <c r="D4974" s="449" t="s">
        <v>60</v>
      </c>
      <c r="E4974" s="451">
        <v>0.4461</v>
      </c>
    </row>
    <row r="4975" spans="1:5" x14ac:dyDescent="0.25">
      <c r="A4975" s="439"/>
      <c r="B4975" s="449">
        <v>89723</v>
      </c>
      <c r="C4975" s="439" t="s">
        <v>13068</v>
      </c>
      <c r="D4975" s="449" t="s">
        <v>60</v>
      </c>
      <c r="E4975" s="451">
        <v>0.3175</v>
      </c>
    </row>
    <row r="4976" spans="1:5" x14ac:dyDescent="0.25">
      <c r="A4976" s="439"/>
      <c r="B4976" s="449">
        <v>89646</v>
      </c>
      <c r="C4976" s="439" t="s">
        <v>2671</v>
      </c>
      <c r="D4976" s="449" t="s">
        <v>60</v>
      </c>
      <c r="E4976" s="451">
        <v>0.34239999999999998</v>
      </c>
    </row>
    <row r="4977" spans="1:5" x14ac:dyDescent="0.25">
      <c r="A4977" s="439"/>
      <c r="B4977" s="449">
        <v>89777</v>
      </c>
      <c r="C4977" s="439" t="s">
        <v>13069</v>
      </c>
      <c r="D4977" s="449" t="s">
        <v>60</v>
      </c>
      <c r="E4977" s="451">
        <v>0.151</v>
      </c>
    </row>
    <row r="4978" spans="1:5" x14ac:dyDescent="0.25">
      <c r="A4978" s="439"/>
      <c r="B4978" s="449">
        <v>89729</v>
      </c>
      <c r="C4978" s="439" t="s">
        <v>13070</v>
      </c>
      <c r="D4978" s="449" t="s">
        <v>60</v>
      </c>
      <c r="E4978" s="451">
        <v>0.2492</v>
      </c>
    </row>
    <row r="4979" spans="1:5" x14ac:dyDescent="0.25">
      <c r="A4979" s="439"/>
      <c r="B4979" s="449">
        <v>89649</v>
      </c>
      <c r="C4979" s="439" t="s">
        <v>13071</v>
      </c>
      <c r="D4979" s="449" t="s">
        <v>60</v>
      </c>
      <c r="E4979" s="451">
        <v>0.27060000000000001</v>
      </c>
    </row>
    <row r="4980" spans="1:5" x14ac:dyDescent="0.25">
      <c r="A4980" s="439"/>
      <c r="B4980" s="449">
        <v>89781</v>
      </c>
      <c r="C4980" s="439" t="s">
        <v>13072</v>
      </c>
      <c r="D4980" s="449" t="s">
        <v>60</v>
      </c>
      <c r="E4980" s="451">
        <v>0.12479999999999999</v>
      </c>
    </row>
    <row r="4981" spans="1:5" x14ac:dyDescent="0.25">
      <c r="A4981" s="439"/>
      <c r="B4981" s="449">
        <v>104023</v>
      </c>
      <c r="C4981" s="439" t="s">
        <v>3255</v>
      </c>
      <c r="D4981" s="449" t="s">
        <v>60</v>
      </c>
      <c r="E4981" s="451">
        <v>0.20649999999999999</v>
      </c>
    </row>
    <row r="4982" spans="1:5" x14ac:dyDescent="0.25">
      <c r="A4982" s="439"/>
      <c r="B4982" s="449">
        <v>89788</v>
      </c>
      <c r="C4982" s="439" t="s">
        <v>13073</v>
      </c>
      <c r="D4982" s="449" t="s">
        <v>60</v>
      </c>
      <c r="E4982" s="451">
        <v>7.0999999999999994E-2</v>
      </c>
    </row>
    <row r="4983" spans="1:5" x14ac:dyDescent="0.25">
      <c r="A4983" s="439"/>
      <c r="B4983" s="449">
        <v>89790</v>
      </c>
      <c r="C4983" s="439" t="s">
        <v>13074</v>
      </c>
      <c r="D4983" s="449" t="s">
        <v>60</v>
      </c>
      <c r="E4983" s="451">
        <v>4.6600000000000003E-2</v>
      </c>
    </row>
    <row r="4984" spans="1:5" x14ac:dyDescent="0.25">
      <c r="A4984" s="439"/>
      <c r="B4984" s="449">
        <v>89792</v>
      </c>
      <c r="C4984" s="439" t="s">
        <v>13075</v>
      </c>
      <c r="D4984" s="449" t="s">
        <v>60</v>
      </c>
      <c r="E4984" s="451">
        <v>4.7500000000000001E-2</v>
      </c>
    </row>
    <row r="4985" spans="1:5" x14ac:dyDescent="0.25">
      <c r="A4985" s="439"/>
      <c r="B4985" s="449">
        <v>89640</v>
      </c>
      <c r="C4985" s="439" t="s">
        <v>2665</v>
      </c>
      <c r="D4985" s="449" t="s">
        <v>60</v>
      </c>
      <c r="E4985" s="451">
        <v>0.2445</v>
      </c>
    </row>
    <row r="4986" spans="1:5" x14ac:dyDescent="0.25">
      <c r="A4986" s="439"/>
      <c r="B4986" s="449">
        <v>89644</v>
      </c>
      <c r="C4986" s="439" t="s">
        <v>2669</v>
      </c>
      <c r="D4986" s="449" t="s">
        <v>60</v>
      </c>
      <c r="E4986" s="451">
        <v>0.2263</v>
      </c>
    </row>
    <row r="4987" spans="1:5" x14ac:dyDescent="0.25">
      <c r="A4987" s="439"/>
      <c r="B4987" s="449">
        <v>89645</v>
      </c>
      <c r="C4987" s="439" t="s">
        <v>2670</v>
      </c>
      <c r="D4987" s="449" t="s">
        <v>60</v>
      </c>
      <c r="E4987" s="451">
        <v>0.1739</v>
      </c>
    </row>
    <row r="4988" spans="1:5" x14ac:dyDescent="0.25">
      <c r="A4988" s="439"/>
      <c r="B4988" s="449">
        <v>89652</v>
      </c>
      <c r="C4988" s="439" t="s">
        <v>13076</v>
      </c>
      <c r="D4988" s="449" t="s">
        <v>60</v>
      </c>
      <c r="E4988" s="451">
        <v>0.254</v>
      </c>
    </row>
    <row r="4989" spans="1:5" x14ac:dyDescent="0.25">
      <c r="A4989" s="439"/>
      <c r="B4989" s="449">
        <v>89738</v>
      </c>
      <c r="C4989" s="439" t="s">
        <v>13077</v>
      </c>
      <c r="D4989" s="449" t="s">
        <v>60</v>
      </c>
      <c r="E4989" s="451">
        <v>0.20860000000000001</v>
      </c>
    </row>
    <row r="4990" spans="1:5" x14ac:dyDescent="0.25">
      <c r="A4990" s="439"/>
      <c r="B4990" s="449">
        <v>89659</v>
      </c>
      <c r="C4990" s="439" t="s">
        <v>13078</v>
      </c>
      <c r="D4990" s="449" t="s">
        <v>60</v>
      </c>
      <c r="E4990" s="451">
        <v>0.22770000000000001</v>
      </c>
    </row>
    <row r="4991" spans="1:5" x14ac:dyDescent="0.25">
      <c r="A4991" s="439"/>
      <c r="B4991" s="449">
        <v>89756</v>
      </c>
      <c r="C4991" s="439" t="s">
        <v>13079</v>
      </c>
      <c r="D4991" s="449" t="s">
        <v>60</v>
      </c>
      <c r="E4991" s="451">
        <v>0.1767</v>
      </c>
    </row>
    <row r="4992" spans="1:5" x14ac:dyDescent="0.25">
      <c r="A4992" s="439"/>
      <c r="B4992" s="449">
        <v>89672</v>
      </c>
      <c r="C4992" s="439" t="s">
        <v>13080</v>
      </c>
      <c r="D4992" s="449" t="s">
        <v>60</v>
      </c>
      <c r="E4992" s="451">
        <v>0.1938</v>
      </c>
    </row>
    <row r="4993" spans="1:5" x14ac:dyDescent="0.25">
      <c r="A4993" s="439"/>
      <c r="B4993" s="449">
        <v>89815</v>
      </c>
      <c r="C4993" s="439" t="s">
        <v>13081</v>
      </c>
      <c r="D4993" s="449" t="s">
        <v>60</v>
      </c>
      <c r="E4993" s="451">
        <v>9.0300000000000005E-2</v>
      </c>
    </row>
    <row r="4994" spans="1:5" x14ac:dyDescent="0.25">
      <c r="A4994" s="439"/>
      <c r="B4994" s="449">
        <v>89761</v>
      </c>
      <c r="C4994" s="439" t="s">
        <v>2720</v>
      </c>
      <c r="D4994" s="449" t="s">
        <v>60</v>
      </c>
      <c r="E4994" s="451">
        <v>0.1555</v>
      </c>
    </row>
    <row r="4995" spans="1:5" x14ac:dyDescent="0.25">
      <c r="A4995" s="439"/>
      <c r="B4995" s="449">
        <v>89682</v>
      </c>
      <c r="C4995" s="439" t="s">
        <v>13082</v>
      </c>
      <c r="D4995" s="449" t="s">
        <v>60</v>
      </c>
      <c r="E4995" s="451">
        <v>0.17069999999999999</v>
      </c>
    </row>
    <row r="4996" spans="1:5" x14ac:dyDescent="0.25">
      <c r="A4996" s="439"/>
      <c r="B4996" s="449">
        <v>89824</v>
      </c>
      <c r="C4996" s="439" t="s">
        <v>13083</v>
      </c>
      <c r="D4996" s="449" t="s">
        <v>60</v>
      </c>
      <c r="E4996" s="451">
        <v>7.7299999999999994E-2</v>
      </c>
    </row>
    <row r="4997" spans="1:5" x14ac:dyDescent="0.25">
      <c r="A4997" s="439"/>
      <c r="B4997" s="449">
        <v>104026</v>
      </c>
      <c r="C4997" s="439" t="s">
        <v>3258</v>
      </c>
      <c r="D4997" s="449" t="s">
        <v>60</v>
      </c>
      <c r="E4997" s="451">
        <v>0.13300000000000001</v>
      </c>
    </row>
    <row r="4998" spans="1:5" x14ac:dyDescent="0.25">
      <c r="A4998" s="439"/>
      <c r="B4998" s="449">
        <v>89740</v>
      </c>
      <c r="C4998" s="439" t="s">
        <v>13084</v>
      </c>
      <c r="D4998" s="449" t="s">
        <v>60</v>
      </c>
      <c r="E4998" s="451">
        <v>0.4098</v>
      </c>
    </row>
    <row r="4999" spans="1:5" x14ac:dyDescent="0.25">
      <c r="A4999" s="439"/>
      <c r="B4999" s="449">
        <v>89836</v>
      </c>
      <c r="C4999" s="439" t="s">
        <v>13085</v>
      </c>
      <c r="D4999" s="449" t="s">
        <v>60</v>
      </c>
      <c r="E4999" s="451">
        <v>1.7899999999999999E-2</v>
      </c>
    </row>
    <row r="5000" spans="1:5" x14ac:dyDescent="0.25">
      <c r="A5000" s="439"/>
      <c r="B5000" s="449">
        <v>89653</v>
      </c>
      <c r="C5000" s="439" t="s">
        <v>2673</v>
      </c>
      <c r="D5000" s="449" t="s">
        <v>60</v>
      </c>
      <c r="E5000" s="451">
        <v>0.1764</v>
      </c>
    </row>
    <row r="5001" spans="1:5" x14ac:dyDescent="0.25">
      <c r="A5001" s="439"/>
      <c r="B5001" s="449">
        <v>89660</v>
      </c>
      <c r="C5001" s="439" t="s">
        <v>2674</v>
      </c>
      <c r="D5001" s="449" t="s">
        <v>60</v>
      </c>
      <c r="E5001" s="451">
        <v>0.4375</v>
      </c>
    </row>
    <row r="5002" spans="1:5" x14ac:dyDescent="0.25">
      <c r="A5002" s="439"/>
      <c r="B5002" s="449">
        <v>104028</v>
      </c>
      <c r="C5002" s="439" t="s">
        <v>3259</v>
      </c>
      <c r="D5002" s="449" t="s">
        <v>60</v>
      </c>
      <c r="E5002" s="451">
        <v>3.9300000000000002E-2</v>
      </c>
    </row>
    <row r="5003" spans="1:5" x14ac:dyDescent="0.25">
      <c r="A5003" s="439"/>
      <c r="B5003" s="449">
        <v>89826</v>
      </c>
      <c r="C5003" s="439" t="s">
        <v>13086</v>
      </c>
      <c r="D5003" s="449" t="s">
        <v>60</v>
      </c>
      <c r="E5003" s="451">
        <v>2.18E-2</v>
      </c>
    </row>
    <row r="5004" spans="1:5" x14ac:dyDescent="0.25">
      <c r="A5004" s="439"/>
      <c r="B5004" s="449">
        <v>89651</v>
      </c>
      <c r="C5004" s="439" t="s">
        <v>2672</v>
      </c>
      <c r="D5004" s="449" t="s">
        <v>60</v>
      </c>
      <c r="E5004" s="451">
        <v>0.44879999999999998</v>
      </c>
    </row>
    <row r="5005" spans="1:5" x14ac:dyDescent="0.25">
      <c r="A5005" s="439"/>
      <c r="B5005" s="449">
        <v>89736</v>
      </c>
      <c r="C5005" s="439" t="s">
        <v>13087</v>
      </c>
      <c r="D5005" s="449" t="s">
        <v>60</v>
      </c>
      <c r="E5005" s="451">
        <v>0.39800000000000002</v>
      </c>
    </row>
    <row r="5006" spans="1:5" x14ac:dyDescent="0.25">
      <c r="A5006" s="439"/>
      <c r="B5006" s="449">
        <v>89658</v>
      </c>
      <c r="C5006" s="439" t="s">
        <v>13088</v>
      </c>
      <c r="D5006" s="449" t="s">
        <v>60</v>
      </c>
      <c r="E5006" s="451">
        <v>0.42499999999999999</v>
      </c>
    </row>
    <row r="5007" spans="1:5" x14ac:dyDescent="0.25">
      <c r="A5007" s="439"/>
      <c r="B5007" s="449">
        <v>89755</v>
      </c>
      <c r="C5007" s="439" t="s">
        <v>13089</v>
      </c>
      <c r="D5007" s="449" t="s">
        <v>60</v>
      </c>
      <c r="E5007" s="451">
        <v>0.3075</v>
      </c>
    </row>
    <row r="5008" spans="1:5" x14ac:dyDescent="0.25">
      <c r="A5008" s="439"/>
      <c r="B5008" s="449">
        <v>89670</v>
      </c>
      <c r="C5008" s="439" t="s">
        <v>13090</v>
      </c>
      <c r="D5008" s="449" t="s">
        <v>60</v>
      </c>
      <c r="E5008" s="451">
        <v>0.3322</v>
      </c>
    </row>
    <row r="5009" spans="1:5" x14ac:dyDescent="0.25">
      <c r="A5009" s="439"/>
      <c r="B5009" s="449">
        <v>89794</v>
      </c>
      <c r="C5009" s="439" t="s">
        <v>13091</v>
      </c>
      <c r="D5009" s="449" t="s">
        <v>60</v>
      </c>
      <c r="E5009" s="451">
        <v>0.1333</v>
      </c>
    </row>
    <row r="5010" spans="1:5" x14ac:dyDescent="0.25">
      <c r="A5010" s="439"/>
      <c r="B5010" s="449">
        <v>89760</v>
      </c>
      <c r="C5010" s="439" t="s">
        <v>2719</v>
      </c>
      <c r="D5010" s="449" t="s">
        <v>60</v>
      </c>
      <c r="E5010" s="451">
        <v>0.22189999999999999</v>
      </c>
    </row>
    <row r="5011" spans="1:5" x14ac:dyDescent="0.25">
      <c r="A5011" s="439"/>
      <c r="B5011" s="449">
        <v>89680</v>
      </c>
      <c r="C5011" s="439" t="s">
        <v>13092</v>
      </c>
      <c r="D5011" s="449" t="s">
        <v>60</v>
      </c>
      <c r="E5011" s="451">
        <v>0.2419</v>
      </c>
    </row>
    <row r="5012" spans="1:5" x14ac:dyDescent="0.25">
      <c r="A5012" s="439"/>
      <c r="B5012" s="449">
        <v>89822</v>
      </c>
      <c r="C5012" s="439" t="s">
        <v>13093</v>
      </c>
      <c r="D5012" s="449" t="s">
        <v>60</v>
      </c>
      <c r="E5012" s="451">
        <v>0.1186</v>
      </c>
    </row>
    <row r="5013" spans="1:5" x14ac:dyDescent="0.25">
      <c r="A5013" s="439"/>
      <c r="B5013" s="449">
        <v>104025</v>
      </c>
      <c r="C5013" s="439" t="s">
        <v>3257</v>
      </c>
      <c r="D5013" s="449" t="s">
        <v>60</v>
      </c>
      <c r="E5013" s="451">
        <v>0.19769999999999999</v>
      </c>
    </row>
    <row r="5014" spans="1:5" x14ac:dyDescent="0.25">
      <c r="A5014" s="439"/>
      <c r="B5014" s="449">
        <v>89835</v>
      </c>
      <c r="C5014" s="439" t="s">
        <v>13094</v>
      </c>
      <c r="D5014" s="449" t="s">
        <v>60</v>
      </c>
      <c r="E5014" s="451">
        <v>8.5000000000000006E-2</v>
      </c>
    </row>
    <row r="5015" spans="1:5" x14ac:dyDescent="0.25">
      <c r="A5015" s="439"/>
      <c r="B5015" s="449">
        <v>89838</v>
      </c>
      <c r="C5015" s="439" t="s">
        <v>13095</v>
      </c>
      <c r="D5015" s="449" t="s">
        <v>60</v>
      </c>
      <c r="E5015" s="451">
        <v>3.2099999999999997E-2</v>
      </c>
    </row>
    <row r="5016" spans="1:5" x14ac:dyDescent="0.25">
      <c r="A5016" s="439"/>
      <c r="B5016" s="449">
        <v>89840</v>
      </c>
      <c r="C5016" s="439" t="s">
        <v>13096</v>
      </c>
      <c r="D5016" s="449" t="s">
        <v>60</v>
      </c>
      <c r="E5016" s="451">
        <v>3.2800000000000003E-2</v>
      </c>
    </row>
    <row r="5017" spans="1:5" x14ac:dyDescent="0.25">
      <c r="A5017" s="439"/>
      <c r="B5017" s="449">
        <v>104015</v>
      </c>
      <c r="C5017" s="439" t="s">
        <v>3249</v>
      </c>
      <c r="D5017" s="449" t="s">
        <v>60</v>
      </c>
      <c r="E5017" s="451">
        <v>0.443</v>
      </c>
    </row>
    <row r="5018" spans="1:5" x14ac:dyDescent="0.25">
      <c r="A5018" s="439"/>
      <c r="B5018" s="449">
        <v>104018</v>
      </c>
      <c r="C5018" s="439" t="s">
        <v>3252</v>
      </c>
      <c r="D5018" s="449" t="s">
        <v>60</v>
      </c>
      <c r="E5018" s="451">
        <v>0.37169999999999997</v>
      </c>
    </row>
    <row r="5019" spans="1:5" x14ac:dyDescent="0.25">
      <c r="A5019" s="439"/>
      <c r="B5019" s="449">
        <v>104016</v>
      </c>
      <c r="C5019" s="439" t="s">
        <v>3250</v>
      </c>
      <c r="D5019" s="449" t="s">
        <v>60</v>
      </c>
      <c r="E5019" s="451">
        <v>0.39829999999999999</v>
      </c>
    </row>
    <row r="5020" spans="1:5" x14ac:dyDescent="0.25">
      <c r="A5020" s="439"/>
      <c r="B5020" s="449">
        <v>104019</v>
      </c>
      <c r="C5020" s="439" t="s">
        <v>3253</v>
      </c>
      <c r="D5020" s="449" t="s">
        <v>60</v>
      </c>
      <c r="E5020" s="451">
        <v>0.2044</v>
      </c>
    </row>
    <row r="5021" spans="1:5" x14ac:dyDescent="0.25">
      <c r="A5021" s="439"/>
      <c r="B5021" s="449">
        <v>104017</v>
      </c>
      <c r="C5021" s="439" t="s">
        <v>3251</v>
      </c>
      <c r="D5021" s="449" t="s">
        <v>60</v>
      </c>
      <c r="E5021" s="451">
        <v>0.223</v>
      </c>
    </row>
    <row r="5022" spans="1:5" x14ac:dyDescent="0.25">
      <c r="A5022" s="439"/>
      <c r="B5022" s="449">
        <v>104020</v>
      </c>
      <c r="C5022" s="439" t="s">
        <v>3254</v>
      </c>
      <c r="D5022" s="449" t="s">
        <v>60</v>
      </c>
      <c r="E5022" s="451">
        <v>0.1004</v>
      </c>
    </row>
    <row r="5023" spans="1:5" x14ac:dyDescent="0.25">
      <c r="A5023" s="439"/>
      <c r="B5023" s="449">
        <v>104030</v>
      </c>
      <c r="C5023" s="439" t="s">
        <v>3261</v>
      </c>
      <c r="D5023" s="449" t="s">
        <v>60</v>
      </c>
      <c r="E5023" s="451">
        <v>0.17030000000000001</v>
      </c>
    </row>
    <row r="5024" spans="1:5" x14ac:dyDescent="0.25">
      <c r="A5024" s="439"/>
      <c r="B5024" s="449">
        <v>89694</v>
      </c>
      <c r="C5024" s="439" t="s">
        <v>13097</v>
      </c>
      <c r="D5024" s="449" t="s">
        <v>60</v>
      </c>
      <c r="E5024" s="451">
        <v>0.31169999999999998</v>
      </c>
    </row>
    <row r="5025" spans="1:5" x14ac:dyDescent="0.25">
      <c r="A5025" s="439"/>
      <c r="B5025" s="449">
        <v>89700</v>
      </c>
      <c r="C5025" s="439" t="s">
        <v>13098</v>
      </c>
      <c r="D5025" s="449" t="s">
        <v>60</v>
      </c>
      <c r="E5025" s="451">
        <v>0.30830000000000002</v>
      </c>
    </row>
    <row r="5026" spans="1:5" x14ac:dyDescent="0.25">
      <c r="A5026" s="439"/>
      <c r="B5026" s="449">
        <v>89703</v>
      </c>
      <c r="C5026" s="439" t="s">
        <v>2696</v>
      </c>
      <c r="D5026" s="449" t="s">
        <v>60</v>
      </c>
      <c r="E5026" s="451">
        <v>0.15709999999999999</v>
      </c>
    </row>
    <row r="5027" spans="1:5" x14ac:dyDescent="0.25">
      <c r="A5027" s="439"/>
      <c r="B5027" s="449">
        <v>89691</v>
      </c>
      <c r="C5027" s="439" t="s">
        <v>2688</v>
      </c>
      <c r="D5027" s="449" t="s">
        <v>60</v>
      </c>
      <c r="E5027" s="451">
        <v>0.47360000000000002</v>
      </c>
    </row>
    <row r="5028" spans="1:5" x14ac:dyDescent="0.25">
      <c r="A5028" s="439"/>
      <c r="B5028" s="449">
        <v>89765</v>
      </c>
      <c r="C5028" s="439" t="s">
        <v>2723</v>
      </c>
      <c r="D5028" s="449" t="s">
        <v>60</v>
      </c>
      <c r="E5028" s="451">
        <v>0.43020000000000003</v>
      </c>
    </row>
    <row r="5029" spans="1:5" x14ac:dyDescent="0.25">
      <c r="A5029" s="439"/>
      <c r="B5029" s="449">
        <v>89697</v>
      </c>
      <c r="C5029" s="439" t="s">
        <v>2692</v>
      </c>
      <c r="D5029" s="449" t="s">
        <v>60</v>
      </c>
      <c r="E5029" s="451">
        <v>0.45779999999999998</v>
      </c>
    </row>
    <row r="5030" spans="1:5" x14ac:dyDescent="0.25">
      <c r="A5030" s="439"/>
      <c r="B5030" s="449">
        <v>89844</v>
      </c>
      <c r="C5030" s="439" t="s">
        <v>13099</v>
      </c>
      <c r="D5030" s="449" t="s">
        <v>60</v>
      </c>
      <c r="E5030" s="451">
        <v>9.5200000000000007E-2</v>
      </c>
    </row>
    <row r="5031" spans="1:5" x14ac:dyDescent="0.25">
      <c r="A5031" s="439"/>
      <c r="B5031" s="449">
        <v>104022</v>
      </c>
      <c r="C5031" s="439" t="s">
        <v>13100</v>
      </c>
      <c r="D5031" s="449" t="s">
        <v>60</v>
      </c>
      <c r="E5031" s="451">
        <v>0.16120000000000001</v>
      </c>
    </row>
    <row r="5032" spans="1:5" x14ac:dyDescent="0.25">
      <c r="A5032" s="439"/>
      <c r="B5032" s="449">
        <v>89633</v>
      </c>
      <c r="C5032" s="439" t="s">
        <v>2397</v>
      </c>
      <c r="D5032" s="449" t="s">
        <v>73</v>
      </c>
      <c r="E5032" s="451">
        <v>0.47320000000000001</v>
      </c>
    </row>
    <row r="5033" spans="1:5" x14ac:dyDescent="0.25">
      <c r="A5033" s="439"/>
      <c r="B5033" s="449">
        <v>89716</v>
      </c>
      <c r="C5033" s="439" t="s">
        <v>2404</v>
      </c>
      <c r="D5033" s="449" t="s">
        <v>73</v>
      </c>
      <c r="E5033" s="451">
        <v>0.22850000000000001</v>
      </c>
    </row>
    <row r="5034" spans="1:5" x14ac:dyDescent="0.25">
      <c r="A5034" s="439"/>
      <c r="B5034" s="449">
        <v>89634</v>
      </c>
      <c r="C5034" s="439" t="s">
        <v>2398</v>
      </c>
      <c r="D5034" s="449" t="s">
        <v>73</v>
      </c>
      <c r="E5034" s="451">
        <v>0.41549999999999998</v>
      </c>
    </row>
    <row r="5035" spans="1:5" x14ac:dyDescent="0.25">
      <c r="A5035" s="439"/>
      <c r="B5035" s="449">
        <v>89717</v>
      </c>
      <c r="C5035" s="439" t="s">
        <v>2405</v>
      </c>
      <c r="D5035" s="449" t="s">
        <v>73</v>
      </c>
      <c r="E5035" s="451">
        <v>0.16869999999999999</v>
      </c>
    </row>
    <row r="5036" spans="1:5" x14ac:dyDescent="0.25">
      <c r="A5036" s="439"/>
      <c r="B5036" s="449">
        <v>89635</v>
      </c>
      <c r="C5036" s="439" t="s">
        <v>2399</v>
      </c>
      <c r="D5036" s="449" t="s">
        <v>73</v>
      </c>
      <c r="E5036" s="451">
        <v>0.32750000000000001</v>
      </c>
    </row>
    <row r="5037" spans="1:5" x14ac:dyDescent="0.25">
      <c r="A5037" s="439"/>
      <c r="B5037" s="449">
        <v>89770</v>
      </c>
      <c r="C5037" s="439" t="s">
        <v>13101</v>
      </c>
      <c r="D5037" s="449" t="s">
        <v>73</v>
      </c>
      <c r="E5037" s="451">
        <v>2.1700000000000001E-2</v>
      </c>
    </row>
    <row r="5038" spans="1:5" x14ac:dyDescent="0.25">
      <c r="A5038" s="439"/>
      <c r="B5038" s="449">
        <v>89718</v>
      </c>
      <c r="C5038" s="439" t="s">
        <v>13102</v>
      </c>
      <c r="D5038" s="449" t="s">
        <v>73</v>
      </c>
      <c r="E5038" s="451">
        <v>0.15479999999999999</v>
      </c>
    </row>
    <row r="5039" spans="1:5" x14ac:dyDescent="0.25">
      <c r="A5039" s="439"/>
      <c r="B5039" s="449">
        <v>89636</v>
      </c>
      <c r="C5039" s="439" t="s">
        <v>13103</v>
      </c>
      <c r="D5039" s="449" t="s">
        <v>73</v>
      </c>
      <c r="E5039" s="451">
        <v>0.30509999999999998</v>
      </c>
    </row>
    <row r="5040" spans="1:5" x14ac:dyDescent="0.25">
      <c r="A5040" s="439"/>
      <c r="B5040" s="449">
        <v>89771</v>
      </c>
      <c r="C5040" s="439" t="s">
        <v>13104</v>
      </c>
      <c r="D5040" s="449" t="s">
        <v>73</v>
      </c>
      <c r="E5040" s="451">
        <v>1.9400000000000001E-2</v>
      </c>
    </row>
    <row r="5041" spans="1:5" x14ac:dyDescent="0.25">
      <c r="A5041" s="439"/>
      <c r="B5041" s="449">
        <v>104021</v>
      </c>
      <c r="C5041" s="439" t="s">
        <v>2489</v>
      </c>
      <c r="D5041" s="449" t="s">
        <v>73</v>
      </c>
      <c r="E5041" s="451">
        <v>0.1361</v>
      </c>
    </row>
    <row r="5042" spans="1:5" x14ac:dyDescent="0.25">
      <c r="A5042" s="439"/>
      <c r="B5042" s="449">
        <v>89772</v>
      </c>
      <c r="C5042" s="439" t="s">
        <v>13105</v>
      </c>
      <c r="D5042" s="449" t="s">
        <v>73</v>
      </c>
      <c r="E5042" s="451">
        <v>1.66E-2</v>
      </c>
    </row>
    <row r="5043" spans="1:5" x14ac:dyDescent="0.25">
      <c r="A5043" s="439"/>
      <c r="B5043" s="449">
        <v>89773</v>
      </c>
      <c r="C5043" s="439" t="s">
        <v>13106</v>
      </c>
      <c r="D5043" s="449" t="s">
        <v>73</v>
      </c>
      <c r="E5043" s="451">
        <v>1.35E-2</v>
      </c>
    </row>
    <row r="5044" spans="1:5" x14ac:dyDescent="0.25">
      <c r="A5044" s="439"/>
      <c r="B5044" s="449">
        <v>89775</v>
      </c>
      <c r="C5044" s="439" t="s">
        <v>13107</v>
      </c>
      <c r="D5044" s="449" t="s">
        <v>73</v>
      </c>
      <c r="E5044" s="451">
        <v>1.04E-2</v>
      </c>
    </row>
    <row r="5045" spans="1:5" x14ac:dyDescent="0.25">
      <c r="A5045" s="439"/>
      <c r="B5045" s="449">
        <v>89767</v>
      </c>
      <c r="C5045" s="439" t="s">
        <v>2724</v>
      </c>
      <c r="D5045" s="449" t="s">
        <v>60</v>
      </c>
      <c r="E5045" s="451">
        <v>0.33800000000000002</v>
      </c>
    </row>
    <row r="5046" spans="1:5" x14ac:dyDescent="0.25">
      <c r="A5046" s="439"/>
      <c r="B5046" s="449">
        <v>89695</v>
      </c>
      <c r="C5046" s="439" t="s">
        <v>13108</v>
      </c>
      <c r="D5046" s="449" t="s">
        <v>60</v>
      </c>
      <c r="E5046" s="451">
        <v>0.37009999999999998</v>
      </c>
    </row>
    <row r="5047" spans="1:5" x14ac:dyDescent="0.25">
      <c r="A5047" s="439"/>
      <c r="B5047" s="449">
        <v>89702</v>
      </c>
      <c r="C5047" s="439" t="s">
        <v>13109</v>
      </c>
      <c r="D5047" s="449" t="s">
        <v>60</v>
      </c>
      <c r="E5047" s="451">
        <v>0.36349999999999999</v>
      </c>
    </row>
    <row r="5048" spans="1:5" x14ac:dyDescent="0.25">
      <c r="A5048" s="439"/>
      <c r="B5048" s="449">
        <v>89768</v>
      </c>
      <c r="C5048" s="439" t="s">
        <v>2725</v>
      </c>
      <c r="D5048" s="449" t="s">
        <v>60</v>
      </c>
      <c r="E5048" s="451">
        <v>0.34370000000000001</v>
      </c>
    </row>
    <row r="5049" spans="1:5" x14ac:dyDescent="0.25">
      <c r="A5049" s="439"/>
      <c r="B5049" s="449">
        <v>89842</v>
      </c>
      <c r="C5049" s="439" t="s">
        <v>13110</v>
      </c>
      <c r="D5049" s="449" t="s">
        <v>60</v>
      </c>
      <c r="E5049" s="451">
        <v>0.1027</v>
      </c>
    </row>
    <row r="5050" spans="1:5" x14ac:dyDescent="0.25">
      <c r="A5050" s="439"/>
      <c r="B5050" s="449">
        <v>89845</v>
      </c>
      <c r="C5050" s="439" t="s">
        <v>13111</v>
      </c>
      <c r="D5050" s="449" t="s">
        <v>60</v>
      </c>
      <c r="E5050" s="451">
        <v>7.5600000000000001E-2</v>
      </c>
    </row>
    <row r="5051" spans="1:5" x14ac:dyDescent="0.25">
      <c r="A5051" s="439"/>
      <c r="B5051" s="449">
        <v>89846</v>
      </c>
      <c r="C5051" s="439" t="s">
        <v>13112</v>
      </c>
      <c r="D5051" s="449" t="s">
        <v>60</v>
      </c>
      <c r="E5051" s="451">
        <v>4.6199999999999998E-2</v>
      </c>
    </row>
    <row r="5052" spans="1:5" x14ac:dyDescent="0.25">
      <c r="A5052" s="439"/>
      <c r="B5052" s="449">
        <v>89847</v>
      </c>
      <c r="C5052" s="439" t="s">
        <v>13113</v>
      </c>
      <c r="D5052" s="449" t="s">
        <v>60</v>
      </c>
      <c r="E5052" s="451">
        <v>4.65E-2</v>
      </c>
    </row>
    <row r="5053" spans="1:5" x14ac:dyDescent="0.25">
      <c r="A5053" s="439"/>
      <c r="B5053" s="449">
        <v>89705</v>
      </c>
      <c r="C5053" s="439" t="s">
        <v>13114</v>
      </c>
      <c r="D5053" s="449" t="s">
        <v>60</v>
      </c>
      <c r="E5053" s="451">
        <v>0.36940000000000001</v>
      </c>
    </row>
    <row r="5054" spans="1:5" x14ac:dyDescent="0.25">
      <c r="A5054" s="439"/>
      <c r="B5054" s="449">
        <v>89769</v>
      </c>
      <c r="C5054" s="439" t="s">
        <v>2726</v>
      </c>
      <c r="D5054" s="449" t="s">
        <v>60</v>
      </c>
      <c r="E5054" s="451">
        <v>0.17510000000000001</v>
      </c>
    </row>
    <row r="5055" spans="1:5" x14ac:dyDescent="0.25">
      <c r="A5055" s="439"/>
      <c r="B5055" s="449">
        <v>89706</v>
      </c>
      <c r="C5055" s="439" t="s">
        <v>13115</v>
      </c>
      <c r="D5055" s="449" t="s">
        <v>60</v>
      </c>
      <c r="E5055" s="451">
        <v>0.19170000000000001</v>
      </c>
    </row>
    <row r="5056" spans="1:5" x14ac:dyDescent="0.25">
      <c r="A5056" s="439"/>
      <c r="B5056" s="449">
        <v>89741</v>
      </c>
      <c r="C5056" s="439" t="s">
        <v>13116</v>
      </c>
      <c r="D5056" s="449" t="s">
        <v>60</v>
      </c>
      <c r="E5056" s="451">
        <v>0.15</v>
      </c>
    </row>
    <row r="5057" spans="1:5" x14ac:dyDescent="0.25">
      <c r="A5057" s="439"/>
      <c r="B5057" s="449">
        <v>89757</v>
      </c>
      <c r="C5057" s="439" t="s">
        <v>13117</v>
      </c>
      <c r="D5057" s="449" t="s">
        <v>60</v>
      </c>
      <c r="E5057" s="451">
        <v>0.1351</v>
      </c>
    </row>
    <row r="5058" spans="1:5" x14ac:dyDescent="0.25">
      <c r="A5058" s="439"/>
      <c r="B5058" s="449">
        <v>104027</v>
      </c>
      <c r="C5058" s="439" t="s">
        <v>13118</v>
      </c>
      <c r="D5058" s="449" t="s">
        <v>60</v>
      </c>
      <c r="E5058" s="451">
        <v>8.6800000000000002E-2</v>
      </c>
    </row>
    <row r="5059" spans="1:5" x14ac:dyDescent="0.25">
      <c r="A5059" s="439"/>
      <c r="B5059" s="449">
        <v>89837</v>
      </c>
      <c r="C5059" s="439" t="s">
        <v>13119</v>
      </c>
      <c r="D5059" s="449" t="s">
        <v>60</v>
      </c>
      <c r="E5059" s="451">
        <v>2.76E-2</v>
      </c>
    </row>
    <row r="5060" spans="1:5" x14ac:dyDescent="0.25">
      <c r="A5060" s="439"/>
      <c r="B5060" s="449">
        <v>89839</v>
      </c>
      <c r="C5060" s="439" t="s">
        <v>13120</v>
      </c>
      <c r="D5060" s="449" t="s">
        <v>60</v>
      </c>
      <c r="E5060" s="451">
        <v>2.8199999999999999E-2</v>
      </c>
    </row>
    <row r="5061" spans="1:5" x14ac:dyDescent="0.25">
      <c r="A5061" s="439"/>
      <c r="B5061" s="449">
        <v>89841</v>
      </c>
      <c r="C5061" s="439" t="s">
        <v>13121</v>
      </c>
      <c r="D5061" s="449" t="s">
        <v>60</v>
      </c>
      <c r="E5061" s="451">
        <v>2.24E-2</v>
      </c>
    </row>
    <row r="5062" spans="1:5" x14ac:dyDescent="0.25">
      <c r="A5062" s="439"/>
      <c r="B5062" s="449">
        <v>89654</v>
      </c>
      <c r="C5062" s="439" t="s">
        <v>13122</v>
      </c>
      <c r="D5062" s="449" t="s">
        <v>60</v>
      </c>
      <c r="E5062" s="451">
        <v>0.15160000000000001</v>
      </c>
    </row>
    <row r="5063" spans="1:5" x14ac:dyDescent="0.25">
      <c r="A5063" s="439"/>
      <c r="B5063" s="449">
        <v>89661</v>
      </c>
      <c r="C5063" s="439" t="s">
        <v>13123</v>
      </c>
      <c r="D5063" s="449" t="s">
        <v>60</v>
      </c>
      <c r="E5063" s="451">
        <v>0.1648</v>
      </c>
    </row>
    <row r="5064" spans="1:5" x14ac:dyDescent="0.25">
      <c r="A5064" s="439"/>
      <c r="B5064" s="449">
        <v>89674</v>
      </c>
      <c r="C5064" s="439" t="s">
        <v>13124</v>
      </c>
      <c r="D5064" s="449" t="s">
        <v>60</v>
      </c>
      <c r="E5064" s="451">
        <v>0.14899999999999999</v>
      </c>
    </row>
    <row r="5065" spans="1:5" x14ac:dyDescent="0.25">
      <c r="A5065" s="439"/>
      <c r="B5065" s="449">
        <v>89816</v>
      </c>
      <c r="C5065" s="439" t="s">
        <v>13125</v>
      </c>
      <c r="D5065" s="449" t="s">
        <v>60</v>
      </c>
      <c r="E5065" s="451">
        <v>6.1800000000000001E-2</v>
      </c>
    </row>
    <row r="5066" spans="1:5" x14ac:dyDescent="0.25">
      <c r="A5066" s="439"/>
      <c r="B5066" s="449">
        <v>89762</v>
      </c>
      <c r="C5066" s="439" t="s">
        <v>2721</v>
      </c>
      <c r="D5066" s="449" t="s">
        <v>60</v>
      </c>
      <c r="E5066" s="451">
        <v>0.10879999999999999</v>
      </c>
    </row>
    <row r="5067" spans="1:5" x14ac:dyDescent="0.25">
      <c r="A5067" s="439"/>
      <c r="B5067" s="449">
        <v>89684</v>
      </c>
      <c r="C5067" s="439" t="s">
        <v>13126</v>
      </c>
      <c r="D5067" s="449" t="s">
        <v>60</v>
      </c>
      <c r="E5067" s="451">
        <v>0.1202</v>
      </c>
    </row>
    <row r="5068" spans="1:5" x14ac:dyDescent="0.25">
      <c r="A5068" s="439"/>
      <c r="B5068" s="449">
        <v>89828</v>
      </c>
      <c r="C5068" s="439" t="s">
        <v>13127</v>
      </c>
      <c r="D5068" s="449" t="s">
        <v>60</v>
      </c>
      <c r="E5068" s="451">
        <v>4.9299999999999997E-2</v>
      </c>
    </row>
    <row r="5069" spans="1:5" x14ac:dyDescent="0.25">
      <c r="A5069" s="439"/>
      <c r="B5069" s="449">
        <v>89546</v>
      </c>
      <c r="C5069" s="439" t="s">
        <v>2605</v>
      </c>
      <c r="D5069" s="449" t="s">
        <v>60</v>
      </c>
      <c r="E5069" s="451">
        <v>0.14929999999999999</v>
      </c>
    </row>
    <row r="5070" spans="1:5" x14ac:dyDescent="0.25">
      <c r="A5070" s="439"/>
      <c r="B5070" s="449">
        <v>89482</v>
      </c>
      <c r="C5070" s="439" t="s">
        <v>3458</v>
      </c>
      <c r="D5070" s="449" t="s">
        <v>60</v>
      </c>
      <c r="E5070" s="451">
        <v>0.247</v>
      </c>
    </row>
    <row r="5071" spans="1:5" x14ac:dyDescent="0.25">
      <c r="A5071" s="439"/>
      <c r="B5071" s="449">
        <v>89491</v>
      </c>
      <c r="C5071" s="439" t="s">
        <v>3459</v>
      </c>
      <c r="D5071" s="449" t="s">
        <v>60</v>
      </c>
      <c r="E5071" s="451">
        <v>0.15029999999999999</v>
      </c>
    </row>
    <row r="5072" spans="1:5" x14ac:dyDescent="0.25">
      <c r="A5072" s="439"/>
      <c r="B5072" s="449">
        <v>104178</v>
      </c>
      <c r="C5072" s="439" t="s">
        <v>3274</v>
      </c>
      <c r="D5072" s="449" t="s">
        <v>60</v>
      </c>
      <c r="E5072" s="451">
        <v>0.1384</v>
      </c>
    </row>
    <row r="5073" spans="1:5" x14ac:dyDescent="0.25">
      <c r="A5073" s="439"/>
      <c r="B5073" s="449">
        <v>104179</v>
      </c>
      <c r="C5073" s="439" t="s">
        <v>3275</v>
      </c>
      <c r="D5073" s="449" t="s">
        <v>60</v>
      </c>
      <c r="E5073" s="451">
        <v>4.7699999999999999E-2</v>
      </c>
    </row>
    <row r="5074" spans="1:5" x14ac:dyDescent="0.25">
      <c r="A5074" s="439"/>
      <c r="B5074" s="449">
        <v>89587</v>
      </c>
      <c r="C5074" s="439" t="s">
        <v>2634</v>
      </c>
      <c r="D5074" s="449" t="s">
        <v>60</v>
      </c>
      <c r="E5074" s="451">
        <v>0.25769999999999998</v>
      </c>
    </row>
    <row r="5075" spans="1:5" x14ac:dyDescent="0.25">
      <c r="A5075" s="439"/>
      <c r="B5075" s="449">
        <v>89535</v>
      </c>
      <c r="C5075" s="439" t="s">
        <v>2599</v>
      </c>
      <c r="D5075" s="449" t="s">
        <v>60</v>
      </c>
      <c r="E5075" s="451">
        <v>0.1406</v>
      </c>
    </row>
    <row r="5076" spans="1:5" x14ac:dyDescent="0.25">
      <c r="A5076" s="439"/>
      <c r="B5076" s="449">
        <v>89592</v>
      </c>
      <c r="C5076" s="439" t="s">
        <v>2637</v>
      </c>
      <c r="D5076" s="449" t="s">
        <v>60</v>
      </c>
      <c r="E5076" s="451">
        <v>0.1386</v>
      </c>
    </row>
    <row r="5077" spans="1:5" x14ac:dyDescent="0.25">
      <c r="A5077" s="439"/>
      <c r="B5077" s="449">
        <v>104169</v>
      </c>
      <c r="C5077" s="439" t="s">
        <v>3265</v>
      </c>
      <c r="D5077" s="449" t="s">
        <v>60</v>
      </c>
      <c r="E5077" s="451">
        <v>8.1500000000000003E-2</v>
      </c>
    </row>
    <row r="5078" spans="1:5" x14ac:dyDescent="0.25">
      <c r="A5078" s="439"/>
      <c r="B5078" s="449">
        <v>89583</v>
      </c>
      <c r="C5078" s="439" t="s">
        <v>2631</v>
      </c>
      <c r="D5078" s="449" t="s">
        <v>60</v>
      </c>
      <c r="E5078" s="451">
        <v>0.18840000000000001</v>
      </c>
    </row>
    <row r="5079" spans="1:5" x14ac:dyDescent="0.25">
      <c r="A5079" s="439"/>
      <c r="B5079" s="449">
        <v>89526</v>
      </c>
      <c r="C5079" s="439" t="s">
        <v>2592</v>
      </c>
      <c r="D5079" s="449" t="s">
        <v>60</v>
      </c>
      <c r="E5079" s="451">
        <v>0.11169999999999999</v>
      </c>
    </row>
    <row r="5080" spans="1:5" x14ac:dyDescent="0.25">
      <c r="A5080" s="439"/>
      <c r="B5080" s="449">
        <v>95695</v>
      </c>
      <c r="C5080" s="439" t="s">
        <v>3003</v>
      </c>
      <c r="D5080" s="449" t="s">
        <v>60</v>
      </c>
      <c r="E5080" s="451">
        <v>0.20930000000000001</v>
      </c>
    </row>
    <row r="5081" spans="1:5" x14ac:dyDescent="0.25">
      <c r="A5081" s="439"/>
      <c r="B5081" s="449">
        <v>95694</v>
      </c>
      <c r="C5081" s="439" t="s">
        <v>3002</v>
      </c>
      <c r="D5081" s="449" t="s">
        <v>60</v>
      </c>
      <c r="E5081" s="451">
        <v>0.111</v>
      </c>
    </row>
    <row r="5082" spans="1:5" x14ac:dyDescent="0.25">
      <c r="A5082" s="439"/>
      <c r="B5082" s="449">
        <v>89585</v>
      </c>
      <c r="C5082" s="439" t="s">
        <v>2633</v>
      </c>
      <c r="D5082" s="449" t="s">
        <v>60</v>
      </c>
      <c r="E5082" s="451">
        <v>0.28489999999999999</v>
      </c>
    </row>
    <row r="5083" spans="1:5" x14ac:dyDescent="0.25">
      <c r="A5083" s="439"/>
      <c r="B5083" s="449">
        <v>89531</v>
      </c>
      <c r="C5083" s="439" t="s">
        <v>2597</v>
      </c>
      <c r="D5083" s="449" t="s">
        <v>60</v>
      </c>
      <c r="E5083" s="451">
        <v>0.15809999999999999</v>
      </c>
    </row>
    <row r="5084" spans="1:5" x14ac:dyDescent="0.25">
      <c r="A5084" s="439"/>
      <c r="B5084" s="449">
        <v>89591</v>
      </c>
      <c r="C5084" s="439" t="s">
        <v>2636</v>
      </c>
      <c r="D5084" s="449" t="s">
        <v>60</v>
      </c>
      <c r="E5084" s="451">
        <v>0.1704</v>
      </c>
    </row>
    <row r="5085" spans="1:5" x14ac:dyDescent="0.25">
      <c r="A5085" s="439"/>
      <c r="B5085" s="449">
        <v>104168</v>
      </c>
      <c r="C5085" s="439" t="s">
        <v>3264</v>
      </c>
      <c r="D5085" s="449" t="s">
        <v>60</v>
      </c>
      <c r="E5085" s="451">
        <v>0.1018</v>
      </c>
    </row>
    <row r="5086" spans="1:5" x14ac:dyDescent="0.25">
      <c r="A5086" s="439"/>
      <c r="B5086" s="449">
        <v>89516</v>
      </c>
      <c r="C5086" s="439" t="s">
        <v>2582</v>
      </c>
      <c r="D5086" s="449" t="s">
        <v>60</v>
      </c>
      <c r="E5086" s="451">
        <v>0.25729999999999997</v>
      </c>
    </row>
    <row r="5087" spans="1:5" x14ac:dyDescent="0.25">
      <c r="A5087" s="439"/>
      <c r="B5087" s="449">
        <v>89520</v>
      </c>
      <c r="C5087" s="439" t="s">
        <v>2586</v>
      </c>
      <c r="D5087" s="449" t="s">
        <v>60</v>
      </c>
      <c r="E5087" s="451">
        <v>0.18079999999999999</v>
      </c>
    </row>
    <row r="5088" spans="1:5" x14ac:dyDescent="0.25">
      <c r="A5088" s="439"/>
      <c r="B5088" s="449">
        <v>89582</v>
      </c>
      <c r="C5088" s="439" t="s">
        <v>2630</v>
      </c>
      <c r="D5088" s="449" t="s">
        <v>60</v>
      </c>
      <c r="E5088" s="451">
        <v>0.23860000000000001</v>
      </c>
    </row>
    <row r="5089" spans="1:5" x14ac:dyDescent="0.25">
      <c r="A5089" s="439"/>
      <c r="B5089" s="449">
        <v>89524</v>
      </c>
      <c r="C5089" s="439" t="s">
        <v>2590</v>
      </c>
      <c r="D5089" s="449" t="s">
        <v>60</v>
      </c>
      <c r="E5089" s="451">
        <v>0.14510000000000001</v>
      </c>
    </row>
    <row r="5090" spans="1:5" x14ac:dyDescent="0.25">
      <c r="A5090" s="439"/>
      <c r="B5090" s="449">
        <v>89584</v>
      </c>
      <c r="C5090" s="439" t="s">
        <v>2632</v>
      </c>
      <c r="D5090" s="449" t="s">
        <v>60</v>
      </c>
      <c r="E5090" s="451">
        <v>0.29220000000000002</v>
      </c>
    </row>
    <row r="5091" spans="1:5" x14ac:dyDescent="0.25">
      <c r="A5091" s="439"/>
      <c r="B5091" s="449">
        <v>89529</v>
      </c>
      <c r="C5091" s="439" t="s">
        <v>2595</v>
      </c>
      <c r="D5091" s="449" t="s">
        <v>60</v>
      </c>
      <c r="E5091" s="451">
        <v>0.16289999999999999</v>
      </c>
    </row>
    <row r="5092" spans="1:5" x14ac:dyDescent="0.25">
      <c r="A5092" s="439"/>
      <c r="B5092" s="449">
        <v>89590</v>
      </c>
      <c r="C5092" s="439" t="s">
        <v>2635</v>
      </c>
      <c r="D5092" s="449" t="s">
        <v>60</v>
      </c>
      <c r="E5092" s="451">
        <v>0.16600000000000001</v>
      </c>
    </row>
    <row r="5093" spans="1:5" x14ac:dyDescent="0.25">
      <c r="A5093" s="439"/>
      <c r="B5093" s="449">
        <v>104167</v>
      </c>
      <c r="C5093" s="439" t="s">
        <v>3263</v>
      </c>
      <c r="D5093" s="449" t="s">
        <v>60</v>
      </c>
      <c r="E5093" s="451">
        <v>9.9000000000000005E-2</v>
      </c>
    </row>
    <row r="5094" spans="1:5" x14ac:dyDescent="0.25">
      <c r="A5094" s="439"/>
      <c r="B5094" s="449">
        <v>89514</v>
      </c>
      <c r="C5094" s="439" t="s">
        <v>2580</v>
      </c>
      <c r="D5094" s="449" t="s">
        <v>60</v>
      </c>
      <c r="E5094" s="451">
        <v>0.26</v>
      </c>
    </row>
    <row r="5095" spans="1:5" x14ac:dyDescent="0.25">
      <c r="A5095" s="439"/>
      <c r="B5095" s="449">
        <v>89518</v>
      </c>
      <c r="C5095" s="439" t="s">
        <v>2584</v>
      </c>
      <c r="D5095" s="449" t="s">
        <v>60</v>
      </c>
      <c r="E5095" s="451">
        <v>0.19020000000000001</v>
      </c>
    </row>
    <row r="5096" spans="1:5" x14ac:dyDescent="0.25">
      <c r="A5096" s="439"/>
      <c r="B5096" s="449">
        <v>89581</v>
      </c>
      <c r="C5096" s="439" t="s">
        <v>2629</v>
      </c>
      <c r="D5096" s="449" t="s">
        <v>60</v>
      </c>
      <c r="E5096" s="451">
        <v>0.24210000000000001</v>
      </c>
    </row>
    <row r="5097" spans="1:5" x14ac:dyDescent="0.25">
      <c r="A5097" s="439"/>
      <c r="B5097" s="449">
        <v>89522</v>
      </c>
      <c r="C5097" s="439" t="s">
        <v>2588</v>
      </c>
      <c r="D5097" s="449" t="s">
        <v>60</v>
      </c>
      <c r="E5097" s="451">
        <v>0.14749999999999999</v>
      </c>
    </row>
    <row r="5098" spans="1:5" x14ac:dyDescent="0.25">
      <c r="A5098" s="439"/>
      <c r="B5098" s="449">
        <v>89574</v>
      </c>
      <c r="C5098" s="439" t="s">
        <v>2626</v>
      </c>
      <c r="D5098" s="449" t="s">
        <v>60</v>
      </c>
      <c r="E5098" s="451">
        <v>7.5999999999999998E-2</v>
      </c>
    </row>
    <row r="5099" spans="1:5" x14ac:dyDescent="0.25">
      <c r="A5099" s="439"/>
      <c r="B5099" s="449">
        <v>89690</v>
      </c>
      <c r="C5099" s="439" t="s">
        <v>2687</v>
      </c>
      <c r="D5099" s="449" t="s">
        <v>60</v>
      </c>
      <c r="E5099" s="451">
        <v>0.18820000000000001</v>
      </c>
    </row>
    <row r="5100" spans="1:5" x14ac:dyDescent="0.25">
      <c r="A5100" s="439"/>
      <c r="B5100" s="449">
        <v>89567</v>
      </c>
      <c r="C5100" s="439" t="s">
        <v>2621</v>
      </c>
      <c r="D5100" s="449" t="s">
        <v>60</v>
      </c>
      <c r="E5100" s="451">
        <v>9.8599999999999993E-2</v>
      </c>
    </row>
    <row r="5101" spans="1:5" x14ac:dyDescent="0.25">
      <c r="A5101" s="439"/>
      <c r="B5101" s="449">
        <v>89692</v>
      </c>
      <c r="C5101" s="439" t="s">
        <v>2689</v>
      </c>
      <c r="D5101" s="449" t="s">
        <v>60</v>
      </c>
      <c r="E5101" s="451">
        <v>0.14480000000000001</v>
      </c>
    </row>
    <row r="5102" spans="1:5" x14ac:dyDescent="0.25">
      <c r="A5102" s="439"/>
      <c r="B5102" s="449">
        <v>89569</v>
      </c>
      <c r="C5102" s="439" t="s">
        <v>2623</v>
      </c>
      <c r="D5102" s="449" t="s">
        <v>60</v>
      </c>
      <c r="E5102" s="451">
        <v>7.6399999999999996E-2</v>
      </c>
    </row>
    <row r="5103" spans="1:5" x14ac:dyDescent="0.25">
      <c r="A5103" s="439"/>
      <c r="B5103" s="449">
        <v>89699</v>
      </c>
      <c r="C5103" s="439" t="s">
        <v>2694</v>
      </c>
      <c r="D5103" s="449" t="s">
        <v>60</v>
      </c>
      <c r="E5103" s="451">
        <v>0.12509999999999999</v>
      </c>
    </row>
    <row r="5104" spans="1:5" x14ac:dyDescent="0.25">
      <c r="A5104" s="439"/>
      <c r="B5104" s="449">
        <v>104174</v>
      </c>
      <c r="C5104" s="439" t="s">
        <v>3270</v>
      </c>
      <c r="D5104" s="449" t="s">
        <v>60</v>
      </c>
      <c r="E5104" s="451">
        <v>7.7600000000000002E-2</v>
      </c>
    </row>
    <row r="5105" spans="1:5" x14ac:dyDescent="0.25">
      <c r="A5105" s="439"/>
      <c r="B5105" s="449">
        <v>89698</v>
      </c>
      <c r="C5105" s="439" t="s">
        <v>2693</v>
      </c>
      <c r="D5105" s="449" t="s">
        <v>60</v>
      </c>
      <c r="E5105" s="451">
        <v>0.10979999999999999</v>
      </c>
    </row>
    <row r="5106" spans="1:5" x14ac:dyDescent="0.25">
      <c r="A5106" s="439"/>
      <c r="B5106" s="449">
        <v>104176</v>
      </c>
      <c r="C5106" s="439" t="s">
        <v>3272</v>
      </c>
      <c r="D5106" s="449" t="s">
        <v>60</v>
      </c>
      <c r="E5106" s="451">
        <v>6.3700000000000007E-2</v>
      </c>
    </row>
    <row r="5107" spans="1:5" x14ac:dyDescent="0.25">
      <c r="A5107" s="439"/>
      <c r="B5107" s="449">
        <v>89561</v>
      </c>
      <c r="C5107" s="439" t="s">
        <v>2616</v>
      </c>
      <c r="D5107" s="449" t="s">
        <v>60</v>
      </c>
      <c r="E5107" s="451">
        <v>0.1933</v>
      </c>
    </row>
    <row r="5108" spans="1:5" x14ac:dyDescent="0.25">
      <c r="A5108" s="439"/>
      <c r="B5108" s="449">
        <v>89563</v>
      </c>
      <c r="C5108" s="439" t="s">
        <v>2618</v>
      </c>
      <c r="D5108" s="449" t="s">
        <v>60</v>
      </c>
      <c r="E5108" s="451">
        <v>0.1084</v>
      </c>
    </row>
    <row r="5109" spans="1:5" x14ac:dyDescent="0.25">
      <c r="A5109" s="439"/>
      <c r="B5109" s="449">
        <v>89685</v>
      </c>
      <c r="C5109" s="439" t="s">
        <v>2685</v>
      </c>
      <c r="D5109" s="449" t="s">
        <v>60</v>
      </c>
      <c r="E5109" s="451">
        <v>0.17599999999999999</v>
      </c>
    </row>
    <row r="5110" spans="1:5" x14ac:dyDescent="0.25">
      <c r="A5110" s="439"/>
      <c r="B5110" s="449">
        <v>89565</v>
      </c>
      <c r="C5110" s="439" t="s">
        <v>2619</v>
      </c>
      <c r="D5110" s="449" t="s">
        <v>60</v>
      </c>
      <c r="E5110" s="451">
        <v>0.1037</v>
      </c>
    </row>
    <row r="5111" spans="1:5" x14ac:dyDescent="0.25">
      <c r="A5111" s="439"/>
      <c r="B5111" s="449">
        <v>89671</v>
      </c>
      <c r="C5111" s="439" t="s">
        <v>2678</v>
      </c>
      <c r="D5111" s="449" t="s">
        <v>60</v>
      </c>
      <c r="E5111" s="451">
        <v>0.1893</v>
      </c>
    </row>
    <row r="5112" spans="1:5" x14ac:dyDescent="0.25">
      <c r="A5112" s="439"/>
      <c r="B5112" s="449">
        <v>89556</v>
      </c>
      <c r="C5112" s="439" t="s">
        <v>2612</v>
      </c>
      <c r="D5112" s="449" t="s">
        <v>60</v>
      </c>
      <c r="E5112" s="451">
        <v>9.9199999999999997E-2</v>
      </c>
    </row>
    <row r="5113" spans="1:5" x14ac:dyDescent="0.25">
      <c r="A5113" s="439"/>
      <c r="B5113" s="449">
        <v>89679</v>
      </c>
      <c r="C5113" s="439" t="s">
        <v>2682</v>
      </c>
      <c r="D5113" s="449" t="s">
        <v>60</v>
      </c>
      <c r="E5113" s="451">
        <v>0.11940000000000001</v>
      </c>
    </row>
    <row r="5114" spans="1:5" x14ac:dyDescent="0.25">
      <c r="A5114" s="439"/>
      <c r="B5114" s="449">
        <v>104171</v>
      </c>
      <c r="C5114" s="439" t="s">
        <v>3267</v>
      </c>
      <c r="D5114" s="449" t="s">
        <v>60</v>
      </c>
      <c r="E5114" s="451">
        <v>8.2100000000000006E-2</v>
      </c>
    </row>
    <row r="5115" spans="1:5" x14ac:dyDescent="0.25">
      <c r="A5115" s="439"/>
      <c r="B5115" s="449">
        <v>89600</v>
      </c>
      <c r="C5115" s="439" t="s">
        <v>2641</v>
      </c>
      <c r="D5115" s="449" t="s">
        <v>60</v>
      </c>
      <c r="E5115" s="451">
        <v>0.21310000000000001</v>
      </c>
    </row>
    <row r="5116" spans="1:5" x14ac:dyDescent="0.25">
      <c r="A5116" s="439"/>
      <c r="B5116" s="449">
        <v>89548</v>
      </c>
      <c r="C5116" s="439" t="s">
        <v>2607</v>
      </c>
      <c r="D5116" s="449" t="s">
        <v>60</v>
      </c>
      <c r="E5116" s="451">
        <v>0.12790000000000001</v>
      </c>
    </row>
    <row r="5117" spans="1:5" x14ac:dyDescent="0.25">
      <c r="A5117" s="439"/>
      <c r="B5117" s="449">
        <v>89669</v>
      </c>
      <c r="C5117" s="439" t="s">
        <v>2677</v>
      </c>
      <c r="D5117" s="449" t="s">
        <v>60</v>
      </c>
      <c r="E5117" s="451">
        <v>0.25380000000000003</v>
      </c>
    </row>
    <row r="5118" spans="1:5" x14ac:dyDescent="0.25">
      <c r="A5118" s="439"/>
      <c r="B5118" s="449">
        <v>89554</v>
      </c>
      <c r="C5118" s="439" t="s">
        <v>2611</v>
      </c>
      <c r="D5118" s="449" t="s">
        <v>60</v>
      </c>
      <c r="E5118" s="451">
        <v>0.1384</v>
      </c>
    </row>
    <row r="5119" spans="1:5" x14ac:dyDescent="0.25">
      <c r="A5119" s="439"/>
      <c r="B5119" s="449">
        <v>89677</v>
      </c>
      <c r="C5119" s="439" t="s">
        <v>2681</v>
      </c>
      <c r="D5119" s="449" t="s">
        <v>60</v>
      </c>
      <c r="E5119" s="451">
        <v>0.18970000000000001</v>
      </c>
    </row>
    <row r="5120" spans="1:5" x14ac:dyDescent="0.25">
      <c r="A5120" s="439"/>
      <c r="B5120" s="449">
        <v>104170</v>
      </c>
      <c r="C5120" s="439" t="s">
        <v>3266</v>
      </c>
      <c r="D5120" s="449" t="s">
        <v>60</v>
      </c>
      <c r="E5120" s="451">
        <v>0.11459999999999999</v>
      </c>
    </row>
    <row r="5121" spans="1:5" x14ac:dyDescent="0.25">
      <c r="A5121" s="439"/>
      <c r="B5121" s="449">
        <v>89544</v>
      </c>
      <c r="C5121" s="439" t="s">
        <v>2603</v>
      </c>
      <c r="D5121" s="449" t="s">
        <v>60</v>
      </c>
      <c r="E5121" s="451">
        <v>0.16619999999999999</v>
      </c>
    </row>
    <row r="5122" spans="1:5" x14ac:dyDescent="0.25">
      <c r="A5122" s="439"/>
      <c r="B5122" s="449">
        <v>89545</v>
      </c>
      <c r="C5122" s="439" t="s">
        <v>2604</v>
      </c>
      <c r="D5122" s="449" t="s">
        <v>60</v>
      </c>
      <c r="E5122" s="451">
        <v>0.1105</v>
      </c>
    </row>
    <row r="5123" spans="1:5" x14ac:dyDescent="0.25">
      <c r="A5123" s="439"/>
      <c r="B5123" s="449">
        <v>89599</v>
      </c>
      <c r="C5123" s="439" t="s">
        <v>2640</v>
      </c>
      <c r="D5123" s="449" t="s">
        <v>60</v>
      </c>
      <c r="E5123" s="451">
        <v>0.2135</v>
      </c>
    </row>
    <row r="5124" spans="1:5" x14ac:dyDescent="0.25">
      <c r="A5124" s="439"/>
      <c r="B5124" s="449">
        <v>89547</v>
      </c>
      <c r="C5124" s="439" t="s">
        <v>2606</v>
      </c>
      <c r="D5124" s="449" t="s">
        <v>60</v>
      </c>
      <c r="E5124" s="451">
        <v>0.1283</v>
      </c>
    </row>
    <row r="5125" spans="1:5" x14ac:dyDescent="0.25">
      <c r="A5125" s="439"/>
      <c r="B5125" s="449">
        <v>89495</v>
      </c>
      <c r="C5125" s="439" t="s">
        <v>3460</v>
      </c>
      <c r="D5125" s="449" t="s">
        <v>60</v>
      </c>
      <c r="E5125" s="451">
        <v>0.27779999999999999</v>
      </c>
    </row>
    <row r="5126" spans="1:5" x14ac:dyDescent="0.25">
      <c r="A5126" s="439"/>
      <c r="B5126" s="449">
        <v>89673</v>
      </c>
      <c r="C5126" s="439" t="s">
        <v>2679</v>
      </c>
      <c r="D5126" s="449" t="s">
        <v>60</v>
      </c>
      <c r="E5126" s="451">
        <v>0.19639999999999999</v>
      </c>
    </row>
    <row r="5127" spans="1:5" x14ac:dyDescent="0.25">
      <c r="A5127" s="439"/>
      <c r="B5127" s="449">
        <v>89557</v>
      </c>
      <c r="C5127" s="439" t="s">
        <v>2613</v>
      </c>
      <c r="D5127" s="449" t="s">
        <v>60</v>
      </c>
      <c r="E5127" s="451">
        <v>0.1085</v>
      </c>
    </row>
    <row r="5128" spans="1:5" x14ac:dyDescent="0.25">
      <c r="A5128" s="439"/>
      <c r="B5128" s="449">
        <v>89681</v>
      </c>
      <c r="C5128" s="439" t="s">
        <v>2683</v>
      </c>
      <c r="D5128" s="449" t="s">
        <v>60</v>
      </c>
      <c r="E5128" s="451">
        <v>0.12889999999999999</v>
      </c>
    </row>
    <row r="5129" spans="1:5" x14ac:dyDescent="0.25">
      <c r="A5129" s="439"/>
      <c r="B5129" s="449">
        <v>104173</v>
      </c>
      <c r="C5129" s="439" t="s">
        <v>3269</v>
      </c>
      <c r="D5129" s="449" t="s">
        <v>60</v>
      </c>
      <c r="E5129" s="451">
        <v>8.3099999999999993E-2</v>
      </c>
    </row>
    <row r="5130" spans="1:5" x14ac:dyDescent="0.25">
      <c r="A5130" s="439"/>
      <c r="B5130" s="449">
        <v>89549</v>
      </c>
      <c r="C5130" s="439" t="s">
        <v>2608</v>
      </c>
      <c r="D5130" s="449" t="s">
        <v>60</v>
      </c>
      <c r="E5130" s="451">
        <v>0.1273</v>
      </c>
    </row>
    <row r="5131" spans="1:5" x14ac:dyDescent="0.25">
      <c r="A5131" s="439"/>
      <c r="B5131" s="449">
        <v>89578</v>
      </c>
      <c r="C5131" s="439" t="s">
        <v>2395</v>
      </c>
      <c r="D5131" s="449" t="s">
        <v>73</v>
      </c>
      <c r="E5131" s="451">
        <v>0.1012</v>
      </c>
    </row>
    <row r="5132" spans="1:5" x14ac:dyDescent="0.25">
      <c r="A5132" s="439"/>
      <c r="B5132" s="449">
        <v>89512</v>
      </c>
      <c r="C5132" s="439" t="s">
        <v>2393</v>
      </c>
      <c r="D5132" s="449" t="s">
        <v>73</v>
      </c>
      <c r="E5132" s="451">
        <v>0.37540000000000001</v>
      </c>
    </row>
    <row r="5133" spans="1:5" x14ac:dyDescent="0.25">
      <c r="A5133" s="439"/>
      <c r="B5133" s="449">
        <v>89580</v>
      </c>
      <c r="C5133" s="439" t="s">
        <v>2396</v>
      </c>
      <c r="D5133" s="449" t="s">
        <v>73</v>
      </c>
      <c r="E5133" s="451">
        <v>8.4599999999999995E-2</v>
      </c>
    </row>
    <row r="5134" spans="1:5" x14ac:dyDescent="0.25">
      <c r="A5134" s="439"/>
      <c r="B5134" s="449">
        <v>104166</v>
      </c>
      <c r="C5134" s="439" t="s">
        <v>2490</v>
      </c>
      <c r="D5134" s="449" t="s">
        <v>73</v>
      </c>
      <c r="E5134" s="451">
        <v>0.152</v>
      </c>
    </row>
    <row r="5135" spans="1:5" x14ac:dyDescent="0.25">
      <c r="A5135" s="439"/>
      <c r="B5135" s="449">
        <v>89508</v>
      </c>
      <c r="C5135" s="439" t="s">
        <v>2390</v>
      </c>
      <c r="D5135" s="449" t="s">
        <v>73</v>
      </c>
      <c r="E5135" s="451">
        <v>0.40560000000000002</v>
      </c>
    </row>
    <row r="5136" spans="1:5" x14ac:dyDescent="0.25">
      <c r="A5136" s="439"/>
      <c r="B5136" s="449">
        <v>89509</v>
      </c>
      <c r="C5136" s="439" t="s">
        <v>2391</v>
      </c>
      <c r="D5136" s="449" t="s">
        <v>73</v>
      </c>
      <c r="E5136" s="451">
        <v>0.38279999999999997</v>
      </c>
    </row>
    <row r="5137" spans="1:5" x14ac:dyDescent="0.25">
      <c r="A5137" s="439"/>
      <c r="B5137" s="449">
        <v>89576</v>
      </c>
      <c r="C5137" s="439" t="s">
        <v>2394</v>
      </c>
      <c r="D5137" s="449" t="s">
        <v>73</v>
      </c>
      <c r="E5137" s="451">
        <v>7.9600000000000004E-2</v>
      </c>
    </row>
    <row r="5138" spans="1:5" x14ac:dyDescent="0.25">
      <c r="A5138" s="439"/>
      <c r="B5138" s="449">
        <v>89511</v>
      </c>
      <c r="C5138" s="439" t="s">
        <v>2392</v>
      </c>
      <c r="D5138" s="449" t="s">
        <v>73</v>
      </c>
      <c r="E5138" s="451">
        <v>0.34639999999999999</v>
      </c>
    </row>
    <row r="5139" spans="1:5" x14ac:dyDescent="0.25">
      <c r="A5139" s="439"/>
      <c r="B5139" s="449">
        <v>89675</v>
      </c>
      <c r="C5139" s="439" t="s">
        <v>2680</v>
      </c>
      <c r="D5139" s="449" t="s">
        <v>60</v>
      </c>
      <c r="E5139" s="451">
        <v>0.11650000000000001</v>
      </c>
    </row>
    <row r="5140" spans="1:5" x14ac:dyDescent="0.25">
      <c r="A5140" s="439"/>
      <c r="B5140" s="449">
        <v>89559</v>
      </c>
      <c r="C5140" s="439" t="s">
        <v>2615</v>
      </c>
      <c r="D5140" s="449" t="s">
        <v>60</v>
      </c>
      <c r="E5140" s="451">
        <v>5.8500000000000003E-2</v>
      </c>
    </row>
    <row r="5141" spans="1:5" x14ac:dyDescent="0.25">
      <c r="A5141" s="439"/>
      <c r="B5141" s="449">
        <v>104172</v>
      </c>
      <c r="C5141" s="439" t="s">
        <v>3268</v>
      </c>
      <c r="D5141" s="449" t="s">
        <v>60</v>
      </c>
      <c r="E5141" s="451">
        <v>2.86E-2</v>
      </c>
    </row>
    <row r="5142" spans="1:5" x14ac:dyDescent="0.25">
      <c r="A5142" s="439"/>
      <c r="B5142" s="449">
        <v>89683</v>
      </c>
      <c r="C5142" s="439" t="s">
        <v>2684</v>
      </c>
      <c r="D5142" s="449" t="s">
        <v>60</v>
      </c>
      <c r="E5142" s="451">
        <v>5.0799999999999998E-2</v>
      </c>
    </row>
    <row r="5143" spans="1:5" x14ac:dyDescent="0.25">
      <c r="A5143" s="439"/>
      <c r="B5143" s="449">
        <v>89667</v>
      </c>
      <c r="C5143" s="439" t="s">
        <v>2675</v>
      </c>
      <c r="D5143" s="449" t="s">
        <v>60</v>
      </c>
      <c r="E5143" s="451">
        <v>0.12189999999999999</v>
      </c>
    </row>
    <row r="5144" spans="1:5" x14ac:dyDescent="0.25">
      <c r="A5144" s="439"/>
      <c r="B5144" s="449">
        <v>89550</v>
      </c>
      <c r="C5144" s="439" t="s">
        <v>2609</v>
      </c>
      <c r="D5144" s="449" t="s">
        <v>60</v>
      </c>
      <c r="E5144" s="451">
        <v>6.9900000000000004E-2</v>
      </c>
    </row>
    <row r="5145" spans="1:5" x14ac:dyDescent="0.25">
      <c r="A5145" s="439"/>
      <c r="B5145" s="449">
        <v>89693</v>
      </c>
      <c r="C5145" s="439" t="s">
        <v>2690</v>
      </c>
      <c r="D5145" s="449" t="s">
        <v>60</v>
      </c>
      <c r="E5145" s="451">
        <v>0.21479999999999999</v>
      </c>
    </row>
    <row r="5146" spans="1:5" x14ac:dyDescent="0.25">
      <c r="A5146" s="439"/>
      <c r="B5146" s="449">
        <v>89571</v>
      </c>
      <c r="C5146" s="439" t="s">
        <v>2624</v>
      </c>
      <c r="D5146" s="449" t="s">
        <v>60</v>
      </c>
      <c r="E5146" s="451">
        <v>0.1143</v>
      </c>
    </row>
    <row r="5147" spans="1:5" x14ac:dyDescent="0.25">
      <c r="A5147" s="439"/>
      <c r="B5147" s="449">
        <v>89696</v>
      </c>
      <c r="C5147" s="439" t="s">
        <v>2691</v>
      </c>
      <c r="D5147" s="449" t="s">
        <v>60</v>
      </c>
      <c r="E5147" s="451">
        <v>0.17560000000000001</v>
      </c>
    </row>
    <row r="5148" spans="1:5" x14ac:dyDescent="0.25">
      <c r="A5148" s="439"/>
      <c r="B5148" s="449">
        <v>89573</v>
      </c>
      <c r="C5148" s="439" t="s">
        <v>2625</v>
      </c>
      <c r="D5148" s="449" t="s">
        <v>60</v>
      </c>
      <c r="E5148" s="451">
        <v>9.4299999999999995E-2</v>
      </c>
    </row>
    <row r="5149" spans="1:5" x14ac:dyDescent="0.25">
      <c r="A5149" s="439"/>
      <c r="B5149" s="449">
        <v>89704</v>
      </c>
      <c r="C5149" s="439" t="s">
        <v>2697</v>
      </c>
      <c r="D5149" s="449" t="s">
        <v>60</v>
      </c>
      <c r="E5149" s="451">
        <v>0.1671</v>
      </c>
    </row>
    <row r="5150" spans="1:5" x14ac:dyDescent="0.25">
      <c r="A5150" s="439"/>
      <c r="B5150" s="449">
        <v>104175</v>
      </c>
      <c r="C5150" s="439" t="s">
        <v>3271</v>
      </c>
      <c r="D5150" s="449" t="s">
        <v>60</v>
      </c>
      <c r="E5150" s="451">
        <v>0.1055</v>
      </c>
    </row>
    <row r="5151" spans="1:5" x14ac:dyDescent="0.25">
      <c r="A5151" s="439"/>
      <c r="B5151" s="449">
        <v>89701</v>
      </c>
      <c r="C5151" s="439" t="s">
        <v>2695</v>
      </c>
      <c r="D5151" s="449" t="s">
        <v>60</v>
      </c>
      <c r="E5151" s="451">
        <v>0.15010000000000001</v>
      </c>
    </row>
    <row r="5152" spans="1:5" x14ac:dyDescent="0.25">
      <c r="A5152" s="439"/>
      <c r="B5152" s="449">
        <v>104177</v>
      </c>
      <c r="C5152" s="439" t="s">
        <v>3273</v>
      </c>
      <c r="D5152" s="449" t="s">
        <v>60</v>
      </c>
      <c r="E5152" s="451">
        <v>8.8800000000000004E-2</v>
      </c>
    </row>
    <row r="5153" spans="1:5" x14ac:dyDescent="0.25">
      <c r="A5153" s="439"/>
      <c r="B5153" s="449">
        <v>89566</v>
      </c>
      <c r="C5153" s="439" t="s">
        <v>2620</v>
      </c>
      <c r="D5153" s="449" t="s">
        <v>60</v>
      </c>
      <c r="E5153" s="451">
        <v>0.123</v>
      </c>
    </row>
    <row r="5154" spans="1:5" x14ac:dyDescent="0.25">
      <c r="A5154" s="439"/>
      <c r="B5154" s="449">
        <v>89687</v>
      </c>
      <c r="C5154" s="439" t="s">
        <v>2686</v>
      </c>
      <c r="D5154" s="449" t="s">
        <v>60</v>
      </c>
      <c r="E5154" s="451">
        <v>0.20569999999999999</v>
      </c>
    </row>
    <row r="5155" spans="1:5" x14ac:dyDescent="0.25">
      <c r="A5155" s="439"/>
      <c r="B5155" s="449">
        <v>102253</v>
      </c>
      <c r="C5155" s="439" t="s">
        <v>14584</v>
      </c>
      <c r="D5155" s="449" t="s">
        <v>71</v>
      </c>
      <c r="E5155" s="451">
        <v>0.1489</v>
      </c>
    </row>
    <row r="5156" spans="1:5" x14ac:dyDescent="0.25">
      <c r="A5156" s="439"/>
      <c r="B5156" s="449">
        <v>102254</v>
      </c>
      <c r="C5156" s="439" t="s">
        <v>14585</v>
      </c>
      <c r="D5156" s="449" t="s">
        <v>71</v>
      </c>
      <c r="E5156" s="451">
        <v>0.1231</v>
      </c>
    </row>
    <row r="5157" spans="1:5" x14ac:dyDescent="0.25">
      <c r="A5157" s="439"/>
      <c r="B5157" s="449">
        <v>102257</v>
      </c>
      <c r="C5157" s="439" t="s">
        <v>14586</v>
      </c>
      <c r="D5157" s="449" t="s">
        <v>71</v>
      </c>
      <c r="E5157" s="451">
        <v>0.32200000000000001</v>
      </c>
    </row>
    <row r="5158" spans="1:5" x14ac:dyDescent="0.25">
      <c r="A5158" s="439"/>
      <c r="B5158" s="449">
        <v>102235</v>
      </c>
      <c r="C5158" s="439" t="s">
        <v>14587</v>
      </c>
      <c r="D5158" s="449" t="s">
        <v>71</v>
      </c>
      <c r="E5158" s="451">
        <v>0.12690000000000001</v>
      </c>
    </row>
    <row r="5159" spans="1:5" x14ac:dyDescent="0.25">
      <c r="A5159" s="439"/>
      <c r="B5159" s="449">
        <v>101912</v>
      </c>
      <c r="C5159" s="439" t="s">
        <v>14588</v>
      </c>
      <c r="D5159" s="449" t="s">
        <v>60</v>
      </c>
      <c r="E5159" s="451">
        <v>8.8200000000000001E-2</v>
      </c>
    </row>
    <row r="5160" spans="1:5" x14ac:dyDescent="0.25">
      <c r="A5160" s="439"/>
      <c r="B5160" s="449">
        <v>96765</v>
      </c>
      <c r="C5160" s="439" t="s">
        <v>14589</v>
      </c>
      <c r="D5160" s="449" t="s">
        <v>60</v>
      </c>
      <c r="E5160" s="451">
        <v>9.1300000000000006E-2</v>
      </c>
    </row>
    <row r="5161" spans="1:5" x14ac:dyDescent="0.25">
      <c r="A5161" s="439"/>
      <c r="B5161" s="449">
        <v>97430</v>
      </c>
      <c r="C5161" s="439" t="s">
        <v>14590</v>
      </c>
      <c r="D5161" s="449" t="s">
        <v>60</v>
      </c>
      <c r="E5161" s="451">
        <v>0.4763</v>
      </c>
    </row>
    <row r="5162" spans="1:5" x14ac:dyDescent="0.25">
      <c r="A5162" s="439"/>
      <c r="B5162" s="449">
        <v>97431</v>
      </c>
      <c r="C5162" s="439" t="s">
        <v>14591</v>
      </c>
      <c r="D5162" s="449" t="s">
        <v>60</v>
      </c>
      <c r="E5162" s="451">
        <v>0.4642</v>
      </c>
    </row>
    <row r="5163" spans="1:5" x14ac:dyDescent="0.25">
      <c r="A5163" s="439"/>
      <c r="B5163" s="449">
        <v>97432</v>
      </c>
      <c r="C5163" s="439" t="s">
        <v>14592</v>
      </c>
      <c r="D5163" s="449" t="s">
        <v>60</v>
      </c>
      <c r="E5163" s="451">
        <v>0.44350000000000001</v>
      </c>
    </row>
    <row r="5164" spans="1:5" x14ac:dyDescent="0.25">
      <c r="A5164" s="439"/>
      <c r="B5164" s="449">
        <v>101913</v>
      </c>
      <c r="C5164" s="439" t="s">
        <v>14593</v>
      </c>
      <c r="D5164" s="449" t="s">
        <v>60</v>
      </c>
      <c r="E5164" s="451">
        <v>0.15989999999999999</v>
      </c>
    </row>
    <row r="5165" spans="1:5" x14ac:dyDescent="0.25">
      <c r="A5165" s="439"/>
      <c r="B5165" s="449">
        <v>101914</v>
      </c>
      <c r="C5165" s="439" t="s">
        <v>14594</v>
      </c>
      <c r="D5165" s="449" t="s">
        <v>60</v>
      </c>
      <c r="E5165" s="451">
        <v>0.1308</v>
      </c>
    </row>
    <row r="5166" spans="1:5" x14ac:dyDescent="0.25">
      <c r="A5166" s="439"/>
      <c r="B5166" s="449">
        <v>101915</v>
      </c>
      <c r="C5166" s="439" t="s">
        <v>14595</v>
      </c>
      <c r="D5166" s="449" t="s">
        <v>60</v>
      </c>
      <c r="E5166" s="451">
        <v>1.84E-2</v>
      </c>
    </row>
    <row r="5167" spans="1:5" x14ac:dyDescent="0.25">
      <c r="A5167" s="439"/>
      <c r="B5167" s="449">
        <v>97433</v>
      </c>
      <c r="C5167" s="439" t="s">
        <v>14596</v>
      </c>
      <c r="D5167" s="449" t="s">
        <v>60</v>
      </c>
      <c r="E5167" s="451">
        <v>0.32190000000000002</v>
      </c>
    </row>
    <row r="5168" spans="1:5" x14ac:dyDescent="0.25">
      <c r="A5168" s="439"/>
      <c r="B5168" s="449">
        <v>97435</v>
      </c>
      <c r="C5168" s="439" t="s">
        <v>14597</v>
      </c>
      <c r="D5168" s="449" t="s">
        <v>60</v>
      </c>
      <c r="E5168" s="451">
        <v>0.29459999999999997</v>
      </c>
    </row>
    <row r="5169" spans="1:5" x14ac:dyDescent="0.25">
      <c r="A5169" s="439"/>
      <c r="B5169" s="449">
        <v>97437</v>
      </c>
      <c r="C5169" s="439" t="s">
        <v>14598</v>
      </c>
      <c r="D5169" s="449" t="s">
        <v>60</v>
      </c>
      <c r="E5169" s="451">
        <v>0.27310000000000001</v>
      </c>
    </row>
    <row r="5170" spans="1:5" x14ac:dyDescent="0.25">
      <c r="A5170" s="439"/>
      <c r="B5170" s="449">
        <v>97546</v>
      </c>
      <c r="C5170" s="439" t="s">
        <v>14599</v>
      </c>
      <c r="D5170" s="449" t="s">
        <v>60</v>
      </c>
      <c r="E5170" s="451">
        <v>0.31719999999999998</v>
      </c>
    </row>
    <row r="5171" spans="1:5" x14ac:dyDescent="0.25">
      <c r="A5171" s="439"/>
      <c r="B5171" s="449">
        <v>97548</v>
      </c>
      <c r="C5171" s="439" t="s">
        <v>14600</v>
      </c>
      <c r="D5171" s="449" t="s">
        <v>60</v>
      </c>
      <c r="E5171" s="451">
        <v>0.37430000000000002</v>
      </c>
    </row>
    <row r="5172" spans="1:5" x14ac:dyDescent="0.25">
      <c r="A5172" s="439"/>
      <c r="B5172" s="449">
        <v>97550</v>
      </c>
      <c r="C5172" s="439" t="s">
        <v>14601</v>
      </c>
      <c r="D5172" s="449" t="s">
        <v>60</v>
      </c>
      <c r="E5172" s="451">
        <v>0.4501</v>
      </c>
    </row>
    <row r="5173" spans="1:5" x14ac:dyDescent="0.25">
      <c r="A5173" s="439"/>
      <c r="B5173" s="449">
        <v>97479</v>
      </c>
      <c r="C5173" s="439" t="s">
        <v>14602</v>
      </c>
      <c r="D5173" s="449" t="s">
        <v>60</v>
      </c>
      <c r="E5173" s="451">
        <v>0.23699999999999999</v>
      </c>
    </row>
    <row r="5174" spans="1:5" x14ac:dyDescent="0.25">
      <c r="A5174" s="439"/>
      <c r="B5174" s="449">
        <v>97517</v>
      </c>
      <c r="C5174" s="439" t="s">
        <v>14603</v>
      </c>
      <c r="D5174" s="449" t="s">
        <v>60</v>
      </c>
      <c r="E5174" s="451">
        <v>0.19889999999999999</v>
      </c>
    </row>
    <row r="5175" spans="1:5" x14ac:dyDescent="0.25">
      <c r="A5175" s="439"/>
      <c r="B5175" s="449">
        <v>97481</v>
      </c>
      <c r="C5175" s="439" t="s">
        <v>14604</v>
      </c>
      <c r="D5175" s="449" t="s">
        <v>60</v>
      </c>
      <c r="E5175" s="451">
        <v>0.2051</v>
      </c>
    </row>
    <row r="5176" spans="1:5" x14ac:dyDescent="0.25">
      <c r="A5176" s="439"/>
      <c r="B5176" s="449">
        <v>97519</v>
      </c>
      <c r="C5176" s="439" t="s">
        <v>14605</v>
      </c>
      <c r="D5176" s="449" t="s">
        <v>60</v>
      </c>
      <c r="E5176" s="451">
        <v>0.15659999999999999</v>
      </c>
    </row>
    <row r="5177" spans="1:5" x14ac:dyDescent="0.25">
      <c r="A5177" s="439"/>
      <c r="B5177" s="449">
        <v>97483</v>
      </c>
      <c r="C5177" s="439" t="s">
        <v>14606</v>
      </c>
      <c r="D5177" s="449" t="s">
        <v>60</v>
      </c>
      <c r="E5177" s="451">
        <v>0.1802</v>
      </c>
    </row>
    <row r="5178" spans="1:5" x14ac:dyDescent="0.25">
      <c r="A5178" s="439"/>
      <c r="B5178" s="449">
        <v>97521</v>
      </c>
      <c r="C5178" s="439" t="s">
        <v>14607</v>
      </c>
      <c r="D5178" s="449" t="s">
        <v>60</v>
      </c>
      <c r="E5178" s="451">
        <v>0.12709999999999999</v>
      </c>
    </row>
    <row r="5179" spans="1:5" x14ac:dyDescent="0.25">
      <c r="A5179" s="439"/>
      <c r="B5179" s="449">
        <v>97452</v>
      </c>
      <c r="C5179" s="439" t="s">
        <v>14608</v>
      </c>
      <c r="D5179" s="449" t="s">
        <v>60</v>
      </c>
      <c r="E5179" s="451">
        <v>0.25990000000000002</v>
      </c>
    </row>
    <row r="5180" spans="1:5" x14ac:dyDescent="0.25">
      <c r="A5180" s="439"/>
      <c r="B5180" s="449">
        <v>97485</v>
      </c>
      <c r="C5180" s="439" t="s">
        <v>14609</v>
      </c>
      <c r="D5180" s="449" t="s">
        <v>60</v>
      </c>
      <c r="E5180" s="451">
        <v>0.16120000000000001</v>
      </c>
    </row>
    <row r="5181" spans="1:5" x14ac:dyDescent="0.25">
      <c r="A5181" s="439"/>
      <c r="B5181" s="449">
        <v>97523</v>
      </c>
      <c r="C5181" s="439" t="s">
        <v>14610</v>
      </c>
      <c r="D5181" s="449" t="s">
        <v>60</v>
      </c>
      <c r="E5181" s="451">
        <v>0.1057</v>
      </c>
    </row>
    <row r="5182" spans="1:5" x14ac:dyDescent="0.25">
      <c r="A5182" s="439"/>
      <c r="B5182" s="449">
        <v>97454</v>
      </c>
      <c r="C5182" s="439" t="s">
        <v>14611</v>
      </c>
      <c r="D5182" s="449" t="s">
        <v>60</v>
      </c>
      <c r="E5182" s="451">
        <v>0.1532</v>
      </c>
    </row>
    <row r="5183" spans="1:5" x14ac:dyDescent="0.25">
      <c r="A5183" s="439"/>
      <c r="B5183" s="449">
        <v>97487</v>
      </c>
      <c r="C5183" s="439" t="s">
        <v>14612</v>
      </c>
      <c r="D5183" s="449" t="s">
        <v>60</v>
      </c>
      <c r="E5183" s="451">
        <v>0.1108</v>
      </c>
    </row>
    <row r="5184" spans="1:5" x14ac:dyDescent="0.25">
      <c r="A5184" s="439"/>
      <c r="B5184" s="449">
        <v>97525</v>
      </c>
      <c r="C5184" s="439" t="s">
        <v>14613</v>
      </c>
      <c r="D5184" s="449" t="s">
        <v>60</v>
      </c>
      <c r="E5184" s="451">
        <v>6.6500000000000004E-2</v>
      </c>
    </row>
    <row r="5185" spans="1:5" x14ac:dyDescent="0.25">
      <c r="A5185" s="439"/>
      <c r="B5185" s="449">
        <v>97456</v>
      </c>
      <c r="C5185" s="439" t="s">
        <v>14614</v>
      </c>
      <c r="D5185" s="449" t="s">
        <v>60</v>
      </c>
      <c r="E5185" s="451">
        <v>6.7100000000000007E-2</v>
      </c>
    </row>
    <row r="5186" spans="1:5" x14ac:dyDescent="0.25">
      <c r="A5186" s="439"/>
      <c r="B5186" s="449">
        <v>97489</v>
      </c>
      <c r="C5186" s="439" t="s">
        <v>14615</v>
      </c>
      <c r="D5186" s="449" t="s">
        <v>60</v>
      </c>
      <c r="E5186" s="451">
        <v>5.5899999999999998E-2</v>
      </c>
    </row>
    <row r="5187" spans="1:5" x14ac:dyDescent="0.25">
      <c r="A5187" s="439"/>
      <c r="B5187" s="449">
        <v>97527</v>
      </c>
      <c r="C5187" s="439" t="s">
        <v>14616</v>
      </c>
      <c r="D5187" s="449" t="s">
        <v>60</v>
      </c>
      <c r="E5187" s="451">
        <v>3.1199999999999999E-2</v>
      </c>
    </row>
    <row r="5188" spans="1:5" x14ac:dyDescent="0.25">
      <c r="A5188" s="439"/>
      <c r="B5188" s="449">
        <v>97434</v>
      </c>
      <c r="C5188" s="439" t="s">
        <v>14617</v>
      </c>
      <c r="D5188" s="449" t="s">
        <v>60</v>
      </c>
      <c r="E5188" s="451">
        <v>0.31630000000000003</v>
      </c>
    </row>
    <row r="5189" spans="1:5" x14ac:dyDescent="0.25">
      <c r="A5189" s="439"/>
      <c r="B5189" s="449">
        <v>97436</v>
      </c>
      <c r="C5189" s="439" t="s">
        <v>14618</v>
      </c>
      <c r="D5189" s="449" t="s">
        <v>60</v>
      </c>
      <c r="E5189" s="451">
        <v>0.28589999999999999</v>
      </c>
    </row>
    <row r="5190" spans="1:5" x14ac:dyDescent="0.25">
      <c r="A5190" s="439"/>
      <c r="B5190" s="449">
        <v>97438</v>
      </c>
      <c r="C5190" s="439" t="s">
        <v>14619</v>
      </c>
      <c r="D5190" s="449" t="s">
        <v>60</v>
      </c>
      <c r="E5190" s="451">
        <v>0.26540000000000002</v>
      </c>
    </row>
    <row r="5191" spans="1:5" x14ac:dyDescent="0.25">
      <c r="A5191" s="439"/>
      <c r="B5191" s="449">
        <v>97547</v>
      </c>
      <c r="C5191" s="439" t="s">
        <v>14620</v>
      </c>
      <c r="D5191" s="449" t="s">
        <v>60</v>
      </c>
      <c r="E5191" s="451">
        <v>0.31719999999999998</v>
      </c>
    </row>
    <row r="5192" spans="1:5" x14ac:dyDescent="0.25">
      <c r="A5192" s="439"/>
      <c r="B5192" s="449">
        <v>97549</v>
      </c>
      <c r="C5192" s="439" t="s">
        <v>14621</v>
      </c>
      <c r="D5192" s="449" t="s">
        <v>60</v>
      </c>
      <c r="E5192" s="451">
        <v>0.37430000000000002</v>
      </c>
    </row>
    <row r="5193" spans="1:5" x14ac:dyDescent="0.25">
      <c r="A5193" s="439"/>
      <c r="B5193" s="449">
        <v>97551</v>
      </c>
      <c r="C5193" s="439" t="s">
        <v>14622</v>
      </c>
      <c r="D5193" s="449" t="s">
        <v>60</v>
      </c>
      <c r="E5193" s="451">
        <v>0.4501</v>
      </c>
    </row>
    <row r="5194" spans="1:5" x14ac:dyDescent="0.25">
      <c r="A5194" s="439"/>
      <c r="B5194" s="449">
        <v>97480</v>
      </c>
      <c r="C5194" s="439" t="s">
        <v>14623</v>
      </c>
      <c r="D5194" s="449" t="s">
        <v>60</v>
      </c>
      <c r="E5194" s="451">
        <v>0.23699999999999999</v>
      </c>
    </row>
    <row r="5195" spans="1:5" x14ac:dyDescent="0.25">
      <c r="A5195" s="439"/>
      <c r="B5195" s="449">
        <v>97518</v>
      </c>
      <c r="C5195" s="439" t="s">
        <v>14624</v>
      </c>
      <c r="D5195" s="449" t="s">
        <v>60</v>
      </c>
      <c r="E5195" s="451">
        <v>0.19889999999999999</v>
      </c>
    </row>
    <row r="5196" spans="1:5" x14ac:dyDescent="0.25">
      <c r="A5196" s="439"/>
      <c r="B5196" s="449">
        <v>97482</v>
      </c>
      <c r="C5196" s="439" t="s">
        <v>14625</v>
      </c>
      <c r="D5196" s="449" t="s">
        <v>60</v>
      </c>
      <c r="E5196" s="451">
        <v>0.2051</v>
      </c>
    </row>
    <row r="5197" spans="1:5" x14ac:dyDescent="0.25">
      <c r="A5197" s="439"/>
      <c r="B5197" s="449">
        <v>97520</v>
      </c>
      <c r="C5197" s="439" t="s">
        <v>14626</v>
      </c>
      <c r="D5197" s="449" t="s">
        <v>60</v>
      </c>
      <c r="E5197" s="451">
        <v>0.15659999999999999</v>
      </c>
    </row>
    <row r="5198" spans="1:5" x14ac:dyDescent="0.25">
      <c r="A5198" s="439"/>
      <c r="B5198" s="449">
        <v>97484</v>
      </c>
      <c r="C5198" s="439" t="s">
        <v>14627</v>
      </c>
      <c r="D5198" s="449" t="s">
        <v>60</v>
      </c>
      <c r="E5198" s="451">
        <v>0.1802</v>
      </c>
    </row>
    <row r="5199" spans="1:5" x14ac:dyDescent="0.25">
      <c r="A5199" s="439"/>
      <c r="B5199" s="449">
        <v>97522</v>
      </c>
      <c r="C5199" s="439" t="s">
        <v>14628</v>
      </c>
      <c r="D5199" s="449" t="s">
        <v>60</v>
      </c>
      <c r="E5199" s="451">
        <v>0.12709999999999999</v>
      </c>
    </row>
    <row r="5200" spans="1:5" x14ac:dyDescent="0.25">
      <c r="A5200" s="439"/>
      <c r="B5200" s="449">
        <v>97453</v>
      </c>
      <c r="C5200" s="439" t="s">
        <v>14629</v>
      </c>
      <c r="D5200" s="449" t="s">
        <v>60</v>
      </c>
      <c r="E5200" s="451">
        <v>0.24340000000000001</v>
      </c>
    </row>
    <row r="5201" spans="1:5" x14ac:dyDescent="0.25">
      <c r="A5201" s="439"/>
      <c r="B5201" s="449">
        <v>97486</v>
      </c>
      <c r="C5201" s="439" t="s">
        <v>14630</v>
      </c>
      <c r="D5201" s="449" t="s">
        <v>60</v>
      </c>
      <c r="E5201" s="451">
        <v>0.1497</v>
      </c>
    </row>
    <row r="5202" spans="1:5" x14ac:dyDescent="0.25">
      <c r="A5202" s="439"/>
      <c r="B5202" s="449">
        <v>97524</v>
      </c>
      <c r="C5202" s="439" t="s">
        <v>14631</v>
      </c>
      <c r="D5202" s="449" t="s">
        <v>60</v>
      </c>
      <c r="E5202" s="451">
        <v>9.7699999999999995E-2</v>
      </c>
    </row>
    <row r="5203" spans="1:5" x14ac:dyDescent="0.25">
      <c r="A5203" s="439"/>
      <c r="B5203" s="449">
        <v>97455</v>
      </c>
      <c r="C5203" s="439" t="s">
        <v>14632</v>
      </c>
      <c r="D5203" s="449" t="s">
        <v>60</v>
      </c>
      <c r="E5203" s="451">
        <v>0.14419999999999999</v>
      </c>
    </row>
    <row r="5204" spans="1:5" x14ac:dyDescent="0.25">
      <c r="A5204" s="439"/>
      <c r="B5204" s="449">
        <v>97488</v>
      </c>
      <c r="C5204" s="439" t="s">
        <v>14633</v>
      </c>
      <c r="D5204" s="449" t="s">
        <v>60</v>
      </c>
      <c r="E5204" s="451">
        <v>0.104</v>
      </c>
    </row>
    <row r="5205" spans="1:5" x14ac:dyDescent="0.25">
      <c r="A5205" s="439"/>
      <c r="B5205" s="449">
        <v>97526</v>
      </c>
      <c r="C5205" s="439" t="s">
        <v>14634</v>
      </c>
      <c r="D5205" s="449" t="s">
        <v>60</v>
      </c>
      <c r="E5205" s="451">
        <v>6.2199999999999998E-2</v>
      </c>
    </row>
    <row r="5206" spans="1:5" x14ac:dyDescent="0.25">
      <c r="A5206" s="439"/>
      <c r="B5206" s="449">
        <v>97457</v>
      </c>
      <c r="C5206" s="439" t="s">
        <v>14635</v>
      </c>
      <c r="D5206" s="449" t="s">
        <v>60</v>
      </c>
      <c r="E5206" s="451">
        <v>7.6200000000000004E-2</v>
      </c>
    </row>
    <row r="5207" spans="1:5" x14ac:dyDescent="0.25">
      <c r="A5207" s="439"/>
      <c r="B5207" s="449">
        <v>97490</v>
      </c>
      <c r="C5207" s="439" t="s">
        <v>14636</v>
      </c>
      <c r="D5207" s="449" t="s">
        <v>60</v>
      </c>
      <c r="E5207" s="451">
        <v>6.3500000000000001E-2</v>
      </c>
    </row>
    <row r="5208" spans="1:5" x14ac:dyDescent="0.25">
      <c r="A5208" s="439"/>
      <c r="B5208" s="449">
        <v>97528</v>
      </c>
      <c r="C5208" s="439" t="s">
        <v>14637</v>
      </c>
      <c r="D5208" s="449" t="s">
        <v>60</v>
      </c>
      <c r="E5208" s="451">
        <v>3.56E-2</v>
      </c>
    </row>
    <row r="5209" spans="1:5" x14ac:dyDescent="0.25">
      <c r="A5209" s="439"/>
      <c r="B5209" s="449">
        <v>101906</v>
      </c>
      <c r="C5209" s="439" t="s">
        <v>14638</v>
      </c>
      <c r="D5209" s="449" t="s">
        <v>60</v>
      </c>
      <c r="E5209" s="451">
        <v>3.2099999999999997E-2</v>
      </c>
    </row>
    <row r="5210" spans="1:5" x14ac:dyDescent="0.25">
      <c r="A5210" s="439"/>
      <c r="B5210" s="449">
        <v>101907</v>
      </c>
      <c r="C5210" s="439" t="s">
        <v>14639</v>
      </c>
      <c r="D5210" s="449" t="s">
        <v>60</v>
      </c>
      <c r="E5210" s="451">
        <v>2.9700000000000001E-2</v>
      </c>
    </row>
    <row r="5211" spans="1:5" x14ac:dyDescent="0.25">
      <c r="A5211" s="439"/>
      <c r="B5211" s="449">
        <v>101911</v>
      </c>
      <c r="C5211" s="439" t="s">
        <v>14640</v>
      </c>
      <c r="D5211" s="449" t="s">
        <v>60</v>
      </c>
      <c r="E5211" s="451">
        <v>6.2199999999999998E-2</v>
      </c>
    </row>
    <row r="5212" spans="1:5" x14ac:dyDescent="0.25">
      <c r="A5212" s="439"/>
      <c r="B5212" s="449">
        <v>101908</v>
      </c>
      <c r="C5212" s="439" t="s">
        <v>14641</v>
      </c>
      <c r="D5212" s="449" t="s">
        <v>60</v>
      </c>
      <c r="E5212" s="451">
        <v>9.7699999999999995E-2</v>
      </c>
    </row>
    <row r="5213" spans="1:5" x14ac:dyDescent="0.25">
      <c r="A5213" s="439"/>
      <c r="B5213" s="449">
        <v>101909</v>
      </c>
      <c r="C5213" s="439" t="s">
        <v>14642</v>
      </c>
      <c r="D5213" s="449" t="s">
        <v>60</v>
      </c>
      <c r="E5213" s="451">
        <v>8.4000000000000005E-2</v>
      </c>
    </row>
    <row r="5214" spans="1:5" x14ac:dyDescent="0.25">
      <c r="A5214" s="439"/>
      <c r="B5214" s="449">
        <v>101910</v>
      </c>
      <c r="C5214" s="439" t="s">
        <v>14643</v>
      </c>
      <c r="D5214" s="449" t="s">
        <v>60</v>
      </c>
      <c r="E5214" s="451">
        <v>7.1400000000000005E-2</v>
      </c>
    </row>
    <row r="5215" spans="1:5" x14ac:dyDescent="0.25">
      <c r="A5215" s="439"/>
      <c r="B5215" s="449">
        <v>101905</v>
      </c>
      <c r="C5215" s="439" t="s">
        <v>14644</v>
      </c>
      <c r="D5215" s="449" t="s">
        <v>60</v>
      </c>
      <c r="E5215" s="451">
        <v>9.4799999999999995E-2</v>
      </c>
    </row>
    <row r="5216" spans="1:5" x14ac:dyDescent="0.25">
      <c r="A5216" s="439"/>
      <c r="B5216" s="449">
        <v>92698</v>
      </c>
      <c r="C5216" s="439" t="s">
        <v>14645</v>
      </c>
      <c r="D5216" s="449" t="s">
        <v>60</v>
      </c>
      <c r="E5216" s="451">
        <v>0.59630000000000005</v>
      </c>
    </row>
    <row r="5217" spans="1:5" x14ac:dyDescent="0.25">
      <c r="A5217" s="439"/>
      <c r="B5217" s="449">
        <v>92700</v>
      </c>
      <c r="C5217" s="439" t="s">
        <v>14646</v>
      </c>
      <c r="D5217" s="449" t="s">
        <v>60</v>
      </c>
      <c r="E5217" s="451">
        <v>0.62970000000000004</v>
      </c>
    </row>
    <row r="5218" spans="1:5" x14ac:dyDescent="0.25">
      <c r="A5218" s="439"/>
      <c r="B5218" s="449">
        <v>92702</v>
      </c>
      <c r="C5218" s="439" t="s">
        <v>14647</v>
      </c>
      <c r="D5218" s="449" t="s">
        <v>60</v>
      </c>
      <c r="E5218" s="451">
        <v>0.65559999999999996</v>
      </c>
    </row>
    <row r="5219" spans="1:5" x14ac:dyDescent="0.25">
      <c r="A5219" s="439"/>
      <c r="B5219" s="449">
        <v>92669</v>
      </c>
      <c r="C5219" s="439" t="s">
        <v>14648</v>
      </c>
      <c r="D5219" s="449" t="s">
        <v>60</v>
      </c>
      <c r="E5219" s="451">
        <v>0.54110000000000003</v>
      </c>
    </row>
    <row r="5220" spans="1:5" x14ac:dyDescent="0.25">
      <c r="A5220" s="439"/>
      <c r="B5220" s="449">
        <v>92671</v>
      </c>
      <c r="C5220" s="439" t="s">
        <v>14649</v>
      </c>
      <c r="D5220" s="449" t="s">
        <v>60</v>
      </c>
      <c r="E5220" s="451">
        <v>0.44500000000000001</v>
      </c>
    </row>
    <row r="5221" spans="1:5" x14ac:dyDescent="0.25">
      <c r="A5221" s="439"/>
      <c r="B5221" s="449">
        <v>92673</v>
      </c>
      <c r="C5221" s="439" t="s">
        <v>14650</v>
      </c>
      <c r="D5221" s="449" t="s">
        <v>60</v>
      </c>
      <c r="E5221" s="451">
        <v>0.41980000000000001</v>
      </c>
    </row>
    <row r="5222" spans="1:5" x14ac:dyDescent="0.25">
      <c r="A5222" s="439"/>
      <c r="B5222" s="449">
        <v>92675</v>
      </c>
      <c r="C5222" s="439" t="s">
        <v>14651</v>
      </c>
      <c r="D5222" s="449" t="s">
        <v>60</v>
      </c>
      <c r="E5222" s="451">
        <v>0.3579</v>
      </c>
    </row>
    <row r="5223" spans="1:5" x14ac:dyDescent="0.25">
      <c r="A5223" s="439"/>
      <c r="B5223" s="449">
        <v>92677</v>
      </c>
      <c r="C5223" s="439" t="s">
        <v>14652</v>
      </c>
      <c r="D5223" s="449" t="s">
        <v>60</v>
      </c>
      <c r="E5223" s="451">
        <v>0.25109999999999999</v>
      </c>
    </row>
    <row r="5224" spans="1:5" x14ac:dyDescent="0.25">
      <c r="A5224" s="439"/>
      <c r="B5224" s="449">
        <v>92635</v>
      </c>
      <c r="C5224" s="439" t="s">
        <v>14653</v>
      </c>
      <c r="D5224" s="449" t="s">
        <v>60</v>
      </c>
      <c r="E5224" s="451">
        <v>0.29870000000000002</v>
      </c>
    </row>
    <row r="5225" spans="1:5" x14ac:dyDescent="0.25">
      <c r="A5225" s="439"/>
      <c r="B5225" s="449">
        <v>92679</v>
      </c>
      <c r="C5225" s="439" t="s">
        <v>14654</v>
      </c>
      <c r="D5225" s="449" t="s">
        <v>60</v>
      </c>
      <c r="E5225" s="451">
        <v>0.20710000000000001</v>
      </c>
    </row>
    <row r="5226" spans="1:5" x14ac:dyDescent="0.25">
      <c r="A5226" s="439"/>
      <c r="B5226" s="449">
        <v>92381</v>
      </c>
      <c r="C5226" s="439" t="s">
        <v>14655</v>
      </c>
      <c r="D5226" s="449" t="s">
        <v>60</v>
      </c>
      <c r="E5226" s="451">
        <v>0.64539999999999997</v>
      </c>
    </row>
    <row r="5227" spans="1:5" x14ac:dyDescent="0.25">
      <c r="A5227" s="439"/>
      <c r="B5227" s="449">
        <v>92383</v>
      </c>
      <c r="C5227" s="439" t="s">
        <v>14656</v>
      </c>
      <c r="D5227" s="449" t="s">
        <v>60</v>
      </c>
      <c r="E5227" s="451">
        <v>0.55610000000000004</v>
      </c>
    </row>
    <row r="5228" spans="1:5" x14ac:dyDescent="0.25">
      <c r="A5228" s="439"/>
      <c r="B5228" s="449">
        <v>92385</v>
      </c>
      <c r="C5228" s="439" t="s">
        <v>14657</v>
      </c>
      <c r="D5228" s="449" t="s">
        <v>60</v>
      </c>
      <c r="E5228" s="451">
        <v>0.5333</v>
      </c>
    </row>
    <row r="5229" spans="1:5" x14ac:dyDescent="0.25">
      <c r="A5229" s="439"/>
      <c r="B5229" s="449">
        <v>92350</v>
      </c>
      <c r="C5229" s="439" t="s">
        <v>14658</v>
      </c>
      <c r="D5229" s="449" t="s">
        <v>60</v>
      </c>
      <c r="E5229" s="451">
        <v>0.49519999999999997</v>
      </c>
    </row>
    <row r="5230" spans="1:5" x14ac:dyDescent="0.25">
      <c r="A5230" s="439"/>
      <c r="B5230" s="449">
        <v>92387</v>
      </c>
      <c r="C5230" s="439" t="s">
        <v>14659</v>
      </c>
      <c r="D5230" s="449" t="s">
        <v>60</v>
      </c>
      <c r="E5230" s="451">
        <v>0.4708</v>
      </c>
    </row>
    <row r="5231" spans="1:5" x14ac:dyDescent="0.25">
      <c r="A5231" s="439"/>
      <c r="B5231" s="449">
        <v>92352</v>
      </c>
      <c r="C5231" s="439" t="s">
        <v>14660</v>
      </c>
      <c r="D5231" s="449" t="s">
        <v>60</v>
      </c>
      <c r="E5231" s="451">
        <v>0.35189999999999999</v>
      </c>
    </row>
    <row r="5232" spans="1:5" x14ac:dyDescent="0.25">
      <c r="A5232" s="439"/>
      <c r="B5232" s="449">
        <v>92389</v>
      </c>
      <c r="C5232" s="439" t="s">
        <v>14661</v>
      </c>
      <c r="D5232" s="449" t="s">
        <v>60</v>
      </c>
      <c r="E5232" s="451">
        <v>0.35149999999999998</v>
      </c>
    </row>
    <row r="5233" spans="1:5" x14ac:dyDescent="0.25">
      <c r="A5233" s="439"/>
      <c r="B5233" s="449">
        <v>92354</v>
      </c>
      <c r="C5233" s="439" t="s">
        <v>14662</v>
      </c>
      <c r="D5233" s="449" t="s">
        <v>60</v>
      </c>
      <c r="E5233" s="451">
        <v>0.28299999999999997</v>
      </c>
    </row>
    <row r="5234" spans="1:5" x14ac:dyDescent="0.25">
      <c r="A5234" s="439"/>
      <c r="B5234" s="449">
        <v>92699</v>
      </c>
      <c r="C5234" s="439" t="s">
        <v>14663</v>
      </c>
      <c r="D5234" s="449" t="s">
        <v>60</v>
      </c>
      <c r="E5234" s="451">
        <v>0.63670000000000004</v>
      </c>
    </row>
    <row r="5235" spans="1:5" x14ac:dyDescent="0.25">
      <c r="A5235" s="439"/>
      <c r="B5235" s="449">
        <v>92701</v>
      </c>
      <c r="C5235" s="439" t="s">
        <v>14664</v>
      </c>
      <c r="D5235" s="449" t="s">
        <v>60</v>
      </c>
      <c r="E5235" s="451">
        <v>0.66879999999999995</v>
      </c>
    </row>
    <row r="5236" spans="1:5" x14ac:dyDescent="0.25">
      <c r="A5236" s="439"/>
      <c r="B5236" s="449">
        <v>92703</v>
      </c>
      <c r="C5236" s="439" t="s">
        <v>14665</v>
      </c>
      <c r="D5236" s="449" t="s">
        <v>60</v>
      </c>
      <c r="E5236" s="451">
        <v>0.68720000000000003</v>
      </c>
    </row>
    <row r="5237" spans="1:5" x14ac:dyDescent="0.25">
      <c r="A5237" s="439"/>
      <c r="B5237" s="449">
        <v>92670</v>
      </c>
      <c r="C5237" s="439" t="s">
        <v>14666</v>
      </c>
      <c r="D5237" s="449" t="s">
        <v>60</v>
      </c>
      <c r="E5237" s="451">
        <v>0.57630000000000003</v>
      </c>
    </row>
    <row r="5238" spans="1:5" x14ac:dyDescent="0.25">
      <c r="A5238" s="439"/>
      <c r="B5238" s="449">
        <v>92672</v>
      </c>
      <c r="C5238" s="439" t="s">
        <v>14667</v>
      </c>
      <c r="D5238" s="449" t="s">
        <v>60</v>
      </c>
      <c r="E5238" s="451">
        <v>0.48959999999999998</v>
      </c>
    </row>
    <row r="5239" spans="1:5" x14ac:dyDescent="0.25">
      <c r="A5239" s="439"/>
      <c r="B5239" s="449">
        <v>92674</v>
      </c>
      <c r="C5239" s="439" t="s">
        <v>14668</v>
      </c>
      <c r="D5239" s="449" t="s">
        <v>60</v>
      </c>
      <c r="E5239" s="451">
        <v>0.44359999999999999</v>
      </c>
    </row>
    <row r="5240" spans="1:5" x14ac:dyDescent="0.25">
      <c r="A5240" s="439"/>
      <c r="B5240" s="449">
        <v>92676</v>
      </c>
      <c r="C5240" s="439" t="s">
        <v>14669</v>
      </c>
      <c r="D5240" s="449" t="s">
        <v>60</v>
      </c>
      <c r="E5240" s="451">
        <v>0.36809999999999998</v>
      </c>
    </row>
    <row r="5241" spans="1:5" x14ac:dyDescent="0.25">
      <c r="A5241" s="439"/>
      <c r="B5241" s="449">
        <v>92678</v>
      </c>
      <c r="C5241" s="439" t="s">
        <v>14670</v>
      </c>
      <c r="D5241" s="449" t="s">
        <v>60</v>
      </c>
      <c r="E5241" s="451">
        <v>0.2712</v>
      </c>
    </row>
    <row r="5242" spans="1:5" x14ac:dyDescent="0.25">
      <c r="A5242" s="439"/>
      <c r="B5242" s="449">
        <v>92636</v>
      </c>
      <c r="C5242" s="439" t="s">
        <v>14671</v>
      </c>
      <c r="D5242" s="449" t="s">
        <v>60</v>
      </c>
      <c r="E5242" s="451">
        <v>0.32879999999999998</v>
      </c>
    </row>
    <row r="5243" spans="1:5" x14ac:dyDescent="0.25">
      <c r="A5243" s="439"/>
      <c r="B5243" s="449">
        <v>92680</v>
      </c>
      <c r="C5243" s="439" t="s">
        <v>14672</v>
      </c>
      <c r="D5243" s="449" t="s">
        <v>60</v>
      </c>
      <c r="E5243" s="451">
        <v>0.23100000000000001</v>
      </c>
    </row>
    <row r="5244" spans="1:5" x14ac:dyDescent="0.25">
      <c r="A5244" s="439"/>
      <c r="B5244" s="449">
        <v>92382</v>
      </c>
      <c r="C5244" s="439" t="s">
        <v>14673</v>
      </c>
      <c r="D5244" s="449" t="s">
        <v>60</v>
      </c>
      <c r="E5244" s="451">
        <v>0.6774</v>
      </c>
    </row>
    <row r="5245" spans="1:5" x14ac:dyDescent="0.25">
      <c r="A5245" s="439"/>
      <c r="B5245" s="449">
        <v>92384</v>
      </c>
      <c r="C5245" s="439" t="s">
        <v>14674</v>
      </c>
      <c r="D5245" s="449" t="s">
        <v>60</v>
      </c>
      <c r="E5245" s="451">
        <v>0.5998</v>
      </c>
    </row>
    <row r="5246" spans="1:5" x14ac:dyDescent="0.25">
      <c r="A5246" s="439"/>
      <c r="B5246" s="449">
        <v>92386</v>
      </c>
      <c r="C5246" s="439" t="s">
        <v>14675</v>
      </c>
      <c r="D5246" s="449" t="s">
        <v>60</v>
      </c>
      <c r="E5246" s="451">
        <v>0.55730000000000002</v>
      </c>
    </row>
    <row r="5247" spans="1:5" x14ac:dyDescent="0.25">
      <c r="A5247" s="439"/>
      <c r="B5247" s="449">
        <v>92351</v>
      </c>
      <c r="C5247" s="439" t="s">
        <v>14676</v>
      </c>
      <c r="D5247" s="449" t="s">
        <v>60</v>
      </c>
      <c r="E5247" s="451">
        <v>0.50629999999999997</v>
      </c>
    </row>
    <row r="5248" spans="1:5" x14ac:dyDescent="0.25">
      <c r="A5248" s="439"/>
      <c r="B5248" s="449">
        <v>92388</v>
      </c>
      <c r="C5248" s="439" t="s">
        <v>14677</v>
      </c>
      <c r="D5248" s="449" t="s">
        <v>60</v>
      </c>
      <c r="E5248" s="451">
        <v>0.4819</v>
      </c>
    </row>
    <row r="5249" spans="1:5" x14ac:dyDescent="0.25">
      <c r="A5249" s="439"/>
      <c r="B5249" s="449">
        <v>92353</v>
      </c>
      <c r="C5249" s="439" t="s">
        <v>14678</v>
      </c>
      <c r="D5249" s="449" t="s">
        <v>60</v>
      </c>
      <c r="E5249" s="451">
        <v>0.376</v>
      </c>
    </row>
    <row r="5250" spans="1:5" x14ac:dyDescent="0.25">
      <c r="A5250" s="439"/>
      <c r="B5250" s="449">
        <v>92390</v>
      </c>
      <c r="C5250" s="439" t="s">
        <v>14679</v>
      </c>
      <c r="D5250" s="449" t="s">
        <v>60</v>
      </c>
      <c r="E5250" s="451">
        <v>0.3755</v>
      </c>
    </row>
    <row r="5251" spans="1:5" x14ac:dyDescent="0.25">
      <c r="A5251" s="439"/>
      <c r="B5251" s="449">
        <v>92355</v>
      </c>
      <c r="C5251" s="439" t="s">
        <v>14680</v>
      </c>
      <c r="D5251" s="449" t="s">
        <v>60</v>
      </c>
      <c r="E5251" s="451">
        <v>0.31219999999999998</v>
      </c>
    </row>
    <row r="5252" spans="1:5" x14ac:dyDescent="0.25">
      <c r="A5252" s="439"/>
      <c r="B5252" s="449">
        <v>101925</v>
      </c>
      <c r="C5252" s="439" t="s">
        <v>14681</v>
      </c>
      <c r="D5252" s="449" t="s">
        <v>60</v>
      </c>
      <c r="E5252" s="451">
        <v>0.2049</v>
      </c>
    </row>
    <row r="5253" spans="1:5" x14ac:dyDescent="0.25">
      <c r="A5253" s="439"/>
      <c r="B5253" s="449">
        <v>101934</v>
      </c>
      <c r="C5253" s="439" t="s">
        <v>14682</v>
      </c>
      <c r="D5253" s="449" t="s">
        <v>60</v>
      </c>
      <c r="E5253" s="451">
        <v>0.23219999999999999</v>
      </c>
    </row>
    <row r="5254" spans="1:5" x14ac:dyDescent="0.25">
      <c r="A5254" s="439"/>
      <c r="B5254" s="449">
        <v>97541</v>
      </c>
      <c r="C5254" s="439" t="s">
        <v>14683</v>
      </c>
      <c r="D5254" s="449" t="s">
        <v>60</v>
      </c>
      <c r="E5254" s="451">
        <v>0.40799999999999997</v>
      </c>
    </row>
    <row r="5255" spans="1:5" x14ac:dyDescent="0.25">
      <c r="A5255" s="439"/>
      <c r="B5255" s="449">
        <v>97462</v>
      </c>
      <c r="C5255" s="439" t="s">
        <v>14684</v>
      </c>
      <c r="D5255" s="449" t="s">
        <v>60</v>
      </c>
      <c r="E5255" s="451">
        <v>0.29389999999999999</v>
      </c>
    </row>
    <row r="5256" spans="1:5" x14ac:dyDescent="0.25">
      <c r="A5256" s="439"/>
      <c r="B5256" s="449">
        <v>97544</v>
      </c>
      <c r="C5256" s="439" t="s">
        <v>14685</v>
      </c>
      <c r="D5256" s="449" t="s">
        <v>60</v>
      </c>
      <c r="E5256" s="451">
        <v>0.47849999999999998</v>
      </c>
    </row>
    <row r="5257" spans="1:5" x14ac:dyDescent="0.25">
      <c r="A5257" s="439"/>
      <c r="B5257" s="449">
        <v>97500</v>
      </c>
      <c r="C5257" s="439" t="s">
        <v>14686</v>
      </c>
      <c r="D5257" s="449" t="s">
        <v>60</v>
      </c>
      <c r="E5257" s="451">
        <v>0.2586</v>
      </c>
    </row>
    <row r="5258" spans="1:5" x14ac:dyDescent="0.25">
      <c r="A5258" s="439"/>
      <c r="B5258" s="449">
        <v>97465</v>
      </c>
      <c r="C5258" s="439" t="s">
        <v>14687</v>
      </c>
      <c r="D5258" s="449" t="s">
        <v>60</v>
      </c>
      <c r="E5258" s="451">
        <v>0.16839999999999999</v>
      </c>
    </row>
    <row r="5259" spans="1:5" x14ac:dyDescent="0.25">
      <c r="A5259" s="439"/>
      <c r="B5259" s="449">
        <v>97503</v>
      </c>
      <c r="C5259" s="439" t="s">
        <v>14688</v>
      </c>
      <c r="D5259" s="449" t="s">
        <v>60</v>
      </c>
      <c r="E5259" s="451">
        <v>0.13250000000000001</v>
      </c>
    </row>
    <row r="5260" spans="1:5" x14ac:dyDescent="0.25">
      <c r="A5260" s="439"/>
      <c r="B5260" s="449">
        <v>97468</v>
      </c>
      <c r="C5260" s="439" t="s">
        <v>14689</v>
      </c>
      <c r="D5260" s="449" t="s">
        <v>60</v>
      </c>
      <c r="E5260" s="451">
        <v>0.1653</v>
      </c>
    </row>
    <row r="5261" spans="1:5" x14ac:dyDescent="0.25">
      <c r="A5261" s="439"/>
      <c r="B5261" s="449">
        <v>97506</v>
      </c>
      <c r="C5261" s="439" t="s">
        <v>14690</v>
      </c>
      <c r="D5261" s="449" t="s">
        <v>60</v>
      </c>
      <c r="E5261" s="451">
        <v>0.11990000000000001</v>
      </c>
    </row>
    <row r="5262" spans="1:5" x14ac:dyDescent="0.25">
      <c r="A5262" s="439"/>
      <c r="B5262" s="449">
        <v>97444</v>
      </c>
      <c r="C5262" s="439" t="s">
        <v>14691</v>
      </c>
      <c r="D5262" s="449" t="s">
        <v>60</v>
      </c>
      <c r="E5262" s="451">
        <v>0.2389</v>
      </c>
    </row>
    <row r="5263" spans="1:5" x14ac:dyDescent="0.25">
      <c r="A5263" s="439"/>
      <c r="B5263" s="449">
        <v>97471</v>
      </c>
      <c r="C5263" s="439" t="s">
        <v>14692</v>
      </c>
      <c r="D5263" s="449" t="s">
        <v>60</v>
      </c>
      <c r="E5263" s="451">
        <v>0.1353</v>
      </c>
    </row>
    <row r="5264" spans="1:5" x14ac:dyDescent="0.25">
      <c r="A5264" s="439"/>
      <c r="B5264" s="449">
        <v>97509</v>
      </c>
      <c r="C5264" s="439" t="s">
        <v>14693</v>
      </c>
      <c r="D5264" s="449" t="s">
        <v>60</v>
      </c>
      <c r="E5264" s="451">
        <v>9.06E-2</v>
      </c>
    </row>
    <row r="5265" spans="1:5" x14ac:dyDescent="0.25">
      <c r="A5265" s="439"/>
      <c r="B5265" s="449">
        <v>97447</v>
      </c>
      <c r="C5265" s="439" t="s">
        <v>14694</v>
      </c>
      <c r="D5265" s="449" t="s">
        <v>60</v>
      </c>
      <c r="E5265" s="451">
        <v>0.1381</v>
      </c>
    </row>
    <row r="5266" spans="1:5" x14ac:dyDescent="0.25">
      <c r="A5266" s="439"/>
      <c r="B5266" s="449">
        <v>97475</v>
      </c>
      <c r="C5266" s="439" t="s">
        <v>14695</v>
      </c>
      <c r="D5266" s="449" t="s">
        <v>60</v>
      </c>
      <c r="E5266" s="451">
        <v>9.0200000000000002E-2</v>
      </c>
    </row>
    <row r="5267" spans="1:5" x14ac:dyDescent="0.25">
      <c r="A5267" s="439"/>
      <c r="B5267" s="449">
        <v>97512</v>
      </c>
      <c r="C5267" s="439" t="s">
        <v>14696</v>
      </c>
      <c r="D5267" s="449" t="s">
        <v>60</v>
      </c>
      <c r="E5267" s="451">
        <v>5.5300000000000002E-2</v>
      </c>
    </row>
    <row r="5268" spans="1:5" x14ac:dyDescent="0.25">
      <c r="A5268" s="439"/>
      <c r="B5268" s="449">
        <v>97450</v>
      </c>
      <c r="C5268" s="439" t="s">
        <v>14697</v>
      </c>
      <c r="D5268" s="449" t="s">
        <v>60</v>
      </c>
      <c r="E5268" s="451">
        <v>0.1084</v>
      </c>
    </row>
    <row r="5269" spans="1:5" x14ac:dyDescent="0.25">
      <c r="A5269" s="439"/>
      <c r="B5269" s="449">
        <v>97478</v>
      </c>
      <c r="C5269" s="439" t="s">
        <v>14698</v>
      </c>
      <c r="D5269" s="449" t="s">
        <v>60</v>
      </c>
      <c r="E5269" s="451">
        <v>8.4199999999999997E-2</v>
      </c>
    </row>
    <row r="5270" spans="1:5" x14ac:dyDescent="0.25">
      <c r="A5270" s="439"/>
      <c r="B5270" s="449">
        <v>97515</v>
      </c>
      <c r="C5270" s="439" t="s">
        <v>14699</v>
      </c>
      <c r="D5270" s="449" t="s">
        <v>60</v>
      </c>
      <c r="E5270" s="451">
        <v>4.8599999999999997E-2</v>
      </c>
    </row>
    <row r="5271" spans="1:5" x14ac:dyDescent="0.25">
      <c r="A5271" s="439"/>
      <c r="B5271" s="449">
        <v>92928</v>
      </c>
      <c r="C5271" s="439" t="s">
        <v>14700</v>
      </c>
      <c r="D5271" s="449" t="s">
        <v>60</v>
      </c>
      <c r="E5271" s="451">
        <v>0.51400000000000001</v>
      </c>
    </row>
    <row r="5272" spans="1:5" x14ac:dyDescent="0.25">
      <c r="A5272" s="439"/>
      <c r="B5272" s="449">
        <v>92943</v>
      </c>
      <c r="C5272" s="439" t="s">
        <v>14701</v>
      </c>
      <c r="D5272" s="449" t="s">
        <v>60</v>
      </c>
      <c r="E5272" s="451">
        <v>0.40239999999999998</v>
      </c>
    </row>
    <row r="5273" spans="1:5" x14ac:dyDescent="0.25">
      <c r="A5273" s="439"/>
      <c r="B5273" s="449">
        <v>92929</v>
      </c>
      <c r="C5273" s="439" t="s">
        <v>14702</v>
      </c>
      <c r="D5273" s="449" t="s">
        <v>60</v>
      </c>
      <c r="E5273" s="451">
        <v>0.50219999999999998</v>
      </c>
    </row>
    <row r="5274" spans="1:5" x14ac:dyDescent="0.25">
      <c r="A5274" s="439"/>
      <c r="B5274" s="449">
        <v>92944</v>
      </c>
      <c r="C5274" s="439" t="s">
        <v>14703</v>
      </c>
      <c r="D5274" s="449" t="s">
        <v>60</v>
      </c>
      <c r="E5274" s="451">
        <v>0.3921</v>
      </c>
    </row>
    <row r="5275" spans="1:5" x14ac:dyDescent="0.25">
      <c r="A5275" s="439"/>
      <c r="B5275" s="449">
        <v>92930</v>
      </c>
      <c r="C5275" s="439" t="s">
        <v>14704</v>
      </c>
      <c r="D5275" s="449" t="s">
        <v>60</v>
      </c>
      <c r="E5275" s="451">
        <v>0.49349999999999999</v>
      </c>
    </row>
    <row r="5276" spans="1:5" x14ac:dyDescent="0.25">
      <c r="A5276" s="439"/>
      <c r="B5276" s="449">
        <v>92945</v>
      </c>
      <c r="C5276" s="439" t="s">
        <v>14705</v>
      </c>
      <c r="D5276" s="449" t="s">
        <v>60</v>
      </c>
      <c r="E5276" s="451">
        <v>0.38479999999999998</v>
      </c>
    </row>
    <row r="5277" spans="1:5" x14ac:dyDescent="0.25">
      <c r="A5277" s="439"/>
      <c r="B5277" s="449">
        <v>92925</v>
      </c>
      <c r="C5277" s="439" t="s">
        <v>14706</v>
      </c>
      <c r="D5277" s="449" t="s">
        <v>60</v>
      </c>
      <c r="E5277" s="451">
        <v>0.53459999999999996</v>
      </c>
    </row>
    <row r="5278" spans="1:5" x14ac:dyDescent="0.25">
      <c r="A5278" s="439"/>
      <c r="B5278" s="449">
        <v>92940</v>
      </c>
      <c r="C5278" s="439" t="s">
        <v>14707</v>
      </c>
      <c r="D5278" s="449" t="s">
        <v>60</v>
      </c>
      <c r="E5278" s="451">
        <v>0.42499999999999999</v>
      </c>
    </row>
    <row r="5279" spans="1:5" x14ac:dyDescent="0.25">
      <c r="A5279" s="439"/>
      <c r="B5279" s="449">
        <v>92926</v>
      </c>
      <c r="C5279" s="439" t="s">
        <v>14708</v>
      </c>
      <c r="D5279" s="449" t="s">
        <v>60</v>
      </c>
      <c r="E5279" s="451">
        <v>0.51580000000000004</v>
      </c>
    </row>
    <row r="5280" spans="1:5" x14ac:dyDescent="0.25">
      <c r="A5280" s="439"/>
      <c r="B5280" s="449">
        <v>92941</v>
      </c>
      <c r="C5280" s="439" t="s">
        <v>14709</v>
      </c>
      <c r="D5280" s="449" t="s">
        <v>60</v>
      </c>
      <c r="E5280" s="451">
        <v>0.4088</v>
      </c>
    </row>
    <row r="5281" spans="1:5" x14ac:dyDescent="0.25">
      <c r="A5281" s="439"/>
      <c r="B5281" s="449">
        <v>92927</v>
      </c>
      <c r="C5281" s="439" t="s">
        <v>14710</v>
      </c>
      <c r="D5281" s="449" t="s">
        <v>60</v>
      </c>
      <c r="E5281" s="451">
        <v>0.52569999999999995</v>
      </c>
    </row>
    <row r="5282" spans="1:5" x14ac:dyDescent="0.25">
      <c r="A5282" s="439"/>
      <c r="B5282" s="449">
        <v>92942</v>
      </c>
      <c r="C5282" s="439" t="s">
        <v>14711</v>
      </c>
      <c r="D5282" s="449" t="s">
        <v>60</v>
      </c>
      <c r="E5282" s="451">
        <v>0.4173</v>
      </c>
    </row>
    <row r="5283" spans="1:5" x14ac:dyDescent="0.25">
      <c r="A5283" s="439"/>
      <c r="B5283" s="449">
        <v>92918</v>
      </c>
      <c r="C5283" s="439" t="s">
        <v>14712</v>
      </c>
      <c r="D5283" s="449" t="s">
        <v>60</v>
      </c>
      <c r="E5283" s="451">
        <v>0.60250000000000004</v>
      </c>
    </row>
    <row r="5284" spans="1:5" x14ac:dyDescent="0.25">
      <c r="A5284" s="439"/>
      <c r="B5284" s="449">
        <v>92938</v>
      </c>
      <c r="C5284" s="439" t="s">
        <v>14713</v>
      </c>
      <c r="D5284" s="449" t="s">
        <v>60</v>
      </c>
      <c r="E5284" s="451">
        <v>0.49759999999999999</v>
      </c>
    </row>
    <row r="5285" spans="1:5" x14ac:dyDescent="0.25">
      <c r="A5285" s="439"/>
      <c r="B5285" s="449">
        <v>92920</v>
      </c>
      <c r="C5285" s="439" t="s">
        <v>14714</v>
      </c>
      <c r="D5285" s="449" t="s">
        <v>60</v>
      </c>
      <c r="E5285" s="451">
        <v>0.60770000000000002</v>
      </c>
    </row>
    <row r="5286" spans="1:5" x14ac:dyDescent="0.25">
      <c r="A5286" s="439"/>
      <c r="B5286" s="449">
        <v>92939</v>
      </c>
      <c r="C5286" s="439" t="s">
        <v>14715</v>
      </c>
      <c r="D5286" s="449" t="s">
        <v>60</v>
      </c>
      <c r="E5286" s="451">
        <v>0.50180000000000002</v>
      </c>
    </row>
    <row r="5287" spans="1:5" x14ac:dyDescent="0.25">
      <c r="A5287" s="439"/>
      <c r="B5287" s="449">
        <v>92910</v>
      </c>
      <c r="C5287" s="439" t="s">
        <v>14716</v>
      </c>
      <c r="D5287" s="449" t="s">
        <v>60</v>
      </c>
      <c r="E5287" s="451">
        <v>0.3357</v>
      </c>
    </row>
    <row r="5288" spans="1:5" x14ac:dyDescent="0.25">
      <c r="A5288" s="439"/>
      <c r="B5288" s="449">
        <v>92934</v>
      </c>
      <c r="C5288" s="439" t="s">
        <v>14717</v>
      </c>
      <c r="D5288" s="449" t="s">
        <v>60</v>
      </c>
      <c r="E5288" s="451">
        <v>0.31809999999999999</v>
      </c>
    </row>
    <row r="5289" spans="1:5" x14ac:dyDescent="0.25">
      <c r="A5289" s="439"/>
      <c r="B5289" s="449">
        <v>92949</v>
      </c>
      <c r="C5289" s="439" t="s">
        <v>14718</v>
      </c>
      <c r="D5289" s="449" t="s">
        <v>60</v>
      </c>
      <c r="E5289" s="451">
        <v>0.22559999999999999</v>
      </c>
    </row>
    <row r="5290" spans="1:5" x14ac:dyDescent="0.25">
      <c r="A5290" s="439"/>
      <c r="B5290" s="449">
        <v>92911</v>
      </c>
      <c r="C5290" s="439" t="s">
        <v>14719</v>
      </c>
      <c r="D5290" s="449" t="s">
        <v>60</v>
      </c>
      <c r="E5290" s="451">
        <v>0.3402</v>
      </c>
    </row>
    <row r="5291" spans="1:5" x14ac:dyDescent="0.25">
      <c r="A5291" s="439"/>
      <c r="B5291" s="449">
        <v>92935</v>
      </c>
      <c r="C5291" s="439" t="s">
        <v>14720</v>
      </c>
      <c r="D5291" s="449" t="s">
        <v>60</v>
      </c>
      <c r="E5291" s="451">
        <v>0.32979999999999998</v>
      </c>
    </row>
    <row r="5292" spans="1:5" x14ac:dyDescent="0.25">
      <c r="A5292" s="439"/>
      <c r="B5292" s="449">
        <v>92950</v>
      </c>
      <c r="C5292" s="439" t="s">
        <v>14721</v>
      </c>
      <c r="D5292" s="449" t="s">
        <v>60</v>
      </c>
      <c r="E5292" s="451">
        <v>0.2344</v>
      </c>
    </row>
    <row r="5293" spans="1:5" x14ac:dyDescent="0.25">
      <c r="A5293" s="439"/>
      <c r="B5293" s="449">
        <v>92907</v>
      </c>
      <c r="C5293" s="439" t="s">
        <v>14722</v>
      </c>
      <c r="D5293" s="449" t="s">
        <v>60</v>
      </c>
      <c r="E5293" s="451">
        <v>0.46050000000000002</v>
      </c>
    </row>
    <row r="5294" spans="1:5" x14ac:dyDescent="0.25">
      <c r="A5294" s="439"/>
      <c r="B5294" s="449">
        <v>92931</v>
      </c>
      <c r="C5294" s="439" t="s">
        <v>14723</v>
      </c>
      <c r="D5294" s="449" t="s">
        <v>60</v>
      </c>
      <c r="E5294" s="451">
        <v>0.42720000000000002</v>
      </c>
    </row>
    <row r="5295" spans="1:5" x14ac:dyDescent="0.25">
      <c r="A5295" s="439"/>
      <c r="B5295" s="449">
        <v>92946</v>
      </c>
      <c r="C5295" s="439" t="s">
        <v>14724</v>
      </c>
      <c r="D5295" s="449" t="s">
        <v>60</v>
      </c>
      <c r="E5295" s="451">
        <v>0.3196</v>
      </c>
    </row>
    <row r="5296" spans="1:5" x14ac:dyDescent="0.25">
      <c r="A5296" s="439"/>
      <c r="B5296" s="449">
        <v>92908</v>
      </c>
      <c r="C5296" s="439" t="s">
        <v>14725</v>
      </c>
      <c r="D5296" s="449" t="s">
        <v>60</v>
      </c>
      <c r="E5296" s="451">
        <v>0.45629999999999998</v>
      </c>
    </row>
    <row r="5297" spans="1:5" x14ac:dyDescent="0.25">
      <c r="A5297" s="439"/>
      <c r="B5297" s="449">
        <v>92932</v>
      </c>
      <c r="C5297" s="439" t="s">
        <v>14726</v>
      </c>
      <c r="D5297" s="449" t="s">
        <v>60</v>
      </c>
      <c r="E5297" s="451">
        <v>0.41520000000000001</v>
      </c>
    </row>
    <row r="5298" spans="1:5" x14ac:dyDescent="0.25">
      <c r="A5298" s="439"/>
      <c r="B5298" s="449">
        <v>92947</v>
      </c>
      <c r="C5298" s="439" t="s">
        <v>14727</v>
      </c>
      <c r="D5298" s="449" t="s">
        <v>60</v>
      </c>
      <c r="E5298" s="451">
        <v>0.30990000000000001</v>
      </c>
    </row>
    <row r="5299" spans="1:5" x14ac:dyDescent="0.25">
      <c r="A5299" s="439"/>
      <c r="B5299" s="449">
        <v>92909</v>
      </c>
      <c r="C5299" s="439" t="s">
        <v>14728</v>
      </c>
      <c r="D5299" s="449" t="s">
        <v>60</v>
      </c>
      <c r="E5299" s="451">
        <v>0.4526</v>
      </c>
    </row>
    <row r="5300" spans="1:5" x14ac:dyDescent="0.25">
      <c r="A5300" s="439"/>
      <c r="B5300" s="449">
        <v>92933</v>
      </c>
      <c r="C5300" s="439" t="s">
        <v>14729</v>
      </c>
      <c r="D5300" s="449" t="s">
        <v>60</v>
      </c>
      <c r="E5300" s="451">
        <v>0.40439999999999998</v>
      </c>
    </row>
    <row r="5301" spans="1:5" x14ac:dyDescent="0.25">
      <c r="A5301" s="439"/>
      <c r="B5301" s="449">
        <v>92948</v>
      </c>
      <c r="C5301" s="439" t="s">
        <v>14730</v>
      </c>
      <c r="D5301" s="449" t="s">
        <v>60</v>
      </c>
      <c r="E5301" s="451">
        <v>0.30130000000000001</v>
      </c>
    </row>
    <row r="5302" spans="1:5" x14ac:dyDescent="0.25">
      <c r="A5302" s="439"/>
      <c r="B5302" s="449">
        <v>92912</v>
      </c>
      <c r="C5302" s="439" t="s">
        <v>14731</v>
      </c>
      <c r="D5302" s="449" t="s">
        <v>60</v>
      </c>
      <c r="E5302" s="451">
        <v>0.25559999999999999</v>
      </c>
    </row>
    <row r="5303" spans="1:5" x14ac:dyDescent="0.25">
      <c r="A5303" s="439"/>
      <c r="B5303" s="449">
        <v>92913</v>
      </c>
      <c r="C5303" s="439" t="s">
        <v>14732</v>
      </c>
      <c r="D5303" s="449" t="s">
        <v>60</v>
      </c>
      <c r="E5303" s="451">
        <v>0.2651</v>
      </c>
    </row>
    <row r="5304" spans="1:5" x14ac:dyDescent="0.25">
      <c r="A5304" s="439"/>
      <c r="B5304" s="449">
        <v>92936</v>
      </c>
      <c r="C5304" s="439" t="s">
        <v>14733</v>
      </c>
      <c r="D5304" s="449" t="s">
        <v>60</v>
      </c>
      <c r="E5304" s="451">
        <v>0.27289999999999998</v>
      </c>
    </row>
    <row r="5305" spans="1:5" x14ac:dyDescent="0.25">
      <c r="A5305" s="439"/>
      <c r="B5305" s="449">
        <v>92951</v>
      </c>
      <c r="C5305" s="439" t="s">
        <v>14734</v>
      </c>
      <c r="D5305" s="449" t="s">
        <v>60</v>
      </c>
      <c r="E5305" s="451">
        <v>0.18759999999999999</v>
      </c>
    </row>
    <row r="5306" spans="1:5" x14ac:dyDescent="0.25">
      <c r="A5306" s="439"/>
      <c r="B5306" s="449">
        <v>92914</v>
      </c>
      <c r="C5306" s="439" t="s">
        <v>14735</v>
      </c>
      <c r="D5306" s="449" t="s">
        <v>60</v>
      </c>
      <c r="E5306" s="451">
        <v>0.25940000000000002</v>
      </c>
    </row>
    <row r="5307" spans="1:5" x14ac:dyDescent="0.25">
      <c r="A5307" s="439"/>
      <c r="B5307" s="449">
        <v>92937</v>
      </c>
      <c r="C5307" s="439" t="s">
        <v>14736</v>
      </c>
      <c r="D5307" s="449" t="s">
        <v>60</v>
      </c>
      <c r="E5307" s="451">
        <v>0.2591</v>
      </c>
    </row>
    <row r="5308" spans="1:5" x14ac:dyDescent="0.25">
      <c r="A5308" s="439"/>
      <c r="B5308" s="449">
        <v>92952</v>
      </c>
      <c r="C5308" s="439" t="s">
        <v>14737</v>
      </c>
      <c r="D5308" s="449" t="s">
        <v>60</v>
      </c>
      <c r="E5308" s="451">
        <v>0.1779</v>
      </c>
    </row>
    <row r="5309" spans="1:5" x14ac:dyDescent="0.25">
      <c r="A5309" s="439"/>
      <c r="B5309" s="449">
        <v>92953</v>
      </c>
      <c r="C5309" s="439" t="s">
        <v>14738</v>
      </c>
      <c r="D5309" s="449" t="s">
        <v>60</v>
      </c>
      <c r="E5309" s="451">
        <v>0.53569999999999995</v>
      </c>
    </row>
    <row r="5310" spans="1:5" x14ac:dyDescent="0.25">
      <c r="A5310" s="439"/>
      <c r="B5310" s="449">
        <v>101921</v>
      </c>
      <c r="C5310" s="439" t="s">
        <v>14739</v>
      </c>
      <c r="D5310" s="449" t="s">
        <v>60</v>
      </c>
      <c r="E5310" s="451">
        <v>0.17879999999999999</v>
      </c>
    </row>
    <row r="5311" spans="1:5" x14ac:dyDescent="0.25">
      <c r="A5311" s="439"/>
      <c r="B5311" s="449">
        <v>101930</v>
      </c>
      <c r="C5311" s="439" t="s">
        <v>14740</v>
      </c>
      <c r="D5311" s="449" t="s">
        <v>60</v>
      </c>
      <c r="E5311" s="451">
        <v>0.19209999999999999</v>
      </c>
    </row>
    <row r="5312" spans="1:5" x14ac:dyDescent="0.25">
      <c r="A5312" s="439"/>
      <c r="B5312" s="449">
        <v>101922</v>
      </c>
      <c r="C5312" s="439" t="s">
        <v>14741</v>
      </c>
      <c r="D5312" s="449" t="s">
        <v>60</v>
      </c>
      <c r="E5312" s="451">
        <v>0.17469999999999999</v>
      </c>
    </row>
    <row r="5313" spans="1:5" x14ac:dyDescent="0.25">
      <c r="A5313" s="439"/>
      <c r="B5313" s="449">
        <v>101931</v>
      </c>
      <c r="C5313" s="439" t="s">
        <v>14742</v>
      </c>
      <c r="D5313" s="449" t="s">
        <v>60</v>
      </c>
      <c r="E5313" s="451">
        <v>0.18229999999999999</v>
      </c>
    </row>
    <row r="5314" spans="1:5" x14ac:dyDescent="0.25">
      <c r="A5314" s="439"/>
      <c r="B5314" s="449">
        <v>101923</v>
      </c>
      <c r="C5314" s="439" t="s">
        <v>14743</v>
      </c>
      <c r="D5314" s="449" t="s">
        <v>60</v>
      </c>
      <c r="E5314" s="451">
        <v>0.183</v>
      </c>
    </row>
    <row r="5315" spans="1:5" x14ac:dyDescent="0.25">
      <c r="A5315" s="439"/>
      <c r="B5315" s="449">
        <v>101932</v>
      </c>
      <c r="C5315" s="439" t="s">
        <v>14744</v>
      </c>
      <c r="D5315" s="449" t="s">
        <v>60</v>
      </c>
      <c r="E5315" s="451">
        <v>0.20169999999999999</v>
      </c>
    </row>
    <row r="5316" spans="1:5" x14ac:dyDescent="0.25">
      <c r="A5316" s="439"/>
      <c r="B5316" s="449">
        <v>97537</v>
      </c>
      <c r="C5316" s="439" t="s">
        <v>14745</v>
      </c>
      <c r="D5316" s="449" t="s">
        <v>60</v>
      </c>
      <c r="E5316" s="451">
        <v>0.29189999999999999</v>
      </c>
    </row>
    <row r="5317" spans="1:5" x14ac:dyDescent="0.25">
      <c r="A5317" s="439"/>
      <c r="B5317" s="449">
        <v>97540</v>
      </c>
      <c r="C5317" s="439" t="s">
        <v>14746</v>
      </c>
      <c r="D5317" s="449" t="s">
        <v>60</v>
      </c>
      <c r="E5317" s="451">
        <v>0.38569999999999999</v>
      </c>
    </row>
    <row r="5318" spans="1:5" x14ac:dyDescent="0.25">
      <c r="A5318" s="439"/>
      <c r="B5318" s="449">
        <v>97543</v>
      </c>
      <c r="C5318" s="439" t="s">
        <v>14747</v>
      </c>
      <c r="D5318" s="449" t="s">
        <v>60</v>
      </c>
      <c r="E5318" s="451">
        <v>0.47570000000000001</v>
      </c>
    </row>
    <row r="5319" spans="1:5" x14ac:dyDescent="0.25">
      <c r="A5319" s="439"/>
      <c r="B5319" s="449">
        <v>97461</v>
      </c>
      <c r="C5319" s="439" t="s">
        <v>14748</v>
      </c>
      <c r="D5319" s="449" t="s">
        <v>60</v>
      </c>
      <c r="E5319" s="451">
        <v>0.25600000000000001</v>
      </c>
    </row>
    <row r="5320" spans="1:5" x14ac:dyDescent="0.25">
      <c r="A5320" s="439"/>
      <c r="B5320" s="449">
        <v>97499</v>
      </c>
      <c r="C5320" s="439" t="s">
        <v>14749</v>
      </c>
      <c r="D5320" s="449" t="s">
        <v>60</v>
      </c>
      <c r="E5320" s="451">
        <v>0.21560000000000001</v>
      </c>
    </row>
    <row r="5321" spans="1:5" x14ac:dyDescent="0.25">
      <c r="A5321" s="439"/>
      <c r="B5321" s="449">
        <v>97464</v>
      </c>
      <c r="C5321" s="439" t="s">
        <v>14750</v>
      </c>
      <c r="D5321" s="449" t="s">
        <v>60</v>
      </c>
      <c r="E5321" s="451">
        <v>0.223</v>
      </c>
    </row>
    <row r="5322" spans="1:5" x14ac:dyDescent="0.25">
      <c r="A5322" s="439"/>
      <c r="B5322" s="449">
        <v>97502</v>
      </c>
      <c r="C5322" s="439" t="s">
        <v>14751</v>
      </c>
      <c r="D5322" s="449" t="s">
        <v>60</v>
      </c>
      <c r="E5322" s="451">
        <v>0.1711</v>
      </c>
    </row>
    <row r="5323" spans="1:5" x14ac:dyDescent="0.25">
      <c r="A5323" s="439"/>
      <c r="B5323" s="449">
        <v>97467</v>
      </c>
      <c r="C5323" s="439" t="s">
        <v>14752</v>
      </c>
      <c r="D5323" s="449" t="s">
        <v>60</v>
      </c>
      <c r="E5323" s="451">
        <v>0.21809999999999999</v>
      </c>
    </row>
    <row r="5324" spans="1:5" x14ac:dyDescent="0.25">
      <c r="A5324" s="439"/>
      <c r="B5324" s="449">
        <v>97505</v>
      </c>
      <c r="C5324" s="439" t="s">
        <v>14753</v>
      </c>
      <c r="D5324" s="449" t="s">
        <v>60</v>
      </c>
      <c r="E5324" s="451">
        <v>0.15590000000000001</v>
      </c>
    </row>
    <row r="5325" spans="1:5" x14ac:dyDescent="0.25">
      <c r="A5325" s="439"/>
      <c r="B5325" s="449">
        <v>97443</v>
      </c>
      <c r="C5325" s="439" t="s">
        <v>14754</v>
      </c>
      <c r="D5325" s="449" t="s">
        <v>60</v>
      </c>
      <c r="E5325" s="451">
        <v>0.28739999999999999</v>
      </c>
    </row>
    <row r="5326" spans="1:5" x14ac:dyDescent="0.25">
      <c r="A5326" s="439"/>
      <c r="B5326" s="449">
        <v>97470</v>
      </c>
      <c r="C5326" s="439" t="s">
        <v>14755</v>
      </c>
      <c r="D5326" s="449" t="s">
        <v>60</v>
      </c>
      <c r="E5326" s="451">
        <v>0.18079999999999999</v>
      </c>
    </row>
    <row r="5327" spans="1:5" x14ac:dyDescent="0.25">
      <c r="A5327" s="439"/>
      <c r="B5327" s="449">
        <v>97508</v>
      </c>
      <c r="C5327" s="439" t="s">
        <v>14756</v>
      </c>
      <c r="D5327" s="449" t="s">
        <v>60</v>
      </c>
      <c r="E5327" s="451">
        <v>0.1196</v>
      </c>
    </row>
    <row r="5328" spans="1:5" x14ac:dyDescent="0.25">
      <c r="A5328" s="439"/>
      <c r="B5328" s="449">
        <v>97446</v>
      </c>
      <c r="C5328" s="439" t="s">
        <v>14757</v>
      </c>
      <c r="D5328" s="449" t="s">
        <v>60</v>
      </c>
      <c r="E5328" s="451">
        <v>0.17150000000000001</v>
      </c>
    </row>
    <row r="5329" spans="1:5" x14ac:dyDescent="0.25">
      <c r="A5329" s="439"/>
      <c r="B5329" s="449">
        <v>97474</v>
      </c>
      <c r="C5329" s="439" t="s">
        <v>14758</v>
      </c>
      <c r="D5329" s="449" t="s">
        <v>60</v>
      </c>
      <c r="E5329" s="451">
        <v>0.12470000000000001</v>
      </c>
    </row>
    <row r="5330" spans="1:5" x14ac:dyDescent="0.25">
      <c r="A5330" s="439"/>
      <c r="B5330" s="449">
        <v>97511</v>
      </c>
      <c r="C5330" s="439" t="s">
        <v>14759</v>
      </c>
      <c r="D5330" s="449" t="s">
        <v>60</v>
      </c>
      <c r="E5330" s="451">
        <v>7.5300000000000006E-2</v>
      </c>
    </row>
    <row r="5331" spans="1:5" x14ac:dyDescent="0.25">
      <c r="A5331" s="439"/>
      <c r="B5331" s="449">
        <v>97449</v>
      </c>
      <c r="C5331" s="439" t="s">
        <v>14760</v>
      </c>
      <c r="D5331" s="449" t="s">
        <v>60</v>
      </c>
      <c r="E5331" s="451">
        <v>0.13569999999999999</v>
      </c>
    </row>
    <row r="5332" spans="1:5" x14ac:dyDescent="0.25">
      <c r="A5332" s="439"/>
      <c r="B5332" s="449">
        <v>97477</v>
      </c>
      <c r="C5332" s="439" t="s">
        <v>14761</v>
      </c>
      <c r="D5332" s="449" t="s">
        <v>60</v>
      </c>
      <c r="E5332" s="451">
        <v>0.1143</v>
      </c>
    </row>
    <row r="5333" spans="1:5" x14ac:dyDescent="0.25">
      <c r="A5333" s="439"/>
      <c r="B5333" s="449">
        <v>97514</v>
      </c>
      <c r="C5333" s="439" t="s">
        <v>14762</v>
      </c>
      <c r="D5333" s="449" t="s">
        <v>60</v>
      </c>
      <c r="E5333" s="451">
        <v>6.5600000000000006E-2</v>
      </c>
    </row>
    <row r="5334" spans="1:5" x14ac:dyDescent="0.25">
      <c r="A5334" s="439"/>
      <c r="B5334" s="449">
        <v>101920</v>
      </c>
      <c r="C5334" s="439" t="s">
        <v>14763</v>
      </c>
      <c r="D5334" s="449" t="s">
        <v>60</v>
      </c>
      <c r="E5334" s="451">
        <v>0.21490000000000001</v>
      </c>
    </row>
    <row r="5335" spans="1:5" x14ac:dyDescent="0.25">
      <c r="A5335" s="439"/>
      <c r="B5335" s="449">
        <v>101929</v>
      </c>
      <c r="C5335" s="439" t="s">
        <v>14764</v>
      </c>
      <c r="D5335" s="449" t="s">
        <v>60</v>
      </c>
      <c r="E5335" s="451">
        <v>0.2432</v>
      </c>
    </row>
    <row r="5336" spans="1:5" x14ac:dyDescent="0.25">
      <c r="A5336" s="439"/>
      <c r="B5336" s="449">
        <v>92693</v>
      </c>
      <c r="C5336" s="439" t="s">
        <v>14765</v>
      </c>
      <c r="D5336" s="449" t="s">
        <v>60</v>
      </c>
      <c r="E5336" s="451">
        <v>0.57120000000000004</v>
      </c>
    </row>
    <row r="5337" spans="1:5" x14ac:dyDescent="0.25">
      <c r="A5337" s="439"/>
      <c r="B5337" s="449">
        <v>92695</v>
      </c>
      <c r="C5337" s="439" t="s">
        <v>14766</v>
      </c>
      <c r="D5337" s="449" t="s">
        <v>60</v>
      </c>
      <c r="E5337" s="451">
        <v>0.62729999999999997</v>
      </c>
    </row>
    <row r="5338" spans="1:5" x14ac:dyDescent="0.25">
      <c r="A5338" s="439"/>
      <c r="B5338" s="449">
        <v>92697</v>
      </c>
      <c r="C5338" s="439" t="s">
        <v>14767</v>
      </c>
      <c r="D5338" s="449" t="s">
        <v>60</v>
      </c>
      <c r="E5338" s="451">
        <v>0.629</v>
      </c>
    </row>
    <row r="5339" spans="1:5" x14ac:dyDescent="0.25">
      <c r="A5339" s="439"/>
      <c r="B5339" s="449">
        <v>92658</v>
      </c>
      <c r="C5339" s="439" t="s">
        <v>14768</v>
      </c>
      <c r="D5339" s="449" t="s">
        <v>60</v>
      </c>
      <c r="E5339" s="451">
        <v>0.5121</v>
      </c>
    </row>
    <row r="5340" spans="1:5" x14ac:dyDescent="0.25">
      <c r="A5340" s="439"/>
      <c r="B5340" s="449">
        <v>92660</v>
      </c>
      <c r="C5340" s="439" t="s">
        <v>14769</v>
      </c>
      <c r="D5340" s="449" t="s">
        <v>60</v>
      </c>
      <c r="E5340" s="451">
        <v>0.4531</v>
      </c>
    </row>
    <row r="5341" spans="1:5" x14ac:dyDescent="0.25">
      <c r="A5341" s="439"/>
      <c r="B5341" s="449">
        <v>92662</v>
      </c>
      <c r="C5341" s="439" t="s">
        <v>14770</v>
      </c>
      <c r="D5341" s="449" t="s">
        <v>60</v>
      </c>
      <c r="E5341" s="451">
        <v>0.42820000000000003</v>
      </c>
    </row>
    <row r="5342" spans="1:5" x14ac:dyDescent="0.25">
      <c r="A5342" s="439"/>
      <c r="B5342" s="449">
        <v>92664</v>
      </c>
      <c r="C5342" s="439" t="s">
        <v>14771</v>
      </c>
      <c r="D5342" s="449" t="s">
        <v>60</v>
      </c>
      <c r="E5342" s="451">
        <v>0.35439999999999999</v>
      </c>
    </row>
    <row r="5343" spans="1:5" x14ac:dyDescent="0.25">
      <c r="A5343" s="439"/>
      <c r="B5343" s="449">
        <v>92666</v>
      </c>
      <c r="C5343" s="439" t="s">
        <v>14772</v>
      </c>
      <c r="D5343" s="449" t="s">
        <v>60</v>
      </c>
      <c r="E5343" s="451">
        <v>0.25940000000000002</v>
      </c>
    </row>
    <row r="5344" spans="1:5" x14ac:dyDescent="0.25">
      <c r="A5344" s="439"/>
      <c r="B5344" s="449">
        <v>92668</v>
      </c>
      <c r="C5344" s="439" t="s">
        <v>14773</v>
      </c>
      <c r="D5344" s="449" t="s">
        <v>60</v>
      </c>
      <c r="E5344" s="451">
        <v>0.20930000000000001</v>
      </c>
    </row>
    <row r="5345" spans="1:5" x14ac:dyDescent="0.25">
      <c r="A5345" s="439"/>
      <c r="B5345" s="449">
        <v>92370</v>
      </c>
      <c r="C5345" s="439" t="s">
        <v>14774</v>
      </c>
      <c r="D5345" s="449" t="s">
        <v>60</v>
      </c>
      <c r="E5345" s="451">
        <v>0.61850000000000005</v>
      </c>
    </row>
    <row r="5346" spans="1:5" x14ac:dyDescent="0.25">
      <c r="A5346" s="439"/>
      <c r="B5346" s="449">
        <v>92372</v>
      </c>
      <c r="C5346" s="439" t="s">
        <v>14775</v>
      </c>
      <c r="D5346" s="449" t="s">
        <v>60</v>
      </c>
      <c r="E5346" s="451">
        <v>0.56430000000000002</v>
      </c>
    </row>
    <row r="5347" spans="1:5" x14ac:dyDescent="0.25">
      <c r="A5347" s="439"/>
      <c r="B5347" s="449">
        <v>92374</v>
      </c>
      <c r="C5347" s="439" t="s">
        <v>14776</v>
      </c>
      <c r="D5347" s="449" t="s">
        <v>60</v>
      </c>
      <c r="E5347" s="451">
        <v>0.54169999999999996</v>
      </c>
    </row>
    <row r="5348" spans="1:5" x14ac:dyDescent="0.25">
      <c r="A5348" s="439"/>
      <c r="B5348" s="449">
        <v>92345</v>
      </c>
      <c r="C5348" s="439" t="s">
        <v>14777</v>
      </c>
      <c r="D5348" s="449" t="s">
        <v>60</v>
      </c>
      <c r="E5348" s="451">
        <v>0.49130000000000001</v>
      </c>
    </row>
    <row r="5349" spans="1:5" x14ac:dyDescent="0.25">
      <c r="A5349" s="439"/>
      <c r="B5349" s="449">
        <v>92376</v>
      </c>
      <c r="C5349" s="439" t="s">
        <v>14778</v>
      </c>
      <c r="D5349" s="449" t="s">
        <v>60</v>
      </c>
      <c r="E5349" s="451">
        <v>0.46689999999999998</v>
      </c>
    </row>
    <row r="5350" spans="1:5" x14ac:dyDescent="0.25">
      <c r="A5350" s="439"/>
      <c r="B5350" s="449">
        <v>92347</v>
      </c>
      <c r="C5350" s="439" t="s">
        <v>14779</v>
      </c>
      <c r="D5350" s="449" t="s">
        <v>60</v>
      </c>
      <c r="E5350" s="451">
        <v>0.3619</v>
      </c>
    </row>
    <row r="5351" spans="1:5" x14ac:dyDescent="0.25">
      <c r="A5351" s="439"/>
      <c r="B5351" s="449">
        <v>92378</v>
      </c>
      <c r="C5351" s="439" t="s">
        <v>14780</v>
      </c>
      <c r="D5351" s="449" t="s">
        <v>60</v>
      </c>
      <c r="E5351" s="451">
        <v>0.36149999999999999</v>
      </c>
    </row>
    <row r="5352" spans="1:5" x14ac:dyDescent="0.25">
      <c r="A5352" s="439"/>
      <c r="B5352" s="449">
        <v>92349</v>
      </c>
      <c r="C5352" s="439" t="s">
        <v>14781</v>
      </c>
      <c r="D5352" s="449" t="s">
        <v>60</v>
      </c>
      <c r="E5352" s="451">
        <v>0.28570000000000001</v>
      </c>
    </row>
    <row r="5353" spans="1:5" x14ac:dyDescent="0.25">
      <c r="A5353" s="439"/>
      <c r="B5353" s="449">
        <v>92380</v>
      </c>
      <c r="C5353" s="439" t="s">
        <v>14782</v>
      </c>
      <c r="D5353" s="449" t="s">
        <v>60</v>
      </c>
      <c r="E5353" s="451">
        <v>0.30159999999999998</v>
      </c>
    </row>
    <row r="5354" spans="1:5" x14ac:dyDescent="0.25">
      <c r="A5354" s="439"/>
      <c r="B5354" s="449">
        <v>101917</v>
      </c>
      <c r="C5354" s="439" t="s">
        <v>14783</v>
      </c>
      <c r="D5354" s="449" t="s">
        <v>60</v>
      </c>
      <c r="E5354" s="451">
        <v>0.22950000000000001</v>
      </c>
    </row>
    <row r="5355" spans="1:5" x14ac:dyDescent="0.25">
      <c r="A5355" s="439"/>
      <c r="B5355" s="449">
        <v>101924</v>
      </c>
      <c r="C5355" s="439" t="s">
        <v>14784</v>
      </c>
      <c r="D5355" s="449" t="s">
        <v>60</v>
      </c>
      <c r="E5355" s="451">
        <v>0.22839999999999999</v>
      </c>
    </row>
    <row r="5356" spans="1:5" x14ac:dyDescent="0.25">
      <c r="A5356" s="439"/>
      <c r="B5356" s="449">
        <v>101933</v>
      </c>
      <c r="C5356" s="439" t="s">
        <v>14785</v>
      </c>
      <c r="D5356" s="449" t="s">
        <v>60</v>
      </c>
      <c r="E5356" s="451">
        <v>0.25779999999999997</v>
      </c>
    </row>
    <row r="5357" spans="1:5" x14ac:dyDescent="0.25">
      <c r="A5357" s="439"/>
      <c r="B5357" s="449">
        <v>92692</v>
      </c>
      <c r="C5357" s="439" t="s">
        <v>14786</v>
      </c>
      <c r="D5357" s="449" t="s">
        <v>60</v>
      </c>
      <c r="E5357" s="451">
        <v>0.58750000000000002</v>
      </c>
    </row>
    <row r="5358" spans="1:5" x14ac:dyDescent="0.25">
      <c r="A5358" s="439"/>
      <c r="B5358" s="449">
        <v>92694</v>
      </c>
      <c r="C5358" s="439" t="s">
        <v>14787</v>
      </c>
      <c r="D5358" s="449" t="s">
        <v>60</v>
      </c>
      <c r="E5358" s="451">
        <v>0.63859999999999995</v>
      </c>
    </row>
    <row r="5359" spans="1:5" x14ac:dyDescent="0.25">
      <c r="A5359" s="439"/>
      <c r="B5359" s="449">
        <v>92696</v>
      </c>
      <c r="C5359" s="439" t="s">
        <v>14788</v>
      </c>
      <c r="D5359" s="449" t="s">
        <v>60</v>
      </c>
      <c r="E5359" s="451">
        <v>0.66200000000000003</v>
      </c>
    </row>
    <row r="5360" spans="1:5" x14ac:dyDescent="0.25">
      <c r="A5360" s="439"/>
      <c r="B5360" s="449">
        <v>92657</v>
      </c>
      <c r="C5360" s="439" t="s">
        <v>14789</v>
      </c>
      <c r="D5360" s="449" t="s">
        <v>60</v>
      </c>
      <c r="E5360" s="451">
        <v>0.54800000000000004</v>
      </c>
    </row>
    <row r="5361" spans="1:5" x14ac:dyDescent="0.25">
      <c r="A5361" s="439"/>
      <c r="B5361" s="449">
        <v>92659</v>
      </c>
      <c r="C5361" s="439" t="s">
        <v>14790</v>
      </c>
      <c r="D5361" s="449" t="s">
        <v>60</v>
      </c>
      <c r="E5361" s="451">
        <v>0.47639999999999999</v>
      </c>
    </row>
    <row r="5362" spans="1:5" x14ac:dyDescent="0.25">
      <c r="A5362" s="439"/>
      <c r="B5362" s="449">
        <v>92661</v>
      </c>
      <c r="C5362" s="439" t="s">
        <v>14791</v>
      </c>
      <c r="D5362" s="449" t="s">
        <v>60</v>
      </c>
      <c r="E5362" s="451">
        <v>0.43169999999999997</v>
      </c>
    </row>
    <row r="5363" spans="1:5" x14ac:dyDescent="0.25">
      <c r="A5363" s="439"/>
      <c r="B5363" s="449">
        <v>92663</v>
      </c>
      <c r="C5363" s="439" t="s">
        <v>14792</v>
      </c>
      <c r="D5363" s="449" t="s">
        <v>60</v>
      </c>
      <c r="E5363" s="451">
        <v>0.35420000000000001</v>
      </c>
    </row>
    <row r="5364" spans="1:5" x14ac:dyDescent="0.25">
      <c r="A5364" s="439"/>
      <c r="B5364" s="449">
        <v>92665</v>
      </c>
      <c r="C5364" s="439" t="s">
        <v>14793</v>
      </c>
      <c r="D5364" s="449" t="s">
        <v>60</v>
      </c>
      <c r="E5364" s="451">
        <v>0.29389999999999999</v>
      </c>
    </row>
    <row r="5365" spans="1:5" x14ac:dyDescent="0.25">
      <c r="A5365" s="439"/>
      <c r="B5365" s="449">
        <v>92667</v>
      </c>
      <c r="C5365" s="439" t="s">
        <v>14794</v>
      </c>
      <c r="D5365" s="449" t="s">
        <v>60</v>
      </c>
      <c r="E5365" s="451">
        <v>0.22600000000000001</v>
      </c>
    </row>
    <row r="5366" spans="1:5" x14ac:dyDescent="0.25">
      <c r="A5366" s="439"/>
      <c r="B5366" s="449">
        <v>92369</v>
      </c>
      <c r="C5366" s="439" t="s">
        <v>14795</v>
      </c>
      <c r="D5366" s="449" t="s">
        <v>60</v>
      </c>
      <c r="E5366" s="451">
        <v>0.65180000000000005</v>
      </c>
    </row>
    <row r="5367" spans="1:5" x14ac:dyDescent="0.25">
      <c r="A5367" s="439"/>
      <c r="B5367" s="449">
        <v>92371</v>
      </c>
      <c r="C5367" s="439" t="s">
        <v>14796</v>
      </c>
      <c r="D5367" s="449" t="s">
        <v>60</v>
      </c>
      <c r="E5367" s="451">
        <v>0.58720000000000006</v>
      </c>
    </row>
    <row r="5368" spans="1:5" x14ac:dyDescent="0.25">
      <c r="A5368" s="439"/>
      <c r="B5368" s="449">
        <v>92373</v>
      </c>
      <c r="C5368" s="439" t="s">
        <v>14797</v>
      </c>
      <c r="D5368" s="449" t="s">
        <v>60</v>
      </c>
      <c r="E5368" s="451">
        <v>0.54530000000000001</v>
      </c>
    </row>
    <row r="5369" spans="1:5" x14ac:dyDescent="0.25">
      <c r="A5369" s="439"/>
      <c r="B5369" s="449">
        <v>92344</v>
      </c>
      <c r="C5369" s="439" t="s">
        <v>14798</v>
      </c>
      <c r="D5369" s="449" t="s">
        <v>60</v>
      </c>
      <c r="E5369" s="451">
        <v>0.49109999999999998</v>
      </c>
    </row>
    <row r="5370" spans="1:5" x14ac:dyDescent="0.25">
      <c r="A5370" s="439"/>
      <c r="B5370" s="449">
        <v>92375</v>
      </c>
      <c r="C5370" s="439" t="s">
        <v>14799</v>
      </c>
      <c r="D5370" s="449" t="s">
        <v>60</v>
      </c>
      <c r="E5370" s="451">
        <v>0.4667</v>
      </c>
    </row>
    <row r="5371" spans="1:5" x14ac:dyDescent="0.25">
      <c r="A5371" s="439"/>
      <c r="B5371" s="449">
        <v>92346</v>
      </c>
      <c r="C5371" s="439" t="s">
        <v>14800</v>
      </c>
      <c r="D5371" s="449" t="s">
        <v>60</v>
      </c>
      <c r="E5371" s="451">
        <v>0.40250000000000002</v>
      </c>
    </row>
    <row r="5372" spans="1:5" x14ac:dyDescent="0.25">
      <c r="A5372" s="439"/>
      <c r="B5372" s="449">
        <v>92377</v>
      </c>
      <c r="C5372" s="439" t="s">
        <v>14801</v>
      </c>
      <c r="D5372" s="449" t="s">
        <v>60</v>
      </c>
      <c r="E5372" s="451">
        <v>0.40210000000000001</v>
      </c>
    </row>
    <row r="5373" spans="1:5" x14ac:dyDescent="0.25">
      <c r="A5373" s="439"/>
      <c r="B5373" s="449">
        <v>92348</v>
      </c>
      <c r="C5373" s="439" t="s">
        <v>14802</v>
      </c>
      <c r="D5373" s="449" t="s">
        <v>60</v>
      </c>
      <c r="E5373" s="451">
        <v>0.30620000000000003</v>
      </c>
    </row>
    <row r="5374" spans="1:5" x14ac:dyDescent="0.25">
      <c r="A5374" s="439"/>
      <c r="B5374" s="449">
        <v>92379</v>
      </c>
      <c r="C5374" s="439" t="s">
        <v>14803</v>
      </c>
      <c r="D5374" s="449" t="s">
        <v>60</v>
      </c>
      <c r="E5374" s="451">
        <v>0.32269999999999999</v>
      </c>
    </row>
    <row r="5375" spans="1:5" x14ac:dyDescent="0.25">
      <c r="A5375" s="439"/>
      <c r="B5375" s="449">
        <v>106677</v>
      </c>
      <c r="C5375" s="439" t="s">
        <v>14804</v>
      </c>
      <c r="D5375" s="449" t="s">
        <v>60</v>
      </c>
      <c r="E5375" s="451">
        <v>0.2344</v>
      </c>
    </row>
    <row r="5376" spans="1:5" x14ac:dyDescent="0.25">
      <c r="A5376" s="439"/>
      <c r="B5376" s="449">
        <v>95696</v>
      </c>
      <c r="C5376" s="439" t="s">
        <v>14805</v>
      </c>
      <c r="D5376" s="449" t="s">
        <v>60</v>
      </c>
      <c r="E5376" s="451">
        <v>7.4700000000000003E-2</v>
      </c>
    </row>
    <row r="5377" spans="1:5" x14ac:dyDescent="0.25">
      <c r="A5377" s="439"/>
      <c r="B5377" s="449">
        <v>92335</v>
      </c>
      <c r="C5377" s="439" t="s">
        <v>14806</v>
      </c>
      <c r="D5377" s="449" t="s">
        <v>73</v>
      </c>
      <c r="E5377" s="451">
        <v>0.16370000000000001</v>
      </c>
    </row>
    <row r="5378" spans="1:5" x14ac:dyDescent="0.25">
      <c r="A5378" s="439"/>
      <c r="B5378" s="449">
        <v>92336</v>
      </c>
      <c r="C5378" s="439" t="s">
        <v>14807</v>
      </c>
      <c r="D5378" s="449" t="s">
        <v>73</v>
      </c>
      <c r="E5378" s="451">
        <v>0.14019999999999999</v>
      </c>
    </row>
    <row r="5379" spans="1:5" x14ac:dyDescent="0.25">
      <c r="A5379" s="439"/>
      <c r="B5379" s="449">
        <v>92337</v>
      </c>
      <c r="C5379" s="439" t="s">
        <v>14808</v>
      </c>
      <c r="D5379" s="449" t="s">
        <v>73</v>
      </c>
      <c r="E5379" s="451">
        <v>0.11119999999999999</v>
      </c>
    </row>
    <row r="5380" spans="1:5" x14ac:dyDescent="0.25">
      <c r="A5380" s="439"/>
      <c r="B5380" s="449">
        <v>92687</v>
      </c>
      <c r="C5380" s="439" t="s">
        <v>14809</v>
      </c>
      <c r="D5380" s="449" t="s">
        <v>73</v>
      </c>
      <c r="E5380" s="451">
        <v>0.30669999999999997</v>
      </c>
    </row>
    <row r="5381" spans="1:5" x14ac:dyDescent="0.25">
      <c r="A5381" s="439"/>
      <c r="B5381" s="449">
        <v>92688</v>
      </c>
      <c r="C5381" s="439" t="s">
        <v>14810</v>
      </c>
      <c r="D5381" s="449" t="s">
        <v>73</v>
      </c>
      <c r="E5381" s="451">
        <v>0.375</v>
      </c>
    </row>
    <row r="5382" spans="1:5" x14ac:dyDescent="0.25">
      <c r="A5382" s="439"/>
      <c r="B5382" s="449">
        <v>97536</v>
      </c>
      <c r="C5382" s="439" t="s">
        <v>14811</v>
      </c>
      <c r="D5382" s="449" t="s">
        <v>73</v>
      </c>
      <c r="E5382" s="451">
        <v>0.39700000000000002</v>
      </c>
    </row>
    <row r="5383" spans="1:5" x14ac:dyDescent="0.25">
      <c r="A5383" s="439"/>
      <c r="B5383" s="449">
        <v>97535</v>
      </c>
      <c r="C5383" s="439" t="s">
        <v>14812</v>
      </c>
      <c r="D5383" s="449" t="s">
        <v>73</v>
      </c>
      <c r="E5383" s="451">
        <v>0.26050000000000001</v>
      </c>
    </row>
    <row r="5384" spans="1:5" x14ac:dyDescent="0.25">
      <c r="A5384" s="439"/>
      <c r="B5384" s="449">
        <v>92652</v>
      </c>
      <c r="C5384" s="439" t="s">
        <v>14813</v>
      </c>
      <c r="D5384" s="449" t="s">
        <v>73</v>
      </c>
      <c r="E5384" s="451">
        <v>0.2351</v>
      </c>
    </row>
    <row r="5385" spans="1:5" x14ac:dyDescent="0.25">
      <c r="A5385" s="439"/>
      <c r="B5385" s="449">
        <v>92653</v>
      </c>
      <c r="C5385" s="439" t="s">
        <v>14814</v>
      </c>
      <c r="D5385" s="449" t="s">
        <v>73</v>
      </c>
      <c r="E5385" s="451">
        <v>0.2261</v>
      </c>
    </row>
    <row r="5386" spans="1:5" x14ac:dyDescent="0.25">
      <c r="A5386" s="439"/>
      <c r="B5386" s="449">
        <v>92654</v>
      </c>
      <c r="C5386" s="439" t="s">
        <v>14815</v>
      </c>
      <c r="D5386" s="449" t="s">
        <v>73</v>
      </c>
      <c r="E5386" s="451">
        <v>0.18459999999999999</v>
      </c>
    </row>
    <row r="5387" spans="1:5" x14ac:dyDescent="0.25">
      <c r="A5387" s="439"/>
      <c r="B5387" s="449">
        <v>92655</v>
      </c>
      <c r="C5387" s="439" t="s">
        <v>14816</v>
      </c>
      <c r="D5387" s="449" t="s">
        <v>73</v>
      </c>
      <c r="E5387" s="451">
        <v>0.17449999999999999</v>
      </c>
    </row>
    <row r="5388" spans="1:5" x14ac:dyDescent="0.25">
      <c r="A5388" s="439"/>
      <c r="B5388" s="449">
        <v>92656</v>
      </c>
      <c r="C5388" s="439" t="s">
        <v>14817</v>
      </c>
      <c r="D5388" s="449" t="s">
        <v>73</v>
      </c>
      <c r="E5388" s="451">
        <v>0.1515</v>
      </c>
    </row>
    <row r="5389" spans="1:5" x14ac:dyDescent="0.25">
      <c r="A5389" s="439"/>
      <c r="B5389" s="449">
        <v>101918</v>
      </c>
      <c r="C5389" s="439" t="s">
        <v>14818</v>
      </c>
      <c r="D5389" s="449" t="s">
        <v>73</v>
      </c>
      <c r="E5389" s="451">
        <v>0.1532</v>
      </c>
    </row>
    <row r="5390" spans="1:5" x14ac:dyDescent="0.25">
      <c r="A5390" s="439"/>
      <c r="B5390" s="449">
        <v>101927</v>
      </c>
      <c r="C5390" s="439" t="s">
        <v>14819</v>
      </c>
      <c r="D5390" s="449" t="s">
        <v>73</v>
      </c>
      <c r="E5390" s="451">
        <v>9.4600000000000004E-2</v>
      </c>
    </row>
    <row r="5391" spans="1:5" x14ac:dyDescent="0.25">
      <c r="A5391" s="439"/>
      <c r="B5391" s="449">
        <v>97498</v>
      </c>
      <c r="C5391" s="439" t="s">
        <v>14820</v>
      </c>
      <c r="D5391" s="449" t="s">
        <v>73</v>
      </c>
      <c r="E5391" s="451">
        <v>0.18679999999999999</v>
      </c>
    </row>
    <row r="5392" spans="1:5" x14ac:dyDescent="0.25">
      <c r="A5392" s="439"/>
      <c r="B5392" s="449">
        <v>92364</v>
      </c>
      <c r="C5392" s="439" t="s">
        <v>14821</v>
      </c>
      <c r="D5392" s="449" t="s">
        <v>73</v>
      </c>
      <c r="E5392" s="451">
        <v>0.16850000000000001</v>
      </c>
    </row>
    <row r="5393" spans="1:5" x14ac:dyDescent="0.25">
      <c r="A5393" s="439"/>
      <c r="B5393" s="449">
        <v>92365</v>
      </c>
      <c r="C5393" s="439" t="s">
        <v>14822</v>
      </c>
      <c r="D5393" s="449" t="s">
        <v>73</v>
      </c>
      <c r="E5393" s="451">
        <v>0.16289999999999999</v>
      </c>
    </row>
    <row r="5394" spans="1:5" x14ac:dyDescent="0.25">
      <c r="A5394" s="439"/>
      <c r="B5394" s="449">
        <v>92341</v>
      </c>
      <c r="C5394" s="439" t="s">
        <v>14823</v>
      </c>
      <c r="D5394" s="449" t="s">
        <v>73</v>
      </c>
      <c r="E5394" s="451">
        <v>0.2545</v>
      </c>
    </row>
    <row r="5395" spans="1:5" x14ac:dyDescent="0.25">
      <c r="A5395" s="439"/>
      <c r="B5395" s="449">
        <v>92366</v>
      </c>
      <c r="C5395" s="439" t="s">
        <v>14824</v>
      </c>
      <c r="D5395" s="449" t="s">
        <v>73</v>
      </c>
      <c r="E5395" s="451">
        <v>0.1323</v>
      </c>
    </row>
    <row r="5396" spans="1:5" x14ac:dyDescent="0.25">
      <c r="A5396" s="439"/>
      <c r="B5396" s="449">
        <v>92342</v>
      </c>
      <c r="C5396" s="439" t="s">
        <v>14825</v>
      </c>
      <c r="D5396" s="449" t="s">
        <v>73</v>
      </c>
      <c r="E5396" s="451">
        <v>0.22670000000000001</v>
      </c>
    </row>
    <row r="5397" spans="1:5" x14ac:dyDescent="0.25">
      <c r="A5397" s="439"/>
      <c r="B5397" s="449">
        <v>92367</v>
      </c>
      <c r="C5397" s="439" t="s">
        <v>14826</v>
      </c>
      <c r="D5397" s="449" t="s">
        <v>73</v>
      </c>
      <c r="E5397" s="451">
        <v>0.126</v>
      </c>
    </row>
    <row r="5398" spans="1:5" x14ac:dyDescent="0.25">
      <c r="A5398" s="439"/>
      <c r="B5398" s="449">
        <v>92343</v>
      </c>
      <c r="C5398" s="439" t="s">
        <v>14827</v>
      </c>
      <c r="D5398" s="449" t="s">
        <v>73</v>
      </c>
      <c r="E5398" s="451">
        <v>0.18779999999999999</v>
      </c>
    </row>
    <row r="5399" spans="1:5" x14ac:dyDescent="0.25">
      <c r="A5399" s="439"/>
      <c r="B5399" s="449">
        <v>92368</v>
      </c>
      <c r="C5399" s="439" t="s">
        <v>14828</v>
      </c>
      <c r="D5399" s="449" t="s">
        <v>73</v>
      </c>
      <c r="E5399" s="451">
        <v>0.1094</v>
      </c>
    </row>
    <row r="5400" spans="1:5" x14ac:dyDescent="0.25">
      <c r="A5400" s="439"/>
      <c r="B5400" s="449">
        <v>92689</v>
      </c>
      <c r="C5400" s="439" t="s">
        <v>14829</v>
      </c>
      <c r="D5400" s="449" t="s">
        <v>73</v>
      </c>
      <c r="E5400" s="451">
        <v>0.2059</v>
      </c>
    </row>
    <row r="5401" spans="1:5" x14ac:dyDescent="0.25">
      <c r="A5401" s="439"/>
      <c r="B5401" s="449">
        <v>92690</v>
      </c>
      <c r="C5401" s="439" t="s">
        <v>14830</v>
      </c>
      <c r="D5401" s="449" t="s">
        <v>73</v>
      </c>
      <c r="E5401" s="451">
        <v>0.246</v>
      </c>
    </row>
    <row r="5402" spans="1:5" x14ac:dyDescent="0.25">
      <c r="A5402" s="439"/>
      <c r="B5402" s="449">
        <v>92691</v>
      </c>
      <c r="C5402" s="439" t="s">
        <v>14831</v>
      </c>
      <c r="D5402" s="449" t="s">
        <v>73</v>
      </c>
      <c r="E5402" s="451">
        <v>0.36070000000000002</v>
      </c>
    </row>
    <row r="5403" spans="1:5" x14ac:dyDescent="0.25">
      <c r="A5403" s="439"/>
      <c r="B5403" s="449">
        <v>92359</v>
      </c>
      <c r="C5403" s="439" t="s">
        <v>14832</v>
      </c>
      <c r="D5403" s="449" t="s">
        <v>73</v>
      </c>
      <c r="E5403" s="451">
        <v>7.22E-2</v>
      </c>
    </row>
    <row r="5404" spans="1:5" x14ac:dyDescent="0.25">
      <c r="A5404" s="439"/>
      <c r="B5404" s="449">
        <v>92645</v>
      </c>
      <c r="C5404" s="439" t="s">
        <v>14833</v>
      </c>
      <c r="D5404" s="449" t="s">
        <v>73</v>
      </c>
      <c r="E5404" s="451">
        <v>0.12889999999999999</v>
      </c>
    </row>
    <row r="5405" spans="1:5" x14ac:dyDescent="0.25">
      <c r="A5405" s="439"/>
      <c r="B5405" s="449">
        <v>92360</v>
      </c>
      <c r="C5405" s="439" t="s">
        <v>14834</v>
      </c>
      <c r="D5405" s="449" t="s">
        <v>73</v>
      </c>
      <c r="E5405" s="451">
        <v>6.8699999999999997E-2</v>
      </c>
    </row>
    <row r="5406" spans="1:5" x14ac:dyDescent="0.25">
      <c r="A5406" s="439"/>
      <c r="B5406" s="449">
        <v>92646</v>
      </c>
      <c r="C5406" s="439" t="s">
        <v>14835</v>
      </c>
      <c r="D5406" s="449" t="s">
        <v>73</v>
      </c>
      <c r="E5406" s="451">
        <v>0.11169999999999999</v>
      </c>
    </row>
    <row r="5407" spans="1:5" x14ac:dyDescent="0.25">
      <c r="A5407" s="439"/>
      <c r="B5407" s="449">
        <v>95697</v>
      </c>
      <c r="C5407" s="439" t="s">
        <v>14836</v>
      </c>
      <c r="D5407" s="449" t="s">
        <v>73</v>
      </c>
      <c r="E5407" s="451">
        <v>7.7399999999999997E-2</v>
      </c>
    </row>
    <row r="5408" spans="1:5" x14ac:dyDescent="0.25">
      <c r="A5408" s="439"/>
      <c r="B5408" s="449">
        <v>92648</v>
      </c>
      <c r="C5408" s="439" t="s">
        <v>14837</v>
      </c>
      <c r="D5408" s="449" t="s">
        <v>73</v>
      </c>
      <c r="E5408" s="451">
        <v>0.1164</v>
      </c>
    </row>
    <row r="5409" spans="1:5" x14ac:dyDescent="0.25">
      <c r="A5409" s="439"/>
      <c r="B5409" s="449">
        <v>92338</v>
      </c>
      <c r="C5409" s="439" t="s">
        <v>14838</v>
      </c>
      <c r="D5409" s="449" t="s">
        <v>73</v>
      </c>
      <c r="E5409" s="451">
        <v>0.2397</v>
      </c>
    </row>
    <row r="5410" spans="1:5" x14ac:dyDescent="0.25">
      <c r="A5410" s="439"/>
      <c r="B5410" s="449">
        <v>92361</v>
      </c>
      <c r="C5410" s="439" t="s">
        <v>14839</v>
      </c>
      <c r="D5410" s="449" t="s">
        <v>73</v>
      </c>
      <c r="E5410" s="451">
        <v>7.8200000000000006E-2</v>
      </c>
    </row>
    <row r="5411" spans="1:5" x14ac:dyDescent="0.25">
      <c r="A5411" s="439"/>
      <c r="B5411" s="449">
        <v>92649</v>
      </c>
      <c r="C5411" s="439" t="s">
        <v>14840</v>
      </c>
      <c r="D5411" s="449" t="s">
        <v>73</v>
      </c>
      <c r="E5411" s="451">
        <v>0.11020000000000001</v>
      </c>
    </row>
    <row r="5412" spans="1:5" x14ac:dyDescent="0.25">
      <c r="A5412" s="439"/>
      <c r="B5412" s="449">
        <v>92339</v>
      </c>
      <c r="C5412" s="439" t="s">
        <v>14841</v>
      </c>
      <c r="D5412" s="449" t="s">
        <v>73</v>
      </c>
      <c r="E5412" s="451">
        <v>0.1666</v>
      </c>
    </row>
    <row r="5413" spans="1:5" x14ac:dyDescent="0.25">
      <c r="A5413" s="439"/>
      <c r="B5413" s="449">
        <v>92362</v>
      </c>
      <c r="C5413" s="439" t="s">
        <v>14842</v>
      </c>
      <c r="D5413" s="449" t="s">
        <v>73</v>
      </c>
      <c r="E5413" s="451">
        <v>6.3500000000000001E-2</v>
      </c>
    </row>
    <row r="5414" spans="1:5" x14ac:dyDescent="0.25">
      <c r="A5414" s="439"/>
      <c r="B5414" s="449">
        <v>92650</v>
      </c>
      <c r="C5414" s="439" t="s">
        <v>14843</v>
      </c>
      <c r="D5414" s="449" t="s">
        <v>73</v>
      </c>
      <c r="E5414" s="451">
        <v>8.4099999999999994E-2</v>
      </c>
    </row>
    <row r="5415" spans="1:5" x14ac:dyDescent="0.25">
      <c r="A5415" s="439"/>
      <c r="B5415" s="449">
        <v>106674</v>
      </c>
      <c r="C5415" s="439" t="s">
        <v>14844</v>
      </c>
      <c r="D5415" s="449" t="s">
        <v>73</v>
      </c>
      <c r="E5415" s="451">
        <v>0.1401</v>
      </c>
    </row>
    <row r="5416" spans="1:5" x14ac:dyDescent="0.25">
      <c r="A5416" s="439"/>
      <c r="B5416" s="449">
        <v>106675</v>
      </c>
      <c r="C5416" s="439" t="s">
        <v>14845</v>
      </c>
      <c r="D5416" s="449" t="s">
        <v>73</v>
      </c>
      <c r="E5416" s="451">
        <v>6.1899999999999997E-2</v>
      </c>
    </row>
    <row r="5417" spans="1:5" x14ac:dyDescent="0.25">
      <c r="A5417" s="439"/>
      <c r="B5417" s="449">
        <v>106676</v>
      </c>
      <c r="C5417" s="439" t="s">
        <v>14846</v>
      </c>
      <c r="D5417" s="449" t="s">
        <v>73</v>
      </c>
      <c r="E5417" s="451">
        <v>7.8399999999999997E-2</v>
      </c>
    </row>
    <row r="5418" spans="1:5" x14ac:dyDescent="0.25">
      <c r="A5418" s="439"/>
      <c r="B5418" s="449">
        <v>97439</v>
      </c>
      <c r="C5418" s="439" t="s">
        <v>14847</v>
      </c>
      <c r="D5418" s="449" t="s">
        <v>60</v>
      </c>
      <c r="E5418" s="451">
        <v>0.28539999999999999</v>
      </c>
    </row>
    <row r="5419" spans="1:5" x14ac:dyDescent="0.25">
      <c r="A5419" s="439"/>
      <c r="B5419" s="449">
        <v>97440</v>
      </c>
      <c r="C5419" s="439" t="s">
        <v>14848</v>
      </c>
      <c r="D5419" s="449" t="s">
        <v>60</v>
      </c>
      <c r="E5419" s="451">
        <v>0.254</v>
      </c>
    </row>
    <row r="5420" spans="1:5" x14ac:dyDescent="0.25">
      <c r="A5420" s="439"/>
      <c r="B5420" s="449">
        <v>97442</v>
      </c>
      <c r="C5420" s="439" t="s">
        <v>14849</v>
      </c>
      <c r="D5420" s="449" t="s">
        <v>60</v>
      </c>
      <c r="E5420" s="451">
        <v>0.24249999999999999</v>
      </c>
    </row>
    <row r="5421" spans="1:5" x14ac:dyDescent="0.25">
      <c r="A5421" s="439"/>
      <c r="B5421" s="449">
        <v>97552</v>
      </c>
      <c r="C5421" s="439" t="s">
        <v>14850</v>
      </c>
      <c r="D5421" s="449" t="s">
        <v>60</v>
      </c>
      <c r="E5421" s="451">
        <v>0.28720000000000001</v>
      </c>
    </row>
    <row r="5422" spans="1:5" x14ac:dyDescent="0.25">
      <c r="A5422" s="439"/>
      <c r="B5422" s="449">
        <v>97553</v>
      </c>
      <c r="C5422" s="439" t="s">
        <v>14851</v>
      </c>
      <c r="D5422" s="449" t="s">
        <v>60</v>
      </c>
      <c r="E5422" s="451">
        <v>0.3493</v>
      </c>
    </row>
    <row r="5423" spans="1:5" x14ac:dyDescent="0.25">
      <c r="A5423" s="439"/>
      <c r="B5423" s="449">
        <v>97554</v>
      </c>
      <c r="C5423" s="439" t="s">
        <v>14852</v>
      </c>
      <c r="D5423" s="449" t="s">
        <v>60</v>
      </c>
      <c r="E5423" s="451">
        <v>0.39939999999999998</v>
      </c>
    </row>
    <row r="5424" spans="1:5" x14ac:dyDescent="0.25">
      <c r="A5424" s="439"/>
      <c r="B5424" s="449">
        <v>97491</v>
      </c>
      <c r="C5424" s="439" t="s">
        <v>14853</v>
      </c>
      <c r="D5424" s="449" t="s">
        <v>60</v>
      </c>
      <c r="E5424" s="451">
        <v>0.20150000000000001</v>
      </c>
    </row>
    <row r="5425" spans="1:5" x14ac:dyDescent="0.25">
      <c r="A5425" s="439"/>
      <c r="B5425" s="449">
        <v>97529</v>
      </c>
      <c r="C5425" s="439" t="s">
        <v>14854</v>
      </c>
      <c r="D5425" s="449" t="s">
        <v>60</v>
      </c>
      <c r="E5425" s="451">
        <v>0.1678</v>
      </c>
    </row>
    <row r="5426" spans="1:5" x14ac:dyDescent="0.25">
      <c r="A5426" s="439"/>
      <c r="B5426" s="449">
        <v>97492</v>
      </c>
      <c r="C5426" s="439" t="s">
        <v>14855</v>
      </c>
      <c r="D5426" s="449" t="s">
        <v>60</v>
      </c>
      <c r="E5426" s="451">
        <v>0.1726</v>
      </c>
    </row>
    <row r="5427" spans="1:5" x14ac:dyDescent="0.25">
      <c r="A5427" s="439"/>
      <c r="B5427" s="449">
        <v>97530</v>
      </c>
      <c r="C5427" s="439" t="s">
        <v>14856</v>
      </c>
      <c r="D5427" s="449" t="s">
        <v>60</v>
      </c>
      <c r="E5427" s="451">
        <v>0.1305</v>
      </c>
    </row>
    <row r="5428" spans="1:5" x14ac:dyDescent="0.25">
      <c r="A5428" s="439"/>
      <c r="B5428" s="449">
        <v>97493</v>
      </c>
      <c r="C5428" s="439" t="s">
        <v>14857</v>
      </c>
      <c r="D5428" s="449" t="s">
        <v>60</v>
      </c>
      <c r="E5428" s="451">
        <v>0.1658</v>
      </c>
    </row>
    <row r="5429" spans="1:5" x14ac:dyDescent="0.25">
      <c r="A5429" s="439"/>
      <c r="B5429" s="449">
        <v>97531</v>
      </c>
      <c r="C5429" s="439" t="s">
        <v>14858</v>
      </c>
      <c r="D5429" s="449" t="s">
        <v>60</v>
      </c>
      <c r="E5429" s="451">
        <v>0.1163</v>
      </c>
    </row>
    <row r="5430" spans="1:5" x14ac:dyDescent="0.25">
      <c r="A5430" s="439"/>
      <c r="B5430" s="449">
        <v>97458</v>
      </c>
      <c r="C5430" s="439" t="s">
        <v>14859</v>
      </c>
      <c r="D5430" s="449" t="s">
        <v>60</v>
      </c>
      <c r="E5430" s="451">
        <v>0.21590000000000001</v>
      </c>
    </row>
    <row r="5431" spans="1:5" x14ac:dyDescent="0.25">
      <c r="A5431" s="439"/>
      <c r="B5431" s="449">
        <v>97494</v>
      </c>
      <c r="C5431" s="439" t="s">
        <v>14860</v>
      </c>
      <c r="D5431" s="449" t="s">
        <v>60</v>
      </c>
      <c r="E5431" s="451">
        <v>0.13089999999999999</v>
      </c>
    </row>
    <row r="5432" spans="1:5" x14ac:dyDescent="0.25">
      <c r="A5432" s="439"/>
      <c r="B5432" s="449">
        <v>97532</v>
      </c>
      <c r="C5432" s="439" t="s">
        <v>14861</v>
      </c>
      <c r="D5432" s="449" t="s">
        <v>60</v>
      </c>
      <c r="E5432" s="451">
        <v>8.48E-2</v>
      </c>
    </row>
    <row r="5433" spans="1:5" x14ac:dyDescent="0.25">
      <c r="A5433" s="439"/>
      <c r="B5433" s="449">
        <v>97459</v>
      </c>
      <c r="C5433" s="439" t="s">
        <v>14862</v>
      </c>
      <c r="D5433" s="449" t="s">
        <v>60</v>
      </c>
      <c r="E5433" s="451">
        <v>0.12670000000000001</v>
      </c>
    </row>
    <row r="5434" spans="1:5" x14ac:dyDescent="0.25">
      <c r="A5434" s="439"/>
      <c r="B5434" s="449">
        <v>97495</v>
      </c>
      <c r="C5434" s="439" t="s">
        <v>14863</v>
      </c>
      <c r="D5434" s="449" t="s">
        <v>60</v>
      </c>
      <c r="E5434" s="451">
        <v>9.0800000000000006E-2</v>
      </c>
    </row>
    <row r="5435" spans="1:5" x14ac:dyDescent="0.25">
      <c r="A5435" s="439"/>
      <c r="B5435" s="449">
        <v>97533</v>
      </c>
      <c r="C5435" s="439" t="s">
        <v>14864</v>
      </c>
      <c r="D5435" s="449" t="s">
        <v>60</v>
      </c>
      <c r="E5435" s="451">
        <v>5.3999999999999999E-2</v>
      </c>
    </row>
    <row r="5436" spans="1:5" x14ac:dyDescent="0.25">
      <c r="A5436" s="439"/>
      <c r="B5436" s="449">
        <v>97460</v>
      </c>
      <c r="C5436" s="439" t="s">
        <v>14865</v>
      </c>
      <c r="D5436" s="449" t="s">
        <v>60</v>
      </c>
      <c r="E5436" s="451">
        <v>8.3599999999999994E-2</v>
      </c>
    </row>
    <row r="5437" spans="1:5" x14ac:dyDescent="0.25">
      <c r="A5437" s="439"/>
      <c r="B5437" s="449">
        <v>97496</v>
      </c>
      <c r="C5437" s="439" t="s">
        <v>14866</v>
      </c>
      <c r="D5437" s="449" t="s">
        <v>60</v>
      </c>
      <c r="E5437" s="451">
        <v>6.9800000000000001E-2</v>
      </c>
    </row>
    <row r="5438" spans="1:5" x14ac:dyDescent="0.25">
      <c r="A5438" s="439"/>
      <c r="B5438" s="449">
        <v>97534</v>
      </c>
      <c r="C5438" s="439" t="s">
        <v>14867</v>
      </c>
      <c r="D5438" s="449" t="s">
        <v>60</v>
      </c>
      <c r="E5438" s="451">
        <v>3.9199999999999999E-2</v>
      </c>
    </row>
    <row r="5439" spans="1:5" x14ac:dyDescent="0.25">
      <c r="A5439" s="439"/>
      <c r="B5439" s="449">
        <v>101926</v>
      </c>
      <c r="C5439" s="439" t="s">
        <v>14868</v>
      </c>
      <c r="D5439" s="449" t="s">
        <v>60</v>
      </c>
      <c r="E5439" s="451">
        <v>0.21190000000000001</v>
      </c>
    </row>
    <row r="5440" spans="1:5" x14ac:dyDescent="0.25">
      <c r="A5440" s="439"/>
      <c r="B5440" s="449">
        <v>101935</v>
      </c>
      <c r="C5440" s="439" t="s">
        <v>14869</v>
      </c>
      <c r="D5440" s="449" t="s">
        <v>60</v>
      </c>
      <c r="E5440" s="451">
        <v>0.2399</v>
      </c>
    </row>
    <row r="5441" spans="1:5" x14ac:dyDescent="0.25">
      <c r="A5441" s="439"/>
      <c r="B5441" s="449">
        <v>92704</v>
      </c>
      <c r="C5441" s="439" t="s">
        <v>14870</v>
      </c>
      <c r="D5441" s="449" t="s">
        <v>60</v>
      </c>
      <c r="E5441" s="451">
        <v>0.63160000000000005</v>
      </c>
    </row>
    <row r="5442" spans="1:5" x14ac:dyDescent="0.25">
      <c r="A5442" s="439"/>
      <c r="B5442" s="449">
        <v>92705</v>
      </c>
      <c r="C5442" s="439" t="s">
        <v>14871</v>
      </c>
      <c r="D5442" s="449" t="s">
        <v>60</v>
      </c>
      <c r="E5442" s="451">
        <v>0.67449999999999999</v>
      </c>
    </row>
    <row r="5443" spans="1:5" x14ac:dyDescent="0.25">
      <c r="A5443" s="439"/>
      <c r="B5443" s="449">
        <v>92706</v>
      </c>
      <c r="C5443" s="439" t="s">
        <v>14872</v>
      </c>
      <c r="D5443" s="449" t="s">
        <v>60</v>
      </c>
      <c r="E5443" s="451">
        <v>0.67830000000000001</v>
      </c>
    </row>
    <row r="5444" spans="1:5" x14ac:dyDescent="0.25">
      <c r="A5444" s="439"/>
      <c r="B5444" s="449">
        <v>92637</v>
      </c>
      <c r="C5444" s="439" t="s">
        <v>14873</v>
      </c>
      <c r="D5444" s="449" t="s">
        <v>60</v>
      </c>
      <c r="E5444" s="451">
        <v>0.33</v>
      </c>
    </row>
    <row r="5445" spans="1:5" x14ac:dyDescent="0.25">
      <c r="A5445" s="439"/>
      <c r="B5445" s="449">
        <v>92681</v>
      </c>
      <c r="C5445" s="439" t="s">
        <v>14874</v>
      </c>
      <c r="D5445" s="449" t="s">
        <v>60</v>
      </c>
      <c r="E5445" s="451">
        <v>0.56620000000000004</v>
      </c>
    </row>
    <row r="5446" spans="1:5" x14ac:dyDescent="0.25">
      <c r="A5446" s="439"/>
      <c r="B5446" s="449">
        <v>92638</v>
      </c>
      <c r="C5446" s="439" t="s">
        <v>14875</v>
      </c>
      <c r="D5446" s="449" t="s">
        <v>60</v>
      </c>
      <c r="E5446" s="451">
        <v>0.26329999999999998</v>
      </c>
    </row>
    <row r="5447" spans="1:5" x14ac:dyDescent="0.25">
      <c r="A5447" s="439"/>
      <c r="B5447" s="449">
        <v>92682</v>
      </c>
      <c r="C5447" s="439" t="s">
        <v>14876</v>
      </c>
      <c r="D5447" s="449" t="s">
        <v>60</v>
      </c>
      <c r="E5447" s="451">
        <v>0.48520000000000002</v>
      </c>
    </row>
    <row r="5448" spans="1:5" x14ac:dyDescent="0.25">
      <c r="A5448" s="439"/>
      <c r="B5448" s="449">
        <v>92639</v>
      </c>
      <c r="C5448" s="439" t="s">
        <v>14877</v>
      </c>
      <c r="D5448" s="449" t="s">
        <v>60</v>
      </c>
      <c r="E5448" s="451">
        <v>0.23449999999999999</v>
      </c>
    </row>
    <row r="5449" spans="1:5" x14ac:dyDescent="0.25">
      <c r="A5449" s="439"/>
      <c r="B5449" s="449">
        <v>92683</v>
      </c>
      <c r="C5449" s="439" t="s">
        <v>14878</v>
      </c>
      <c r="D5449" s="449" t="s">
        <v>60</v>
      </c>
      <c r="E5449" s="451">
        <v>0.45150000000000001</v>
      </c>
    </row>
    <row r="5450" spans="1:5" x14ac:dyDescent="0.25">
      <c r="A5450" s="439"/>
      <c r="B5450" s="449">
        <v>92640</v>
      </c>
      <c r="C5450" s="439" t="s">
        <v>14879</v>
      </c>
      <c r="D5450" s="449" t="s">
        <v>60</v>
      </c>
      <c r="E5450" s="451">
        <v>0.48209999999999997</v>
      </c>
    </row>
    <row r="5451" spans="1:5" x14ac:dyDescent="0.25">
      <c r="A5451" s="439"/>
      <c r="B5451" s="449">
        <v>92684</v>
      </c>
      <c r="C5451" s="439" t="s">
        <v>14880</v>
      </c>
      <c r="D5451" s="449" t="s">
        <v>60</v>
      </c>
      <c r="E5451" s="451">
        <v>0.36840000000000001</v>
      </c>
    </row>
    <row r="5452" spans="1:5" x14ac:dyDescent="0.25">
      <c r="A5452" s="439"/>
      <c r="B5452" s="449">
        <v>92642</v>
      </c>
      <c r="C5452" s="439" t="s">
        <v>14881</v>
      </c>
      <c r="D5452" s="449" t="s">
        <v>60</v>
      </c>
      <c r="E5452" s="451">
        <v>0.36620000000000003</v>
      </c>
    </row>
    <row r="5453" spans="1:5" x14ac:dyDescent="0.25">
      <c r="A5453" s="439"/>
      <c r="B5453" s="449">
        <v>92685</v>
      </c>
      <c r="C5453" s="439" t="s">
        <v>14882</v>
      </c>
      <c r="D5453" s="449" t="s">
        <v>60</v>
      </c>
      <c r="E5453" s="451">
        <v>0.26340000000000002</v>
      </c>
    </row>
    <row r="5454" spans="1:5" x14ac:dyDescent="0.25">
      <c r="A5454" s="439"/>
      <c r="B5454" s="449">
        <v>92644</v>
      </c>
      <c r="C5454" s="439" t="s">
        <v>14883</v>
      </c>
      <c r="D5454" s="449" t="s">
        <v>60</v>
      </c>
      <c r="E5454" s="451">
        <v>0.33129999999999998</v>
      </c>
    </row>
    <row r="5455" spans="1:5" x14ac:dyDescent="0.25">
      <c r="A5455" s="439"/>
      <c r="B5455" s="449">
        <v>92686</v>
      </c>
      <c r="C5455" s="439" t="s">
        <v>14884</v>
      </c>
      <c r="D5455" s="449" t="s">
        <v>60</v>
      </c>
      <c r="E5455" s="451">
        <v>0.23300000000000001</v>
      </c>
    </row>
    <row r="5456" spans="1:5" x14ac:dyDescent="0.25">
      <c r="A5456" s="439"/>
      <c r="B5456" s="449">
        <v>92356</v>
      </c>
      <c r="C5456" s="439" t="s">
        <v>14885</v>
      </c>
      <c r="D5456" s="449" t="s">
        <v>60</v>
      </c>
      <c r="E5456" s="451">
        <v>0.50649999999999995</v>
      </c>
    </row>
    <row r="5457" spans="1:5" x14ac:dyDescent="0.25">
      <c r="A5457" s="439"/>
      <c r="B5457" s="449">
        <v>92357</v>
      </c>
      <c r="C5457" s="439" t="s">
        <v>14886</v>
      </c>
      <c r="D5457" s="449" t="s">
        <v>60</v>
      </c>
      <c r="E5457" s="451">
        <v>0.36649999999999999</v>
      </c>
    </row>
    <row r="5458" spans="1:5" x14ac:dyDescent="0.25">
      <c r="A5458" s="439"/>
      <c r="B5458" s="449">
        <v>92358</v>
      </c>
      <c r="C5458" s="439" t="s">
        <v>14887</v>
      </c>
      <c r="D5458" s="449" t="s">
        <v>60</v>
      </c>
      <c r="E5458" s="451">
        <v>0.31459999999999999</v>
      </c>
    </row>
    <row r="5459" spans="1:5" x14ac:dyDescent="0.25">
      <c r="A5459" s="439"/>
      <c r="B5459" s="449">
        <v>101919</v>
      </c>
      <c r="C5459" s="439" t="s">
        <v>14888</v>
      </c>
      <c r="D5459" s="449" t="s">
        <v>60</v>
      </c>
      <c r="E5459" s="451">
        <v>0.1026</v>
      </c>
    </row>
    <row r="5460" spans="1:5" x14ac:dyDescent="0.25">
      <c r="A5460" s="439"/>
      <c r="B5460" s="449">
        <v>101928</v>
      </c>
      <c r="C5460" s="439" t="s">
        <v>14889</v>
      </c>
      <c r="D5460" s="449" t="s">
        <v>60</v>
      </c>
      <c r="E5460" s="451">
        <v>0.1183</v>
      </c>
    </row>
    <row r="5461" spans="1:5" x14ac:dyDescent="0.25">
      <c r="A5461" s="439"/>
      <c r="B5461" s="449">
        <v>92904</v>
      </c>
      <c r="C5461" s="439" t="s">
        <v>14890</v>
      </c>
      <c r="D5461" s="449" t="s">
        <v>60</v>
      </c>
      <c r="E5461" s="451">
        <v>0.25430000000000003</v>
      </c>
    </row>
    <row r="5462" spans="1:5" x14ac:dyDescent="0.25">
      <c r="A5462" s="439"/>
      <c r="B5462" s="449">
        <v>92905</v>
      </c>
      <c r="C5462" s="439" t="s">
        <v>14891</v>
      </c>
      <c r="D5462" s="449" t="s">
        <v>60</v>
      </c>
      <c r="E5462" s="451">
        <v>0.30640000000000001</v>
      </c>
    </row>
    <row r="5463" spans="1:5" x14ac:dyDescent="0.25">
      <c r="A5463" s="439"/>
      <c r="B5463" s="449">
        <v>92906</v>
      </c>
      <c r="C5463" s="439" t="s">
        <v>14892</v>
      </c>
      <c r="D5463" s="449" t="s">
        <v>60</v>
      </c>
      <c r="E5463" s="451">
        <v>0.40970000000000001</v>
      </c>
    </row>
    <row r="5464" spans="1:5" x14ac:dyDescent="0.25">
      <c r="A5464" s="439"/>
      <c r="B5464" s="449">
        <v>92898</v>
      </c>
      <c r="C5464" s="439" t="s">
        <v>14893</v>
      </c>
      <c r="D5464" s="449" t="s">
        <v>60</v>
      </c>
      <c r="E5464" s="451">
        <v>0.30049999999999999</v>
      </c>
    </row>
    <row r="5465" spans="1:5" x14ac:dyDescent="0.25">
      <c r="A5465" s="439"/>
      <c r="B5465" s="449">
        <v>92899</v>
      </c>
      <c r="C5465" s="439" t="s">
        <v>14894</v>
      </c>
      <c r="D5465" s="449" t="s">
        <v>60</v>
      </c>
      <c r="E5465" s="451">
        <v>0.22070000000000001</v>
      </c>
    </row>
    <row r="5466" spans="1:5" x14ac:dyDescent="0.25">
      <c r="A5466" s="439"/>
      <c r="B5466" s="449">
        <v>92900</v>
      </c>
      <c r="C5466" s="439" t="s">
        <v>14895</v>
      </c>
      <c r="D5466" s="449" t="s">
        <v>60</v>
      </c>
      <c r="E5466" s="451">
        <v>0.20100000000000001</v>
      </c>
    </row>
    <row r="5467" spans="1:5" x14ac:dyDescent="0.25">
      <c r="A5467" s="439"/>
      <c r="B5467" s="449">
        <v>92901</v>
      </c>
      <c r="C5467" s="439" t="s">
        <v>14896</v>
      </c>
      <c r="D5467" s="449" t="s">
        <v>60</v>
      </c>
      <c r="E5467" s="451">
        <v>0.16070000000000001</v>
      </c>
    </row>
    <row r="5468" spans="1:5" x14ac:dyDescent="0.25">
      <c r="A5468" s="439"/>
      <c r="B5468" s="449">
        <v>92902</v>
      </c>
      <c r="C5468" s="439" t="s">
        <v>14897</v>
      </c>
      <c r="D5468" s="449" t="s">
        <v>60</v>
      </c>
      <c r="E5468" s="451">
        <v>0.1183</v>
      </c>
    </row>
    <row r="5469" spans="1:5" x14ac:dyDescent="0.25">
      <c r="A5469" s="439"/>
      <c r="B5469" s="449">
        <v>92903</v>
      </c>
      <c r="C5469" s="439" t="s">
        <v>14898</v>
      </c>
      <c r="D5469" s="449" t="s">
        <v>60</v>
      </c>
      <c r="E5469" s="451">
        <v>8.9700000000000002E-2</v>
      </c>
    </row>
    <row r="5470" spans="1:5" x14ac:dyDescent="0.25">
      <c r="A5470" s="439"/>
      <c r="B5470" s="449">
        <v>92892</v>
      </c>
      <c r="C5470" s="439" t="s">
        <v>14899</v>
      </c>
      <c r="D5470" s="449" t="s">
        <v>60</v>
      </c>
      <c r="E5470" s="451">
        <v>0.39889999999999998</v>
      </c>
    </row>
    <row r="5471" spans="1:5" x14ac:dyDescent="0.25">
      <c r="A5471" s="439"/>
      <c r="B5471" s="449">
        <v>92893</v>
      </c>
      <c r="C5471" s="439" t="s">
        <v>14900</v>
      </c>
      <c r="D5471" s="449" t="s">
        <v>60</v>
      </c>
      <c r="E5471" s="451">
        <v>0.30690000000000001</v>
      </c>
    </row>
    <row r="5472" spans="1:5" x14ac:dyDescent="0.25">
      <c r="A5472" s="439"/>
      <c r="B5472" s="449">
        <v>92894</v>
      </c>
      <c r="C5472" s="439" t="s">
        <v>14901</v>
      </c>
      <c r="D5472" s="449" t="s">
        <v>60</v>
      </c>
      <c r="E5472" s="451">
        <v>0.2843</v>
      </c>
    </row>
    <row r="5473" spans="1:5" x14ac:dyDescent="0.25">
      <c r="A5473" s="439"/>
      <c r="B5473" s="449">
        <v>92889</v>
      </c>
      <c r="C5473" s="439" t="s">
        <v>14902</v>
      </c>
      <c r="D5473" s="449" t="s">
        <v>60</v>
      </c>
      <c r="E5473" s="451">
        <v>0.252</v>
      </c>
    </row>
    <row r="5474" spans="1:5" x14ac:dyDescent="0.25">
      <c r="A5474" s="439"/>
      <c r="B5474" s="449">
        <v>92895</v>
      </c>
      <c r="C5474" s="439" t="s">
        <v>14903</v>
      </c>
      <c r="D5474" s="449" t="s">
        <v>60</v>
      </c>
      <c r="E5474" s="451">
        <v>0.2341</v>
      </c>
    </row>
    <row r="5475" spans="1:5" x14ac:dyDescent="0.25">
      <c r="A5475" s="439"/>
      <c r="B5475" s="449">
        <v>92890</v>
      </c>
      <c r="C5475" s="439" t="s">
        <v>14904</v>
      </c>
      <c r="D5475" s="449" t="s">
        <v>60</v>
      </c>
      <c r="E5475" s="451">
        <v>0.17849999999999999</v>
      </c>
    </row>
    <row r="5476" spans="1:5" x14ac:dyDescent="0.25">
      <c r="A5476" s="439"/>
      <c r="B5476" s="449">
        <v>92896</v>
      </c>
      <c r="C5476" s="439" t="s">
        <v>14905</v>
      </c>
      <c r="D5476" s="449" t="s">
        <v>60</v>
      </c>
      <c r="E5476" s="451">
        <v>0.17829999999999999</v>
      </c>
    </row>
    <row r="5477" spans="1:5" x14ac:dyDescent="0.25">
      <c r="A5477" s="439"/>
      <c r="B5477" s="449">
        <v>92891</v>
      </c>
      <c r="C5477" s="439" t="s">
        <v>14906</v>
      </c>
      <c r="D5477" s="449" t="s">
        <v>60</v>
      </c>
      <c r="E5477" s="451">
        <v>0.12970000000000001</v>
      </c>
    </row>
    <row r="5478" spans="1:5" x14ac:dyDescent="0.25">
      <c r="A5478" s="439"/>
      <c r="B5478" s="449">
        <v>92897</v>
      </c>
      <c r="C5478" s="439" t="s">
        <v>14907</v>
      </c>
      <c r="D5478" s="449" t="s">
        <v>60</v>
      </c>
      <c r="E5478" s="451">
        <v>0.1386</v>
      </c>
    </row>
    <row r="5479" spans="1:5" x14ac:dyDescent="0.25">
      <c r="A5479" s="439"/>
      <c r="B5479" s="449">
        <v>100788</v>
      </c>
      <c r="C5479" s="439" t="s">
        <v>2460</v>
      </c>
      <c r="D5479" s="449" t="s">
        <v>60</v>
      </c>
      <c r="E5479" s="451">
        <v>0.23219999999999999</v>
      </c>
    </row>
    <row r="5480" spans="1:5" x14ac:dyDescent="0.25">
      <c r="A5480" s="439"/>
      <c r="B5480" s="449">
        <v>100799</v>
      </c>
      <c r="C5480" s="439" t="s">
        <v>2465</v>
      </c>
      <c r="D5480" s="449" t="s">
        <v>73</v>
      </c>
      <c r="E5480" s="451">
        <v>0.3649</v>
      </c>
    </row>
    <row r="5481" spans="1:5" x14ac:dyDescent="0.25">
      <c r="A5481" s="439"/>
      <c r="B5481" s="449">
        <v>100807</v>
      </c>
      <c r="C5481" s="439" t="s">
        <v>2473</v>
      </c>
      <c r="D5481" s="449" t="s">
        <v>73</v>
      </c>
      <c r="E5481" s="451">
        <v>0.49349999999999999</v>
      </c>
    </row>
    <row r="5482" spans="1:5" x14ac:dyDescent="0.25">
      <c r="A5482" s="439"/>
      <c r="B5482" s="449">
        <v>100800</v>
      </c>
      <c r="C5482" s="439" t="s">
        <v>2466</v>
      </c>
      <c r="D5482" s="449" t="s">
        <v>73</v>
      </c>
      <c r="E5482" s="451">
        <v>0.29210000000000003</v>
      </c>
    </row>
    <row r="5483" spans="1:5" x14ac:dyDescent="0.25">
      <c r="A5483" s="439"/>
      <c r="B5483" s="449">
        <v>100808</v>
      </c>
      <c r="C5483" s="439" t="s">
        <v>2474</v>
      </c>
      <c r="D5483" s="449" t="s">
        <v>73</v>
      </c>
      <c r="E5483" s="451">
        <v>0.41270000000000001</v>
      </c>
    </row>
    <row r="5484" spans="1:5" x14ac:dyDescent="0.25">
      <c r="A5484" s="439"/>
      <c r="B5484" s="449">
        <v>100801</v>
      </c>
      <c r="C5484" s="439" t="s">
        <v>2467</v>
      </c>
      <c r="D5484" s="449" t="s">
        <v>73</v>
      </c>
      <c r="E5484" s="451">
        <v>0.2611</v>
      </c>
    </row>
    <row r="5485" spans="1:5" x14ac:dyDescent="0.25">
      <c r="A5485" s="439"/>
      <c r="B5485" s="449">
        <v>100809</v>
      </c>
      <c r="C5485" s="439" t="s">
        <v>2475</v>
      </c>
      <c r="D5485" s="449" t="s">
        <v>73</v>
      </c>
      <c r="E5485" s="451">
        <v>0.37659999999999999</v>
      </c>
    </row>
    <row r="5486" spans="1:5" x14ac:dyDescent="0.25">
      <c r="A5486" s="439"/>
      <c r="B5486" s="449">
        <v>100802</v>
      </c>
      <c r="C5486" s="439" t="s">
        <v>2468</v>
      </c>
      <c r="D5486" s="449" t="s">
        <v>73</v>
      </c>
      <c r="E5486" s="451">
        <v>0.23619999999999999</v>
      </c>
    </row>
    <row r="5487" spans="1:5" x14ac:dyDescent="0.25">
      <c r="A5487" s="439"/>
      <c r="B5487" s="449">
        <v>100810</v>
      </c>
      <c r="C5487" s="439" t="s">
        <v>2476</v>
      </c>
      <c r="D5487" s="449" t="s">
        <v>73</v>
      </c>
      <c r="E5487" s="451">
        <v>0.34639999999999999</v>
      </c>
    </row>
    <row r="5488" spans="1:5" x14ac:dyDescent="0.25">
      <c r="A5488" s="439"/>
      <c r="B5488" s="449">
        <v>100791</v>
      </c>
      <c r="C5488" s="439" t="s">
        <v>2461</v>
      </c>
      <c r="D5488" s="449" t="s">
        <v>73</v>
      </c>
      <c r="E5488" s="451">
        <v>0.35070000000000001</v>
      </c>
    </row>
    <row r="5489" spans="1:5" x14ac:dyDescent="0.25">
      <c r="A5489" s="439"/>
      <c r="B5489" s="449">
        <v>100803</v>
      </c>
      <c r="C5489" s="439" t="s">
        <v>2469</v>
      </c>
      <c r="D5489" s="449" t="s">
        <v>73</v>
      </c>
      <c r="E5489" s="451">
        <v>0.31979999999999997</v>
      </c>
    </row>
    <row r="5490" spans="1:5" x14ac:dyDescent="0.25">
      <c r="A5490" s="439"/>
      <c r="B5490" s="449">
        <v>100792</v>
      </c>
      <c r="C5490" s="439" t="s">
        <v>2462</v>
      </c>
      <c r="D5490" s="449" t="s">
        <v>73</v>
      </c>
      <c r="E5490" s="451">
        <v>0.28129999999999999</v>
      </c>
    </row>
    <row r="5491" spans="1:5" x14ac:dyDescent="0.25">
      <c r="A5491" s="439"/>
      <c r="B5491" s="449">
        <v>100804</v>
      </c>
      <c r="C5491" s="439" t="s">
        <v>2470</v>
      </c>
      <c r="D5491" s="449" t="s">
        <v>73</v>
      </c>
      <c r="E5491" s="451">
        <v>0.254</v>
      </c>
    </row>
    <row r="5492" spans="1:5" x14ac:dyDescent="0.25">
      <c r="A5492" s="439"/>
      <c r="B5492" s="449">
        <v>100793</v>
      </c>
      <c r="C5492" s="439" t="s">
        <v>2463</v>
      </c>
      <c r="D5492" s="449" t="s">
        <v>73</v>
      </c>
      <c r="E5492" s="451">
        <v>0.25290000000000001</v>
      </c>
    </row>
    <row r="5493" spans="1:5" x14ac:dyDescent="0.25">
      <c r="A5493" s="439"/>
      <c r="B5493" s="449">
        <v>100805</v>
      </c>
      <c r="C5493" s="439" t="s">
        <v>2471</v>
      </c>
      <c r="D5493" s="449" t="s">
        <v>73</v>
      </c>
      <c r="E5493" s="451">
        <v>0.2273</v>
      </c>
    </row>
    <row r="5494" spans="1:5" x14ac:dyDescent="0.25">
      <c r="A5494" s="439"/>
      <c r="B5494" s="449">
        <v>100794</v>
      </c>
      <c r="C5494" s="439" t="s">
        <v>2464</v>
      </c>
      <c r="D5494" s="449" t="s">
        <v>73</v>
      </c>
      <c r="E5494" s="451">
        <v>0.22969999999999999</v>
      </c>
    </row>
    <row r="5495" spans="1:5" x14ac:dyDescent="0.25">
      <c r="A5495" s="439"/>
      <c r="B5495" s="449">
        <v>100806</v>
      </c>
      <c r="C5495" s="439" t="s">
        <v>2472</v>
      </c>
      <c r="D5495" s="449" t="s">
        <v>73</v>
      </c>
      <c r="E5495" s="451">
        <v>0.20610000000000001</v>
      </c>
    </row>
    <row r="5496" spans="1:5" x14ac:dyDescent="0.25">
      <c r="A5496" s="439"/>
      <c r="B5496" s="449">
        <v>103247</v>
      </c>
      <c r="C5496" s="439" t="s">
        <v>2364</v>
      </c>
      <c r="D5496" s="449" t="s">
        <v>60</v>
      </c>
      <c r="E5496" s="451">
        <v>4.2900000000000001E-2</v>
      </c>
    </row>
    <row r="5497" spans="1:5" x14ac:dyDescent="0.25">
      <c r="A5497" s="439"/>
      <c r="B5497" s="449">
        <v>103250</v>
      </c>
      <c r="C5497" s="439" t="s">
        <v>2367</v>
      </c>
      <c r="D5497" s="449" t="s">
        <v>60</v>
      </c>
      <c r="E5497" s="451">
        <v>3.1899999999999998E-2</v>
      </c>
    </row>
    <row r="5498" spans="1:5" x14ac:dyDescent="0.25">
      <c r="A5498" s="439"/>
      <c r="B5498" s="449">
        <v>103253</v>
      </c>
      <c r="C5498" s="439" t="s">
        <v>2370</v>
      </c>
      <c r="D5498" s="449" t="s">
        <v>60</v>
      </c>
      <c r="E5498" s="451">
        <v>2.4400000000000002E-2</v>
      </c>
    </row>
    <row r="5499" spans="1:5" x14ac:dyDescent="0.25">
      <c r="A5499" s="439"/>
      <c r="B5499" s="449">
        <v>103244</v>
      </c>
      <c r="C5499" s="439" t="s">
        <v>2361</v>
      </c>
      <c r="D5499" s="449" t="s">
        <v>60</v>
      </c>
      <c r="E5499" s="451">
        <v>4.7699999999999999E-2</v>
      </c>
    </row>
    <row r="5500" spans="1:5" x14ac:dyDescent="0.25">
      <c r="A5500" s="439"/>
      <c r="B5500" s="449">
        <v>103256</v>
      </c>
      <c r="C5500" s="439" t="s">
        <v>5665</v>
      </c>
      <c r="D5500" s="449" t="s">
        <v>60</v>
      </c>
      <c r="E5500" s="451">
        <v>1.9300000000000001E-2</v>
      </c>
    </row>
    <row r="5501" spans="1:5" x14ac:dyDescent="0.25">
      <c r="A5501" s="439"/>
      <c r="B5501" s="449">
        <v>103258</v>
      </c>
      <c r="C5501" s="439" t="s">
        <v>5667</v>
      </c>
      <c r="D5501" s="449" t="s">
        <v>60</v>
      </c>
      <c r="E5501" s="451">
        <v>1.77E-2</v>
      </c>
    </row>
    <row r="5502" spans="1:5" x14ac:dyDescent="0.25">
      <c r="A5502" s="439"/>
      <c r="B5502" s="449">
        <v>103260</v>
      </c>
      <c r="C5502" s="439" t="s">
        <v>5669</v>
      </c>
      <c r="D5502" s="449" t="s">
        <v>60</v>
      </c>
      <c r="E5502" s="451">
        <v>3.2099999999999997E-2</v>
      </c>
    </row>
    <row r="5503" spans="1:5" x14ac:dyDescent="0.25">
      <c r="A5503" s="439"/>
      <c r="B5503" s="449">
        <v>103261</v>
      </c>
      <c r="C5503" s="439" t="s">
        <v>5670</v>
      </c>
      <c r="D5503" s="449" t="s">
        <v>60</v>
      </c>
      <c r="E5503" s="451">
        <v>1.72E-2</v>
      </c>
    </row>
    <row r="5504" spans="1:5" x14ac:dyDescent="0.25">
      <c r="A5504" s="439"/>
      <c r="B5504" s="449">
        <v>103263</v>
      </c>
      <c r="C5504" s="439" t="s">
        <v>2373</v>
      </c>
      <c r="D5504" s="449" t="s">
        <v>60</v>
      </c>
      <c r="E5504" s="451">
        <v>1.72E-2</v>
      </c>
    </row>
    <row r="5505" spans="1:5" x14ac:dyDescent="0.25">
      <c r="A5505" s="439"/>
      <c r="B5505" s="449">
        <v>103265</v>
      </c>
      <c r="C5505" s="439" t="s">
        <v>2375</v>
      </c>
      <c r="D5505" s="449" t="s">
        <v>60</v>
      </c>
      <c r="E5505" s="451">
        <v>1.4200000000000001E-2</v>
      </c>
    </row>
    <row r="5506" spans="1:5" x14ac:dyDescent="0.25">
      <c r="A5506" s="439"/>
      <c r="B5506" s="449">
        <v>103268</v>
      </c>
      <c r="C5506" s="439" t="s">
        <v>2378</v>
      </c>
      <c r="D5506" s="449" t="s">
        <v>60</v>
      </c>
      <c r="E5506" s="451">
        <v>2.6700000000000002E-2</v>
      </c>
    </row>
    <row r="5507" spans="1:5" x14ac:dyDescent="0.25">
      <c r="A5507" s="439"/>
      <c r="B5507" s="449">
        <v>103270</v>
      </c>
      <c r="C5507" s="439" t="s">
        <v>2380</v>
      </c>
      <c r="D5507" s="449" t="s">
        <v>60</v>
      </c>
      <c r="E5507" s="451">
        <v>2.5899999999999999E-2</v>
      </c>
    </row>
    <row r="5508" spans="1:5" x14ac:dyDescent="0.25">
      <c r="A5508" s="439"/>
      <c r="B5508" s="449">
        <v>103272</v>
      </c>
      <c r="C5508" s="439" t="s">
        <v>2382</v>
      </c>
      <c r="D5508" s="449" t="s">
        <v>60</v>
      </c>
      <c r="E5508" s="451">
        <v>2.0299999999999999E-2</v>
      </c>
    </row>
    <row r="5509" spans="1:5" x14ac:dyDescent="0.25">
      <c r="A5509" s="439"/>
      <c r="B5509" s="449">
        <v>103274</v>
      </c>
      <c r="C5509" s="439" t="s">
        <v>2384</v>
      </c>
      <c r="D5509" s="449" t="s">
        <v>60</v>
      </c>
      <c r="E5509" s="451">
        <v>2.35E-2</v>
      </c>
    </row>
    <row r="5510" spans="1:5" x14ac:dyDescent="0.25">
      <c r="A5510" s="439"/>
      <c r="B5510" s="449">
        <v>103276</v>
      </c>
      <c r="C5510" s="439" t="s">
        <v>2386</v>
      </c>
      <c r="D5510" s="449" t="s">
        <v>60</v>
      </c>
      <c r="E5510" s="451">
        <v>2.2499999999999999E-2</v>
      </c>
    </row>
    <row r="5511" spans="1:5" x14ac:dyDescent="0.25">
      <c r="A5511" s="439"/>
      <c r="B5511" s="449">
        <v>103267</v>
      </c>
      <c r="C5511" s="439" t="s">
        <v>2377</v>
      </c>
      <c r="D5511" s="449" t="s">
        <v>60</v>
      </c>
      <c r="E5511" s="451">
        <v>3.1800000000000002E-2</v>
      </c>
    </row>
    <row r="5512" spans="1:5" x14ac:dyDescent="0.25">
      <c r="A5512" s="439"/>
      <c r="B5512" s="449">
        <v>103269</v>
      </c>
      <c r="C5512" s="439" t="s">
        <v>2379</v>
      </c>
      <c r="D5512" s="449" t="s">
        <v>60</v>
      </c>
      <c r="E5512" s="451">
        <v>2.69E-2</v>
      </c>
    </row>
    <row r="5513" spans="1:5" x14ac:dyDescent="0.25">
      <c r="A5513" s="439"/>
      <c r="B5513" s="449">
        <v>103271</v>
      </c>
      <c r="C5513" s="439" t="s">
        <v>2381</v>
      </c>
      <c r="D5513" s="449" t="s">
        <v>60</v>
      </c>
      <c r="E5513" s="451">
        <v>2.1000000000000001E-2</v>
      </c>
    </row>
    <row r="5514" spans="1:5" x14ac:dyDescent="0.25">
      <c r="A5514" s="439"/>
      <c r="B5514" s="449">
        <v>103273</v>
      </c>
      <c r="C5514" s="439" t="s">
        <v>2383</v>
      </c>
      <c r="D5514" s="449" t="s">
        <v>60</v>
      </c>
      <c r="E5514" s="451">
        <v>2.69E-2</v>
      </c>
    </row>
    <row r="5515" spans="1:5" x14ac:dyDescent="0.25">
      <c r="A5515" s="439"/>
      <c r="B5515" s="449">
        <v>103275</v>
      </c>
      <c r="C5515" s="439" t="s">
        <v>2385</v>
      </c>
      <c r="D5515" s="449" t="s">
        <v>60</v>
      </c>
      <c r="E5515" s="451">
        <v>2.3599999999999999E-2</v>
      </c>
    </row>
    <row r="5516" spans="1:5" x14ac:dyDescent="0.25">
      <c r="A5516" s="439"/>
      <c r="B5516" s="449">
        <v>103248</v>
      </c>
      <c r="C5516" s="439" t="s">
        <v>2365</v>
      </c>
      <c r="D5516" s="449" t="s">
        <v>60</v>
      </c>
      <c r="E5516" s="451">
        <v>5.2600000000000001E-2</v>
      </c>
    </row>
    <row r="5517" spans="1:5" x14ac:dyDescent="0.25">
      <c r="A5517" s="439"/>
      <c r="B5517" s="449">
        <v>103249</v>
      </c>
      <c r="C5517" s="439" t="s">
        <v>2366</v>
      </c>
      <c r="D5517" s="449" t="s">
        <v>60</v>
      </c>
      <c r="E5517" s="451">
        <v>4.8899999999999999E-2</v>
      </c>
    </row>
    <row r="5518" spans="1:5" x14ac:dyDescent="0.25">
      <c r="A5518" s="439"/>
      <c r="B5518" s="449">
        <v>103251</v>
      </c>
      <c r="C5518" s="439" t="s">
        <v>2368</v>
      </c>
      <c r="D5518" s="449" t="s">
        <v>60</v>
      </c>
      <c r="E5518" s="451">
        <v>4.0399999999999998E-2</v>
      </c>
    </row>
    <row r="5519" spans="1:5" x14ac:dyDescent="0.25">
      <c r="A5519" s="439"/>
      <c r="B5519" s="449">
        <v>103252</v>
      </c>
      <c r="C5519" s="439" t="s">
        <v>2369</v>
      </c>
      <c r="D5519" s="449" t="s">
        <v>60</v>
      </c>
      <c r="E5519" s="451">
        <v>3.6499999999999998E-2</v>
      </c>
    </row>
    <row r="5520" spans="1:5" x14ac:dyDescent="0.25">
      <c r="A5520" s="439"/>
      <c r="B5520" s="449">
        <v>103254</v>
      </c>
      <c r="C5520" s="439" t="s">
        <v>2371</v>
      </c>
      <c r="D5520" s="449" t="s">
        <v>60</v>
      </c>
      <c r="E5520" s="451">
        <v>3.27E-2</v>
      </c>
    </row>
    <row r="5521" spans="1:5" x14ac:dyDescent="0.25">
      <c r="A5521" s="439"/>
      <c r="B5521" s="449">
        <v>103255</v>
      </c>
      <c r="C5521" s="439" t="s">
        <v>2372</v>
      </c>
      <c r="D5521" s="449" t="s">
        <v>60</v>
      </c>
      <c r="E5521" s="451">
        <v>2.92E-2</v>
      </c>
    </row>
    <row r="5522" spans="1:5" x14ac:dyDescent="0.25">
      <c r="A5522" s="439"/>
      <c r="B5522" s="449">
        <v>103245</v>
      </c>
      <c r="C5522" s="439" t="s">
        <v>2362</v>
      </c>
      <c r="D5522" s="449" t="s">
        <v>60</v>
      </c>
      <c r="E5522" s="451">
        <v>6.0600000000000001E-2</v>
      </c>
    </row>
    <row r="5523" spans="1:5" x14ac:dyDescent="0.25">
      <c r="A5523" s="439"/>
      <c r="B5523" s="449">
        <v>103246</v>
      </c>
      <c r="C5523" s="439" t="s">
        <v>2363</v>
      </c>
      <c r="D5523" s="449" t="s">
        <v>60</v>
      </c>
      <c r="E5523" s="451">
        <v>5.5500000000000001E-2</v>
      </c>
    </row>
    <row r="5524" spans="1:5" x14ac:dyDescent="0.25">
      <c r="A5524" s="439"/>
      <c r="B5524" s="449">
        <v>103257</v>
      </c>
      <c r="C5524" s="439" t="s">
        <v>5666</v>
      </c>
      <c r="D5524" s="449" t="s">
        <v>60</v>
      </c>
      <c r="E5524" s="451">
        <v>3.39E-2</v>
      </c>
    </row>
    <row r="5525" spans="1:5" x14ac:dyDescent="0.25">
      <c r="A5525" s="439"/>
      <c r="B5525" s="449">
        <v>103259</v>
      </c>
      <c r="C5525" s="439" t="s">
        <v>5668</v>
      </c>
      <c r="D5525" s="449" t="s">
        <v>60</v>
      </c>
      <c r="E5525" s="451">
        <v>3.3000000000000002E-2</v>
      </c>
    </row>
    <row r="5526" spans="1:5" x14ac:dyDescent="0.25">
      <c r="A5526" s="439"/>
      <c r="B5526" s="449">
        <v>103262</v>
      </c>
      <c r="C5526" s="439" t="s">
        <v>5671</v>
      </c>
      <c r="D5526" s="449" t="s">
        <v>60</v>
      </c>
      <c r="E5526" s="451">
        <v>2.75E-2</v>
      </c>
    </row>
    <row r="5527" spans="1:5" x14ac:dyDescent="0.25">
      <c r="A5527" s="439"/>
      <c r="B5527" s="449">
        <v>103264</v>
      </c>
      <c r="C5527" s="439" t="s">
        <v>2374</v>
      </c>
      <c r="D5527" s="449" t="s">
        <v>60</v>
      </c>
      <c r="E5527" s="451">
        <v>3.0700000000000002E-2</v>
      </c>
    </row>
    <row r="5528" spans="1:5" x14ac:dyDescent="0.25">
      <c r="A5528" s="439"/>
      <c r="B5528" s="449">
        <v>103266</v>
      </c>
      <c r="C5528" s="439" t="s">
        <v>2376</v>
      </c>
      <c r="D5528" s="449" t="s">
        <v>60</v>
      </c>
      <c r="E5528" s="451">
        <v>2.7400000000000001E-2</v>
      </c>
    </row>
    <row r="5529" spans="1:5" x14ac:dyDescent="0.25">
      <c r="A5529" s="439"/>
      <c r="B5529" s="449">
        <v>103277</v>
      </c>
      <c r="C5529" s="439" t="s">
        <v>2387</v>
      </c>
      <c r="D5529" s="449" t="s">
        <v>60</v>
      </c>
      <c r="E5529" s="451">
        <v>1.5599999999999999E-2</v>
      </c>
    </row>
    <row r="5530" spans="1:5" x14ac:dyDescent="0.25">
      <c r="A5530" s="439"/>
      <c r="B5530" s="449">
        <v>103278</v>
      </c>
      <c r="C5530" s="439" t="s">
        <v>2388</v>
      </c>
      <c r="D5530" s="449" t="s">
        <v>60</v>
      </c>
      <c r="E5530" s="451">
        <v>1.2500000000000001E-2</v>
      </c>
    </row>
    <row r="5531" spans="1:5" x14ac:dyDescent="0.25">
      <c r="A5531" s="439"/>
      <c r="B5531" s="449">
        <v>103288</v>
      </c>
      <c r="C5531" s="439" t="s">
        <v>2389</v>
      </c>
      <c r="D5531" s="449" t="s">
        <v>60</v>
      </c>
      <c r="E5531" s="451">
        <v>0.88670000000000004</v>
      </c>
    </row>
    <row r="5532" spans="1:5" x14ac:dyDescent="0.25">
      <c r="A5532" s="439"/>
      <c r="B5532" s="449">
        <v>103291</v>
      </c>
      <c r="C5532" s="439" t="s">
        <v>10814</v>
      </c>
      <c r="D5532" s="449" t="s">
        <v>73</v>
      </c>
      <c r="E5532" s="451">
        <v>8.3199999999999996E-2</v>
      </c>
    </row>
    <row r="5533" spans="1:5" x14ac:dyDescent="0.25">
      <c r="A5533" s="439"/>
      <c r="B5533" s="449">
        <v>103289</v>
      </c>
      <c r="C5533" s="439" t="s">
        <v>10815</v>
      </c>
      <c r="D5533" s="449" t="s">
        <v>73</v>
      </c>
      <c r="E5533" s="451">
        <v>0.13439999999999999</v>
      </c>
    </row>
    <row r="5534" spans="1:5" x14ac:dyDescent="0.25">
      <c r="A5534" s="439"/>
      <c r="B5534" s="449">
        <v>103290</v>
      </c>
      <c r="C5534" s="439" t="s">
        <v>10816</v>
      </c>
      <c r="D5534" s="449" t="s">
        <v>73</v>
      </c>
      <c r="E5534" s="451">
        <v>9.5000000000000001E-2</v>
      </c>
    </row>
    <row r="5535" spans="1:5" x14ac:dyDescent="0.25">
      <c r="A5535" s="439"/>
      <c r="B5535" s="449">
        <v>103292</v>
      </c>
      <c r="C5535" s="439" t="s">
        <v>10817</v>
      </c>
      <c r="D5535" s="449" t="s">
        <v>73</v>
      </c>
      <c r="E5535" s="451">
        <v>7.4999999999999997E-2</v>
      </c>
    </row>
    <row r="5536" spans="1:5" x14ac:dyDescent="0.25">
      <c r="A5536" s="439"/>
      <c r="B5536" s="449">
        <v>106044</v>
      </c>
      <c r="C5536" s="439" t="s">
        <v>13128</v>
      </c>
      <c r="D5536" s="449" t="s">
        <v>60</v>
      </c>
      <c r="E5536" s="451">
        <v>0.63729999999999998</v>
      </c>
    </row>
    <row r="5537" spans="1:5" x14ac:dyDescent="0.25">
      <c r="A5537" s="439"/>
      <c r="B5537" s="449">
        <v>106045</v>
      </c>
      <c r="C5537" s="439" t="s">
        <v>13129</v>
      </c>
      <c r="D5537" s="449" t="s">
        <v>60</v>
      </c>
      <c r="E5537" s="451">
        <v>0.35339999999999999</v>
      </c>
    </row>
    <row r="5538" spans="1:5" x14ac:dyDescent="0.25">
      <c r="A5538" s="439"/>
      <c r="B5538" s="449">
        <v>106042</v>
      </c>
      <c r="C5538" s="439" t="s">
        <v>13130</v>
      </c>
      <c r="D5538" s="449" t="s">
        <v>60</v>
      </c>
      <c r="E5538" s="451">
        <v>0.61799999999999999</v>
      </c>
    </row>
    <row r="5539" spans="1:5" x14ac:dyDescent="0.25">
      <c r="A5539" s="439"/>
      <c r="B5539" s="449">
        <v>106043</v>
      </c>
      <c r="C5539" s="439" t="s">
        <v>13131</v>
      </c>
      <c r="D5539" s="449" t="s">
        <v>60</v>
      </c>
      <c r="E5539" s="451">
        <v>0.40539999999999998</v>
      </c>
    </row>
    <row r="5540" spans="1:5" x14ac:dyDescent="0.25">
      <c r="A5540" s="439"/>
      <c r="B5540" s="449">
        <v>106046</v>
      </c>
      <c r="C5540" s="439" t="s">
        <v>13132</v>
      </c>
      <c r="D5540" s="449" t="s">
        <v>60</v>
      </c>
      <c r="E5540" s="451">
        <v>0.64290000000000003</v>
      </c>
    </row>
    <row r="5541" spans="1:5" x14ac:dyDescent="0.25">
      <c r="A5541" s="439"/>
      <c r="B5541" s="449">
        <v>106047</v>
      </c>
      <c r="C5541" s="439" t="s">
        <v>13133</v>
      </c>
      <c r="D5541" s="449" t="s">
        <v>60</v>
      </c>
      <c r="E5541" s="451">
        <v>0.44990000000000002</v>
      </c>
    </row>
    <row r="5542" spans="1:5" x14ac:dyDescent="0.25">
      <c r="A5542" s="439"/>
      <c r="B5542" s="449">
        <v>106038</v>
      </c>
      <c r="C5542" s="439" t="s">
        <v>13134</v>
      </c>
      <c r="D5542" s="449" t="s">
        <v>60</v>
      </c>
      <c r="E5542" s="451">
        <v>0.93389999999999995</v>
      </c>
    </row>
    <row r="5543" spans="1:5" x14ac:dyDescent="0.25">
      <c r="A5543" s="439"/>
      <c r="B5543" s="449">
        <v>106039</v>
      </c>
      <c r="C5543" s="439" t="s">
        <v>13135</v>
      </c>
      <c r="D5543" s="449" t="s">
        <v>60</v>
      </c>
      <c r="E5543" s="451">
        <v>0.87690000000000001</v>
      </c>
    </row>
    <row r="5544" spans="1:5" x14ac:dyDescent="0.25">
      <c r="A5544" s="439"/>
      <c r="B5544" s="449">
        <v>106040</v>
      </c>
      <c r="C5544" s="439" t="s">
        <v>13136</v>
      </c>
      <c r="D5544" s="449" t="s">
        <v>60</v>
      </c>
      <c r="E5544" s="451">
        <v>0.63180000000000003</v>
      </c>
    </row>
    <row r="5545" spans="1:5" x14ac:dyDescent="0.25">
      <c r="A5545" s="439"/>
      <c r="B5545" s="449">
        <v>106041</v>
      </c>
      <c r="C5545" s="439" t="s">
        <v>13137</v>
      </c>
      <c r="D5545" s="449" t="s">
        <v>60</v>
      </c>
      <c r="E5545" s="451">
        <v>0.42620000000000002</v>
      </c>
    </row>
    <row r="5546" spans="1:5" x14ac:dyDescent="0.25">
      <c r="A5546" s="439"/>
      <c r="B5546" s="449">
        <v>97329</v>
      </c>
      <c r="C5546" s="439" t="s">
        <v>13138</v>
      </c>
      <c r="D5546" s="449" t="s">
        <v>73</v>
      </c>
      <c r="E5546" s="451">
        <v>5.7799999999999997E-2</v>
      </c>
    </row>
    <row r="5547" spans="1:5" x14ac:dyDescent="0.25">
      <c r="A5547" s="439"/>
      <c r="B5547" s="449">
        <v>97327</v>
      </c>
      <c r="C5547" s="439" t="s">
        <v>13139</v>
      </c>
      <c r="D5547" s="449" t="s">
        <v>73</v>
      </c>
      <c r="E5547" s="451">
        <v>8.7499999999999994E-2</v>
      </c>
    </row>
    <row r="5548" spans="1:5" x14ac:dyDescent="0.25">
      <c r="A5548" s="439"/>
      <c r="B5548" s="449">
        <v>106034</v>
      </c>
      <c r="C5548" s="439" t="s">
        <v>13140</v>
      </c>
      <c r="D5548" s="449" t="s">
        <v>73</v>
      </c>
      <c r="E5548" s="451">
        <v>3.3700000000000001E-2</v>
      </c>
    </row>
    <row r="5549" spans="1:5" x14ac:dyDescent="0.25">
      <c r="A5549" s="439"/>
      <c r="B5549" s="449">
        <v>97328</v>
      </c>
      <c r="C5549" s="439" t="s">
        <v>13141</v>
      </c>
      <c r="D5549" s="449" t="s">
        <v>73</v>
      </c>
      <c r="E5549" s="451">
        <v>6.3399999999999998E-2</v>
      </c>
    </row>
    <row r="5550" spans="1:5" x14ac:dyDescent="0.25">
      <c r="A5550" s="439"/>
      <c r="B5550" s="449">
        <v>97330</v>
      </c>
      <c r="C5550" s="439" t="s">
        <v>13142</v>
      </c>
      <c r="D5550" s="449" t="s">
        <v>73</v>
      </c>
      <c r="E5550" s="451">
        <v>5.3800000000000001E-2</v>
      </c>
    </row>
    <row r="5551" spans="1:5" x14ac:dyDescent="0.25">
      <c r="A5551" s="439"/>
      <c r="B5551" s="449">
        <v>93085</v>
      </c>
      <c r="C5551" s="439" t="s">
        <v>2846</v>
      </c>
      <c r="D5551" s="449" t="s">
        <v>60</v>
      </c>
      <c r="E5551" s="451">
        <v>0.52249999999999996</v>
      </c>
    </row>
    <row r="5552" spans="1:5" x14ac:dyDescent="0.25">
      <c r="A5552" s="439"/>
      <c r="B5552" s="449">
        <v>103892</v>
      </c>
      <c r="C5552" s="439" t="s">
        <v>3184</v>
      </c>
      <c r="D5552" s="449" t="s">
        <v>60</v>
      </c>
      <c r="E5552" s="451">
        <v>0.54249999999999998</v>
      </c>
    </row>
    <row r="5553" spans="1:5" x14ac:dyDescent="0.25">
      <c r="A5553" s="439"/>
      <c r="B5553" s="449">
        <v>103823</v>
      </c>
      <c r="C5553" s="439" t="s">
        <v>3124</v>
      </c>
      <c r="D5553" s="449" t="s">
        <v>60</v>
      </c>
      <c r="E5553" s="451">
        <v>0.59530000000000005</v>
      </c>
    </row>
    <row r="5554" spans="1:5" x14ac:dyDescent="0.25">
      <c r="A5554" s="439"/>
      <c r="B5554" s="449">
        <v>103856</v>
      </c>
      <c r="C5554" s="439" t="s">
        <v>3154</v>
      </c>
      <c r="D5554" s="449" t="s">
        <v>60</v>
      </c>
      <c r="E5554" s="451">
        <v>0.54200000000000004</v>
      </c>
    </row>
    <row r="5555" spans="1:5" x14ac:dyDescent="0.25">
      <c r="A5555" s="439"/>
      <c r="B5555" s="449">
        <v>93108</v>
      </c>
      <c r="C5555" s="439" t="s">
        <v>2867</v>
      </c>
      <c r="D5555" s="449" t="s">
        <v>60</v>
      </c>
      <c r="E5555" s="451">
        <v>0.46729999999999999</v>
      </c>
    </row>
    <row r="5556" spans="1:5" x14ac:dyDescent="0.25">
      <c r="A5556" s="439"/>
      <c r="B5556" s="449">
        <v>93091</v>
      </c>
      <c r="C5556" s="439" t="s">
        <v>2852</v>
      </c>
      <c r="D5556" s="449" t="s">
        <v>60</v>
      </c>
      <c r="E5556" s="451">
        <v>0.35630000000000001</v>
      </c>
    </row>
    <row r="5557" spans="1:5" x14ac:dyDescent="0.25">
      <c r="A5557" s="439"/>
      <c r="B5557" s="449">
        <v>103900</v>
      </c>
      <c r="C5557" s="439" t="s">
        <v>3192</v>
      </c>
      <c r="D5557" s="449" t="s">
        <v>60</v>
      </c>
      <c r="E5557" s="451">
        <v>0.4839</v>
      </c>
    </row>
    <row r="5558" spans="1:5" x14ac:dyDescent="0.25">
      <c r="A5558" s="439"/>
      <c r="B5558" s="449">
        <v>103831</v>
      </c>
      <c r="C5558" s="439" t="s">
        <v>3132</v>
      </c>
      <c r="D5558" s="449" t="s">
        <v>60</v>
      </c>
      <c r="E5558" s="451">
        <v>0.59409999999999996</v>
      </c>
    </row>
    <row r="5559" spans="1:5" x14ac:dyDescent="0.25">
      <c r="A5559" s="439"/>
      <c r="B5559" s="449">
        <v>103864</v>
      </c>
      <c r="C5559" s="439" t="s">
        <v>3162</v>
      </c>
      <c r="D5559" s="449" t="s">
        <v>60</v>
      </c>
      <c r="E5559" s="451">
        <v>0.50129999999999997</v>
      </c>
    </row>
    <row r="5560" spans="1:5" x14ac:dyDescent="0.25">
      <c r="A5560" s="439"/>
      <c r="B5560" s="449">
        <v>93133</v>
      </c>
      <c r="C5560" s="439" t="s">
        <v>2884</v>
      </c>
      <c r="D5560" s="449" t="s">
        <v>60</v>
      </c>
      <c r="E5560" s="451">
        <v>0.4476</v>
      </c>
    </row>
    <row r="5561" spans="1:5" x14ac:dyDescent="0.25">
      <c r="A5561" s="439"/>
      <c r="B5561" s="449">
        <v>93057</v>
      </c>
      <c r="C5561" s="439" t="s">
        <v>2819</v>
      </c>
      <c r="D5561" s="449" t="s">
        <v>60</v>
      </c>
      <c r="E5561" s="451">
        <v>0.2364</v>
      </c>
    </row>
    <row r="5562" spans="1:5" x14ac:dyDescent="0.25">
      <c r="A5562" s="439"/>
      <c r="B5562" s="449">
        <v>93062</v>
      </c>
      <c r="C5562" s="439" t="s">
        <v>2824</v>
      </c>
      <c r="D5562" s="449" t="s">
        <v>60</v>
      </c>
      <c r="E5562" s="451">
        <v>0.15659999999999999</v>
      </c>
    </row>
    <row r="5563" spans="1:5" x14ac:dyDescent="0.25">
      <c r="A5563" s="439"/>
      <c r="B5563" s="449">
        <v>93065</v>
      </c>
      <c r="C5563" s="439" t="s">
        <v>2827</v>
      </c>
      <c r="D5563" s="449" t="s">
        <v>60</v>
      </c>
      <c r="E5563" s="451">
        <v>0.1182</v>
      </c>
    </row>
    <row r="5564" spans="1:5" x14ac:dyDescent="0.25">
      <c r="A5564" s="439"/>
      <c r="B5564" s="449">
        <v>93068</v>
      </c>
      <c r="C5564" s="439" t="s">
        <v>2830</v>
      </c>
      <c r="D5564" s="449" t="s">
        <v>60</v>
      </c>
      <c r="E5564" s="451">
        <v>0.1053</v>
      </c>
    </row>
    <row r="5565" spans="1:5" x14ac:dyDescent="0.25">
      <c r="A5565" s="439"/>
      <c r="B5565" s="449">
        <v>93071</v>
      </c>
      <c r="C5565" s="439" t="s">
        <v>2833</v>
      </c>
      <c r="D5565" s="449" t="s">
        <v>60</v>
      </c>
      <c r="E5565" s="451">
        <v>4.8500000000000001E-2</v>
      </c>
    </row>
    <row r="5566" spans="1:5" x14ac:dyDescent="0.25">
      <c r="A5566" s="439"/>
      <c r="B5566" s="449">
        <v>93081</v>
      </c>
      <c r="C5566" s="439" t="s">
        <v>2842</v>
      </c>
      <c r="D5566" s="449" t="s">
        <v>60</v>
      </c>
      <c r="E5566" s="451">
        <v>0.22539999999999999</v>
      </c>
    </row>
    <row r="5567" spans="1:5" x14ac:dyDescent="0.25">
      <c r="A5567" s="439"/>
      <c r="B5567" s="449">
        <v>103887</v>
      </c>
      <c r="C5567" s="439" t="s">
        <v>3179</v>
      </c>
      <c r="D5567" s="449" t="s">
        <v>60</v>
      </c>
      <c r="E5567" s="451">
        <v>0.28520000000000001</v>
      </c>
    </row>
    <row r="5568" spans="1:5" x14ac:dyDescent="0.25">
      <c r="A5568" s="439"/>
      <c r="B5568" s="449">
        <v>103818</v>
      </c>
      <c r="C5568" s="439" t="s">
        <v>3119</v>
      </c>
      <c r="D5568" s="449" t="s">
        <v>60</v>
      </c>
      <c r="E5568" s="451">
        <v>0.28339999999999999</v>
      </c>
    </row>
    <row r="5569" spans="1:5" x14ac:dyDescent="0.25">
      <c r="A5569" s="439"/>
      <c r="B5569" s="449">
        <v>103851</v>
      </c>
      <c r="C5569" s="439" t="s">
        <v>3149</v>
      </c>
      <c r="D5569" s="449" t="s">
        <v>60</v>
      </c>
      <c r="E5569" s="451">
        <v>0.27529999999999999</v>
      </c>
    </row>
    <row r="5570" spans="1:5" x14ac:dyDescent="0.25">
      <c r="A5570" s="439"/>
      <c r="B5570" s="449">
        <v>93104</v>
      </c>
      <c r="C5570" s="439" t="s">
        <v>2863</v>
      </c>
      <c r="D5570" s="449" t="s">
        <v>60</v>
      </c>
      <c r="E5570" s="451">
        <v>0.22889999999999999</v>
      </c>
    </row>
    <row r="5571" spans="1:5" x14ac:dyDescent="0.25">
      <c r="A5571" s="439"/>
      <c r="B5571" s="449">
        <v>98602</v>
      </c>
      <c r="C5571" s="439" t="s">
        <v>3105</v>
      </c>
      <c r="D5571" s="449" t="s">
        <v>60</v>
      </c>
      <c r="E5571" s="451">
        <v>0.1769</v>
      </c>
    </row>
    <row r="5572" spans="1:5" x14ac:dyDescent="0.25">
      <c r="A5572" s="439"/>
      <c r="B5572" s="449">
        <v>93087</v>
      </c>
      <c r="C5572" s="439" t="s">
        <v>2848</v>
      </c>
      <c r="D5572" s="449" t="s">
        <v>60</v>
      </c>
      <c r="E5572" s="451">
        <v>0.23400000000000001</v>
      </c>
    </row>
    <row r="5573" spans="1:5" x14ac:dyDescent="0.25">
      <c r="A5573" s="439"/>
      <c r="B5573" s="449">
        <v>103893</v>
      </c>
      <c r="C5573" s="439" t="s">
        <v>3185</v>
      </c>
      <c r="D5573" s="449" t="s">
        <v>60</v>
      </c>
      <c r="E5573" s="451">
        <v>0.30249999999999999</v>
      </c>
    </row>
    <row r="5574" spans="1:5" x14ac:dyDescent="0.25">
      <c r="A5574" s="439"/>
      <c r="B5574" s="449">
        <v>103824</v>
      </c>
      <c r="C5574" s="439" t="s">
        <v>3125</v>
      </c>
      <c r="D5574" s="449" t="s">
        <v>60</v>
      </c>
      <c r="E5574" s="451">
        <v>0.36249999999999999</v>
      </c>
    </row>
    <row r="5575" spans="1:5" x14ac:dyDescent="0.25">
      <c r="A5575" s="439"/>
      <c r="B5575" s="449">
        <v>103857</v>
      </c>
      <c r="C5575" s="439" t="s">
        <v>3155</v>
      </c>
      <c r="D5575" s="449" t="s">
        <v>60</v>
      </c>
      <c r="E5575" s="451">
        <v>0.30969999999999998</v>
      </c>
    </row>
    <row r="5576" spans="1:5" x14ac:dyDescent="0.25">
      <c r="A5576" s="439"/>
      <c r="B5576" s="449">
        <v>93110</v>
      </c>
      <c r="C5576" s="439" t="s">
        <v>2869</v>
      </c>
      <c r="D5576" s="449" t="s">
        <v>60</v>
      </c>
      <c r="E5576" s="451">
        <v>0.27150000000000002</v>
      </c>
    </row>
    <row r="5577" spans="1:5" x14ac:dyDescent="0.25">
      <c r="A5577" s="439"/>
      <c r="B5577" s="449">
        <v>93054</v>
      </c>
      <c r="C5577" s="439" t="s">
        <v>2816</v>
      </c>
      <c r="D5577" s="449" t="s">
        <v>60</v>
      </c>
      <c r="E5577" s="451">
        <v>0.1842</v>
      </c>
    </row>
    <row r="5578" spans="1:5" x14ac:dyDescent="0.25">
      <c r="A5578" s="439"/>
      <c r="B5578" s="449">
        <v>93088</v>
      </c>
      <c r="C5578" s="439" t="s">
        <v>2849</v>
      </c>
      <c r="D5578" s="449" t="s">
        <v>60</v>
      </c>
      <c r="E5578" s="451">
        <v>0.2278</v>
      </c>
    </row>
    <row r="5579" spans="1:5" x14ac:dyDescent="0.25">
      <c r="A5579" s="439"/>
      <c r="B5579" s="449">
        <v>103894</v>
      </c>
      <c r="C5579" s="439" t="s">
        <v>3186</v>
      </c>
      <c r="D5579" s="449" t="s">
        <v>60</v>
      </c>
      <c r="E5579" s="451">
        <v>0.28799999999999998</v>
      </c>
    </row>
    <row r="5580" spans="1:5" x14ac:dyDescent="0.25">
      <c r="A5580" s="439"/>
      <c r="B5580" s="449">
        <v>103825</v>
      </c>
      <c r="C5580" s="439" t="s">
        <v>3126</v>
      </c>
      <c r="D5580" s="449" t="s">
        <v>60</v>
      </c>
      <c r="E5580" s="451">
        <v>0.33979999999999999</v>
      </c>
    </row>
    <row r="5581" spans="1:5" x14ac:dyDescent="0.25">
      <c r="A5581" s="439"/>
      <c r="B5581" s="449">
        <v>103858</v>
      </c>
      <c r="C5581" s="439" t="s">
        <v>3156</v>
      </c>
      <c r="D5581" s="449" t="s">
        <v>60</v>
      </c>
      <c r="E5581" s="451">
        <v>0.29409999999999997</v>
      </c>
    </row>
    <row r="5582" spans="1:5" x14ac:dyDescent="0.25">
      <c r="A5582" s="439"/>
      <c r="B5582" s="449">
        <v>93111</v>
      </c>
      <c r="C5582" s="439" t="s">
        <v>2870</v>
      </c>
      <c r="D5582" s="449" t="s">
        <v>60</v>
      </c>
      <c r="E5582" s="451">
        <v>0.2616</v>
      </c>
    </row>
    <row r="5583" spans="1:5" x14ac:dyDescent="0.25">
      <c r="A5583" s="439"/>
      <c r="B5583" s="449">
        <v>93059</v>
      </c>
      <c r="C5583" s="439" t="s">
        <v>2821</v>
      </c>
      <c r="D5583" s="449" t="s">
        <v>60</v>
      </c>
      <c r="E5583" s="451">
        <v>0.1237</v>
      </c>
    </row>
    <row r="5584" spans="1:5" x14ac:dyDescent="0.25">
      <c r="A5584" s="439"/>
      <c r="B5584" s="449">
        <v>93093</v>
      </c>
      <c r="C5584" s="439" t="s">
        <v>2854</v>
      </c>
      <c r="D5584" s="449" t="s">
        <v>60</v>
      </c>
      <c r="E5584" s="451">
        <v>0.15959999999999999</v>
      </c>
    </row>
    <row r="5585" spans="1:5" x14ac:dyDescent="0.25">
      <c r="A5585" s="439"/>
      <c r="B5585" s="449">
        <v>103899</v>
      </c>
      <c r="C5585" s="439" t="s">
        <v>3191</v>
      </c>
      <c r="D5585" s="449" t="s">
        <v>60</v>
      </c>
      <c r="E5585" s="451">
        <v>0.21629999999999999</v>
      </c>
    </row>
    <row r="5586" spans="1:5" x14ac:dyDescent="0.25">
      <c r="A5586" s="439"/>
      <c r="B5586" s="449">
        <v>103830</v>
      </c>
      <c r="C5586" s="439" t="s">
        <v>3131</v>
      </c>
      <c r="D5586" s="449" t="s">
        <v>60</v>
      </c>
      <c r="E5586" s="451">
        <v>0.2999</v>
      </c>
    </row>
    <row r="5587" spans="1:5" x14ac:dyDescent="0.25">
      <c r="A5587" s="439"/>
      <c r="B5587" s="449">
        <v>103863</v>
      </c>
      <c r="C5587" s="439" t="s">
        <v>3161</v>
      </c>
      <c r="D5587" s="449" t="s">
        <v>60</v>
      </c>
      <c r="E5587" s="451">
        <v>0.23200000000000001</v>
      </c>
    </row>
    <row r="5588" spans="1:5" x14ac:dyDescent="0.25">
      <c r="A5588" s="439"/>
      <c r="B5588" s="449">
        <v>93114</v>
      </c>
      <c r="C5588" s="439" t="s">
        <v>2872</v>
      </c>
      <c r="D5588" s="449" t="s">
        <v>60</v>
      </c>
      <c r="E5588" s="451">
        <v>0.20599999999999999</v>
      </c>
    </row>
    <row r="5589" spans="1:5" x14ac:dyDescent="0.25">
      <c r="A5589" s="439"/>
      <c r="B5589" s="449">
        <v>93075</v>
      </c>
      <c r="C5589" s="439" t="s">
        <v>2836</v>
      </c>
      <c r="D5589" s="449" t="s">
        <v>60</v>
      </c>
      <c r="E5589" s="451">
        <v>0.2742</v>
      </c>
    </row>
    <row r="5590" spans="1:5" x14ac:dyDescent="0.25">
      <c r="A5590" s="439"/>
      <c r="B5590" s="449">
        <v>103876</v>
      </c>
      <c r="C5590" s="439" t="s">
        <v>3168</v>
      </c>
      <c r="D5590" s="449" t="s">
        <v>60</v>
      </c>
      <c r="E5590" s="451">
        <v>0.35139999999999999</v>
      </c>
    </row>
    <row r="5591" spans="1:5" x14ac:dyDescent="0.25">
      <c r="A5591" s="439"/>
      <c r="B5591" s="449">
        <v>103807</v>
      </c>
      <c r="C5591" s="439" t="s">
        <v>3108</v>
      </c>
      <c r="D5591" s="449" t="s">
        <v>60</v>
      </c>
      <c r="E5591" s="451">
        <v>0.34899999999999998</v>
      </c>
    </row>
    <row r="5592" spans="1:5" x14ac:dyDescent="0.25">
      <c r="A5592" s="439"/>
      <c r="B5592" s="449">
        <v>103840</v>
      </c>
      <c r="C5592" s="439" t="s">
        <v>3138</v>
      </c>
      <c r="D5592" s="449" t="s">
        <v>60</v>
      </c>
      <c r="E5592" s="451">
        <v>0.33879999999999999</v>
      </c>
    </row>
    <row r="5593" spans="1:5" x14ac:dyDescent="0.25">
      <c r="A5593" s="439"/>
      <c r="B5593" s="449">
        <v>93098</v>
      </c>
      <c r="C5593" s="439" t="s">
        <v>2857</v>
      </c>
      <c r="D5593" s="449" t="s">
        <v>60</v>
      </c>
      <c r="E5593" s="451">
        <v>0.2787</v>
      </c>
    </row>
    <row r="5594" spans="1:5" x14ac:dyDescent="0.25">
      <c r="A5594" s="439"/>
      <c r="B5594" s="449">
        <v>93120</v>
      </c>
      <c r="C5594" s="439" t="s">
        <v>2878</v>
      </c>
      <c r="D5594" s="449" t="s">
        <v>60</v>
      </c>
      <c r="E5594" s="451">
        <v>0.152</v>
      </c>
    </row>
    <row r="5595" spans="1:5" x14ac:dyDescent="0.25">
      <c r="A5595" s="439"/>
      <c r="B5595" s="449">
        <v>93077</v>
      </c>
      <c r="C5595" s="439" t="s">
        <v>2838</v>
      </c>
      <c r="D5595" s="449" t="s">
        <v>60</v>
      </c>
      <c r="E5595" s="451">
        <v>0.214</v>
      </c>
    </row>
    <row r="5596" spans="1:5" x14ac:dyDescent="0.25">
      <c r="A5596" s="439"/>
      <c r="B5596" s="449">
        <v>103879</v>
      </c>
      <c r="C5596" s="439" t="s">
        <v>3171</v>
      </c>
      <c r="D5596" s="449" t="s">
        <v>60</v>
      </c>
      <c r="E5596" s="451">
        <v>0.28720000000000001</v>
      </c>
    </row>
    <row r="5597" spans="1:5" x14ac:dyDescent="0.25">
      <c r="A5597" s="439"/>
      <c r="B5597" s="449">
        <v>103810</v>
      </c>
      <c r="C5597" s="439" t="s">
        <v>3111</v>
      </c>
      <c r="D5597" s="449" t="s">
        <v>60</v>
      </c>
      <c r="E5597" s="451">
        <v>0.35160000000000002</v>
      </c>
    </row>
    <row r="5598" spans="1:5" x14ac:dyDescent="0.25">
      <c r="A5598" s="439"/>
      <c r="B5598" s="449">
        <v>103843</v>
      </c>
      <c r="C5598" s="439" t="s">
        <v>3141</v>
      </c>
      <c r="D5598" s="449" t="s">
        <v>60</v>
      </c>
      <c r="E5598" s="451">
        <v>0.29520000000000002</v>
      </c>
    </row>
    <row r="5599" spans="1:5" x14ac:dyDescent="0.25">
      <c r="A5599" s="439"/>
      <c r="B5599" s="449">
        <v>93100</v>
      </c>
      <c r="C5599" s="439" t="s">
        <v>2859</v>
      </c>
      <c r="D5599" s="449" t="s">
        <v>60</v>
      </c>
      <c r="E5599" s="451">
        <v>0.25390000000000001</v>
      </c>
    </row>
    <row r="5600" spans="1:5" x14ac:dyDescent="0.25">
      <c r="A5600" s="439"/>
      <c r="B5600" s="449">
        <v>93121</v>
      </c>
      <c r="C5600" s="439" t="s">
        <v>2879</v>
      </c>
      <c r="D5600" s="449" t="s">
        <v>60</v>
      </c>
      <c r="E5600" s="451">
        <v>0.16569999999999999</v>
      </c>
    </row>
    <row r="5601" spans="1:5" x14ac:dyDescent="0.25">
      <c r="A5601" s="439"/>
      <c r="B5601" s="449">
        <v>93078</v>
      </c>
      <c r="C5601" s="439" t="s">
        <v>2839</v>
      </c>
      <c r="D5601" s="449" t="s">
        <v>60</v>
      </c>
      <c r="E5601" s="451">
        <v>0.21990000000000001</v>
      </c>
    </row>
    <row r="5602" spans="1:5" x14ac:dyDescent="0.25">
      <c r="A5602" s="439"/>
      <c r="B5602" s="449">
        <v>103880</v>
      </c>
      <c r="C5602" s="439" t="s">
        <v>3172</v>
      </c>
      <c r="D5602" s="449" t="s">
        <v>60</v>
      </c>
      <c r="E5602" s="451">
        <v>0.28510000000000002</v>
      </c>
    </row>
    <row r="5603" spans="1:5" x14ac:dyDescent="0.25">
      <c r="A5603" s="439"/>
      <c r="B5603" s="449">
        <v>103811</v>
      </c>
      <c r="C5603" s="439" t="s">
        <v>3112</v>
      </c>
      <c r="D5603" s="449" t="s">
        <v>60</v>
      </c>
      <c r="E5603" s="451">
        <v>0.34360000000000002</v>
      </c>
    </row>
    <row r="5604" spans="1:5" x14ac:dyDescent="0.25">
      <c r="A5604" s="439"/>
      <c r="B5604" s="449">
        <v>103844</v>
      </c>
      <c r="C5604" s="439" t="s">
        <v>3142</v>
      </c>
      <c r="D5604" s="449" t="s">
        <v>60</v>
      </c>
      <c r="E5604" s="451">
        <v>0.29249999999999998</v>
      </c>
    </row>
    <row r="5605" spans="1:5" x14ac:dyDescent="0.25">
      <c r="A5605" s="439"/>
      <c r="B5605" s="449">
        <v>93101</v>
      </c>
      <c r="C5605" s="439" t="s">
        <v>2860</v>
      </c>
      <c r="D5605" s="449" t="s">
        <v>60</v>
      </c>
      <c r="E5605" s="451">
        <v>0.2555</v>
      </c>
    </row>
    <row r="5606" spans="1:5" x14ac:dyDescent="0.25">
      <c r="A5606" s="439"/>
      <c r="B5606" s="449">
        <v>92311</v>
      </c>
      <c r="C5606" s="439" t="s">
        <v>13143</v>
      </c>
      <c r="D5606" s="449" t="s">
        <v>60</v>
      </c>
      <c r="E5606" s="451">
        <v>0.5171</v>
      </c>
    </row>
    <row r="5607" spans="1:5" x14ac:dyDescent="0.25">
      <c r="A5607" s="439"/>
      <c r="B5607" s="449">
        <v>103874</v>
      </c>
      <c r="C5607" s="439" t="s">
        <v>3166</v>
      </c>
      <c r="D5607" s="449" t="s">
        <v>60</v>
      </c>
      <c r="E5607" s="451">
        <v>0.66249999999999998</v>
      </c>
    </row>
    <row r="5608" spans="1:5" x14ac:dyDescent="0.25">
      <c r="A5608" s="439"/>
      <c r="B5608" s="449">
        <v>103805</v>
      </c>
      <c r="C5608" s="439" t="s">
        <v>3106</v>
      </c>
      <c r="D5608" s="449" t="s">
        <v>60</v>
      </c>
      <c r="E5608" s="451">
        <v>0.65849999999999997</v>
      </c>
    </row>
    <row r="5609" spans="1:5" x14ac:dyDescent="0.25">
      <c r="A5609" s="439"/>
      <c r="B5609" s="449">
        <v>103838</v>
      </c>
      <c r="C5609" s="439" t="s">
        <v>3136</v>
      </c>
      <c r="D5609" s="449" t="s">
        <v>60</v>
      </c>
      <c r="E5609" s="451">
        <v>0.64490000000000003</v>
      </c>
    </row>
    <row r="5610" spans="1:5" x14ac:dyDescent="0.25">
      <c r="A5610" s="439"/>
      <c r="B5610" s="449">
        <v>92326</v>
      </c>
      <c r="C5610" s="439" t="s">
        <v>2805</v>
      </c>
      <c r="D5610" s="449" t="s">
        <v>60</v>
      </c>
      <c r="E5610" s="451">
        <v>0.55379999999999996</v>
      </c>
    </row>
    <row r="5611" spans="1:5" x14ac:dyDescent="0.25">
      <c r="A5611" s="439"/>
      <c r="B5611" s="449">
        <v>92287</v>
      </c>
      <c r="C5611" s="439" t="s">
        <v>2779</v>
      </c>
      <c r="D5611" s="449" t="s">
        <v>60</v>
      </c>
      <c r="E5611" s="451">
        <v>0.24779999999999999</v>
      </c>
    </row>
    <row r="5612" spans="1:5" x14ac:dyDescent="0.25">
      <c r="A5612" s="439"/>
      <c r="B5612" s="449">
        <v>92312</v>
      </c>
      <c r="C5612" s="439" t="s">
        <v>2797</v>
      </c>
      <c r="D5612" s="449" t="s">
        <v>60</v>
      </c>
      <c r="E5612" s="451">
        <v>0.38950000000000001</v>
      </c>
    </row>
    <row r="5613" spans="1:5" x14ac:dyDescent="0.25">
      <c r="A5613" s="439"/>
      <c r="B5613" s="449">
        <v>103877</v>
      </c>
      <c r="C5613" s="439" t="s">
        <v>3169</v>
      </c>
      <c r="D5613" s="449" t="s">
        <v>60</v>
      </c>
      <c r="E5613" s="451">
        <v>0.51700000000000002</v>
      </c>
    </row>
    <row r="5614" spans="1:5" x14ac:dyDescent="0.25">
      <c r="A5614" s="439"/>
      <c r="B5614" s="449">
        <v>103808</v>
      </c>
      <c r="C5614" s="439" t="s">
        <v>3109</v>
      </c>
      <c r="D5614" s="449" t="s">
        <v>60</v>
      </c>
      <c r="E5614" s="451">
        <v>0.60329999999999995</v>
      </c>
    </row>
    <row r="5615" spans="1:5" x14ac:dyDescent="0.25">
      <c r="A5615" s="439"/>
      <c r="B5615" s="449">
        <v>103841</v>
      </c>
      <c r="C5615" s="439" t="s">
        <v>3139</v>
      </c>
      <c r="D5615" s="449" t="s">
        <v>60</v>
      </c>
      <c r="E5615" s="451">
        <v>0.52810000000000001</v>
      </c>
    </row>
    <row r="5616" spans="1:5" x14ac:dyDescent="0.25">
      <c r="A5616" s="439"/>
      <c r="B5616" s="449">
        <v>92327</v>
      </c>
      <c r="C5616" s="439" t="s">
        <v>2806</v>
      </c>
      <c r="D5616" s="449" t="s">
        <v>60</v>
      </c>
      <c r="E5616" s="451">
        <v>0.4632</v>
      </c>
    </row>
    <row r="5617" spans="1:5" x14ac:dyDescent="0.25">
      <c r="A5617" s="439"/>
      <c r="B5617" s="449">
        <v>92288</v>
      </c>
      <c r="C5617" s="439" t="s">
        <v>2780</v>
      </c>
      <c r="D5617" s="449" t="s">
        <v>60</v>
      </c>
      <c r="E5617" s="451">
        <v>0.2026</v>
      </c>
    </row>
    <row r="5618" spans="1:5" x14ac:dyDescent="0.25">
      <c r="A5618" s="439"/>
      <c r="B5618" s="449">
        <v>92313</v>
      </c>
      <c r="C5618" s="439" t="s">
        <v>2798</v>
      </c>
      <c r="D5618" s="449" t="s">
        <v>60</v>
      </c>
      <c r="E5618" s="451">
        <v>0.2984</v>
      </c>
    </row>
    <row r="5619" spans="1:5" x14ac:dyDescent="0.25">
      <c r="A5619" s="439"/>
      <c r="B5619" s="449">
        <v>103881</v>
      </c>
      <c r="C5619" s="439" t="s">
        <v>3173</v>
      </c>
      <c r="D5619" s="449" t="s">
        <v>60</v>
      </c>
      <c r="E5619" s="451">
        <v>0.42049999999999998</v>
      </c>
    </row>
    <row r="5620" spans="1:5" x14ac:dyDescent="0.25">
      <c r="A5620" s="439"/>
      <c r="B5620" s="449">
        <v>103812</v>
      </c>
      <c r="C5620" s="439" t="s">
        <v>3113</v>
      </c>
      <c r="D5620" s="449" t="s">
        <v>60</v>
      </c>
      <c r="E5620" s="451">
        <v>0.55300000000000005</v>
      </c>
    </row>
    <row r="5621" spans="1:5" x14ac:dyDescent="0.25">
      <c r="A5621" s="439"/>
      <c r="B5621" s="449">
        <v>103845</v>
      </c>
      <c r="C5621" s="439" t="s">
        <v>3143</v>
      </c>
      <c r="D5621" s="449" t="s">
        <v>60</v>
      </c>
      <c r="E5621" s="451">
        <v>0.44879999999999998</v>
      </c>
    </row>
    <row r="5622" spans="1:5" x14ac:dyDescent="0.25">
      <c r="A5622" s="439"/>
      <c r="B5622" s="449">
        <v>92328</v>
      </c>
      <c r="C5622" s="439" t="s">
        <v>2807</v>
      </c>
      <c r="D5622" s="449" t="s">
        <v>60</v>
      </c>
      <c r="E5622" s="451">
        <v>0.39979999999999999</v>
      </c>
    </row>
    <row r="5623" spans="1:5" x14ac:dyDescent="0.25">
      <c r="A5623" s="439"/>
      <c r="B5623" s="449">
        <v>92289</v>
      </c>
      <c r="C5623" s="439" t="s">
        <v>2781</v>
      </c>
      <c r="D5623" s="449" t="s">
        <v>60</v>
      </c>
      <c r="E5623" s="451">
        <v>0.14410000000000001</v>
      </c>
    </row>
    <row r="5624" spans="1:5" x14ac:dyDescent="0.25">
      <c r="A5624" s="439"/>
      <c r="B5624" s="449">
        <v>92290</v>
      </c>
      <c r="C5624" s="439" t="s">
        <v>2782</v>
      </c>
      <c r="D5624" s="449" t="s">
        <v>60</v>
      </c>
      <c r="E5624" s="451">
        <v>0.1149</v>
      </c>
    </row>
    <row r="5625" spans="1:5" x14ac:dyDescent="0.25">
      <c r="A5625" s="439"/>
      <c r="B5625" s="449">
        <v>92291</v>
      </c>
      <c r="C5625" s="439" t="s">
        <v>2783</v>
      </c>
      <c r="D5625" s="449" t="s">
        <v>60</v>
      </c>
      <c r="E5625" s="451">
        <v>9.5899999999999999E-2</v>
      </c>
    </row>
    <row r="5626" spans="1:5" x14ac:dyDescent="0.25">
      <c r="A5626" s="439"/>
      <c r="B5626" s="449">
        <v>92292</v>
      </c>
      <c r="C5626" s="439" t="s">
        <v>2784</v>
      </c>
      <c r="D5626" s="449" t="s">
        <v>60</v>
      </c>
      <c r="E5626" s="451">
        <v>3.7999999999999999E-2</v>
      </c>
    </row>
    <row r="5627" spans="1:5" x14ac:dyDescent="0.25">
      <c r="A5627" s="439"/>
      <c r="B5627" s="449">
        <v>93082</v>
      </c>
      <c r="C5627" s="439" t="s">
        <v>2843</v>
      </c>
      <c r="D5627" s="449" t="s">
        <v>60</v>
      </c>
      <c r="E5627" s="451">
        <v>0.20200000000000001</v>
      </c>
    </row>
    <row r="5628" spans="1:5" x14ac:dyDescent="0.25">
      <c r="A5628" s="439"/>
      <c r="B5628" s="449">
        <v>103885</v>
      </c>
      <c r="C5628" s="439" t="s">
        <v>3177</v>
      </c>
      <c r="D5628" s="449" t="s">
        <v>60</v>
      </c>
      <c r="E5628" s="451">
        <v>0.29370000000000002</v>
      </c>
    </row>
    <row r="5629" spans="1:5" x14ac:dyDescent="0.25">
      <c r="A5629" s="439"/>
      <c r="B5629" s="449">
        <v>103816</v>
      </c>
      <c r="C5629" s="439" t="s">
        <v>3117</v>
      </c>
      <c r="D5629" s="449" t="s">
        <v>60</v>
      </c>
      <c r="E5629" s="451">
        <v>0.29120000000000001</v>
      </c>
    </row>
    <row r="5630" spans="1:5" x14ac:dyDescent="0.25">
      <c r="A5630" s="439"/>
      <c r="B5630" s="449">
        <v>103849</v>
      </c>
      <c r="C5630" s="439" t="s">
        <v>3147</v>
      </c>
      <c r="D5630" s="449" t="s">
        <v>60</v>
      </c>
      <c r="E5630" s="451">
        <v>0.27879999999999999</v>
      </c>
    </row>
    <row r="5631" spans="1:5" x14ac:dyDescent="0.25">
      <c r="A5631" s="439"/>
      <c r="B5631" s="449">
        <v>93105</v>
      </c>
      <c r="C5631" s="439" t="s">
        <v>2864</v>
      </c>
      <c r="D5631" s="449" t="s">
        <v>60</v>
      </c>
      <c r="E5631" s="451">
        <v>0.20780000000000001</v>
      </c>
    </row>
    <row r="5632" spans="1:5" x14ac:dyDescent="0.25">
      <c r="A5632" s="439"/>
      <c r="B5632" s="449">
        <v>93055</v>
      </c>
      <c r="C5632" s="439" t="s">
        <v>2817</v>
      </c>
      <c r="D5632" s="449" t="s">
        <v>60</v>
      </c>
      <c r="E5632" s="451">
        <v>6.4199999999999993E-2</v>
      </c>
    </row>
    <row r="5633" spans="1:5" x14ac:dyDescent="0.25">
      <c r="A5633" s="439"/>
      <c r="B5633" s="449">
        <v>93089</v>
      </c>
      <c r="C5633" s="439" t="s">
        <v>2850</v>
      </c>
      <c r="D5633" s="449" t="s">
        <v>60</v>
      </c>
      <c r="E5633" s="451">
        <v>0.11749999999999999</v>
      </c>
    </row>
    <row r="5634" spans="1:5" x14ac:dyDescent="0.25">
      <c r="A5634" s="439"/>
      <c r="B5634" s="449">
        <v>103891</v>
      </c>
      <c r="C5634" s="439" t="s">
        <v>3183</v>
      </c>
      <c r="D5634" s="449" t="s">
        <v>60</v>
      </c>
      <c r="E5634" s="451">
        <v>0.18290000000000001</v>
      </c>
    </row>
    <row r="5635" spans="1:5" x14ac:dyDescent="0.25">
      <c r="A5635" s="439"/>
      <c r="B5635" s="449">
        <v>103822</v>
      </c>
      <c r="C5635" s="439" t="s">
        <v>3123</v>
      </c>
      <c r="D5635" s="449" t="s">
        <v>60</v>
      </c>
      <c r="E5635" s="451">
        <v>0.24279999999999999</v>
      </c>
    </row>
    <row r="5636" spans="1:5" x14ac:dyDescent="0.25">
      <c r="A5636" s="439"/>
      <c r="B5636" s="449">
        <v>103855</v>
      </c>
      <c r="C5636" s="439" t="s">
        <v>3153</v>
      </c>
      <c r="D5636" s="449" t="s">
        <v>60</v>
      </c>
      <c r="E5636" s="451">
        <v>0.1903</v>
      </c>
    </row>
    <row r="5637" spans="1:5" x14ac:dyDescent="0.25">
      <c r="A5637" s="439"/>
      <c r="B5637" s="449">
        <v>93112</v>
      </c>
      <c r="C5637" s="439" t="s">
        <v>2871</v>
      </c>
      <c r="D5637" s="449" t="s">
        <v>60</v>
      </c>
      <c r="E5637" s="451">
        <v>0.153</v>
      </c>
    </row>
    <row r="5638" spans="1:5" x14ac:dyDescent="0.25">
      <c r="A5638" s="439"/>
      <c r="B5638" s="449">
        <v>93060</v>
      </c>
      <c r="C5638" s="439" t="s">
        <v>2822</v>
      </c>
      <c r="D5638" s="449" t="s">
        <v>60</v>
      </c>
      <c r="E5638" s="451">
        <v>4.7300000000000002E-2</v>
      </c>
    </row>
    <row r="5639" spans="1:5" x14ac:dyDescent="0.25">
      <c r="A5639" s="439"/>
      <c r="B5639" s="449">
        <v>93094</v>
      </c>
      <c r="C5639" s="439" t="s">
        <v>2855</v>
      </c>
      <c r="D5639" s="449" t="s">
        <v>60</v>
      </c>
      <c r="E5639" s="451">
        <v>7.6799999999999993E-2</v>
      </c>
    </row>
    <row r="5640" spans="1:5" x14ac:dyDescent="0.25">
      <c r="A5640" s="439"/>
      <c r="B5640" s="449">
        <v>103897</v>
      </c>
      <c r="C5640" s="439" t="s">
        <v>3189</v>
      </c>
      <c r="D5640" s="449" t="s">
        <v>60</v>
      </c>
      <c r="E5640" s="451">
        <v>0.12429999999999999</v>
      </c>
    </row>
    <row r="5641" spans="1:5" x14ac:dyDescent="0.25">
      <c r="A5641" s="439"/>
      <c r="B5641" s="449">
        <v>103828</v>
      </c>
      <c r="C5641" s="439" t="s">
        <v>3129</v>
      </c>
      <c r="D5641" s="449" t="s">
        <v>60</v>
      </c>
      <c r="E5641" s="451">
        <v>0.19719999999999999</v>
      </c>
    </row>
    <row r="5642" spans="1:5" x14ac:dyDescent="0.25">
      <c r="A5642" s="439"/>
      <c r="B5642" s="449">
        <v>103861</v>
      </c>
      <c r="C5642" s="439" t="s">
        <v>3159</v>
      </c>
      <c r="D5642" s="449" t="s">
        <v>60</v>
      </c>
      <c r="E5642" s="451">
        <v>0.13800000000000001</v>
      </c>
    </row>
    <row r="5643" spans="1:5" x14ac:dyDescent="0.25">
      <c r="A5643" s="439"/>
      <c r="B5643" s="449">
        <v>93115</v>
      </c>
      <c r="C5643" s="439" t="s">
        <v>2873</v>
      </c>
      <c r="D5643" s="449" t="s">
        <v>60</v>
      </c>
      <c r="E5643" s="451">
        <v>0.11559999999999999</v>
      </c>
    </row>
    <row r="5644" spans="1:5" x14ac:dyDescent="0.25">
      <c r="A5644" s="439"/>
      <c r="B5644" s="449">
        <v>93074</v>
      </c>
      <c r="C5644" s="439" t="s">
        <v>2835</v>
      </c>
      <c r="D5644" s="449" t="s">
        <v>60</v>
      </c>
      <c r="E5644" s="451">
        <v>0.54620000000000002</v>
      </c>
    </row>
    <row r="5645" spans="1:5" x14ac:dyDescent="0.25">
      <c r="A5645" s="439"/>
      <c r="B5645" s="449">
        <v>103875</v>
      </c>
      <c r="C5645" s="439" t="s">
        <v>3167</v>
      </c>
      <c r="D5645" s="449" t="s">
        <v>60</v>
      </c>
      <c r="E5645" s="451">
        <v>0.66349999999999998</v>
      </c>
    </row>
    <row r="5646" spans="1:5" x14ac:dyDescent="0.25">
      <c r="A5646" s="439"/>
      <c r="B5646" s="449">
        <v>103806</v>
      </c>
      <c r="C5646" s="439" t="s">
        <v>3107</v>
      </c>
      <c r="D5646" s="449" t="s">
        <v>60</v>
      </c>
      <c r="E5646" s="451">
        <v>0.65949999999999998</v>
      </c>
    </row>
    <row r="5647" spans="1:5" x14ac:dyDescent="0.25">
      <c r="A5647" s="439"/>
      <c r="B5647" s="449">
        <v>103839</v>
      </c>
      <c r="C5647" s="439" t="s">
        <v>3137</v>
      </c>
      <c r="D5647" s="449" t="s">
        <v>60</v>
      </c>
      <c r="E5647" s="451">
        <v>0.64600000000000002</v>
      </c>
    </row>
    <row r="5648" spans="1:5" x14ac:dyDescent="0.25">
      <c r="A5648" s="439"/>
      <c r="B5648" s="449">
        <v>93097</v>
      </c>
      <c r="C5648" s="439" t="s">
        <v>2856</v>
      </c>
      <c r="D5648" s="449" t="s">
        <v>60</v>
      </c>
      <c r="E5648" s="451">
        <v>0.55459999999999998</v>
      </c>
    </row>
    <row r="5649" spans="1:5" x14ac:dyDescent="0.25">
      <c r="A5649" s="439"/>
      <c r="B5649" s="449">
        <v>93119</v>
      </c>
      <c r="C5649" s="439" t="s">
        <v>2877</v>
      </c>
      <c r="D5649" s="449" t="s">
        <v>60</v>
      </c>
      <c r="E5649" s="451">
        <v>0.25209999999999999</v>
      </c>
    </row>
    <row r="5650" spans="1:5" x14ac:dyDescent="0.25">
      <c r="A5650" s="439"/>
      <c r="B5650" s="449">
        <v>93076</v>
      </c>
      <c r="C5650" s="439" t="s">
        <v>2837</v>
      </c>
      <c r="D5650" s="449" t="s">
        <v>60</v>
      </c>
      <c r="E5650" s="451">
        <v>0.39479999999999998</v>
      </c>
    </row>
    <row r="5651" spans="1:5" x14ac:dyDescent="0.25">
      <c r="A5651" s="439"/>
      <c r="B5651" s="449">
        <v>103878</v>
      </c>
      <c r="C5651" s="439" t="s">
        <v>3170</v>
      </c>
      <c r="D5651" s="449" t="s">
        <v>60</v>
      </c>
      <c r="E5651" s="451">
        <v>0.52259999999999995</v>
      </c>
    </row>
    <row r="5652" spans="1:5" x14ac:dyDescent="0.25">
      <c r="A5652" s="439"/>
      <c r="B5652" s="449">
        <v>103809</v>
      </c>
      <c r="C5652" s="439" t="s">
        <v>3110</v>
      </c>
      <c r="D5652" s="449" t="s">
        <v>60</v>
      </c>
      <c r="E5652" s="451">
        <v>0.60860000000000003</v>
      </c>
    </row>
    <row r="5653" spans="1:5" x14ac:dyDescent="0.25">
      <c r="A5653" s="439"/>
      <c r="B5653" s="449">
        <v>103842</v>
      </c>
      <c r="C5653" s="439" t="s">
        <v>3140</v>
      </c>
      <c r="D5653" s="449" t="s">
        <v>60</v>
      </c>
      <c r="E5653" s="451">
        <v>0.53359999999999996</v>
      </c>
    </row>
    <row r="5654" spans="1:5" x14ac:dyDescent="0.25">
      <c r="A5654" s="439"/>
      <c r="B5654" s="449">
        <v>93099</v>
      </c>
      <c r="C5654" s="439" t="s">
        <v>2858</v>
      </c>
      <c r="D5654" s="449" t="s">
        <v>60</v>
      </c>
      <c r="E5654" s="451">
        <v>0.46870000000000001</v>
      </c>
    </row>
    <row r="5655" spans="1:5" x14ac:dyDescent="0.25">
      <c r="A5655" s="439"/>
      <c r="B5655" s="449">
        <v>93122</v>
      </c>
      <c r="C5655" s="439" t="s">
        <v>2880</v>
      </c>
      <c r="D5655" s="449" t="s">
        <v>60</v>
      </c>
      <c r="E5655" s="451">
        <v>0.21640000000000001</v>
      </c>
    </row>
    <row r="5656" spans="1:5" x14ac:dyDescent="0.25">
      <c r="A5656" s="439"/>
      <c r="B5656" s="449">
        <v>93079</v>
      </c>
      <c r="C5656" s="439" t="s">
        <v>2840</v>
      </c>
      <c r="D5656" s="449" t="s">
        <v>60</v>
      </c>
      <c r="E5656" s="451">
        <v>0.31619999999999998</v>
      </c>
    </row>
    <row r="5657" spans="1:5" x14ac:dyDescent="0.25">
      <c r="A5657" s="439"/>
      <c r="B5657" s="449">
        <v>103882</v>
      </c>
      <c r="C5657" s="439" t="s">
        <v>3174</v>
      </c>
      <c r="D5657" s="449" t="s">
        <v>60</v>
      </c>
      <c r="E5657" s="451">
        <v>0.44090000000000001</v>
      </c>
    </row>
    <row r="5658" spans="1:5" x14ac:dyDescent="0.25">
      <c r="A5658" s="439"/>
      <c r="B5658" s="449">
        <v>103813</v>
      </c>
      <c r="C5658" s="439" t="s">
        <v>3114</v>
      </c>
      <c r="D5658" s="449" t="s">
        <v>60</v>
      </c>
      <c r="E5658" s="451">
        <v>0.57330000000000003</v>
      </c>
    </row>
    <row r="5659" spans="1:5" x14ac:dyDescent="0.25">
      <c r="A5659" s="439"/>
      <c r="B5659" s="449">
        <v>103846</v>
      </c>
      <c r="C5659" s="439" t="s">
        <v>3144</v>
      </c>
      <c r="D5659" s="449" t="s">
        <v>60</v>
      </c>
      <c r="E5659" s="451">
        <v>0.46939999999999998</v>
      </c>
    </row>
    <row r="5660" spans="1:5" x14ac:dyDescent="0.25">
      <c r="A5660" s="439"/>
      <c r="B5660" s="449">
        <v>93102</v>
      </c>
      <c r="C5660" s="439" t="s">
        <v>2861</v>
      </c>
      <c r="D5660" s="449" t="s">
        <v>60</v>
      </c>
      <c r="E5660" s="451">
        <v>0.42</v>
      </c>
    </row>
    <row r="5661" spans="1:5" x14ac:dyDescent="0.25">
      <c r="A5661" s="439"/>
      <c r="B5661" s="449">
        <v>93123</v>
      </c>
      <c r="C5661" s="439" t="s">
        <v>13144</v>
      </c>
      <c r="D5661" s="449" t="s">
        <v>60</v>
      </c>
      <c r="E5661" s="451">
        <v>0.12239999999999999</v>
      </c>
    </row>
    <row r="5662" spans="1:5" x14ac:dyDescent="0.25">
      <c r="A5662" s="439"/>
      <c r="B5662" s="449">
        <v>93124</v>
      </c>
      <c r="C5662" s="439" t="s">
        <v>2881</v>
      </c>
      <c r="D5662" s="449" t="s">
        <v>60</v>
      </c>
      <c r="E5662" s="451">
        <v>9.4200000000000006E-2</v>
      </c>
    </row>
    <row r="5663" spans="1:5" x14ac:dyDescent="0.25">
      <c r="A5663" s="439"/>
      <c r="B5663" s="449">
        <v>93125</v>
      </c>
      <c r="C5663" s="439" t="s">
        <v>2882</v>
      </c>
      <c r="D5663" s="449" t="s">
        <v>60</v>
      </c>
      <c r="E5663" s="451">
        <v>8.2900000000000001E-2</v>
      </c>
    </row>
    <row r="5664" spans="1:5" x14ac:dyDescent="0.25">
      <c r="A5664" s="439"/>
      <c r="B5664" s="449">
        <v>93126</v>
      </c>
      <c r="C5664" s="439" t="s">
        <v>2883</v>
      </c>
      <c r="D5664" s="449" t="s">
        <v>60</v>
      </c>
      <c r="E5664" s="451">
        <v>4.6100000000000002E-2</v>
      </c>
    </row>
    <row r="5665" spans="1:5" x14ac:dyDescent="0.25">
      <c r="A5665" s="439"/>
      <c r="B5665" s="449">
        <v>93063</v>
      </c>
      <c r="C5665" s="439" t="s">
        <v>2825</v>
      </c>
      <c r="D5665" s="449" t="s">
        <v>60</v>
      </c>
      <c r="E5665" s="451">
        <v>7.1999999999999998E-3</v>
      </c>
    </row>
    <row r="5666" spans="1:5" x14ac:dyDescent="0.25">
      <c r="A5666" s="439"/>
      <c r="B5666" s="449">
        <v>93066</v>
      </c>
      <c r="C5666" s="439" t="s">
        <v>2828</v>
      </c>
      <c r="D5666" s="449" t="s">
        <v>60</v>
      </c>
      <c r="E5666" s="451">
        <v>6.8999999999999999E-3</v>
      </c>
    </row>
    <row r="5667" spans="1:5" x14ac:dyDescent="0.25">
      <c r="A5667" s="439"/>
      <c r="B5667" s="449">
        <v>93069</v>
      </c>
      <c r="C5667" s="439" t="s">
        <v>2831</v>
      </c>
      <c r="D5667" s="449" t="s">
        <v>60</v>
      </c>
      <c r="E5667" s="451">
        <v>6.4999999999999997E-3</v>
      </c>
    </row>
    <row r="5668" spans="1:5" x14ac:dyDescent="0.25">
      <c r="A5668" s="439"/>
      <c r="B5668" s="449">
        <v>93072</v>
      </c>
      <c r="C5668" s="439" t="s">
        <v>2834</v>
      </c>
      <c r="D5668" s="449" t="s">
        <v>60</v>
      </c>
      <c r="E5668" s="451">
        <v>6.0000000000000001E-3</v>
      </c>
    </row>
    <row r="5669" spans="1:5" x14ac:dyDescent="0.25">
      <c r="A5669" s="439"/>
      <c r="B5669" s="449">
        <v>93083</v>
      </c>
      <c r="C5669" s="439" t="s">
        <v>2844</v>
      </c>
      <c r="D5669" s="449" t="s">
        <v>60</v>
      </c>
      <c r="E5669" s="451">
        <v>1.0800000000000001E-2</v>
      </c>
    </row>
    <row r="5670" spans="1:5" x14ac:dyDescent="0.25">
      <c r="A5670" s="439"/>
      <c r="B5670" s="449">
        <v>103886</v>
      </c>
      <c r="C5670" s="439" t="s">
        <v>3178</v>
      </c>
      <c r="D5670" s="449" t="s">
        <v>60</v>
      </c>
      <c r="E5670" s="451">
        <v>1.7600000000000001E-2</v>
      </c>
    </row>
    <row r="5671" spans="1:5" x14ac:dyDescent="0.25">
      <c r="A5671" s="439"/>
      <c r="B5671" s="449">
        <v>103817</v>
      </c>
      <c r="C5671" s="439" t="s">
        <v>3118</v>
      </c>
      <c r="D5671" s="449" t="s">
        <v>60</v>
      </c>
      <c r="E5671" s="451">
        <v>1.7399999999999999E-2</v>
      </c>
    </row>
    <row r="5672" spans="1:5" x14ac:dyDescent="0.25">
      <c r="A5672" s="439"/>
      <c r="B5672" s="449">
        <v>103850</v>
      </c>
      <c r="C5672" s="439" t="s">
        <v>3148</v>
      </c>
      <c r="D5672" s="449" t="s">
        <v>60</v>
      </c>
      <c r="E5672" s="451">
        <v>1.6400000000000001E-2</v>
      </c>
    </row>
    <row r="5673" spans="1:5" x14ac:dyDescent="0.25">
      <c r="A5673" s="439"/>
      <c r="B5673" s="449">
        <v>93106</v>
      </c>
      <c r="C5673" s="439" t="s">
        <v>2865</v>
      </c>
      <c r="D5673" s="449" t="s">
        <v>60</v>
      </c>
      <c r="E5673" s="451">
        <v>1.12E-2</v>
      </c>
    </row>
    <row r="5674" spans="1:5" x14ac:dyDescent="0.25">
      <c r="A5674" s="439"/>
      <c r="B5674" s="449">
        <v>93052</v>
      </c>
      <c r="C5674" s="439" t="s">
        <v>2815</v>
      </c>
      <c r="D5674" s="449" t="s">
        <v>60</v>
      </c>
      <c r="E5674" s="451">
        <v>5.5999999999999999E-3</v>
      </c>
    </row>
    <row r="5675" spans="1:5" x14ac:dyDescent="0.25">
      <c r="A5675" s="439"/>
      <c r="B5675" s="449">
        <v>93086</v>
      </c>
      <c r="C5675" s="439" t="s">
        <v>2847</v>
      </c>
      <c r="D5675" s="449" t="s">
        <v>60</v>
      </c>
      <c r="E5675" s="451">
        <v>1.0699999999999999E-2</v>
      </c>
    </row>
    <row r="5676" spans="1:5" x14ac:dyDescent="0.25">
      <c r="A5676" s="439"/>
      <c r="B5676" s="449">
        <v>103890</v>
      </c>
      <c r="C5676" s="439" t="s">
        <v>3182</v>
      </c>
      <c r="D5676" s="449" t="s">
        <v>60</v>
      </c>
      <c r="E5676" s="451">
        <v>1.7899999999999999E-2</v>
      </c>
    </row>
    <row r="5677" spans="1:5" x14ac:dyDescent="0.25">
      <c r="A5677" s="439"/>
      <c r="B5677" s="449">
        <v>103821</v>
      </c>
      <c r="C5677" s="439" t="s">
        <v>3122</v>
      </c>
      <c r="D5677" s="449" t="s">
        <v>60</v>
      </c>
      <c r="E5677" s="451">
        <v>2.5499999999999998E-2</v>
      </c>
    </row>
    <row r="5678" spans="1:5" x14ac:dyDescent="0.25">
      <c r="A5678" s="439"/>
      <c r="B5678" s="449">
        <v>103854</v>
      </c>
      <c r="C5678" s="439" t="s">
        <v>3152</v>
      </c>
      <c r="D5678" s="449" t="s">
        <v>60</v>
      </c>
      <c r="E5678" s="451">
        <v>1.8800000000000001E-2</v>
      </c>
    </row>
    <row r="5679" spans="1:5" x14ac:dyDescent="0.25">
      <c r="A5679" s="439"/>
      <c r="B5679" s="449">
        <v>93109</v>
      </c>
      <c r="C5679" s="439" t="s">
        <v>2868</v>
      </c>
      <c r="D5679" s="449" t="s">
        <v>60</v>
      </c>
      <c r="E5679" s="451">
        <v>1.4500000000000001E-2</v>
      </c>
    </row>
    <row r="5680" spans="1:5" x14ac:dyDescent="0.25">
      <c r="A5680" s="439"/>
      <c r="B5680" s="449">
        <v>93058</v>
      </c>
      <c r="C5680" s="439" t="s">
        <v>2820</v>
      </c>
      <c r="D5680" s="449" t="s">
        <v>60</v>
      </c>
      <c r="E5680" s="451">
        <v>6.4999999999999997E-3</v>
      </c>
    </row>
    <row r="5681" spans="1:5" x14ac:dyDescent="0.25">
      <c r="A5681" s="439"/>
      <c r="B5681" s="449">
        <v>93092</v>
      </c>
      <c r="C5681" s="439" t="s">
        <v>2853</v>
      </c>
      <c r="D5681" s="449" t="s">
        <v>60</v>
      </c>
      <c r="E5681" s="451">
        <v>1.09E-2</v>
      </c>
    </row>
    <row r="5682" spans="1:5" x14ac:dyDescent="0.25">
      <c r="A5682" s="439"/>
      <c r="B5682" s="449">
        <v>103898</v>
      </c>
      <c r="C5682" s="439" t="s">
        <v>3190</v>
      </c>
      <c r="D5682" s="449" t="s">
        <v>60</v>
      </c>
      <c r="E5682" s="451">
        <v>1.84E-2</v>
      </c>
    </row>
    <row r="5683" spans="1:5" x14ac:dyDescent="0.25">
      <c r="A5683" s="439"/>
      <c r="B5683" s="449">
        <v>103829</v>
      </c>
      <c r="C5683" s="439" t="s">
        <v>3130</v>
      </c>
      <c r="D5683" s="449" t="s">
        <v>60</v>
      </c>
      <c r="E5683" s="451">
        <v>3.1300000000000001E-2</v>
      </c>
    </row>
    <row r="5684" spans="1:5" x14ac:dyDescent="0.25">
      <c r="A5684" s="439"/>
      <c r="B5684" s="449">
        <v>103862</v>
      </c>
      <c r="C5684" s="439" t="s">
        <v>3160</v>
      </c>
      <c r="D5684" s="449" t="s">
        <v>60</v>
      </c>
      <c r="E5684" s="451">
        <v>2.07E-2</v>
      </c>
    </row>
    <row r="5685" spans="1:5" x14ac:dyDescent="0.25">
      <c r="A5685" s="439"/>
      <c r="B5685" s="449">
        <v>93116</v>
      </c>
      <c r="C5685" s="439" t="s">
        <v>2874</v>
      </c>
      <c r="D5685" s="449" t="s">
        <v>60</v>
      </c>
      <c r="E5685" s="451">
        <v>1.7000000000000001E-2</v>
      </c>
    </row>
    <row r="5686" spans="1:5" x14ac:dyDescent="0.25">
      <c r="A5686" s="439"/>
      <c r="B5686" s="449">
        <v>92314</v>
      </c>
      <c r="C5686" s="439" t="s">
        <v>2799</v>
      </c>
      <c r="D5686" s="449" t="s">
        <v>60</v>
      </c>
      <c r="E5686" s="451">
        <v>0.56089999999999995</v>
      </c>
    </row>
    <row r="5687" spans="1:5" x14ac:dyDescent="0.25">
      <c r="A5687" s="439"/>
      <c r="B5687" s="449">
        <v>103883</v>
      </c>
      <c r="C5687" s="439" t="s">
        <v>3175</v>
      </c>
      <c r="D5687" s="449" t="s">
        <v>60</v>
      </c>
      <c r="E5687" s="451">
        <v>0.67679999999999996</v>
      </c>
    </row>
    <row r="5688" spans="1:5" x14ac:dyDescent="0.25">
      <c r="A5688" s="439"/>
      <c r="B5688" s="449">
        <v>103814</v>
      </c>
      <c r="C5688" s="439" t="s">
        <v>3115</v>
      </c>
      <c r="D5688" s="449" t="s">
        <v>60</v>
      </c>
      <c r="E5688" s="451">
        <v>0.67149999999999999</v>
      </c>
    </row>
    <row r="5689" spans="1:5" x14ac:dyDescent="0.25">
      <c r="A5689" s="439"/>
      <c r="B5689" s="449">
        <v>103847</v>
      </c>
      <c r="C5689" s="439" t="s">
        <v>3145</v>
      </c>
      <c r="D5689" s="449" t="s">
        <v>60</v>
      </c>
      <c r="E5689" s="451">
        <v>0.6583</v>
      </c>
    </row>
    <row r="5690" spans="1:5" x14ac:dyDescent="0.25">
      <c r="A5690" s="439"/>
      <c r="B5690" s="449">
        <v>92329</v>
      </c>
      <c r="C5690" s="439" t="s">
        <v>2808</v>
      </c>
      <c r="D5690" s="449" t="s">
        <v>60</v>
      </c>
      <c r="E5690" s="451">
        <v>0.56910000000000005</v>
      </c>
    </row>
    <row r="5691" spans="1:5" x14ac:dyDescent="0.25">
      <c r="A5691" s="439"/>
      <c r="B5691" s="449">
        <v>92293</v>
      </c>
      <c r="C5691" s="439" t="s">
        <v>2785</v>
      </c>
      <c r="D5691" s="449" t="s">
        <v>60</v>
      </c>
      <c r="E5691" s="451">
        <v>0.29099999999999998</v>
      </c>
    </row>
    <row r="5692" spans="1:5" x14ac:dyDescent="0.25">
      <c r="A5692" s="439"/>
      <c r="B5692" s="449">
        <v>92315</v>
      </c>
      <c r="C5692" s="439" t="s">
        <v>2800</v>
      </c>
      <c r="D5692" s="449" t="s">
        <v>60</v>
      </c>
      <c r="E5692" s="451">
        <v>0.44209999999999999</v>
      </c>
    </row>
    <row r="5693" spans="1:5" x14ac:dyDescent="0.25">
      <c r="A5693" s="439"/>
      <c r="B5693" s="449">
        <v>103888</v>
      </c>
      <c r="C5693" s="439" t="s">
        <v>3180</v>
      </c>
      <c r="D5693" s="449" t="s">
        <v>60</v>
      </c>
      <c r="E5693" s="451">
        <v>0.57089999999999996</v>
      </c>
    </row>
    <row r="5694" spans="1:5" x14ac:dyDescent="0.25">
      <c r="A5694" s="439"/>
      <c r="B5694" s="449">
        <v>103819</v>
      </c>
      <c r="C5694" s="439" t="s">
        <v>3120</v>
      </c>
      <c r="D5694" s="449" t="s">
        <v>60</v>
      </c>
      <c r="E5694" s="451">
        <v>0.65169999999999995</v>
      </c>
    </row>
    <row r="5695" spans="1:5" x14ac:dyDescent="0.25">
      <c r="A5695" s="439"/>
      <c r="B5695" s="449">
        <v>103852</v>
      </c>
      <c r="C5695" s="439" t="s">
        <v>3150</v>
      </c>
      <c r="D5695" s="449" t="s">
        <v>60</v>
      </c>
      <c r="E5695" s="451">
        <v>0.58040000000000003</v>
      </c>
    </row>
    <row r="5696" spans="1:5" x14ac:dyDescent="0.25">
      <c r="A5696" s="439"/>
      <c r="B5696" s="449">
        <v>92330</v>
      </c>
      <c r="C5696" s="439" t="s">
        <v>2809</v>
      </c>
      <c r="D5696" s="449" t="s">
        <v>60</v>
      </c>
      <c r="E5696" s="451">
        <v>0.51690000000000003</v>
      </c>
    </row>
    <row r="5697" spans="1:5" x14ac:dyDescent="0.25">
      <c r="A5697" s="439"/>
      <c r="B5697" s="449">
        <v>92294</v>
      </c>
      <c r="C5697" s="439" t="s">
        <v>2786</v>
      </c>
      <c r="D5697" s="449" t="s">
        <v>60</v>
      </c>
      <c r="E5697" s="451">
        <v>0.22140000000000001</v>
      </c>
    </row>
    <row r="5698" spans="1:5" x14ac:dyDescent="0.25">
      <c r="A5698" s="439"/>
      <c r="B5698" s="449">
        <v>92316</v>
      </c>
      <c r="C5698" s="439" t="s">
        <v>2801</v>
      </c>
      <c r="D5698" s="449" t="s">
        <v>60</v>
      </c>
      <c r="E5698" s="451">
        <v>0.32250000000000001</v>
      </c>
    </row>
    <row r="5699" spans="1:5" x14ac:dyDescent="0.25">
      <c r="A5699" s="439"/>
      <c r="B5699" s="449">
        <v>103895</v>
      </c>
      <c r="C5699" s="439" t="s">
        <v>3187</v>
      </c>
      <c r="D5699" s="449" t="s">
        <v>60</v>
      </c>
      <c r="E5699" s="451">
        <v>0.44779999999999998</v>
      </c>
    </row>
    <row r="5700" spans="1:5" x14ac:dyDescent="0.25">
      <c r="A5700" s="439"/>
      <c r="B5700" s="449">
        <v>103826</v>
      </c>
      <c r="C5700" s="439" t="s">
        <v>3127</v>
      </c>
      <c r="D5700" s="449" t="s">
        <v>60</v>
      </c>
      <c r="E5700" s="451">
        <v>0.58799999999999997</v>
      </c>
    </row>
    <row r="5701" spans="1:5" x14ac:dyDescent="0.25">
      <c r="A5701" s="439"/>
      <c r="B5701" s="449">
        <v>103859</v>
      </c>
      <c r="C5701" s="439" t="s">
        <v>3157</v>
      </c>
      <c r="D5701" s="449" t="s">
        <v>60</v>
      </c>
      <c r="E5701" s="451">
        <v>0.47620000000000001</v>
      </c>
    </row>
    <row r="5702" spans="1:5" x14ac:dyDescent="0.25">
      <c r="A5702" s="439"/>
      <c r="B5702" s="449">
        <v>92331</v>
      </c>
      <c r="C5702" s="439" t="s">
        <v>2810</v>
      </c>
      <c r="D5702" s="449" t="s">
        <v>60</v>
      </c>
      <c r="E5702" s="451">
        <v>0.42659999999999998</v>
      </c>
    </row>
    <row r="5703" spans="1:5" x14ac:dyDescent="0.25">
      <c r="A5703" s="439"/>
      <c r="B5703" s="449">
        <v>92295</v>
      </c>
      <c r="C5703" s="439" t="s">
        <v>2787</v>
      </c>
      <c r="D5703" s="449" t="s">
        <v>60</v>
      </c>
      <c r="E5703" s="451">
        <v>0.14829999999999999</v>
      </c>
    </row>
    <row r="5704" spans="1:5" x14ac:dyDescent="0.25">
      <c r="A5704" s="439"/>
      <c r="B5704" s="449">
        <v>92296</v>
      </c>
      <c r="C5704" s="439" t="s">
        <v>2788</v>
      </c>
      <c r="D5704" s="449" t="s">
        <v>60</v>
      </c>
      <c r="E5704" s="451">
        <v>0.13489999999999999</v>
      </c>
    </row>
    <row r="5705" spans="1:5" x14ac:dyDescent="0.25">
      <c r="A5705" s="439"/>
      <c r="B5705" s="449">
        <v>92297</v>
      </c>
      <c r="C5705" s="439" t="s">
        <v>2789</v>
      </c>
      <c r="D5705" s="449" t="s">
        <v>60</v>
      </c>
      <c r="E5705" s="451">
        <v>0.11260000000000001</v>
      </c>
    </row>
    <row r="5706" spans="1:5" x14ac:dyDescent="0.25">
      <c r="A5706" s="439"/>
      <c r="B5706" s="449">
        <v>92298</v>
      </c>
      <c r="C5706" s="439" t="s">
        <v>2790</v>
      </c>
      <c r="D5706" s="449" t="s">
        <v>60</v>
      </c>
      <c r="E5706" s="451">
        <v>4.9200000000000001E-2</v>
      </c>
    </row>
    <row r="5707" spans="1:5" x14ac:dyDescent="0.25">
      <c r="A5707" s="439"/>
      <c r="B5707" s="449">
        <v>93080</v>
      </c>
      <c r="C5707" s="439" t="s">
        <v>2841</v>
      </c>
      <c r="D5707" s="449" t="s">
        <v>60</v>
      </c>
      <c r="E5707" s="451">
        <v>0.55900000000000005</v>
      </c>
    </row>
    <row r="5708" spans="1:5" x14ac:dyDescent="0.25">
      <c r="A5708" s="439"/>
      <c r="B5708" s="449">
        <v>103884</v>
      </c>
      <c r="C5708" s="439" t="s">
        <v>3176</v>
      </c>
      <c r="D5708" s="449" t="s">
        <v>60</v>
      </c>
      <c r="E5708" s="451">
        <v>0.67520000000000002</v>
      </c>
    </row>
    <row r="5709" spans="1:5" x14ac:dyDescent="0.25">
      <c r="A5709" s="439"/>
      <c r="B5709" s="449">
        <v>103815</v>
      </c>
      <c r="C5709" s="439" t="s">
        <v>3116</v>
      </c>
      <c r="D5709" s="449" t="s">
        <v>60</v>
      </c>
      <c r="E5709" s="451">
        <v>0.66990000000000005</v>
      </c>
    </row>
    <row r="5710" spans="1:5" x14ac:dyDescent="0.25">
      <c r="A5710" s="439"/>
      <c r="B5710" s="449">
        <v>103848</v>
      </c>
      <c r="C5710" s="439" t="s">
        <v>3146</v>
      </c>
      <c r="D5710" s="449" t="s">
        <v>60</v>
      </c>
      <c r="E5710" s="451">
        <v>0.65669999999999995</v>
      </c>
    </row>
    <row r="5711" spans="1:5" x14ac:dyDescent="0.25">
      <c r="A5711" s="439"/>
      <c r="B5711" s="449">
        <v>93103</v>
      </c>
      <c r="C5711" s="439" t="s">
        <v>2862</v>
      </c>
      <c r="D5711" s="449" t="s">
        <v>60</v>
      </c>
      <c r="E5711" s="451">
        <v>0.56730000000000003</v>
      </c>
    </row>
    <row r="5712" spans="1:5" x14ac:dyDescent="0.25">
      <c r="A5712" s="439"/>
      <c r="B5712" s="449">
        <v>93050</v>
      </c>
      <c r="C5712" s="439" t="s">
        <v>2814</v>
      </c>
      <c r="D5712" s="449" t="s">
        <v>60</v>
      </c>
      <c r="E5712" s="451">
        <v>0.25690000000000002</v>
      </c>
    </row>
    <row r="5713" spans="1:5" x14ac:dyDescent="0.25">
      <c r="A5713" s="439"/>
      <c r="B5713" s="449">
        <v>93084</v>
      </c>
      <c r="C5713" s="439" t="s">
        <v>2845</v>
      </c>
      <c r="D5713" s="449" t="s">
        <v>60</v>
      </c>
      <c r="E5713" s="451">
        <v>0.40050000000000002</v>
      </c>
    </row>
    <row r="5714" spans="1:5" x14ac:dyDescent="0.25">
      <c r="A5714" s="439"/>
      <c r="B5714" s="449">
        <v>103889</v>
      </c>
      <c r="C5714" s="439" t="s">
        <v>3181</v>
      </c>
      <c r="D5714" s="449" t="s">
        <v>60</v>
      </c>
      <c r="E5714" s="451">
        <v>0.52880000000000005</v>
      </c>
    </row>
    <row r="5715" spans="1:5" x14ac:dyDescent="0.25">
      <c r="A5715" s="439"/>
      <c r="B5715" s="449">
        <v>103820</v>
      </c>
      <c r="C5715" s="439" t="s">
        <v>3121</v>
      </c>
      <c r="D5715" s="449" t="s">
        <v>60</v>
      </c>
      <c r="E5715" s="451">
        <v>0.6129</v>
      </c>
    </row>
    <row r="5716" spans="1:5" x14ac:dyDescent="0.25">
      <c r="A5716" s="439"/>
      <c r="B5716" s="449">
        <v>103853</v>
      </c>
      <c r="C5716" s="439" t="s">
        <v>3151</v>
      </c>
      <c r="D5716" s="449" t="s">
        <v>60</v>
      </c>
      <c r="E5716" s="451">
        <v>0.53890000000000005</v>
      </c>
    </row>
    <row r="5717" spans="1:5" x14ac:dyDescent="0.25">
      <c r="A5717" s="439"/>
      <c r="B5717" s="449">
        <v>93107</v>
      </c>
      <c r="C5717" s="439" t="s">
        <v>2866</v>
      </c>
      <c r="D5717" s="449" t="s">
        <v>60</v>
      </c>
      <c r="E5717" s="451">
        <v>0.47449999999999998</v>
      </c>
    </row>
    <row r="5718" spans="1:5" x14ac:dyDescent="0.25">
      <c r="A5718" s="439"/>
      <c r="B5718" s="449">
        <v>93056</v>
      </c>
      <c r="C5718" s="439" t="s">
        <v>2818</v>
      </c>
      <c r="D5718" s="449" t="s">
        <v>60</v>
      </c>
      <c r="E5718" s="451">
        <v>0.22140000000000001</v>
      </c>
    </row>
    <row r="5719" spans="1:5" x14ac:dyDescent="0.25">
      <c r="A5719" s="439"/>
      <c r="B5719" s="449">
        <v>93090</v>
      </c>
      <c r="C5719" s="439" t="s">
        <v>2851</v>
      </c>
      <c r="D5719" s="449" t="s">
        <v>60</v>
      </c>
      <c r="E5719" s="451">
        <v>0.32250000000000001</v>
      </c>
    </row>
    <row r="5720" spans="1:5" x14ac:dyDescent="0.25">
      <c r="A5720" s="439"/>
      <c r="B5720" s="449">
        <v>103896</v>
      </c>
      <c r="C5720" s="439" t="s">
        <v>3188</v>
      </c>
      <c r="D5720" s="449" t="s">
        <v>60</v>
      </c>
      <c r="E5720" s="451">
        <v>0.44779999999999998</v>
      </c>
    </row>
    <row r="5721" spans="1:5" x14ac:dyDescent="0.25">
      <c r="A5721" s="439"/>
      <c r="B5721" s="449">
        <v>103827</v>
      </c>
      <c r="C5721" s="439" t="s">
        <v>3128</v>
      </c>
      <c r="D5721" s="449" t="s">
        <v>60</v>
      </c>
      <c r="E5721" s="451">
        <v>0.58799999999999997</v>
      </c>
    </row>
    <row r="5722" spans="1:5" x14ac:dyDescent="0.25">
      <c r="A5722" s="439"/>
      <c r="B5722" s="449">
        <v>103860</v>
      </c>
      <c r="C5722" s="439" t="s">
        <v>3158</v>
      </c>
      <c r="D5722" s="449" t="s">
        <v>60</v>
      </c>
      <c r="E5722" s="451">
        <v>0.47620000000000001</v>
      </c>
    </row>
    <row r="5723" spans="1:5" x14ac:dyDescent="0.25">
      <c r="A5723" s="439"/>
      <c r="B5723" s="449">
        <v>93113</v>
      </c>
      <c r="C5723" s="439" t="s">
        <v>13145</v>
      </c>
      <c r="D5723" s="449" t="s">
        <v>60</v>
      </c>
      <c r="E5723" s="451">
        <v>0.42659999999999998</v>
      </c>
    </row>
    <row r="5724" spans="1:5" x14ac:dyDescent="0.25">
      <c r="A5724" s="439"/>
      <c r="B5724" s="449">
        <v>93061</v>
      </c>
      <c r="C5724" s="439" t="s">
        <v>2823</v>
      </c>
      <c r="D5724" s="449" t="s">
        <v>60</v>
      </c>
      <c r="E5724" s="451">
        <v>0.1477</v>
      </c>
    </row>
    <row r="5725" spans="1:5" x14ac:dyDescent="0.25">
      <c r="A5725" s="439"/>
      <c r="B5725" s="449">
        <v>93064</v>
      </c>
      <c r="C5725" s="439" t="s">
        <v>2826</v>
      </c>
      <c r="D5725" s="449" t="s">
        <v>60</v>
      </c>
      <c r="E5725" s="451">
        <v>0.11600000000000001</v>
      </c>
    </row>
    <row r="5726" spans="1:5" x14ac:dyDescent="0.25">
      <c r="A5726" s="439"/>
      <c r="B5726" s="449">
        <v>93067</v>
      </c>
      <c r="C5726" s="439" t="s">
        <v>2829</v>
      </c>
      <c r="D5726" s="449" t="s">
        <v>60</v>
      </c>
      <c r="E5726" s="451">
        <v>0.10100000000000001</v>
      </c>
    </row>
    <row r="5727" spans="1:5" x14ac:dyDescent="0.25">
      <c r="A5727" s="439"/>
      <c r="B5727" s="449">
        <v>93070</v>
      </c>
      <c r="C5727" s="439" t="s">
        <v>2832</v>
      </c>
      <c r="D5727" s="449" t="s">
        <v>60</v>
      </c>
      <c r="E5727" s="451">
        <v>4.9200000000000001E-2</v>
      </c>
    </row>
    <row r="5728" spans="1:5" x14ac:dyDescent="0.25">
      <c r="A5728" s="439"/>
      <c r="B5728" s="449">
        <v>93117</v>
      </c>
      <c r="C5728" s="439" t="s">
        <v>2875</v>
      </c>
      <c r="D5728" s="449" t="s">
        <v>60</v>
      </c>
      <c r="E5728" s="451">
        <v>0.1182</v>
      </c>
    </row>
    <row r="5729" spans="1:5" x14ac:dyDescent="0.25">
      <c r="A5729" s="439"/>
      <c r="B5729" s="449">
        <v>93118</v>
      </c>
      <c r="C5729" s="439" t="s">
        <v>2876</v>
      </c>
      <c r="D5729" s="449" t="s">
        <v>60</v>
      </c>
      <c r="E5729" s="451">
        <v>0.1221</v>
      </c>
    </row>
    <row r="5730" spans="1:5" x14ac:dyDescent="0.25">
      <c r="A5730" s="439"/>
      <c r="B5730" s="449">
        <v>92317</v>
      </c>
      <c r="C5730" s="439" t="s">
        <v>2802</v>
      </c>
      <c r="D5730" s="449" t="s">
        <v>60</v>
      </c>
      <c r="E5730" s="451">
        <v>0.53580000000000005</v>
      </c>
    </row>
    <row r="5731" spans="1:5" x14ac:dyDescent="0.25">
      <c r="A5731" s="439"/>
      <c r="B5731" s="449">
        <v>92332</v>
      </c>
      <c r="C5731" s="439" t="s">
        <v>2811</v>
      </c>
      <c r="D5731" s="449" t="s">
        <v>60</v>
      </c>
      <c r="E5731" s="451">
        <v>0.54430000000000001</v>
      </c>
    </row>
    <row r="5732" spans="1:5" x14ac:dyDescent="0.25">
      <c r="A5732" s="439"/>
      <c r="B5732" s="449">
        <v>92299</v>
      </c>
      <c r="C5732" s="439" t="s">
        <v>2791</v>
      </c>
      <c r="D5732" s="449" t="s">
        <v>60</v>
      </c>
      <c r="E5732" s="451">
        <v>0.25119999999999998</v>
      </c>
    </row>
    <row r="5733" spans="1:5" x14ac:dyDescent="0.25">
      <c r="A5733" s="439"/>
      <c r="B5733" s="449">
        <v>92318</v>
      </c>
      <c r="C5733" s="439" t="s">
        <v>2803</v>
      </c>
      <c r="D5733" s="449" t="s">
        <v>60</v>
      </c>
      <c r="E5733" s="451">
        <v>0.39350000000000002</v>
      </c>
    </row>
    <row r="5734" spans="1:5" x14ac:dyDescent="0.25">
      <c r="A5734" s="439"/>
      <c r="B5734" s="449">
        <v>103833</v>
      </c>
      <c r="C5734" s="439" t="s">
        <v>3134</v>
      </c>
      <c r="D5734" s="449" t="s">
        <v>60</v>
      </c>
      <c r="E5734" s="451">
        <v>0.60699999999999998</v>
      </c>
    </row>
    <row r="5735" spans="1:5" x14ac:dyDescent="0.25">
      <c r="A5735" s="439"/>
      <c r="B5735" s="449">
        <v>92333</v>
      </c>
      <c r="C5735" s="439" t="s">
        <v>2812</v>
      </c>
      <c r="D5735" s="449" t="s">
        <v>60</v>
      </c>
      <c r="E5735" s="451">
        <v>0.4672</v>
      </c>
    </row>
    <row r="5736" spans="1:5" x14ac:dyDescent="0.25">
      <c r="A5736" s="439"/>
      <c r="B5736" s="449">
        <v>92300</v>
      </c>
      <c r="C5736" s="439" t="s">
        <v>2792</v>
      </c>
      <c r="D5736" s="449" t="s">
        <v>60</v>
      </c>
      <c r="E5736" s="451">
        <v>0.2127</v>
      </c>
    </row>
    <row r="5737" spans="1:5" x14ac:dyDescent="0.25">
      <c r="A5737" s="439"/>
      <c r="B5737" s="449">
        <v>92319</v>
      </c>
      <c r="C5737" s="439" t="s">
        <v>2804</v>
      </c>
      <c r="D5737" s="449" t="s">
        <v>60</v>
      </c>
      <c r="E5737" s="451">
        <v>0.31109999999999999</v>
      </c>
    </row>
    <row r="5738" spans="1:5" x14ac:dyDescent="0.25">
      <c r="A5738" s="439"/>
      <c r="B5738" s="449">
        <v>92334</v>
      </c>
      <c r="C5738" s="439" t="s">
        <v>2813</v>
      </c>
      <c r="D5738" s="449" t="s">
        <v>60</v>
      </c>
      <c r="E5738" s="451">
        <v>0.41399999999999998</v>
      </c>
    </row>
    <row r="5739" spans="1:5" x14ac:dyDescent="0.25">
      <c r="A5739" s="439"/>
      <c r="B5739" s="449">
        <v>92301</v>
      </c>
      <c r="C5739" s="439" t="s">
        <v>2793</v>
      </c>
      <c r="D5739" s="449" t="s">
        <v>60</v>
      </c>
      <c r="E5739" s="451">
        <v>0.13539999999999999</v>
      </c>
    </row>
    <row r="5740" spans="1:5" x14ac:dyDescent="0.25">
      <c r="A5740" s="439"/>
      <c r="B5740" s="449">
        <v>92302</v>
      </c>
      <c r="C5740" s="439" t="s">
        <v>2794</v>
      </c>
      <c r="D5740" s="449" t="s">
        <v>60</v>
      </c>
      <c r="E5740" s="451">
        <v>0.1237</v>
      </c>
    </row>
    <row r="5741" spans="1:5" x14ac:dyDescent="0.25">
      <c r="A5741" s="439"/>
      <c r="B5741" s="449">
        <v>92303</v>
      </c>
      <c r="C5741" s="439" t="s">
        <v>2795</v>
      </c>
      <c r="D5741" s="449" t="s">
        <v>60</v>
      </c>
      <c r="E5741" s="451">
        <v>8.72E-2</v>
      </c>
    </row>
    <row r="5742" spans="1:5" x14ac:dyDescent="0.25">
      <c r="A5742" s="439"/>
      <c r="B5742" s="449">
        <v>92304</v>
      </c>
      <c r="C5742" s="439" t="s">
        <v>2796</v>
      </c>
      <c r="D5742" s="449" t="s">
        <v>60</v>
      </c>
      <c r="E5742" s="451">
        <v>4.1200000000000001E-2</v>
      </c>
    </row>
    <row r="5743" spans="1:5" x14ac:dyDescent="0.25">
      <c r="A5743" s="439"/>
      <c r="B5743" s="449">
        <v>103835</v>
      </c>
      <c r="C5743" s="439" t="s">
        <v>2480</v>
      </c>
      <c r="D5743" s="449" t="s">
        <v>73</v>
      </c>
      <c r="E5743" s="451">
        <v>0.22620000000000001</v>
      </c>
    </row>
    <row r="5744" spans="1:5" x14ac:dyDescent="0.25">
      <c r="A5744" s="439"/>
      <c r="B5744" s="449">
        <v>92308</v>
      </c>
      <c r="C5744" s="439" t="s">
        <v>2426</v>
      </c>
      <c r="D5744" s="449" t="s">
        <v>73</v>
      </c>
      <c r="E5744" s="451">
        <v>0.19370000000000001</v>
      </c>
    </row>
    <row r="5745" spans="1:5" x14ac:dyDescent="0.25">
      <c r="A5745" s="439"/>
      <c r="B5745" s="449">
        <v>103871</v>
      </c>
      <c r="C5745" s="439" t="s">
        <v>2486</v>
      </c>
      <c r="D5745" s="449" t="s">
        <v>73</v>
      </c>
      <c r="E5745" s="451">
        <v>0.31059999999999999</v>
      </c>
    </row>
    <row r="5746" spans="1:5" x14ac:dyDescent="0.25">
      <c r="A5746" s="439"/>
      <c r="B5746" s="449">
        <v>92323</v>
      </c>
      <c r="C5746" s="439" t="s">
        <v>2432</v>
      </c>
      <c r="D5746" s="449" t="s">
        <v>73</v>
      </c>
      <c r="E5746" s="451">
        <v>0.30499999999999999</v>
      </c>
    </row>
    <row r="5747" spans="1:5" x14ac:dyDescent="0.25">
      <c r="A5747" s="439"/>
      <c r="B5747" s="449">
        <v>92305</v>
      </c>
      <c r="C5747" s="439" t="s">
        <v>2423</v>
      </c>
      <c r="D5747" s="449" t="s">
        <v>73</v>
      </c>
      <c r="E5747" s="451">
        <v>0.1744</v>
      </c>
    </row>
    <row r="5748" spans="1:5" x14ac:dyDescent="0.25">
      <c r="A5748" s="439"/>
      <c r="B5748" s="449">
        <v>103868</v>
      </c>
      <c r="C5748" s="439" t="s">
        <v>2483</v>
      </c>
      <c r="D5748" s="449" t="s">
        <v>73</v>
      </c>
      <c r="E5748" s="451">
        <v>0.37169999999999997</v>
      </c>
    </row>
    <row r="5749" spans="1:5" x14ac:dyDescent="0.25">
      <c r="A5749" s="439"/>
      <c r="B5749" s="449">
        <v>103802</v>
      </c>
      <c r="C5749" s="439" t="s">
        <v>2477</v>
      </c>
      <c r="D5749" s="449" t="s">
        <v>73</v>
      </c>
      <c r="E5749" s="451">
        <v>0.219</v>
      </c>
    </row>
    <row r="5750" spans="1:5" x14ac:dyDescent="0.25">
      <c r="A5750" s="439"/>
      <c r="B5750" s="449">
        <v>92320</v>
      </c>
      <c r="C5750" s="439" t="s">
        <v>2429</v>
      </c>
      <c r="D5750" s="449" t="s">
        <v>73</v>
      </c>
      <c r="E5750" s="451">
        <v>0.36380000000000001</v>
      </c>
    </row>
    <row r="5751" spans="1:5" x14ac:dyDescent="0.25">
      <c r="A5751" s="439"/>
      <c r="B5751" s="449">
        <v>97335</v>
      </c>
      <c r="C5751" s="439" t="s">
        <v>2454</v>
      </c>
      <c r="D5751" s="449" t="s">
        <v>73</v>
      </c>
      <c r="E5751" s="451">
        <v>2.64E-2</v>
      </c>
    </row>
    <row r="5752" spans="1:5" x14ac:dyDescent="0.25">
      <c r="A5752" s="439"/>
      <c r="B5752" s="449">
        <v>103836</v>
      </c>
      <c r="C5752" s="439" t="s">
        <v>2481</v>
      </c>
      <c r="D5752" s="449" t="s">
        <v>73</v>
      </c>
      <c r="E5752" s="451">
        <v>0.19400000000000001</v>
      </c>
    </row>
    <row r="5753" spans="1:5" x14ac:dyDescent="0.25">
      <c r="A5753" s="439"/>
      <c r="B5753" s="449">
        <v>92281</v>
      </c>
      <c r="C5753" s="439" t="s">
        <v>2417</v>
      </c>
      <c r="D5753" s="449" t="s">
        <v>73</v>
      </c>
      <c r="E5753" s="451">
        <v>2.7199999999999998E-2</v>
      </c>
    </row>
    <row r="5754" spans="1:5" x14ac:dyDescent="0.25">
      <c r="A5754" s="439"/>
      <c r="B5754" s="449">
        <v>92309</v>
      </c>
      <c r="C5754" s="439" t="s">
        <v>2427</v>
      </c>
      <c r="D5754" s="449" t="s">
        <v>73</v>
      </c>
      <c r="E5754" s="451">
        <v>9.1899999999999996E-2</v>
      </c>
    </row>
    <row r="5755" spans="1:5" x14ac:dyDescent="0.25">
      <c r="A5755" s="439"/>
      <c r="B5755" s="449">
        <v>103872</v>
      </c>
      <c r="C5755" s="439" t="s">
        <v>2487</v>
      </c>
      <c r="D5755" s="449" t="s">
        <v>73</v>
      </c>
      <c r="E5755" s="451">
        <v>0.1686</v>
      </c>
    </row>
    <row r="5756" spans="1:5" x14ac:dyDescent="0.25">
      <c r="A5756" s="439"/>
      <c r="B5756" s="449">
        <v>92324</v>
      </c>
      <c r="C5756" s="439" t="s">
        <v>2433</v>
      </c>
      <c r="D5756" s="449" t="s">
        <v>73</v>
      </c>
      <c r="E5756" s="451">
        <v>0.2001</v>
      </c>
    </row>
    <row r="5757" spans="1:5" x14ac:dyDescent="0.25">
      <c r="A5757" s="439"/>
      <c r="B5757" s="449">
        <v>92275</v>
      </c>
      <c r="C5757" s="439" t="s">
        <v>2411</v>
      </c>
      <c r="D5757" s="449" t="s">
        <v>73</v>
      </c>
      <c r="E5757" s="451">
        <v>3.7999999999999999E-2</v>
      </c>
    </row>
    <row r="5758" spans="1:5" x14ac:dyDescent="0.25">
      <c r="A5758" s="439"/>
      <c r="B5758" s="449">
        <v>92306</v>
      </c>
      <c r="C5758" s="439" t="s">
        <v>2424</v>
      </c>
      <c r="D5758" s="449" t="s">
        <v>73</v>
      </c>
      <c r="E5758" s="451">
        <v>0.124</v>
      </c>
    </row>
    <row r="5759" spans="1:5" x14ac:dyDescent="0.25">
      <c r="A5759" s="439"/>
      <c r="B5759" s="449">
        <v>103869</v>
      </c>
      <c r="C5759" s="439" t="s">
        <v>2484</v>
      </c>
      <c r="D5759" s="449" t="s">
        <v>73</v>
      </c>
      <c r="E5759" s="451">
        <v>0.2888</v>
      </c>
    </row>
    <row r="5760" spans="1:5" x14ac:dyDescent="0.25">
      <c r="A5760" s="439"/>
      <c r="B5760" s="449">
        <v>103803</v>
      </c>
      <c r="C5760" s="439" t="s">
        <v>2478</v>
      </c>
      <c r="D5760" s="449" t="s">
        <v>73</v>
      </c>
      <c r="E5760" s="451">
        <v>0.21840000000000001</v>
      </c>
    </row>
    <row r="5761" spans="1:5" x14ac:dyDescent="0.25">
      <c r="A5761" s="439"/>
      <c r="B5761" s="449">
        <v>92321</v>
      </c>
      <c r="C5761" s="439" t="s">
        <v>2430</v>
      </c>
      <c r="D5761" s="449" t="s">
        <v>73</v>
      </c>
      <c r="E5761" s="451">
        <v>0.33450000000000002</v>
      </c>
    </row>
    <row r="5762" spans="1:5" x14ac:dyDescent="0.25">
      <c r="A5762" s="439"/>
      <c r="B5762" s="449">
        <v>97336</v>
      </c>
      <c r="C5762" s="439" t="s">
        <v>2455</v>
      </c>
      <c r="D5762" s="449" t="s">
        <v>73</v>
      </c>
      <c r="E5762" s="451">
        <v>2.6800000000000001E-2</v>
      </c>
    </row>
    <row r="5763" spans="1:5" x14ac:dyDescent="0.25">
      <c r="A5763" s="439"/>
      <c r="B5763" s="449">
        <v>103837</v>
      </c>
      <c r="C5763" s="439" t="s">
        <v>2482</v>
      </c>
      <c r="D5763" s="449" t="s">
        <v>73</v>
      </c>
      <c r="E5763" s="451">
        <v>0.18679999999999999</v>
      </c>
    </row>
    <row r="5764" spans="1:5" x14ac:dyDescent="0.25">
      <c r="A5764" s="439"/>
      <c r="B5764" s="449">
        <v>92282</v>
      </c>
      <c r="C5764" s="439" t="s">
        <v>2418</v>
      </c>
      <c r="D5764" s="449" t="s">
        <v>73</v>
      </c>
      <c r="E5764" s="451">
        <v>2.8299999999999999E-2</v>
      </c>
    </row>
    <row r="5765" spans="1:5" x14ac:dyDescent="0.25">
      <c r="A5765" s="439"/>
      <c r="B5765" s="449">
        <v>92310</v>
      </c>
      <c r="C5765" s="439" t="s">
        <v>2428</v>
      </c>
      <c r="D5765" s="449" t="s">
        <v>73</v>
      </c>
      <c r="E5765" s="451">
        <v>8.6599999999999996E-2</v>
      </c>
    </row>
    <row r="5766" spans="1:5" x14ac:dyDescent="0.25">
      <c r="A5766" s="439"/>
      <c r="B5766" s="449">
        <v>103873</v>
      </c>
      <c r="C5766" s="439" t="s">
        <v>2488</v>
      </c>
      <c r="D5766" s="449" t="s">
        <v>73</v>
      </c>
      <c r="E5766" s="451">
        <v>0.1656</v>
      </c>
    </row>
    <row r="5767" spans="1:5" x14ac:dyDescent="0.25">
      <c r="A5767" s="439"/>
      <c r="B5767" s="449">
        <v>92325</v>
      </c>
      <c r="C5767" s="439" t="s">
        <v>2434</v>
      </c>
      <c r="D5767" s="449" t="s">
        <v>73</v>
      </c>
      <c r="E5767" s="451">
        <v>0.2177</v>
      </c>
    </row>
    <row r="5768" spans="1:5" x14ac:dyDescent="0.25">
      <c r="A5768" s="439"/>
      <c r="B5768" s="449">
        <v>92276</v>
      </c>
      <c r="C5768" s="439" t="s">
        <v>2412</v>
      </c>
      <c r="D5768" s="449" t="s">
        <v>73</v>
      </c>
      <c r="E5768" s="451">
        <v>3.8699999999999998E-2</v>
      </c>
    </row>
    <row r="5769" spans="1:5" x14ac:dyDescent="0.25">
      <c r="A5769" s="439"/>
      <c r="B5769" s="449">
        <v>92307</v>
      </c>
      <c r="C5769" s="439" t="s">
        <v>2425</v>
      </c>
      <c r="D5769" s="449" t="s">
        <v>73</v>
      </c>
      <c r="E5769" s="451">
        <v>0.1106</v>
      </c>
    </row>
    <row r="5770" spans="1:5" x14ac:dyDescent="0.25">
      <c r="A5770" s="439"/>
      <c r="B5770" s="449">
        <v>103870</v>
      </c>
      <c r="C5770" s="439" t="s">
        <v>2485</v>
      </c>
      <c r="D5770" s="449" t="s">
        <v>73</v>
      </c>
      <c r="E5770" s="451">
        <v>0.26579999999999998</v>
      </c>
    </row>
    <row r="5771" spans="1:5" x14ac:dyDescent="0.25">
      <c r="A5771" s="439"/>
      <c r="B5771" s="449">
        <v>103804</v>
      </c>
      <c r="C5771" s="439" t="s">
        <v>2479</v>
      </c>
      <c r="D5771" s="449" t="s">
        <v>73</v>
      </c>
      <c r="E5771" s="451">
        <v>0.1804</v>
      </c>
    </row>
    <row r="5772" spans="1:5" x14ac:dyDescent="0.25">
      <c r="A5772" s="439"/>
      <c r="B5772" s="449">
        <v>92322</v>
      </c>
      <c r="C5772" s="439" t="s">
        <v>2431</v>
      </c>
      <c r="D5772" s="449" t="s">
        <v>73</v>
      </c>
      <c r="E5772" s="451">
        <v>0.33829999999999999</v>
      </c>
    </row>
    <row r="5773" spans="1:5" x14ac:dyDescent="0.25">
      <c r="A5773" s="439"/>
      <c r="B5773" s="449">
        <v>97337</v>
      </c>
      <c r="C5773" s="439" t="s">
        <v>2456</v>
      </c>
      <c r="D5773" s="449" t="s">
        <v>73</v>
      </c>
      <c r="E5773" s="451">
        <v>2.2499999999999999E-2</v>
      </c>
    </row>
    <row r="5774" spans="1:5" x14ac:dyDescent="0.25">
      <c r="A5774" s="439"/>
      <c r="B5774" s="449">
        <v>92283</v>
      </c>
      <c r="C5774" s="439" t="s">
        <v>2419</v>
      </c>
      <c r="D5774" s="449" t="s">
        <v>73</v>
      </c>
      <c r="E5774" s="451">
        <v>2.4799999999999999E-2</v>
      </c>
    </row>
    <row r="5775" spans="1:5" x14ac:dyDescent="0.25">
      <c r="A5775" s="439"/>
      <c r="B5775" s="449">
        <v>92277</v>
      </c>
      <c r="C5775" s="439" t="s">
        <v>2413</v>
      </c>
      <c r="D5775" s="449" t="s">
        <v>73</v>
      </c>
      <c r="E5775" s="451">
        <v>3.3799999999999997E-2</v>
      </c>
    </row>
    <row r="5776" spans="1:5" x14ac:dyDescent="0.25">
      <c r="A5776" s="439"/>
      <c r="B5776" s="449">
        <v>97338</v>
      </c>
      <c r="C5776" s="439" t="s">
        <v>2457</v>
      </c>
      <c r="D5776" s="449" t="s">
        <v>73</v>
      </c>
      <c r="E5776" s="451">
        <v>2.2700000000000001E-2</v>
      </c>
    </row>
    <row r="5777" spans="1:5" x14ac:dyDescent="0.25">
      <c r="A5777" s="439"/>
      <c r="B5777" s="449">
        <v>92284</v>
      </c>
      <c r="C5777" s="439" t="s">
        <v>2420</v>
      </c>
      <c r="D5777" s="449" t="s">
        <v>73</v>
      </c>
      <c r="E5777" s="451">
        <v>2.29E-2</v>
      </c>
    </row>
    <row r="5778" spans="1:5" x14ac:dyDescent="0.25">
      <c r="A5778" s="439"/>
      <c r="B5778" s="449">
        <v>92278</v>
      </c>
      <c r="C5778" s="439" t="s">
        <v>2414</v>
      </c>
      <c r="D5778" s="449" t="s">
        <v>73</v>
      </c>
      <c r="E5778" s="451">
        <v>3.04E-2</v>
      </c>
    </row>
    <row r="5779" spans="1:5" x14ac:dyDescent="0.25">
      <c r="A5779" s="439"/>
      <c r="B5779" s="449">
        <v>97339</v>
      </c>
      <c r="C5779" s="439" t="s">
        <v>2458</v>
      </c>
      <c r="D5779" s="449" t="s">
        <v>73</v>
      </c>
      <c r="E5779" s="451">
        <v>2.7199999999999998E-2</v>
      </c>
    </row>
    <row r="5780" spans="1:5" x14ac:dyDescent="0.25">
      <c r="A5780" s="439"/>
      <c r="B5780" s="449">
        <v>92285</v>
      </c>
      <c r="C5780" s="439" t="s">
        <v>2421</v>
      </c>
      <c r="D5780" s="449" t="s">
        <v>73</v>
      </c>
      <c r="E5780" s="451">
        <v>2.1100000000000001E-2</v>
      </c>
    </row>
    <row r="5781" spans="1:5" x14ac:dyDescent="0.25">
      <c r="A5781" s="439"/>
      <c r="B5781" s="449">
        <v>92279</v>
      </c>
      <c r="C5781" s="439" t="s">
        <v>2415</v>
      </c>
      <c r="D5781" s="449" t="s">
        <v>73</v>
      </c>
      <c r="E5781" s="451">
        <v>2.7199999999999998E-2</v>
      </c>
    </row>
    <row r="5782" spans="1:5" x14ac:dyDescent="0.25">
      <c r="A5782" s="439"/>
      <c r="B5782" s="449">
        <v>97340</v>
      </c>
      <c r="C5782" s="439" t="s">
        <v>2459</v>
      </c>
      <c r="D5782" s="449" t="s">
        <v>73</v>
      </c>
      <c r="E5782" s="451">
        <v>3.3300000000000003E-2</v>
      </c>
    </row>
    <row r="5783" spans="1:5" x14ac:dyDescent="0.25">
      <c r="A5783" s="439"/>
      <c r="B5783" s="449">
        <v>92286</v>
      </c>
      <c r="C5783" s="439" t="s">
        <v>2422</v>
      </c>
      <c r="D5783" s="449" t="s">
        <v>73</v>
      </c>
      <c r="E5783" s="451">
        <v>1.9800000000000002E-2</v>
      </c>
    </row>
    <row r="5784" spans="1:5" x14ac:dyDescent="0.25">
      <c r="A5784" s="439"/>
      <c r="B5784" s="449">
        <v>92280</v>
      </c>
      <c r="C5784" s="439" t="s">
        <v>2416</v>
      </c>
      <c r="D5784" s="449" t="s">
        <v>73</v>
      </c>
      <c r="E5784" s="451">
        <v>2.3800000000000002E-2</v>
      </c>
    </row>
    <row r="5785" spans="1:5" x14ac:dyDescent="0.25">
      <c r="A5785" s="439"/>
      <c r="B5785" s="449">
        <v>103901</v>
      </c>
      <c r="C5785" s="439" t="s">
        <v>3193</v>
      </c>
      <c r="D5785" s="449" t="s">
        <v>60</v>
      </c>
      <c r="E5785" s="451">
        <v>0.6542</v>
      </c>
    </row>
    <row r="5786" spans="1:5" x14ac:dyDescent="0.25">
      <c r="A5786" s="439"/>
      <c r="B5786" s="449">
        <v>103832</v>
      </c>
      <c r="C5786" s="439" t="s">
        <v>3133</v>
      </c>
      <c r="D5786" s="449" t="s">
        <v>60</v>
      </c>
      <c r="E5786" s="451">
        <v>0.64980000000000004</v>
      </c>
    </row>
    <row r="5787" spans="1:5" x14ac:dyDescent="0.25">
      <c r="A5787" s="439"/>
      <c r="B5787" s="449">
        <v>103865</v>
      </c>
      <c r="C5787" s="439" t="s">
        <v>3163</v>
      </c>
      <c r="D5787" s="449" t="s">
        <v>60</v>
      </c>
      <c r="E5787" s="451">
        <v>0.63639999999999997</v>
      </c>
    </row>
    <row r="5788" spans="1:5" x14ac:dyDescent="0.25">
      <c r="A5788" s="439"/>
      <c r="B5788" s="449">
        <v>103902</v>
      </c>
      <c r="C5788" s="439" t="s">
        <v>3194</v>
      </c>
      <c r="D5788" s="449" t="s">
        <v>60</v>
      </c>
      <c r="E5788" s="451">
        <v>0.5212</v>
      </c>
    </row>
    <row r="5789" spans="1:5" x14ac:dyDescent="0.25">
      <c r="A5789" s="439"/>
      <c r="B5789" s="449">
        <v>103866</v>
      </c>
      <c r="C5789" s="439" t="s">
        <v>3164</v>
      </c>
      <c r="D5789" s="449" t="s">
        <v>60</v>
      </c>
      <c r="E5789" s="451">
        <v>0.53220000000000001</v>
      </c>
    </row>
    <row r="5790" spans="1:5" x14ac:dyDescent="0.25">
      <c r="A5790" s="439"/>
      <c r="B5790" s="449">
        <v>103903</v>
      </c>
      <c r="C5790" s="439" t="s">
        <v>3195</v>
      </c>
      <c r="D5790" s="449" t="s">
        <v>60</v>
      </c>
      <c r="E5790" s="451">
        <v>0.435</v>
      </c>
    </row>
    <row r="5791" spans="1:5" x14ac:dyDescent="0.25">
      <c r="A5791" s="439"/>
      <c r="B5791" s="449">
        <v>103834</v>
      </c>
      <c r="C5791" s="439" t="s">
        <v>3135</v>
      </c>
      <c r="D5791" s="449" t="s">
        <v>60</v>
      </c>
      <c r="E5791" s="451">
        <v>0.56720000000000004</v>
      </c>
    </row>
    <row r="5792" spans="1:5" x14ac:dyDescent="0.25">
      <c r="A5792" s="439"/>
      <c r="B5792" s="449">
        <v>103867</v>
      </c>
      <c r="C5792" s="439" t="s">
        <v>3165</v>
      </c>
      <c r="D5792" s="449" t="s">
        <v>60</v>
      </c>
      <c r="E5792" s="451">
        <v>0.46350000000000002</v>
      </c>
    </row>
    <row r="5793" spans="1:5" x14ac:dyDescent="0.25">
      <c r="A5793" s="439"/>
      <c r="B5793" s="449">
        <v>105113</v>
      </c>
      <c r="C5793" s="439" t="s">
        <v>375</v>
      </c>
      <c r="D5793" s="449" t="s">
        <v>60</v>
      </c>
      <c r="E5793" s="451">
        <v>0.2379</v>
      </c>
    </row>
    <row r="5794" spans="1:5" x14ac:dyDescent="0.25">
      <c r="A5794" s="439"/>
      <c r="B5794" s="449">
        <v>98461</v>
      </c>
      <c r="C5794" s="439" t="s">
        <v>5651</v>
      </c>
      <c r="D5794" s="449" t="s">
        <v>60</v>
      </c>
      <c r="E5794" s="451">
        <v>0.23749999999999999</v>
      </c>
    </row>
    <row r="5795" spans="1:5" x14ac:dyDescent="0.25">
      <c r="A5795" s="439"/>
      <c r="B5795" s="449">
        <v>98462</v>
      </c>
      <c r="C5795" s="439" t="s">
        <v>5652</v>
      </c>
      <c r="D5795" s="449" t="s">
        <v>60</v>
      </c>
      <c r="E5795" s="451">
        <v>0.2384</v>
      </c>
    </row>
    <row r="5796" spans="1:5" x14ac:dyDescent="0.25">
      <c r="A5796" s="439"/>
      <c r="B5796" s="449">
        <v>105130</v>
      </c>
      <c r="C5796" s="439" t="s">
        <v>382</v>
      </c>
      <c r="D5796" s="449" t="s">
        <v>73</v>
      </c>
      <c r="E5796" s="451">
        <v>0.67130000000000001</v>
      </c>
    </row>
    <row r="5797" spans="1:5" x14ac:dyDescent="0.25">
      <c r="A5797" s="439"/>
      <c r="B5797" s="449">
        <v>105114</v>
      </c>
      <c r="C5797" s="439" t="s">
        <v>376</v>
      </c>
      <c r="D5797" s="449" t="s">
        <v>84</v>
      </c>
      <c r="E5797" s="451">
        <v>0.58650000000000002</v>
      </c>
    </row>
    <row r="5798" spans="1:5" x14ac:dyDescent="0.25">
      <c r="A5798" s="439"/>
      <c r="B5798" s="449">
        <v>105127</v>
      </c>
      <c r="C5798" s="439" t="s">
        <v>380</v>
      </c>
      <c r="D5798" s="449" t="s">
        <v>73</v>
      </c>
      <c r="E5798" s="451">
        <v>0.15579999999999999</v>
      </c>
    </row>
    <row r="5799" spans="1:5" x14ac:dyDescent="0.25">
      <c r="A5799" s="439"/>
      <c r="B5799" s="449">
        <v>105128</v>
      </c>
      <c r="C5799" s="439" t="s">
        <v>381</v>
      </c>
      <c r="D5799" s="449" t="s">
        <v>73</v>
      </c>
      <c r="E5799" s="451">
        <v>0.28100000000000003</v>
      </c>
    </row>
    <row r="5800" spans="1:5" x14ac:dyDescent="0.25">
      <c r="A5800" s="439"/>
      <c r="B5800" s="449">
        <v>105126</v>
      </c>
      <c r="C5800" s="439" t="s">
        <v>379</v>
      </c>
      <c r="D5800" s="449" t="s">
        <v>73</v>
      </c>
      <c r="E5800" s="451">
        <v>0.18079999999999999</v>
      </c>
    </row>
    <row r="5801" spans="1:5" x14ac:dyDescent="0.25">
      <c r="A5801" s="439"/>
      <c r="B5801" s="449">
        <v>105116</v>
      </c>
      <c r="C5801" s="439" t="s">
        <v>378</v>
      </c>
      <c r="D5801" s="449" t="s">
        <v>60</v>
      </c>
      <c r="E5801" s="451">
        <v>1</v>
      </c>
    </row>
    <row r="5802" spans="1:5" x14ac:dyDescent="0.25">
      <c r="A5802" s="439"/>
      <c r="B5802" s="449">
        <v>105115</v>
      </c>
      <c r="C5802" s="439" t="s">
        <v>377</v>
      </c>
      <c r="D5802" s="449" t="s">
        <v>60</v>
      </c>
      <c r="E5802" s="451">
        <v>0.50609999999999999</v>
      </c>
    </row>
    <row r="5803" spans="1:5" x14ac:dyDescent="0.25">
      <c r="A5803" s="439"/>
      <c r="B5803" s="449">
        <v>98453</v>
      </c>
      <c r="C5803" s="439" t="s">
        <v>368</v>
      </c>
      <c r="D5803" s="449" t="s">
        <v>71</v>
      </c>
      <c r="E5803" s="451">
        <v>0.34920000000000001</v>
      </c>
    </row>
    <row r="5804" spans="1:5" x14ac:dyDescent="0.25">
      <c r="A5804" s="439"/>
      <c r="B5804" s="449">
        <v>98454</v>
      </c>
      <c r="C5804" s="439" t="s">
        <v>369</v>
      </c>
      <c r="D5804" s="449" t="s">
        <v>71</v>
      </c>
      <c r="E5804" s="451">
        <v>0.42930000000000001</v>
      </c>
    </row>
    <row r="5805" spans="1:5" x14ac:dyDescent="0.25">
      <c r="A5805" s="439"/>
      <c r="B5805" s="449">
        <v>98449</v>
      </c>
      <c r="C5805" s="439" t="s">
        <v>366</v>
      </c>
      <c r="D5805" s="449" t="s">
        <v>71</v>
      </c>
      <c r="E5805" s="451">
        <v>0.2994</v>
      </c>
    </row>
    <row r="5806" spans="1:5" x14ac:dyDescent="0.25">
      <c r="A5806" s="439"/>
      <c r="B5806" s="449">
        <v>98455</v>
      </c>
      <c r="C5806" s="439" t="s">
        <v>370</v>
      </c>
      <c r="D5806" s="449" t="s">
        <v>71</v>
      </c>
      <c r="E5806" s="451">
        <v>0.2389</v>
      </c>
    </row>
    <row r="5807" spans="1:5" x14ac:dyDescent="0.25">
      <c r="A5807" s="439"/>
      <c r="B5807" s="449">
        <v>98456</v>
      </c>
      <c r="C5807" s="439" t="s">
        <v>371</v>
      </c>
      <c r="D5807" s="449" t="s">
        <v>71</v>
      </c>
      <c r="E5807" s="451">
        <v>0.33100000000000002</v>
      </c>
    </row>
    <row r="5808" spans="1:5" x14ac:dyDescent="0.25">
      <c r="A5808" s="439"/>
      <c r="B5808" s="449">
        <v>98451</v>
      </c>
      <c r="C5808" s="439" t="s">
        <v>367</v>
      </c>
      <c r="D5808" s="449" t="s">
        <v>71</v>
      </c>
      <c r="E5808" s="451">
        <v>0.1867</v>
      </c>
    </row>
    <row r="5809" spans="1:5" x14ac:dyDescent="0.25">
      <c r="A5809" s="439"/>
      <c r="B5809" s="449">
        <v>98445</v>
      </c>
      <c r="C5809" s="439" t="s">
        <v>362</v>
      </c>
      <c r="D5809" s="449" t="s">
        <v>71</v>
      </c>
      <c r="E5809" s="451">
        <v>0.4304</v>
      </c>
    </row>
    <row r="5810" spans="1:5" x14ac:dyDescent="0.25">
      <c r="A5810" s="439"/>
      <c r="B5810" s="449">
        <v>98446</v>
      </c>
      <c r="C5810" s="439" t="s">
        <v>363</v>
      </c>
      <c r="D5810" s="449" t="s">
        <v>71</v>
      </c>
      <c r="E5810" s="451">
        <v>0.49390000000000001</v>
      </c>
    </row>
    <row r="5811" spans="1:5" x14ac:dyDescent="0.25">
      <c r="A5811" s="439"/>
      <c r="B5811" s="449">
        <v>98441</v>
      </c>
      <c r="C5811" s="439" t="s">
        <v>360</v>
      </c>
      <c r="D5811" s="449" t="s">
        <v>71</v>
      </c>
      <c r="E5811" s="451">
        <v>0.39400000000000002</v>
      </c>
    </row>
    <row r="5812" spans="1:5" x14ac:dyDescent="0.25">
      <c r="A5812" s="439"/>
      <c r="B5812" s="449">
        <v>98447</v>
      </c>
      <c r="C5812" s="439" t="s">
        <v>364</v>
      </c>
      <c r="D5812" s="449" t="s">
        <v>71</v>
      </c>
      <c r="E5812" s="451">
        <v>0.3105</v>
      </c>
    </row>
    <row r="5813" spans="1:5" x14ac:dyDescent="0.25">
      <c r="A5813" s="439"/>
      <c r="B5813" s="449">
        <v>98448</v>
      </c>
      <c r="C5813" s="439" t="s">
        <v>365</v>
      </c>
      <c r="D5813" s="449" t="s">
        <v>71</v>
      </c>
      <c r="E5813" s="451">
        <v>0.38219999999999998</v>
      </c>
    </row>
    <row r="5814" spans="1:5" x14ac:dyDescent="0.25">
      <c r="A5814" s="439"/>
      <c r="B5814" s="449">
        <v>98443</v>
      </c>
      <c r="C5814" s="439" t="s">
        <v>361</v>
      </c>
      <c r="D5814" s="449" t="s">
        <v>71</v>
      </c>
      <c r="E5814" s="451">
        <v>0.26750000000000002</v>
      </c>
    </row>
    <row r="5815" spans="1:5" x14ac:dyDescent="0.25">
      <c r="A5815" s="439"/>
      <c r="B5815" s="449">
        <v>98460</v>
      </c>
      <c r="C5815" s="439" t="s">
        <v>374</v>
      </c>
      <c r="D5815" s="449" t="s">
        <v>71</v>
      </c>
      <c r="E5815" s="451">
        <v>0.40770000000000001</v>
      </c>
    </row>
    <row r="5816" spans="1:5" x14ac:dyDescent="0.25">
      <c r="A5816" s="439"/>
      <c r="B5816" s="449">
        <v>98458</v>
      </c>
      <c r="C5816" s="439" t="s">
        <v>372</v>
      </c>
      <c r="D5816" s="449" t="s">
        <v>71</v>
      </c>
      <c r="E5816" s="451">
        <v>0.36549999999999999</v>
      </c>
    </row>
    <row r="5817" spans="1:5" x14ac:dyDescent="0.25">
      <c r="A5817" s="439"/>
      <c r="B5817" s="449">
        <v>98459</v>
      </c>
      <c r="C5817" s="439" t="s">
        <v>373</v>
      </c>
      <c r="D5817" s="449" t="s">
        <v>71</v>
      </c>
      <c r="E5817" s="451">
        <v>0.42699999999999999</v>
      </c>
    </row>
    <row r="5818" spans="1:5" x14ac:dyDescent="0.25">
      <c r="A5818" s="439"/>
      <c r="B5818" s="449">
        <v>106056</v>
      </c>
      <c r="C5818" s="439" t="s">
        <v>13806</v>
      </c>
      <c r="D5818" s="449" t="s">
        <v>71</v>
      </c>
      <c r="E5818" s="451">
        <v>0.14510000000000001</v>
      </c>
    </row>
    <row r="5819" spans="1:5" x14ac:dyDescent="0.25">
      <c r="A5819" s="439"/>
      <c r="B5819" s="449">
        <v>106057</v>
      </c>
      <c r="C5819" s="439" t="s">
        <v>13807</v>
      </c>
      <c r="D5819" s="449" t="s">
        <v>71</v>
      </c>
      <c r="E5819" s="451">
        <v>0.12909999999999999</v>
      </c>
    </row>
    <row r="5820" spans="1:5" x14ac:dyDescent="0.25">
      <c r="A5820" s="439"/>
      <c r="B5820" s="449">
        <v>104690</v>
      </c>
      <c r="C5820" s="439" t="s">
        <v>13808</v>
      </c>
      <c r="D5820" s="449" t="s">
        <v>71</v>
      </c>
      <c r="E5820" s="451">
        <v>0.1158</v>
      </c>
    </row>
    <row r="5821" spans="1:5" x14ac:dyDescent="0.25">
      <c r="A5821" s="439"/>
      <c r="B5821" s="449">
        <v>101958</v>
      </c>
      <c r="C5821" s="439" t="s">
        <v>13809</v>
      </c>
      <c r="D5821" s="449" t="s">
        <v>71</v>
      </c>
      <c r="E5821" s="451">
        <v>0.109</v>
      </c>
    </row>
    <row r="5822" spans="1:5" x14ac:dyDescent="0.25">
      <c r="A5822" s="439"/>
      <c r="B5822" s="449">
        <v>106065</v>
      </c>
      <c r="C5822" s="439" t="s">
        <v>13810</v>
      </c>
      <c r="D5822" s="449" t="s">
        <v>71</v>
      </c>
      <c r="E5822" s="451">
        <v>0.1045</v>
      </c>
    </row>
    <row r="5823" spans="1:5" x14ac:dyDescent="0.25">
      <c r="A5823" s="439"/>
      <c r="B5823" s="449">
        <v>101959</v>
      </c>
      <c r="C5823" s="439" t="s">
        <v>13811</v>
      </c>
      <c r="D5823" s="449" t="s">
        <v>71</v>
      </c>
      <c r="E5823" s="451">
        <v>0.1419</v>
      </c>
    </row>
    <row r="5824" spans="1:5" x14ac:dyDescent="0.25">
      <c r="A5824" s="439"/>
      <c r="B5824" s="449">
        <v>101960</v>
      </c>
      <c r="C5824" s="439" t="s">
        <v>13812</v>
      </c>
      <c r="D5824" s="449" t="s">
        <v>71</v>
      </c>
      <c r="E5824" s="451">
        <v>0.11940000000000001</v>
      </c>
    </row>
    <row r="5825" spans="1:5" x14ac:dyDescent="0.25">
      <c r="A5825" s="439"/>
      <c r="B5825" s="449">
        <v>106058</v>
      </c>
      <c r="C5825" s="439" t="s">
        <v>13813</v>
      </c>
      <c r="D5825" s="449" t="s">
        <v>71</v>
      </c>
      <c r="E5825" s="451">
        <v>0.10390000000000001</v>
      </c>
    </row>
    <row r="5826" spans="1:5" x14ac:dyDescent="0.25">
      <c r="A5826" s="439"/>
      <c r="B5826" s="449">
        <v>101962</v>
      </c>
      <c r="C5826" s="439" t="s">
        <v>13814</v>
      </c>
      <c r="D5826" s="449" t="s">
        <v>71</v>
      </c>
      <c r="E5826" s="451">
        <v>0.10290000000000001</v>
      </c>
    </row>
    <row r="5827" spans="1:5" x14ac:dyDescent="0.25">
      <c r="A5827" s="439"/>
      <c r="B5827" s="449">
        <v>106066</v>
      </c>
      <c r="C5827" s="439" t="s">
        <v>13815</v>
      </c>
      <c r="D5827" s="449" t="s">
        <v>71</v>
      </c>
      <c r="E5827" s="451">
        <v>9.7100000000000006E-2</v>
      </c>
    </row>
    <row r="5828" spans="1:5" x14ac:dyDescent="0.25">
      <c r="A5828" s="439"/>
      <c r="B5828" s="449">
        <v>106048</v>
      </c>
      <c r="C5828" s="439" t="s">
        <v>13816</v>
      </c>
      <c r="D5828" s="449" t="s">
        <v>71</v>
      </c>
      <c r="E5828" s="451">
        <v>0.15809999999999999</v>
      </c>
    </row>
    <row r="5829" spans="1:5" x14ac:dyDescent="0.25">
      <c r="A5829" s="439"/>
      <c r="B5829" s="449">
        <v>106049</v>
      </c>
      <c r="C5829" s="439" t="s">
        <v>13817</v>
      </c>
      <c r="D5829" s="449" t="s">
        <v>71</v>
      </c>
      <c r="E5829" s="451">
        <v>0.13880000000000001</v>
      </c>
    </row>
    <row r="5830" spans="1:5" x14ac:dyDescent="0.25">
      <c r="A5830" s="439"/>
      <c r="B5830" s="449">
        <v>106050</v>
      </c>
      <c r="C5830" s="439" t="s">
        <v>13818</v>
      </c>
      <c r="D5830" s="449" t="s">
        <v>71</v>
      </c>
      <c r="E5830" s="451">
        <v>0.13320000000000001</v>
      </c>
    </row>
    <row r="5831" spans="1:5" x14ac:dyDescent="0.25">
      <c r="A5831" s="439"/>
      <c r="B5831" s="449">
        <v>106051</v>
      </c>
      <c r="C5831" s="439" t="s">
        <v>13819</v>
      </c>
      <c r="D5831" s="449" t="s">
        <v>71</v>
      </c>
      <c r="E5831" s="451">
        <v>0.1226</v>
      </c>
    </row>
    <row r="5832" spans="1:5" x14ac:dyDescent="0.25">
      <c r="A5832" s="439"/>
      <c r="B5832" s="449">
        <v>106063</v>
      </c>
      <c r="C5832" s="439" t="s">
        <v>13820</v>
      </c>
      <c r="D5832" s="449" t="s">
        <v>71</v>
      </c>
      <c r="E5832" s="451">
        <v>0.1167</v>
      </c>
    </row>
    <row r="5833" spans="1:5" x14ac:dyDescent="0.25">
      <c r="A5833" s="439"/>
      <c r="B5833" s="449">
        <v>106052</v>
      </c>
      <c r="C5833" s="439" t="s">
        <v>13821</v>
      </c>
      <c r="D5833" s="449" t="s">
        <v>71</v>
      </c>
      <c r="E5833" s="451">
        <v>0.1439</v>
      </c>
    </row>
    <row r="5834" spans="1:5" x14ac:dyDescent="0.25">
      <c r="A5834" s="439"/>
      <c r="B5834" s="449">
        <v>106053</v>
      </c>
      <c r="C5834" s="439" t="s">
        <v>13822</v>
      </c>
      <c r="D5834" s="449" t="s">
        <v>71</v>
      </c>
      <c r="E5834" s="451">
        <v>0.11700000000000001</v>
      </c>
    </row>
    <row r="5835" spans="1:5" x14ac:dyDescent="0.25">
      <c r="A5835" s="439"/>
      <c r="B5835" s="449">
        <v>106054</v>
      </c>
      <c r="C5835" s="439" t="s">
        <v>13823</v>
      </c>
      <c r="D5835" s="449" t="s">
        <v>71</v>
      </c>
      <c r="E5835" s="451">
        <v>0.1082</v>
      </c>
    </row>
    <row r="5836" spans="1:5" x14ac:dyDescent="0.25">
      <c r="A5836" s="439"/>
      <c r="B5836" s="449">
        <v>106055</v>
      </c>
      <c r="C5836" s="439" t="s">
        <v>13824</v>
      </c>
      <c r="D5836" s="449" t="s">
        <v>71</v>
      </c>
      <c r="E5836" s="451">
        <v>0.1065</v>
      </c>
    </row>
    <row r="5837" spans="1:5" x14ac:dyDescent="0.25">
      <c r="A5837" s="439"/>
      <c r="B5837" s="449">
        <v>106064</v>
      </c>
      <c r="C5837" s="439" t="s">
        <v>13825</v>
      </c>
      <c r="D5837" s="449" t="s">
        <v>71</v>
      </c>
      <c r="E5837" s="451">
        <v>9.9699999999999997E-2</v>
      </c>
    </row>
    <row r="5838" spans="1:5" x14ac:dyDescent="0.25">
      <c r="A5838" s="439"/>
      <c r="B5838" s="449">
        <v>106067</v>
      </c>
      <c r="C5838" s="439" t="s">
        <v>13826</v>
      </c>
      <c r="D5838" s="449" t="s">
        <v>71</v>
      </c>
      <c r="E5838" s="451">
        <v>0.1757</v>
      </c>
    </row>
    <row r="5839" spans="1:5" x14ac:dyDescent="0.25">
      <c r="A5839" s="439"/>
      <c r="B5839" s="449">
        <v>106070</v>
      </c>
      <c r="C5839" s="439" t="s">
        <v>13827</v>
      </c>
      <c r="D5839" s="449" t="s">
        <v>71</v>
      </c>
      <c r="E5839" s="451">
        <v>0.15290000000000001</v>
      </c>
    </row>
    <row r="5840" spans="1:5" x14ac:dyDescent="0.25">
      <c r="A5840" s="439"/>
      <c r="B5840" s="449">
        <v>106071</v>
      </c>
      <c r="C5840" s="439" t="s">
        <v>13828</v>
      </c>
      <c r="D5840" s="449" t="s">
        <v>71</v>
      </c>
      <c r="E5840" s="451">
        <v>0.13800000000000001</v>
      </c>
    </row>
    <row r="5841" spans="1:5" x14ac:dyDescent="0.25">
      <c r="A5841" s="439"/>
      <c r="B5841" s="449">
        <v>106072</v>
      </c>
      <c r="C5841" s="439" t="s">
        <v>13829</v>
      </c>
      <c r="D5841" s="449" t="s">
        <v>71</v>
      </c>
      <c r="E5841" s="451">
        <v>0.13919999999999999</v>
      </c>
    </row>
    <row r="5842" spans="1:5" x14ac:dyDescent="0.25">
      <c r="A5842" s="439"/>
      <c r="B5842" s="449">
        <v>106073</v>
      </c>
      <c r="C5842" s="439" t="s">
        <v>13830</v>
      </c>
      <c r="D5842" s="449" t="s">
        <v>71</v>
      </c>
      <c r="E5842" s="451">
        <v>0.1211</v>
      </c>
    </row>
    <row r="5843" spans="1:5" x14ac:dyDescent="0.25">
      <c r="A5843" s="439"/>
      <c r="B5843" s="449">
        <v>106068</v>
      </c>
      <c r="C5843" s="439" t="s">
        <v>13831</v>
      </c>
      <c r="D5843" s="449" t="s">
        <v>71</v>
      </c>
      <c r="E5843" s="451">
        <v>0.19750000000000001</v>
      </c>
    </row>
    <row r="5844" spans="1:5" x14ac:dyDescent="0.25">
      <c r="A5844" s="439"/>
      <c r="B5844" s="449">
        <v>106069</v>
      </c>
      <c r="C5844" s="439" t="s">
        <v>13832</v>
      </c>
      <c r="D5844" s="449" t="s">
        <v>71</v>
      </c>
      <c r="E5844" s="451">
        <v>0.17399999999999999</v>
      </c>
    </row>
    <row r="5845" spans="1:5" x14ac:dyDescent="0.25">
      <c r="A5845" s="439"/>
      <c r="B5845" s="449">
        <v>106074</v>
      </c>
      <c r="C5845" s="439" t="s">
        <v>13833</v>
      </c>
      <c r="D5845" s="449" t="s">
        <v>71</v>
      </c>
      <c r="E5845" s="451">
        <v>0.15939999999999999</v>
      </c>
    </row>
    <row r="5846" spans="1:5" x14ac:dyDescent="0.25">
      <c r="A5846" s="439"/>
      <c r="B5846" s="449">
        <v>106075</v>
      </c>
      <c r="C5846" s="439" t="s">
        <v>13834</v>
      </c>
      <c r="D5846" s="449" t="s">
        <v>71</v>
      </c>
      <c r="E5846" s="451">
        <v>0.1517</v>
      </c>
    </row>
    <row r="5847" spans="1:5" x14ac:dyDescent="0.25">
      <c r="A5847" s="439"/>
      <c r="B5847" s="449">
        <v>106076</v>
      </c>
      <c r="C5847" s="439" t="s">
        <v>13835</v>
      </c>
      <c r="D5847" s="449" t="s">
        <v>71</v>
      </c>
      <c r="E5847" s="451">
        <v>0.1328</v>
      </c>
    </row>
    <row r="5848" spans="1:5" x14ac:dyDescent="0.25">
      <c r="A5848" s="439"/>
      <c r="B5848" s="449">
        <v>101964</v>
      </c>
      <c r="C5848" s="439" t="s">
        <v>13146</v>
      </c>
      <c r="D5848" s="449" t="s">
        <v>71</v>
      </c>
      <c r="E5848" s="451">
        <v>0.22489999999999999</v>
      </c>
    </row>
    <row r="5849" spans="1:5" x14ac:dyDescent="0.25">
      <c r="A5849" s="439"/>
      <c r="B5849" s="449">
        <v>106059</v>
      </c>
      <c r="C5849" s="439" t="s">
        <v>13147</v>
      </c>
      <c r="D5849" s="449" t="s">
        <v>71</v>
      </c>
      <c r="E5849" s="451">
        <v>0.20349999999999999</v>
      </c>
    </row>
    <row r="5850" spans="1:5" x14ac:dyDescent="0.25">
      <c r="A5850" s="439"/>
      <c r="B5850" s="449">
        <v>106060</v>
      </c>
      <c r="C5850" s="439" t="s">
        <v>13148</v>
      </c>
      <c r="D5850" s="449" t="s">
        <v>71</v>
      </c>
      <c r="E5850" s="451">
        <v>0.18360000000000001</v>
      </c>
    </row>
    <row r="5851" spans="1:5" x14ac:dyDescent="0.25">
      <c r="A5851" s="439"/>
      <c r="B5851" s="449">
        <v>101963</v>
      </c>
      <c r="C5851" s="439" t="s">
        <v>13149</v>
      </c>
      <c r="D5851" s="449" t="s">
        <v>71</v>
      </c>
      <c r="E5851" s="451">
        <v>0.21010000000000001</v>
      </c>
    </row>
    <row r="5852" spans="1:5" x14ac:dyDescent="0.25">
      <c r="A5852" s="439"/>
      <c r="B5852" s="449">
        <v>101947</v>
      </c>
      <c r="C5852" s="439" t="s">
        <v>13836</v>
      </c>
      <c r="D5852" s="449" t="s">
        <v>71</v>
      </c>
      <c r="E5852" s="451">
        <v>0.19969999999999999</v>
      </c>
    </row>
    <row r="5853" spans="1:5" x14ac:dyDescent="0.25">
      <c r="A5853" s="439"/>
      <c r="B5853" s="449">
        <v>101948</v>
      </c>
      <c r="C5853" s="439" t="s">
        <v>13837</v>
      </c>
      <c r="D5853" s="449" t="s">
        <v>71</v>
      </c>
      <c r="E5853" s="451">
        <v>0.16769999999999999</v>
      </c>
    </row>
    <row r="5854" spans="1:5" x14ac:dyDescent="0.25">
      <c r="A5854" s="439"/>
      <c r="B5854" s="449">
        <v>101949</v>
      </c>
      <c r="C5854" s="439" t="s">
        <v>13838</v>
      </c>
      <c r="D5854" s="449" t="s">
        <v>71</v>
      </c>
      <c r="E5854" s="451">
        <v>0.15409999999999999</v>
      </c>
    </row>
    <row r="5855" spans="1:5" x14ac:dyDescent="0.25">
      <c r="A5855" s="439"/>
      <c r="B5855" s="449">
        <v>101950</v>
      </c>
      <c r="C5855" s="439" t="s">
        <v>13839</v>
      </c>
      <c r="D5855" s="449" t="s">
        <v>71</v>
      </c>
      <c r="E5855" s="451">
        <v>0.13850000000000001</v>
      </c>
    </row>
    <row r="5856" spans="1:5" x14ac:dyDescent="0.25">
      <c r="A5856" s="439"/>
      <c r="B5856" s="449">
        <v>106061</v>
      </c>
      <c r="C5856" s="439" t="s">
        <v>13840</v>
      </c>
      <c r="D5856" s="449" t="s">
        <v>71</v>
      </c>
      <c r="E5856" s="451">
        <v>0.11899999999999999</v>
      </c>
    </row>
    <row r="5857" spans="1:5" x14ac:dyDescent="0.25">
      <c r="A5857" s="439"/>
      <c r="B5857" s="449">
        <v>101951</v>
      </c>
      <c r="C5857" s="439" t="s">
        <v>13841</v>
      </c>
      <c r="D5857" s="449" t="s">
        <v>71</v>
      </c>
      <c r="E5857" s="451">
        <v>0.17960000000000001</v>
      </c>
    </row>
    <row r="5858" spans="1:5" x14ac:dyDescent="0.25">
      <c r="A5858" s="439"/>
      <c r="B5858" s="449">
        <v>101952</v>
      </c>
      <c r="C5858" s="439" t="s">
        <v>13842</v>
      </c>
      <c r="D5858" s="449" t="s">
        <v>71</v>
      </c>
      <c r="E5858" s="451">
        <v>0.14299999999999999</v>
      </c>
    </row>
    <row r="5859" spans="1:5" x14ac:dyDescent="0.25">
      <c r="A5859" s="439"/>
      <c r="B5859" s="449">
        <v>101953</v>
      </c>
      <c r="C5859" s="439" t="s">
        <v>13843</v>
      </c>
      <c r="D5859" s="449" t="s">
        <v>71</v>
      </c>
      <c r="E5859" s="451">
        <v>0.1288</v>
      </c>
    </row>
    <row r="5860" spans="1:5" x14ac:dyDescent="0.25">
      <c r="A5860" s="439"/>
      <c r="B5860" s="449">
        <v>101954</v>
      </c>
      <c r="C5860" s="439" t="s">
        <v>13844</v>
      </c>
      <c r="D5860" s="449" t="s">
        <v>71</v>
      </c>
      <c r="E5860" s="451">
        <v>0.1183</v>
      </c>
    </row>
    <row r="5861" spans="1:5" x14ac:dyDescent="0.25">
      <c r="A5861" s="439"/>
      <c r="B5861" s="449">
        <v>106062</v>
      </c>
      <c r="C5861" s="439" t="s">
        <v>13845</v>
      </c>
      <c r="D5861" s="449" t="s">
        <v>71</v>
      </c>
      <c r="E5861" s="451">
        <v>0.1045</v>
      </c>
    </row>
    <row r="5862" spans="1:5" x14ac:dyDescent="0.25">
      <c r="A5862" s="439"/>
      <c r="B5862" s="449">
        <v>100323</v>
      </c>
      <c r="C5862" s="439" t="s">
        <v>1596</v>
      </c>
      <c r="D5862" s="449" t="s">
        <v>84</v>
      </c>
      <c r="E5862" s="451">
        <v>0.34339999999999998</v>
      </c>
    </row>
    <row r="5863" spans="1:5" x14ac:dyDescent="0.25">
      <c r="A5863" s="439"/>
      <c r="B5863" s="449">
        <v>100324</v>
      </c>
      <c r="C5863" s="439" t="s">
        <v>1597</v>
      </c>
      <c r="D5863" s="449" t="s">
        <v>84</v>
      </c>
      <c r="E5863" s="451">
        <v>0.3387</v>
      </c>
    </row>
    <row r="5864" spans="1:5" x14ac:dyDescent="0.25">
      <c r="A5864" s="439"/>
      <c r="B5864" s="449">
        <v>96624</v>
      </c>
      <c r="C5864" s="439" t="s">
        <v>1578</v>
      </c>
      <c r="D5864" s="449" t="s">
        <v>84</v>
      </c>
      <c r="E5864" s="451">
        <v>0.3382</v>
      </c>
    </row>
    <row r="5865" spans="1:5" x14ac:dyDescent="0.25">
      <c r="A5865" s="439"/>
      <c r="B5865" s="449">
        <v>100322</v>
      </c>
      <c r="C5865" s="439" t="s">
        <v>1595</v>
      </c>
      <c r="D5865" s="449" t="s">
        <v>84</v>
      </c>
      <c r="E5865" s="451">
        <v>0.35220000000000001</v>
      </c>
    </row>
    <row r="5866" spans="1:5" x14ac:dyDescent="0.25">
      <c r="A5866" s="439"/>
      <c r="B5866" s="449">
        <v>96623</v>
      </c>
      <c r="C5866" s="439" t="s">
        <v>1577</v>
      </c>
      <c r="D5866" s="449" t="s">
        <v>84</v>
      </c>
      <c r="E5866" s="451">
        <v>0.38800000000000001</v>
      </c>
    </row>
    <row r="5867" spans="1:5" x14ac:dyDescent="0.25">
      <c r="A5867" s="439"/>
      <c r="B5867" s="449">
        <v>96622</v>
      </c>
      <c r="C5867" s="439" t="s">
        <v>1576</v>
      </c>
      <c r="D5867" s="449" t="s">
        <v>84</v>
      </c>
      <c r="E5867" s="451">
        <v>0.35049999999999998</v>
      </c>
    </row>
    <row r="5868" spans="1:5" x14ac:dyDescent="0.25">
      <c r="A5868" s="439"/>
      <c r="B5868" s="449">
        <v>96621</v>
      </c>
      <c r="C5868" s="439" t="s">
        <v>1575</v>
      </c>
      <c r="D5868" s="449" t="s">
        <v>84</v>
      </c>
      <c r="E5868" s="451">
        <v>0.39240000000000003</v>
      </c>
    </row>
    <row r="5869" spans="1:5" x14ac:dyDescent="0.25">
      <c r="A5869" s="439"/>
      <c r="B5869" s="449">
        <v>96617</v>
      </c>
      <c r="C5869" s="439" t="s">
        <v>1572</v>
      </c>
      <c r="D5869" s="449" t="s">
        <v>71</v>
      </c>
      <c r="E5869" s="451">
        <v>0.45939999999999998</v>
      </c>
    </row>
    <row r="5870" spans="1:5" x14ac:dyDescent="0.25">
      <c r="A5870" s="439"/>
      <c r="B5870" s="449">
        <v>96619</v>
      </c>
      <c r="C5870" s="439" t="s">
        <v>1573</v>
      </c>
      <c r="D5870" s="449" t="s">
        <v>71</v>
      </c>
      <c r="E5870" s="451">
        <v>0.45069999999999999</v>
      </c>
    </row>
    <row r="5871" spans="1:5" x14ac:dyDescent="0.25">
      <c r="A5871" s="439"/>
      <c r="B5871" s="449">
        <v>96616</v>
      </c>
      <c r="C5871" s="439" t="s">
        <v>1571</v>
      </c>
      <c r="D5871" s="449" t="s">
        <v>84</v>
      </c>
      <c r="E5871" s="451">
        <v>0.45079999999999998</v>
      </c>
    </row>
    <row r="5872" spans="1:5" x14ac:dyDescent="0.25">
      <c r="A5872" s="439"/>
      <c r="B5872" s="449">
        <v>95240</v>
      </c>
      <c r="C5872" s="439" t="s">
        <v>1569</v>
      </c>
      <c r="D5872" s="449" t="s">
        <v>71</v>
      </c>
      <c r="E5872" s="451">
        <v>0.43740000000000001</v>
      </c>
    </row>
    <row r="5873" spans="1:5" x14ac:dyDescent="0.25">
      <c r="A5873" s="439"/>
      <c r="B5873" s="449">
        <v>95241</v>
      </c>
      <c r="C5873" s="439" t="s">
        <v>1570</v>
      </c>
      <c r="D5873" s="449" t="s">
        <v>71</v>
      </c>
      <c r="E5873" s="451">
        <v>0.40620000000000001</v>
      </c>
    </row>
    <row r="5874" spans="1:5" x14ac:dyDescent="0.25">
      <c r="A5874" s="439"/>
      <c r="B5874" s="449">
        <v>96620</v>
      </c>
      <c r="C5874" s="439" t="s">
        <v>1574</v>
      </c>
      <c r="D5874" s="449" t="s">
        <v>84</v>
      </c>
      <c r="E5874" s="451">
        <v>0.40629999999999999</v>
      </c>
    </row>
    <row r="5875" spans="1:5" x14ac:dyDescent="0.25">
      <c r="A5875" s="439"/>
      <c r="B5875" s="449">
        <v>104043</v>
      </c>
      <c r="C5875" s="439" t="s">
        <v>3773</v>
      </c>
      <c r="D5875" s="449" t="s">
        <v>60</v>
      </c>
      <c r="E5875" s="451">
        <v>0.33429999999999999</v>
      </c>
    </row>
    <row r="5876" spans="1:5" x14ac:dyDescent="0.25">
      <c r="A5876" s="439"/>
      <c r="B5876" s="449">
        <v>104044</v>
      </c>
      <c r="C5876" s="439" t="s">
        <v>3774</v>
      </c>
      <c r="D5876" s="449" t="s">
        <v>60</v>
      </c>
      <c r="E5876" s="451">
        <v>0.3846</v>
      </c>
    </row>
    <row r="5877" spans="1:5" x14ac:dyDescent="0.25">
      <c r="A5877" s="439"/>
      <c r="B5877" s="449">
        <v>104045</v>
      </c>
      <c r="C5877" s="439" t="s">
        <v>3775</v>
      </c>
      <c r="D5877" s="449" t="s">
        <v>60</v>
      </c>
      <c r="E5877" s="451">
        <v>0.25869999999999999</v>
      </c>
    </row>
    <row r="5878" spans="1:5" x14ac:dyDescent="0.25">
      <c r="A5878" s="439"/>
      <c r="B5878" s="449">
        <v>104049</v>
      </c>
      <c r="C5878" s="439" t="s">
        <v>3779</v>
      </c>
      <c r="D5878" s="449" t="s">
        <v>60</v>
      </c>
      <c r="E5878" s="451">
        <v>0.75370000000000004</v>
      </c>
    </row>
    <row r="5879" spans="1:5" x14ac:dyDescent="0.25">
      <c r="A5879" s="439"/>
      <c r="B5879" s="449">
        <v>104050</v>
      </c>
      <c r="C5879" s="439" t="s">
        <v>3780</v>
      </c>
      <c r="D5879" s="449" t="s">
        <v>60</v>
      </c>
      <c r="E5879" s="451">
        <v>0.66710000000000003</v>
      </c>
    </row>
    <row r="5880" spans="1:5" x14ac:dyDescent="0.25">
      <c r="A5880" s="439"/>
      <c r="B5880" s="449">
        <v>104084</v>
      </c>
      <c r="C5880" s="439" t="s">
        <v>3799</v>
      </c>
      <c r="D5880" s="449" t="s">
        <v>60</v>
      </c>
      <c r="E5880" s="451">
        <v>3.8100000000000002E-2</v>
      </c>
    </row>
    <row r="5881" spans="1:5" x14ac:dyDescent="0.25">
      <c r="A5881" s="439"/>
      <c r="B5881" s="449">
        <v>104035</v>
      </c>
      <c r="C5881" s="439" t="s">
        <v>3770</v>
      </c>
      <c r="D5881" s="449" t="s">
        <v>60</v>
      </c>
      <c r="E5881" s="451">
        <v>0.39360000000000001</v>
      </c>
    </row>
    <row r="5882" spans="1:5" x14ac:dyDescent="0.25">
      <c r="A5882" s="439"/>
      <c r="B5882" s="449">
        <v>104036</v>
      </c>
      <c r="C5882" s="439" t="s">
        <v>3771</v>
      </c>
      <c r="D5882" s="449" t="s">
        <v>60</v>
      </c>
      <c r="E5882" s="451">
        <v>0.3957</v>
      </c>
    </row>
    <row r="5883" spans="1:5" x14ac:dyDescent="0.25">
      <c r="A5883" s="439"/>
      <c r="B5883" s="449">
        <v>104034</v>
      </c>
      <c r="C5883" s="439" t="s">
        <v>3769</v>
      </c>
      <c r="D5883" s="449" t="s">
        <v>60</v>
      </c>
      <c r="E5883" s="451">
        <v>0.27129999999999999</v>
      </c>
    </row>
    <row r="5884" spans="1:5" x14ac:dyDescent="0.25">
      <c r="A5884" s="439"/>
      <c r="B5884" s="449">
        <v>104031</v>
      </c>
      <c r="C5884" s="439" t="s">
        <v>3766</v>
      </c>
      <c r="D5884" s="449" t="s">
        <v>60</v>
      </c>
      <c r="E5884" s="451">
        <v>0.40029999999999999</v>
      </c>
    </row>
    <row r="5885" spans="1:5" x14ac:dyDescent="0.25">
      <c r="A5885" s="439"/>
      <c r="B5885" s="449">
        <v>104032</v>
      </c>
      <c r="C5885" s="439" t="s">
        <v>3767</v>
      </c>
      <c r="D5885" s="449" t="s">
        <v>60</v>
      </c>
      <c r="E5885" s="451">
        <v>0.31609999999999999</v>
      </c>
    </row>
    <row r="5886" spans="1:5" x14ac:dyDescent="0.25">
      <c r="A5886" s="439"/>
      <c r="B5886" s="449">
        <v>104033</v>
      </c>
      <c r="C5886" s="439" t="s">
        <v>3768</v>
      </c>
      <c r="D5886" s="449" t="s">
        <v>60</v>
      </c>
      <c r="E5886" s="451">
        <v>0.35560000000000003</v>
      </c>
    </row>
    <row r="5887" spans="1:5" x14ac:dyDescent="0.25">
      <c r="A5887" s="439"/>
      <c r="B5887" s="449">
        <v>104051</v>
      </c>
      <c r="C5887" s="439" t="s">
        <v>3781</v>
      </c>
      <c r="D5887" s="449" t="s">
        <v>60</v>
      </c>
      <c r="E5887" s="451">
        <v>0.35870000000000002</v>
      </c>
    </row>
    <row r="5888" spans="1:5" x14ac:dyDescent="0.25">
      <c r="A5888" s="439"/>
      <c r="B5888" s="449">
        <v>104052</v>
      </c>
      <c r="C5888" s="439" t="s">
        <v>3782</v>
      </c>
      <c r="D5888" s="449" t="s">
        <v>60</v>
      </c>
      <c r="E5888" s="451">
        <v>0.3473</v>
      </c>
    </row>
    <row r="5889" spans="1:5" x14ac:dyDescent="0.25">
      <c r="A5889" s="439"/>
      <c r="B5889" s="449">
        <v>104046</v>
      </c>
      <c r="C5889" s="439" t="s">
        <v>3776</v>
      </c>
      <c r="D5889" s="449" t="s">
        <v>60</v>
      </c>
      <c r="E5889" s="451">
        <v>0.35499999999999998</v>
      </c>
    </row>
    <row r="5890" spans="1:5" x14ac:dyDescent="0.25">
      <c r="A5890" s="439"/>
      <c r="B5890" s="449">
        <v>104047</v>
      </c>
      <c r="C5890" s="439" t="s">
        <v>3777</v>
      </c>
      <c r="D5890" s="449" t="s">
        <v>60</v>
      </c>
      <c r="E5890" s="451">
        <v>0.36359999999999998</v>
      </c>
    </row>
    <row r="5891" spans="1:5" x14ac:dyDescent="0.25">
      <c r="A5891" s="439"/>
      <c r="B5891" s="449">
        <v>104048</v>
      </c>
      <c r="C5891" s="439" t="s">
        <v>3778</v>
      </c>
      <c r="D5891" s="449" t="s">
        <v>60</v>
      </c>
      <c r="E5891" s="451">
        <v>0.2666</v>
      </c>
    </row>
    <row r="5892" spans="1:5" x14ac:dyDescent="0.25">
      <c r="A5892" s="439"/>
      <c r="B5892" s="449">
        <v>104063</v>
      </c>
      <c r="C5892" s="439" t="s">
        <v>3792</v>
      </c>
      <c r="D5892" s="449" t="s">
        <v>60</v>
      </c>
      <c r="E5892" s="451">
        <v>8.7900000000000006E-2</v>
      </c>
    </row>
    <row r="5893" spans="1:5" x14ac:dyDescent="0.25">
      <c r="A5893" s="439"/>
      <c r="B5893" s="449">
        <v>104065</v>
      </c>
      <c r="C5893" s="439" t="s">
        <v>3794</v>
      </c>
      <c r="D5893" s="449" t="s">
        <v>60</v>
      </c>
      <c r="E5893" s="451">
        <v>4.1799999999999997E-2</v>
      </c>
    </row>
    <row r="5894" spans="1:5" x14ac:dyDescent="0.25">
      <c r="A5894" s="439"/>
      <c r="B5894" s="449">
        <v>104062</v>
      </c>
      <c r="C5894" s="439" t="s">
        <v>3791</v>
      </c>
      <c r="D5894" s="449" t="s">
        <v>60</v>
      </c>
      <c r="E5894" s="451">
        <v>8.3400000000000002E-2</v>
      </c>
    </row>
    <row r="5895" spans="1:5" x14ac:dyDescent="0.25">
      <c r="A5895" s="439"/>
      <c r="B5895" s="449">
        <v>104064</v>
      </c>
      <c r="C5895" s="439" t="s">
        <v>3793</v>
      </c>
      <c r="D5895" s="449" t="s">
        <v>60</v>
      </c>
      <c r="E5895" s="451">
        <v>3.5299999999999998E-2</v>
      </c>
    </row>
    <row r="5896" spans="1:5" x14ac:dyDescent="0.25">
      <c r="A5896" s="439"/>
      <c r="B5896" s="449">
        <v>104059</v>
      </c>
      <c r="C5896" s="439" t="s">
        <v>3788</v>
      </c>
      <c r="D5896" s="449" t="s">
        <v>60</v>
      </c>
      <c r="E5896" s="451">
        <v>0.46910000000000002</v>
      </c>
    </row>
    <row r="5897" spans="1:5" x14ac:dyDescent="0.25">
      <c r="A5897" s="439"/>
      <c r="B5897" s="449">
        <v>104058</v>
      </c>
      <c r="C5897" s="439" t="s">
        <v>3787</v>
      </c>
      <c r="D5897" s="449" t="s">
        <v>60</v>
      </c>
      <c r="E5897" s="451">
        <v>0.73599999999999999</v>
      </c>
    </row>
    <row r="5898" spans="1:5" x14ac:dyDescent="0.25">
      <c r="A5898" s="439"/>
      <c r="B5898" s="449">
        <v>104082</v>
      </c>
      <c r="C5898" s="439" t="s">
        <v>3797</v>
      </c>
      <c r="D5898" s="449" t="s">
        <v>60</v>
      </c>
      <c r="E5898" s="451">
        <v>0.1026</v>
      </c>
    </row>
    <row r="5899" spans="1:5" x14ac:dyDescent="0.25">
      <c r="A5899" s="439"/>
      <c r="B5899" s="449">
        <v>104083</v>
      </c>
      <c r="C5899" s="439" t="s">
        <v>3798</v>
      </c>
      <c r="D5899" s="449" t="s">
        <v>60</v>
      </c>
      <c r="E5899" s="451">
        <v>4.3700000000000003E-2</v>
      </c>
    </row>
    <row r="5900" spans="1:5" x14ac:dyDescent="0.25">
      <c r="A5900" s="439"/>
      <c r="B5900" s="449">
        <v>104056</v>
      </c>
      <c r="C5900" s="439" t="s">
        <v>3786</v>
      </c>
      <c r="D5900" s="449" t="s">
        <v>60</v>
      </c>
      <c r="E5900" s="451">
        <v>0.10100000000000001</v>
      </c>
    </row>
    <row r="5901" spans="1:5" x14ac:dyDescent="0.25">
      <c r="A5901" s="439"/>
      <c r="B5901" s="449">
        <v>104055</v>
      </c>
      <c r="C5901" s="439" t="s">
        <v>3785</v>
      </c>
      <c r="D5901" s="449" t="s">
        <v>60</v>
      </c>
      <c r="E5901" s="451">
        <v>0.14030000000000001</v>
      </c>
    </row>
    <row r="5902" spans="1:5" x14ac:dyDescent="0.25">
      <c r="A5902" s="439"/>
      <c r="B5902" s="449">
        <v>104076</v>
      </c>
      <c r="C5902" s="439" t="s">
        <v>3796</v>
      </c>
      <c r="D5902" s="449" t="s">
        <v>60</v>
      </c>
      <c r="E5902" s="451">
        <v>0.21310000000000001</v>
      </c>
    </row>
    <row r="5903" spans="1:5" x14ac:dyDescent="0.25">
      <c r="A5903" s="439"/>
      <c r="B5903" s="449">
        <v>104060</v>
      </c>
      <c r="C5903" s="439" t="s">
        <v>3789</v>
      </c>
      <c r="D5903" s="449" t="s">
        <v>73</v>
      </c>
      <c r="E5903" s="451">
        <v>0.31979999999999997</v>
      </c>
    </row>
    <row r="5904" spans="1:5" x14ac:dyDescent="0.25">
      <c r="A5904" s="439"/>
      <c r="B5904" s="449">
        <v>104061</v>
      </c>
      <c r="C5904" s="439" t="s">
        <v>3790</v>
      </c>
      <c r="D5904" s="449" t="s">
        <v>73</v>
      </c>
      <c r="E5904" s="451">
        <v>0.26479999999999998</v>
      </c>
    </row>
    <row r="5905" spans="1:5" x14ac:dyDescent="0.25">
      <c r="A5905" s="439"/>
      <c r="B5905" s="449">
        <v>104085</v>
      </c>
      <c r="C5905" s="439" t="s">
        <v>3800</v>
      </c>
      <c r="D5905" s="449" t="s">
        <v>73</v>
      </c>
      <c r="E5905" s="451">
        <v>0.15310000000000001</v>
      </c>
    </row>
    <row r="5906" spans="1:5" x14ac:dyDescent="0.25">
      <c r="A5906" s="439"/>
      <c r="B5906" s="449">
        <v>104086</v>
      </c>
      <c r="C5906" s="439" t="s">
        <v>3801</v>
      </c>
      <c r="D5906" s="449" t="s">
        <v>73</v>
      </c>
      <c r="E5906" s="451">
        <v>9.3899999999999997E-2</v>
      </c>
    </row>
    <row r="5907" spans="1:5" x14ac:dyDescent="0.25">
      <c r="A5907" s="439"/>
      <c r="B5907" s="449">
        <v>104039</v>
      </c>
      <c r="C5907" s="439" t="s">
        <v>3772</v>
      </c>
      <c r="D5907" s="449" t="s">
        <v>60</v>
      </c>
      <c r="E5907" s="451">
        <v>0.17219999999999999</v>
      </c>
    </row>
    <row r="5908" spans="1:5" x14ac:dyDescent="0.25">
      <c r="A5908" s="439"/>
      <c r="B5908" s="449">
        <v>104072</v>
      </c>
      <c r="C5908" s="439" t="s">
        <v>3795</v>
      </c>
      <c r="D5908" s="449" t="s">
        <v>60</v>
      </c>
      <c r="E5908" s="451">
        <v>3.56E-2</v>
      </c>
    </row>
    <row r="5909" spans="1:5" x14ac:dyDescent="0.25">
      <c r="A5909" s="439"/>
      <c r="B5909" s="449">
        <v>104053</v>
      </c>
      <c r="C5909" s="439" t="s">
        <v>3783</v>
      </c>
      <c r="D5909" s="449" t="s">
        <v>60</v>
      </c>
      <c r="E5909" s="451">
        <v>0.29449999999999998</v>
      </c>
    </row>
    <row r="5910" spans="1:5" x14ac:dyDescent="0.25">
      <c r="A5910" s="439"/>
      <c r="B5910" s="449">
        <v>104054</v>
      </c>
      <c r="C5910" s="439" t="s">
        <v>3784</v>
      </c>
      <c r="D5910" s="449" t="s">
        <v>60</v>
      </c>
      <c r="E5910" s="451">
        <v>0.18790000000000001</v>
      </c>
    </row>
    <row r="5911" spans="1:5" x14ac:dyDescent="0.25">
      <c r="A5911" s="439"/>
      <c r="B5911" s="449">
        <v>99818</v>
      </c>
      <c r="C5911" s="439" t="s">
        <v>14908</v>
      </c>
      <c r="D5911" s="449" t="s">
        <v>60</v>
      </c>
      <c r="E5911" s="451">
        <v>0.62709999999999999</v>
      </c>
    </row>
    <row r="5912" spans="1:5" x14ac:dyDescent="0.25">
      <c r="A5912" s="439"/>
      <c r="B5912" s="449">
        <v>99819</v>
      </c>
      <c r="C5912" s="439" t="s">
        <v>14909</v>
      </c>
      <c r="D5912" s="449" t="s">
        <v>71</v>
      </c>
      <c r="E5912" s="451">
        <v>0.99060000000000004</v>
      </c>
    </row>
    <row r="5913" spans="1:5" x14ac:dyDescent="0.25">
      <c r="A5913" s="439"/>
      <c r="B5913" s="449">
        <v>99817</v>
      </c>
      <c r="C5913" s="439" t="s">
        <v>14910</v>
      </c>
      <c r="D5913" s="449" t="s">
        <v>60</v>
      </c>
      <c r="E5913" s="451">
        <v>0.67259999999999998</v>
      </c>
    </row>
    <row r="5914" spans="1:5" x14ac:dyDescent="0.25">
      <c r="A5914" s="439"/>
      <c r="B5914" s="449">
        <v>99815</v>
      </c>
      <c r="C5914" s="439" t="s">
        <v>14911</v>
      </c>
      <c r="D5914" s="449" t="s">
        <v>60</v>
      </c>
      <c r="E5914" s="451">
        <v>0.76570000000000005</v>
      </c>
    </row>
    <row r="5915" spans="1:5" x14ac:dyDescent="0.25">
      <c r="A5915" s="439"/>
      <c r="B5915" s="449">
        <v>99811</v>
      </c>
      <c r="C5915" s="439" t="s">
        <v>14912</v>
      </c>
      <c r="D5915" s="449" t="s">
        <v>71</v>
      </c>
      <c r="E5915" s="451">
        <v>1</v>
      </c>
    </row>
    <row r="5916" spans="1:5" x14ac:dyDescent="0.25">
      <c r="A5916" s="439"/>
      <c r="B5916" s="449">
        <v>99826</v>
      </c>
      <c r="C5916" s="439" t="s">
        <v>14913</v>
      </c>
      <c r="D5916" s="449" t="s">
        <v>71</v>
      </c>
      <c r="E5916" s="451">
        <v>0.95779999999999998</v>
      </c>
    </row>
    <row r="5917" spans="1:5" x14ac:dyDescent="0.25">
      <c r="A5917" s="439"/>
      <c r="B5917" s="449">
        <v>106170</v>
      </c>
      <c r="C5917" s="439" t="s">
        <v>14914</v>
      </c>
      <c r="D5917" s="449" t="s">
        <v>71</v>
      </c>
      <c r="E5917" s="451">
        <v>0.98970000000000002</v>
      </c>
    </row>
    <row r="5918" spans="1:5" x14ac:dyDescent="0.25">
      <c r="A5918" s="439"/>
      <c r="B5918" s="449">
        <v>99821</v>
      </c>
      <c r="C5918" s="439" t="s">
        <v>14915</v>
      </c>
      <c r="D5918" s="449" t="s">
        <v>71</v>
      </c>
      <c r="E5918" s="451">
        <v>0.85109999999999997</v>
      </c>
    </row>
    <row r="5919" spans="1:5" x14ac:dyDescent="0.25">
      <c r="A5919" s="439"/>
      <c r="B5919" s="449">
        <v>99820</v>
      </c>
      <c r="C5919" s="439" t="s">
        <v>14916</v>
      </c>
      <c r="D5919" s="449" t="s">
        <v>71</v>
      </c>
      <c r="E5919" s="451">
        <v>0.73089999999999999</v>
      </c>
    </row>
    <row r="5920" spans="1:5" x14ac:dyDescent="0.25">
      <c r="A5920" s="439"/>
      <c r="B5920" s="449">
        <v>99805</v>
      </c>
      <c r="C5920" s="439" t="s">
        <v>14917</v>
      </c>
      <c r="D5920" s="449" t="s">
        <v>71</v>
      </c>
      <c r="E5920" s="451">
        <v>0.88519999999999999</v>
      </c>
    </row>
    <row r="5921" spans="1:5" x14ac:dyDescent="0.25">
      <c r="A5921" s="439"/>
      <c r="B5921" s="449">
        <v>99803</v>
      </c>
      <c r="C5921" s="439" t="s">
        <v>14918</v>
      </c>
      <c r="D5921" s="449" t="s">
        <v>71</v>
      </c>
      <c r="E5921" s="451">
        <v>0.8458</v>
      </c>
    </row>
    <row r="5922" spans="1:5" x14ac:dyDescent="0.25">
      <c r="A5922" s="439"/>
      <c r="B5922" s="449">
        <v>99802</v>
      </c>
      <c r="C5922" s="439" t="s">
        <v>14919</v>
      </c>
      <c r="D5922" s="449" t="s">
        <v>71</v>
      </c>
      <c r="E5922" s="451">
        <v>1</v>
      </c>
    </row>
    <row r="5923" spans="1:5" x14ac:dyDescent="0.25">
      <c r="A5923" s="439"/>
      <c r="B5923" s="449">
        <v>99810</v>
      </c>
      <c r="C5923" s="439" t="s">
        <v>14920</v>
      </c>
      <c r="D5923" s="449" t="s">
        <v>71</v>
      </c>
      <c r="E5923" s="451">
        <v>0.89</v>
      </c>
    </row>
    <row r="5924" spans="1:5" x14ac:dyDescent="0.25">
      <c r="A5924" s="439"/>
      <c r="B5924" s="449">
        <v>99809</v>
      </c>
      <c r="C5924" s="439" t="s">
        <v>14921</v>
      </c>
      <c r="D5924" s="449" t="s">
        <v>71</v>
      </c>
      <c r="E5924" s="451">
        <v>0.9093</v>
      </c>
    </row>
    <row r="5925" spans="1:5" x14ac:dyDescent="0.25">
      <c r="A5925" s="439"/>
      <c r="B5925" s="449">
        <v>106166</v>
      </c>
      <c r="C5925" s="439" t="s">
        <v>14922</v>
      </c>
      <c r="D5925" s="449" t="s">
        <v>71</v>
      </c>
      <c r="E5925" s="451">
        <v>0.94930000000000003</v>
      </c>
    </row>
    <row r="5926" spans="1:5" x14ac:dyDescent="0.25">
      <c r="A5926" s="439"/>
      <c r="B5926" s="449">
        <v>99822</v>
      </c>
      <c r="C5926" s="439" t="s">
        <v>14923</v>
      </c>
      <c r="D5926" s="449" t="s">
        <v>71</v>
      </c>
      <c r="E5926" s="451">
        <v>0.93520000000000003</v>
      </c>
    </row>
    <row r="5927" spans="1:5" x14ac:dyDescent="0.25">
      <c r="A5927" s="439"/>
      <c r="B5927" s="449">
        <v>99825</v>
      </c>
      <c r="C5927" s="439" t="s">
        <v>14924</v>
      </c>
      <c r="D5927" s="449" t="s">
        <v>71</v>
      </c>
      <c r="E5927" s="451">
        <v>0.84519999999999995</v>
      </c>
    </row>
    <row r="5928" spans="1:5" x14ac:dyDescent="0.25">
      <c r="A5928" s="439"/>
      <c r="B5928" s="449">
        <v>99824</v>
      </c>
      <c r="C5928" s="439" t="s">
        <v>14925</v>
      </c>
      <c r="D5928" s="449" t="s">
        <v>71</v>
      </c>
      <c r="E5928" s="451">
        <v>0.74309999999999998</v>
      </c>
    </row>
    <row r="5929" spans="1:5" x14ac:dyDescent="0.25">
      <c r="A5929" s="439"/>
      <c r="B5929" s="449">
        <v>99823</v>
      </c>
      <c r="C5929" s="439" t="s">
        <v>14926</v>
      </c>
      <c r="D5929" s="449" t="s">
        <v>71</v>
      </c>
      <c r="E5929" s="451">
        <v>0.70979999999999999</v>
      </c>
    </row>
    <row r="5930" spans="1:5" x14ac:dyDescent="0.25">
      <c r="A5930" s="439"/>
      <c r="B5930" s="449">
        <v>99806</v>
      </c>
      <c r="C5930" s="439" t="s">
        <v>14927</v>
      </c>
      <c r="D5930" s="449" t="s">
        <v>71</v>
      </c>
      <c r="E5930" s="451">
        <v>0.78810000000000002</v>
      </c>
    </row>
    <row r="5931" spans="1:5" x14ac:dyDescent="0.25">
      <c r="A5931" s="439"/>
      <c r="B5931" s="449">
        <v>99813</v>
      </c>
      <c r="C5931" s="439" t="s">
        <v>14928</v>
      </c>
      <c r="D5931" s="449" t="s">
        <v>71</v>
      </c>
      <c r="E5931" s="451">
        <v>0.76800000000000002</v>
      </c>
    </row>
    <row r="5932" spans="1:5" x14ac:dyDescent="0.25">
      <c r="A5932" s="439"/>
      <c r="B5932" s="449">
        <v>106169</v>
      </c>
      <c r="C5932" s="439" t="s">
        <v>14929</v>
      </c>
      <c r="D5932" s="449" t="s">
        <v>60</v>
      </c>
      <c r="E5932" s="451">
        <v>0.92859999999999998</v>
      </c>
    </row>
    <row r="5933" spans="1:5" x14ac:dyDescent="0.25">
      <c r="A5933" s="439"/>
      <c r="B5933" s="449">
        <v>106167</v>
      </c>
      <c r="C5933" s="439" t="s">
        <v>14930</v>
      </c>
      <c r="D5933" s="449" t="s">
        <v>71</v>
      </c>
      <c r="E5933" s="451">
        <v>0.1429</v>
      </c>
    </row>
    <row r="5934" spans="1:5" x14ac:dyDescent="0.25">
      <c r="A5934" s="439"/>
      <c r="B5934" s="449">
        <v>106168</v>
      </c>
      <c r="C5934" s="439" t="s">
        <v>14931</v>
      </c>
      <c r="D5934" s="449" t="s">
        <v>71</v>
      </c>
      <c r="E5934" s="451">
        <v>0.9365</v>
      </c>
    </row>
    <row r="5935" spans="1:5" x14ac:dyDescent="0.25">
      <c r="A5935" s="439"/>
      <c r="B5935" s="449">
        <v>99814</v>
      </c>
      <c r="C5935" s="439" t="s">
        <v>14932</v>
      </c>
      <c r="D5935" s="449" t="s">
        <v>71</v>
      </c>
      <c r="E5935" s="451">
        <v>0.96970000000000001</v>
      </c>
    </row>
    <row r="5936" spans="1:5" x14ac:dyDescent="0.25">
      <c r="A5936" s="439"/>
      <c r="B5936" s="449">
        <v>99816</v>
      </c>
      <c r="C5936" s="439" t="s">
        <v>14933</v>
      </c>
      <c r="D5936" s="449" t="s">
        <v>60</v>
      </c>
      <c r="E5936" s="451">
        <v>0.75660000000000005</v>
      </c>
    </row>
    <row r="5937" spans="1:5" x14ac:dyDescent="0.25">
      <c r="A5937" s="439"/>
      <c r="B5937" s="449">
        <v>106171</v>
      </c>
      <c r="C5937" s="439" t="s">
        <v>14934</v>
      </c>
      <c r="D5937" s="449" t="s">
        <v>71</v>
      </c>
      <c r="E5937" s="451">
        <v>1</v>
      </c>
    </row>
    <row r="5938" spans="1:5" x14ac:dyDescent="0.25">
      <c r="A5938" s="439"/>
      <c r="B5938" s="449">
        <v>88238</v>
      </c>
      <c r="C5938" s="439" t="s">
        <v>91</v>
      </c>
      <c r="D5938" s="449" t="s">
        <v>69</v>
      </c>
      <c r="E5938" s="451">
        <v>1</v>
      </c>
    </row>
    <row r="5939" spans="1:5" x14ac:dyDescent="0.25">
      <c r="A5939" s="439"/>
      <c r="B5939" s="449">
        <v>101374</v>
      </c>
      <c r="C5939" s="439" t="s">
        <v>91</v>
      </c>
      <c r="D5939" s="449" t="s">
        <v>109</v>
      </c>
      <c r="E5939" s="451">
        <v>1</v>
      </c>
    </row>
    <row r="5940" spans="1:5" x14ac:dyDescent="0.25">
      <c r="A5940" s="439"/>
      <c r="B5940" s="449">
        <v>88239</v>
      </c>
      <c r="C5940" s="439" t="s">
        <v>5059</v>
      </c>
      <c r="D5940" s="449" t="s">
        <v>69</v>
      </c>
      <c r="E5940" s="451">
        <v>1</v>
      </c>
    </row>
    <row r="5941" spans="1:5" x14ac:dyDescent="0.25">
      <c r="A5941" s="439"/>
      <c r="B5941" s="449">
        <v>101375</v>
      </c>
      <c r="C5941" s="439" t="s">
        <v>5328</v>
      </c>
      <c r="D5941" s="449" t="s">
        <v>109</v>
      </c>
      <c r="E5941" s="451">
        <v>1</v>
      </c>
    </row>
    <row r="5942" spans="1:5" x14ac:dyDescent="0.25">
      <c r="A5942" s="439"/>
      <c r="B5942" s="449">
        <v>88240</v>
      </c>
      <c r="C5942" s="439" t="s">
        <v>5060</v>
      </c>
      <c r="D5942" s="449" t="s">
        <v>69</v>
      </c>
      <c r="E5942" s="451">
        <v>1</v>
      </c>
    </row>
    <row r="5943" spans="1:5" x14ac:dyDescent="0.25">
      <c r="A5943" s="439"/>
      <c r="B5943" s="449">
        <v>101376</v>
      </c>
      <c r="C5943" s="439" t="s">
        <v>5329</v>
      </c>
      <c r="D5943" s="449" t="s">
        <v>109</v>
      </c>
      <c r="E5943" s="451">
        <v>1</v>
      </c>
    </row>
    <row r="5944" spans="1:5" x14ac:dyDescent="0.25">
      <c r="A5944" s="439"/>
      <c r="B5944" s="449">
        <v>88241</v>
      </c>
      <c r="C5944" s="439" t="s">
        <v>5061</v>
      </c>
      <c r="D5944" s="449" t="s">
        <v>69</v>
      </c>
      <c r="E5944" s="451">
        <v>1</v>
      </c>
    </row>
    <row r="5945" spans="1:5" x14ac:dyDescent="0.25">
      <c r="A5945" s="439"/>
      <c r="B5945" s="449">
        <v>101377</v>
      </c>
      <c r="C5945" s="439" t="s">
        <v>5061</v>
      </c>
      <c r="D5945" s="449" t="s">
        <v>109</v>
      </c>
      <c r="E5945" s="451">
        <v>1</v>
      </c>
    </row>
    <row r="5946" spans="1:5" x14ac:dyDescent="0.25">
      <c r="A5946" s="439"/>
      <c r="B5946" s="449">
        <v>88242</v>
      </c>
      <c r="C5946" s="439" t="s">
        <v>5062</v>
      </c>
      <c r="D5946" s="449" t="s">
        <v>69</v>
      </c>
      <c r="E5946" s="451">
        <v>1</v>
      </c>
    </row>
    <row r="5947" spans="1:5" x14ac:dyDescent="0.25">
      <c r="A5947" s="439"/>
      <c r="B5947" s="449">
        <v>100301</v>
      </c>
      <c r="C5947" s="439" t="s">
        <v>5245</v>
      </c>
      <c r="D5947" s="449" t="s">
        <v>69</v>
      </c>
      <c r="E5947" s="451">
        <v>1</v>
      </c>
    </row>
    <row r="5948" spans="1:5" x14ac:dyDescent="0.25">
      <c r="A5948" s="439"/>
      <c r="B5948" s="449">
        <v>101378</v>
      </c>
      <c r="C5948" s="439" t="s">
        <v>5245</v>
      </c>
      <c r="D5948" s="449" t="s">
        <v>109</v>
      </c>
      <c r="E5948" s="451">
        <v>1</v>
      </c>
    </row>
    <row r="5949" spans="1:5" x14ac:dyDescent="0.25">
      <c r="A5949" s="439"/>
      <c r="B5949" s="449">
        <v>101379</v>
      </c>
      <c r="C5949" s="439" t="s">
        <v>5330</v>
      </c>
      <c r="D5949" s="449" t="s">
        <v>109</v>
      </c>
      <c r="E5949" s="451">
        <v>1</v>
      </c>
    </row>
    <row r="5950" spans="1:5" x14ac:dyDescent="0.25">
      <c r="A5950" s="439"/>
      <c r="B5950" s="449">
        <v>88243</v>
      </c>
      <c r="C5950" s="439" t="s">
        <v>96</v>
      </c>
      <c r="D5950" s="449" t="s">
        <v>69</v>
      </c>
      <c r="E5950" s="451">
        <v>1</v>
      </c>
    </row>
    <row r="5951" spans="1:5" x14ac:dyDescent="0.25">
      <c r="A5951" s="439"/>
      <c r="B5951" s="449">
        <v>101380</v>
      </c>
      <c r="C5951" s="439" t="s">
        <v>96</v>
      </c>
      <c r="D5951" s="449" t="s">
        <v>109</v>
      </c>
      <c r="E5951" s="451">
        <v>1</v>
      </c>
    </row>
    <row r="5952" spans="1:5" x14ac:dyDescent="0.25">
      <c r="A5952" s="439"/>
      <c r="B5952" s="449">
        <v>90766</v>
      </c>
      <c r="C5952" s="439" t="s">
        <v>5123</v>
      </c>
      <c r="D5952" s="449" t="s">
        <v>69</v>
      </c>
      <c r="E5952" s="451">
        <v>1</v>
      </c>
    </row>
    <row r="5953" spans="1:5" x14ac:dyDescent="0.25">
      <c r="A5953" s="439"/>
      <c r="B5953" s="449">
        <v>93563</v>
      </c>
      <c r="C5953" s="439" t="s">
        <v>5123</v>
      </c>
      <c r="D5953" s="449" t="s">
        <v>109</v>
      </c>
      <c r="E5953" s="451">
        <v>1</v>
      </c>
    </row>
    <row r="5954" spans="1:5" x14ac:dyDescent="0.25">
      <c r="A5954" s="439"/>
      <c r="B5954" s="449">
        <v>90767</v>
      </c>
      <c r="C5954" s="439" t="s">
        <v>5124</v>
      </c>
      <c r="D5954" s="449" t="s">
        <v>69</v>
      </c>
      <c r="E5954" s="451">
        <v>1</v>
      </c>
    </row>
    <row r="5955" spans="1:5" x14ac:dyDescent="0.25">
      <c r="A5955" s="439"/>
      <c r="B5955" s="449">
        <v>93564</v>
      </c>
      <c r="C5955" s="439" t="s">
        <v>5124</v>
      </c>
      <c r="D5955" s="449" t="s">
        <v>109</v>
      </c>
      <c r="E5955" s="451">
        <v>1</v>
      </c>
    </row>
    <row r="5956" spans="1:5" x14ac:dyDescent="0.25">
      <c r="A5956" s="439"/>
      <c r="B5956" s="449">
        <v>88245</v>
      </c>
      <c r="C5956" s="439" t="s">
        <v>90</v>
      </c>
      <c r="D5956" s="449" t="s">
        <v>69</v>
      </c>
      <c r="E5956" s="451">
        <v>1</v>
      </c>
    </row>
    <row r="5957" spans="1:5" x14ac:dyDescent="0.25">
      <c r="A5957" s="439"/>
      <c r="B5957" s="449">
        <v>101381</v>
      </c>
      <c r="C5957" s="439" t="s">
        <v>90</v>
      </c>
      <c r="D5957" s="449" t="s">
        <v>109</v>
      </c>
      <c r="E5957" s="451">
        <v>1</v>
      </c>
    </row>
    <row r="5958" spans="1:5" x14ac:dyDescent="0.25">
      <c r="A5958" s="439"/>
      <c r="B5958" s="449">
        <v>90768</v>
      </c>
      <c r="C5958" s="439" t="s">
        <v>5125</v>
      </c>
      <c r="D5958" s="449" t="s">
        <v>69</v>
      </c>
      <c r="E5958" s="451">
        <v>1</v>
      </c>
    </row>
    <row r="5959" spans="1:5" x14ac:dyDescent="0.25">
      <c r="A5959" s="439"/>
      <c r="B5959" s="449">
        <v>90769</v>
      </c>
      <c r="C5959" s="439" t="s">
        <v>5126</v>
      </c>
      <c r="D5959" s="449" t="s">
        <v>69</v>
      </c>
      <c r="E5959" s="451">
        <v>1</v>
      </c>
    </row>
    <row r="5960" spans="1:5" x14ac:dyDescent="0.25">
      <c r="A5960" s="439"/>
      <c r="B5960" s="449">
        <v>90770</v>
      </c>
      <c r="C5960" s="439" t="s">
        <v>5127</v>
      </c>
      <c r="D5960" s="449" t="s">
        <v>69</v>
      </c>
      <c r="E5960" s="451">
        <v>1</v>
      </c>
    </row>
    <row r="5961" spans="1:5" x14ac:dyDescent="0.25">
      <c r="A5961" s="439"/>
      <c r="B5961" s="449">
        <v>93569</v>
      </c>
      <c r="C5961" s="439" t="s">
        <v>5137</v>
      </c>
      <c r="D5961" s="449" t="s">
        <v>109</v>
      </c>
      <c r="E5961" s="451">
        <v>1</v>
      </c>
    </row>
    <row r="5962" spans="1:5" x14ac:dyDescent="0.25">
      <c r="A5962" s="439"/>
      <c r="B5962" s="449">
        <v>93570</v>
      </c>
      <c r="C5962" s="439" t="s">
        <v>5138</v>
      </c>
      <c r="D5962" s="449" t="s">
        <v>109</v>
      </c>
      <c r="E5962" s="451">
        <v>1</v>
      </c>
    </row>
    <row r="5963" spans="1:5" x14ac:dyDescent="0.25">
      <c r="A5963" s="439"/>
      <c r="B5963" s="449">
        <v>93571</v>
      </c>
      <c r="C5963" s="439" t="s">
        <v>5139</v>
      </c>
      <c r="D5963" s="449" t="s">
        <v>109</v>
      </c>
      <c r="E5963" s="451">
        <v>1</v>
      </c>
    </row>
    <row r="5964" spans="1:5" x14ac:dyDescent="0.25">
      <c r="A5964" s="439"/>
      <c r="B5964" s="449">
        <v>101382</v>
      </c>
      <c r="C5964" s="439" t="s">
        <v>5331</v>
      </c>
      <c r="D5964" s="449" t="s">
        <v>109</v>
      </c>
      <c r="E5964" s="451">
        <v>1</v>
      </c>
    </row>
    <row r="5965" spans="1:5" x14ac:dyDescent="0.25">
      <c r="A5965" s="439"/>
      <c r="B5965" s="449">
        <v>88246</v>
      </c>
      <c r="C5965" s="439" t="s">
        <v>5063</v>
      </c>
      <c r="D5965" s="449" t="s">
        <v>69</v>
      </c>
      <c r="E5965" s="451">
        <v>1</v>
      </c>
    </row>
    <row r="5966" spans="1:5" x14ac:dyDescent="0.25">
      <c r="A5966" s="439"/>
      <c r="B5966" s="449">
        <v>100303</v>
      </c>
      <c r="C5966" s="439" t="s">
        <v>5246</v>
      </c>
      <c r="D5966" s="449" t="s">
        <v>69</v>
      </c>
      <c r="E5966" s="451">
        <v>1</v>
      </c>
    </row>
    <row r="5967" spans="1:5" x14ac:dyDescent="0.25">
      <c r="A5967" s="439"/>
      <c r="B5967" s="449">
        <v>101383</v>
      </c>
      <c r="C5967" s="439" t="s">
        <v>5246</v>
      </c>
      <c r="D5967" s="449" t="s">
        <v>109</v>
      </c>
      <c r="E5967" s="451">
        <v>1</v>
      </c>
    </row>
    <row r="5968" spans="1:5" x14ac:dyDescent="0.25">
      <c r="A5968" s="439"/>
      <c r="B5968" s="449">
        <v>88247</v>
      </c>
      <c r="C5968" s="439" t="s">
        <v>5064</v>
      </c>
      <c r="D5968" s="449" t="s">
        <v>69</v>
      </c>
      <c r="E5968" s="451">
        <v>1</v>
      </c>
    </row>
    <row r="5969" spans="1:5" x14ac:dyDescent="0.25">
      <c r="A5969" s="439"/>
      <c r="B5969" s="449">
        <v>88248</v>
      </c>
      <c r="C5969" s="439" t="s">
        <v>5065</v>
      </c>
      <c r="D5969" s="449" t="s">
        <v>69</v>
      </c>
      <c r="E5969" s="451">
        <v>1</v>
      </c>
    </row>
    <row r="5970" spans="1:5" x14ac:dyDescent="0.25">
      <c r="A5970" s="439"/>
      <c r="B5970" s="449">
        <v>101384</v>
      </c>
      <c r="C5970" s="439" t="s">
        <v>5065</v>
      </c>
      <c r="D5970" s="449" t="s">
        <v>109</v>
      </c>
      <c r="E5970" s="451">
        <v>1</v>
      </c>
    </row>
    <row r="5971" spans="1:5" x14ac:dyDescent="0.25">
      <c r="A5971" s="439"/>
      <c r="B5971" s="449">
        <v>90772</v>
      </c>
      <c r="C5971" s="439" t="s">
        <v>5128</v>
      </c>
      <c r="D5971" s="449" t="s">
        <v>69</v>
      </c>
      <c r="E5971" s="451">
        <v>1</v>
      </c>
    </row>
    <row r="5972" spans="1:5" x14ac:dyDescent="0.25">
      <c r="A5972" s="439"/>
      <c r="B5972" s="449">
        <v>93566</v>
      </c>
      <c r="C5972" s="439" t="s">
        <v>5128</v>
      </c>
      <c r="D5972" s="449" t="s">
        <v>109</v>
      </c>
      <c r="E5972" s="451">
        <v>1</v>
      </c>
    </row>
    <row r="5973" spans="1:5" x14ac:dyDescent="0.25">
      <c r="A5973" s="439"/>
      <c r="B5973" s="449">
        <v>101385</v>
      </c>
      <c r="C5973" s="439" t="s">
        <v>5332</v>
      </c>
      <c r="D5973" s="449" t="s">
        <v>109</v>
      </c>
      <c r="E5973" s="451">
        <v>1</v>
      </c>
    </row>
    <row r="5974" spans="1:5" x14ac:dyDescent="0.25">
      <c r="A5974" s="439"/>
      <c r="B5974" s="449">
        <v>88249</v>
      </c>
      <c r="C5974" s="439" t="s">
        <v>5066</v>
      </c>
      <c r="D5974" s="449" t="s">
        <v>69</v>
      </c>
      <c r="E5974" s="451">
        <v>1</v>
      </c>
    </row>
    <row r="5975" spans="1:5" x14ac:dyDescent="0.25">
      <c r="A5975" s="439"/>
      <c r="B5975" s="449">
        <v>88250</v>
      </c>
      <c r="C5975" s="439" t="s">
        <v>5067</v>
      </c>
      <c r="D5975" s="449" t="s">
        <v>69</v>
      </c>
      <c r="E5975" s="451">
        <v>1</v>
      </c>
    </row>
    <row r="5976" spans="1:5" x14ac:dyDescent="0.25">
      <c r="A5976" s="439"/>
      <c r="B5976" s="449">
        <v>101386</v>
      </c>
      <c r="C5976" s="439" t="s">
        <v>5067</v>
      </c>
      <c r="D5976" s="449" t="s">
        <v>109</v>
      </c>
      <c r="E5976" s="451">
        <v>1</v>
      </c>
    </row>
    <row r="5977" spans="1:5" x14ac:dyDescent="0.25">
      <c r="A5977" s="439"/>
      <c r="B5977" s="449">
        <v>101387</v>
      </c>
      <c r="C5977" s="439" t="s">
        <v>5333</v>
      </c>
      <c r="D5977" s="449" t="s">
        <v>109</v>
      </c>
      <c r="E5977" s="451">
        <v>1</v>
      </c>
    </row>
    <row r="5978" spans="1:5" x14ac:dyDescent="0.25">
      <c r="A5978" s="439"/>
      <c r="B5978" s="449">
        <v>88251</v>
      </c>
      <c r="C5978" s="439" t="s">
        <v>5068</v>
      </c>
      <c r="D5978" s="449" t="s">
        <v>69</v>
      </c>
      <c r="E5978" s="451">
        <v>1</v>
      </c>
    </row>
    <row r="5979" spans="1:5" x14ac:dyDescent="0.25">
      <c r="A5979" s="439"/>
      <c r="B5979" s="449">
        <v>88252</v>
      </c>
      <c r="C5979" s="439" t="s">
        <v>5069</v>
      </c>
      <c r="D5979" s="449" t="s">
        <v>69</v>
      </c>
      <c r="E5979" s="451">
        <v>1</v>
      </c>
    </row>
    <row r="5980" spans="1:5" x14ac:dyDescent="0.25">
      <c r="A5980" s="439"/>
      <c r="B5980" s="449">
        <v>101388</v>
      </c>
      <c r="C5980" s="439" t="s">
        <v>5069</v>
      </c>
      <c r="D5980" s="449" t="s">
        <v>109</v>
      </c>
      <c r="E5980" s="451">
        <v>1</v>
      </c>
    </row>
    <row r="5981" spans="1:5" x14ac:dyDescent="0.25">
      <c r="A5981" s="439"/>
      <c r="B5981" s="449">
        <v>88253</v>
      </c>
      <c r="C5981" s="439" t="s">
        <v>5070</v>
      </c>
      <c r="D5981" s="449" t="s">
        <v>69</v>
      </c>
      <c r="E5981" s="451">
        <v>1</v>
      </c>
    </row>
    <row r="5982" spans="1:5" x14ac:dyDescent="0.25">
      <c r="A5982" s="439"/>
      <c r="B5982" s="449">
        <v>101389</v>
      </c>
      <c r="C5982" s="439" t="s">
        <v>5070</v>
      </c>
      <c r="D5982" s="449" t="s">
        <v>109</v>
      </c>
      <c r="E5982" s="451">
        <v>1</v>
      </c>
    </row>
    <row r="5983" spans="1:5" x14ac:dyDescent="0.25">
      <c r="A5983" s="439"/>
      <c r="B5983" s="449">
        <v>101390</v>
      </c>
      <c r="C5983" s="439" t="s">
        <v>5334</v>
      </c>
      <c r="D5983" s="449" t="s">
        <v>109</v>
      </c>
      <c r="E5983" s="451">
        <v>1</v>
      </c>
    </row>
    <row r="5984" spans="1:5" x14ac:dyDescent="0.25">
      <c r="A5984" s="439"/>
      <c r="B5984" s="449">
        <v>88255</v>
      </c>
      <c r="C5984" s="439" t="s">
        <v>5071</v>
      </c>
      <c r="D5984" s="449" t="s">
        <v>69</v>
      </c>
      <c r="E5984" s="451">
        <v>1</v>
      </c>
    </row>
    <row r="5985" spans="1:5" x14ac:dyDescent="0.25">
      <c r="A5985" s="439"/>
      <c r="B5985" s="449">
        <v>88256</v>
      </c>
      <c r="C5985" s="439" t="s">
        <v>5335</v>
      </c>
      <c r="D5985" s="449" t="s">
        <v>69</v>
      </c>
      <c r="E5985" s="451">
        <v>1</v>
      </c>
    </row>
    <row r="5986" spans="1:5" x14ac:dyDescent="0.25">
      <c r="A5986" s="439"/>
      <c r="B5986" s="449">
        <v>101391</v>
      </c>
      <c r="C5986" s="439" t="s">
        <v>5335</v>
      </c>
      <c r="D5986" s="449" t="s">
        <v>109</v>
      </c>
      <c r="E5986" s="451">
        <v>1</v>
      </c>
    </row>
    <row r="5987" spans="1:5" x14ac:dyDescent="0.25">
      <c r="A5987" s="439"/>
      <c r="B5987" s="449">
        <v>88257</v>
      </c>
      <c r="C5987" s="439" t="s">
        <v>5072</v>
      </c>
      <c r="D5987" s="449" t="s">
        <v>69</v>
      </c>
      <c r="E5987" s="451">
        <v>1</v>
      </c>
    </row>
    <row r="5988" spans="1:5" x14ac:dyDescent="0.25">
      <c r="A5988" s="439"/>
      <c r="B5988" s="449">
        <v>101392</v>
      </c>
      <c r="C5988" s="439" t="s">
        <v>5336</v>
      </c>
      <c r="D5988" s="449" t="s">
        <v>109</v>
      </c>
      <c r="E5988" s="451">
        <v>1</v>
      </c>
    </row>
    <row r="5989" spans="1:5" x14ac:dyDescent="0.25">
      <c r="A5989" s="439"/>
      <c r="B5989" s="449">
        <v>88260</v>
      </c>
      <c r="C5989" s="439" t="s">
        <v>5073</v>
      </c>
      <c r="D5989" s="449" t="s">
        <v>69</v>
      </c>
      <c r="E5989" s="451">
        <v>1</v>
      </c>
    </row>
    <row r="5990" spans="1:5" x14ac:dyDescent="0.25">
      <c r="A5990" s="439"/>
      <c r="B5990" s="449">
        <v>101394</v>
      </c>
      <c r="C5990" s="439" t="s">
        <v>5073</v>
      </c>
      <c r="D5990" s="449" t="s">
        <v>109</v>
      </c>
      <c r="E5990" s="451">
        <v>1</v>
      </c>
    </row>
    <row r="5991" spans="1:5" x14ac:dyDescent="0.25">
      <c r="A5991" s="439"/>
      <c r="B5991" s="449">
        <v>101395</v>
      </c>
      <c r="C5991" s="439" t="s">
        <v>5337</v>
      </c>
      <c r="D5991" s="449" t="s">
        <v>109</v>
      </c>
      <c r="E5991" s="451">
        <v>1</v>
      </c>
    </row>
    <row r="5992" spans="1:5" x14ac:dyDescent="0.25">
      <c r="A5992" s="439"/>
      <c r="B5992" s="449">
        <v>88261</v>
      </c>
      <c r="C5992" s="439" t="s">
        <v>5338</v>
      </c>
      <c r="D5992" s="449" t="s">
        <v>69</v>
      </c>
      <c r="E5992" s="451">
        <v>1</v>
      </c>
    </row>
    <row r="5993" spans="1:5" x14ac:dyDescent="0.25">
      <c r="A5993" s="439"/>
      <c r="B5993" s="449">
        <v>101396</v>
      </c>
      <c r="C5993" s="439" t="s">
        <v>5338</v>
      </c>
      <c r="D5993" s="449" t="s">
        <v>109</v>
      </c>
      <c r="E5993" s="451">
        <v>1</v>
      </c>
    </row>
    <row r="5994" spans="1:5" x14ac:dyDescent="0.25">
      <c r="A5994" s="439"/>
      <c r="B5994" s="449">
        <v>88262</v>
      </c>
      <c r="C5994" s="439" t="s">
        <v>5074</v>
      </c>
      <c r="D5994" s="449" t="s">
        <v>69</v>
      </c>
      <c r="E5994" s="451">
        <v>1</v>
      </c>
    </row>
    <row r="5995" spans="1:5" x14ac:dyDescent="0.25">
      <c r="A5995" s="439"/>
      <c r="B5995" s="449">
        <v>101397</v>
      </c>
      <c r="C5995" s="439" t="s">
        <v>5074</v>
      </c>
      <c r="D5995" s="449" t="s">
        <v>109</v>
      </c>
      <c r="E5995" s="451">
        <v>1</v>
      </c>
    </row>
    <row r="5996" spans="1:5" x14ac:dyDescent="0.25">
      <c r="A5996" s="439"/>
      <c r="B5996" s="449">
        <v>101398</v>
      </c>
      <c r="C5996" s="439" t="s">
        <v>5339</v>
      </c>
      <c r="D5996" s="449" t="s">
        <v>109</v>
      </c>
      <c r="E5996" s="451">
        <v>1</v>
      </c>
    </row>
    <row r="5997" spans="1:5" x14ac:dyDescent="0.25">
      <c r="A5997" s="439"/>
      <c r="B5997" s="449">
        <v>88263</v>
      </c>
      <c r="C5997" s="439" t="s">
        <v>5075</v>
      </c>
      <c r="D5997" s="449" t="s">
        <v>69</v>
      </c>
      <c r="E5997" s="451">
        <v>1</v>
      </c>
    </row>
    <row r="5998" spans="1:5" x14ac:dyDescent="0.25">
      <c r="A5998" s="439"/>
      <c r="B5998" s="449">
        <v>95308</v>
      </c>
      <c r="C5998" s="439" t="s">
        <v>5141</v>
      </c>
      <c r="D5998" s="449" t="s">
        <v>69</v>
      </c>
      <c r="E5998" s="451">
        <v>1</v>
      </c>
    </row>
    <row r="5999" spans="1:5" x14ac:dyDescent="0.25">
      <c r="A5999" s="439"/>
      <c r="B5999" s="449">
        <v>101286</v>
      </c>
      <c r="C5999" s="439" t="s">
        <v>5254</v>
      </c>
      <c r="D5999" s="449" t="s">
        <v>109</v>
      </c>
      <c r="E5999" s="451">
        <v>1</v>
      </c>
    </row>
    <row r="6000" spans="1:5" x14ac:dyDescent="0.25">
      <c r="A6000" s="439"/>
      <c r="B6000" s="449">
        <v>95309</v>
      </c>
      <c r="C6000" s="439" t="s">
        <v>5142</v>
      </c>
      <c r="D6000" s="449" t="s">
        <v>69</v>
      </c>
      <c r="E6000" s="451">
        <v>1</v>
      </c>
    </row>
    <row r="6001" spans="1:5" x14ac:dyDescent="0.25">
      <c r="A6001" s="439"/>
      <c r="B6001" s="449">
        <v>101287</v>
      </c>
      <c r="C6001" s="439" t="s">
        <v>5255</v>
      </c>
      <c r="D6001" s="449" t="s">
        <v>109</v>
      </c>
      <c r="E6001" s="451">
        <v>1</v>
      </c>
    </row>
    <row r="6002" spans="1:5" x14ac:dyDescent="0.25">
      <c r="A6002" s="439"/>
      <c r="B6002" s="449">
        <v>95310</v>
      </c>
      <c r="C6002" s="439" t="s">
        <v>5143</v>
      </c>
      <c r="D6002" s="449" t="s">
        <v>69</v>
      </c>
      <c r="E6002" s="451">
        <v>1</v>
      </c>
    </row>
    <row r="6003" spans="1:5" x14ac:dyDescent="0.25">
      <c r="A6003" s="439"/>
      <c r="B6003" s="449">
        <v>101288</v>
      </c>
      <c r="C6003" s="439" t="s">
        <v>5256</v>
      </c>
      <c r="D6003" s="449" t="s">
        <v>109</v>
      </c>
      <c r="E6003" s="451">
        <v>1</v>
      </c>
    </row>
    <row r="6004" spans="1:5" x14ac:dyDescent="0.25">
      <c r="A6004" s="439"/>
      <c r="B6004" s="449">
        <v>95311</v>
      </c>
      <c r="C6004" s="439" t="s">
        <v>5144</v>
      </c>
      <c r="D6004" s="449" t="s">
        <v>69</v>
      </c>
      <c r="E6004" s="451">
        <v>1</v>
      </c>
    </row>
    <row r="6005" spans="1:5" x14ac:dyDescent="0.25">
      <c r="A6005" s="439"/>
      <c r="B6005" s="449">
        <v>101289</v>
      </c>
      <c r="C6005" s="439" t="s">
        <v>5257</v>
      </c>
      <c r="D6005" s="449" t="s">
        <v>109</v>
      </c>
      <c r="E6005" s="451">
        <v>1</v>
      </c>
    </row>
    <row r="6006" spans="1:5" x14ac:dyDescent="0.25">
      <c r="A6006" s="439"/>
      <c r="B6006" s="449">
        <v>95312</v>
      </c>
      <c r="C6006" s="439" t="s">
        <v>5145</v>
      </c>
      <c r="D6006" s="449" t="s">
        <v>69</v>
      </c>
      <c r="E6006" s="451">
        <v>1</v>
      </c>
    </row>
    <row r="6007" spans="1:5" x14ac:dyDescent="0.25">
      <c r="A6007" s="439"/>
      <c r="B6007" s="449">
        <v>100291</v>
      </c>
      <c r="C6007" s="439" t="s">
        <v>5240</v>
      </c>
      <c r="D6007" s="449" t="s">
        <v>69</v>
      </c>
      <c r="E6007" s="451">
        <v>1</v>
      </c>
    </row>
    <row r="6008" spans="1:5" x14ac:dyDescent="0.25">
      <c r="A6008" s="439"/>
      <c r="B6008" s="449">
        <v>101290</v>
      </c>
      <c r="C6008" s="439" t="s">
        <v>5258</v>
      </c>
      <c r="D6008" s="449" t="s">
        <v>109</v>
      </c>
      <c r="E6008" s="451">
        <v>1</v>
      </c>
    </row>
    <row r="6009" spans="1:5" x14ac:dyDescent="0.25">
      <c r="A6009" s="439"/>
      <c r="B6009" s="449">
        <v>101291</v>
      </c>
      <c r="C6009" s="439" t="s">
        <v>5259</v>
      </c>
      <c r="D6009" s="449" t="s">
        <v>109</v>
      </c>
      <c r="E6009" s="451">
        <v>1</v>
      </c>
    </row>
    <row r="6010" spans="1:5" x14ac:dyDescent="0.25">
      <c r="A6010" s="439"/>
      <c r="B6010" s="449">
        <v>95313</v>
      </c>
      <c r="C6010" s="439" t="s">
        <v>5146</v>
      </c>
      <c r="D6010" s="449" t="s">
        <v>69</v>
      </c>
      <c r="E6010" s="451">
        <v>1</v>
      </c>
    </row>
    <row r="6011" spans="1:5" x14ac:dyDescent="0.25">
      <c r="A6011" s="439"/>
      <c r="B6011" s="449">
        <v>101292</v>
      </c>
      <c r="C6011" s="439" t="s">
        <v>5260</v>
      </c>
      <c r="D6011" s="449" t="s">
        <v>109</v>
      </c>
      <c r="E6011" s="451">
        <v>1</v>
      </c>
    </row>
    <row r="6012" spans="1:5" x14ac:dyDescent="0.25">
      <c r="A6012" s="439"/>
      <c r="B6012" s="449">
        <v>95392</v>
      </c>
      <c r="C6012" s="439" t="s">
        <v>5212</v>
      </c>
      <c r="D6012" s="449" t="s">
        <v>69</v>
      </c>
      <c r="E6012" s="451">
        <v>1</v>
      </c>
    </row>
    <row r="6013" spans="1:5" x14ac:dyDescent="0.25">
      <c r="A6013" s="439"/>
      <c r="B6013" s="449">
        <v>95413</v>
      </c>
      <c r="C6013" s="439" t="s">
        <v>5226</v>
      </c>
      <c r="D6013" s="449" t="s">
        <v>109</v>
      </c>
      <c r="E6013" s="451">
        <v>1</v>
      </c>
    </row>
    <row r="6014" spans="1:5" x14ac:dyDescent="0.25">
      <c r="A6014" s="439"/>
      <c r="B6014" s="449">
        <v>95393</v>
      </c>
      <c r="C6014" s="439" t="s">
        <v>5213</v>
      </c>
      <c r="D6014" s="449" t="s">
        <v>69</v>
      </c>
      <c r="E6014" s="451">
        <v>1</v>
      </c>
    </row>
    <row r="6015" spans="1:5" x14ac:dyDescent="0.25">
      <c r="A6015" s="439"/>
      <c r="B6015" s="449">
        <v>95414</v>
      </c>
      <c r="C6015" s="439" t="s">
        <v>5227</v>
      </c>
      <c r="D6015" s="449" t="s">
        <v>109</v>
      </c>
      <c r="E6015" s="451">
        <v>1</v>
      </c>
    </row>
    <row r="6016" spans="1:5" x14ac:dyDescent="0.25">
      <c r="A6016" s="439"/>
      <c r="B6016" s="449">
        <v>95314</v>
      </c>
      <c r="C6016" s="439" t="s">
        <v>5147</v>
      </c>
      <c r="D6016" s="449" t="s">
        <v>69</v>
      </c>
      <c r="E6016" s="451">
        <v>1</v>
      </c>
    </row>
    <row r="6017" spans="1:5" x14ac:dyDescent="0.25">
      <c r="A6017" s="439"/>
      <c r="B6017" s="449">
        <v>101293</v>
      </c>
      <c r="C6017" s="439" t="s">
        <v>5261</v>
      </c>
      <c r="D6017" s="449" t="s">
        <v>109</v>
      </c>
      <c r="E6017" s="451">
        <v>1</v>
      </c>
    </row>
    <row r="6018" spans="1:5" x14ac:dyDescent="0.25">
      <c r="A6018" s="439"/>
      <c r="B6018" s="449">
        <v>95394</v>
      </c>
      <c r="C6018" s="439" t="s">
        <v>5214</v>
      </c>
      <c r="D6018" s="449" t="s">
        <v>69</v>
      </c>
      <c r="E6018" s="451">
        <v>1</v>
      </c>
    </row>
    <row r="6019" spans="1:5" x14ac:dyDescent="0.25">
      <c r="A6019" s="439"/>
      <c r="B6019" s="449">
        <v>95395</v>
      </c>
      <c r="C6019" s="439" t="s">
        <v>5215</v>
      </c>
      <c r="D6019" s="449" t="s">
        <v>69</v>
      </c>
      <c r="E6019" s="451">
        <v>1</v>
      </c>
    </row>
    <row r="6020" spans="1:5" x14ac:dyDescent="0.25">
      <c r="A6020" s="439"/>
      <c r="B6020" s="449">
        <v>95396</v>
      </c>
      <c r="C6020" s="439" t="s">
        <v>5216</v>
      </c>
      <c r="D6020" s="449" t="s">
        <v>69</v>
      </c>
      <c r="E6020" s="451">
        <v>1</v>
      </c>
    </row>
    <row r="6021" spans="1:5" x14ac:dyDescent="0.25">
      <c r="A6021" s="439"/>
      <c r="B6021" s="449">
        <v>95419</v>
      </c>
      <c r="C6021" s="439" t="s">
        <v>5232</v>
      </c>
      <c r="D6021" s="449" t="s">
        <v>109</v>
      </c>
      <c r="E6021" s="451">
        <v>1</v>
      </c>
    </row>
    <row r="6022" spans="1:5" x14ac:dyDescent="0.25">
      <c r="A6022" s="439"/>
      <c r="B6022" s="449">
        <v>95420</v>
      </c>
      <c r="C6022" s="439" t="s">
        <v>5233</v>
      </c>
      <c r="D6022" s="449" t="s">
        <v>109</v>
      </c>
      <c r="E6022" s="451">
        <v>1</v>
      </c>
    </row>
    <row r="6023" spans="1:5" x14ac:dyDescent="0.25">
      <c r="A6023" s="439"/>
      <c r="B6023" s="449">
        <v>95421</v>
      </c>
      <c r="C6023" s="439" t="s">
        <v>5234</v>
      </c>
      <c r="D6023" s="449" t="s">
        <v>109</v>
      </c>
      <c r="E6023" s="451">
        <v>1</v>
      </c>
    </row>
    <row r="6024" spans="1:5" x14ac:dyDescent="0.25">
      <c r="A6024" s="439"/>
      <c r="B6024" s="449">
        <v>101294</v>
      </c>
      <c r="C6024" s="439" t="s">
        <v>5262</v>
      </c>
      <c r="D6024" s="449" t="s">
        <v>109</v>
      </c>
      <c r="E6024" s="451">
        <v>1</v>
      </c>
    </row>
    <row r="6025" spans="1:5" x14ac:dyDescent="0.25">
      <c r="A6025" s="439"/>
      <c r="B6025" s="449">
        <v>95315</v>
      </c>
      <c r="C6025" s="439" t="s">
        <v>5148</v>
      </c>
      <c r="D6025" s="449" t="s">
        <v>69</v>
      </c>
      <c r="E6025" s="451">
        <v>1</v>
      </c>
    </row>
    <row r="6026" spans="1:5" x14ac:dyDescent="0.25">
      <c r="A6026" s="439"/>
      <c r="B6026" s="449">
        <v>100293</v>
      </c>
      <c r="C6026" s="439" t="s">
        <v>5241</v>
      </c>
      <c r="D6026" s="449" t="s">
        <v>69</v>
      </c>
      <c r="E6026" s="451">
        <v>1</v>
      </c>
    </row>
    <row r="6027" spans="1:5" x14ac:dyDescent="0.25">
      <c r="A6027" s="439"/>
      <c r="B6027" s="449">
        <v>101295</v>
      </c>
      <c r="C6027" s="439" t="s">
        <v>5263</v>
      </c>
      <c r="D6027" s="449" t="s">
        <v>109</v>
      </c>
      <c r="E6027" s="451">
        <v>1</v>
      </c>
    </row>
    <row r="6028" spans="1:5" x14ac:dyDescent="0.25">
      <c r="A6028" s="439"/>
      <c r="B6028" s="449">
        <v>95316</v>
      </c>
      <c r="C6028" s="439" t="s">
        <v>5149</v>
      </c>
      <c r="D6028" s="449" t="s">
        <v>69</v>
      </c>
      <c r="E6028" s="451">
        <v>1</v>
      </c>
    </row>
    <row r="6029" spans="1:5" x14ac:dyDescent="0.25">
      <c r="A6029" s="439"/>
      <c r="B6029" s="449">
        <v>95317</v>
      </c>
      <c r="C6029" s="439" t="s">
        <v>5150</v>
      </c>
      <c r="D6029" s="449" t="s">
        <v>69</v>
      </c>
      <c r="E6029" s="451">
        <v>1</v>
      </c>
    </row>
    <row r="6030" spans="1:5" x14ac:dyDescent="0.25">
      <c r="A6030" s="439"/>
      <c r="B6030" s="449">
        <v>101296</v>
      </c>
      <c r="C6030" s="439" t="s">
        <v>5264</v>
      </c>
      <c r="D6030" s="449" t="s">
        <v>109</v>
      </c>
      <c r="E6030" s="451">
        <v>1</v>
      </c>
    </row>
    <row r="6031" spans="1:5" x14ac:dyDescent="0.25">
      <c r="A6031" s="439"/>
      <c r="B6031" s="449">
        <v>95398</v>
      </c>
      <c r="C6031" s="439" t="s">
        <v>5217</v>
      </c>
      <c r="D6031" s="449" t="s">
        <v>69</v>
      </c>
      <c r="E6031" s="451">
        <v>1</v>
      </c>
    </row>
    <row r="6032" spans="1:5" x14ac:dyDescent="0.25">
      <c r="A6032" s="439"/>
      <c r="B6032" s="449">
        <v>95416</v>
      </c>
      <c r="C6032" s="439" t="s">
        <v>5229</v>
      </c>
      <c r="D6032" s="449" t="s">
        <v>109</v>
      </c>
      <c r="E6032" s="451">
        <v>1</v>
      </c>
    </row>
    <row r="6033" spans="1:5" x14ac:dyDescent="0.25">
      <c r="A6033" s="439"/>
      <c r="B6033" s="449">
        <v>101297</v>
      </c>
      <c r="C6033" s="439" t="s">
        <v>13150</v>
      </c>
      <c r="D6033" s="449" t="s">
        <v>109</v>
      </c>
      <c r="E6033" s="451">
        <v>1</v>
      </c>
    </row>
    <row r="6034" spans="1:5" x14ac:dyDescent="0.25">
      <c r="A6034" s="439"/>
      <c r="B6034" s="449">
        <v>95318</v>
      </c>
      <c r="C6034" s="439" t="s">
        <v>5151</v>
      </c>
      <c r="D6034" s="449" t="s">
        <v>69</v>
      </c>
      <c r="E6034" s="451">
        <v>1</v>
      </c>
    </row>
    <row r="6035" spans="1:5" x14ac:dyDescent="0.25">
      <c r="A6035" s="439"/>
      <c r="B6035" s="449">
        <v>101298</v>
      </c>
      <c r="C6035" s="439" t="s">
        <v>5265</v>
      </c>
      <c r="D6035" s="449" t="s">
        <v>109</v>
      </c>
      <c r="E6035" s="451">
        <v>1</v>
      </c>
    </row>
    <row r="6036" spans="1:5" x14ac:dyDescent="0.25">
      <c r="A6036" s="439"/>
      <c r="B6036" s="449">
        <v>95319</v>
      </c>
      <c r="C6036" s="439" t="s">
        <v>5152</v>
      </c>
      <c r="D6036" s="449" t="s">
        <v>69</v>
      </c>
      <c r="E6036" s="451">
        <v>1</v>
      </c>
    </row>
    <row r="6037" spans="1:5" x14ac:dyDescent="0.25">
      <c r="A6037" s="439"/>
      <c r="B6037" s="449">
        <v>101299</v>
      </c>
      <c r="C6037" s="439" t="s">
        <v>5266</v>
      </c>
      <c r="D6037" s="449" t="s">
        <v>109</v>
      </c>
      <c r="E6037" s="451">
        <v>1</v>
      </c>
    </row>
    <row r="6038" spans="1:5" x14ac:dyDescent="0.25">
      <c r="A6038" s="439"/>
      <c r="B6038" s="449">
        <v>95320</v>
      </c>
      <c r="C6038" s="439" t="s">
        <v>5153</v>
      </c>
      <c r="D6038" s="449" t="s">
        <v>69</v>
      </c>
      <c r="E6038" s="451">
        <v>1</v>
      </c>
    </row>
    <row r="6039" spans="1:5" x14ac:dyDescent="0.25">
      <c r="A6039" s="439"/>
      <c r="B6039" s="449">
        <v>95321</v>
      </c>
      <c r="C6039" s="439" t="s">
        <v>5154</v>
      </c>
      <c r="D6039" s="449" t="s">
        <v>69</v>
      </c>
      <c r="E6039" s="451">
        <v>1</v>
      </c>
    </row>
    <row r="6040" spans="1:5" x14ac:dyDescent="0.25">
      <c r="A6040" s="439"/>
      <c r="B6040" s="449">
        <v>101300</v>
      </c>
      <c r="C6040" s="439" t="s">
        <v>5267</v>
      </c>
      <c r="D6040" s="449" t="s">
        <v>109</v>
      </c>
      <c r="E6040" s="451">
        <v>1</v>
      </c>
    </row>
    <row r="6041" spans="1:5" x14ac:dyDescent="0.25">
      <c r="A6041" s="439"/>
      <c r="B6041" s="449">
        <v>95322</v>
      </c>
      <c r="C6041" s="439" t="s">
        <v>5155</v>
      </c>
      <c r="D6041" s="449" t="s">
        <v>69</v>
      </c>
      <c r="E6041" s="451">
        <v>1</v>
      </c>
    </row>
    <row r="6042" spans="1:5" x14ac:dyDescent="0.25">
      <c r="A6042" s="439"/>
      <c r="B6042" s="449">
        <v>101301</v>
      </c>
      <c r="C6042" s="439" t="s">
        <v>5268</v>
      </c>
      <c r="D6042" s="449" t="s">
        <v>109</v>
      </c>
      <c r="E6042" s="451">
        <v>1</v>
      </c>
    </row>
    <row r="6043" spans="1:5" x14ac:dyDescent="0.25">
      <c r="A6043" s="439"/>
      <c r="B6043" s="449">
        <v>95323</v>
      </c>
      <c r="C6043" s="439" t="s">
        <v>5156</v>
      </c>
      <c r="D6043" s="449" t="s">
        <v>69</v>
      </c>
      <c r="E6043" s="451">
        <v>1</v>
      </c>
    </row>
    <row r="6044" spans="1:5" x14ac:dyDescent="0.25">
      <c r="A6044" s="439"/>
      <c r="B6044" s="449">
        <v>101302</v>
      </c>
      <c r="C6044" s="439" t="s">
        <v>5269</v>
      </c>
      <c r="D6044" s="449" t="s">
        <v>109</v>
      </c>
      <c r="E6044" s="451">
        <v>1</v>
      </c>
    </row>
    <row r="6045" spans="1:5" x14ac:dyDescent="0.25">
      <c r="A6045" s="439"/>
      <c r="B6045" s="449">
        <v>95324</v>
      </c>
      <c r="C6045" s="439" t="s">
        <v>13151</v>
      </c>
      <c r="D6045" s="449" t="s">
        <v>69</v>
      </c>
      <c r="E6045" s="451">
        <v>1</v>
      </c>
    </row>
    <row r="6046" spans="1:5" x14ac:dyDescent="0.25">
      <c r="A6046" s="439"/>
      <c r="B6046" s="449">
        <v>101304</v>
      </c>
      <c r="C6046" s="439" t="s">
        <v>13152</v>
      </c>
      <c r="D6046" s="449" t="s">
        <v>109</v>
      </c>
      <c r="E6046" s="451">
        <v>1</v>
      </c>
    </row>
    <row r="6047" spans="1:5" x14ac:dyDescent="0.25">
      <c r="A6047" s="439"/>
      <c r="B6047" s="449">
        <v>95325</v>
      </c>
      <c r="C6047" s="439" t="s">
        <v>5157</v>
      </c>
      <c r="D6047" s="449" t="s">
        <v>69</v>
      </c>
      <c r="E6047" s="451">
        <v>1</v>
      </c>
    </row>
    <row r="6048" spans="1:5" x14ac:dyDescent="0.25">
      <c r="A6048" s="439"/>
      <c r="B6048" s="449">
        <v>101305</v>
      </c>
      <c r="C6048" s="439" t="s">
        <v>5271</v>
      </c>
      <c r="D6048" s="449" t="s">
        <v>109</v>
      </c>
      <c r="E6048" s="451">
        <v>1</v>
      </c>
    </row>
    <row r="6049" spans="1:5" x14ac:dyDescent="0.25">
      <c r="A6049" s="439"/>
      <c r="B6049" s="449">
        <v>95328</v>
      </c>
      <c r="C6049" s="439" t="s">
        <v>5158</v>
      </c>
      <c r="D6049" s="449" t="s">
        <v>69</v>
      </c>
      <c r="E6049" s="451">
        <v>1</v>
      </c>
    </row>
    <row r="6050" spans="1:5" x14ac:dyDescent="0.25">
      <c r="A6050" s="439"/>
      <c r="B6050" s="449">
        <v>101307</v>
      </c>
      <c r="C6050" s="439" t="s">
        <v>5272</v>
      </c>
      <c r="D6050" s="449" t="s">
        <v>109</v>
      </c>
      <c r="E6050" s="451">
        <v>1</v>
      </c>
    </row>
    <row r="6051" spans="1:5" x14ac:dyDescent="0.25">
      <c r="A6051" s="439"/>
      <c r="B6051" s="449">
        <v>101309</v>
      </c>
      <c r="C6051" s="439" t="s">
        <v>5274</v>
      </c>
      <c r="D6051" s="449" t="s">
        <v>109</v>
      </c>
      <c r="E6051" s="451">
        <v>1</v>
      </c>
    </row>
    <row r="6052" spans="1:5" x14ac:dyDescent="0.25">
      <c r="A6052" s="439"/>
      <c r="B6052" s="449">
        <v>95329</v>
      </c>
      <c r="C6052" s="439" t="s">
        <v>5159</v>
      </c>
      <c r="D6052" s="449" t="s">
        <v>69</v>
      </c>
      <c r="E6052" s="451">
        <v>1</v>
      </c>
    </row>
    <row r="6053" spans="1:5" x14ac:dyDescent="0.25">
      <c r="A6053" s="439"/>
      <c r="B6053" s="449">
        <v>101310</v>
      </c>
      <c r="C6053" s="439" t="s">
        <v>5275</v>
      </c>
      <c r="D6053" s="449" t="s">
        <v>109</v>
      </c>
      <c r="E6053" s="451">
        <v>1</v>
      </c>
    </row>
    <row r="6054" spans="1:5" x14ac:dyDescent="0.25">
      <c r="A6054" s="439"/>
      <c r="B6054" s="449">
        <v>101311</v>
      </c>
      <c r="C6054" s="439" t="s">
        <v>5276</v>
      </c>
      <c r="D6054" s="449" t="s">
        <v>109</v>
      </c>
      <c r="E6054" s="451">
        <v>1</v>
      </c>
    </row>
    <row r="6055" spans="1:5" x14ac:dyDescent="0.25">
      <c r="A6055" s="439"/>
      <c r="B6055" s="449">
        <v>95330</v>
      </c>
      <c r="C6055" s="439" t="s">
        <v>5160</v>
      </c>
      <c r="D6055" s="449" t="s">
        <v>69</v>
      </c>
      <c r="E6055" s="451">
        <v>1</v>
      </c>
    </row>
    <row r="6056" spans="1:5" x14ac:dyDescent="0.25">
      <c r="A6056" s="439"/>
      <c r="B6056" s="449">
        <v>101312</v>
      </c>
      <c r="C6056" s="439" t="s">
        <v>5277</v>
      </c>
      <c r="D6056" s="449" t="s">
        <v>109</v>
      </c>
      <c r="E6056" s="451">
        <v>1</v>
      </c>
    </row>
    <row r="6057" spans="1:5" x14ac:dyDescent="0.25">
      <c r="A6057" s="439"/>
      <c r="B6057" s="449">
        <v>95331</v>
      </c>
      <c r="C6057" s="439" t="s">
        <v>5161</v>
      </c>
      <c r="D6057" s="449" t="s">
        <v>69</v>
      </c>
      <c r="E6057" s="451">
        <v>1</v>
      </c>
    </row>
    <row r="6058" spans="1:5" x14ac:dyDescent="0.25">
      <c r="A6058" s="439"/>
      <c r="B6058" s="449">
        <v>95400</v>
      </c>
      <c r="C6058" s="439" t="s">
        <v>5218</v>
      </c>
      <c r="D6058" s="449" t="s">
        <v>69</v>
      </c>
      <c r="E6058" s="451">
        <v>1</v>
      </c>
    </row>
    <row r="6059" spans="1:5" x14ac:dyDescent="0.25">
      <c r="A6059" s="439"/>
      <c r="B6059" s="449">
        <v>95411</v>
      </c>
      <c r="C6059" s="439" t="s">
        <v>5225</v>
      </c>
      <c r="D6059" s="449" t="s">
        <v>109</v>
      </c>
      <c r="E6059" s="451">
        <v>1</v>
      </c>
    </row>
    <row r="6060" spans="1:5" x14ac:dyDescent="0.25">
      <c r="A6060" s="439"/>
      <c r="B6060" s="449">
        <v>95332</v>
      </c>
      <c r="C6060" s="439" t="s">
        <v>5162</v>
      </c>
      <c r="D6060" s="449" t="s">
        <v>69</v>
      </c>
      <c r="E6060" s="451">
        <v>1</v>
      </c>
    </row>
    <row r="6061" spans="1:5" x14ac:dyDescent="0.25">
      <c r="A6061" s="439"/>
      <c r="B6061" s="449">
        <v>101313</v>
      </c>
      <c r="C6061" s="439" t="s">
        <v>5278</v>
      </c>
      <c r="D6061" s="449" t="s">
        <v>109</v>
      </c>
      <c r="E6061" s="451">
        <v>1</v>
      </c>
    </row>
    <row r="6062" spans="1:5" x14ac:dyDescent="0.25">
      <c r="A6062" s="439"/>
      <c r="B6062" s="449">
        <v>95334</v>
      </c>
      <c r="C6062" s="439" t="s">
        <v>5163</v>
      </c>
      <c r="D6062" s="449" t="s">
        <v>69</v>
      </c>
      <c r="E6062" s="451">
        <v>1</v>
      </c>
    </row>
    <row r="6063" spans="1:5" x14ac:dyDescent="0.25">
      <c r="A6063" s="439"/>
      <c r="B6063" s="449">
        <v>101315</v>
      </c>
      <c r="C6063" s="439" t="s">
        <v>5279</v>
      </c>
      <c r="D6063" s="449" t="s">
        <v>109</v>
      </c>
      <c r="E6063" s="451">
        <v>1</v>
      </c>
    </row>
    <row r="6064" spans="1:5" x14ac:dyDescent="0.25">
      <c r="A6064" s="439"/>
      <c r="B6064" s="449">
        <v>95335</v>
      </c>
      <c r="C6064" s="439" t="s">
        <v>5164</v>
      </c>
      <c r="D6064" s="449" t="s">
        <v>69</v>
      </c>
      <c r="E6064" s="451">
        <v>1</v>
      </c>
    </row>
    <row r="6065" spans="1:5" x14ac:dyDescent="0.25">
      <c r="A6065" s="439"/>
      <c r="B6065" s="449">
        <v>101316</v>
      </c>
      <c r="C6065" s="439" t="s">
        <v>5280</v>
      </c>
      <c r="D6065" s="449" t="s">
        <v>109</v>
      </c>
      <c r="E6065" s="451">
        <v>1</v>
      </c>
    </row>
    <row r="6066" spans="1:5" x14ac:dyDescent="0.25">
      <c r="A6066" s="439"/>
      <c r="B6066" s="449">
        <v>95401</v>
      </c>
      <c r="C6066" s="439" t="s">
        <v>5219</v>
      </c>
      <c r="D6066" s="449" t="s">
        <v>69</v>
      </c>
      <c r="E6066" s="451">
        <v>1</v>
      </c>
    </row>
    <row r="6067" spans="1:5" x14ac:dyDescent="0.25">
      <c r="A6067" s="439"/>
      <c r="B6067" s="449">
        <v>95422</v>
      </c>
      <c r="C6067" s="439" t="s">
        <v>5235</v>
      </c>
      <c r="D6067" s="449" t="s">
        <v>109</v>
      </c>
      <c r="E6067" s="451">
        <v>1</v>
      </c>
    </row>
    <row r="6068" spans="1:5" x14ac:dyDescent="0.25">
      <c r="A6068" s="439"/>
      <c r="B6068" s="449">
        <v>95402</v>
      </c>
      <c r="C6068" s="439" t="s">
        <v>5220</v>
      </c>
      <c r="D6068" s="449" t="s">
        <v>69</v>
      </c>
      <c r="E6068" s="451">
        <v>1</v>
      </c>
    </row>
    <row r="6069" spans="1:5" x14ac:dyDescent="0.25">
      <c r="A6069" s="439"/>
      <c r="B6069" s="449">
        <v>95415</v>
      </c>
      <c r="C6069" s="439" t="s">
        <v>5228</v>
      </c>
      <c r="D6069" s="449" t="s">
        <v>109</v>
      </c>
      <c r="E6069" s="451">
        <v>1</v>
      </c>
    </row>
    <row r="6070" spans="1:5" x14ac:dyDescent="0.25">
      <c r="A6070" s="439"/>
      <c r="B6070" s="449">
        <v>95403</v>
      </c>
      <c r="C6070" s="439" t="s">
        <v>5221</v>
      </c>
      <c r="D6070" s="449" t="s">
        <v>69</v>
      </c>
      <c r="E6070" s="451">
        <v>1</v>
      </c>
    </row>
    <row r="6071" spans="1:5" x14ac:dyDescent="0.25">
      <c r="A6071" s="439"/>
      <c r="B6071" s="449">
        <v>95417</v>
      </c>
      <c r="C6071" s="439" t="s">
        <v>5230</v>
      </c>
      <c r="D6071" s="449" t="s">
        <v>109</v>
      </c>
      <c r="E6071" s="451">
        <v>1</v>
      </c>
    </row>
    <row r="6072" spans="1:5" x14ac:dyDescent="0.25">
      <c r="A6072" s="439"/>
      <c r="B6072" s="449">
        <v>95404</v>
      </c>
      <c r="C6072" s="439" t="s">
        <v>5222</v>
      </c>
      <c r="D6072" s="449" t="s">
        <v>69</v>
      </c>
      <c r="E6072" s="451">
        <v>1</v>
      </c>
    </row>
    <row r="6073" spans="1:5" x14ac:dyDescent="0.25">
      <c r="A6073" s="439"/>
      <c r="B6073" s="449">
        <v>95418</v>
      </c>
      <c r="C6073" s="439" t="s">
        <v>5231</v>
      </c>
      <c r="D6073" s="449" t="s">
        <v>109</v>
      </c>
      <c r="E6073" s="451">
        <v>1</v>
      </c>
    </row>
    <row r="6074" spans="1:5" x14ac:dyDescent="0.25">
      <c r="A6074" s="439"/>
      <c r="B6074" s="449">
        <v>95337</v>
      </c>
      <c r="C6074" s="439" t="s">
        <v>5165</v>
      </c>
      <c r="D6074" s="449" t="s">
        <v>69</v>
      </c>
      <c r="E6074" s="451">
        <v>1</v>
      </c>
    </row>
    <row r="6075" spans="1:5" x14ac:dyDescent="0.25">
      <c r="A6075" s="439"/>
      <c r="B6075" s="449">
        <v>101322</v>
      </c>
      <c r="C6075" s="439" t="s">
        <v>5282</v>
      </c>
      <c r="D6075" s="449" t="s">
        <v>109</v>
      </c>
      <c r="E6075" s="451">
        <v>1</v>
      </c>
    </row>
    <row r="6076" spans="1:5" x14ac:dyDescent="0.25">
      <c r="A6076" s="439"/>
      <c r="B6076" s="449">
        <v>95338</v>
      </c>
      <c r="C6076" s="439" t="s">
        <v>5166</v>
      </c>
      <c r="D6076" s="449" t="s">
        <v>69</v>
      </c>
      <c r="E6076" s="451">
        <v>1</v>
      </c>
    </row>
    <row r="6077" spans="1:5" x14ac:dyDescent="0.25">
      <c r="A6077" s="439"/>
      <c r="B6077" s="449">
        <v>101323</v>
      </c>
      <c r="C6077" s="439" t="s">
        <v>5283</v>
      </c>
      <c r="D6077" s="449" t="s">
        <v>109</v>
      </c>
      <c r="E6077" s="451">
        <v>1</v>
      </c>
    </row>
    <row r="6078" spans="1:5" x14ac:dyDescent="0.25">
      <c r="A6078" s="439"/>
      <c r="B6078" s="449">
        <v>101325</v>
      </c>
      <c r="C6078" s="439" t="s">
        <v>5285</v>
      </c>
      <c r="D6078" s="449" t="s">
        <v>109</v>
      </c>
      <c r="E6078" s="451">
        <v>1</v>
      </c>
    </row>
    <row r="6079" spans="1:5" x14ac:dyDescent="0.25">
      <c r="A6079" s="439"/>
      <c r="B6079" s="449">
        <v>95390</v>
      </c>
      <c r="C6079" s="439" t="s">
        <v>5211</v>
      </c>
      <c r="D6079" s="449" t="s">
        <v>69</v>
      </c>
      <c r="E6079" s="451">
        <v>1</v>
      </c>
    </row>
    <row r="6080" spans="1:5" x14ac:dyDescent="0.25">
      <c r="A6080" s="439"/>
      <c r="B6080" s="449">
        <v>101326</v>
      </c>
      <c r="C6080" s="439" t="s">
        <v>5286</v>
      </c>
      <c r="D6080" s="449" t="s">
        <v>109</v>
      </c>
      <c r="E6080" s="451">
        <v>1</v>
      </c>
    </row>
    <row r="6081" spans="1:5" x14ac:dyDescent="0.25">
      <c r="A6081" s="439"/>
      <c r="B6081" s="449">
        <v>95340</v>
      </c>
      <c r="C6081" s="439" t="s">
        <v>5168</v>
      </c>
      <c r="D6081" s="449" t="s">
        <v>69</v>
      </c>
      <c r="E6081" s="451">
        <v>1</v>
      </c>
    </row>
    <row r="6082" spans="1:5" x14ac:dyDescent="0.25">
      <c r="A6082" s="439"/>
      <c r="B6082" s="449">
        <v>101330</v>
      </c>
      <c r="C6082" s="439" t="s">
        <v>5289</v>
      </c>
      <c r="D6082" s="449" t="s">
        <v>109</v>
      </c>
      <c r="E6082" s="451">
        <v>1</v>
      </c>
    </row>
    <row r="6083" spans="1:5" x14ac:dyDescent="0.25">
      <c r="A6083" s="439"/>
      <c r="B6083" s="449">
        <v>101331</v>
      </c>
      <c r="C6083" s="439" t="s">
        <v>5290</v>
      </c>
      <c r="D6083" s="449" t="s">
        <v>109</v>
      </c>
      <c r="E6083" s="451">
        <v>1</v>
      </c>
    </row>
    <row r="6084" spans="1:5" x14ac:dyDescent="0.25">
      <c r="A6084" s="439"/>
      <c r="B6084" s="449">
        <v>95341</v>
      </c>
      <c r="C6084" s="439" t="s">
        <v>5169</v>
      </c>
      <c r="D6084" s="449" t="s">
        <v>69</v>
      </c>
      <c r="E6084" s="451">
        <v>1</v>
      </c>
    </row>
    <row r="6085" spans="1:5" x14ac:dyDescent="0.25">
      <c r="A6085" s="439"/>
      <c r="B6085" s="449">
        <v>95339</v>
      </c>
      <c r="C6085" s="439" t="s">
        <v>5167</v>
      </c>
      <c r="D6085" s="449" t="s">
        <v>69</v>
      </c>
      <c r="E6085" s="451">
        <v>1</v>
      </c>
    </row>
    <row r="6086" spans="1:5" x14ac:dyDescent="0.25">
      <c r="A6086" s="439"/>
      <c r="B6086" s="449">
        <v>101329</v>
      </c>
      <c r="C6086" s="439" t="s">
        <v>5288</v>
      </c>
      <c r="D6086" s="449" t="s">
        <v>109</v>
      </c>
      <c r="E6086" s="451">
        <v>1</v>
      </c>
    </row>
    <row r="6087" spans="1:5" x14ac:dyDescent="0.25">
      <c r="A6087" s="439"/>
      <c r="B6087" s="449">
        <v>95342</v>
      </c>
      <c r="C6087" s="439" t="s">
        <v>5170</v>
      </c>
      <c r="D6087" s="449" t="s">
        <v>69</v>
      </c>
      <c r="E6087" s="451">
        <v>1</v>
      </c>
    </row>
    <row r="6088" spans="1:5" x14ac:dyDescent="0.25">
      <c r="A6088" s="439"/>
      <c r="B6088" s="449">
        <v>101333</v>
      </c>
      <c r="C6088" s="439" t="s">
        <v>5292</v>
      </c>
      <c r="D6088" s="449" t="s">
        <v>109</v>
      </c>
      <c r="E6088" s="451">
        <v>1</v>
      </c>
    </row>
    <row r="6089" spans="1:5" x14ac:dyDescent="0.25">
      <c r="A6089" s="439"/>
      <c r="B6089" s="449">
        <v>100298</v>
      </c>
      <c r="C6089" s="439" t="s">
        <v>5243</v>
      </c>
      <c r="D6089" s="449" t="s">
        <v>69</v>
      </c>
      <c r="E6089" s="451">
        <v>1</v>
      </c>
    </row>
    <row r="6090" spans="1:5" x14ac:dyDescent="0.25">
      <c r="A6090" s="439"/>
      <c r="B6090" s="449">
        <v>101334</v>
      </c>
      <c r="C6090" s="439" t="s">
        <v>5293</v>
      </c>
      <c r="D6090" s="449" t="s">
        <v>109</v>
      </c>
      <c r="E6090" s="451">
        <v>1</v>
      </c>
    </row>
    <row r="6091" spans="1:5" x14ac:dyDescent="0.25">
      <c r="A6091" s="439"/>
      <c r="B6091" s="449">
        <v>95405</v>
      </c>
      <c r="C6091" s="439" t="s">
        <v>5223</v>
      </c>
      <c r="D6091" s="449" t="s">
        <v>69</v>
      </c>
      <c r="E6091" s="451">
        <v>1</v>
      </c>
    </row>
    <row r="6092" spans="1:5" x14ac:dyDescent="0.25">
      <c r="A6092" s="439"/>
      <c r="B6092" s="449">
        <v>95423</v>
      </c>
      <c r="C6092" s="439" t="s">
        <v>5236</v>
      </c>
      <c r="D6092" s="449" t="s">
        <v>109</v>
      </c>
      <c r="E6092" s="451">
        <v>1</v>
      </c>
    </row>
    <row r="6093" spans="1:5" x14ac:dyDescent="0.25">
      <c r="A6093" s="439"/>
      <c r="B6093" s="449">
        <v>100295</v>
      </c>
      <c r="C6093" s="439" t="s">
        <v>5242</v>
      </c>
      <c r="D6093" s="449" t="s">
        <v>69</v>
      </c>
      <c r="E6093" s="451">
        <v>1</v>
      </c>
    </row>
    <row r="6094" spans="1:5" x14ac:dyDescent="0.25">
      <c r="A6094" s="439"/>
      <c r="B6094" s="449">
        <v>101303</v>
      </c>
      <c r="C6094" s="439" t="s">
        <v>5270</v>
      </c>
      <c r="D6094" s="449" t="s">
        <v>109</v>
      </c>
      <c r="E6094" s="451">
        <v>1</v>
      </c>
    </row>
    <row r="6095" spans="1:5" x14ac:dyDescent="0.25">
      <c r="A6095" s="439"/>
      <c r="B6095" s="449">
        <v>95344</v>
      </c>
      <c r="C6095" s="439" t="s">
        <v>5171</v>
      </c>
      <c r="D6095" s="449" t="s">
        <v>69</v>
      </c>
      <c r="E6095" s="451">
        <v>1</v>
      </c>
    </row>
    <row r="6096" spans="1:5" x14ac:dyDescent="0.25">
      <c r="A6096" s="439"/>
      <c r="B6096" s="449">
        <v>101308</v>
      </c>
      <c r="C6096" s="439" t="s">
        <v>5273</v>
      </c>
      <c r="D6096" s="449" t="s">
        <v>109</v>
      </c>
      <c r="E6096" s="451">
        <v>1</v>
      </c>
    </row>
    <row r="6097" spans="1:5" x14ac:dyDescent="0.25">
      <c r="A6097" s="439"/>
      <c r="B6097" s="449">
        <v>101320</v>
      </c>
      <c r="C6097" s="439" t="s">
        <v>5281</v>
      </c>
      <c r="D6097" s="449" t="s">
        <v>109</v>
      </c>
      <c r="E6097" s="451">
        <v>1</v>
      </c>
    </row>
    <row r="6098" spans="1:5" x14ac:dyDescent="0.25">
      <c r="A6098" s="439"/>
      <c r="B6098" s="449">
        <v>95343</v>
      </c>
      <c r="C6098" s="439" t="s">
        <v>13153</v>
      </c>
      <c r="D6098" s="449" t="s">
        <v>69</v>
      </c>
      <c r="E6098" s="451">
        <v>1</v>
      </c>
    </row>
    <row r="6099" spans="1:5" x14ac:dyDescent="0.25">
      <c r="A6099" s="439"/>
      <c r="B6099" s="449">
        <v>95345</v>
      </c>
      <c r="C6099" s="439" t="s">
        <v>5172</v>
      </c>
      <c r="D6099" s="449" t="s">
        <v>69</v>
      </c>
      <c r="E6099" s="451">
        <v>1</v>
      </c>
    </row>
    <row r="6100" spans="1:5" x14ac:dyDescent="0.25">
      <c r="A6100" s="439"/>
      <c r="B6100" s="449">
        <v>95346</v>
      </c>
      <c r="C6100" s="439" t="s">
        <v>5173</v>
      </c>
      <c r="D6100" s="449" t="s">
        <v>69</v>
      </c>
      <c r="E6100" s="451">
        <v>1</v>
      </c>
    </row>
    <row r="6101" spans="1:5" x14ac:dyDescent="0.25">
      <c r="A6101" s="439"/>
      <c r="B6101" s="449">
        <v>101324</v>
      </c>
      <c r="C6101" s="439" t="s">
        <v>5284</v>
      </c>
      <c r="D6101" s="449" t="s">
        <v>109</v>
      </c>
      <c r="E6101" s="451">
        <v>1</v>
      </c>
    </row>
    <row r="6102" spans="1:5" x14ac:dyDescent="0.25">
      <c r="A6102" s="439"/>
      <c r="B6102" s="449">
        <v>101328</v>
      </c>
      <c r="C6102" s="439" t="s">
        <v>5287</v>
      </c>
      <c r="D6102" s="449" t="s">
        <v>109</v>
      </c>
      <c r="E6102" s="451">
        <v>1</v>
      </c>
    </row>
    <row r="6103" spans="1:5" x14ac:dyDescent="0.25">
      <c r="A6103" s="439"/>
      <c r="B6103" s="449">
        <v>95347</v>
      </c>
      <c r="C6103" s="439" t="s">
        <v>5174</v>
      </c>
      <c r="D6103" s="449" t="s">
        <v>69</v>
      </c>
      <c r="E6103" s="451">
        <v>1</v>
      </c>
    </row>
    <row r="6104" spans="1:5" x14ac:dyDescent="0.25">
      <c r="A6104" s="439"/>
      <c r="B6104" s="449">
        <v>95408</v>
      </c>
      <c r="C6104" s="439" t="s">
        <v>13154</v>
      </c>
      <c r="D6104" s="449" t="s">
        <v>109</v>
      </c>
      <c r="E6104" s="451">
        <v>1</v>
      </c>
    </row>
    <row r="6105" spans="1:5" x14ac:dyDescent="0.25">
      <c r="A6105" s="439"/>
      <c r="B6105" s="449">
        <v>95348</v>
      </c>
      <c r="C6105" s="439" t="s">
        <v>5175</v>
      </c>
      <c r="D6105" s="449" t="s">
        <v>69</v>
      </c>
      <c r="E6105" s="451">
        <v>1</v>
      </c>
    </row>
    <row r="6106" spans="1:5" x14ac:dyDescent="0.25">
      <c r="A6106" s="439"/>
      <c r="B6106" s="449">
        <v>101332</v>
      </c>
      <c r="C6106" s="439" t="s">
        <v>5291</v>
      </c>
      <c r="D6106" s="449" t="s">
        <v>109</v>
      </c>
      <c r="E6106" s="451">
        <v>1</v>
      </c>
    </row>
    <row r="6107" spans="1:5" x14ac:dyDescent="0.25">
      <c r="A6107" s="439"/>
      <c r="B6107" s="449">
        <v>95349</v>
      </c>
      <c r="C6107" s="439" t="s">
        <v>5176</v>
      </c>
      <c r="D6107" s="449" t="s">
        <v>69</v>
      </c>
      <c r="E6107" s="451">
        <v>1</v>
      </c>
    </row>
    <row r="6108" spans="1:5" x14ac:dyDescent="0.25">
      <c r="A6108" s="439"/>
      <c r="B6108" s="449">
        <v>101336</v>
      </c>
      <c r="C6108" s="439" t="s">
        <v>5294</v>
      </c>
      <c r="D6108" s="449" t="s">
        <v>109</v>
      </c>
      <c r="E6108" s="451">
        <v>1</v>
      </c>
    </row>
    <row r="6109" spans="1:5" x14ac:dyDescent="0.25">
      <c r="A6109" s="439"/>
      <c r="B6109" s="449">
        <v>95351</v>
      </c>
      <c r="C6109" s="439" t="s">
        <v>5177</v>
      </c>
      <c r="D6109" s="449" t="s">
        <v>69</v>
      </c>
      <c r="E6109" s="451">
        <v>1</v>
      </c>
    </row>
    <row r="6110" spans="1:5" x14ac:dyDescent="0.25">
      <c r="A6110" s="439"/>
      <c r="B6110" s="449">
        <v>95352</v>
      </c>
      <c r="C6110" s="439" t="s">
        <v>5178</v>
      </c>
      <c r="D6110" s="449" t="s">
        <v>69</v>
      </c>
      <c r="E6110" s="451">
        <v>1</v>
      </c>
    </row>
    <row r="6111" spans="1:5" x14ac:dyDescent="0.25">
      <c r="A6111" s="439"/>
      <c r="B6111" s="449">
        <v>101337</v>
      </c>
      <c r="C6111" s="439" t="s">
        <v>5295</v>
      </c>
      <c r="D6111" s="449" t="s">
        <v>109</v>
      </c>
      <c r="E6111" s="451">
        <v>1</v>
      </c>
    </row>
    <row r="6112" spans="1:5" x14ac:dyDescent="0.25">
      <c r="A6112" s="439"/>
      <c r="B6112" s="449">
        <v>101338</v>
      </c>
      <c r="C6112" s="439" t="s">
        <v>5296</v>
      </c>
      <c r="D6112" s="449" t="s">
        <v>109</v>
      </c>
      <c r="E6112" s="451">
        <v>1</v>
      </c>
    </row>
    <row r="6113" spans="1:5" x14ac:dyDescent="0.25">
      <c r="A6113" s="439"/>
      <c r="B6113" s="449">
        <v>95354</v>
      </c>
      <c r="C6113" s="439" t="s">
        <v>5179</v>
      </c>
      <c r="D6113" s="449" t="s">
        <v>69</v>
      </c>
      <c r="E6113" s="451">
        <v>1</v>
      </c>
    </row>
    <row r="6114" spans="1:5" x14ac:dyDescent="0.25">
      <c r="A6114" s="439"/>
      <c r="B6114" s="449">
        <v>101339</v>
      </c>
      <c r="C6114" s="439" t="s">
        <v>5297</v>
      </c>
      <c r="D6114" s="449" t="s">
        <v>109</v>
      </c>
      <c r="E6114" s="451">
        <v>1</v>
      </c>
    </row>
    <row r="6115" spans="1:5" x14ac:dyDescent="0.25">
      <c r="A6115" s="439"/>
      <c r="B6115" s="449">
        <v>101340</v>
      </c>
      <c r="C6115" s="439" t="s">
        <v>5298</v>
      </c>
      <c r="D6115" s="449" t="s">
        <v>109</v>
      </c>
      <c r="E6115" s="451">
        <v>1</v>
      </c>
    </row>
    <row r="6116" spans="1:5" x14ac:dyDescent="0.25">
      <c r="A6116" s="439"/>
      <c r="B6116" s="449">
        <v>95389</v>
      </c>
      <c r="C6116" s="439" t="s">
        <v>5210</v>
      </c>
      <c r="D6116" s="449" t="s">
        <v>69</v>
      </c>
      <c r="E6116" s="451">
        <v>1</v>
      </c>
    </row>
    <row r="6117" spans="1:5" x14ac:dyDescent="0.25">
      <c r="A6117" s="439"/>
      <c r="B6117" s="449">
        <v>101341</v>
      </c>
      <c r="C6117" s="439" t="s">
        <v>5299</v>
      </c>
      <c r="D6117" s="449" t="s">
        <v>109</v>
      </c>
      <c r="E6117" s="451">
        <v>1</v>
      </c>
    </row>
    <row r="6118" spans="1:5" x14ac:dyDescent="0.25">
      <c r="A6118" s="439"/>
      <c r="B6118" s="449">
        <v>95355</v>
      </c>
      <c r="C6118" s="439" t="s">
        <v>5180</v>
      </c>
      <c r="D6118" s="449" t="s">
        <v>69</v>
      </c>
      <c r="E6118" s="451">
        <v>1</v>
      </c>
    </row>
    <row r="6119" spans="1:5" x14ac:dyDescent="0.25">
      <c r="A6119" s="439"/>
      <c r="B6119" s="449">
        <v>95356</v>
      </c>
      <c r="C6119" s="439" t="s">
        <v>5181</v>
      </c>
      <c r="D6119" s="449" t="s">
        <v>69</v>
      </c>
      <c r="E6119" s="451">
        <v>1</v>
      </c>
    </row>
    <row r="6120" spans="1:5" x14ac:dyDescent="0.25">
      <c r="A6120" s="439"/>
      <c r="B6120" s="449">
        <v>101342</v>
      </c>
      <c r="C6120" s="439" t="s">
        <v>5300</v>
      </c>
      <c r="D6120" s="449" t="s">
        <v>109</v>
      </c>
      <c r="E6120" s="451">
        <v>1</v>
      </c>
    </row>
    <row r="6121" spans="1:5" x14ac:dyDescent="0.25">
      <c r="A6121" s="439"/>
      <c r="B6121" s="449">
        <v>95357</v>
      </c>
      <c r="C6121" s="439" t="s">
        <v>5182</v>
      </c>
      <c r="D6121" s="449" t="s">
        <v>69</v>
      </c>
      <c r="E6121" s="451">
        <v>1</v>
      </c>
    </row>
    <row r="6122" spans="1:5" x14ac:dyDescent="0.25">
      <c r="A6122" s="439"/>
      <c r="B6122" s="449">
        <v>101343</v>
      </c>
      <c r="C6122" s="439" t="s">
        <v>5301</v>
      </c>
      <c r="D6122" s="449" t="s">
        <v>109</v>
      </c>
      <c r="E6122" s="451">
        <v>1</v>
      </c>
    </row>
    <row r="6123" spans="1:5" x14ac:dyDescent="0.25">
      <c r="A6123" s="439"/>
      <c r="B6123" s="449">
        <v>95358</v>
      </c>
      <c r="C6123" s="439" t="s">
        <v>5183</v>
      </c>
      <c r="D6123" s="449" t="s">
        <v>69</v>
      </c>
      <c r="E6123" s="451">
        <v>1</v>
      </c>
    </row>
    <row r="6124" spans="1:5" x14ac:dyDescent="0.25">
      <c r="A6124" s="439"/>
      <c r="B6124" s="449">
        <v>101344</v>
      </c>
      <c r="C6124" s="439" t="s">
        <v>5302</v>
      </c>
      <c r="D6124" s="449" t="s">
        <v>109</v>
      </c>
      <c r="E6124" s="451">
        <v>1</v>
      </c>
    </row>
    <row r="6125" spans="1:5" x14ac:dyDescent="0.25">
      <c r="A6125" s="439"/>
      <c r="B6125" s="449">
        <v>95359</v>
      </c>
      <c r="C6125" s="439" t="s">
        <v>5184</v>
      </c>
      <c r="D6125" s="449" t="s">
        <v>69</v>
      </c>
      <c r="E6125" s="451">
        <v>1</v>
      </c>
    </row>
    <row r="6126" spans="1:5" x14ac:dyDescent="0.25">
      <c r="A6126" s="439"/>
      <c r="B6126" s="449">
        <v>101345</v>
      </c>
      <c r="C6126" s="439" t="s">
        <v>5303</v>
      </c>
      <c r="D6126" s="449" t="s">
        <v>109</v>
      </c>
      <c r="E6126" s="451">
        <v>1</v>
      </c>
    </row>
    <row r="6127" spans="1:5" x14ac:dyDescent="0.25">
      <c r="A6127" s="439"/>
      <c r="B6127" s="449">
        <v>101346</v>
      </c>
      <c r="C6127" s="439" t="s">
        <v>5304</v>
      </c>
      <c r="D6127" s="449" t="s">
        <v>109</v>
      </c>
      <c r="E6127" s="451">
        <v>1</v>
      </c>
    </row>
    <row r="6128" spans="1:5" x14ac:dyDescent="0.25">
      <c r="A6128" s="439"/>
      <c r="B6128" s="449">
        <v>101347</v>
      </c>
      <c r="C6128" s="439" t="s">
        <v>5305</v>
      </c>
      <c r="D6128" s="449" t="s">
        <v>109</v>
      </c>
      <c r="E6128" s="451">
        <v>1</v>
      </c>
    </row>
    <row r="6129" spans="1:5" x14ac:dyDescent="0.25">
      <c r="A6129" s="439"/>
      <c r="B6129" s="449">
        <v>95361</v>
      </c>
      <c r="C6129" s="439" t="s">
        <v>5186</v>
      </c>
      <c r="D6129" s="449" t="s">
        <v>69</v>
      </c>
      <c r="E6129" s="451">
        <v>1</v>
      </c>
    </row>
    <row r="6130" spans="1:5" x14ac:dyDescent="0.25">
      <c r="A6130" s="439"/>
      <c r="B6130" s="449">
        <v>101348</v>
      </c>
      <c r="C6130" s="439" t="s">
        <v>5306</v>
      </c>
      <c r="D6130" s="449" t="s">
        <v>109</v>
      </c>
      <c r="E6130" s="451">
        <v>1</v>
      </c>
    </row>
    <row r="6131" spans="1:5" x14ac:dyDescent="0.25">
      <c r="A6131" s="439"/>
      <c r="B6131" s="449">
        <v>101349</v>
      </c>
      <c r="C6131" s="439" t="s">
        <v>5307</v>
      </c>
      <c r="D6131" s="449" t="s">
        <v>109</v>
      </c>
      <c r="E6131" s="451">
        <v>1</v>
      </c>
    </row>
    <row r="6132" spans="1:5" x14ac:dyDescent="0.25">
      <c r="A6132" s="439"/>
      <c r="B6132" s="449">
        <v>95362</v>
      </c>
      <c r="C6132" s="439" t="s">
        <v>5187</v>
      </c>
      <c r="D6132" s="449" t="s">
        <v>69</v>
      </c>
      <c r="E6132" s="451">
        <v>1</v>
      </c>
    </row>
    <row r="6133" spans="1:5" x14ac:dyDescent="0.25">
      <c r="A6133" s="439"/>
      <c r="B6133" s="449">
        <v>95363</v>
      </c>
      <c r="C6133" s="439" t="s">
        <v>5188</v>
      </c>
      <c r="D6133" s="449" t="s">
        <v>69</v>
      </c>
      <c r="E6133" s="451">
        <v>1</v>
      </c>
    </row>
    <row r="6134" spans="1:5" x14ac:dyDescent="0.25">
      <c r="A6134" s="439"/>
      <c r="B6134" s="449">
        <v>101350</v>
      </c>
      <c r="C6134" s="439" t="s">
        <v>5308</v>
      </c>
      <c r="D6134" s="449" t="s">
        <v>109</v>
      </c>
      <c r="E6134" s="451">
        <v>1</v>
      </c>
    </row>
    <row r="6135" spans="1:5" x14ac:dyDescent="0.25">
      <c r="A6135" s="439"/>
      <c r="B6135" s="449">
        <v>95360</v>
      </c>
      <c r="C6135" s="439" t="s">
        <v>5185</v>
      </c>
      <c r="D6135" s="449" t="s">
        <v>69</v>
      </c>
      <c r="E6135" s="451">
        <v>1</v>
      </c>
    </row>
    <row r="6136" spans="1:5" x14ac:dyDescent="0.25">
      <c r="A6136" s="439"/>
      <c r="B6136" s="449">
        <v>101351</v>
      </c>
      <c r="C6136" s="439" t="s">
        <v>5309</v>
      </c>
      <c r="D6136" s="449" t="s">
        <v>109</v>
      </c>
      <c r="E6136" s="451">
        <v>1</v>
      </c>
    </row>
    <row r="6137" spans="1:5" x14ac:dyDescent="0.25">
      <c r="A6137" s="439"/>
      <c r="B6137" s="449">
        <v>95365</v>
      </c>
      <c r="C6137" s="439" t="s">
        <v>5190</v>
      </c>
      <c r="D6137" s="449" t="s">
        <v>69</v>
      </c>
      <c r="E6137" s="451">
        <v>1</v>
      </c>
    </row>
    <row r="6138" spans="1:5" x14ac:dyDescent="0.25">
      <c r="A6138" s="439"/>
      <c r="B6138" s="449">
        <v>101352</v>
      </c>
      <c r="C6138" s="439" t="s">
        <v>5310</v>
      </c>
      <c r="D6138" s="449" t="s">
        <v>109</v>
      </c>
      <c r="E6138" s="451">
        <v>1</v>
      </c>
    </row>
    <row r="6139" spans="1:5" x14ac:dyDescent="0.25">
      <c r="A6139" s="439"/>
      <c r="B6139" s="449">
        <v>95364</v>
      </c>
      <c r="C6139" s="439" t="s">
        <v>5189</v>
      </c>
      <c r="D6139" s="449" t="s">
        <v>69</v>
      </c>
      <c r="E6139" s="451">
        <v>1</v>
      </c>
    </row>
    <row r="6140" spans="1:5" x14ac:dyDescent="0.25">
      <c r="A6140" s="439"/>
      <c r="B6140" s="449">
        <v>95366</v>
      </c>
      <c r="C6140" s="439" t="s">
        <v>5191</v>
      </c>
      <c r="D6140" s="449" t="s">
        <v>69</v>
      </c>
      <c r="E6140" s="451">
        <v>1</v>
      </c>
    </row>
    <row r="6141" spans="1:5" x14ac:dyDescent="0.25">
      <c r="A6141" s="439"/>
      <c r="B6141" s="449">
        <v>101353</v>
      </c>
      <c r="C6141" s="439" t="s">
        <v>5311</v>
      </c>
      <c r="D6141" s="449" t="s">
        <v>109</v>
      </c>
      <c r="E6141" s="451">
        <v>1</v>
      </c>
    </row>
    <row r="6142" spans="1:5" x14ac:dyDescent="0.25">
      <c r="A6142" s="439"/>
      <c r="B6142" s="449">
        <v>95367</v>
      </c>
      <c r="C6142" s="439" t="s">
        <v>5192</v>
      </c>
      <c r="D6142" s="449" t="s">
        <v>69</v>
      </c>
      <c r="E6142" s="451">
        <v>1</v>
      </c>
    </row>
    <row r="6143" spans="1:5" x14ac:dyDescent="0.25">
      <c r="A6143" s="439"/>
      <c r="B6143" s="449">
        <v>101355</v>
      </c>
      <c r="C6143" s="439" t="s">
        <v>5312</v>
      </c>
      <c r="D6143" s="449" t="s">
        <v>109</v>
      </c>
      <c r="E6143" s="451">
        <v>1</v>
      </c>
    </row>
    <row r="6144" spans="1:5" x14ac:dyDescent="0.25">
      <c r="A6144" s="439"/>
      <c r="B6144" s="449">
        <v>95368</v>
      </c>
      <c r="C6144" s="439" t="s">
        <v>5193</v>
      </c>
      <c r="D6144" s="449" t="s">
        <v>69</v>
      </c>
      <c r="E6144" s="451">
        <v>1</v>
      </c>
    </row>
    <row r="6145" spans="1:5" x14ac:dyDescent="0.25">
      <c r="A6145" s="439"/>
      <c r="B6145" s="449">
        <v>95369</v>
      </c>
      <c r="C6145" s="439" t="s">
        <v>5194</v>
      </c>
      <c r="D6145" s="449" t="s">
        <v>69</v>
      </c>
      <c r="E6145" s="451">
        <v>1</v>
      </c>
    </row>
    <row r="6146" spans="1:5" x14ac:dyDescent="0.25">
      <c r="A6146" s="439"/>
      <c r="B6146" s="449">
        <v>95370</v>
      </c>
      <c r="C6146" s="439" t="s">
        <v>5195</v>
      </c>
      <c r="D6146" s="449" t="s">
        <v>69</v>
      </c>
      <c r="E6146" s="451">
        <v>1</v>
      </c>
    </row>
    <row r="6147" spans="1:5" x14ac:dyDescent="0.25">
      <c r="A6147" s="439"/>
      <c r="B6147" s="449">
        <v>101356</v>
      </c>
      <c r="C6147" s="439" t="s">
        <v>5313</v>
      </c>
      <c r="D6147" s="449" t="s">
        <v>109</v>
      </c>
      <c r="E6147" s="451">
        <v>1</v>
      </c>
    </row>
    <row r="6148" spans="1:5" x14ac:dyDescent="0.25">
      <c r="A6148" s="439"/>
      <c r="B6148" s="449">
        <v>95371</v>
      </c>
      <c r="C6148" s="439" t="s">
        <v>5196</v>
      </c>
      <c r="D6148" s="449" t="s">
        <v>69</v>
      </c>
      <c r="E6148" s="451">
        <v>1</v>
      </c>
    </row>
    <row r="6149" spans="1:5" x14ac:dyDescent="0.25">
      <c r="A6149" s="439"/>
      <c r="B6149" s="449">
        <v>101357</v>
      </c>
      <c r="C6149" s="439" t="s">
        <v>5314</v>
      </c>
      <c r="D6149" s="449" t="s">
        <v>109</v>
      </c>
      <c r="E6149" s="451">
        <v>1</v>
      </c>
    </row>
    <row r="6150" spans="1:5" x14ac:dyDescent="0.25">
      <c r="A6150" s="439"/>
      <c r="B6150" s="449">
        <v>95372</v>
      </c>
      <c r="C6150" s="439" t="s">
        <v>5197</v>
      </c>
      <c r="D6150" s="449" t="s">
        <v>69</v>
      </c>
      <c r="E6150" s="451">
        <v>1</v>
      </c>
    </row>
    <row r="6151" spans="1:5" x14ac:dyDescent="0.25">
      <c r="A6151" s="439"/>
      <c r="B6151" s="449">
        <v>101358</v>
      </c>
      <c r="C6151" s="439" t="s">
        <v>5315</v>
      </c>
      <c r="D6151" s="449" t="s">
        <v>109</v>
      </c>
      <c r="E6151" s="451">
        <v>1</v>
      </c>
    </row>
    <row r="6152" spans="1:5" x14ac:dyDescent="0.25">
      <c r="A6152" s="439"/>
      <c r="B6152" s="449">
        <v>95373</v>
      </c>
      <c r="C6152" s="439" t="s">
        <v>5198</v>
      </c>
      <c r="D6152" s="449" t="s">
        <v>69</v>
      </c>
      <c r="E6152" s="451">
        <v>1</v>
      </c>
    </row>
    <row r="6153" spans="1:5" x14ac:dyDescent="0.25">
      <c r="A6153" s="439"/>
      <c r="B6153" s="449">
        <v>101359</v>
      </c>
      <c r="C6153" s="439" t="s">
        <v>5316</v>
      </c>
      <c r="D6153" s="449" t="s">
        <v>109</v>
      </c>
      <c r="E6153" s="451">
        <v>1</v>
      </c>
    </row>
    <row r="6154" spans="1:5" x14ac:dyDescent="0.25">
      <c r="A6154" s="439"/>
      <c r="B6154" s="449">
        <v>101360</v>
      </c>
      <c r="C6154" s="439" t="s">
        <v>5317</v>
      </c>
      <c r="D6154" s="449" t="s">
        <v>109</v>
      </c>
      <c r="E6154" s="451">
        <v>1</v>
      </c>
    </row>
    <row r="6155" spans="1:5" x14ac:dyDescent="0.25">
      <c r="A6155" s="439"/>
      <c r="B6155" s="449">
        <v>95374</v>
      </c>
      <c r="C6155" s="439" t="s">
        <v>5199</v>
      </c>
      <c r="D6155" s="449" t="s">
        <v>69</v>
      </c>
      <c r="E6155" s="451">
        <v>1</v>
      </c>
    </row>
    <row r="6156" spans="1:5" x14ac:dyDescent="0.25">
      <c r="A6156" s="439"/>
      <c r="B6156" s="449">
        <v>95375</v>
      </c>
      <c r="C6156" s="439" t="s">
        <v>5200</v>
      </c>
      <c r="D6156" s="449" t="s">
        <v>69</v>
      </c>
      <c r="E6156" s="451">
        <v>1</v>
      </c>
    </row>
    <row r="6157" spans="1:5" x14ac:dyDescent="0.25">
      <c r="A6157" s="439"/>
      <c r="B6157" s="449">
        <v>101361</v>
      </c>
      <c r="C6157" s="439" t="s">
        <v>5318</v>
      </c>
      <c r="D6157" s="449" t="s">
        <v>109</v>
      </c>
      <c r="E6157" s="451">
        <v>1</v>
      </c>
    </row>
    <row r="6158" spans="1:5" x14ac:dyDescent="0.25">
      <c r="A6158" s="439"/>
      <c r="B6158" s="449">
        <v>95376</v>
      </c>
      <c r="C6158" s="439" t="s">
        <v>5201</v>
      </c>
      <c r="D6158" s="449" t="s">
        <v>69</v>
      </c>
      <c r="E6158" s="451">
        <v>1</v>
      </c>
    </row>
    <row r="6159" spans="1:5" x14ac:dyDescent="0.25">
      <c r="A6159" s="439"/>
      <c r="B6159" s="449">
        <v>95377</v>
      </c>
      <c r="C6159" s="439" t="s">
        <v>5202</v>
      </c>
      <c r="D6159" s="449" t="s">
        <v>69</v>
      </c>
      <c r="E6159" s="451">
        <v>1</v>
      </c>
    </row>
    <row r="6160" spans="1:5" x14ac:dyDescent="0.25">
      <c r="A6160" s="439"/>
      <c r="B6160" s="449">
        <v>101363</v>
      </c>
      <c r="C6160" s="439" t="s">
        <v>5319</v>
      </c>
      <c r="D6160" s="449" t="s">
        <v>109</v>
      </c>
      <c r="E6160" s="451">
        <v>1</v>
      </c>
    </row>
    <row r="6161" spans="1:5" x14ac:dyDescent="0.25">
      <c r="A6161" s="439"/>
      <c r="B6161" s="449">
        <v>95378</v>
      </c>
      <c r="C6161" s="439" t="s">
        <v>5203</v>
      </c>
      <c r="D6161" s="449" t="s">
        <v>69</v>
      </c>
      <c r="E6161" s="451">
        <v>1</v>
      </c>
    </row>
    <row r="6162" spans="1:5" x14ac:dyDescent="0.25">
      <c r="A6162" s="439"/>
      <c r="B6162" s="449">
        <v>101364</v>
      </c>
      <c r="C6162" s="439" t="s">
        <v>5320</v>
      </c>
      <c r="D6162" s="449" t="s">
        <v>109</v>
      </c>
      <c r="E6162" s="451">
        <v>1</v>
      </c>
    </row>
    <row r="6163" spans="1:5" x14ac:dyDescent="0.25">
      <c r="A6163" s="439"/>
      <c r="B6163" s="449">
        <v>95379</v>
      </c>
      <c r="C6163" s="439" t="s">
        <v>5204</v>
      </c>
      <c r="D6163" s="449" t="s">
        <v>69</v>
      </c>
      <c r="E6163" s="451">
        <v>1</v>
      </c>
    </row>
    <row r="6164" spans="1:5" x14ac:dyDescent="0.25">
      <c r="A6164" s="439"/>
      <c r="B6164" s="449">
        <v>101365</v>
      </c>
      <c r="C6164" s="439" t="s">
        <v>5321</v>
      </c>
      <c r="D6164" s="449" t="s">
        <v>109</v>
      </c>
      <c r="E6164" s="451">
        <v>1</v>
      </c>
    </row>
    <row r="6165" spans="1:5" x14ac:dyDescent="0.25">
      <c r="A6165" s="439"/>
      <c r="B6165" s="449">
        <v>95380</v>
      </c>
      <c r="C6165" s="439" t="s">
        <v>13155</v>
      </c>
      <c r="D6165" s="449" t="s">
        <v>69</v>
      </c>
      <c r="E6165" s="451">
        <v>1</v>
      </c>
    </row>
    <row r="6166" spans="1:5" x14ac:dyDescent="0.25">
      <c r="A6166" s="439"/>
      <c r="B6166" s="449">
        <v>101366</v>
      </c>
      <c r="C6166" s="439" t="s">
        <v>5322</v>
      </c>
      <c r="D6166" s="449" t="s">
        <v>109</v>
      </c>
      <c r="E6166" s="451">
        <v>1</v>
      </c>
    </row>
    <row r="6167" spans="1:5" x14ac:dyDescent="0.25">
      <c r="A6167" s="439"/>
      <c r="B6167" s="449">
        <v>100535</v>
      </c>
      <c r="C6167" s="439" t="s">
        <v>5252</v>
      </c>
      <c r="D6167" s="449" t="s">
        <v>69</v>
      </c>
      <c r="E6167" s="451">
        <v>1</v>
      </c>
    </row>
    <row r="6168" spans="1:5" x14ac:dyDescent="0.25">
      <c r="A6168" s="439"/>
      <c r="B6168" s="449">
        <v>100536</v>
      </c>
      <c r="C6168" s="439" t="s">
        <v>5253</v>
      </c>
      <c r="D6168" s="449" t="s">
        <v>109</v>
      </c>
      <c r="E6168" s="451">
        <v>1</v>
      </c>
    </row>
    <row r="6169" spans="1:5" x14ac:dyDescent="0.25">
      <c r="A6169" s="439"/>
      <c r="B6169" s="449">
        <v>101368</v>
      </c>
      <c r="C6169" s="439" t="s">
        <v>5323</v>
      </c>
      <c r="D6169" s="449" t="s">
        <v>109</v>
      </c>
      <c r="E6169" s="451">
        <v>1</v>
      </c>
    </row>
    <row r="6170" spans="1:5" x14ac:dyDescent="0.25">
      <c r="A6170" s="439"/>
      <c r="B6170" s="449">
        <v>101369</v>
      </c>
      <c r="C6170" s="439" t="s">
        <v>5324</v>
      </c>
      <c r="D6170" s="449" t="s">
        <v>109</v>
      </c>
      <c r="E6170" s="451">
        <v>1</v>
      </c>
    </row>
    <row r="6171" spans="1:5" x14ac:dyDescent="0.25">
      <c r="A6171" s="439"/>
      <c r="B6171" s="449">
        <v>95385</v>
      </c>
      <c r="C6171" s="439" t="s">
        <v>5207</v>
      </c>
      <c r="D6171" s="449" t="s">
        <v>69</v>
      </c>
      <c r="E6171" s="451">
        <v>1</v>
      </c>
    </row>
    <row r="6172" spans="1:5" x14ac:dyDescent="0.25">
      <c r="A6172" s="439"/>
      <c r="B6172" s="449">
        <v>101370</v>
      </c>
      <c r="C6172" s="439" t="s">
        <v>5325</v>
      </c>
      <c r="D6172" s="449" t="s">
        <v>109</v>
      </c>
      <c r="E6172" s="451">
        <v>1</v>
      </c>
    </row>
    <row r="6173" spans="1:5" x14ac:dyDescent="0.25">
      <c r="A6173" s="439"/>
      <c r="B6173" s="449">
        <v>95406</v>
      </c>
      <c r="C6173" s="439" t="s">
        <v>5224</v>
      </c>
      <c r="D6173" s="449" t="s">
        <v>69</v>
      </c>
      <c r="E6173" s="451">
        <v>1</v>
      </c>
    </row>
    <row r="6174" spans="1:5" x14ac:dyDescent="0.25">
      <c r="A6174" s="439"/>
      <c r="B6174" s="449">
        <v>95424</v>
      </c>
      <c r="C6174" s="439" t="s">
        <v>5237</v>
      </c>
      <c r="D6174" s="449" t="s">
        <v>109</v>
      </c>
      <c r="E6174" s="451">
        <v>1</v>
      </c>
    </row>
    <row r="6175" spans="1:5" x14ac:dyDescent="0.25">
      <c r="A6175" s="439"/>
      <c r="B6175" s="449">
        <v>95386</v>
      </c>
      <c r="C6175" s="439" t="s">
        <v>5208</v>
      </c>
      <c r="D6175" s="449" t="s">
        <v>69</v>
      </c>
      <c r="E6175" s="451">
        <v>1</v>
      </c>
    </row>
    <row r="6176" spans="1:5" x14ac:dyDescent="0.25">
      <c r="A6176" s="439"/>
      <c r="B6176" s="449">
        <v>95383</v>
      </c>
      <c r="C6176" s="439" t="s">
        <v>5205</v>
      </c>
      <c r="D6176" s="449" t="s">
        <v>69</v>
      </c>
      <c r="E6176" s="451">
        <v>1</v>
      </c>
    </row>
    <row r="6177" spans="1:5" x14ac:dyDescent="0.25">
      <c r="A6177" s="439"/>
      <c r="B6177" s="449">
        <v>95384</v>
      </c>
      <c r="C6177" s="439" t="s">
        <v>5206</v>
      </c>
      <c r="D6177" s="449" t="s">
        <v>69</v>
      </c>
      <c r="E6177" s="451">
        <v>1</v>
      </c>
    </row>
    <row r="6178" spans="1:5" x14ac:dyDescent="0.25">
      <c r="A6178" s="439"/>
      <c r="B6178" s="449">
        <v>100299</v>
      </c>
      <c r="C6178" s="439" t="s">
        <v>5244</v>
      </c>
      <c r="D6178" s="449" t="s">
        <v>69</v>
      </c>
      <c r="E6178" s="451">
        <v>1</v>
      </c>
    </row>
    <row r="6179" spans="1:5" x14ac:dyDescent="0.25">
      <c r="A6179" s="439"/>
      <c r="B6179" s="449">
        <v>100315</v>
      </c>
      <c r="C6179" s="439" t="s">
        <v>5250</v>
      </c>
      <c r="D6179" s="449" t="s">
        <v>109</v>
      </c>
      <c r="E6179" s="451">
        <v>1</v>
      </c>
    </row>
    <row r="6180" spans="1:5" x14ac:dyDescent="0.25">
      <c r="A6180" s="439"/>
      <c r="B6180" s="449">
        <v>95387</v>
      </c>
      <c r="C6180" s="439" t="s">
        <v>5209</v>
      </c>
      <c r="D6180" s="449" t="s">
        <v>69</v>
      </c>
      <c r="E6180" s="451">
        <v>1</v>
      </c>
    </row>
    <row r="6181" spans="1:5" x14ac:dyDescent="0.25">
      <c r="A6181" s="439"/>
      <c r="B6181" s="449">
        <v>101371</v>
      </c>
      <c r="C6181" s="439" t="s">
        <v>5326</v>
      </c>
      <c r="D6181" s="449" t="s">
        <v>109</v>
      </c>
      <c r="E6181" s="451">
        <v>1</v>
      </c>
    </row>
    <row r="6182" spans="1:5" x14ac:dyDescent="0.25">
      <c r="A6182" s="439"/>
      <c r="B6182" s="449">
        <v>100288</v>
      </c>
      <c r="C6182" s="439" t="s">
        <v>5238</v>
      </c>
      <c r="D6182" s="449" t="s">
        <v>69</v>
      </c>
      <c r="E6182" s="451">
        <v>1</v>
      </c>
    </row>
    <row r="6183" spans="1:5" x14ac:dyDescent="0.25">
      <c r="A6183" s="439"/>
      <c r="B6183" s="449">
        <v>101372</v>
      </c>
      <c r="C6183" s="439" t="s">
        <v>5327</v>
      </c>
      <c r="D6183" s="449" t="s">
        <v>109</v>
      </c>
      <c r="E6183" s="451">
        <v>1</v>
      </c>
    </row>
    <row r="6184" spans="1:5" x14ac:dyDescent="0.25">
      <c r="A6184" s="439"/>
      <c r="B6184" s="449">
        <v>90775</v>
      </c>
      <c r="C6184" s="439" t="s">
        <v>5129</v>
      </c>
      <c r="D6184" s="449" t="s">
        <v>69</v>
      </c>
      <c r="E6184" s="451">
        <v>1</v>
      </c>
    </row>
    <row r="6185" spans="1:5" x14ac:dyDescent="0.25">
      <c r="A6185" s="439"/>
      <c r="B6185" s="449">
        <v>93561</v>
      </c>
      <c r="C6185" s="439" t="s">
        <v>5129</v>
      </c>
      <c r="D6185" s="449" t="s">
        <v>109</v>
      </c>
      <c r="E6185" s="451">
        <v>1</v>
      </c>
    </row>
    <row r="6186" spans="1:5" x14ac:dyDescent="0.25">
      <c r="A6186" s="439"/>
      <c r="B6186" s="449">
        <v>88264</v>
      </c>
      <c r="C6186" s="439" t="s">
        <v>5076</v>
      </c>
      <c r="D6186" s="449" t="s">
        <v>69</v>
      </c>
      <c r="E6186" s="451">
        <v>1</v>
      </c>
    </row>
    <row r="6187" spans="1:5" x14ac:dyDescent="0.25">
      <c r="A6187" s="439"/>
      <c r="B6187" s="449">
        <v>101399</v>
      </c>
      <c r="C6187" s="439" t="s">
        <v>5076</v>
      </c>
      <c r="D6187" s="449" t="s">
        <v>109</v>
      </c>
      <c r="E6187" s="451">
        <v>1</v>
      </c>
    </row>
    <row r="6188" spans="1:5" x14ac:dyDescent="0.25">
      <c r="A6188" s="439"/>
      <c r="B6188" s="449">
        <v>88266</v>
      </c>
      <c r="C6188" s="439" t="s">
        <v>5077</v>
      </c>
      <c r="D6188" s="449" t="s">
        <v>69</v>
      </c>
      <c r="E6188" s="451">
        <v>1</v>
      </c>
    </row>
    <row r="6189" spans="1:5" x14ac:dyDescent="0.25">
      <c r="A6189" s="439"/>
      <c r="B6189" s="449">
        <v>101401</v>
      </c>
      <c r="C6189" s="439" t="s">
        <v>5077</v>
      </c>
      <c r="D6189" s="449" t="s">
        <v>109</v>
      </c>
      <c r="E6189" s="451">
        <v>1</v>
      </c>
    </row>
    <row r="6190" spans="1:5" x14ac:dyDescent="0.25">
      <c r="A6190" s="439"/>
      <c r="B6190" s="449">
        <v>88267</v>
      </c>
      <c r="C6190" s="439" t="s">
        <v>5078</v>
      </c>
      <c r="D6190" s="449" t="s">
        <v>69</v>
      </c>
      <c r="E6190" s="451">
        <v>1</v>
      </c>
    </row>
    <row r="6191" spans="1:5" x14ac:dyDescent="0.25">
      <c r="A6191" s="439"/>
      <c r="B6191" s="449">
        <v>101402</v>
      </c>
      <c r="C6191" s="439" t="s">
        <v>5078</v>
      </c>
      <c r="D6191" s="449" t="s">
        <v>109</v>
      </c>
      <c r="E6191" s="451">
        <v>1</v>
      </c>
    </row>
    <row r="6192" spans="1:5" x14ac:dyDescent="0.25">
      <c r="A6192" s="439"/>
      <c r="B6192" s="449">
        <v>90776</v>
      </c>
      <c r="C6192" s="439" t="s">
        <v>5130</v>
      </c>
      <c r="D6192" s="449" t="s">
        <v>69</v>
      </c>
      <c r="E6192" s="451">
        <v>1</v>
      </c>
    </row>
    <row r="6193" spans="1:5" x14ac:dyDescent="0.25">
      <c r="A6193" s="439"/>
      <c r="B6193" s="449">
        <v>93572</v>
      </c>
      <c r="C6193" s="439" t="s">
        <v>5140</v>
      </c>
      <c r="D6193" s="449" t="s">
        <v>109</v>
      </c>
      <c r="E6193" s="451">
        <v>1</v>
      </c>
    </row>
    <row r="6194" spans="1:5" x14ac:dyDescent="0.25">
      <c r="A6194" s="439"/>
      <c r="B6194" s="449">
        <v>90777</v>
      </c>
      <c r="C6194" s="439" t="s">
        <v>5131</v>
      </c>
      <c r="D6194" s="449" t="s">
        <v>69</v>
      </c>
      <c r="E6194" s="451">
        <v>1</v>
      </c>
    </row>
    <row r="6195" spans="1:5" x14ac:dyDescent="0.25">
      <c r="A6195" s="439"/>
      <c r="B6195" s="449">
        <v>93565</v>
      </c>
      <c r="C6195" s="439" t="s">
        <v>5131</v>
      </c>
      <c r="D6195" s="449" t="s">
        <v>109</v>
      </c>
      <c r="E6195" s="451">
        <v>1</v>
      </c>
    </row>
    <row r="6196" spans="1:5" x14ac:dyDescent="0.25">
      <c r="A6196" s="439"/>
      <c r="B6196" s="449">
        <v>90778</v>
      </c>
      <c r="C6196" s="439" t="s">
        <v>5132</v>
      </c>
      <c r="D6196" s="449" t="s">
        <v>69</v>
      </c>
      <c r="E6196" s="451">
        <v>1</v>
      </c>
    </row>
    <row r="6197" spans="1:5" x14ac:dyDescent="0.25">
      <c r="A6197" s="439"/>
      <c r="B6197" s="449">
        <v>93567</v>
      </c>
      <c r="C6197" s="439" t="s">
        <v>5132</v>
      </c>
      <c r="D6197" s="449" t="s">
        <v>109</v>
      </c>
      <c r="E6197" s="451">
        <v>1</v>
      </c>
    </row>
    <row r="6198" spans="1:5" x14ac:dyDescent="0.25">
      <c r="A6198" s="439"/>
      <c r="B6198" s="449">
        <v>90779</v>
      </c>
      <c r="C6198" s="439" t="s">
        <v>5133</v>
      </c>
      <c r="D6198" s="449" t="s">
        <v>69</v>
      </c>
      <c r="E6198" s="451">
        <v>1</v>
      </c>
    </row>
    <row r="6199" spans="1:5" x14ac:dyDescent="0.25">
      <c r="A6199" s="439"/>
      <c r="B6199" s="449">
        <v>93568</v>
      </c>
      <c r="C6199" s="439" t="s">
        <v>5133</v>
      </c>
      <c r="D6199" s="449" t="s">
        <v>109</v>
      </c>
      <c r="E6199" s="451">
        <v>1</v>
      </c>
    </row>
    <row r="6200" spans="1:5" x14ac:dyDescent="0.25">
      <c r="A6200" s="439"/>
      <c r="B6200" s="449">
        <v>88269</v>
      </c>
      <c r="C6200" s="439" t="s">
        <v>5079</v>
      </c>
      <c r="D6200" s="449" t="s">
        <v>69</v>
      </c>
      <c r="E6200" s="451">
        <v>1</v>
      </c>
    </row>
    <row r="6201" spans="1:5" x14ac:dyDescent="0.25">
      <c r="A6201" s="439"/>
      <c r="B6201" s="449">
        <v>101407</v>
      </c>
      <c r="C6201" s="439" t="s">
        <v>5079</v>
      </c>
      <c r="D6201" s="449" t="s">
        <v>109</v>
      </c>
      <c r="E6201" s="451">
        <v>1</v>
      </c>
    </row>
    <row r="6202" spans="1:5" x14ac:dyDescent="0.25">
      <c r="A6202" s="439"/>
      <c r="B6202" s="449">
        <v>88270</v>
      </c>
      <c r="C6202" s="439" t="s">
        <v>97</v>
      </c>
      <c r="D6202" s="449" t="s">
        <v>69</v>
      </c>
      <c r="E6202" s="451">
        <v>1</v>
      </c>
    </row>
    <row r="6203" spans="1:5" x14ac:dyDescent="0.25">
      <c r="A6203" s="439"/>
      <c r="B6203" s="449">
        <v>101408</v>
      </c>
      <c r="C6203" s="439" t="s">
        <v>97</v>
      </c>
      <c r="D6203" s="449" t="s">
        <v>109</v>
      </c>
      <c r="E6203" s="451">
        <v>1</v>
      </c>
    </row>
    <row r="6204" spans="1:5" x14ac:dyDescent="0.25">
      <c r="A6204" s="439"/>
      <c r="B6204" s="449">
        <v>101409</v>
      </c>
      <c r="C6204" s="439" t="s">
        <v>5340</v>
      </c>
      <c r="D6204" s="449" t="s">
        <v>109</v>
      </c>
      <c r="E6204" s="451">
        <v>1</v>
      </c>
    </row>
    <row r="6205" spans="1:5" x14ac:dyDescent="0.25">
      <c r="A6205" s="439"/>
      <c r="B6205" s="449">
        <v>88441</v>
      </c>
      <c r="C6205" s="439" t="s">
        <v>5122</v>
      </c>
      <c r="D6205" s="449" t="s">
        <v>69</v>
      </c>
      <c r="E6205" s="451">
        <v>1</v>
      </c>
    </row>
    <row r="6206" spans="1:5" x14ac:dyDescent="0.25">
      <c r="A6206" s="439"/>
      <c r="B6206" s="449">
        <v>101410</v>
      </c>
      <c r="C6206" s="439" t="s">
        <v>5122</v>
      </c>
      <c r="D6206" s="449" t="s">
        <v>109</v>
      </c>
      <c r="E6206" s="451">
        <v>1</v>
      </c>
    </row>
    <row r="6207" spans="1:5" x14ac:dyDescent="0.25">
      <c r="A6207" s="439"/>
      <c r="B6207" s="449">
        <v>88272</v>
      </c>
      <c r="C6207" s="439" t="s">
        <v>5080</v>
      </c>
      <c r="D6207" s="449" t="s">
        <v>69</v>
      </c>
      <c r="E6207" s="451">
        <v>1</v>
      </c>
    </row>
    <row r="6208" spans="1:5" x14ac:dyDescent="0.25">
      <c r="A6208" s="439"/>
      <c r="B6208" s="449">
        <v>88273</v>
      </c>
      <c r="C6208" s="439" t="s">
        <v>5081</v>
      </c>
      <c r="D6208" s="449" t="s">
        <v>69</v>
      </c>
      <c r="E6208" s="451">
        <v>1</v>
      </c>
    </row>
    <row r="6209" spans="1:5" x14ac:dyDescent="0.25">
      <c r="A6209" s="439"/>
      <c r="B6209" s="449">
        <v>101413</v>
      </c>
      <c r="C6209" s="439" t="s">
        <v>5081</v>
      </c>
      <c r="D6209" s="449" t="s">
        <v>109</v>
      </c>
      <c r="E6209" s="451">
        <v>1</v>
      </c>
    </row>
    <row r="6210" spans="1:5" x14ac:dyDescent="0.25">
      <c r="A6210" s="439"/>
      <c r="B6210" s="449">
        <v>101414</v>
      </c>
      <c r="C6210" s="439" t="s">
        <v>5342</v>
      </c>
      <c r="D6210" s="449" t="s">
        <v>109</v>
      </c>
      <c r="E6210" s="451">
        <v>1</v>
      </c>
    </row>
    <row r="6211" spans="1:5" x14ac:dyDescent="0.25">
      <c r="A6211" s="439"/>
      <c r="B6211" s="449">
        <v>88274</v>
      </c>
      <c r="C6211" s="439" t="s">
        <v>5082</v>
      </c>
      <c r="D6211" s="449" t="s">
        <v>69</v>
      </c>
      <c r="E6211" s="451">
        <v>1</v>
      </c>
    </row>
    <row r="6212" spans="1:5" x14ac:dyDescent="0.25">
      <c r="A6212" s="439"/>
      <c r="B6212" s="449">
        <v>101412</v>
      </c>
      <c r="C6212" s="439" t="s">
        <v>5341</v>
      </c>
      <c r="D6212" s="449" t="s">
        <v>109</v>
      </c>
      <c r="E6212" s="451">
        <v>1</v>
      </c>
    </row>
    <row r="6213" spans="1:5" x14ac:dyDescent="0.25">
      <c r="A6213" s="439"/>
      <c r="B6213" s="449">
        <v>101415</v>
      </c>
      <c r="C6213" s="439" t="s">
        <v>5343</v>
      </c>
      <c r="D6213" s="449" t="s">
        <v>109</v>
      </c>
      <c r="E6213" s="451">
        <v>1</v>
      </c>
    </row>
    <row r="6214" spans="1:5" x14ac:dyDescent="0.25">
      <c r="A6214" s="439"/>
      <c r="B6214" s="449">
        <v>100308</v>
      </c>
      <c r="C6214" s="439" t="s">
        <v>5248</v>
      </c>
      <c r="D6214" s="449" t="s">
        <v>69</v>
      </c>
      <c r="E6214" s="451">
        <v>1</v>
      </c>
    </row>
    <row r="6215" spans="1:5" x14ac:dyDescent="0.25">
      <c r="A6215" s="439"/>
      <c r="B6215" s="449">
        <v>101416</v>
      </c>
      <c r="C6215" s="439" t="s">
        <v>5248</v>
      </c>
      <c r="D6215" s="449" t="s">
        <v>109</v>
      </c>
      <c r="E6215" s="451">
        <v>1</v>
      </c>
    </row>
    <row r="6216" spans="1:5" x14ac:dyDescent="0.25">
      <c r="A6216" s="439"/>
      <c r="B6216" s="449">
        <v>88275</v>
      </c>
      <c r="C6216" s="439" t="s">
        <v>5083</v>
      </c>
      <c r="D6216" s="449" t="s">
        <v>69</v>
      </c>
      <c r="E6216" s="451">
        <v>1</v>
      </c>
    </row>
    <row r="6217" spans="1:5" x14ac:dyDescent="0.25">
      <c r="A6217" s="439"/>
      <c r="B6217" s="449">
        <v>90780</v>
      </c>
      <c r="C6217" s="439" t="s">
        <v>5134</v>
      </c>
      <c r="D6217" s="449" t="s">
        <v>69</v>
      </c>
      <c r="E6217" s="451">
        <v>1</v>
      </c>
    </row>
    <row r="6218" spans="1:5" x14ac:dyDescent="0.25">
      <c r="A6218" s="439"/>
      <c r="B6218" s="449">
        <v>94295</v>
      </c>
      <c r="C6218" s="439" t="s">
        <v>5134</v>
      </c>
      <c r="D6218" s="449" t="s">
        <v>109</v>
      </c>
      <c r="E6218" s="451">
        <v>1</v>
      </c>
    </row>
    <row r="6219" spans="1:5" x14ac:dyDescent="0.25">
      <c r="A6219" s="439"/>
      <c r="B6219" s="449">
        <v>88277</v>
      </c>
      <c r="C6219" s="439" t="s">
        <v>5084</v>
      </c>
      <c r="D6219" s="449" t="s">
        <v>69</v>
      </c>
      <c r="E6219" s="451">
        <v>1</v>
      </c>
    </row>
    <row r="6220" spans="1:5" x14ac:dyDescent="0.25">
      <c r="A6220" s="439"/>
      <c r="B6220" s="449">
        <v>100307</v>
      </c>
      <c r="C6220" s="439" t="s">
        <v>5247</v>
      </c>
      <c r="D6220" s="449" t="s">
        <v>69</v>
      </c>
      <c r="E6220" s="451">
        <v>1</v>
      </c>
    </row>
    <row r="6221" spans="1:5" x14ac:dyDescent="0.25">
      <c r="A6221" s="439"/>
      <c r="B6221" s="449">
        <v>101417</v>
      </c>
      <c r="C6221" s="439" t="s">
        <v>5247</v>
      </c>
      <c r="D6221" s="449" t="s">
        <v>109</v>
      </c>
      <c r="E6221" s="451">
        <v>1</v>
      </c>
    </row>
    <row r="6222" spans="1:5" x14ac:dyDescent="0.25">
      <c r="A6222" s="439"/>
      <c r="B6222" s="449">
        <v>88278</v>
      </c>
      <c r="C6222" s="439" t="s">
        <v>5344</v>
      </c>
      <c r="D6222" s="449" t="s">
        <v>69</v>
      </c>
      <c r="E6222" s="451">
        <v>1</v>
      </c>
    </row>
    <row r="6223" spans="1:5" x14ac:dyDescent="0.25">
      <c r="A6223" s="439"/>
      <c r="B6223" s="449">
        <v>101418</v>
      </c>
      <c r="C6223" s="439" t="s">
        <v>5344</v>
      </c>
      <c r="D6223" s="449" t="s">
        <v>109</v>
      </c>
      <c r="E6223" s="451">
        <v>1</v>
      </c>
    </row>
    <row r="6224" spans="1:5" x14ac:dyDescent="0.25">
      <c r="A6224" s="439"/>
      <c r="B6224" s="449">
        <v>101419</v>
      </c>
      <c r="C6224" s="439" t="s">
        <v>5345</v>
      </c>
      <c r="D6224" s="449" t="s">
        <v>109</v>
      </c>
      <c r="E6224" s="451">
        <v>1</v>
      </c>
    </row>
    <row r="6225" spans="1:5" x14ac:dyDescent="0.25">
      <c r="A6225" s="439"/>
      <c r="B6225" s="449">
        <v>88279</v>
      </c>
      <c r="C6225" s="439" t="s">
        <v>13156</v>
      </c>
      <c r="D6225" s="449" t="s">
        <v>69</v>
      </c>
      <c r="E6225" s="451">
        <v>1</v>
      </c>
    </row>
    <row r="6226" spans="1:5" x14ac:dyDescent="0.25">
      <c r="A6226" s="439"/>
      <c r="B6226" s="449">
        <v>88281</v>
      </c>
      <c r="C6226" s="439" t="s">
        <v>5085</v>
      </c>
      <c r="D6226" s="449" t="s">
        <v>69</v>
      </c>
      <c r="E6226" s="451">
        <v>1</v>
      </c>
    </row>
    <row r="6227" spans="1:5" x14ac:dyDescent="0.25">
      <c r="A6227" s="439"/>
      <c r="B6227" s="449">
        <v>93558</v>
      </c>
      <c r="C6227" s="439" t="s">
        <v>5136</v>
      </c>
      <c r="D6227" s="449" t="s">
        <v>109</v>
      </c>
      <c r="E6227" s="451">
        <v>1</v>
      </c>
    </row>
    <row r="6228" spans="1:5" x14ac:dyDescent="0.25">
      <c r="A6228" s="439"/>
      <c r="B6228" s="449">
        <v>101420</v>
      </c>
      <c r="C6228" s="439" t="s">
        <v>5346</v>
      </c>
      <c r="D6228" s="449" t="s">
        <v>109</v>
      </c>
      <c r="E6228" s="451">
        <v>1</v>
      </c>
    </row>
    <row r="6229" spans="1:5" x14ac:dyDescent="0.25">
      <c r="A6229" s="439"/>
      <c r="B6229" s="449">
        <v>101421</v>
      </c>
      <c r="C6229" s="439" t="s">
        <v>5347</v>
      </c>
      <c r="D6229" s="449" t="s">
        <v>109</v>
      </c>
      <c r="E6229" s="451">
        <v>1</v>
      </c>
    </row>
    <row r="6230" spans="1:5" x14ac:dyDescent="0.25">
      <c r="A6230" s="439"/>
      <c r="B6230" s="449">
        <v>88282</v>
      </c>
      <c r="C6230" s="439" t="s">
        <v>5086</v>
      </c>
      <c r="D6230" s="449" t="s">
        <v>69</v>
      </c>
      <c r="E6230" s="451">
        <v>1</v>
      </c>
    </row>
    <row r="6231" spans="1:5" x14ac:dyDescent="0.25">
      <c r="A6231" s="439"/>
      <c r="B6231" s="449">
        <v>88283</v>
      </c>
      <c r="C6231" s="439" t="s">
        <v>5087</v>
      </c>
      <c r="D6231" s="449" t="s">
        <v>69</v>
      </c>
      <c r="E6231" s="451">
        <v>1</v>
      </c>
    </row>
    <row r="6232" spans="1:5" x14ac:dyDescent="0.25">
      <c r="A6232" s="439"/>
      <c r="B6232" s="449">
        <v>101422</v>
      </c>
      <c r="C6232" s="439" t="s">
        <v>5348</v>
      </c>
      <c r="D6232" s="449" t="s">
        <v>109</v>
      </c>
      <c r="E6232" s="451">
        <v>1</v>
      </c>
    </row>
    <row r="6233" spans="1:5" x14ac:dyDescent="0.25">
      <c r="A6233" s="439"/>
      <c r="B6233" s="449">
        <v>88284</v>
      </c>
      <c r="C6233" s="439" t="s">
        <v>5088</v>
      </c>
      <c r="D6233" s="449" t="s">
        <v>69</v>
      </c>
      <c r="E6233" s="451">
        <v>1</v>
      </c>
    </row>
    <row r="6234" spans="1:5" x14ac:dyDescent="0.25">
      <c r="A6234" s="439"/>
      <c r="B6234" s="449">
        <v>101424</v>
      </c>
      <c r="C6234" s="439" t="s">
        <v>5349</v>
      </c>
      <c r="D6234" s="449" t="s">
        <v>109</v>
      </c>
      <c r="E6234" s="451">
        <v>1</v>
      </c>
    </row>
    <row r="6235" spans="1:5" x14ac:dyDescent="0.25">
      <c r="A6235" s="439"/>
      <c r="B6235" s="449">
        <v>88286</v>
      </c>
      <c r="C6235" s="439" t="s">
        <v>5089</v>
      </c>
      <c r="D6235" s="449" t="s">
        <v>69</v>
      </c>
      <c r="E6235" s="451">
        <v>1</v>
      </c>
    </row>
    <row r="6236" spans="1:5" x14ac:dyDescent="0.25">
      <c r="A6236" s="439"/>
      <c r="B6236" s="449">
        <v>88288</v>
      </c>
      <c r="C6236" s="439" t="s">
        <v>5090</v>
      </c>
      <c r="D6236" s="449" t="s">
        <v>69</v>
      </c>
      <c r="E6236" s="451">
        <v>1</v>
      </c>
    </row>
    <row r="6237" spans="1:5" x14ac:dyDescent="0.25">
      <c r="A6237" s="439"/>
      <c r="B6237" s="449">
        <v>101425</v>
      </c>
      <c r="C6237" s="439" t="s">
        <v>5090</v>
      </c>
      <c r="D6237" s="449" t="s">
        <v>109</v>
      </c>
      <c r="E6237" s="451">
        <v>1</v>
      </c>
    </row>
    <row r="6238" spans="1:5" x14ac:dyDescent="0.25">
      <c r="A6238" s="439"/>
      <c r="B6238" s="449">
        <v>101426</v>
      </c>
      <c r="C6238" s="439" t="s">
        <v>5350</v>
      </c>
      <c r="D6238" s="449" t="s">
        <v>109</v>
      </c>
      <c r="E6238" s="451">
        <v>1</v>
      </c>
    </row>
    <row r="6239" spans="1:5" x14ac:dyDescent="0.25">
      <c r="A6239" s="439"/>
      <c r="B6239" s="449">
        <v>88291</v>
      </c>
      <c r="C6239" s="439" t="s">
        <v>5091</v>
      </c>
      <c r="D6239" s="449" t="s">
        <v>69</v>
      </c>
      <c r="E6239" s="451">
        <v>1</v>
      </c>
    </row>
    <row r="6240" spans="1:5" x14ac:dyDescent="0.25">
      <c r="A6240" s="439"/>
      <c r="B6240" s="449">
        <v>101427</v>
      </c>
      <c r="C6240" s="439" t="s">
        <v>5091</v>
      </c>
      <c r="D6240" s="449" t="s">
        <v>109</v>
      </c>
      <c r="E6240" s="451">
        <v>1</v>
      </c>
    </row>
    <row r="6241" spans="1:5" x14ac:dyDescent="0.25">
      <c r="A6241" s="439"/>
      <c r="B6241" s="449">
        <v>101428</v>
      </c>
      <c r="C6241" s="439" t="s">
        <v>5351</v>
      </c>
      <c r="D6241" s="449" t="s">
        <v>109</v>
      </c>
      <c r="E6241" s="451">
        <v>1</v>
      </c>
    </row>
    <row r="6242" spans="1:5" x14ac:dyDescent="0.25">
      <c r="A6242" s="439"/>
      <c r="B6242" s="449">
        <v>88377</v>
      </c>
      <c r="C6242" s="439" t="s">
        <v>5121</v>
      </c>
      <c r="D6242" s="449" t="s">
        <v>69</v>
      </c>
      <c r="E6242" s="451">
        <v>1</v>
      </c>
    </row>
    <row r="6243" spans="1:5" x14ac:dyDescent="0.25">
      <c r="A6243" s="439"/>
      <c r="B6243" s="449">
        <v>101429</v>
      </c>
      <c r="C6243" s="439" t="s">
        <v>5352</v>
      </c>
      <c r="D6243" s="449" t="s">
        <v>109</v>
      </c>
      <c r="E6243" s="451">
        <v>1</v>
      </c>
    </row>
    <row r="6244" spans="1:5" x14ac:dyDescent="0.25">
      <c r="A6244" s="439"/>
      <c r="B6244" s="449">
        <v>88292</v>
      </c>
      <c r="C6244" s="439" t="s">
        <v>5092</v>
      </c>
      <c r="D6244" s="449" t="s">
        <v>69</v>
      </c>
      <c r="E6244" s="451">
        <v>1</v>
      </c>
    </row>
    <row r="6245" spans="1:5" x14ac:dyDescent="0.25">
      <c r="A6245" s="439"/>
      <c r="B6245" s="449">
        <v>88293</v>
      </c>
      <c r="C6245" s="439" t="s">
        <v>5093</v>
      </c>
      <c r="D6245" s="449" t="s">
        <v>69</v>
      </c>
      <c r="E6245" s="451">
        <v>1</v>
      </c>
    </row>
    <row r="6246" spans="1:5" x14ac:dyDescent="0.25">
      <c r="A6246" s="439"/>
      <c r="B6246" s="449">
        <v>101430</v>
      </c>
      <c r="C6246" s="439" t="s">
        <v>5353</v>
      </c>
      <c r="D6246" s="449" t="s">
        <v>109</v>
      </c>
      <c r="E6246" s="451">
        <v>1</v>
      </c>
    </row>
    <row r="6247" spans="1:5" x14ac:dyDescent="0.25">
      <c r="A6247" s="439"/>
      <c r="B6247" s="449">
        <v>88294</v>
      </c>
      <c r="C6247" s="439" t="s">
        <v>5094</v>
      </c>
      <c r="D6247" s="449" t="s">
        <v>69</v>
      </c>
      <c r="E6247" s="451">
        <v>1</v>
      </c>
    </row>
    <row r="6248" spans="1:5" x14ac:dyDescent="0.25">
      <c r="A6248" s="439"/>
      <c r="B6248" s="449">
        <v>101431</v>
      </c>
      <c r="C6248" s="439" t="s">
        <v>5094</v>
      </c>
      <c r="D6248" s="449" t="s">
        <v>109</v>
      </c>
      <c r="E6248" s="451">
        <v>1</v>
      </c>
    </row>
    <row r="6249" spans="1:5" x14ac:dyDescent="0.25">
      <c r="A6249" s="439"/>
      <c r="B6249" s="449">
        <v>88295</v>
      </c>
      <c r="C6249" s="439" t="s">
        <v>5095</v>
      </c>
      <c r="D6249" s="449" t="s">
        <v>69</v>
      </c>
      <c r="E6249" s="451">
        <v>1</v>
      </c>
    </row>
    <row r="6250" spans="1:5" x14ac:dyDescent="0.25">
      <c r="A6250" s="439"/>
      <c r="B6250" s="449">
        <v>101432</v>
      </c>
      <c r="C6250" s="439" t="s">
        <v>5354</v>
      </c>
      <c r="D6250" s="449" t="s">
        <v>109</v>
      </c>
      <c r="E6250" s="451">
        <v>1</v>
      </c>
    </row>
    <row r="6251" spans="1:5" x14ac:dyDescent="0.25">
      <c r="A6251" s="439"/>
      <c r="B6251" s="449">
        <v>88296</v>
      </c>
      <c r="C6251" s="439" t="s">
        <v>5096</v>
      </c>
      <c r="D6251" s="449" t="s">
        <v>69</v>
      </c>
      <c r="E6251" s="451">
        <v>1</v>
      </c>
    </row>
    <row r="6252" spans="1:5" x14ac:dyDescent="0.25">
      <c r="A6252" s="439"/>
      <c r="B6252" s="449">
        <v>101433</v>
      </c>
      <c r="C6252" s="439" t="s">
        <v>5096</v>
      </c>
      <c r="D6252" s="449" t="s">
        <v>109</v>
      </c>
      <c r="E6252" s="451">
        <v>1</v>
      </c>
    </row>
    <row r="6253" spans="1:5" x14ac:dyDescent="0.25">
      <c r="A6253" s="439"/>
      <c r="B6253" s="449">
        <v>101434</v>
      </c>
      <c r="C6253" s="439" t="s">
        <v>5355</v>
      </c>
      <c r="D6253" s="449" t="s">
        <v>109</v>
      </c>
      <c r="E6253" s="451">
        <v>1</v>
      </c>
    </row>
    <row r="6254" spans="1:5" x14ac:dyDescent="0.25">
      <c r="A6254" s="439"/>
      <c r="B6254" s="449">
        <v>88298</v>
      </c>
      <c r="C6254" s="439" t="s">
        <v>5098</v>
      </c>
      <c r="D6254" s="449" t="s">
        <v>69</v>
      </c>
      <c r="E6254" s="451">
        <v>1</v>
      </c>
    </row>
    <row r="6255" spans="1:5" x14ac:dyDescent="0.25">
      <c r="A6255" s="439"/>
      <c r="B6255" s="449">
        <v>101436</v>
      </c>
      <c r="C6255" s="439" t="s">
        <v>5098</v>
      </c>
      <c r="D6255" s="449" t="s">
        <v>109</v>
      </c>
      <c r="E6255" s="451">
        <v>1</v>
      </c>
    </row>
    <row r="6256" spans="1:5" x14ac:dyDescent="0.25">
      <c r="A6256" s="439"/>
      <c r="B6256" s="449">
        <v>101437</v>
      </c>
      <c r="C6256" s="439" t="s">
        <v>5357</v>
      </c>
      <c r="D6256" s="449" t="s">
        <v>109</v>
      </c>
      <c r="E6256" s="451">
        <v>1</v>
      </c>
    </row>
    <row r="6257" spans="1:5" x14ac:dyDescent="0.25">
      <c r="A6257" s="439"/>
      <c r="B6257" s="449">
        <v>88299</v>
      </c>
      <c r="C6257" s="439" t="s">
        <v>5099</v>
      </c>
      <c r="D6257" s="449" t="s">
        <v>69</v>
      </c>
      <c r="E6257" s="451">
        <v>1</v>
      </c>
    </row>
    <row r="6258" spans="1:5" x14ac:dyDescent="0.25">
      <c r="A6258" s="439"/>
      <c r="B6258" s="449">
        <v>88300</v>
      </c>
      <c r="C6258" s="439" t="s">
        <v>5100</v>
      </c>
      <c r="D6258" s="449" t="s">
        <v>69</v>
      </c>
      <c r="E6258" s="451">
        <v>1</v>
      </c>
    </row>
    <row r="6259" spans="1:5" x14ac:dyDescent="0.25">
      <c r="A6259" s="439"/>
      <c r="B6259" s="449">
        <v>101438</v>
      </c>
      <c r="C6259" s="439" t="s">
        <v>5100</v>
      </c>
      <c r="D6259" s="449" t="s">
        <v>109</v>
      </c>
      <c r="E6259" s="451">
        <v>1</v>
      </c>
    </row>
    <row r="6260" spans="1:5" x14ac:dyDescent="0.25">
      <c r="A6260" s="439"/>
      <c r="B6260" s="449">
        <v>88297</v>
      </c>
      <c r="C6260" s="439" t="s">
        <v>5097</v>
      </c>
      <c r="D6260" s="449" t="s">
        <v>69</v>
      </c>
      <c r="E6260" s="451">
        <v>1</v>
      </c>
    </row>
    <row r="6261" spans="1:5" x14ac:dyDescent="0.25">
      <c r="A6261" s="439"/>
      <c r="B6261" s="449">
        <v>101435</v>
      </c>
      <c r="C6261" s="439" t="s">
        <v>5356</v>
      </c>
      <c r="D6261" s="449" t="s">
        <v>109</v>
      </c>
      <c r="E6261" s="451">
        <v>1</v>
      </c>
    </row>
    <row r="6262" spans="1:5" x14ac:dyDescent="0.25">
      <c r="A6262" s="439"/>
      <c r="B6262" s="449">
        <v>101440</v>
      </c>
      <c r="C6262" s="439" t="s">
        <v>5358</v>
      </c>
      <c r="D6262" s="449" t="s">
        <v>109</v>
      </c>
      <c r="E6262" s="451">
        <v>1</v>
      </c>
    </row>
    <row r="6263" spans="1:5" x14ac:dyDescent="0.25">
      <c r="A6263" s="439"/>
      <c r="B6263" s="449">
        <v>88302</v>
      </c>
      <c r="C6263" s="439" t="s">
        <v>5102</v>
      </c>
      <c r="D6263" s="449" t="s">
        <v>69</v>
      </c>
      <c r="E6263" s="451">
        <v>1</v>
      </c>
    </row>
    <row r="6264" spans="1:5" x14ac:dyDescent="0.25">
      <c r="A6264" s="439"/>
      <c r="B6264" s="449">
        <v>88301</v>
      </c>
      <c r="C6264" s="439" t="s">
        <v>5101</v>
      </c>
      <c r="D6264" s="449" t="s">
        <v>69</v>
      </c>
      <c r="E6264" s="451">
        <v>1</v>
      </c>
    </row>
    <row r="6265" spans="1:5" x14ac:dyDescent="0.25">
      <c r="A6265" s="439"/>
      <c r="B6265" s="449">
        <v>101439</v>
      </c>
      <c r="C6265" s="439" t="s">
        <v>5101</v>
      </c>
      <c r="D6265" s="449" t="s">
        <v>109</v>
      </c>
      <c r="E6265" s="451">
        <v>1</v>
      </c>
    </row>
    <row r="6266" spans="1:5" x14ac:dyDescent="0.25">
      <c r="A6266" s="439"/>
      <c r="B6266" s="449">
        <v>88303</v>
      </c>
      <c r="C6266" s="439" t="s">
        <v>5103</v>
      </c>
      <c r="D6266" s="449" t="s">
        <v>69</v>
      </c>
      <c r="E6266" s="451">
        <v>1</v>
      </c>
    </row>
    <row r="6267" spans="1:5" x14ac:dyDescent="0.25">
      <c r="A6267" s="439"/>
      <c r="B6267" s="449">
        <v>101441</v>
      </c>
      <c r="C6267" s="439" t="s">
        <v>5103</v>
      </c>
      <c r="D6267" s="449" t="s">
        <v>109</v>
      </c>
      <c r="E6267" s="451">
        <v>1</v>
      </c>
    </row>
    <row r="6268" spans="1:5" x14ac:dyDescent="0.25">
      <c r="A6268" s="439"/>
      <c r="B6268" s="449">
        <v>88304</v>
      </c>
      <c r="C6268" s="439" t="s">
        <v>5104</v>
      </c>
      <c r="D6268" s="449" t="s">
        <v>69</v>
      </c>
      <c r="E6268" s="451">
        <v>1</v>
      </c>
    </row>
    <row r="6269" spans="1:5" x14ac:dyDescent="0.25">
      <c r="A6269" s="439"/>
      <c r="B6269" s="449">
        <v>101443</v>
      </c>
      <c r="C6269" s="439" t="s">
        <v>5104</v>
      </c>
      <c r="D6269" s="449" t="s">
        <v>109</v>
      </c>
      <c r="E6269" s="451">
        <v>1</v>
      </c>
    </row>
    <row r="6270" spans="1:5" x14ac:dyDescent="0.25">
      <c r="A6270" s="439"/>
      <c r="B6270" s="449">
        <v>88306</v>
      </c>
      <c r="C6270" s="439" t="s">
        <v>5105</v>
      </c>
      <c r="D6270" s="449" t="s">
        <v>69</v>
      </c>
      <c r="E6270" s="451">
        <v>1</v>
      </c>
    </row>
    <row r="6271" spans="1:5" x14ac:dyDescent="0.25">
      <c r="A6271" s="439"/>
      <c r="B6271" s="449">
        <v>88307</v>
      </c>
      <c r="C6271" s="439" t="s">
        <v>5106</v>
      </c>
      <c r="D6271" s="449" t="s">
        <v>69</v>
      </c>
      <c r="E6271" s="451">
        <v>1</v>
      </c>
    </row>
    <row r="6272" spans="1:5" x14ac:dyDescent="0.25">
      <c r="A6272" s="439"/>
      <c r="B6272" s="449">
        <v>88308</v>
      </c>
      <c r="C6272" s="439" t="s">
        <v>5107</v>
      </c>
      <c r="D6272" s="449" t="s">
        <v>69</v>
      </c>
      <c r="E6272" s="451">
        <v>1</v>
      </c>
    </row>
    <row r="6273" spans="1:5" x14ac:dyDescent="0.25">
      <c r="A6273" s="439"/>
      <c r="B6273" s="449">
        <v>101444</v>
      </c>
      <c r="C6273" s="439" t="s">
        <v>5107</v>
      </c>
      <c r="D6273" s="449" t="s">
        <v>109</v>
      </c>
      <c r="E6273" s="451">
        <v>1</v>
      </c>
    </row>
    <row r="6274" spans="1:5" x14ac:dyDescent="0.25">
      <c r="A6274" s="439"/>
      <c r="B6274" s="449">
        <v>88309</v>
      </c>
      <c r="C6274" s="439" t="s">
        <v>5108</v>
      </c>
      <c r="D6274" s="449" t="s">
        <v>69</v>
      </c>
      <c r="E6274" s="451">
        <v>1</v>
      </c>
    </row>
    <row r="6275" spans="1:5" x14ac:dyDescent="0.25">
      <c r="A6275" s="439"/>
      <c r="B6275" s="449">
        <v>101445</v>
      </c>
      <c r="C6275" s="439" t="s">
        <v>5108</v>
      </c>
      <c r="D6275" s="449" t="s">
        <v>109</v>
      </c>
      <c r="E6275" s="451">
        <v>1</v>
      </c>
    </row>
    <row r="6276" spans="1:5" x14ac:dyDescent="0.25">
      <c r="A6276" s="439"/>
      <c r="B6276" s="449">
        <v>88310</v>
      </c>
      <c r="C6276" s="439" t="s">
        <v>5109</v>
      </c>
      <c r="D6276" s="449" t="s">
        <v>69</v>
      </c>
      <c r="E6276" s="451">
        <v>1</v>
      </c>
    </row>
    <row r="6277" spans="1:5" x14ac:dyDescent="0.25">
      <c r="A6277" s="439"/>
      <c r="B6277" s="449">
        <v>101446</v>
      </c>
      <c r="C6277" s="439" t="s">
        <v>5109</v>
      </c>
      <c r="D6277" s="449" t="s">
        <v>109</v>
      </c>
      <c r="E6277" s="451">
        <v>1</v>
      </c>
    </row>
    <row r="6278" spans="1:5" x14ac:dyDescent="0.25">
      <c r="A6278" s="439"/>
      <c r="B6278" s="449">
        <v>88311</v>
      </c>
      <c r="C6278" s="439" t="s">
        <v>5110</v>
      </c>
      <c r="D6278" s="449" t="s">
        <v>69</v>
      </c>
      <c r="E6278" s="451">
        <v>1</v>
      </c>
    </row>
    <row r="6279" spans="1:5" x14ac:dyDescent="0.25">
      <c r="A6279" s="439"/>
      <c r="B6279" s="449">
        <v>101447</v>
      </c>
      <c r="C6279" s="439" t="s">
        <v>5110</v>
      </c>
      <c r="D6279" s="449" t="s">
        <v>109</v>
      </c>
      <c r="E6279" s="451">
        <v>1</v>
      </c>
    </row>
    <row r="6280" spans="1:5" x14ac:dyDescent="0.25">
      <c r="A6280" s="439"/>
      <c r="B6280" s="449">
        <v>88312</v>
      </c>
      <c r="C6280" s="439" t="s">
        <v>5111</v>
      </c>
      <c r="D6280" s="449" t="s">
        <v>69</v>
      </c>
      <c r="E6280" s="451">
        <v>1</v>
      </c>
    </row>
    <row r="6281" spans="1:5" x14ac:dyDescent="0.25">
      <c r="A6281" s="439"/>
      <c r="B6281" s="449">
        <v>101448</v>
      </c>
      <c r="C6281" s="439" t="s">
        <v>5111</v>
      </c>
      <c r="D6281" s="449" t="s">
        <v>109</v>
      </c>
      <c r="E6281" s="451">
        <v>1</v>
      </c>
    </row>
    <row r="6282" spans="1:5" x14ac:dyDescent="0.25">
      <c r="A6282" s="439"/>
      <c r="B6282" s="449">
        <v>101449</v>
      </c>
      <c r="C6282" s="439" t="s">
        <v>5359</v>
      </c>
      <c r="D6282" s="449" t="s">
        <v>109</v>
      </c>
      <c r="E6282" s="451">
        <v>1</v>
      </c>
    </row>
    <row r="6283" spans="1:5" x14ac:dyDescent="0.25">
      <c r="A6283" s="439"/>
      <c r="B6283" s="449">
        <v>88313</v>
      </c>
      <c r="C6283" s="439" t="s">
        <v>5112</v>
      </c>
      <c r="D6283" s="449" t="s">
        <v>69</v>
      </c>
      <c r="E6283" s="451">
        <v>1</v>
      </c>
    </row>
    <row r="6284" spans="1:5" x14ac:dyDescent="0.25">
      <c r="A6284" s="439"/>
      <c r="B6284" s="449">
        <v>88314</v>
      </c>
      <c r="C6284" s="439" t="s">
        <v>5113</v>
      </c>
      <c r="D6284" s="449" t="s">
        <v>69</v>
      </c>
      <c r="E6284" s="451">
        <v>1</v>
      </c>
    </row>
    <row r="6285" spans="1:5" x14ac:dyDescent="0.25">
      <c r="A6285" s="439"/>
      <c r="B6285" s="449">
        <v>88315</v>
      </c>
      <c r="C6285" s="439" t="s">
        <v>5114</v>
      </c>
      <c r="D6285" s="449" t="s">
        <v>69</v>
      </c>
      <c r="E6285" s="451">
        <v>1</v>
      </c>
    </row>
    <row r="6286" spans="1:5" x14ac:dyDescent="0.25">
      <c r="A6286" s="439"/>
      <c r="B6286" s="449">
        <v>101451</v>
      </c>
      <c r="C6286" s="439" t="s">
        <v>5114</v>
      </c>
      <c r="D6286" s="449" t="s">
        <v>109</v>
      </c>
      <c r="E6286" s="451">
        <v>1</v>
      </c>
    </row>
    <row r="6287" spans="1:5" x14ac:dyDescent="0.25">
      <c r="A6287" s="439"/>
      <c r="B6287" s="449">
        <v>88316</v>
      </c>
      <c r="C6287" s="439" t="s">
        <v>86</v>
      </c>
      <c r="D6287" s="449" t="s">
        <v>69</v>
      </c>
      <c r="E6287" s="451">
        <v>1</v>
      </c>
    </row>
    <row r="6288" spans="1:5" x14ac:dyDescent="0.25">
      <c r="A6288" s="439"/>
      <c r="B6288" s="449">
        <v>101452</v>
      </c>
      <c r="C6288" s="439" t="s">
        <v>5360</v>
      </c>
      <c r="D6288" s="449" t="s">
        <v>109</v>
      </c>
      <c r="E6288" s="451">
        <v>1</v>
      </c>
    </row>
    <row r="6289" spans="1:5" x14ac:dyDescent="0.25">
      <c r="A6289" s="439"/>
      <c r="B6289" s="449">
        <v>88318</v>
      </c>
      <c r="C6289" s="439" t="s">
        <v>5116</v>
      </c>
      <c r="D6289" s="449" t="s">
        <v>69</v>
      </c>
      <c r="E6289" s="451">
        <v>1</v>
      </c>
    </row>
    <row r="6290" spans="1:5" x14ac:dyDescent="0.25">
      <c r="A6290" s="439"/>
      <c r="B6290" s="449">
        <v>88317</v>
      </c>
      <c r="C6290" s="439" t="s">
        <v>5115</v>
      </c>
      <c r="D6290" s="449" t="s">
        <v>69</v>
      </c>
      <c r="E6290" s="451">
        <v>1</v>
      </c>
    </row>
    <row r="6291" spans="1:5" x14ac:dyDescent="0.25">
      <c r="A6291" s="439"/>
      <c r="B6291" s="449">
        <v>101453</v>
      </c>
      <c r="C6291" s="439" t="s">
        <v>5115</v>
      </c>
      <c r="D6291" s="449" t="s">
        <v>109</v>
      </c>
      <c r="E6291" s="451">
        <v>1</v>
      </c>
    </row>
    <row r="6292" spans="1:5" x14ac:dyDescent="0.25">
      <c r="A6292" s="439"/>
      <c r="B6292" s="449">
        <v>101454</v>
      </c>
      <c r="C6292" s="439" t="s">
        <v>5361</v>
      </c>
      <c r="D6292" s="449" t="s">
        <v>109</v>
      </c>
      <c r="E6292" s="451">
        <v>1</v>
      </c>
    </row>
    <row r="6293" spans="1:5" x14ac:dyDescent="0.25">
      <c r="A6293" s="439"/>
      <c r="B6293" s="449">
        <v>100533</v>
      </c>
      <c r="C6293" s="439" t="s">
        <v>5251</v>
      </c>
      <c r="D6293" s="449" t="s">
        <v>69</v>
      </c>
      <c r="E6293" s="451">
        <v>1</v>
      </c>
    </row>
    <row r="6294" spans="1:5" x14ac:dyDescent="0.25">
      <c r="A6294" s="439"/>
      <c r="B6294" s="449">
        <v>100534</v>
      </c>
      <c r="C6294" s="439" t="s">
        <v>5251</v>
      </c>
      <c r="D6294" s="449" t="s">
        <v>109</v>
      </c>
      <c r="E6294" s="451">
        <v>1</v>
      </c>
    </row>
    <row r="6295" spans="1:5" x14ac:dyDescent="0.25">
      <c r="A6295" s="439"/>
      <c r="B6295" s="449">
        <v>88323</v>
      </c>
      <c r="C6295" s="439" t="s">
        <v>5118</v>
      </c>
      <c r="D6295" s="449" t="s">
        <v>69</v>
      </c>
      <c r="E6295" s="451">
        <v>1</v>
      </c>
    </row>
    <row r="6296" spans="1:5" x14ac:dyDescent="0.25">
      <c r="A6296" s="439"/>
      <c r="B6296" s="449">
        <v>101458</v>
      </c>
      <c r="C6296" s="439" t="s">
        <v>5364</v>
      </c>
      <c r="D6296" s="449" t="s">
        <v>109</v>
      </c>
      <c r="E6296" s="451">
        <v>1</v>
      </c>
    </row>
    <row r="6297" spans="1:5" x14ac:dyDescent="0.25">
      <c r="A6297" s="439"/>
      <c r="B6297" s="449">
        <v>90781</v>
      </c>
      <c r="C6297" s="439" t="s">
        <v>5135</v>
      </c>
      <c r="D6297" s="449" t="s">
        <v>69</v>
      </c>
      <c r="E6297" s="451">
        <v>1</v>
      </c>
    </row>
    <row r="6298" spans="1:5" x14ac:dyDescent="0.25">
      <c r="A6298" s="439"/>
      <c r="B6298" s="449">
        <v>94296</v>
      </c>
      <c r="C6298" s="439" t="s">
        <v>5135</v>
      </c>
      <c r="D6298" s="449" t="s">
        <v>109</v>
      </c>
      <c r="E6298" s="451">
        <v>1</v>
      </c>
    </row>
    <row r="6299" spans="1:5" x14ac:dyDescent="0.25">
      <c r="A6299" s="439"/>
      <c r="B6299" s="449">
        <v>88324</v>
      </c>
      <c r="C6299" s="439" t="s">
        <v>5119</v>
      </c>
      <c r="D6299" s="449" t="s">
        <v>69</v>
      </c>
      <c r="E6299" s="451">
        <v>1</v>
      </c>
    </row>
    <row r="6300" spans="1:5" x14ac:dyDescent="0.25">
      <c r="A6300" s="439"/>
      <c r="B6300" s="449">
        <v>88321</v>
      </c>
      <c r="C6300" s="439" t="s">
        <v>5117</v>
      </c>
      <c r="D6300" s="449" t="s">
        <v>69</v>
      </c>
      <c r="E6300" s="451">
        <v>1</v>
      </c>
    </row>
    <row r="6301" spans="1:5" x14ac:dyDescent="0.25">
      <c r="A6301" s="439"/>
      <c r="B6301" s="449">
        <v>101456</v>
      </c>
      <c r="C6301" s="439" t="s">
        <v>5362</v>
      </c>
      <c r="D6301" s="449" t="s">
        <v>109</v>
      </c>
      <c r="E6301" s="451">
        <v>1</v>
      </c>
    </row>
    <row r="6302" spans="1:5" x14ac:dyDescent="0.25">
      <c r="A6302" s="439"/>
      <c r="B6302" s="449">
        <v>100309</v>
      </c>
      <c r="C6302" s="439" t="s">
        <v>5249</v>
      </c>
      <c r="D6302" s="449" t="s">
        <v>69</v>
      </c>
      <c r="E6302" s="451">
        <v>1</v>
      </c>
    </row>
    <row r="6303" spans="1:5" x14ac:dyDescent="0.25">
      <c r="A6303" s="439"/>
      <c r="B6303" s="449">
        <v>100321</v>
      </c>
      <c r="C6303" s="439" t="s">
        <v>5249</v>
      </c>
      <c r="D6303" s="449" t="s">
        <v>109</v>
      </c>
      <c r="E6303" s="451">
        <v>1</v>
      </c>
    </row>
    <row r="6304" spans="1:5" x14ac:dyDescent="0.25">
      <c r="A6304" s="439"/>
      <c r="B6304" s="449">
        <v>88322</v>
      </c>
      <c r="C6304" s="439" t="s">
        <v>5363</v>
      </c>
      <c r="D6304" s="449" t="s">
        <v>69</v>
      </c>
      <c r="E6304" s="451">
        <v>1</v>
      </c>
    </row>
    <row r="6305" spans="1:5" x14ac:dyDescent="0.25">
      <c r="A6305" s="439"/>
      <c r="B6305" s="449">
        <v>101457</v>
      </c>
      <c r="C6305" s="439" t="s">
        <v>5363</v>
      </c>
      <c r="D6305" s="449" t="s">
        <v>109</v>
      </c>
      <c r="E6305" s="451">
        <v>1</v>
      </c>
    </row>
    <row r="6306" spans="1:5" x14ac:dyDescent="0.25">
      <c r="A6306" s="439"/>
      <c r="B6306" s="449">
        <v>88325</v>
      </c>
      <c r="C6306" s="439" t="s">
        <v>5120</v>
      </c>
      <c r="D6306" s="449" t="s">
        <v>69</v>
      </c>
      <c r="E6306" s="451">
        <v>1</v>
      </c>
    </row>
    <row r="6307" spans="1:5" x14ac:dyDescent="0.25">
      <c r="A6307" s="439"/>
      <c r="B6307" s="449">
        <v>101459</v>
      </c>
      <c r="C6307" s="439" t="s">
        <v>5120</v>
      </c>
      <c r="D6307" s="449" t="s">
        <v>109</v>
      </c>
      <c r="E6307" s="451">
        <v>1</v>
      </c>
    </row>
    <row r="6308" spans="1:5" x14ac:dyDescent="0.25">
      <c r="A6308" s="439"/>
      <c r="B6308" s="449">
        <v>100289</v>
      </c>
      <c r="C6308" s="439" t="s">
        <v>5239</v>
      </c>
      <c r="D6308" s="449" t="s">
        <v>69</v>
      </c>
      <c r="E6308" s="451">
        <v>1</v>
      </c>
    </row>
    <row r="6309" spans="1:5" x14ac:dyDescent="0.25">
      <c r="A6309" s="439"/>
      <c r="B6309" s="449">
        <v>101460</v>
      </c>
      <c r="C6309" s="439" t="s">
        <v>5239</v>
      </c>
      <c r="D6309" s="449" t="s">
        <v>109</v>
      </c>
      <c r="E6309" s="451">
        <v>1</v>
      </c>
    </row>
    <row r="6310" spans="1:5" x14ac:dyDescent="0.25">
      <c r="A6310" s="439"/>
      <c r="B6310" s="449">
        <v>105011</v>
      </c>
      <c r="C6310" s="439" t="s">
        <v>4898</v>
      </c>
      <c r="D6310" s="449" t="s">
        <v>73</v>
      </c>
      <c r="E6310" s="451">
        <v>0.76790000000000003</v>
      </c>
    </row>
    <row r="6311" spans="1:5" x14ac:dyDescent="0.25">
      <c r="A6311" s="439"/>
      <c r="B6311" s="449">
        <v>99061</v>
      </c>
      <c r="C6311" s="439" t="s">
        <v>4894</v>
      </c>
      <c r="D6311" s="449" t="s">
        <v>60</v>
      </c>
      <c r="E6311" s="451">
        <v>0.69159999999999999</v>
      </c>
    </row>
    <row r="6312" spans="1:5" x14ac:dyDescent="0.25">
      <c r="A6312" s="439"/>
      <c r="B6312" s="449">
        <v>99060</v>
      </c>
      <c r="C6312" s="439" t="s">
        <v>4893</v>
      </c>
      <c r="D6312" s="449" t="s">
        <v>60</v>
      </c>
      <c r="E6312" s="451">
        <v>0.66830000000000001</v>
      </c>
    </row>
    <row r="6313" spans="1:5" x14ac:dyDescent="0.25">
      <c r="A6313" s="439"/>
      <c r="B6313" s="449">
        <v>105009</v>
      </c>
      <c r="C6313" s="439" t="s">
        <v>13157</v>
      </c>
      <c r="D6313" s="449" t="s">
        <v>73</v>
      </c>
      <c r="E6313" s="451">
        <v>0.64329999999999998</v>
      </c>
    </row>
    <row r="6314" spans="1:5" x14ac:dyDescent="0.25">
      <c r="A6314" s="439"/>
      <c r="B6314" s="449">
        <v>99059</v>
      </c>
      <c r="C6314" s="439" t="s">
        <v>13158</v>
      </c>
      <c r="D6314" s="449" t="s">
        <v>73</v>
      </c>
      <c r="E6314" s="451">
        <v>0.62749999999999995</v>
      </c>
    </row>
    <row r="6315" spans="1:5" x14ac:dyDescent="0.25">
      <c r="A6315" s="439"/>
      <c r="B6315" s="449">
        <v>105007</v>
      </c>
      <c r="C6315" s="439" t="s">
        <v>4897</v>
      </c>
      <c r="D6315" s="449" t="s">
        <v>60</v>
      </c>
      <c r="E6315" s="451">
        <v>0.97219999999999995</v>
      </c>
    </row>
    <row r="6316" spans="1:5" x14ac:dyDescent="0.25">
      <c r="A6316" s="439"/>
      <c r="B6316" s="449">
        <v>99063</v>
      </c>
      <c r="C6316" s="439" t="s">
        <v>4896</v>
      </c>
      <c r="D6316" s="449" t="s">
        <v>73</v>
      </c>
      <c r="E6316" s="451">
        <v>0.79530000000000001</v>
      </c>
    </row>
    <row r="6317" spans="1:5" x14ac:dyDescent="0.25">
      <c r="A6317" s="439"/>
      <c r="B6317" s="449">
        <v>99062</v>
      </c>
      <c r="C6317" s="439" t="s">
        <v>4895</v>
      </c>
      <c r="D6317" s="449" t="s">
        <v>60</v>
      </c>
      <c r="E6317" s="451">
        <v>0.98070000000000002</v>
      </c>
    </row>
    <row r="6318" spans="1:5" x14ac:dyDescent="0.25">
      <c r="A6318" s="439"/>
      <c r="B6318" s="449">
        <v>100857</v>
      </c>
      <c r="C6318" s="439" t="s">
        <v>3538</v>
      </c>
      <c r="D6318" s="449" t="s">
        <v>60</v>
      </c>
      <c r="E6318" s="451">
        <v>1.3100000000000001E-2</v>
      </c>
    </row>
    <row r="6319" spans="1:5" x14ac:dyDescent="0.25">
      <c r="A6319" s="439"/>
      <c r="B6319" s="449">
        <v>86905</v>
      </c>
      <c r="C6319" s="439" t="s">
        <v>3490</v>
      </c>
      <c r="D6319" s="449" t="s">
        <v>60</v>
      </c>
      <c r="E6319" s="451">
        <v>2.3E-2</v>
      </c>
    </row>
    <row r="6320" spans="1:5" x14ac:dyDescent="0.25">
      <c r="A6320" s="439"/>
      <c r="B6320" s="449">
        <v>86908</v>
      </c>
      <c r="C6320" s="439" t="s">
        <v>3492</v>
      </c>
      <c r="D6320" s="449" t="s">
        <v>60</v>
      </c>
      <c r="E6320" s="451">
        <v>9.2999999999999992E-3</v>
      </c>
    </row>
    <row r="6321" spans="1:5" x14ac:dyDescent="0.25">
      <c r="A6321" s="439"/>
      <c r="B6321" s="449">
        <v>100849</v>
      </c>
      <c r="C6321" s="439" t="s">
        <v>3532</v>
      </c>
      <c r="D6321" s="449" t="s">
        <v>60</v>
      </c>
      <c r="E6321" s="451">
        <v>0.13780000000000001</v>
      </c>
    </row>
    <row r="6322" spans="1:5" x14ac:dyDescent="0.25">
      <c r="A6322" s="439"/>
      <c r="B6322" s="449">
        <v>100851</v>
      </c>
      <c r="C6322" s="439" t="s">
        <v>3533</v>
      </c>
      <c r="D6322" s="449" t="s">
        <v>60</v>
      </c>
      <c r="E6322" s="451">
        <v>6.9900000000000004E-2</v>
      </c>
    </row>
    <row r="6323" spans="1:5" x14ac:dyDescent="0.25">
      <c r="A6323" s="439"/>
      <c r="B6323" s="449">
        <v>86895</v>
      </c>
      <c r="C6323" s="439" t="s">
        <v>3483</v>
      </c>
      <c r="D6323" s="449" t="s">
        <v>60</v>
      </c>
      <c r="E6323" s="451">
        <v>0.19939999999999999</v>
      </c>
    </row>
    <row r="6324" spans="1:5" x14ac:dyDescent="0.25">
      <c r="A6324" s="439"/>
      <c r="B6324" s="449">
        <v>86889</v>
      </c>
      <c r="C6324" s="439" t="s">
        <v>3480</v>
      </c>
      <c r="D6324" s="449" t="s">
        <v>60</v>
      </c>
      <c r="E6324" s="451">
        <v>8.1199999999999994E-2</v>
      </c>
    </row>
    <row r="6325" spans="1:5" x14ac:dyDescent="0.25">
      <c r="A6325" s="439"/>
      <c r="B6325" s="449">
        <v>86899</v>
      </c>
      <c r="C6325" s="439" t="s">
        <v>3484</v>
      </c>
      <c r="D6325" s="449" t="s">
        <v>60</v>
      </c>
      <c r="E6325" s="451">
        <v>0.1875</v>
      </c>
    </row>
    <row r="6326" spans="1:5" x14ac:dyDescent="0.25">
      <c r="A6326" s="439"/>
      <c r="B6326" s="449">
        <v>86893</v>
      </c>
      <c r="C6326" s="439" t="s">
        <v>3481</v>
      </c>
      <c r="D6326" s="449" t="s">
        <v>60</v>
      </c>
      <c r="E6326" s="451">
        <v>7.51E-2</v>
      </c>
    </row>
    <row r="6327" spans="1:5" x14ac:dyDescent="0.25">
      <c r="A6327" s="439"/>
      <c r="B6327" s="449">
        <v>86934</v>
      </c>
      <c r="C6327" s="439" t="s">
        <v>3513</v>
      </c>
      <c r="D6327" s="449" t="s">
        <v>60</v>
      </c>
      <c r="E6327" s="451">
        <v>8.7300000000000003E-2</v>
      </c>
    </row>
    <row r="6328" spans="1:5" x14ac:dyDescent="0.25">
      <c r="A6328" s="439"/>
      <c r="B6328" s="449">
        <v>86933</v>
      </c>
      <c r="C6328" s="439" t="s">
        <v>3512</v>
      </c>
      <c r="D6328" s="449" t="s">
        <v>60</v>
      </c>
      <c r="E6328" s="451">
        <v>8.8700000000000001E-2</v>
      </c>
    </row>
    <row r="6329" spans="1:5" x14ac:dyDescent="0.25">
      <c r="A6329" s="439"/>
      <c r="B6329" s="449">
        <v>86894</v>
      </c>
      <c r="C6329" s="439" t="s">
        <v>3482</v>
      </c>
      <c r="D6329" s="449" t="s">
        <v>60</v>
      </c>
      <c r="E6329" s="451">
        <v>0.1028</v>
      </c>
    </row>
    <row r="6330" spans="1:5" x14ac:dyDescent="0.25">
      <c r="A6330" s="439"/>
      <c r="B6330" s="449">
        <v>93441</v>
      </c>
      <c r="C6330" s="439" t="s">
        <v>13159</v>
      </c>
      <c r="D6330" s="449" t="s">
        <v>60</v>
      </c>
      <c r="E6330" s="451">
        <v>7.5899999999999995E-2</v>
      </c>
    </row>
    <row r="6331" spans="1:5" x14ac:dyDescent="0.25">
      <c r="A6331" s="439"/>
      <c r="B6331" s="449">
        <v>93396</v>
      </c>
      <c r="C6331" s="439" t="s">
        <v>13160</v>
      </c>
      <c r="D6331" s="449" t="s">
        <v>60</v>
      </c>
      <c r="E6331" s="451">
        <v>0.15440000000000001</v>
      </c>
    </row>
    <row r="6332" spans="1:5" x14ac:dyDescent="0.25">
      <c r="A6332" s="439"/>
      <c r="B6332" s="449">
        <v>93442</v>
      </c>
      <c r="C6332" s="439" t="s">
        <v>13161</v>
      </c>
      <c r="D6332" s="449" t="s">
        <v>60</v>
      </c>
      <c r="E6332" s="451">
        <v>6.2E-2</v>
      </c>
    </row>
    <row r="6333" spans="1:5" x14ac:dyDescent="0.25">
      <c r="A6333" s="439"/>
      <c r="B6333" s="449">
        <v>86947</v>
      </c>
      <c r="C6333" s="439" t="s">
        <v>3523</v>
      </c>
      <c r="D6333" s="449" t="s">
        <v>60</v>
      </c>
      <c r="E6333" s="451">
        <v>8.0699999999999994E-2</v>
      </c>
    </row>
    <row r="6334" spans="1:5" x14ac:dyDescent="0.25">
      <c r="A6334" s="439"/>
      <c r="B6334" s="449">
        <v>100875</v>
      </c>
      <c r="C6334" s="439" t="s">
        <v>3549</v>
      </c>
      <c r="D6334" s="449" t="s">
        <v>60</v>
      </c>
      <c r="E6334" s="451">
        <v>2.8199999999999999E-2</v>
      </c>
    </row>
    <row r="6335" spans="1:5" x14ac:dyDescent="0.25">
      <c r="A6335" s="439"/>
      <c r="B6335" s="449">
        <v>100863</v>
      </c>
      <c r="C6335" s="439" t="s">
        <v>3544</v>
      </c>
      <c r="D6335" s="449" t="s">
        <v>60</v>
      </c>
      <c r="E6335" s="451">
        <v>6.1199999999999997E-2</v>
      </c>
    </row>
    <row r="6336" spans="1:5" x14ac:dyDescent="0.25">
      <c r="A6336" s="439"/>
      <c r="B6336" s="449">
        <v>100864</v>
      </c>
      <c r="C6336" s="439" t="s">
        <v>3545</v>
      </c>
      <c r="D6336" s="449" t="s">
        <v>60</v>
      </c>
      <c r="E6336" s="451">
        <v>5.5E-2</v>
      </c>
    </row>
    <row r="6337" spans="1:5" x14ac:dyDescent="0.25">
      <c r="A6337" s="439"/>
      <c r="B6337" s="449">
        <v>100865</v>
      </c>
      <c r="C6337" s="439" t="s">
        <v>3546</v>
      </c>
      <c r="D6337" s="449" t="s">
        <v>60</v>
      </c>
      <c r="E6337" s="451">
        <v>2.5899999999999999E-2</v>
      </c>
    </row>
    <row r="6338" spans="1:5" x14ac:dyDescent="0.25">
      <c r="A6338" s="439"/>
      <c r="B6338" s="449">
        <v>100866</v>
      </c>
      <c r="C6338" s="439" t="s">
        <v>3547</v>
      </c>
      <c r="D6338" s="449" t="s">
        <v>60</v>
      </c>
      <c r="E6338" s="451">
        <v>8.2400000000000001E-2</v>
      </c>
    </row>
    <row r="6339" spans="1:5" x14ac:dyDescent="0.25">
      <c r="A6339" s="439"/>
      <c r="B6339" s="449">
        <v>100867</v>
      </c>
      <c r="C6339" s="439" t="s">
        <v>13162</v>
      </c>
      <c r="D6339" s="449" t="s">
        <v>60</v>
      </c>
      <c r="E6339" s="451">
        <v>7.6700000000000004E-2</v>
      </c>
    </row>
    <row r="6340" spans="1:5" x14ac:dyDescent="0.25">
      <c r="A6340" s="439"/>
      <c r="B6340" s="449">
        <v>100868</v>
      </c>
      <c r="C6340" s="439" t="s">
        <v>13163</v>
      </c>
      <c r="D6340" s="449" t="s">
        <v>60</v>
      </c>
      <c r="E6340" s="451">
        <v>7.3300000000000004E-2</v>
      </c>
    </row>
    <row r="6341" spans="1:5" x14ac:dyDescent="0.25">
      <c r="A6341" s="439"/>
      <c r="B6341" s="449">
        <v>100869</v>
      </c>
      <c r="C6341" s="439" t="s">
        <v>13164</v>
      </c>
      <c r="D6341" s="449" t="s">
        <v>60</v>
      </c>
      <c r="E6341" s="451">
        <v>7.0900000000000005E-2</v>
      </c>
    </row>
    <row r="6342" spans="1:5" x14ac:dyDescent="0.25">
      <c r="A6342" s="439"/>
      <c r="B6342" s="449">
        <v>100870</v>
      </c>
      <c r="C6342" s="439" t="s">
        <v>13165</v>
      </c>
      <c r="D6342" s="449" t="s">
        <v>60</v>
      </c>
      <c r="E6342" s="451">
        <v>0.1096</v>
      </c>
    </row>
    <row r="6343" spans="1:5" x14ac:dyDescent="0.25">
      <c r="A6343" s="439"/>
      <c r="B6343" s="449">
        <v>100871</v>
      </c>
      <c r="C6343" s="439" t="s">
        <v>13166</v>
      </c>
      <c r="D6343" s="449" t="s">
        <v>60</v>
      </c>
      <c r="E6343" s="451">
        <v>0.1011</v>
      </c>
    </row>
    <row r="6344" spans="1:5" x14ac:dyDescent="0.25">
      <c r="A6344" s="439"/>
      <c r="B6344" s="449">
        <v>100872</v>
      </c>
      <c r="C6344" s="439" t="s">
        <v>13167</v>
      </c>
      <c r="D6344" s="449" t="s">
        <v>60</v>
      </c>
      <c r="E6344" s="451">
        <v>9.64E-2</v>
      </c>
    </row>
    <row r="6345" spans="1:5" x14ac:dyDescent="0.25">
      <c r="A6345" s="439"/>
      <c r="B6345" s="449">
        <v>100873</v>
      </c>
      <c r="C6345" s="439" t="s">
        <v>13168</v>
      </c>
      <c r="D6345" s="449" t="s">
        <v>60</v>
      </c>
      <c r="E6345" s="451">
        <v>9.3600000000000003E-2</v>
      </c>
    </row>
    <row r="6346" spans="1:5" x14ac:dyDescent="0.25">
      <c r="A6346" s="439"/>
      <c r="B6346" s="449">
        <v>100860</v>
      </c>
      <c r="C6346" s="439" t="s">
        <v>3541</v>
      </c>
      <c r="D6346" s="449" t="s">
        <v>60</v>
      </c>
      <c r="E6346" s="451">
        <v>0.1482</v>
      </c>
    </row>
    <row r="6347" spans="1:5" x14ac:dyDescent="0.25">
      <c r="A6347" s="439"/>
      <c r="B6347" s="449">
        <v>86936</v>
      </c>
      <c r="C6347" s="439" t="s">
        <v>3515</v>
      </c>
      <c r="D6347" s="449" t="s">
        <v>60</v>
      </c>
      <c r="E6347" s="451">
        <v>0.05</v>
      </c>
    </row>
    <row r="6348" spans="1:5" x14ac:dyDescent="0.25">
      <c r="A6348" s="439"/>
      <c r="B6348" s="449">
        <v>86935</v>
      </c>
      <c r="C6348" s="439" t="s">
        <v>3514</v>
      </c>
      <c r="D6348" s="449" t="s">
        <v>60</v>
      </c>
      <c r="E6348" s="451">
        <v>7.2599999999999998E-2</v>
      </c>
    </row>
    <row r="6349" spans="1:5" x14ac:dyDescent="0.25">
      <c r="A6349" s="439"/>
      <c r="B6349" s="449">
        <v>86901</v>
      </c>
      <c r="C6349" s="439" t="s">
        <v>3486</v>
      </c>
      <c r="D6349" s="449" t="s">
        <v>60</v>
      </c>
      <c r="E6349" s="451">
        <v>0.18090000000000001</v>
      </c>
    </row>
    <row r="6350" spans="1:5" x14ac:dyDescent="0.25">
      <c r="A6350" s="439"/>
      <c r="B6350" s="449">
        <v>86938</v>
      </c>
      <c r="C6350" s="439" t="s">
        <v>3517</v>
      </c>
      <c r="D6350" s="449" t="s">
        <v>60</v>
      </c>
      <c r="E6350" s="451">
        <v>7.9600000000000004E-2</v>
      </c>
    </row>
    <row r="6351" spans="1:5" x14ac:dyDescent="0.25">
      <c r="A6351" s="439"/>
      <c r="B6351" s="449">
        <v>86937</v>
      </c>
      <c r="C6351" s="439" t="s">
        <v>3516</v>
      </c>
      <c r="D6351" s="449" t="s">
        <v>60</v>
      </c>
      <c r="E6351" s="451">
        <v>0.13969999999999999</v>
      </c>
    </row>
    <row r="6352" spans="1:5" x14ac:dyDescent="0.25">
      <c r="A6352" s="439"/>
      <c r="B6352" s="449">
        <v>86900</v>
      </c>
      <c r="C6352" s="439" t="s">
        <v>3485</v>
      </c>
      <c r="D6352" s="449" t="s">
        <v>60</v>
      </c>
      <c r="E6352" s="451">
        <v>7.1599999999999997E-2</v>
      </c>
    </row>
    <row r="6353" spans="1:5" x14ac:dyDescent="0.25">
      <c r="A6353" s="439"/>
      <c r="B6353" s="449">
        <v>100852</v>
      </c>
      <c r="C6353" s="439" t="s">
        <v>3534</v>
      </c>
      <c r="D6353" s="449" t="s">
        <v>60</v>
      </c>
      <c r="E6353" s="451">
        <v>6.54E-2</v>
      </c>
    </row>
    <row r="6354" spans="1:5" x14ac:dyDescent="0.25">
      <c r="A6354" s="439"/>
      <c r="B6354" s="449">
        <v>86886</v>
      </c>
      <c r="C6354" s="439" t="s">
        <v>13169</v>
      </c>
      <c r="D6354" s="449" t="s">
        <v>60</v>
      </c>
      <c r="E6354" s="451">
        <v>7.2400000000000006E-2</v>
      </c>
    </row>
    <row r="6355" spans="1:5" x14ac:dyDescent="0.25">
      <c r="A6355" s="439"/>
      <c r="B6355" s="449">
        <v>86887</v>
      </c>
      <c r="C6355" s="439" t="s">
        <v>13170</v>
      </c>
      <c r="D6355" s="449" t="s">
        <v>60</v>
      </c>
      <c r="E6355" s="451">
        <v>6.6600000000000006E-2</v>
      </c>
    </row>
    <row r="6356" spans="1:5" x14ac:dyDescent="0.25">
      <c r="A6356" s="439"/>
      <c r="B6356" s="449">
        <v>86884</v>
      </c>
      <c r="C6356" s="439" t="s">
        <v>3477</v>
      </c>
      <c r="D6356" s="449" t="s">
        <v>60</v>
      </c>
      <c r="E6356" s="451">
        <v>0.45800000000000002</v>
      </c>
    </row>
    <row r="6357" spans="1:5" x14ac:dyDescent="0.25">
      <c r="A6357" s="439"/>
      <c r="B6357" s="449">
        <v>86885</v>
      </c>
      <c r="C6357" s="439" t="s">
        <v>3478</v>
      </c>
      <c r="D6357" s="449" t="s">
        <v>60</v>
      </c>
      <c r="E6357" s="451">
        <v>0.40179999999999999</v>
      </c>
    </row>
    <row r="6358" spans="1:5" x14ac:dyDescent="0.25">
      <c r="A6358" s="439"/>
      <c r="B6358" s="449">
        <v>95546</v>
      </c>
      <c r="C6358" s="439" t="s">
        <v>3529</v>
      </c>
      <c r="D6358" s="449" t="s">
        <v>60</v>
      </c>
      <c r="E6358" s="451">
        <v>0.2389</v>
      </c>
    </row>
    <row r="6359" spans="1:5" x14ac:dyDescent="0.25">
      <c r="A6359" s="439"/>
      <c r="B6359" s="449">
        <v>86902</v>
      </c>
      <c r="C6359" s="439" t="s">
        <v>3487</v>
      </c>
      <c r="D6359" s="449" t="s">
        <v>60</v>
      </c>
      <c r="E6359" s="451">
        <v>0.10390000000000001</v>
      </c>
    </row>
    <row r="6360" spans="1:5" x14ac:dyDescent="0.25">
      <c r="A6360" s="439"/>
      <c r="B6360" s="449">
        <v>86939</v>
      </c>
      <c r="C6360" s="439" t="s">
        <v>3518</v>
      </c>
      <c r="D6360" s="449" t="s">
        <v>60</v>
      </c>
      <c r="E6360" s="451">
        <v>0.1013</v>
      </c>
    </row>
    <row r="6361" spans="1:5" x14ac:dyDescent="0.25">
      <c r="A6361" s="439"/>
      <c r="B6361" s="449">
        <v>86903</v>
      </c>
      <c r="C6361" s="439" t="s">
        <v>3488</v>
      </c>
      <c r="D6361" s="449" t="s">
        <v>60</v>
      </c>
      <c r="E6361" s="451">
        <v>0.14710000000000001</v>
      </c>
    </row>
    <row r="6362" spans="1:5" x14ac:dyDescent="0.25">
      <c r="A6362" s="439"/>
      <c r="B6362" s="449">
        <v>86940</v>
      </c>
      <c r="C6362" s="439" t="s">
        <v>3519</v>
      </c>
      <c r="D6362" s="449" t="s">
        <v>60</v>
      </c>
      <c r="E6362" s="451">
        <v>5.9499999999999997E-2</v>
      </c>
    </row>
    <row r="6363" spans="1:5" x14ac:dyDescent="0.25">
      <c r="A6363" s="439"/>
      <c r="B6363" s="449">
        <v>86941</v>
      </c>
      <c r="C6363" s="439" t="s">
        <v>3520</v>
      </c>
      <c r="D6363" s="449" t="s">
        <v>60</v>
      </c>
      <c r="E6363" s="451">
        <v>7.17E-2</v>
      </c>
    </row>
    <row r="6364" spans="1:5" x14ac:dyDescent="0.25">
      <c r="A6364" s="439"/>
      <c r="B6364" s="449">
        <v>86904</v>
      </c>
      <c r="C6364" s="439" t="s">
        <v>3489</v>
      </c>
      <c r="D6364" s="449" t="s">
        <v>60</v>
      </c>
      <c r="E6364" s="451">
        <v>9.3799999999999994E-2</v>
      </c>
    </row>
    <row r="6365" spans="1:5" x14ac:dyDescent="0.25">
      <c r="A6365" s="439"/>
      <c r="B6365" s="449">
        <v>86943</v>
      </c>
      <c r="C6365" s="439" t="s">
        <v>3522</v>
      </c>
      <c r="D6365" s="449" t="s">
        <v>60</v>
      </c>
      <c r="E6365" s="451">
        <v>9.5000000000000001E-2</v>
      </c>
    </row>
    <row r="6366" spans="1:5" x14ac:dyDescent="0.25">
      <c r="A6366" s="439"/>
      <c r="B6366" s="449">
        <v>86942</v>
      </c>
      <c r="C6366" s="439" t="s">
        <v>3521</v>
      </c>
      <c r="D6366" s="449" t="s">
        <v>60</v>
      </c>
      <c r="E6366" s="451">
        <v>9.7100000000000006E-2</v>
      </c>
    </row>
    <row r="6367" spans="1:5" x14ac:dyDescent="0.25">
      <c r="A6367" s="439"/>
      <c r="B6367" s="449">
        <v>100856</v>
      </c>
      <c r="C6367" s="439" t="s">
        <v>3537</v>
      </c>
      <c r="D6367" s="449" t="s">
        <v>60</v>
      </c>
      <c r="E6367" s="451">
        <v>5.16E-2</v>
      </c>
    </row>
    <row r="6368" spans="1:5" x14ac:dyDescent="0.25">
      <c r="A6368" s="439"/>
      <c r="B6368" s="449">
        <v>100858</v>
      </c>
      <c r="C6368" s="439" t="s">
        <v>3539</v>
      </c>
      <c r="D6368" s="449" t="s">
        <v>60</v>
      </c>
      <c r="E6368" s="451">
        <v>4.19E-2</v>
      </c>
    </row>
    <row r="6369" spans="1:5" x14ac:dyDescent="0.25">
      <c r="A6369" s="439"/>
      <c r="B6369" s="449">
        <v>100859</v>
      </c>
      <c r="C6369" s="439" t="s">
        <v>3540</v>
      </c>
      <c r="D6369" s="449" t="s">
        <v>60</v>
      </c>
      <c r="E6369" s="451">
        <v>6.3500000000000001E-2</v>
      </c>
    </row>
    <row r="6370" spans="1:5" x14ac:dyDescent="0.25">
      <c r="A6370" s="439"/>
      <c r="B6370" s="449">
        <v>95544</v>
      </c>
      <c r="C6370" s="439" t="s">
        <v>3527</v>
      </c>
      <c r="D6370" s="449" t="s">
        <v>60</v>
      </c>
      <c r="E6370" s="451">
        <v>0.11840000000000001</v>
      </c>
    </row>
    <row r="6371" spans="1:5" x14ac:dyDescent="0.25">
      <c r="A6371" s="439"/>
      <c r="B6371" s="449">
        <v>95543</v>
      </c>
      <c r="C6371" s="439" t="s">
        <v>3526</v>
      </c>
      <c r="D6371" s="449" t="s">
        <v>60</v>
      </c>
      <c r="E6371" s="451">
        <v>0.18429999999999999</v>
      </c>
    </row>
    <row r="6372" spans="1:5" x14ac:dyDescent="0.25">
      <c r="A6372" s="439"/>
      <c r="B6372" s="449">
        <v>95542</v>
      </c>
      <c r="C6372" s="439" t="s">
        <v>3525</v>
      </c>
      <c r="D6372" s="449" t="s">
        <v>60</v>
      </c>
      <c r="E6372" s="451">
        <v>0.14949999999999999</v>
      </c>
    </row>
    <row r="6373" spans="1:5" x14ac:dyDescent="0.25">
      <c r="A6373" s="439"/>
      <c r="B6373" s="449">
        <v>100874</v>
      </c>
      <c r="C6373" s="439" t="s">
        <v>3548</v>
      </c>
      <c r="D6373" s="449" t="s">
        <v>60</v>
      </c>
      <c r="E6373" s="451">
        <v>8.2400000000000001E-2</v>
      </c>
    </row>
    <row r="6374" spans="1:5" x14ac:dyDescent="0.25">
      <c r="A6374" s="439"/>
      <c r="B6374" s="449">
        <v>95545</v>
      </c>
      <c r="C6374" s="439" t="s">
        <v>3528</v>
      </c>
      <c r="D6374" s="449" t="s">
        <v>60</v>
      </c>
      <c r="E6374" s="451">
        <v>0.1211</v>
      </c>
    </row>
    <row r="6375" spans="1:5" x14ac:dyDescent="0.25">
      <c r="A6375" s="439"/>
      <c r="B6375" s="449">
        <v>95547</v>
      </c>
      <c r="C6375" s="439" t="s">
        <v>3530</v>
      </c>
      <c r="D6375" s="449" t="s">
        <v>60</v>
      </c>
      <c r="E6375" s="451">
        <v>0.19109999999999999</v>
      </c>
    </row>
    <row r="6376" spans="1:5" x14ac:dyDescent="0.25">
      <c r="A6376" s="439"/>
      <c r="B6376" s="449">
        <v>86883</v>
      </c>
      <c r="C6376" s="439" t="s">
        <v>13171</v>
      </c>
      <c r="D6376" s="449" t="s">
        <v>60</v>
      </c>
      <c r="E6376" s="451">
        <v>0.2203</v>
      </c>
    </row>
    <row r="6377" spans="1:5" x14ac:dyDescent="0.25">
      <c r="A6377" s="439"/>
      <c r="B6377" s="449">
        <v>86881</v>
      </c>
      <c r="C6377" s="439" t="s">
        <v>3476</v>
      </c>
      <c r="D6377" s="449" t="s">
        <v>60</v>
      </c>
      <c r="E6377" s="451">
        <v>3.1199999999999999E-2</v>
      </c>
    </row>
    <row r="6378" spans="1:5" x14ac:dyDescent="0.25">
      <c r="A6378" s="439"/>
      <c r="B6378" s="449">
        <v>86882</v>
      </c>
      <c r="C6378" s="439" t="s">
        <v>13172</v>
      </c>
      <c r="D6378" s="449" t="s">
        <v>60</v>
      </c>
      <c r="E6378" s="451">
        <v>0.19209999999999999</v>
      </c>
    </row>
    <row r="6379" spans="1:5" x14ac:dyDescent="0.25">
      <c r="A6379" s="439"/>
      <c r="B6379" s="449">
        <v>100862</v>
      </c>
      <c r="C6379" s="439" t="s">
        <v>3543</v>
      </c>
      <c r="D6379" s="449" t="s">
        <v>60</v>
      </c>
      <c r="E6379" s="451">
        <v>0.39319999999999999</v>
      </c>
    </row>
    <row r="6380" spans="1:5" x14ac:dyDescent="0.25">
      <c r="A6380" s="439"/>
      <c r="B6380" s="449">
        <v>100861</v>
      </c>
      <c r="C6380" s="439" t="s">
        <v>3542</v>
      </c>
      <c r="D6380" s="449" t="s">
        <v>60</v>
      </c>
      <c r="E6380" s="451">
        <v>0.42949999999999999</v>
      </c>
    </row>
    <row r="6381" spans="1:5" x14ac:dyDescent="0.25">
      <c r="A6381" s="439"/>
      <c r="B6381" s="449">
        <v>86872</v>
      </c>
      <c r="C6381" s="439" t="s">
        <v>3469</v>
      </c>
      <c r="D6381" s="449" t="s">
        <v>60</v>
      </c>
      <c r="E6381" s="451">
        <v>8.1199999999999994E-2</v>
      </c>
    </row>
    <row r="6382" spans="1:5" x14ac:dyDescent="0.25">
      <c r="A6382" s="439"/>
      <c r="B6382" s="449">
        <v>86919</v>
      </c>
      <c r="C6382" s="439" t="s">
        <v>3500</v>
      </c>
      <c r="D6382" s="449" t="s">
        <v>60</v>
      </c>
      <c r="E6382" s="451">
        <v>7.3200000000000001E-2</v>
      </c>
    </row>
    <row r="6383" spans="1:5" x14ac:dyDescent="0.25">
      <c r="A6383" s="439"/>
      <c r="B6383" s="449">
        <v>86920</v>
      </c>
      <c r="C6383" s="439" t="s">
        <v>3501</v>
      </c>
      <c r="D6383" s="449" t="s">
        <v>60</v>
      </c>
      <c r="E6383" s="451">
        <v>8.4500000000000006E-2</v>
      </c>
    </row>
    <row r="6384" spans="1:5" x14ac:dyDescent="0.25">
      <c r="A6384" s="439"/>
      <c r="B6384" s="449">
        <v>86921</v>
      </c>
      <c r="C6384" s="439" t="s">
        <v>3502</v>
      </c>
      <c r="D6384" s="449" t="s">
        <v>60</v>
      </c>
      <c r="E6384" s="451">
        <v>9.1300000000000006E-2</v>
      </c>
    </row>
    <row r="6385" spans="1:5" x14ac:dyDescent="0.25">
      <c r="A6385" s="439"/>
      <c r="B6385" s="449">
        <v>86874</v>
      </c>
      <c r="C6385" s="439" t="s">
        <v>3470</v>
      </c>
      <c r="D6385" s="449" t="s">
        <v>60</v>
      </c>
      <c r="E6385" s="451">
        <v>5.4300000000000001E-2</v>
      </c>
    </row>
    <row r="6386" spans="1:5" x14ac:dyDescent="0.25">
      <c r="A6386" s="439"/>
      <c r="B6386" s="449">
        <v>86922</v>
      </c>
      <c r="C6386" s="439" t="s">
        <v>3503</v>
      </c>
      <c r="D6386" s="449" t="s">
        <v>60</v>
      </c>
      <c r="E6386" s="451">
        <v>4.5199999999999997E-2</v>
      </c>
    </row>
    <row r="6387" spans="1:5" x14ac:dyDescent="0.25">
      <c r="A6387" s="439"/>
      <c r="B6387" s="449">
        <v>86923</v>
      </c>
      <c r="C6387" s="439" t="s">
        <v>3504</v>
      </c>
      <c r="D6387" s="449" t="s">
        <v>60</v>
      </c>
      <c r="E6387" s="451">
        <v>6.4899999999999999E-2</v>
      </c>
    </row>
    <row r="6388" spans="1:5" x14ac:dyDescent="0.25">
      <c r="A6388" s="439"/>
      <c r="B6388" s="449">
        <v>86924</v>
      </c>
      <c r="C6388" s="439" t="s">
        <v>3505</v>
      </c>
      <c r="D6388" s="449" t="s">
        <v>60</v>
      </c>
      <c r="E6388" s="451">
        <v>7.1999999999999995E-2</v>
      </c>
    </row>
    <row r="6389" spans="1:5" x14ac:dyDescent="0.25">
      <c r="A6389" s="439"/>
      <c r="B6389" s="449">
        <v>86875</v>
      </c>
      <c r="C6389" s="439" t="s">
        <v>13173</v>
      </c>
      <c r="D6389" s="449" t="s">
        <v>60</v>
      </c>
      <c r="E6389" s="451">
        <v>5.8700000000000002E-2</v>
      </c>
    </row>
    <row r="6390" spans="1:5" x14ac:dyDescent="0.25">
      <c r="A6390" s="439"/>
      <c r="B6390" s="449">
        <v>86925</v>
      </c>
      <c r="C6390" s="439" t="s">
        <v>3506</v>
      </c>
      <c r="D6390" s="449" t="s">
        <v>60</v>
      </c>
      <c r="E6390" s="451">
        <v>6.6199999999999995E-2</v>
      </c>
    </row>
    <row r="6391" spans="1:5" x14ac:dyDescent="0.25">
      <c r="A6391" s="439"/>
      <c r="B6391" s="449">
        <v>86926</v>
      </c>
      <c r="C6391" s="439" t="s">
        <v>3507</v>
      </c>
      <c r="D6391" s="449" t="s">
        <v>60</v>
      </c>
      <c r="E6391" s="451">
        <v>7.2800000000000004E-2</v>
      </c>
    </row>
    <row r="6392" spans="1:5" x14ac:dyDescent="0.25">
      <c r="A6392" s="439"/>
      <c r="B6392" s="449">
        <v>86876</v>
      </c>
      <c r="C6392" s="439" t="s">
        <v>3471</v>
      </c>
      <c r="D6392" s="449" t="s">
        <v>60</v>
      </c>
      <c r="E6392" s="451">
        <v>7.51E-2</v>
      </c>
    </row>
    <row r="6393" spans="1:5" x14ac:dyDescent="0.25">
      <c r="A6393" s="439"/>
      <c r="B6393" s="449">
        <v>86929</v>
      </c>
      <c r="C6393" s="439" t="s">
        <v>3510</v>
      </c>
      <c r="D6393" s="449" t="s">
        <v>60</v>
      </c>
      <c r="E6393" s="451">
        <v>8.3000000000000004E-2</v>
      </c>
    </row>
    <row r="6394" spans="1:5" x14ac:dyDescent="0.25">
      <c r="A6394" s="439"/>
      <c r="B6394" s="449">
        <v>86930</v>
      </c>
      <c r="C6394" s="439" t="s">
        <v>3511</v>
      </c>
      <c r="D6394" s="449" t="s">
        <v>60</v>
      </c>
      <c r="E6394" s="451">
        <v>9.69E-2</v>
      </c>
    </row>
    <row r="6395" spans="1:5" x14ac:dyDescent="0.25">
      <c r="A6395" s="439"/>
      <c r="B6395" s="449">
        <v>86927</v>
      </c>
      <c r="C6395" s="439" t="s">
        <v>3508</v>
      </c>
      <c r="D6395" s="449" t="s">
        <v>60</v>
      </c>
      <c r="E6395" s="451">
        <v>8.4699999999999998E-2</v>
      </c>
    </row>
    <row r="6396" spans="1:5" x14ac:dyDescent="0.25">
      <c r="A6396" s="439"/>
      <c r="B6396" s="449">
        <v>86928</v>
      </c>
      <c r="C6396" s="439" t="s">
        <v>3509</v>
      </c>
      <c r="D6396" s="449" t="s">
        <v>60</v>
      </c>
      <c r="E6396" s="451">
        <v>9.8599999999999993E-2</v>
      </c>
    </row>
    <row r="6397" spans="1:5" x14ac:dyDescent="0.25">
      <c r="A6397" s="439"/>
      <c r="B6397" s="449">
        <v>86914</v>
      </c>
      <c r="C6397" s="439" t="s">
        <v>3497</v>
      </c>
      <c r="D6397" s="449" t="s">
        <v>60</v>
      </c>
      <c r="E6397" s="451">
        <v>3.1300000000000001E-2</v>
      </c>
    </row>
    <row r="6398" spans="1:5" x14ac:dyDescent="0.25">
      <c r="A6398" s="439"/>
      <c r="B6398" s="449">
        <v>86913</v>
      </c>
      <c r="C6398" s="439" t="s">
        <v>3496</v>
      </c>
      <c r="D6398" s="449" t="s">
        <v>60</v>
      </c>
      <c r="E6398" s="451">
        <v>5.7000000000000002E-2</v>
      </c>
    </row>
    <row r="6399" spans="1:5" x14ac:dyDescent="0.25">
      <c r="A6399" s="439"/>
      <c r="B6399" s="449">
        <v>100853</v>
      </c>
      <c r="C6399" s="439" t="s">
        <v>3535</v>
      </c>
      <c r="D6399" s="449" t="s">
        <v>60</v>
      </c>
      <c r="E6399" s="451">
        <v>2.7099999999999999E-2</v>
      </c>
    </row>
    <row r="6400" spans="1:5" x14ac:dyDescent="0.25">
      <c r="A6400" s="439"/>
      <c r="B6400" s="449">
        <v>100854</v>
      </c>
      <c r="C6400" s="439" t="s">
        <v>3536</v>
      </c>
      <c r="D6400" s="449" t="s">
        <v>60</v>
      </c>
      <c r="E6400" s="451">
        <v>7.1999999999999998E-3</v>
      </c>
    </row>
    <row r="6401" spans="1:5" x14ac:dyDescent="0.25">
      <c r="A6401" s="439"/>
      <c r="B6401" s="449">
        <v>86915</v>
      </c>
      <c r="C6401" s="439" t="s">
        <v>3498</v>
      </c>
      <c r="D6401" s="449" t="s">
        <v>60</v>
      </c>
      <c r="E6401" s="451">
        <v>1.3299999999999999E-2</v>
      </c>
    </row>
    <row r="6402" spans="1:5" x14ac:dyDescent="0.25">
      <c r="A6402" s="439"/>
      <c r="B6402" s="449">
        <v>86906</v>
      </c>
      <c r="C6402" s="439" t="s">
        <v>3491</v>
      </c>
      <c r="D6402" s="449" t="s">
        <v>60</v>
      </c>
      <c r="E6402" s="451">
        <v>2.58E-2</v>
      </c>
    </row>
    <row r="6403" spans="1:5" x14ac:dyDescent="0.25">
      <c r="A6403" s="439"/>
      <c r="B6403" s="449">
        <v>86911</v>
      </c>
      <c r="C6403" s="439" t="s">
        <v>3495</v>
      </c>
      <c r="D6403" s="449" t="s">
        <v>60</v>
      </c>
      <c r="E6403" s="451">
        <v>2.6700000000000002E-2</v>
      </c>
    </row>
    <row r="6404" spans="1:5" x14ac:dyDescent="0.25">
      <c r="A6404" s="439"/>
      <c r="B6404" s="449">
        <v>86909</v>
      </c>
      <c r="C6404" s="439" t="s">
        <v>3493</v>
      </c>
      <c r="D6404" s="449" t="s">
        <v>60</v>
      </c>
      <c r="E6404" s="451">
        <v>2.58E-2</v>
      </c>
    </row>
    <row r="6405" spans="1:5" x14ac:dyDescent="0.25">
      <c r="A6405" s="439"/>
      <c r="B6405" s="449">
        <v>86910</v>
      </c>
      <c r="C6405" s="439" t="s">
        <v>3494</v>
      </c>
      <c r="D6405" s="449" t="s">
        <v>60</v>
      </c>
      <c r="E6405" s="451">
        <v>1.8200000000000001E-2</v>
      </c>
    </row>
    <row r="6406" spans="1:5" x14ac:dyDescent="0.25">
      <c r="A6406" s="439"/>
      <c r="B6406" s="449">
        <v>86916</v>
      </c>
      <c r="C6406" s="439" t="s">
        <v>3499</v>
      </c>
      <c r="D6406" s="449" t="s">
        <v>60</v>
      </c>
      <c r="E6406" s="451">
        <v>0.21190000000000001</v>
      </c>
    </row>
    <row r="6407" spans="1:5" x14ac:dyDescent="0.25">
      <c r="A6407" s="439"/>
      <c r="B6407" s="449">
        <v>95469</v>
      </c>
      <c r="C6407" s="439" t="s">
        <v>13174</v>
      </c>
      <c r="D6407" s="449" t="s">
        <v>60</v>
      </c>
      <c r="E6407" s="451">
        <v>6.6000000000000003E-2</v>
      </c>
    </row>
    <row r="6408" spans="1:5" x14ac:dyDescent="0.25">
      <c r="A6408" s="439"/>
      <c r="B6408" s="449">
        <v>95470</v>
      </c>
      <c r="C6408" s="439" t="s">
        <v>5697</v>
      </c>
      <c r="D6408" s="449" t="s">
        <v>60</v>
      </c>
      <c r="E6408" s="451">
        <v>6.4199999999999993E-2</v>
      </c>
    </row>
    <row r="6409" spans="1:5" x14ac:dyDescent="0.25">
      <c r="A6409" s="439"/>
      <c r="B6409" s="449">
        <v>95471</v>
      </c>
      <c r="C6409" s="439" t="s">
        <v>13175</v>
      </c>
      <c r="D6409" s="449" t="s">
        <v>60</v>
      </c>
      <c r="E6409" s="451">
        <v>5.11E-2</v>
      </c>
    </row>
    <row r="6410" spans="1:5" x14ac:dyDescent="0.25">
      <c r="A6410" s="439"/>
      <c r="B6410" s="449">
        <v>95472</v>
      </c>
      <c r="C6410" s="439" t="s">
        <v>3524</v>
      </c>
      <c r="D6410" s="449" t="s">
        <v>60</v>
      </c>
      <c r="E6410" s="451">
        <v>5.0500000000000003E-2</v>
      </c>
    </row>
    <row r="6411" spans="1:5" x14ac:dyDescent="0.25">
      <c r="A6411" s="439"/>
      <c r="B6411" s="449">
        <v>100848</v>
      </c>
      <c r="C6411" s="439" t="s">
        <v>3531</v>
      </c>
      <c r="D6411" s="449" t="s">
        <v>60</v>
      </c>
      <c r="E6411" s="451">
        <v>3.4799999999999998E-2</v>
      </c>
    </row>
    <row r="6412" spans="1:5" x14ac:dyDescent="0.25">
      <c r="A6412" s="439"/>
      <c r="B6412" s="449">
        <v>86888</v>
      </c>
      <c r="C6412" s="439" t="s">
        <v>3479</v>
      </c>
      <c r="D6412" s="449" t="s">
        <v>60</v>
      </c>
      <c r="E6412" s="451">
        <v>5.74E-2</v>
      </c>
    </row>
    <row r="6413" spans="1:5" x14ac:dyDescent="0.25">
      <c r="A6413" s="439"/>
      <c r="B6413" s="449">
        <v>86932</v>
      </c>
      <c r="C6413" s="439" t="s">
        <v>13176</v>
      </c>
      <c r="D6413" s="449" t="s">
        <v>60</v>
      </c>
      <c r="E6413" s="451">
        <v>5.8500000000000003E-2</v>
      </c>
    </row>
    <row r="6414" spans="1:5" x14ac:dyDescent="0.25">
      <c r="A6414" s="439"/>
      <c r="B6414" s="449">
        <v>86931</v>
      </c>
      <c r="C6414" s="439" t="s">
        <v>13177</v>
      </c>
      <c r="D6414" s="449" t="s">
        <v>60</v>
      </c>
      <c r="E6414" s="451">
        <v>6.54E-2</v>
      </c>
    </row>
    <row r="6415" spans="1:5" x14ac:dyDescent="0.25">
      <c r="A6415" s="439"/>
      <c r="B6415" s="449">
        <v>100878</v>
      </c>
      <c r="C6415" s="439" t="s">
        <v>3550</v>
      </c>
      <c r="D6415" s="449" t="s">
        <v>60</v>
      </c>
      <c r="E6415" s="451">
        <v>6.7400000000000002E-2</v>
      </c>
    </row>
    <row r="6416" spans="1:5" x14ac:dyDescent="0.25">
      <c r="A6416" s="439"/>
      <c r="B6416" s="449">
        <v>86877</v>
      </c>
      <c r="C6416" s="439" t="s">
        <v>3472</v>
      </c>
      <c r="D6416" s="449" t="s">
        <v>60</v>
      </c>
      <c r="E6416" s="451">
        <v>6.0900000000000003E-2</v>
      </c>
    </row>
    <row r="6417" spans="1:5" x14ac:dyDescent="0.25">
      <c r="A6417" s="439"/>
      <c r="B6417" s="449">
        <v>86878</v>
      </c>
      <c r="C6417" s="439" t="s">
        <v>3473</v>
      </c>
      <c r="D6417" s="449" t="s">
        <v>60</v>
      </c>
      <c r="E6417" s="451">
        <v>5.6399999999999999E-2</v>
      </c>
    </row>
    <row r="6418" spans="1:5" x14ac:dyDescent="0.25">
      <c r="A6418" s="439"/>
      <c r="B6418" s="449">
        <v>86879</v>
      </c>
      <c r="C6418" s="439" t="s">
        <v>3474</v>
      </c>
      <c r="D6418" s="449" t="s">
        <v>60</v>
      </c>
      <c r="E6418" s="451">
        <v>0.41060000000000002</v>
      </c>
    </row>
    <row r="6419" spans="1:5" x14ac:dyDescent="0.25">
      <c r="A6419" s="439"/>
      <c r="B6419" s="449">
        <v>86880</v>
      </c>
      <c r="C6419" s="439" t="s">
        <v>3475</v>
      </c>
      <c r="D6419" s="449" t="s">
        <v>60</v>
      </c>
      <c r="E6419" s="451">
        <v>0.1474</v>
      </c>
    </row>
    <row r="6420" spans="1:5" x14ac:dyDescent="0.25">
      <c r="A6420" s="439"/>
      <c r="B6420" s="449">
        <v>101663</v>
      </c>
      <c r="C6420" s="439" t="s">
        <v>10818</v>
      </c>
      <c r="D6420" s="449" t="s">
        <v>60</v>
      </c>
      <c r="E6420" s="451">
        <v>0.70120000000000005</v>
      </c>
    </row>
    <row r="6421" spans="1:5" x14ac:dyDescent="0.25">
      <c r="A6421" s="439"/>
      <c r="B6421" s="449">
        <v>101664</v>
      </c>
      <c r="C6421" s="439" t="s">
        <v>10819</v>
      </c>
      <c r="D6421" s="449" t="s">
        <v>60</v>
      </c>
      <c r="E6421" s="451">
        <v>0.67210000000000003</v>
      </c>
    </row>
    <row r="6422" spans="1:5" x14ac:dyDescent="0.25">
      <c r="A6422" s="439"/>
      <c r="B6422" s="449">
        <v>101665</v>
      </c>
      <c r="C6422" s="439" t="s">
        <v>10820</v>
      </c>
      <c r="D6422" s="449" t="s">
        <v>60</v>
      </c>
      <c r="E6422" s="451">
        <v>0.56969999999999998</v>
      </c>
    </row>
    <row r="6423" spans="1:5" x14ac:dyDescent="0.25">
      <c r="A6423" s="439"/>
      <c r="B6423" s="449">
        <v>101636</v>
      </c>
      <c r="C6423" s="439" t="s">
        <v>10821</v>
      </c>
      <c r="D6423" s="449" t="s">
        <v>60</v>
      </c>
      <c r="E6423" s="451">
        <v>0.27379999999999999</v>
      </c>
    </row>
    <row r="6424" spans="1:5" x14ac:dyDescent="0.25">
      <c r="A6424" s="439"/>
      <c r="B6424" s="449">
        <v>101637</v>
      </c>
      <c r="C6424" s="439" t="s">
        <v>10822</v>
      </c>
      <c r="D6424" s="449" t="s">
        <v>60</v>
      </c>
      <c r="E6424" s="451">
        <v>0.2848</v>
      </c>
    </row>
    <row r="6425" spans="1:5" x14ac:dyDescent="0.25">
      <c r="A6425" s="439"/>
      <c r="B6425" s="449">
        <v>101658</v>
      </c>
      <c r="C6425" s="439" t="s">
        <v>10823</v>
      </c>
      <c r="D6425" s="449" t="s">
        <v>60</v>
      </c>
      <c r="E6425" s="451">
        <v>4.0399999999999998E-2</v>
      </c>
    </row>
    <row r="6426" spans="1:5" x14ac:dyDescent="0.25">
      <c r="A6426" s="439"/>
      <c r="B6426" s="449">
        <v>101659</v>
      </c>
      <c r="C6426" s="439" t="s">
        <v>10824</v>
      </c>
      <c r="D6426" s="449" t="s">
        <v>60</v>
      </c>
      <c r="E6426" s="451">
        <v>3.56E-2</v>
      </c>
    </row>
    <row r="6427" spans="1:5" x14ac:dyDescent="0.25">
      <c r="A6427" s="439"/>
      <c r="B6427" s="449">
        <v>101660</v>
      </c>
      <c r="C6427" s="439" t="s">
        <v>10825</v>
      </c>
      <c r="D6427" s="449" t="s">
        <v>60</v>
      </c>
      <c r="E6427" s="451">
        <v>2.2700000000000001E-2</v>
      </c>
    </row>
    <row r="6428" spans="1:5" x14ac:dyDescent="0.25">
      <c r="A6428" s="439"/>
      <c r="B6428" s="449">
        <v>101654</v>
      </c>
      <c r="C6428" s="439" t="s">
        <v>10826</v>
      </c>
      <c r="D6428" s="449" t="s">
        <v>60</v>
      </c>
      <c r="E6428" s="451">
        <v>9.8299999999999998E-2</v>
      </c>
    </row>
    <row r="6429" spans="1:5" x14ac:dyDescent="0.25">
      <c r="A6429" s="439"/>
      <c r="B6429" s="449">
        <v>101655</v>
      </c>
      <c r="C6429" s="439" t="s">
        <v>10827</v>
      </c>
      <c r="D6429" s="449" t="s">
        <v>60</v>
      </c>
      <c r="E6429" s="451">
        <v>6.4600000000000005E-2</v>
      </c>
    </row>
    <row r="6430" spans="1:5" x14ac:dyDescent="0.25">
      <c r="A6430" s="439"/>
      <c r="B6430" s="449">
        <v>101656</v>
      </c>
      <c r="C6430" s="439" t="s">
        <v>10828</v>
      </c>
      <c r="D6430" s="449" t="s">
        <v>60</v>
      </c>
      <c r="E6430" s="451">
        <v>5.9900000000000002E-2</v>
      </c>
    </row>
    <row r="6431" spans="1:5" x14ac:dyDescent="0.25">
      <c r="A6431" s="439"/>
      <c r="B6431" s="449">
        <v>101657</v>
      </c>
      <c r="C6431" s="439" t="s">
        <v>10829</v>
      </c>
      <c r="D6431" s="449" t="s">
        <v>60</v>
      </c>
      <c r="E6431" s="451">
        <v>5.1700000000000003E-2</v>
      </c>
    </row>
    <row r="6432" spans="1:5" x14ac:dyDescent="0.25">
      <c r="A6432" s="439"/>
      <c r="B6432" s="449">
        <v>101632</v>
      </c>
      <c r="C6432" s="439" t="s">
        <v>10830</v>
      </c>
      <c r="D6432" s="449" t="s">
        <v>60</v>
      </c>
      <c r="E6432" s="451">
        <v>2.4E-2</v>
      </c>
    </row>
    <row r="6433" spans="1:5" x14ac:dyDescent="0.25">
      <c r="A6433" s="439"/>
      <c r="B6433" s="449">
        <v>101661</v>
      </c>
      <c r="C6433" s="439" t="s">
        <v>10831</v>
      </c>
      <c r="D6433" s="449" t="s">
        <v>60</v>
      </c>
      <c r="E6433" s="451">
        <v>0.57509999999999994</v>
      </c>
    </row>
    <row r="6434" spans="1:5" x14ac:dyDescent="0.25">
      <c r="A6434" s="439"/>
      <c r="B6434" s="449">
        <v>105924</v>
      </c>
      <c r="C6434" s="439" t="s">
        <v>10832</v>
      </c>
      <c r="D6434" s="449" t="s">
        <v>60</v>
      </c>
      <c r="E6434" s="451">
        <v>0.98909999999999998</v>
      </c>
    </row>
    <row r="6435" spans="1:5" x14ac:dyDescent="0.25">
      <c r="A6435" s="439"/>
      <c r="B6435" s="449">
        <v>101651</v>
      </c>
      <c r="C6435" s="439" t="s">
        <v>10833</v>
      </c>
      <c r="D6435" s="449" t="s">
        <v>60</v>
      </c>
      <c r="E6435" s="451">
        <v>0.15909999999999999</v>
      </c>
    </row>
    <row r="6436" spans="1:5" x14ac:dyDescent="0.25">
      <c r="A6436" s="439"/>
      <c r="B6436" s="449">
        <v>101630</v>
      </c>
      <c r="C6436" s="439" t="s">
        <v>10834</v>
      </c>
      <c r="D6436" s="449" t="s">
        <v>60</v>
      </c>
      <c r="E6436" s="451">
        <v>0.27489999999999998</v>
      </c>
    </row>
    <row r="6437" spans="1:5" x14ac:dyDescent="0.25">
      <c r="A6437" s="439"/>
      <c r="B6437" s="449">
        <v>101633</v>
      </c>
      <c r="C6437" s="439" t="s">
        <v>10835</v>
      </c>
      <c r="D6437" s="449" t="s">
        <v>60</v>
      </c>
      <c r="E6437" s="451">
        <v>9.1700000000000004E-2</v>
      </c>
    </row>
    <row r="6438" spans="1:5" x14ac:dyDescent="0.25">
      <c r="A6438" s="439"/>
      <c r="B6438" s="449">
        <v>104219</v>
      </c>
      <c r="C6438" s="439" t="s">
        <v>4455</v>
      </c>
      <c r="D6438" s="449" t="s">
        <v>71</v>
      </c>
      <c r="E6438" s="451">
        <v>0.37369999999999998</v>
      </c>
    </row>
    <row r="6439" spans="1:5" x14ac:dyDescent="0.25">
      <c r="A6439" s="439"/>
      <c r="B6439" s="449">
        <v>104223</v>
      </c>
      <c r="C6439" s="439" t="s">
        <v>4459</v>
      </c>
      <c r="D6439" s="449" t="s">
        <v>71</v>
      </c>
      <c r="E6439" s="451">
        <v>0.36699999999999999</v>
      </c>
    </row>
    <row r="6440" spans="1:5" x14ac:dyDescent="0.25">
      <c r="A6440" s="439"/>
      <c r="B6440" s="449">
        <v>104227</v>
      </c>
      <c r="C6440" s="439" t="s">
        <v>4463</v>
      </c>
      <c r="D6440" s="449" t="s">
        <v>71</v>
      </c>
      <c r="E6440" s="451">
        <v>0.32500000000000001</v>
      </c>
    </row>
    <row r="6441" spans="1:5" x14ac:dyDescent="0.25">
      <c r="A6441" s="439"/>
      <c r="B6441" s="449">
        <v>104231</v>
      </c>
      <c r="C6441" s="439" t="s">
        <v>4467</v>
      </c>
      <c r="D6441" s="449" t="s">
        <v>71</v>
      </c>
      <c r="E6441" s="451">
        <v>0.32800000000000001</v>
      </c>
    </row>
    <row r="6442" spans="1:5" x14ac:dyDescent="0.25">
      <c r="A6442" s="439"/>
      <c r="B6442" s="449">
        <v>104235</v>
      </c>
      <c r="C6442" s="439" t="s">
        <v>4471</v>
      </c>
      <c r="D6442" s="449" t="s">
        <v>71</v>
      </c>
      <c r="E6442" s="451">
        <v>0.28949999999999998</v>
      </c>
    </row>
    <row r="6443" spans="1:5" x14ac:dyDescent="0.25">
      <c r="A6443" s="439"/>
      <c r="B6443" s="449">
        <v>104239</v>
      </c>
      <c r="C6443" s="439" t="s">
        <v>4475</v>
      </c>
      <c r="D6443" s="449" t="s">
        <v>71</v>
      </c>
      <c r="E6443" s="451">
        <v>0.30809999999999998</v>
      </c>
    </row>
    <row r="6444" spans="1:5" x14ac:dyDescent="0.25">
      <c r="A6444" s="439"/>
      <c r="B6444" s="449">
        <v>104243</v>
      </c>
      <c r="C6444" s="439" t="s">
        <v>4479</v>
      </c>
      <c r="D6444" s="449" t="s">
        <v>71</v>
      </c>
      <c r="E6444" s="451">
        <v>0.2722</v>
      </c>
    </row>
    <row r="6445" spans="1:5" x14ac:dyDescent="0.25">
      <c r="A6445" s="439"/>
      <c r="B6445" s="449">
        <v>104247</v>
      </c>
      <c r="C6445" s="439" t="s">
        <v>4483</v>
      </c>
      <c r="D6445" s="449" t="s">
        <v>71</v>
      </c>
      <c r="E6445" s="451">
        <v>0.25419999999999998</v>
      </c>
    </row>
    <row r="6446" spans="1:5" x14ac:dyDescent="0.25">
      <c r="A6446" s="439"/>
      <c r="B6446" s="449">
        <v>87795</v>
      </c>
      <c r="C6446" s="439" t="s">
        <v>4402</v>
      </c>
      <c r="D6446" s="449" t="s">
        <v>71</v>
      </c>
      <c r="E6446" s="451">
        <v>0.31069999999999998</v>
      </c>
    </row>
    <row r="6447" spans="1:5" x14ac:dyDescent="0.25">
      <c r="A6447" s="439"/>
      <c r="B6447" s="449">
        <v>87800</v>
      </c>
      <c r="C6447" s="439" t="s">
        <v>4405</v>
      </c>
      <c r="D6447" s="449" t="s">
        <v>71</v>
      </c>
      <c r="E6447" s="451">
        <v>0.33</v>
      </c>
    </row>
    <row r="6448" spans="1:5" x14ac:dyDescent="0.25">
      <c r="A6448" s="439"/>
      <c r="B6448" s="449">
        <v>87804</v>
      </c>
      <c r="C6448" s="439" t="s">
        <v>4408</v>
      </c>
      <c r="D6448" s="449" t="s">
        <v>71</v>
      </c>
      <c r="E6448" s="451">
        <v>0.29170000000000001</v>
      </c>
    </row>
    <row r="6449" spans="1:5" x14ac:dyDescent="0.25">
      <c r="A6449" s="439"/>
      <c r="B6449" s="449">
        <v>87808</v>
      </c>
      <c r="C6449" s="439" t="s">
        <v>4411</v>
      </c>
      <c r="D6449" s="449" t="s">
        <v>71</v>
      </c>
      <c r="E6449" s="451">
        <v>0.27239999999999998</v>
      </c>
    </row>
    <row r="6450" spans="1:5" x14ac:dyDescent="0.25">
      <c r="A6450" s="439"/>
      <c r="B6450" s="449">
        <v>87778</v>
      </c>
      <c r="C6450" s="439" t="s">
        <v>4391</v>
      </c>
      <c r="D6450" s="449" t="s">
        <v>71</v>
      </c>
      <c r="E6450" s="451">
        <v>0.39879999999999999</v>
      </c>
    </row>
    <row r="6451" spans="1:5" x14ac:dyDescent="0.25">
      <c r="A6451" s="439"/>
      <c r="B6451" s="449">
        <v>87783</v>
      </c>
      <c r="C6451" s="439" t="s">
        <v>4394</v>
      </c>
      <c r="D6451" s="449" t="s">
        <v>71</v>
      </c>
      <c r="E6451" s="451">
        <v>0.3921</v>
      </c>
    </row>
    <row r="6452" spans="1:5" x14ac:dyDescent="0.25">
      <c r="A6452" s="439"/>
      <c r="B6452" s="449">
        <v>87787</v>
      </c>
      <c r="C6452" s="439" t="s">
        <v>4397</v>
      </c>
      <c r="D6452" s="449" t="s">
        <v>71</v>
      </c>
      <c r="E6452" s="451">
        <v>0.34810000000000002</v>
      </c>
    </row>
    <row r="6453" spans="1:5" x14ac:dyDescent="0.25">
      <c r="A6453" s="439"/>
      <c r="B6453" s="449">
        <v>87791</v>
      </c>
      <c r="C6453" s="439" t="s">
        <v>4399</v>
      </c>
      <c r="D6453" s="449" t="s">
        <v>71</v>
      </c>
      <c r="E6453" s="451">
        <v>0.35089999999999999</v>
      </c>
    </row>
    <row r="6454" spans="1:5" x14ac:dyDescent="0.25">
      <c r="A6454" s="439"/>
      <c r="B6454" s="449">
        <v>87832</v>
      </c>
      <c r="C6454" s="439" t="s">
        <v>4429</v>
      </c>
      <c r="D6454" s="449" t="s">
        <v>71</v>
      </c>
      <c r="E6454" s="451">
        <v>0.44190000000000002</v>
      </c>
    </row>
    <row r="6455" spans="1:5" x14ac:dyDescent="0.25">
      <c r="A6455" s="439"/>
      <c r="B6455" s="449">
        <v>87812</v>
      </c>
      <c r="C6455" s="439" t="s">
        <v>4414</v>
      </c>
      <c r="D6455" s="449" t="s">
        <v>71</v>
      </c>
      <c r="E6455" s="451">
        <v>0.55789999999999995</v>
      </c>
    </row>
    <row r="6456" spans="1:5" x14ac:dyDescent="0.25">
      <c r="A6456" s="439"/>
      <c r="B6456" s="449">
        <v>87816</v>
      </c>
      <c r="C6456" s="439" t="s">
        <v>4417</v>
      </c>
      <c r="D6456" s="449" t="s">
        <v>71</v>
      </c>
      <c r="E6456" s="451">
        <v>0.52380000000000004</v>
      </c>
    </row>
    <row r="6457" spans="1:5" x14ac:dyDescent="0.25">
      <c r="A6457" s="439"/>
      <c r="B6457" s="449">
        <v>87820</v>
      </c>
      <c r="C6457" s="439" t="s">
        <v>4420</v>
      </c>
      <c r="D6457" s="449" t="s">
        <v>71</v>
      </c>
      <c r="E6457" s="451">
        <v>0.4718</v>
      </c>
    </row>
    <row r="6458" spans="1:5" x14ac:dyDescent="0.25">
      <c r="A6458" s="439"/>
      <c r="B6458" s="449">
        <v>87824</v>
      </c>
      <c r="C6458" s="439" t="s">
        <v>4423</v>
      </c>
      <c r="D6458" s="449" t="s">
        <v>71</v>
      </c>
      <c r="E6458" s="451">
        <v>0.49759999999999999</v>
      </c>
    </row>
    <row r="6459" spans="1:5" x14ac:dyDescent="0.25">
      <c r="A6459" s="439"/>
      <c r="B6459" s="449">
        <v>87828</v>
      </c>
      <c r="C6459" s="439" t="s">
        <v>4426</v>
      </c>
      <c r="D6459" s="449" t="s">
        <v>71</v>
      </c>
      <c r="E6459" s="451">
        <v>0.4748</v>
      </c>
    </row>
    <row r="6460" spans="1:5" x14ac:dyDescent="0.25">
      <c r="A6460" s="439"/>
      <c r="B6460" s="449">
        <v>104251</v>
      </c>
      <c r="C6460" s="439" t="s">
        <v>4487</v>
      </c>
      <c r="D6460" s="449" t="s">
        <v>71</v>
      </c>
      <c r="E6460" s="451">
        <v>0.52990000000000004</v>
      </c>
    </row>
    <row r="6461" spans="1:5" x14ac:dyDescent="0.25">
      <c r="A6461" s="439"/>
      <c r="B6461" s="449">
        <v>104255</v>
      </c>
      <c r="C6461" s="439" t="s">
        <v>4491</v>
      </c>
      <c r="D6461" s="449" t="s">
        <v>71</v>
      </c>
      <c r="E6461" s="451">
        <v>0.49590000000000001</v>
      </c>
    </row>
    <row r="6462" spans="1:5" x14ac:dyDescent="0.25">
      <c r="A6462" s="439"/>
      <c r="B6462" s="449">
        <v>104259</v>
      </c>
      <c r="C6462" s="439" t="s">
        <v>4495</v>
      </c>
      <c r="D6462" s="449" t="s">
        <v>71</v>
      </c>
      <c r="E6462" s="451">
        <v>0.4446</v>
      </c>
    </row>
    <row r="6463" spans="1:5" x14ac:dyDescent="0.25">
      <c r="A6463" s="439"/>
      <c r="B6463" s="449">
        <v>104263</v>
      </c>
      <c r="C6463" s="439" t="s">
        <v>4499</v>
      </c>
      <c r="D6463" s="449" t="s">
        <v>71</v>
      </c>
      <c r="E6463" s="451">
        <v>0.46989999999999998</v>
      </c>
    </row>
    <row r="6464" spans="1:5" x14ac:dyDescent="0.25">
      <c r="A6464" s="439"/>
      <c r="B6464" s="449">
        <v>87794</v>
      </c>
      <c r="C6464" s="439" t="s">
        <v>4401</v>
      </c>
      <c r="D6464" s="449" t="s">
        <v>71</v>
      </c>
      <c r="E6464" s="451">
        <v>0.63129999999999997</v>
      </c>
    </row>
    <row r="6465" spans="1:5" x14ac:dyDescent="0.25">
      <c r="A6465" s="439"/>
      <c r="B6465" s="449">
        <v>87799</v>
      </c>
      <c r="C6465" s="439" t="s">
        <v>4404</v>
      </c>
      <c r="D6465" s="449" t="s">
        <v>71</v>
      </c>
      <c r="E6465" s="451">
        <v>0.65700000000000003</v>
      </c>
    </row>
    <row r="6466" spans="1:5" x14ac:dyDescent="0.25">
      <c r="A6466" s="439"/>
      <c r="B6466" s="449">
        <v>87803</v>
      </c>
      <c r="C6466" s="439" t="s">
        <v>4407</v>
      </c>
      <c r="D6466" s="449" t="s">
        <v>71</v>
      </c>
      <c r="E6466" s="451">
        <v>0.62539999999999996</v>
      </c>
    </row>
    <row r="6467" spans="1:5" x14ac:dyDescent="0.25">
      <c r="A6467" s="439"/>
      <c r="B6467" s="449">
        <v>87807</v>
      </c>
      <c r="C6467" s="439" t="s">
        <v>4410</v>
      </c>
      <c r="D6467" s="449" t="s">
        <v>71</v>
      </c>
      <c r="E6467" s="451">
        <v>0.62639999999999996</v>
      </c>
    </row>
    <row r="6468" spans="1:5" x14ac:dyDescent="0.25">
      <c r="A6468" s="439"/>
      <c r="B6468" s="449">
        <v>104218</v>
      </c>
      <c r="C6468" s="439" t="s">
        <v>4454</v>
      </c>
      <c r="D6468" s="449" t="s">
        <v>71</v>
      </c>
      <c r="E6468" s="451">
        <v>0.6925</v>
      </c>
    </row>
    <row r="6469" spans="1:5" x14ac:dyDescent="0.25">
      <c r="A6469" s="439"/>
      <c r="B6469" s="449">
        <v>87777</v>
      </c>
      <c r="C6469" s="439" t="s">
        <v>4390</v>
      </c>
      <c r="D6469" s="449" t="s">
        <v>71</v>
      </c>
      <c r="E6469" s="451">
        <v>0.71279999999999999</v>
      </c>
    </row>
    <row r="6470" spans="1:5" x14ac:dyDescent="0.25">
      <c r="A6470" s="439"/>
      <c r="B6470" s="449">
        <v>104222</v>
      </c>
      <c r="C6470" s="439" t="s">
        <v>4458</v>
      </c>
      <c r="D6470" s="449" t="s">
        <v>71</v>
      </c>
      <c r="E6470" s="451">
        <v>0.69269999999999998</v>
      </c>
    </row>
    <row r="6471" spans="1:5" x14ac:dyDescent="0.25">
      <c r="A6471" s="439"/>
      <c r="B6471" s="449">
        <v>87781</v>
      </c>
      <c r="C6471" s="439" t="s">
        <v>4393</v>
      </c>
      <c r="D6471" s="449" t="s">
        <v>71</v>
      </c>
      <c r="E6471" s="451">
        <v>0.71299999999999997</v>
      </c>
    </row>
    <row r="6472" spans="1:5" x14ac:dyDescent="0.25">
      <c r="A6472" s="439"/>
      <c r="B6472" s="449">
        <v>104226</v>
      </c>
      <c r="C6472" s="439" t="s">
        <v>4462</v>
      </c>
      <c r="D6472" s="449" t="s">
        <v>71</v>
      </c>
      <c r="E6472" s="451">
        <v>0.66</v>
      </c>
    </row>
    <row r="6473" spans="1:5" x14ac:dyDescent="0.25">
      <c r="A6473" s="439"/>
      <c r="B6473" s="449">
        <v>87786</v>
      </c>
      <c r="C6473" s="439" t="s">
        <v>4396</v>
      </c>
      <c r="D6473" s="449" t="s">
        <v>71</v>
      </c>
      <c r="E6473" s="451">
        <v>0.6804</v>
      </c>
    </row>
    <row r="6474" spans="1:5" x14ac:dyDescent="0.25">
      <c r="A6474" s="439"/>
      <c r="B6474" s="449">
        <v>104230</v>
      </c>
      <c r="C6474" s="439" t="s">
        <v>4466</v>
      </c>
      <c r="D6474" s="449" t="s">
        <v>71</v>
      </c>
      <c r="E6474" s="451">
        <v>0.68310000000000004</v>
      </c>
    </row>
    <row r="6475" spans="1:5" x14ac:dyDescent="0.25">
      <c r="A6475" s="439"/>
      <c r="B6475" s="449">
        <v>104234</v>
      </c>
      <c r="C6475" s="439" t="s">
        <v>4470</v>
      </c>
      <c r="D6475" s="449" t="s">
        <v>71</v>
      </c>
      <c r="E6475" s="451">
        <v>0.61099999999999999</v>
      </c>
    </row>
    <row r="6476" spans="1:5" x14ac:dyDescent="0.25">
      <c r="A6476" s="439"/>
      <c r="B6476" s="449">
        <v>104238</v>
      </c>
      <c r="C6476" s="439" t="s">
        <v>4474</v>
      </c>
      <c r="D6476" s="449" t="s">
        <v>71</v>
      </c>
      <c r="E6476" s="451">
        <v>0.63670000000000004</v>
      </c>
    </row>
    <row r="6477" spans="1:5" x14ac:dyDescent="0.25">
      <c r="A6477" s="439"/>
      <c r="B6477" s="449">
        <v>104242</v>
      </c>
      <c r="C6477" s="439" t="s">
        <v>4478</v>
      </c>
      <c r="D6477" s="449" t="s">
        <v>71</v>
      </c>
      <c r="E6477" s="451">
        <v>0.60570000000000002</v>
      </c>
    </row>
    <row r="6478" spans="1:5" x14ac:dyDescent="0.25">
      <c r="A6478" s="439"/>
      <c r="B6478" s="449">
        <v>104246</v>
      </c>
      <c r="C6478" s="439" t="s">
        <v>4482</v>
      </c>
      <c r="D6478" s="449" t="s">
        <v>71</v>
      </c>
      <c r="E6478" s="451">
        <v>0.60650000000000004</v>
      </c>
    </row>
    <row r="6479" spans="1:5" x14ac:dyDescent="0.25">
      <c r="A6479" s="439"/>
      <c r="B6479" s="449">
        <v>104250</v>
      </c>
      <c r="C6479" s="439" t="s">
        <v>4486</v>
      </c>
      <c r="D6479" s="449" t="s">
        <v>71</v>
      </c>
      <c r="E6479" s="451">
        <v>0.82</v>
      </c>
    </row>
    <row r="6480" spans="1:5" x14ac:dyDescent="0.25">
      <c r="A6480" s="439"/>
      <c r="B6480" s="449">
        <v>87811</v>
      </c>
      <c r="C6480" s="439" t="s">
        <v>4413</v>
      </c>
      <c r="D6480" s="449" t="s">
        <v>71</v>
      </c>
      <c r="E6480" s="451">
        <v>0.83550000000000002</v>
      </c>
    </row>
    <row r="6481" spans="1:5" x14ac:dyDescent="0.25">
      <c r="A6481" s="439"/>
      <c r="B6481" s="449">
        <v>104254</v>
      </c>
      <c r="C6481" s="439" t="s">
        <v>4490</v>
      </c>
      <c r="D6481" s="449" t="s">
        <v>71</v>
      </c>
      <c r="E6481" s="451">
        <v>0.80030000000000001</v>
      </c>
    </row>
    <row r="6482" spans="1:5" x14ac:dyDescent="0.25">
      <c r="A6482" s="439"/>
      <c r="B6482" s="449">
        <v>87815</v>
      </c>
      <c r="C6482" s="439" t="s">
        <v>4416</v>
      </c>
      <c r="D6482" s="449" t="s">
        <v>71</v>
      </c>
      <c r="E6482" s="451">
        <v>0.81679999999999997</v>
      </c>
    </row>
    <row r="6483" spans="1:5" x14ac:dyDescent="0.25">
      <c r="A6483" s="439"/>
      <c r="B6483" s="449">
        <v>104258</v>
      </c>
      <c r="C6483" s="439" t="s">
        <v>4494</v>
      </c>
      <c r="D6483" s="449" t="s">
        <v>71</v>
      </c>
      <c r="E6483" s="451">
        <v>0.76780000000000004</v>
      </c>
    </row>
    <row r="6484" spans="1:5" x14ac:dyDescent="0.25">
      <c r="A6484" s="439"/>
      <c r="B6484" s="449">
        <v>87819</v>
      </c>
      <c r="C6484" s="439" t="s">
        <v>4419</v>
      </c>
      <c r="D6484" s="449" t="s">
        <v>71</v>
      </c>
      <c r="E6484" s="451">
        <v>0.78559999999999997</v>
      </c>
    </row>
    <row r="6485" spans="1:5" x14ac:dyDescent="0.25">
      <c r="A6485" s="439"/>
      <c r="B6485" s="449">
        <v>104262</v>
      </c>
      <c r="C6485" s="439" t="s">
        <v>4498</v>
      </c>
      <c r="D6485" s="449" t="s">
        <v>71</v>
      </c>
      <c r="E6485" s="451">
        <v>0.80059999999999998</v>
      </c>
    </row>
    <row r="6486" spans="1:5" x14ac:dyDescent="0.25">
      <c r="A6486" s="439"/>
      <c r="B6486" s="449">
        <v>87823</v>
      </c>
      <c r="C6486" s="439" t="s">
        <v>4422</v>
      </c>
      <c r="D6486" s="449" t="s">
        <v>71</v>
      </c>
      <c r="E6486" s="451">
        <v>0.81679999999999997</v>
      </c>
    </row>
    <row r="6487" spans="1:5" x14ac:dyDescent="0.25">
      <c r="A6487" s="439"/>
      <c r="B6487" s="449">
        <v>87827</v>
      </c>
      <c r="C6487" s="439" t="s">
        <v>4425</v>
      </c>
      <c r="D6487" s="449" t="s">
        <v>71</v>
      </c>
      <c r="E6487" s="451">
        <v>0.78739999999999999</v>
      </c>
    </row>
    <row r="6488" spans="1:5" x14ac:dyDescent="0.25">
      <c r="A6488" s="439"/>
      <c r="B6488" s="449">
        <v>87831</v>
      </c>
      <c r="C6488" s="439" t="s">
        <v>4428</v>
      </c>
      <c r="D6488" s="449" t="s">
        <v>71</v>
      </c>
      <c r="E6488" s="451">
        <v>0.76600000000000001</v>
      </c>
    </row>
    <row r="6489" spans="1:5" x14ac:dyDescent="0.25">
      <c r="A6489" s="439"/>
      <c r="B6489" s="449">
        <v>104220</v>
      </c>
      <c r="C6489" s="439" t="s">
        <v>4456</v>
      </c>
      <c r="D6489" s="449" t="s">
        <v>71</v>
      </c>
      <c r="E6489" s="451">
        <v>0.57220000000000004</v>
      </c>
    </row>
    <row r="6490" spans="1:5" x14ac:dyDescent="0.25">
      <c r="A6490" s="439"/>
      <c r="B6490" s="449">
        <v>104203</v>
      </c>
      <c r="C6490" s="439" t="s">
        <v>4440</v>
      </c>
      <c r="D6490" s="449" t="s">
        <v>71</v>
      </c>
      <c r="E6490" s="451">
        <v>0.59150000000000003</v>
      </c>
    </row>
    <row r="6491" spans="1:5" x14ac:dyDescent="0.25">
      <c r="A6491" s="439"/>
      <c r="B6491" s="449">
        <v>104224</v>
      </c>
      <c r="C6491" s="439" t="s">
        <v>4460</v>
      </c>
      <c r="D6491" s="449" t="s">
        <v>71</v>
      </c>
      <c r="E6491" s="451">
        <v>0.57050000000000001</v>
      </c>
    </row>
    <row r="6492" spans="1:5" x14ac:dyDescent="0.25">
      <c r="A6492" s="439"/>
      <c r="B6492" s="449">
        <v>104204</v>
      </c>
      <c r="C6492" s="439" t="s">
        <v>4441</v>
      </c>
      <c r="D6492" s="449" t="s">
        <v>71</v>
      </c>
      <c r="E6492" s="451">
        <v>0.59019999999999995</v>
      </c>
    </row>
    <row r="6493" spans="1:5" x14ac:dyDescent="0.25">
      <c r="A6493" s="439"/>
      <c r="B6493" s="449">
        <v>104228</v>
      </c>
      <c r="C6493" s="439" t="s">
        <v>4464</v>
      </c>
      <c r="D6493" s="449" t="s">
        <v>71</v>
      </c>
      <c r="E6493" s="451">
        <v>0.53710000000000002</v>
      </c>
    </row>
    <row r="6494" spans="1:5" x14ac:dyDescent="0.25">
      <c r="A6494" s="439"/>
      <c r="B6494" s="449">
        <v>104205</v>
      </c>
      <c r="C6494" s="439" t="s">
        <v>4442</v>
      </c>
      <c r="D6494" s="449" t="s">
        <v>71</v>
      </c>
      <c r="E6494" s="451">
        <v>0.55710000000000004</v>
      </c>
    </row>
    <row r="6495" spans="1:5" x14ac:dyDescent="0.25">
      <c r="A6495" s="439"/>
      <c r="B6495" s="449">
        <v>104232</v>
      </c>
      <c r="C6495" s="439" t="s">
        <v>4468</v>
      </c>
      <c r="D6495" s="449" t="s">
        <v>71</v>
      </c>
      <c r="E6495" s="451">
        <v>0.54049999999999998</v>
      </c>
    </row>
    <row r="6496" spans="1:5" x14ac:dyDescent="0.25">
      <c r="A6496" s="439"/>
      <c r="B6496" s="449">
        <v>104206</v>
      </c>
      <c r="C6496" s="439" t="s">
        <v>4443</v>
      </c>
      <c r="D6496" s="449" t="s">
        <v>71</v>
      </c>
      <c r="E6496" s="451">
        <v>0.56030000000000002</v>
      </c>
    </row>
    <row r="6497" spans="1:5" x14ac:dyDescent="0.25">
      <c r="A6497" s="439"/>
      <c r="B6497" s="449">
        <v>104236</v>
      </c>
      <c r="C6497" s="439" t="s">
        <v>4472</v>
      </c>
      <c r="D6497" s="449" t="s">
        <v>71</v>
      </c>
      <c r="E6497" s="451">
        <v>0.49180000000000001</v>
      </c>
    </row>
    <row r="6498" spans="1:5" x14ac:dyDescent="0.25">
      <c r="A6498" s="439"/>
      <c r="B6498" s="449">
        <v>104207</v>
      </c>
      <c r="C6498" s="439" t="s">
        <v>4444</v>
      </c>
      <c r="D6498" s="449" t="s">
        <v>71</v>
      </c>
      <c r="E6498" s="451">
        <v>0.51239999999999997</v>
      </c>
    </row>
    <row r="6499" spans="1:5" x14ac:dyDescent="0.25">
      <c r="A6499" s="439"/>
      <c r="B6499" s="449">
        <v>104240</v>
      </c>
      <c r="C6499" s="439" t="s">
        <v>4476</v>
      </c>
      <c r="D6499" s="449" t="s">
        <v>71</v>
      </c>
      <c r="E6499" s="451">
        <v>0.51459999999999995</v>
      </c>
    </row>
    <row r="6500" spans="1:5" x14ac:dyDescent="0.25">
      <c r="A6500" s="439"/>
      <c r="B6500" s="449">
        <v>104208</v>
      </c>
      <c r="C6500" s="439" t="s">
        <v>4445</v>
      </c>
      <c r="D6500" s="449" t="s">
        <v>71</v>
      </c>
      <c r="E6500" s="451">
        <v>0.53459999999999996</v>
      </c>
    </row>
    <row r="6501" spans="1:5" x14ac:dyDescent="0.25">
      <c r="A6501" s="439"/>
      <c r="B6501" s="449">
        <v>104244</v>
      </c>
      <c r="C6501" s="439" t="s">
        <v>4480</v>
      </c>
      <c r="D6501" s="449" t="s">
        <v>71</v>
      </c>
      <c r="E6501" s="451">
        <v>0.4819</v>
      </c>
    </row>
    <row r="6502" spans="1:5" x14ac:dyDescent="0.25">
      <c r="A6502" s="439"/>
      <c r="B6502" s="449">
        <v>104209</v>
      </c>
      <c r="C6502" s="439" t="s">
        <v>4446</v>
      </c>
      <c r="D6502" s="449" t="s">
        <v>71</v>
      </c>
      <c r="E6502" s="451">
        <v>0.50170000000000003</v>
      </c>
    </row>
    <row r="6503" spans="1:5" x14ac:dyDescent="0.25">
      <c r="A6503" s="439"/>
      <c r="B6503" s="449">
        <v>104248</v>
      </c>
      <c r="C6503" s="439" t="s">
        <v>4484</v>
      </c>
      <c r="D6503" s="449" t="s">
        <v>71</v>
      </c>
      <c r="E6503" s="451">
        <v>0.4637</v>
      </c>
    </row>
    <row r="6504" spans="1:5" x14ac:dyDescent="0.25">
      <c r="A6504" s="439"/>
      <c r="B6504" s="449">
        <v>104210</v>
      </c>
      <c r="C6504" s="439" t="s">
        <v>4447</v>
      </c>
      <c r="D6504" s="449" t="s">
        <v>71</v>
      </c>
      <c r="E6504" s="451">
        <v>0.48320000000000002</v>
      </c>
    </row>
    <row r="6505" spans="1:5" x14ac:dyDescent="0.25">
      <c r="A6505" s="439"/>
      <c r="B6505" s="449">
        <v>104252</v>
      </c>
      <c r="C6505" s="439" t="s">
        <v>4488</v>
      </c>
      <c r="D6505" s="449" t="s">
        <v>71</v>
      </c>
      <c r="E6505" s="451">
        <v>0.68889999999999996</v>
      </c>
    </row>
    <row r="6506" spans="1:5" x14ac:dyDescent="0.25">
      <c r="A6506" s="439"/>
      <c r="B6506" s="449">
        <v>104211</v>
      </c>
      <c r="C6506" s="439" t="s">
        <v>4448</v>
      </c>
      <c r="D6506" s="449" t="s">
        <v>71</v>
      </c>
      <c r="E6506" s="451">
        <v>0.70320000000000005</v>
      </c>
    </row>
    <row r="6507" spans="1:5" x14ac:dyDescent="0.25">
      <c r="A6507" s="439"/>
      <c r="B6507" s="449">
        <v>104212</v>
      </c>
      <c r="C6507" s="439" t="s">
        <v>4449</v>
      </c>
      <c r="D6507" s="449" t="s">
        <v>71</v>
      </c>
      <c r="E6507" s="451">
        <v>0.68489999999999995</v>
      </c>
    </row>
    <row r="6508" spans="1:5" x14ac:dyDescent="0.25">
      <c r="A6508" s="439"/>
      <c r="B6508" s="449">
        <v>104213</v>
      </c>
      <c r="C6508" s="439" t="s">
        <v>4450</v>
      </c>
      <c r="D6508" s="449" t="s">
        <v>71</v>
      </c>
      <c r="E6508" s="451">
        <v>0.65480000000000005</v>
      </c>
    </row>
    <row r="6509" spans="1:5" x14ac:dyDescent="0.25">
      <c r="A6509" s="439"/>
      <c r="B6509" s="449">
        <v>104214</v>
      </c>
      <c r="C6509" s="439" t="s">
        <v>4451</v>
      </c>
      <c r="D6509" s="449" t="s">
        <v>71</v>
      </c>
      <c r="E6509" s="451">
        <v>0.66969999999999996</v>
      </c>
    </row>
    <row r="6510" spans="1:5" x14ac:dyDescent="0.25">
      <c r="A6510" s="439"/>
      <c r="B6510" s="449">
        <v>104215</v>
      </c>
      <c r="C6510" s="439" t="s">
        <v>13178</v>
      </c>
      <c r="D6510" s="449" t="s">
        <v>71</v>
      </c>
      <c r="E6510" s="451">
        <v>0.66110000000000002</v>
      </c>
    </row>
    <row r="6511" spans="1:5" x14ac:dyDescent="0.25">
      <c r="A6511" s="439"/>
      <c r="B6511" s="449">
        <v>104216</v>
      </c>
      <c r="C6511" s="439" t="s">
        <v>4452</v>
      </c>
      <c r="D6511" s="449" t="s">
        <v>71</v>
      </c>
      <c r="E6511" s="451">
        <v>0.64</v>
      </c>
    </row>
    <row r="6512" spans="1:5" x14ac:dyDescent="0.25">
      <c r="A6512" s="439"/>
      <c r="B6512" s="449">
        <v>104217</v>
      </c>
      <c r="C6512" s="439" t="s">
        <v>4453</v>
      </c>
      <c r="D6512" s="449" t="s">
        <v>71</v>
      </c>
      <c r="E6512" s="451">
        <v>0.66590000000000005</v>
      </c>
    </row>
    <row r="6513" spans="1:5" x14ac:dyDescent="0.25">
      <c r="A6513" s="439"/>
      <c r="B6513" s="449">
        <v>104221</v>
      </c>
      <c r="C6513" s="439" t="s">
        <v>4457</v>
      </c>
      <c r="D6513" s="449" t="s">
        <v>71</v>
      </c>
      <c r="E6513" s="451">
        <v>0.66510000000000002</v>
      </c>
    </row>
    <row r="6514" spans="1:5" x14ac:dyDescent="0.25">
      <c r="A6514" s="439"/>
      <c r="B6514" s="449">
        <v>104225</v>
      </c>
      <c r="C6514" s="439" t="s">
        <v>4461</v>
      </c>
      <c r="D6514" s="449" t="s">
        <v>71</v>
      </c>
      <c r="E6514" s="451">
        <v>0.62590000000000001</v>
      </c>
    </row>
    <row r="6515" spans="1:5" x14ac:dyDescent="0.25">
      <c r="A6515" s="439"/>
      <c r="B6515" s="449">
        <v>104229</v>
      </c>
      <c r="C6515" s="439" t="s">
        <v>4465</v>
      </c>
      <c r="D6515" s="449" t="s">
        <v>71</v>
      </c>
      <c r="E6515" s="451">
        <v>0.65280000000000005</v>
      </c>
    </row>
    <row r="6516" spans="1:5" x14ac:dyDescent="0.25">
      <c r="A6516" s="439"/>
      <c r="B6516" s="449">
        <v>104233</v>
      </c>
      <c r="C6516" s="439" t="s">
        <v>4469</v>
      </c>
      <c r="D6516" s="449" t="s">
        <v>71</v>
      </c>
      <c r="E6516" s="451">
        <v>0.57169999999999999</v>
      </c>
    </row>
    <row r="6517" spans="1:5" x14ac:dyDescent="0.25">
      <c r="A6517" s="439"/>
      <c r="B6517" s="449">
        <v>104237</v>
      </c>
      <c r="C6517" s="439" t="s">
        <v>4473</v>
      </c>
      <c r="D6517" s="449" t="s">
        <v>71</v>
      </c>
      <c r="E6517" s="451">
        <v>0.60019999999999996</v>
      </c>
    </row>
    <row r="6518" spans="1:5" x14ac:dyDescent="0.25">
      <c r="A6518" s="439"/>
      <c r="B6518" s="449">
        <v>104241</v>
      </c>
      <c r="C6518" s="439" t="s">
        <v>4477</v>
      </c>
      <c r="D6518" s="449" t="s">
        <v>71</v>
      </c>
      <c r="E6518" s="451">
        <v>0.56189999999999996</v>
      </c>
    </row>
    <row r="6519" spans="1:5" x14ac:dyDescent="0.25">
      <c r="A6519" s="439"/>
      <c r="B6519" s="449">
        <v>104245</v>
      </c>
      <c r="C6519" s="439" t="s">
        <v>4481</v>
      </c>
      <c r="D6519" s="449" t="s">
        <v>71</v>
      </c>
      <c r="E6519" s="451">
        <v>0.56230000000000002</v>
      </c>
    </row>
    <row r="6520" spans="1:5" x14ac:dyDescent="0.25">
      <c r="A6520" s="439"/>
      <c r="B6520" s="449">
        <v>104249</v>
      </c>
      <c r="C6520" s="439" t="s">
        <v>4485</v>
      </c>
      <c r="D6520" s="449" t="s">
        <v>71</v>
      </c>
      <c r="E6520" s="451">
        <v>0.80769999999999997</v>
      </c>
    </row>
    <row r="6521" spans="1:5" x14ac:dyDescent="0.25">
      <c r="A6521" s="439"/>
      <c r="B6521" s="449">
        <v>104253</v>
      </c>
      <c r="C6521" s="439" t="s">
        <v>4489</v>
      </c>
      <c r="D6521" s="449" t="s">
        <v>71</v>
      </c>
      <c r="E6521" s="451">
        <v>0.78549999999999998</v>
      </c>
    </row>
    <row r="6522" spans="1:5" x14ac:dyDescent="0.25">
      <c r="A6522" s="439"/>
      <c r="B6522" s="449">
        <v>104256</v>
      </c>
      <c r="C6522" s="439" t="s">
        <v>4492</v>
      </c>
      <c r="D6522" s="449" t="s">
        <v>71</v>
      </c>
      <c r="E6522" s="451">
        <v>0.6694</v>
      </c>
    </row>
    <row r="6523" spans="1:5" x14ac:dyDescent="0.25">
      <c r="A6523" s="439"/>
      <c r="B6523" s="449">
        <v>104260</v>
      </c>
      <c r="C6523" s="439" t="s">
        <v>4496</v>
      </c>
      <c r="D6523" s="449" t="s">
        <v>71</v>
      </c>
      <c r="E6523" s="451">
        <v>0.63780000000000003</v>
      </c>
    </row>
    <row r="6524" spans="1:5" x14ac:dyDescent="0.25">
      <c r="A6524" s="439"/>
      <c r="B6524" s="449">
        <v>104264</v>
      </c>
      <c r="C6524" s="439" t="s">
        <v>4500</v>
      </c>
      <c r="D6524" s="449" t="s">
        <v>71</v>
      </c>
      <c r="E6524" s="451">
        <v>0.65339999999999998</v>
      </c>
    </row>
    <row r="6525" spans="1:5" x14ac:dyDescent="0.25">
      <c r="A6525" s="439"/>
      <c r="B6525" s="449">
        <v>87792</v>
      </c>
      <c r="C6525" s="439" t="s">
        <v>4400</v>
      </c>
      <c r="D6525" s="449" t="s">
        <v>71</v>
      </c>
      <c r="E6525" s="451">
        <v>0.59570000000000001</v>
      </c>
    </row>
    <row r="6526" spans="1:5" x14ac:dyDescent="0.25">
      <c r="A6526" s="439"/>
      <c r="B6526" s="449">
        <v>87797</v>
      </c>
      <c r="C6526" s="439" t="s">
        <v>4403</v>
      </c>
      <c r="D6526" s="449" t="s">
        <v>71</v>
      </c>
      <c r="E6526" s="451">
        <v>0.62409999999999999</v>
      </c>
    </row>
    <row r="6527" spans="1:5" x14ac:dyDescent="0.25">
      <c r="A6527" s="439"/>
      <c r="B6527" s="449">
        <v>87801</v>
      </c>
      <c r="C6527" s="439" t="s">
        <v>4406</v>
      </c>
      <c r="D6527" s="449" t="s">
        <v>71</v>
      </c>
      <c r="E6527" s="451">
        <v>0.58560000000000001</v>
      </c>
    </row>
    <row r="6528" spans="1:5" x14ac:dyDescent="0.25">
      <c r="A6528" s="439"/>
      <c r="B6528" s="449">
        <v>87805</v>
      </c>
      <c r="C6528" s="439" t="s">
        <v>4409</v>
      </c>
      <c r="D6528" s="449" t="s">
        <v>71</v>
      </c>
      <c r="E6528" s="451">
        <v>0.58620000000000005</v>
      </c>
    </row>
    <row r="6529" spans="1:5" x14ac:dyDescent="0.25">
      <c r="A6529" s="439"/>
      <c r="B6529" s="449">
        <v>87775</v>
      </c>
      <c r="C6529" s="439" t="s">
        <v>4389</v>
      </c>
      <c r="D6529" s="449" t="s">
        <v>71</v>
      </c>
      <c r="E6529" s="451">
        <v>0.68930000000000002</v>
      </c>
    </row>
    <row r="6530" spans="1:5" x14ac:dyDescent="0.25">
      <c r="A6530" s="439"/>
      <c r="B6530" s="449">
        <v>87779</v>
      </c>
      <c r="C6530" s="439" t="s">
        <v>4392</v>
      </c>
      <c r="D6530" s="449" t="s">
        <v>71</v>
      </c>
      <c r="E6530" s="451">
        <v>0.68859999999999999</v>
      </c>
    </row>
    <row r="6531" spans="1:5" x14ac:dyDescent="0.25">
      <c r="A6531" s="439"/>
      <c r="B6531" s="449">
        <v>87784</v>
      </c>
      <c r="C6531" s="439" t="s">
        <v>4395</v>
      </c>
      <c r="D6531" s="449" t="s">
        <v>71</v>
      </c>
      <c r="E6531" s="451">
        <v>0.65</v>
      </c>
    </row>
    <row r="6532" spans="1:5" x14ac:dyDescent="0.25">
      <c r="A6532" s="439"/>
      <c r="B6532" s="449">
        <v>87788</v>
      </c>
      <c r="C6532" s="439" t="s">
        <v>4398</v>
      </c>
      <c r="D6532" s="449" t="s">
        <v>71</v>
      </c>
      <c r="E6532" s="451">
        <v>0.67630000000000001</v>
      </c>
    </row>
    <row r="6533" spans="1:5" x14ac:dyDescent="0.25">
      <c r="A6533" s="439"/>
      <c r="B6533" s="449">
        <v>87809</v>
      </c>
      <c r="C6533" s="439" t="s">
        <v>4412</v>
      </c>
      <c r="D6533" s="449" t="s">
        <v>71</v>
      </c>
      <c r="E6533" s="451">
        <v>0.82489999999999997</v>
      </c>
    </row>
    <row r="6534" spans="1:5" x14ac:dyDescent="0.25">
      <c r="A6534" s="439"/>
      <c r="B6534" s="449">
        <v>87813</v>
      </c>
      <c r="C6534" s="439" t="s">
        <v>4415</v>
      </c>
      <c r="D6534" s="449" t="s">
        <v>71</v>
      </c>
      <c r="E6534" s="451">
        <v>0.80400000000000005</v>
      </c>
    </row>
    <row r="6535" spans="1:5" x14ac:dyDescent="0.25">
      <c r="A6535" s="439"/>
      <c r="B6535" s="449">
        <v>104257</v>
      </c>
      <c r="C6535" s="439" t="s">
        <v>4493</v>
      </c>
      <c r="D6535" s="449" t="s">
        <v>71</v>
      </c>
      <c r="E6535" s="451">
        <v>0.74870000000000003</v>
      </c>
    </row>
    <row r="6536" spans="1:5" x14ac:dyDescent="0.25">
      <c r="A6536" s="439"/>
      <c r="B6536" s="449">
        <v>87817</v>
      </c>
      <c r="C6536" s="439" t="s">
        <v>4418</v>
      </c>
      <c r="D6536" s="449" t="s">
        <v>71</v>
      </c>
      <c r="E6536" s="451">
        <v>0.76900000000000002</v>
      </c>
    </row>
    <row r="6537" spans="1:5" x14ac:dyDescent="0.25">
      <c r="A6537" s="439"/>
      <c r="B6537" s="449">
        <v>104261</v>
      </c>
      <c r="C6537" s="439" t="s">
        <v>4497</v>
      </c>
      <c r="D6537" s="449" t="s">
        <v>71</v>
      </c>
      <c r="E6537" s="451">
        <v>0.78580000000000005</v>
      </c>
    </row>
    <row r="6538" spans="1:5" x14ac:dyDescent="0.25">
      <c r="A6538" s="439"/>
      <c r="B6538" s="449">
        <v>87821</v>
      </c>
      <c r="C6538" s="439" t="s">
        <v>4421</v>
      </c>
      <c r="D6538" s="449" t="s">
        <v>71</v>
      </c>
      <c r="E6538" s="451">
        <v>0.80400000000000005</v>
      </c>
    </row>
    <row r="6539" spans="1:5" x14ac:dyDescent="0.25">
      <c r="A6539" s="439"/>
      <c r="B6539" s="449">
        <v>87825</v>
      </c>
      <c r="C6539" s="439" t="s">
        <v>4424</v>
      </c>
      <c r="D6539" s="449" t="s">
        <v>71</v>
      </c>
      <c r="E6539" s="451">
        <v>0.77100000000000002</v>
      </c>
    </row>
    <row r="6540" spans="1:5" x14ac:dyDescent="0.25">
      <c r="A6540" s="439"/>
      <c r="B6540" s="449">
        <v>87829</v>
      </c>
      <c r="C6540" s="439" t="s">
        <v>4427</v>
      </c>
      <c r="D6540" s="449" t="s">
        <v>71</v>
      </c>
      <c r="E6540" s="451">
        <v>0.74660000000000004</v>
      </c>
    </row>
    <row r="6541" spans="1:5" x14ac:dyDescent="0.25">
      <c r="A6541" s="439"/>
      <c r="B6541" s="449">
        <v>87557</v>
      </c>
      <c r="C6541" s="439" t="s">
        <v>4387</v>
      </c>
      <c r="D6541" s="449" t="s">
        <v>71</v>
      </c>
      <c r="E6541" s="451">
        <v>0.26989999999999997</v>
      </c>
    </row>
    <row r="6542" spans="1:5" x14ac:dyDescent="0.25">
      <c r="A6542" s="439"/>
      <c r="B6542" s="449">
        <v>87539</v>
      </c>
      <c r="C6542" s="439" t="s">
        <v>4377</v>
      </c>
      <c r="D6542" s="449" t="s">
        <v>71</v>
      </c>
      <c r="E6542" s="451">
        <v>0.24379999999999999</v>
      </c>
    </row>
    <row r="6543" spans="1:5" x14ac:dyDescent="0.25">
      <c r="A6543" s="439"/>
      <c r="B6543" s="449">
        <v>104972</v>
      </c>
      <c r="C6543" s="439" t="s">
        <v>4532</v>
      </c>
      <c r="D6543" s="449" t="s">
        <v>71</v>
      </c>
      <c r="E6543" s="451">
        <v>0.74239999999999995</v>
      </c>
    </row>
    <row r="6544" spans="1:5" x14ac:dyDescent="0.25">
      <c r="A6544" s="439"/>
      <c r="B6544" s="449">
        <v>104954</v>
      </c>
      <c r="C6544" s="439" t="s">
        <v>4514</v>
      </c>
      <c r="D6544" s="449" t="s">
        <v>71</v>
      </c>
      <c r="E6544" s="451">
        <v>0.70940000000000003</v>
      </c>
    </row>
    <row r="6545" spans="1:5" x14ac:dyDescent="0.25">
      <c r="A6545" s="439"/>
      <c r="B6545" s="449">
        <v>104976</v>
      </c>
      <c r="C6545" s="439" t="s">
        <v>4536</v>
      </c>
      <c r="D6545" s="449" t="s">
        <v>71</v>
      </c>
      <c r="E6545" s="451">
        <v>0.70909999999999995</v>
      </c>
    </row>
    <row r="6546" spans="1:5" x14ac:dyDescent="0.25">
      <c r="A6546" s="439"/>
      <c r="B6546" s="449">
        <v>104966</v>
      </c>
      <c r="C6546" s="439" t="s">
        <v>4526</v>
      </c>
      <c r="D6546" s="449" t="s">
        <v>71</v>
      </c>
      <c r="E6546" s="451">
        <v>0.68330000000000002</v>
      </c>
    </row>
    <row r="6547" spans="1:5" x14ac:dyDescent="0.25">
      <c r="A6547" s="439"/>
      <c r="B6547" s="449">
        <v>104968</v>
      </c>
      <c r="C6547" s="439" t="s">
        <v>4528</v>
      </c>
      <c r="D6547" s="449" t="s">
        <v>71</v>
      </c>
      <c r="E6547" s="451">
        <v>0.78410000000000002</v>
      </c>
    </row>
    <row r="6548" spans="1:5" x14ac:dyDescent="0.25">
      <c r="A6548" s="439"/>
      <c r="B6548" s="449">
        <v>104962</v>
      </c>
      <c r="C6548" s="439" t="s">
        <v>4522</v>
      </c>
      <c r="D6548" s="449" t="s">
        <v>71</v>
      </c>
      <c r="E6548" s="451">
        <v>0.74490000000000001</v>
      </c>
    </row>
    <row r="6549" spans="1:5" x14ac:dyDescent="0.25">
      <c r="A6549" s="439"/>
      <c r="B6549" s="449">
        <v>87550</v>
      </c>
      <c r="C6549" s="439" t="s">
        <v>4384</v>
      </c>
      <c r="D6549" s="449" t="s">
        <v>71</v>
      </c>
      <c r="E6549" s="451">
        <v>0.67269999999999996</v>
      </c>
    </row>
    <row r="6550" spans="1:5" x14ac:dyDescent="0.25">
      <c r="A6550" s="439"/>
      <c r="B6550" s="449">
        <v>87532</v>
      </c>
      <c r="C6550" s="439" t="s">
        <v>4374</v>
      </c>
      <c r="D6550" s="449" t="s">
        <v>71</v>
      </c>
      <c r="E6550" s="451">
        <v>0.6391</v>
      </c>
    </row>
    <row r="6551" spans="1:5" x14ac:dyDescent="0.25">
      <c r="A6551" s="439"/>
      <c r="B6551" s="449">
        <v>87554</v>
      </c>
      <c r="C6551" s="439" t="s">
        <v>4386</v>
      </c>
      <c r="D6551" s="449" t="s">
        <v>71</v>
      </c>
      <c r="E6551" s="451">
        <v>0.63870000000000005</v>
      </c>
    </row>
    <row r="6552" spans="1:5" x14ac:dyDescent="0.25">
      <c r="A6552" s="439"/>
      <c r="B6552" s="449">
        <v>87536</v>
      </c>
      <c r="C6552" s="439" t="s">
        <v>4376</v>
      </c>
      <c r="D6552" s="449" t="s">
        <v>71</v>
      </c>
      <c r="E6552" s="451">
        <v>0.61350000000000005</v>
      </c>
    </row>
    <row r="6553" spans="1:5" x14ac:dyDescent="0.25">
      <c r="A6553" s="439"/>
      <c r="B6553" s="449">
        <v>87528</v>
      </c>
      <c r="C6553" s="439" t="s">
        <v>4370</v>
      </c>
      <c r="D6553" s="449" t="s">
        <v>71</v>
      </c>
      <c r="E6553" s="451">
        <v>0.67520000000000002</v>
      </c>
    </row>
    <row r="6554" spans="1:5" x14ac:dyDescent="0.25">
      <c r="A6554" s="439"/>
      <c r="B6554" s="449">
        <v>87546</v>
      </c>
      <c r="C6554" s="439" t="s">
        <v>4380</v>
      </c>
      <c r="D6554" s="449" t="s">
        <v>71</v>
      </c>
      <c r="E6554" s="451">
        <v>0.71740000000000004</v>
      </c>
    </row>
    <row r="6555" spans="1:5" x14ac:dyDescent="0.25">
      <c r="A6555" s="439"/>
      <c r="B6555" s="449">
        <v>104971</v>
      </c>
      <c r="C6555" s="439" t="s">
        <v>4531</v>
      </c>
      <c r="D6555" s="449" t="s">
        <v>71</v>
      </c>
      <c r="E6555" s="451">
        <v>0.71940000000000004</v>
      </c>
    </row>
    <row r="6556" spans="1:5" x14ac:dyDescent="0.25">
      <c r="A6556" s="439"/>
      <c r="B6556" s="449">
        <v>104965</v>
      </c>
      <c r="C6556" s="439" t="s">
        <v>4525</v>
      </c>
      <c r="D6556" s="449" t="s">
        <v>71</v>
      </c>
      <c r="E6556" s="451">
        <v>0.68100000000000005</v>
      </c>
    </row>
    <row r="6557" spans="1:5" x14ac:dyDescent="0.25">
      <c r="A6557" s="439"/>
      <c r="B6557" s="449">
        <v>104975</v>
      </c>
      <c r="C6557" s="439" t="s">
        <v>4535</v>
      </c>
      <c r="D6557" s="449" t="s">
        <v>71</v>
      </c>
      <c r="E6557" s="451">
        <v>0.68059999999999998</v>
      </c>
    </row>
    <row r="6558" spans="1:5" x14ac:dyDescent="0.25">
      <c r="A6558" s="439"/>
      <c r="B6558" s="449">
        <v>104957</v>
      </c>
      <c r="C6558" s="439" t="s">
        <v>4517</v>
      </c>
      <c r="D6558" s="449" t="s">
        <v>71</v>
      </c>
      <c r="E6558" s="451">
        <v>0.65</v>
      </c>
    </row>
    <row r="6559" spans="1:5" x14ac:dyDescent="0.25">
      <c r="A6559" s="439"/>
      <c r="B6559" s="449">
        <v>104967</v>
      </c>
      <c r="C6559" s="439" t="s">
        <v>4527</v>
      </c>
      <c r="D6559" s="449" t="s">
        <v>71</v>
      </c>
      <c r="E6559" s="451">
        <v>0.76719999999999999</v>
      </c>
    </row>
    <row r="6560" spans="1:5" x14ac:dyDescent="0.25">
      <c r="A6560" s="439"/>
      <c r="B6560" s="449">
        <v>104961</v>
      </c>
      <c r="C6560" s="439" t="s">
        <v>4521</v>
      </c>
      <c r="D6560" s="449" t="s">
        <v>71</v>
      </c>
      <c r="E6560" s="451">
        <v>0.72230000000000005</v>
      </c>
    </row>
    <row r="6561" spans="1:5" x14ac:dyDescent="0.25">
      <c r="A6561" s="439"/>
      <c r="B6561" s="449">
        <v>87549</v>
      </c>
      <c r="C6561" s="439" t="s">
        <v>4383</v>
      </c>
      <c r="D6561" s="449" t="s">
        <v>71</v>
      </c>
      <c r="E6561" s="451">
        <v>0.63739999999999997</v>
      </c>
    </row>
    <row r="6562" spans="1:5" x14ac:dyDescent="0.25">
      <c r="A6562" s="439"/>
      <c r="B6562" s="449">
        <v>87531</v>
      </c>
      <c r="C6562" s="439" t="s">
        <v>4373</v>
      </c>
      <c r="D6562" s="449" t="s">
        <v>71</v>
      </c>
      <c r="E6562" s="451">
        <v>0.59670000000000001</v>
      </c>
    </row>
    <row r="6563" spans="1:5" x14ac:dyDescent="0.25">
      <c r="A6563" s="439"/>
      <c r="B6563" s="449">
        <v>87553</v>
      </c>
      <c r="C6563" s="439" t="s">
        <v>4385</v>
      </c>
      <c r="D6563" s="449" t="s">
        <v>71</v>
      </c>
      <c r="E6563" s="451">
        <v>0.59630000000000005</v>
      </c>
    </row>
    <row r="6564" spans="1:5" x14ac:dyDescent="0.25">
      <c r="A6564" s="439"/>
      <c r="B6564" s="449">
        <v>87535</v>
      </c>
      <c r="C6564" s="439" t="s">
        <v>4375</v>
      </c>
      <c r="D6564" s="449" t="s">
        <v>71</v>
      </c>
      <c r="E6564" s="451">
        <v>0.56540000000000001</v>
      </c>
    </row>
    <row r="6565" spans="1:5" x14ac:dyDescent="0.25">
      <c r="A6565" s="439"/>
      <c r="B6565" s="449">
        <v>87527</v>
      </c>
      <c r="C6565" s="439" t="s">
        <v>4369</v>
      </c>
      <c r="D6565" s="449" t="s">
        <v>71</v>
      </c>
      <c r="E6565" s="451">
        <v>0.64039999999999997</v>
      </c>
    </row>
    <row r="6566" spans="1:5" x14ac:dyDescent="0.25">
      <c r="A6566" s="439"/>
      <c r="B6566" s="449">
        <v>87545</v>
      </c>
      <c r="C6566" s="439" t="s">
        <v>4379</v>
      </c>
      <c r="D6566" s="449" t="s">
        <v>71</v>
      </c>
      <c r="E6566" s="451">
        <v>0.69030000000000002</v>
      </c>
    </row>
    <row r="6567" spans="1:5" x14ac:dyDescent="0.25">
      <c r="A6567" s="439"/>
      <c r="B6567" s="449">
        <v>104960</v>
      </c>
      <c r="C6567" s="439" t="s">
        <v>4520</v>
      </c>
      <c r="D6567" s="449" t="s">
        <v>71</v>
      </c>
      <c r="E6567" s="451">
        <v>0.24310000000000001</v>
      </c>
    </row>
    <row r="6568" spans="1:5" x14ac:dyDescent="0.25">
      <c r="A6568" s="439"/>
      <c r="B6568" s="449">
        <v>87561</v>
      </c>
      <c r="C6568" s="439" t="s">
        <v>4388</v>
      </c>
      <c r="D6568" s="449" t="s">
        <v>71</v>
      </c>
      <c r="E6568" s="451">
        <v>0.2601</v>
      </c>
    </row>
    <row r="6569" spans="1:5" x14ac:dyDescent="0.25">
      <c r="A6569" s="439"/>
      <c r="B6569" s="449">
        <v>104953</v>
      </c>
      <c r="C6569" s="439" t="s">
        <v>4513</v>
      </c>
      <c r="D6569" s="449" t="s">
        <v>71</v>
      </c>
      <c r="E6569" s="451">
        <v>0.22600000000000001</v>
      </c>
    </row>
    <row r="6570" spans="1:5" x14ac:dyDescent="0.25">
      <c r="A6570" s="439"/>
      <c r="B6570" s="449">
        <v>87543</v>
      </c>
      <c r="C6570" s="439" t="s">
        <v>4378</v>
      </c>
      <c r="D6570" s="449" t="s">
        <v>71</v>
      </c>
      <c r="E6570" s="451">
        <v>0.3216</v>
      </c>
    </row>
    <row r="6571" spans="1:5" x14ac:dyDescent="0.25">
      <c r="A6571" s="439"/>
      <c r="B6571" s="449">
        <v>104959</v>
      </c>
      <c r="C6571" s="439" t="s">
        <v>4519</v>
      </c>
      <c r="D6571" s="449" t="s">
        <v>71</v>
      </c>
      <c r="E6571" s="451">
        <v>0.64790000000000003</v>
      </c>
    </row>
    <row r="6572" spans="1:5" x14ac:dyDescent="0.25">
      <c r="A6572" s="439"/>
      <c r="B6572" s="449">
        <v>104958</v>
      </c>
      <c r="C6572" s="439" t="s">
        <v>4518</v>
      </c>
      <c r="D6572" s="449" t="s">
        <v>71</v>
      </c>
      <c r="E6572" s="451">
        <v>0.60740000000000005</v>
      </c>
    </row>
    <row r="6573" spans="1:5" x14ac:dyDescent="0.25">
      <c r="A6573" s="439"/>
      <c r="B6573" s="449">
        <v>104970</v>
      </c>
      <c r="C6573" s="439" t="s">
        <v>4530</v>
      </c>
      <c r="D6573" s="449" t="s">
        <v>71</v>
      </c>
      <c r="E6573" s="451">
        <v>0.75609999999999999</v>
      </c>
    </row>
    <row r="6574" spans="1:5" x14ac:dyDescent="0.25">
      <c r="A6574" s="439"/>
      <c r="B6574" s="449">
        <v>104964</v>
      </c>
      <c r="C6574" s="439" t="s">
        <v>4524</v>
      </c>
      <c r="D6574" s="449" t="s">
        <v>71</v>
      </c>
      <c r="E6574" s="451">
        <v>0.72070000000000001</v>
      </c>
    </row>
    <row r="6575" spans="1:5" x14ac:dyDescent="0.25">
      <c r="A6575" s="439"/>
      <c r="B6575" s="449">
        <v>104956</v>
      </c>
      <c r="C6575" s="439" t="s">
        <v>4516</v>
      </c>
      <c r="D6575" s="449" t="s">
        <v>71</v>
      </c>
      <c r="E6575" s="451">
        <v>0.69020000000000004</v>
      </c>
    </row>
    <row r="6576" spans="1:5" x14ac:dyDescent="0.25">
      <c r="A6576" s="439"/>
      <c r="B6576" s="449">
        <v>104974</v>
      </c>
      <c r="C6576" s="439" t="s">
        <v>4534</v>
      </c>
      <c r="D6576" s="449" t="s">
        <v>71</v>
      </c>
      <c r="E6576" s="451">
        <v>0.71819999999999995</v>
      </c>
    </row>
    <row r="6577" spans="1:5" x14ac:dyDescent="0.25">
      <c r="A6577" s="439"/>
      <c r="B6577" s="449">
        <v>87548</v>
      </c>
      <c r="C6577" s="439" t="s">
        <v>4382</v>
      </c>
      <c r="D6577" s="449" t="s">
        <v>71</v>
      </c>
      <c r="E6577" s="451">
        <v>0.68700000000000006</v>
      </c>
    </row>
    <row r="6578" spans="1:5" x14ac:dyDescent="0.25">
      <c r="A6578" s="439"/>
      <c r="B6578" s="449">
        <v>87530</v>
      </c>
      <c r="C6578" s="439" t="s">
        <v>4372</v>
      </c>
      <c r="D6578" s="449" t="s">
        <v>71</v>
      </c>
      <c r="E6578" s="451">
        <v>0.65039999999999998</v>
      </c>
    </row>
    <row r="6579" spans="1:5" x14ac:dyDescent="0.25">
      <c r="A6579" s="439"/>
      <c r="B6579" s="449">
        <v>104952</v>
      </c>
      <c r="C6579" s="439" t="s">
        <v>4512</v>
      </c>
      <c r="D6579" s="449" t="s">
        <v>71</v>
      </c>
      <c r="E6579" s="451">
        <v>0.62029999999999996</v>
      </c>
    </row>
    <row r="6580" spans="1:5" x14ac:dyDescent="0.25">
      <c r="A6580" s="439"/>
      <c r="B6580" s="449">
        <v>104969</v>
      </c>
      <c r="C6580" s="439" t="s">
        <v>4529</v>
      </c>
      <c r="D6580" s="449" t="s">
        <v>71</v>
      </c>
      <c r="E6580" s="451">
        <v>0.73519999999999996</v>
      </c>
    </row>
    <row r="6581" spans="1:5" x14ac:dyDescent="0.25">
      <c r="A6581" s="439"/>
      <c r="B6581" s="449">
        <v>104963</v>
      </c>
      <c r="C6581" s="439" t="s">
        <v>4523</v>
      </c>
      <c r="D6581" s="449" t="s">
        <v>71</v>
      </c>
      <c r="E6581" s="451">
        <v>0.69410000000000005</v>
      </c>
    </row>
    <row r="6582" spans="1:5" x14ac:dyDescent="0.25">
      <c r="A6582" s="439"/>
      <c r="B6582" s="449">
        <v>104955</v>
      </c>
      <c r="C6582" s="439" t="s">
        <v>4515</v>
      </c>
      <c r="D6582" s="449" t="s">
        <v>71</v>
      </c>
      <c r="E6582" s="451">
        <v>0.65820000000000001</v>
      </c>
    </row>
    <row r="6583" spans="1:5" x14ac:dyDescent="0.25">
      <c r="A6583" s="439"/>
      <c r="B6583" s="449">
        <v>104973</v>
      </c>
      <c r="C6583" s="439" t="s">
        <v>4533</v>
      </c>
      <c r="D6583" s="449" t="s">
        <v>71</v>
      </c>
      <c r="E6583" s="451">
        <v>0.69130000000000003</v>
      </c>
    </row>
    <row r="6584" spans="1:5" x14ac:dyDescent="0.25">
      <c r="A6584" s="439"/>
      <c r="B6584" s="449">
        <v>87547</v>
      </c>
      <c r="C6584" s="439" t="s">
        <v>4381</v>
      </c>
      <c r="D6584" s="449" t="s">
        <v>71</v>
      </c>
      <c r="E6584" s="451">
        <v>0.65439999999999998</v>
      </c>
    </row>
    <row r="6585" spans="1:5" x14ac:dyDescent="0.25">
      <c r="A6585" s="439"/>
      <c r="B6585" s="449">
        <v>87529</v>
      </c>
      <c r="C6585" s="439" t="s">
        <v>4371</v>
      </c>
      <c r="D6585" s="449" t="s">
        <v>71</v>
      </c>
      <c r="E6585" s="451">
        <v>0.61050000000000004</v>
      </c>
    </row>
    <row r="6586" spans="1:5" x14ac:dyDescent="0.25">
      <c r="A6586" s="439"/>
      <c r="B6586" s="449">
        <v>104951</v>
      </c>
      <c r="C6586" s="439" t="s">
        <v>4511</v>
      </c>
      <c r="D6586" s="449" t="s">
        <v>71</v>
      </c>
      <c r="E6586" s="451">
        <v>0.57369999999999999</v>
      </c>
    </row>
    <row r="6587" spans="1:5" x14ac:dyDescent="0.25">
      <c r="A6587" s="439"/>
      <c r="B6587" s="449">
        <v>104978</v>
      </c>
      <c r="C6587" s="439" t="s">
        <v>4538</v>
      </c>
      <c r="D6587" s="449" t="s">
        <v>71</v>
      </c>
      <c r="E6587" s="451">
        <v>0.75260000000000005</v>
      </c>
    </row>
    <row r="6588" spans="1:5" x14ac:dyDescent="0.25">
      <c r="A6588" s="439"/>
      <c r="B6588" s="449">
        <v>104977</v>
      </c>
      <c r="C6588" s="439" t="s">
        <v>4537</v>
      </c>
      <c r="D6588" s="449" t="s">
        <v>71</v>
      </c>
      <c r="E6588" s="451">
        <v>0.70820000000000005</v>
      </c>
    </row>
    <row r="6589" spans="1:5" x14ac:dyDescent="0.25">
      <c r="A6589" s="439"/>
      <c r="B6589" s="449">
        <v>90408</v>
      </c>
      <c r="C6589" s="439" t="s">
        <v>4439</v>
      </c>
      <c r="D6589" s="449" t="s">
        <v>71</v>
      </c>
      <c r="E6589" s="451">
        <v>0.71789999999999998</v>
      </c>
    </row>
    <row r="6590" spans="1:5" x14ac:dyDescent="0.25">
      <c r="A6590" s="439"/>
      <c r="B6590" s="449">
        <v>90406</v>
      </c>
      <c r="C6590" s="439" t="s">
        <v>4438</v>
      </c>
      <c r="D6590" s="449" t="s">
        <v>71</v>
      </c>
      <c r="E6590" s="451">
        <v>0.67120000000000002</v>
      </c>
    </row>
    <row r="6591" spans="1:5" x14ac:dyDescent="0.25">
      <c r="A6591" s="439"/>
      <c r="B6591" s="449">
        <v>103304</v>
      </c>
      <c r="C6591" s="439" t="s">
        <v>5042</v>
      </c>
      <c r="D6591" s="449" t="s">
        <v>60</v>
      </c>
      <c r="E6591" s="451">
        <v>3.4000000000000002E-2</v>
      </c>
    </row>
    <row r="6592" spans="1:5" x14ac:dyDescent="0.25">
      <c r="A6592" s="439"/>
      <c r="B6592" s="449">
        <v>103307</v>
      </c>
      <c r="C6592" s="439" t="s">
        <v>5043</v>
      </c>
      <c r="D6592" s="449" t="s">
        <v>60</v>
      </c>
      <c r="E6592" s="451">
        <v>7.0300000000000001E-2</v>
      </c>
    </row>
    <row r="6593" spans="1:5" x14ac:dyDescent="0.25">
      <c r="A6593" s="439"/>
      <c r="B6593" s="449">
        <v>103310</v>
      </c>
      <c r="C6593" s="439" t="s">
        <v>5044</v>
      </c>
      <c r="D6593" s="449" t="s">
        <v>60</v>
      </c>
      <c r="E6593" s="451">
        <v>3.2000000000000001E-2</v>
      </c>
    </row>
    <row r="6594" spans="1:5" x14ac:dyDescent="0.25">
      <c r="A6594" s="439"/>
      <c r="B6594" s="449">
        <v>103314</v>
      </c>
      <c r="C6594" s="439" t="s">
        <v>5045</v>
      </c>
      <c r="D6594" s="449" t="s">
        <v>71</v>
      </c>
      <c r="E6594" s="451">
        <v>0.13139999999999999</v>
      </c>
    </row>
    <row r="6595" spans="1:5" x14ac:dyDescent="0.25">
      <c r="A6595" s="439"/>
      <c r="B6595" s="449">
        <v>103315</v>
      </c>
      <c r="C6595" s="439" t="s">
        <v>5046</v>
      </c>
      <c r="D6595" s="449" t="s">
        <v>71</v>
      </c>
      <c r="E6595" s="451">
        <v>0.10199999999999999</v>
      </c>
    </row>
    <row r="6596" spans="1:5" x14ac:dyDescent="0.25">
      <c r="A6596" s="439"/>
      <c r="B6596" s="449">
        <v>105188</v>
      </c>
      <c r="C6596" s="439" t="s">
        <v>4542</v>
      </c>
      <c r="D6596" s="449" t="s">
        <v>71</v>
      </c>
      <c r="E6596" s="451">
        <v>0.12720000000000001</v>
      </c>
    </row>
    <row r="6597" spans="1:5" x14ac:dyDescent="0.25">
      <c r="A6597" s="439"/>
      <c r="B6597" s="449">
        <v>87841</v>
      </c>
      <c r="C6597" s="439" t="s">
        <v>4433</v>
      </c>
      <c r="D6597" s="449" t="s">
        <v>71</v>
      </c>
      <c r="E6597" s="451">
        <v>0.13239999999999999</v>
      </c>
    </row>
    <row r="6598" spans="1:5" x14ac:dyDescent="0.25">
      <c r="A6598" s="439"/>
      <c r="B6598" s="449">
        <v>87853</v>
      </c>
      <c r="C6598" s="439" t="s">
        <v>4437</v>
      </c>
      <c r="D6598" s="449" t="s">
        <v>71</v>
      </c>
      <c r="E6598" s="451">
        <v>0.13700000000000001</v>
      </c>
    </row>
    <row r="6599" spans="1:5" x14ac:dyDescent="0.25">
      <c r="A6599" s="439"/>
      <c r="B6599" s="449">
        <v>105187</v>
      </c>
      <c r="C6599" s="439" t="s">
        <v>4541</v>
      </c>
      <c r="D6599" s="449" t="s">
        <v>71</v>
      </c>
      <c r="E6599" s="451">
        <v>0.11269999999999999</v>
      </c>
    </row>
    <row r="6600" spans="1:5" x14ac:dyDescent="0.25">
      <c r="A6600" s="439"/>
      <c r="B6600" s="449">
        <v>87840</v>
      </c>
      <c r="C6600" s="439" t="s">
        <v>4432</v>
      </c>
      <c r="D6600" s="449" t="s">
        <v>71</v>
      </c>
      <c r="E6600" s="451">
        <v>0.1154</v>
      </c>
    </row>
    <row r="6601" spans="1:5" x14ac:dyDescent="0.25">
      <c r="A6601" s="439"/>
      <c r="B6601" s="449">
        <v>87852</v>
      </c>
      <c r="C6601" s="439" t="s">
        <v>4436</v>
      </c>
      <c r="D6601" s="449" t="s">
        <v>71</v>
      </c>
      <c r="E6601" s="451">
        <v>0.12</v>
      </c>
    </row>
    <row r="6602" spans="1:5" x14ac:dyDescent="0.25">
      <c r="A6602" s="439"/>
      <c r="B6602" s="449">
        <v>105186</v>
      </c>
      <c r="C6602" s="439" t="s">
        <v>4540</v>
      </c>
      <c r="D6602" s="449" t="s">
        <v>71</v>
      </c>
      <c r="E6602" s="451">
        <v>0.16039999999999999</v>
      </c>
    </row>
    <row r="6603" spans="1:5" x14ac:dyDescent="0.25">
      <c r="A6603" s="439"/>
      <c r="B6603" s="449">
        <v>87839</v>
      </c>
      <c r="C6603" s="439" t="s">
        <v>4431</v>
      </c>
      <c r="D6603" s="449" t="s">
        <v>71</v>
      </c>
      <c r="E6603" s="451">
        <v>0.1681</v>
      </c>
    </row>
    <row r="6604" spans="1:5" x14ac:dyDescent="0.25">
      <c r="A6604" s="439"/>
      <c r="B6604" s="449">
        <v>87851</v>
      </c>
      <c r="C6604" s="439" t="s">
        <v>4435</v>
      </c>
      <c r="D6604" s="449" t="s">
        <v>71</v>
      </c>
      <c r="E6604" s="451">
        <v>0.1729</v>
      </c>
    </row>
    <row r="6605" spans="1:5" x14ac:dyDescent="0.25">
      <c r="A6605" s="439"/>
      <c r="B6605" s="449">
        <v>105185</v>
      </c>
      <c r="C6605" s="439" t="s">
        <v>4539</v>
      </c>
      <c r="D6605" s="449" t="s">
        <v>71</v>
      </c>
      <c r="E6605" s="451">
        <v>0.13719999999999999</v>
      </c>
    </row>
    <row r="6606" spans="1:5" x14ac:dyDescent="0.25">
      <c r="A6606" s="439"/>
      <c r="B6606" s="449">
        <v>87838</v>
      </c>
      <c r="C6606" s="439" t="s">
        <v>4430</v>
      </c>
      <c r="D6606" s="449" t="s">
        <v>71</v>
      </c>
      <c r="E6606" s="451">
        <v>0.1414</v>
      </c>
    </row>
    <row r="6607" spans="1:5" x14ac:dyDescent="0.25">
      <c r="A6607" s="439"/>
      <c r="B6607" s="449">
        <v>87850</v>
      </c>
      <c r="C6607" s="439" t="s">
        <v>4434</v>
      </c>
      <c r="D6607" s="449" t="s">
        <v>71</v>
      </c>
      <c r="E6607" s="451">
        <v>0.14710000000000001</v>
      </c>
    </row>
    <row r="6608" spans="1:5" x14ac:dyDescent="0.25">
      <c r="A6608" s="439"/>
      <c r="B6608" s="449">
        <v>105110</v>
      </c>
      <c r="C6608" s="439" t="s">
        <v>4831</v>
      </c>
      <c r="D6608" s="449" t="s">
        <v>73</v>
      </c>
      <c r="E6608" s="451">
        <v>1</v>
      </c>
    </row>
    <row r="6609" spans="1:5" x14ac:dyDescent="0.25">
      <c r="A6609" s="439"/>
      <c r="B6609" s="449">
        <v>105105</v>
      </c>
      <c r="C6609" s="439" t="s">
        <v>4828</v>
      </c>
      <c r="D6609" s="449" t="s">
        <v>73</v>
      </c>
      <c r="E6609" s="451">
        <v>1</v>
      </c>
    </row>
    <row r="6610" spans="1:5" x14ac:dyDescent="0.25">
      <c r="A6610" s="439"/>
      <c r="B6610" s="449">
        <v>105103</v>
      </c>
      <c r="C6610" s="439" t="s">
        <v>4826</v>
      </c>
      <c r="D6610" s="449" t="s">
        <v>73</v>
      </c>
      <c r="E6610" s="451">
        <v>1</v>
      </c>
    </row>
    <row r="6611" spans="1:5" x14ac:dyDescent="0.25">
      <c r="A6611" s="439"/>
      <c r="B6611" s="449">
        <v>105112</v>
      </c>
      <c r="C6611" s="439" t="s">
        <v>4833</v>
      </c>
      <c r="D6611" s="449" t="s">
        <v>73</v>
      </c>
      <c r="E6611" s="451">
        <v>1</v>
      </c>
    </row>
    <row r="6612" spans="1:5" x14ac:dyDescent="0.25">
      <c r="A6612" s="439"/>
      <c r="B6612" s="449">
        <v>105104</v>
      </c>
      <c r="C6612" s="439" t="s">
        <v>4827</v>
      </c>
      <c r="D6612" s="449" t="s">
        <v>60</v>
      </c>
      <c r="E6612" s="451">
        <v>0.56540000000000001</v>
      </c>
    </row>
    <row r="6613" spans="1:5" x14ac:dyDescent="0.25">
      <c r="A6613" s="439"/>
      <c r="B6613" s="449">
        <v>105107</v>
      </c>
      <c r="C6613" s="439" t="s">
        <v>4830</v>
      </c>
      <c r="D6613" s="449" t="s">
        <v>60</v>
      </c>
      <c r="E6613" s="451">
        <v>1</v>
      </c>
    </row>
    <row r="6614" spans="1:5" x14ac:dyDescent="0.25">
      <c r="A6614" s="439"/>
      <c r="B6614" s="449">
        <v>105106</v>
      </c>
      <c r="C6614" s="439" t="s">
        <v>4829</v>
      </c>
      <c r="D6614" s="449" t="s">
        <v>60</v>
      </c>
      <c r="E6614" s="451">
        <v>1</v>
      </c>
    </row>
    <row r="6615" spans="1:5" x14ac:dyDescent="0.25">
      <c r="A6615" s="439"/>
      <c r="B6615" s="449">
        <v>105111</v>
      </c>
      <c r="C6615" s="439" t="s">
        <v>4832</v>
      </c>
      <c r="D6615" s="449" t="s">
        <v>60</v>
      </c>
      <c r="E6615" s="451">
        <v>0.44340000000000002</v>
      </c>
    </row>
    <row r="6616" spans="1:5" x14ac:dyDescent="0.25">
      <c r="A6616" s="439"/>
      <c r="B6616" s="449">
        <v>98520</v>
      </c>
      <c r="C6616" s="439" t="s">
        <v>5749</v>
      </c>
      <c r="D6616" s="449" t="s">
        <v>71</v>
      </c>
      <c r="E6616" s="451">
        <v>0.25729999999999997</v>
      </c>
    </row>
    <row r="6617" spans="1:5" x14ac:dyDescent="0.25">
      <c r="A6617" s="439"/>
      <c r="B6617" s="449">
        <v>98521</v>
      </c>
      <c r="C6617" s="439" t="s">
        <v>5750</v>
      </c>
      <c r="D6617" s="449" t="s">
        <v>71</v>
      </c>
      <c r="E6617" s="451">
        <v>0.9143</v>
      </c>
    </row>
    <row r="6618" spans="1:5" x14ac:dyDescent="0.25">
      <c r="A6618" s="439"/>
      <c r="B6618" s="449">
        <v>105521</v>
      </c>
      <c r="C6618" s="439" t="s">
        <v>5751</v>
      </c>
      <c r="D6618" s="449" t="s">
        <v>71</v>
      </c>
      <c r="E6618" s="451">
        <v>0.37290000000000001</v>
      </c>
    </row>
    <row r="6619" spans="1:5" x14ac:dyDescent="0.25">
      <c r="A6619" s="439"/>
      <c r="B6619" s="449">
        <v>98509</v>
      </c>
      <c r="C6619" s="439" t="s">
        <v>13179</v>
      </c>
      <c r="D6619" s="449" t="s">
        <v>60</v>
      </c>
      <c r="E6619" s="451">
        <v>3.5499999999999997E-2</v>
      </c>
    </row>
    <row r="6620" spans="1:5" x14ac:dyDescent="0.25">
      <c r="A6620" s="439"/>
      <c r="B6620" s="449">
        <v>98505</v>
      </c>
      <c r="C6620" s="439" t="s">
        <v>5754</v>
      </c>
      <c r="D6620" s="449" t="s">
        <v>71</v>
      </c>
      <c r="E6620" s="451">
        <v>0.1096</v>
      </c>
    </row>
    <row r="6621" spans="1:5" x14ac:dyDescent="0.25">
      <c r="A6621" s="439"/>
      <c r="B6621" s="449">
        <v>98504</v>
      </c>
      <c r="C6621" s="439" t="s">
        <v>5753</v>
      </c>
      <c r="D6621" s="449" t="s">
        <v>71</v>
      </c>
      <c r="E6621" s="451">
        <v>0.16930000000000001</v>
      </c>
    </row>
    <row r="6622" spans="1:5" x14ac:dyDescent="0.25">
      <c r="A6622" s="439"/>
      <c r="B6622" s="449">
        <v>98503</v>
      </c>
      <c r="C6622" s="439" t="s">
        <v>5752</v>
      </c>
      <c r="D6622" s="449" t="s">
        <v>71</v>
      </c>
      <c r="E6622" s="451">
        <v>0.15590000000000001</v>
      </c>
    </row>
    <row r="6623" spans="1:5" x14ac:dyDescent="0.25">
      <c r="A6623" s="439"/>
      <c r="B6623" s="449">
        <v>103946</v>
      </c>
      <c r="C6623" s="439" t="s">
        <v>5755</v>
      </c>
      <c r="D6623" s="449" t="s">
        <v>71</v>
      </c>
      <c r="E6623" s="451">
        <v>0.127</v>
      </c>
    </row>
    <row r="6624" spans="1:5" x14ac:dyDescent="0.25">
      <c r="A6624" s="439"/>
      <c r="B6624" s="449">
        <v>98516</v>
      </c>
      <c r="C6624" s="439" t="s">
        <v>5747</v>
      </c>
      <c r="D6624" s="449" t="s">
        <v>60</v>
      </c>
      <c r="E6624" s="451">
        <v>0.3921</v>
      </c>
    </row>
    <row r="6625" spans="1:5" x14ac:dyDescent="0.25">
      <c r="A6625" s="439"/>
      <c r="B6625" s="449">
        <v>98511</v>
      </c>
      <c r="C6625" s="439" t="s">
        <v>5746</v>
      </c>
      <c r="D6625" s="449" t="s">
        <v>60</v>
      </c>
      <c r="E6625" s="451">
        <v>0.25219999999999998</v>
      </c>
    </row>
    <row r="6626" spans="1:5" x14ac:dyDescent="0.25">
      <c r="A6626" s="439"/>
      <c r="B6626" s="449">
        <v>98510</v>
      </c>
      <c r="C6626" s="439" t="s">
        <v>5745</v>
      </c>
      <c r="D6626" s="449" t="s">
        <v>60</v>
      </c>
      <c r="E6626" s="451">
        <v>0.37730000000000002</v>
      </c>
    </row>
    <row r="6627" spans="1:5" x14ac:dyDescent="0.25">
      <c r="A6627" s="439"/>
      <c r="B6627" s="449">
        <v>98519</v>
      </c>
      <c r="C6627" s="439" t="s">
        <v>5748</v>
      </c>
      <c r="D6627" s="449" t="s">
        <v>71</v>
      </c>
      <c r="E6627" s="451">
        <v>1</v>
      </c>
    </row>
    <row r="6628" spans="1:5" x14ac:dyDescent="0.25">
      <c r="A6628" s="439"/>
      <c r="B6628" s="449">
        <v>91599</v>
      </c>
      <c r="C6628" s="439" t="s">
        <v>6117</v>
      </c>
      <c r="D6628" s="449" t="s">
        <v>81</v>
      </c>
      <c r="E6628" s="451">
        <v>5.0599999999999999E-2</v>
      </c>
    </row>
    <row r="6629" spans="1:5" x14ac:dyDescent="0.25">
      <c r="A6629" s="439"/>
      <c r="B6629" s="449">
        <v>91597</v>
      </c>
      <c r="C6629" s="439" t="s">
        <v>6115</v>
      </c>
      <c r="D6629" s="449" t="s">
        <v>81</v>
      </c>
      <c r="E6629" s="451">
        <v>4.1200000000000001E-2</v>
      </c>
    </row>
    <row r="6630" spans="1:5" x14ac:dyDescent="0.25">
      <c r="A6630" s="439"/>
      <c r="B6630" s="449">
        <v>91598</v>
      </c>
      <c r="C6630" s="439" t="s">
        <v>6116</v>
      </c>
      <c r="D6630" s="449" t="s">
        <v>81</v>
      </c>
      <c r="E6630" s="451">
        <v>3.6499999999999998E-2</v>
      </c>
    </row>
    <row r="6631" spans="1:5" x14ac:dyDescent="0.25">
      <c r="A6631" s="439"/>
      <c r="B6631" s="449">
        <v>91596</v>
      </c>
      <c r="C6631" s="439" t="s">
        <v>6114</v>
      </c>
      <c r="D6631" s="449" t="s">
        <v>81</v>
      </c>
      <c r="E6631" s="451">
        <v>2.8899999999999999E-2</v>
      </c>
    </row>
    <row r="6632" spans="1:5" x14ac:dyDescent="0.25">
      <c r="A6632" s="439"/>
      <c r="B6632" s="449">
        <v>100064</v>
      </c>
      <c r="C6632" s="439" t="s">
        <v>6122</v>
      </c>
      <c r="D6632" s="449" t="s">
        <v>81</v>
      </c>
      <c r="E6632" s="451">
        <v>2.5399999999999999E-2</v>
      </c>
    </row>
    <row r="6633" spans="1:5" x14ac:dyDescent="0.25">
      <c r="A6633" s="439"/>
      <c r="B6633" s="449">
        <v>100066</v>
      </c>
      <c r="C6633" s="439" t="s">
        <v>6123</v>
      </c>
      <c r="D6633" s="449" t="s">
        <v>81</v>
      </c>
      <c r="E6633" s="451">
        <v>1.9900000000000001E-2</v>
      </c>
    </row>
    <row r="6634" spans="1:5" x14ac:dyDescent="0.25">
      <c r="A6634" s="439"/>
      <c r="B6634" s="449">
        <v>91603</v>
      </c>
      <c r="C6634" s="439" t="s">
        <v>6121</v>
      </c>
      <c r="D6634" s="449" t="s">
        <v>81</v>
      </c>
      <c r="E6634" s="451">
        <v>9.5699999999999993E-2</v>
      </c>
    </row>
    <row r="6635" spans="1:5" x14ac:dyDescent="0.25">
      <c r="A6635" s="439"/>
      <c r="B6635" s="449">
        <v>100068</v>
      </c>
      <c r="C6635" s="439" t="s">
        <v>6125</v>
      </c>
      <c r="D6635" s="449" t="s">
        <v>81</v>
      </c>
      <c r="E6635" s="451">
        <v>8.7099999999999997E-2</v>
      </c>
    </row>
    <row r="6636" spans="1:5" x14ac:dyDescent="0.25">
      <c r="A6636" s="439"/>
      <c r="B6636" s="449">
        <v>100067</v>
      </c>
      <c r="C6636" s="439" t="s">
        <v>6124</v>
      </c>
      <c r="D6636" s="449" t="s">
        <v>81</v>
      </c>
      <c r="E6636" s="451">
        <v>0.27239999999999998</v>
      </c>
    </row>
    <row r="6637" spans="1:5" x14ac:dyDescent="0.25">
      <c r="A6637" s="439"/>
      <c r="B6637" s="449">
        <v>91601</v>
      </c>
      <c r="C6637" s="439" t="s">
        <v>6119</v>
      </c>
      <c r="D6637" s="449" t="s">
        <v>81</v>
      </c>
      <c r="E6637" s="451">
        <v>0.2127</v>
      </c>
    </row>
    <row r="6638" spans="1:5" x14ac:dyDescent="0.25">
      <c r="A6638" s="439"/>
      <c r="B6638" s="449">
        <v>91602</v>
      </c>
      <c r="C6638" s="439" t="s">
        <v>6120</v>
      </c>
      <c r="D6638" s="449" t="s">
        <v>81</v>
      </c>
      <c r="E6638" s="451">
        <v>0.14660000000000001</v>
      </c>
    </row>
    <row r="6639" spans="1:5" x14ac:dyDescent="0.25">
      <c r="A6639" s="439"/>
      <c r="B6639" s="449">
        <v>91593</v>
      </c>
      <c r="C6639" s="439" t="s">
        <v>6111</v>
      </c>
      <c r="D6639" s="449" t="s">
        <v>81</v>
      </c>
      <c r="E6639" s="451">
        <v>4.48E-2</v>
      </c>
    </row>
    <row r="6640" spans="1:5" x14ac:dyDescent="0.25">
      <c r="A6640" s="439"/>
      <c r="B6640" s="449">
        <v>105814</v>
      </c>
      <c r="C6640" s="439" t="s">
        <v>6126</v>
      </c>
      <c r="D6640" s="449" t="s">
        <v>81</v>
      </c>
      <c r="E6640" s="451">
        <v>2.1999999999999999E-2</v>
      </c>
    </row>
    <row r="6641" spans="1:5" x14ac:dyDescent="0.25">
      <c r="A6641" s="439"/>
      <c r="B6641" s="449">
        <v>91594</v>
      </c>
      <c r="C6641" s="439" t="s">
        <v>6112</v>
      </c>
      <c r="D6641" s="449" t="s">
        <v>81</v>
      </c>
      <c r="E6641" s="451">
        <v>4.0399999999999998E-2</v>
      </c>
    </row>
    <row r="6642" spans="1:5" x14ac:dyDescent="0.25">
      <c r="A6642" s="439"/>
      <c r="B6642" s="449">
        <v>91595</v>
      </c>
      <c r="C6642" s="439" t="s">
        <v>6113</v>
      </c>
      <c r="D6642" s="449" t="s">
        <v>81</v>
      </c>
      <c r="E6642" s="451">
        <v>6.08E-2</v>
      </c>
    </row>
    <row r="6643" spans="1:5" x14ac:dyDescent="0.25">
      <c r="A6643" s="439"/>
      <c r="B6643" s="449">
        <v>91600</v>
      </c>
      <c r="C6643" s="439" t="s">
        <v>6118</v>
      </c>
      <c r="D6643" s="449" t="s">
        <v>81</v>
      </c>
      <c r="E6643" s="451">
        <v>0.1183</v>
      </c>
    </row>
    <row r="6644" spans="1:5" x14ac:dyDescent="0.25">
      <c r="A6644" s="439"/>
      <c r="B6644" s="449">
        <v>99235</v>
      </c>
      <c r="C6644" s="439" t="s">
        <v>5759</v>
      </c>
      <c r="D6644" s="449" t="s">
        <v>84</v>
      </c>
      <c r="E6644" s="451">
        <v>2.6700000000000002E-2</v>
      </c>
    </row>
    <row r="6645" spans="1:5" x14ac:dyDescent="0.25">
      <c r="A6645" s="439"/>
      <c r="B6645" s="449">
        <v>99439</v>
      </c>
      <c r="C6645" s="439" t="s">
        <v>5768</v>
      </c>
      <c r="D6645" s="449" t="s">
        <v>84</v>
      </c>
      <c r="E6645" s="451">
        <v>3.9300000000000002E-2</v>
      </c>
    </row>
    <row r="6646" spans="1:5" x14ac:dyDescent="0.25">
      <c r="A6646" s="439"/>
      <c r="B6646" s="449">
        <v>103184</v>
      </c>
      <c r="C6646" s="439" t="s">
        <v>5770</v>
      </c>
      <c r="D6646" s="449" t="s">
        <v>84</v>
      </c>
      <c r="E6646" s="451">
        <v>5.4800000000000001E-2</v>
      </c>
    </row>
    <row r="6647" spans="1:5" x14ac:dyDescent="0.25">
      <c r="A6647" s="439"/>
      <c r="B6647" s="449">
        <v>103183</v>
      </c>
      <c r="C6647" s="439" t="s">
        <v>5769</v>
      </c>
      <c r="D6647" s="449" t="s">
        <v>84</v>
      </c>
      <c r="E6647" s="451">
        <v>0.12189999999999999</v>
      </c>
    </row>
    <row r="6648" spans="1:5" x14ac:dyDescent="0.25">
      <c r="A6648" s="439"/>
      <c r="B6648" s="449">
        <v>99434</v>
      </c>
      <c r="C6648" s="439" t="s">
        <v>5763</v>
      </c>
      <c r="D6648" s="449" t="s">
        <v>84</v>
      </c>
      <c r="E6648" s="451">
        <v>4.1799999999999997E-2</v>
      </c>
    </row>
    <row r="6649" spans="1:5" x14ac:dyDescent="0.25">
      <c r="A6649" s="439"/>
      <c r="B6649" s="449">
        <v>99431</v>
      </c>
      <c r="C6649" s="439" t="s">
        <v>5760</v>
      </c>
      <c r="D6649" s="449" t="s">
        <v>84</v>
      </c>
      <c r="E6649" s="451">
        <v>3.73E-2</v>
      </c>
    </row>
    <row r="6650" spans="1:5" x14ac:dyDescent="0.25">
      <c r="A6650" s="439"/>
      <c r="B6650" s="449">
        <v>99435</v>
      </c>
      <c r="C6650" s="439" t="s">
        <v>5764</v>
      </c>
      <c r="D6650" s="449" t="s">
        <v>84</v>
      </c>
      <c r="E6650" s="451">
        <v>3.9E-2</v>
      </c>
    </row>
    <row r="6651" spans="1:5" x14ac:dyDescent="0.25">
      <c r="A6651" s="439"/>
      <c r="B6651" s="449">
        <v>99432</v>
      </c>
      <c r="C6651" s="439" t="s">
        <v>5761</v>
      </c>
      <c r="D6651" s="449" t="s">
        <v>84</v>
      </c>
      <c r="E6651" s="451">
        <v>3.5700000000000003E-2</v>
      </c>
    </row>
    <row r="6652" spans="1:5" x14ac:dyDescent="0.25">
      <c r="A6652" s="439"/>
      <c r="B6652" s="449">
        <v>99438</v>
      </c>
      <c r="C6652" s="439" t="s">
        <v>5766</v>
      </c>
      <c r="D6652" s="449" t="s">
        <v>84</v>
      </c>
      <c r="E6652" s="451">
        <v>4.1200000000000001E-2</v>
      </c>
    </row>
    <row r="6653" spans="1:5" x14ac:dyDescent="0.25">
      <c r="A6653" s="439"/>
      <c r="B6653" s="449">
        <v>99436</v>
      </c>
      <c r="C6653" s="439" t="s">
        <v>5765</v>
      </c>
      <c r="D6653" s="449" t="s">
        <v>84</v>
      </c>
      <c r="E6653" s="451">
        <v>7.6399999999999996E-2</v>
      </c>
    </row>
    <row r="6654" spans="1:5" x14ac:dyDescent="0.25">
      <c r="A6654" s="439"/>
      <c r="B6654" s="449">
        <v>99437</v>
      </c>
      <c r="C6654" s="439" t="s">
        <v>5767</v>
      </c>
      <c r="D6654" s="449" t="s">
        <v>84</v>
      </c>
      <c r="E6654" s="451">
        <v>3.2399999999999998E-2</v>
      </c>
    </row>
    <row r="6655" spans="1:5" x14ac:dyDescent="0.25">
      <c r="A6655" s="439"/>
      <c r="B6655" s="449">
        <v>99433</v>
      </c>
      <c r="C6655" s="439" t="s">
        <v>5762</v>
      </c>
      <c r="D6655" s="449" t="s">
        <v>84</v>
      </c>
      <c r="E6655" s="451">
        <v>5.3100000000000001E-2</v>
      </c>
    </row>
    <row r="6656" spans="1:5" x14ac:dyDescent="0.25">
      <c r="A6656" s="439"/>
      <c r="B6656" s="449">
        <v>104422</v>
      </c>
      <c r="C6656" s="439" t="s">
        <v>6141</v>
      </c>
      <c r="D6656" s="449" t="s">
        <v>71</v>
      </c>
      <c r="E6656" s="451">
        <v>0.58320000000000005</v>
      </c>
    </row>
    <row r="6657" spans="1:5" x14ac:dyDescent="0.25">
      <c r="A6657" s="439"/>
      <c r="B6657" s="449">
        <v>105824</v>
      </c>
      <c r="C6657" s="439" t="s">
        <v>6152</v>
      </c>
      <c r="D6657" s="449" t="s">
        <v>71</v>
      </c>
      <c r="E6657" s="451">
        <v>0.46350000000000002</v>
      </c>
    </row>
    <row r="6658" spans="1:5" x14ac:dyDescent="0.25">
      <c r="A6658" s="439"/>
      <c r="B6658" s="449">
        <v>105825</v>
      </c>
      <c r="C6658" s="439" t="s">
        <v>6153</v>
      </c>
      <c r="D6658" s="449" t="s">
        <v>71</v>
      </c>
      <c r="E6658" s="451">
        <v>0.91859999999999997</v>
      </c>
    </row>
    <row r="6659" spans="1:5" x14ac:dyDescent="0.25">
      <c r="A6659" s="439"/>
      <c r="B6659" s="449">
        <v>104421</v>
      </c>
      <c r="C6659" s="439" t="s">
        <v>6140</v>
      </c>
      <c r="D6659" s="449" t="s">
        <v>71</v>
      </c>
      <c r="E6659" s="451">
        <v>0.72460000000000002</v>
      </c>
    </row>
    <row r="6660" spans="1:5" x14ac:dyDescent="0.25">
      <c r="A6660" s="439"/>
      <c r="B6660" s="449">
        <v>105822</v>
      </c>
      <c r="C6660" s="439" t="s">
        <v>6150</v>
      </c>
      <c r="D6660" s="449" t="s">
        <v>71</v>
      </c>
      <c r="E6660" s="451">
        <v>0.61899999999999999</v>
      </c>
    </row>
    <row r="6661" spans="1:5" x14ac:dyDescent="0.25">
      <c r="A6661" s="439"/>
      <c r="B6661" s="449">
        <v>105823</v>
      </c>
      <c r="C6661" s="439" t="s">
        <v>6151</v>
      </c>
      <c r="D6661" s="449" t="s">
        <v>71</v>
      </c>
      <c r="E6661" s="451">
        <v>0.95450000000000002</v>
      </c>
    </row>
    <row r="6662" spans="1:5" x14ac:dyDescent="0.25">
      <c r="A6662" s="439"/>
      <c r="B6662" s="449">
        <v>104423</v>
      </c>
      <c r="C6662" s="439" t="s">
        <v>6142</v>
      </c>
      <c r="D6662" s="449" t="s">
        <v>71</v>
      </c>
      <c r="E6662" s="451">
        <v>0.69369999999999998</v>
      </c>
    </row>
    <row r="6663" spans="1:5" x14ac:dyDescent="0.25">
      <c r="A6663" s="439"/>
      <c r="B6663" s="449">
        <v>105826</v>
      </c>
      <c r="C6663" s="439" t="s">
        <v>6154</v>
      </c>
      <c r="D6663" s="449" t="s">
        <v>71</v>
      </c>
      <c r="E6663" s="451">
        <v>0.58309999999999995</v>
      </c>
    </row>
    <row r="6664" spans="1:5" x14ac:dyDescent="0.25">
      <c r="A6664" s="439"/>
      <c r="B6664" s="449">
        <v>105827</v>
      </c>
      <c r="C6664" s="439" t="s">
        <v>6155</v>
      </c>
      <c r="D6664" s="449" t="s">
        <v>71</v>
      </c>
      <c r="E6664" s="451">
        <v>0.94769999999999999</v>
      </c>
    </row>
    <row r="6665" spans="1:5" x14ac:dyDescent="0.25">
      <c r="A6665" s="439"/>
      <c r="B6665" s="449">
        <v>104425</v>
      </c>
      <c r="C6665" s="439" t="s">
        <v>6143</v>
      </c>
      <c r="D6665" s="449" t="s">
        <v>71</v>
      </c>
      <c r="E6665" s="451">
        <v>0.50580000000000003</v>
      </c>
    </row>
    <row r="6666" spans="1:5" x14ac:dyDescent="0.25">
      <c r="A6666" s="439"/>
      <c r="B6666" s="449">
        <v>105828</v>
      </c>
      <c r="C6666" s="439" t="s">
        <v>6156</v>
      </c>
      <c r="D6666" s="449" t="s">
        <v>71</v>
      </c>
      <c r="E6666" s="451">
        <v>0.38719999999999999</v>
      </c>
    </row>
    <row r="6667" spans="1:5" x14ac:dyDescent="0.25">
      <c r="A6667" s="439"/>
      <c r="B6667" s="449">
        <v>105829</v>
      </c>
      <c r="C6667" s="439" t="s">
        <v>6157</v>
      </c>
      <c r="D6667" s="449" t="s">
        <v>71</v>
      </c>
      <c r="E6667" s="451">
        <v>0.89259999999999995</v>
      </c>
    </row>
    <row r="6668" spans="1:5" x14ac:dyDescent="0.25">
      <c r="A6668" s="439"/>
      <c r="B6668" s="449">
        <v>91525</v>
      </c>
      <c r="C6668" s="439" t="s">
        <v>6131</v>
      </c>
      <c r="D6668" s="449" t="s">
        <v>71</v>
      </c>
      <c r="E6668" s="451">
        <v>0.64119999999999999</v>
      </c>
    </row>
    <row r="6669" spans="1:5" x14ac:dyDescent="0.25">
      <c r="A6669" s="439"/>
      <c r="B6669" s="449">
        <v>105818</v>
      </c>
      <c r="C6669" s="439" t="s">
        <v>6146</v>
      </c>
      <c r="D6669" s="449" t="s">
        <v>71</v>
      </c>
      <c r="E6669" s="451">
        <v>0.40050000000000002</v>
      </c>
    </row>
    <row r="6670" spans="1:5" x14ac:dyDescent="0.25">
      <c r="A6670" s="439"/>
      <c r="B6670" s="449">
        <v>105819</v>
      </c>
      <c r="C6670" s="439" t="s">
        <v>6147</v>
      </c>
      <c r="D6670" s="449" t="s">
        <v>71</v>
      </c>
      <c r="E6670" s="451">
        <v>0.9002</v>
      </c>
    </row>
    <row r="6671" spans="1:5" x14ac:dyDescent="0.25">
      <c r="A6671" s="439"/>
      <c r="B6671" s="449">
        <v>104414</v>
      </c>
      <c r="C6671" s="439" t="s">
        <v>6134</v>
      </c>
      <c r="D6671" s="449" t="s">
        <v>71</v>
      </c>
      <c r="E6671" s="451">
        <v>0.59430000000000005</v>
      </c>
    </row>
    <row r="6672" spans="1:5" x14ac:dyDescent="0.25">
      <c r="A6672" s="439"/>
      <c r="B6672" s="449">
        <v>105816</v>
      </c>
      <c r="C6672" s="439" t="s">
        <v>6144</v>
      </c>
      <c r="D6672" s="449" t="s">
        <v>71</v>
      </c>
      <c r="E6672" s="451">
        <v>0.35389999999999999</v>
      </c>
    </row>
    <row r="6673" spans="1:5" x14ac:dyDescent="0.25">
      <c r="A6673" s="439"/>
      <c r="B6673" s="449">
        <v>105817</v>
      </c>
      <c r="C6673" s="439" t="s">
        <v>6145</v>
      </c>
      <c r="D6673" s="449" t="s">
        <v>71</v>
      </c>
      <c r="E6673" s="451">
        <v>0.88170000000000004</v>
      </c>
    </row>
    <row r="6674" spans="1:5" x14ac:dyDescent="0.25">
      <c r="A6674" s="439"/>
      <c r="B6674" s="449">
        <v>104415</v>
      </c>
      <c r="C6674" s="439" t="s">
        <v>6135</v>
      </c>
      <c r="D6674" s="449" t="s">
        <v>71</v>
      </c>
      <c r="E6674" s="451">
        <v>0.7762</v>
      </c>
    </row>
    <row r="6675" spans="1:5" x14ac:dyDescent="0.25">
      <c r="A6675" s="439"/>
      <c r="B6675" s="449">
        <v>105820</v>
      </c>
      <c r="C6675" s="439" t="s">
        <v>6148</v>
      </c>
      <c r="D6675" s="449" t="s">
        <v>71</v>
      </c>
      <c r="E6675" s="451">
        <v>0.56469999999999998</v>
      </c>
    </row>
    <row r="6676" spans="1:5" x14ac:dyDescent="0.25">
      <c r="A6676" s="439"/>
      <c r="B6676" s="449">
        <v>105821</v>
      </c>
      <c r="C6676" s="439" t="s">
        <v>6149</v>
      </c>
      <c r="D6676" s="449" t="s">
        <v>71</v>
      </c>
      <c r="E6676" s="451">
        <v>0.94510000000000005</v>
      </c>
    </row>
    <row r="6677" spans="1:5" x14ac:dyDescent="0.25">
      <c r="A6677" s="439"/>
      <c r="B6677" s="449">
        <v>104418</v>
      </c>
      <c r="C6677" s="439" t="s">
        <v>6138</v>
      </c>
      <c r="D6677" s="449" t="s">
        <v>71</v>
      </c>
      <c r="E6677" s="451">
        <v>0.92449999999999999</v>
      </c>
    </row>
    <row r="6678" spans="1:5" x14ac:dyDescent="0.25">
      <c r="A6678" s="439"/>
      <c r="B6678" s="449">
        <v>91515</v>
      </c>
      <c r="C6678" s="439" t="s">
        <v>6127</v>
      </c>
      <c r="D6678" s="449" t="s">
        <v>71</v>
      </c>
      <c r="E6678" s="451">
        <v>0.95879999999999999</v>
      </c>
    </row>
    <row r="6679" spans="1:5" x14ac:dyDescent="0.25">
      <c r="A6679" s="439"/>
      <c r="B6679" s="449">
        <v>104419</v>
      </c>
      <c r="C6679" s="439" t="s">
        <v>6139</v>
      </c>
      <c r="D6679" s="449" t="s">
        <v>71</v>
      </c>
      <c r="E6679" s="451">
        <v>0.95250000000000001</v>
      </c>
    </row>
    <row r="6680" spans="1:5" x14ac:dyDescent="0.25">
      <c r="A6680" s="439"/>
      <c r="B6680" s="449">
        <v>91519</v>
      </c>
      <c r="C6680" s="439" t="s">
        <v>6128</v>
      </c>
      <c r="D6680" s="449" t="s">
        <v>71</v>
      </c>
      <c r="E6680" s="451">
        <v>0.90200000000000002</v>
      </c>
    </row>
    <row r="6681" spans="1:5" x14ac:dyDescent="0.25">
      <c r="A6681" s="439"/>
      <c r="B6681" s="449">
        <v>91520</v>
      </c>
      <c r="C6681" s="439" t="s">
        <v>6129</v>
      </c>
      <c r="D6681" s="449" t="s">
        <v>71</v>
      </c>
      <c r="E6681" s="451">
        <v>0.9415</v>
      </c>
    </row>
    <row r="6682" spans="1:5" x14ac:dyDescent="0.25">
      <c r="A6682" s="439"/>
      <c r="B6682" s="449">
        <v>104416</v>
      </c>
      <c r="C6682" s="439" t="s">
        <v>6136</v>
      </c>
      <c r="D6682" s="449" t="s">
        <v>71</v>
      </c>
      <c r="E6682" s="451">
        <v>0.9294</v>
      </c>
    </row>
    <row r="6683" spans="1:5" x14ac:dyDescent="0.25">
      <c r="A6683" s="439"/>
      <c r="B6683" s="449">
        <v>104417</v>
      </c>
      <c r="C6683" s="439" t="s">
        <v>6137</v>
      </c>
      <c r="D6683" s="449" t="s">
        <v>71</v>
      </c>
      <c r="E6683" s="451">
        <v>0.96870000000000001</v>
      </c>
    </row>
    <row r="6684" spans="1:5" x14ac:dyDescent="0.25">
      <c r="A6684" s="439"/>
      <c r="B6684" s="449">
        <v>91522</v>
      </c>
      <c r="C6684" s="439" t="s">
        <v>6130</v>
      </c>
      <c r="D6684" s="449" t="s">
        <v>71</v>
      </c>
      <c r="E6684" s="451">
        <v>0.96509999999999996</v>
      </c>
    </row>
    <row r="6685" spans="1:5" x14ac:dyDescent="0.25">
      <c r="A6685" s="439"/>
      <c r="B6685" s="449">
        <v>104412</v>
      </c>
      <c r="C6685" s="439" t="s">
        <v>6132</v>
      </c>
      <c r="D6685" s="449" t="s">
        <v>71</v>
      </c>
      <c r="E6685" s="451">
        <v>0.96120000000000005</v>
      </c>
    </row>
    <row r="6686" spans="1:5" x14ac:dyDescent="0.25">
      <c r="A6686" s="439"/>
      <c r="B6686" s="449">
        <v>104413</v>
      </c>
      <c r="C6686" s="439" t="s">
        <v>6133</v>
      </c>
      <c r="D6686" s="449" t="s">
        <v>71</v>
      </c>
      <c r="E6686" s="451">
        <v>0.97709999999999997</v>
      </c>
    </row>
    <row r="6687" spans="1:5" x14ac:dyDescent="0.25">
      <c r="A6687" s="439"/>
      <c r="B6687" s="449">
        <v>96374</v>
      </c>
      <c r="C6687" s="439" t="s">
        <v>3986</v>
      </c>
      <c r="D6687" s="449" t="s">
        <v>73</v>
      </c>
      <c r="E6687" s="451">
        <v>0.1062</v>
      </c>
    </row>
    <row r="6688" spans="1:5" x14ac:dyDescent="0.25">
      <c r="A6688" s="439"/>
      <c r="B6688" s="449">
        <v>96373</v>
      </c>
      <c r="C6688" s="439" t="s">
        <v>3985</v>
      </c>
      <c r="D6688" s="449" t="s">
        <v>73</v>
      </c>
      <c r="E6688" s="451">
        <v>0.2072</v>
      </c>
    </row>
    <row r="6689" spans="1:5" x14ac:dyDescent="0.25">
      <c r="A6689" s="439"/>
      <c r="B6689" s="449">
        <v>96368</v>
      </c>
      <c r="C6689" s="439" t="s">
        <v>3981</v>
      </c>
      <c r="D6689" s="449" t="s">
        <v>71</v>
      </c>
      <c r="E6689" s="451">
        <v>0.15060000000000001</v>
      </c>
    </row>
    <row r="6690" spans="1:5" x14ac:dyDescent="0.25">
      <c r="A6690" s="439"/>
      <c r="B6690" s="449">
        <v>96364</v>
      </c>
      <c r="C6690" s="439" t="s">
        <v>3978</v>
      </c>
      <c r="D6690" s="449" t="s">
        <v>71</v>
      </c>
      <c r="E6690" s="451">
        <v>0.1583</v>
      </c>
    </row>
    <row r="6691" spans="1:5" x14ac:dyDescent="0.25">
      <c r="A6691" s="439"/>
      <c r="B6691" s="449">
        <v>96369</v>
      </c>
      <c r="C6691" s="439" t="s">
        <v>3982</v>
      </c>
      <c r="D6691" s="449" t="s">
        <v>71</v>
      </c>
      <c r="E6691" s="451">
        <v>0.159</v>
      </c>
    </row>
    <row r="6692" spans="1:5" x14ac:dyDescent="0.25">
      <c r="A6692" s="439"/>
      <c r="B6692" s="449">
        <v>104723</v>
      </c>
      <c r="C6692" s="439" t="s">
        <v>3992</v>
      </c>
      <c r="D6692" s="449" t="s">
        <v>71</v>
      </c>
      <c r="E6692" s="451">
        <v>0.1764</v>
      </c>
    </row>
    <row r="6693" spans="1:5" x14ac:dyDescent="0.25">
      <c r="A6693" s="439"/>
      <c r="B6693" s="449">
        <v>96367</v>
      </c>
      <c r="C6693" s="439" t="s">
        <v>3980</v>
      </c>
      <c r="D6693" s="449" t="s">
        <v>71</v>
      </c>
      <c r="E6693" s="451">
        <v>0.16739999999999999</v>
      </c>
    </row>
    <row r="6694" spans="1:5" x14ac:dyDescent="0.25">
      <c r="A6694" s="439"/>
      <c r="B6694" s="449">
        <v>104722</v>
      </c>
      <c r="C6694" s="439" t="s">
        <v>3991</v>
      </c>
      <c r="D6694" s="449" t="s">
        <v>71</v>
      </c>
      <c r="E6694" s="451">
        <v>0.18959999999999999</v>
      </c>
    </row>
    <row r="6695" spans="1:5" x14ac:dyDescent="0.25">
      <c r="A6695" s="439"/>
      <c r="B6695" s="449">
        <v>96366</v>
      </c>
      <c r="C6695" s="439" t="s">
        <v>3979</v>
      </c>
      <c r="D6695" s="449" t="s">
        <v>71</v>
      </c>
      <c r="E6695" s="451">
        <v>0.1565</v>
      </c>
    </row>
    <row r="6696" spans="1:5" x14ac:dyDescent="0.25">
      <c r="A6696" s="439"/>
      <c r="B6696" s="449">
        <v>96361</v>
      </c>
      <c r="C6696" s="439" t="s">
        <v>3975</v>
      </c>
      <c r="D6696" s="449" t="s">
        <v>71</v>
      </c>
      <c r="E6696" s="451">
        <v>0.17169999999999999</v>
      </c>
    </row>
    <row r="6697" spans="1:5" x14ac:dyDescent="0.25">
      <c r="A6697" s="439"/>
      <c r="B6697" s="449">
        <v>104719</v>
      </c>
      <c r="C6697" s="439" t="s">
        <v>3988</v>
      </c>
      <c r="D6697" s="449" t="s">
        <v>71</v>
      </c>
      <c r="E6697" s="451">
        <v>0.18099999999999999</v>
      </c>
    </row>
    <row r="6698" spans="1:5" x14ac:dyDescent="0.25">
      <c r="A6698" s="439"/>
      <c r="B6698" s="449">
        <v>96360</v>
      </c>
      <c r="C6698" s="439" t="s">
        <v>3974</v>
      </c>
      <c r="D6698" s="449" t="s">
        <v>71</v>
      </c>
      <c r="E6698" s="451">
        <v>0.16969999999999999</v>
      </c>
    </row>
    <row r="6699" spans="1:5" x14ac:dyDescent="0.25">
      <c r="A6699" s="439"/>
      <c r="B6699" s="449">
        <v>96359</v>
      </c>
      <c r="C6699" s="439" t="s">
        <v>3973</v>
      </c>
      <c r="D6699" s="449" t="s">
        <v>71</v>
      </c>
      <c r="E6699" s="451">
        <v>0.18909999999999999</v>
      </c>
    </row>
    <row r="6700" spans="1:5" x14ac:dyDescent="0.25">
      <c r="A6700" s="439"/>
      <c r="B6700" s="449">
        <v>104718</v>
      </c>
      <c r="C6700" s="439" t="s">
        <v>3987</v>
      </c>
      <c r="D6700" s="449" t="s">
        <v>71</v>
      </c>
      <c r="E6700" s="451">
        <v>0.2026</v>
      </c>
    </row>
    <row r="6701" spans="1:5" x14ac:dyDescent="0.25">
      <c r="A6701" s="439"/>
      <c r="B6701" s="449">
        <v>96358</v>
      </c>
      <c r="C6701" s="439" t="s">
        <v>3972</v>
      </c>
      <c r="D6701" s="449" t="s">
        <v>71</v>
      </c>
      <c r="E6701" s="451">
        <v>0.18479999999999999</v>
      </c>
    </row>
    <row r="6702" spans="1:5" x14ac:dyDescent="0.25">
      <c r="A6702" s="439"/>
      <c r="B6702" s="449">
        <v>96371</v>
      </c>
      <c r="C6702" s="439" t="s">
        <v>3984</v>
      </c>
      <c r="D6702" s="449" t="s">
        <v>71</v>
      </c>
      <c r="E6702" s="451">
        <v>0.185</v>
      </c>
    </row>
    <row r="6703" spans="1:5" x14ac:dyDescent="0.25">
      <c r="A6703" s="439"/>
      <c r="B6703" s="449">
        <v>104724</v>
      </c>
      <c r="C6703" s="439" t="s">
        <v>3993</v>
      </c>
      <c r="D6703" s="449" t="s">
        <v>71</v>
      </c>
      <c r="E6703" s="451">
        <v>0.19359999999999999</v>
      </c>
    </row>
    <row r="6704" spans="1:5" x14ac:dyDescent="0.25">
      <c r="A6704" s="439"/>
      <c r="B6704" s="449">
        <v>96370</v>
      </c>
      <c r="C6704" s="439" t="s">
        <v>3983</v>
      </c>
      <c r="D6704" s="449" t="s">
        <v>71</v>
      </c>
      <c r="E6704" s="451">
        <v>0.18590000000000001</v>
      </c>
    </row>
    <row r="6705" spans="1:5" x14ac:dyDescent="0.25">
      <c r="A6705" s="439"/>
      <c r="B6705" s="449">
        <v>96365</v>
      </c>
      <c r="C6705" s="439" t="s">
        <v>13180</v>
      </c>
      <c r="D6705" s="449" t="s">
        <v>71</v>
      </c>
      <c r="E6705" s="451">
        <v>0.1643</v>
      </c>
    </row>
    <row r="6706" spans="1:5" x14ac:dyDescent="0.25">
      <c r="A6706" s="439"/>
      <c r="B6706" s="449">
        <v>104721</v>
      </c>
      <c r="C6706" s="439" t="s">
        <v>3990</v>
      </c>
      <c r="D6706" s="449" t="s">
        <v>71</v>
      </c>
      <c r="E6706" s="451">
        <v>0.1784</v>
      </c>
    </row>
    <row r="6707" spans="1:5" x14ac:dyDescent="0.25">
      <c r="A6707" s="439"/>
      <c r="B6707" s="449">
        <v>96363</v>
      </c>
      <c r="C6707" s="439" t="s">
        <v>3977</v>
      </c>
      <c r="D6707" s="449" t="s">
        <v>71</v>
      </c>
      <c r="E6707" s="451">
        <v>0.1759</v>
      </c>
    </row>
    <row r="6708" spans="1:5" x14ac:dyDescent="0.25">
      <c r="A6708" s="439"/>
      <c r="B6708" s="449">
        <v>104720</v>
      </c>
      <c r="C6708" s="439" t="s">
        <v>3989</v>
      </c>
      <c r="D6708" s="449" t="s">
        <v>71</v>
      </c>
      <c r="E6708" s="451">
        <v>0.1948</v>
      </c>
    </row>
    <row r="6709" spans="1:5" x14ac:dyDescent="0.25">
      <c r="A6709" s="439"/>
      <c r="B6709" s="449">
        <v>96362</v>
      </c>
      <c r="C6709" s="439" t="s">
        <v>3976</v>
      </c>
      <c r="D6709" s="449" t="s">
        <v>71</v>
      </c>
      <c r="E6709" s="451">
        <v>0.16739999999999999</v>
      </c>
    </row>
    <row r="6710" spans="1:5" x14ac:dyDescent="0.25">
      <c r="A6710" s="439"/>
      <c r="B6710" s="449">
        <v>103191</v>
      </c>
      <c r="C6710" s="439" t="s">
        <v>5031</v>
      </c>
      <c r="D6710" s="449" t="s">
        <v>60</v>
      </c>
      <c r="E6710" s="451">
        <v>3.2300000000000002E-2</v>
      </c>
    </row>
    <row r="6711" spans="1:5" x14ac:dyDescent="0.25">
      <c r="A6711" s="439"/>
      <c r="B6711" s="449">
        <v>103206</v>
      </c>
      <c r="C6711" s="439" t="s">
        <v>5037</v>
      </c>
      <c r="D6711" s="449" t="s">
        <v>60</v>
      </c>
      <c r="E6711" s="451">
        <v>4.3799999999999999E-2</v>
      </c>
    </row>
    <row r="6712" spans="1:5" x14ac:dyDescent="0.25">
      <c r="A6712" s="439"/>
      <c r="B6712" s="449">
        <v>103185</v>
      </c>
      <c r="C6712" s="439" t="s">
        <v>5025</v>
      </c>
      <c r="D6712" s="449" t="s">
        <v>60</v>
      </c>
      <c r="E6712" s="451">
        <v>2.1700000000000001E-2</v>
      </c>
    </row>
    <row r="6713" spans="1:5" x14ac:dyDescent="0.25">
      <c r="A6713" s="439"/>
      <c r="B6713" s="449">
        <v>103186</v>
      </c>
      <c r="C6713" s="439" t="s">
        <v>5026</v>
      </c>
      <c r="D6713" s="449" t="s">
        <v>60</v>
      </c>
      <c r="E6713" s="451">
        <v>8.3999999999999995E-3</v>
      </c>
    </row>
    <row r="6714" spans="1:5" x14ac:dyDescent="0.25">
      <c r="A6714" s="439"/>
      <c r="B6714" s="449">
        <v>103210</v>
      </c>
      <c r="C6714" s="439" t="s">
        <v>5041</v>
      </c>
      <c r="D6714" s="449" t="s">
        <v>60</v>
      </c>
      <c r="E6714" s="451">
        <v>8.2400000000000001E-2</v>
      </c>
    </row>
    <row r="6715" spans="1:5" x14ac:dyDescent="0.25">
      <c r="A6715" s="439"/>
      <c r="B6715" s="449">
        <v>103195</v>
      </c>
      <c r="C6715" s="439" t="s">
        <v>5035</v>
      </c>
      <c r="D6715" s="449" t="s">
        <v>60</v>
      </c>
      <c r="E6715" s="451">
        <v>3.5900000000000001E-2</v>
      </c>
    </row>
    <row r="6716" spans="1:5" x14ac:dyDescent="0.25">
      <c r="A6716" s="439"/>
      <c r="B6716" s="449">
        <v>103205</v>
      </c>
      <c r="C6716" s="439" t="s">
        <v>5036</v>
      </c>
      <c r="D6716" s="449" t="s">
        <v>60</v>
      </c>
      <c r="E6716" s="451">
        <v>2.9700000000000001E-2</v>
      </c>
    </row>
    <row r="6717" spans="1:5" x14ac:dyDescent="0.25">
      <c r="A6717" s="439"/>
      <c r="B6717" s="449">
        <v>103190</v>
      </c>
      <c r="C6717" s="439" t="s">
        <v>5030</v>
      </c>
      <c r="D6717" s="449" t="s">
        <v>60</v>
      </c>
      <c r="E6717" s="451">
        <v>2.29E-2</v>
      </c>
    </row>
    <row r="6718" spans="1:5" x14ac:dyDescent="0.25">
      <c r="A6718" s="439"/>
      <c r="B6718" s="449">
        <v>103207</v>
      </c>
      <c r="C6718" s="439" t="s">
        <v>5038</v>
      </c>
      <c r="D6718" s="449" t="s">
        <v>60</v>
      </c>
      <c r="E6718" s="451">
        <v>4.1200000000000001E-2</v>
      </c>
    </row>
    <row r="6719" spans="1:5" x14ac:dyDescent="0.25">
      <c r="A6719" s="439"/>
      <c r="B6719" s="449">
        <v>103192</v>
      </c>
      <c r="C6719" s="439" t="s">
        <v>5032</v>
      </c>
      <c r="D6719" s="449" t="s">
        <v>60</v>
      </c>
      <c r="E6719" s="451">
        <v>3.0300000000000001E-2</v>
      </c>
    </row>
    <row r="6720" spans="1:5" x14ac:dyDescent="0.25">
      <c r="A6720" s="439"/>
      <c r="B6720" s="449">
        <v>103208</v>
      </c>
      <c r="C6720" s="439" t="s">
        <v>5039</v>
      </c>
      <c r="D6720" s="449" t="s">
        <v>60</v>
      </c>
      <c r="E6720" s="451">
        <v>5.33E-2</v>
      </c>
    </row>
    <row r="6721" spans="1:5" x14ac:dyDescent="0.25">
      <c r="A6721" s="439"/>
      <c r="B6721" s="449">
        <v>103193</v>
      </c>
      <c r="C6721" s="439" t="s">
        <v>5033</v>
      </c>
      <c r="D6721" s="449" t="s">
        <v>60</v>
      </c>
      <c r="E6721" s="451">
        <v>3.9399999999999998E-2</v>
      </c>
    </row>
    <row r="6722" spans="1:5" x14ac:dyDescent="0.25">
      <c r="A6722" s="439"/>
      <c r="B6722" s="449">
        <v>103187</v>
      </c>
      <c r="C6722" s="439" t="s">
        <v>5027</v>
      </c>
      <c r="D6722" s="449" t="s">
        <v>60</v>
      </c>
      <c r="E6722" s="451">
        <v>1.8700000000000001E-2</v>
      </c>
    </row>
    <row r="6723" spans="1:5" x14ac:dyDescent="0.25">
      <c r="A6723" s="439"/>
      <c r="B6723" s="449">
        <v>103188</v>
      </c>
      <c r="C6723" s="439" t="s">
        <v>5028</v>
      </c>
      <c r="D6723" s="449" t="s">
        <v>60</v>
      </c>
      <c r="E6723" s="451">
        <v>1.34E-2</v>
      </c>
    </row>
    <row r="6724" spans="1:5" x14ac:dyDescent="0.25">
      <c r="A6724" s="439"/>
      <c r="B6724" s="449">
        <v>103189</v>
      </c>
      <c r="C6724" s="439" t="s">
        <v>5029</v>
      </c>
      <c r="D6724" s="449" t="s">
        <v>60</v>
      </c>
      <c r="E6724" s="451">
        <v>1.8700000000000001E-2</v>
      </c>
    </row>
    <row r="6725" spans="1:5" x14ac:dyDescent="0.25">
      <c r="A6725" s="439"/>
      <c r="B6725" s="449">
        <v>103209</v>
      </c>
      <c r="C6725" s="439" t="s">
        <v>5040</v>
      </c>
      <c r="D6725" s="449" t="s">
        <v>60</v>
      </c>
      <c r="E6725" s="451">
        <v>3.7100000000000001E-2</v>
      </c>
    </row>
    <row r="6726" spans="1:5" x14ac:dyDescent="0.25">
      <c r="A6726" s="439"/>
      <c r="B6726" s="449">
        <v>103194</v>
      </c>
      <c r="C6726" s="439" t="s">
        <v>5034</v>
      </c>
      <c r="D6726" s="449" t="s">
        <v>60</v>
      </c>
      <c r="E6726" s="451">
        <v>2.7400000000000001E-2</v>
      </c>
    </row>
    <row r="6727" spans="1:5" x14ac:dyDescent="0.25">
      <c r="A6727" s="439"/>
      <c r="B6727" s="449">
        <v>94992</v>
      </c>
      <c r="C6727" s="439" t="s">
        <v>4278</v>
      </c>
      <c r="D6727" s="449" t="s">
        <v>71</v>
      </c>
      <c r="E6727" s="451">
        <v>0.24690000000000001</v>
      </c>
    </row>
    <row r="6728" spans="1:5" x14ac:dyDescent="0.25">
      <c r="A6728" s="439"/>
      <c r="B6728" s="449">
        <v>94994</v>
      </c>
      <c r="C6728" s="439" t="s">
        <v>4280</v>
      </c>
      <c r="D6728" s="449" t="s">
        <v>71</v>
      </c>
      <c r="E6728" s="451">
        <v>0.26879999999999998</v>
      </c>
    </row>
    <row r="6729" spans="1:5" x14ac:dyDescent="0.25">
      <c r="A6729" s="439"/>
      <c r="B6729" s="449">
        <v>94990</v>
      </c>
      <c r="C6729" s="439" t="s">
        <v>4276</v>
      </c>
      <c r="D6729" s="449" t="s">
        <v>84</v>
      </c>
      <c r="E6729" s="451">
        <v>0.35149999999999998</v>
      </c>
    </row>
    <row r="6730" spans="1:5" x14ac:dyDescent="0.25">
      <c r="A6730" s="439"/>
      <c r="B6730" s="449">
        <v>94991</v>
      </c>
      <c r="C6730" s="439" t="s">
        <v>4277</v>
      </c>
      <c r="D6730" s="449" t="s">
        <v>84</v>
      </c>
      <c r="E6730" s="451">
        <v>0.11700000000000001</v>
      </c>
    </row>
    <row r="6731" spans="1:5" x14ac:dyDescent="0.25">
      <c r="A6731" s="439"/>
      <c r="B6731" s="449">
        <v>104626</v>
      </c>
      <c r="C6731" s="439" t="s">
        <v>4283</v>
      </c>
      <c r="D6731" s="449" t="s">
        <v>84</v>
      </c>
      <c r="E6731" s="451">
        <v>0.1142</v>
      </c>
    </row>
    <row r="6732" spans="1:5" x14ac:dyDescent="0.25">
      <c r="A6732" s="439"/>
      <c r="B6732" s="449">
        <v>94993</v>
      </c>
      <c r="C6732" s="439" t="s">
        <v>4279</v>
      </c>
      <c r="D6732" s="449" t="s">
        <v>71</v>
      </c>
      <c r="E6732" s="451">
        <v>0.10780000000000001</v>
      </c>
    </row>
    <row r="6733" spans="1:5" x14ac:dyDescent="0.25">
      <c r="A6733" s="439"/>
      <c r="B6733" s="449">
        <v>94995</v>
      </c>
      <c r="C6733" s="439" t="s">
        <v>4281</v>
      </c>
      <c r="D6733" s="449" t="s">
        <v>71</v>
      </c>
      <c r="E6733" s="451">
        <v>0.1148</v>
      </c>
    </row>
    <row r="6734" spans="1:5" x14ac:dyDescent="0.25">
      <c r="A6734" s="439"/>
      <c r="B6734" s="449">
        <v>101169</v>
      </c>
      <c r="C6734" s="439" t="s">
        <v>4081</v>
      </c>
      <c r="D6734" s="449" t="s">
        <v>71</v>
      </c>
      <c r="E6734" s="451">
        <v>0.18310000000000001</v>
      </c>
    </row>
    <row r="6735" spans="1:5" x14ac:dyDescent="0.25">
      <c r="A6735" s="439"/>
      <c r="B6735" s="449">
        <v>101167</v>
      </c>
      <c r="C6735" s="439" t="s">
        <v>4080</v>
      </c>
      <c r="D6735" s="449" t="s">
        <v>71</v>
      </c>
      <c r="E6735" s="451">
        <v>0.15579999999999999</v>
      </c>
    </row>
    <row r="6736" spans="1:5" x14ac:dyDescent="0.25">
      <c r="A6736" s="439"/>
      <c r="B6736" s="449">
        <v>101172</v>
      </c>
      <c r="C6736" s="439" t="s">
        <v>4083</v>
      </c>
      <c r="D6736" s="449" t="s">
        <v>71</v>
      </c>
      <c r="E6736" s="451">
        <v>0.31919999999999998</v>
      </c>
    </row>
    <row r="6737" spans="1:5" x14ac:dyDescent="0.25">
      <c r="A6737" s="439"/>
      <c r="B6737" s="449">
        <v>101170</v>
      </c>
      <c r="C6737" s="439" t="s">
        <v>4082</v>
      </c>
      <c r="D6737" s="449" t="s">
        <v>71</v>
      </c>
      <c r="E6737" s="451">
        <v>0.32919999999999999</v>
      </c>
    </row>
    <row r="6738" spans="1:5" x14ac:dyDescent="0.25">
      <c r="A6738" s="439"/>
      <c r="B6738" s="449">
        <v>92402</v>
      </c>
      <c r="C6738" s="439" t="s">
        <v>4057</v>
      </c>
      <c r="D6738" s="449" t="s">
        <v>71</v>
      </c>
      <c r="E6738" s="451">
        <v>0.19209999999999999</v>
      </c>
    </row>
    <row r="6739" spans="1:5" x14ac:dyDescent="0.25">
      <c r="A6739" s="439"/>
      <c r="B6739" s="449">
        <v>104432</v>
      </c>
      <c r="C6739" s="439" t="s">
        <v>13181</v>
      </c>
      <c r="D6739" s="449" t="s">
        <v>71</v>
      </c>
      <c r="E6739" s="451">
        <v>0.20649999999999999</v>
      </c>
    </row>
    <row r="6740" spans="1:5" x14ac:dyDescent="0.25">
      <c r="A6740" s="439"/>
      <c r="B6740" s="449">
        <v>93679</v>
      </c>
      <c r="C6740" s="439" t="s">
        <v>4061</v>
      </c>
      <c r="D6740" s="449" t="s">
        <v>71</v>
      </c>
      <c r="E6740" s="451">
        <v>0.18290000000000001</v>
      </c>
    </row>
    <row r="6741" spans="1:5" x14ac:dyDescent="0.25">
      <c r="A6741" s="439"/>
      <c r="B6741" s="449">
        <v>92396</v>
      </c>
      <c r="C6741" s="439" t="s">
        <v>4053</v>
      </c>
      <c r="D6741" s="449" t="s">
        <v>71</v>
      </c>
      <c r="E6741" s="451">
        <v>0.21640000000000001</v>
      </c>
    </row>
    <row r="6742" spans="1:5" x14ac:dyDescent="0.25">
      <c r="A6742" s="439"/>
      <c r="B6742" s="449">
        <v>92406</v>
      </c>
      <c r="C6742" s="439" t="s">
        <v>4060</v>
      </c>
      <c r="D6742" s="449" t="s">
        <v>71</v>
      </c>
      <c r="E6742" s="451">
        <v>9.5100000000000004E-2</v>
      </c>
    </row>
    <row r="6743" spans="1:5" x14ac:dyDescent="0.25">
      <c r="A6743" s="439"/>
      <c r="B6743" s="449">
        <v>92403</v>
      </c>
      <c r="C6743" s="439" t="s">
        <v>4058</v>
      </c>
      <c r="D6743" s="449" t="s">
        <v>71</v>
      </c>
      <c r="E6743" s="451">
        <v>0.1038</v>
      </c>
    </row>
    <row r="6744" spans="1:5" x14ac:dyDescent="0.25">
      <c r="A6744" s="439"/>
      <c r="B6744" s="449">
        <v>92404</v>
      </c>
      <c r="C6744" s="439" t="s">
        <v>4059</v>
      </c>
      <c r="D6744" s="449" t="s">
        <v>71</v>
      </c>
      <c r="E6744" s="451">
        <v>0.12640000000000001</v>
      </c>
    </row>
    <row r="6745" spans="1:5" x14ac:dyDescent="0.25">
      <c r="A6745" s="439"/>
      <c r="B6745" s="449">
        <v>92391</v>
      </c>
      <c r="C6745" s="439" t="s">
        <v>4048</v>
      </c>
      <c r="D6745" s="449" t="s">
        <v>71</v>
      </c>
      <c r="E6745" s="451">
        <v>6.0999999999999999E-2</v>
      </c>
    </row>
    <row r="6746" spans="1:5" x14ac:dyDescent="0.25">
      <c r="A6746" s="439"/>
      <c r="B6746" s="449">
        <v>92392</v>
      </c>
      <c r="C6746" s="439" t="s">
        <v>4049</v>
      </c>
      <c r="D6746" s="449" t="s">
        <v>71</v>
      </c>
      <c r="E6746" s="451">
        <v>6.2399999999999997E-2</v>
      </c>
    </row>
    <row r="6747" spans="1:5" x14ac:dyDescent="0.25">
      <c r="A6747" s="439"/>
      <c r="B6747" s="449">
        <v>104433</v>
      </c>
      <c r="C6747" s="439" t="s">
        <v>13182</v>
      </c>
      <c r="D6747" s="449" t="s">
        <v>71</v>
      </c>
      <c r="E6747" s="451">
        <v>0.13089999999999999</v>
      </c>
    </row>
    <row r="6748" spans="1:5" x14ac:dyDescent="0.25">
      <c r="A6748" s="439"/>
      <c r="B6748" s="449">
        <v>93680</v>
      </c>
      <c r="C6748" s="439" t="s">
        <v>4062</v>
      </c>
      <c r="D6748" s="449" t="s">
        <v>71</v>
      </c>
      <c r="E6748" s="451">
        <v>0.111</v>
      </c>
    </row>
    <row r="6749" spans="1:5" x14ac:dyDescent="0.25">
      <c r="A6749" s="439"/>
      <c r="B6749" s="449">
        <v>93681</v>
      </c>
      <c r="C6749" s="439" t="s">
        <v>4063</v>
      </c>
      <c r="D6749" s="449" t="s">
        <v>71</v>
      </c>
      <c r="E6749" s="451">
        <v>0.12139999999999999</v>
      </c>
    </row>
    <row r="6750" spans="1:5" x14ac:dyDescent="0.25">
      <c r="A6750" s="439"/>
      <c r="B6750" s="449">
        <v>92397</v>
      </c>
      <c r="C6750" s="439" t="s">
        <v>4054</v>
      </c>
      <c r="D6750" s="449" t="s">
        <v>71</v>
      </c>
      <c r="E6750" s="451">
        <v>0.13370000000000001</v>
      </c>
    </row>
    <row r="6751" spans="1:5" x14ac:dyDescent="0.25">
      <c r="A6751" s="439"/>
      <c r="B6751" s="449">
        <v>92398</v>
      </c>
      <c r="C6751" s="439" t="s">
        <v>4055</v>
      </c>
      <c r="D6751" s="449" t="s">
        <v>71</v>
      </c>
      <c r="E6751" s="451">
        <v>0.1517</v>
      </c>
    </row>
    <row r="6752" spans="1:5" x14ac:dyDescent="0.25">
      <c r="A6752" s="439"/>
      <c r="B6752" s="449">
        <v>92400</v>
      </c>
      <c r="C6752" s="439" t="s">
        <v>4056</v>
      </c>
      <c r="D6752" s="449" t="s">
        <v>71</v>
      </c>
      <c r="E6752" s="451">
        <v>0.1605</v>
      </c>
    </row>
    <row r="6753" spans="1:5" x14ac:dyDescent="0.25">
      <c r="A6753" s="439"/>
      <c r="B6753" s="449">
        <v>92395</v>
      </c>
      <c r="C6753" s="439" t="s">
        <v>4052</v>
      </c>
      <c r="D6753" s="449" t="s">
        <v>71</v>
      </c>
      <c r="E6753" s="451">
        <v>9.2799999999999994E-2</v>
      </c>
    </row>
    <row r="6754" spans="1:5" x14ac:dyDescent="0.25">
      <c r="A6754" s="439"/>
      <c r="B6754" s="449">
        <v>92393</v>
      </c>
      <c r="C6754" s="439" t="s">
        <v>4050</v>
      </c>
      <c r="D6754" s="449" t="s">
        <v>71</v>
      </c>
      <c r="E6754" s="451">
        <v>7.7899999999999997E-2</v>
      </c>
    </row>
    <row r="6755" spans="1:5" x14ac:dyDescent="0.25">
      <c r="A6755" s="439"/>
      <c r="B6755" s="449">
        <v>92394</v>
      </c>
      <c r="C6755" s="439" t="s">
        <v>4051</v>
      </c>
      <c r="D6755" s="449" t="s">
        <v>71</v>
      </c>
      <c r="E6755" s="451">
        <v>8.8599999999999998E-2</v>
      </c>
    </row>
    <row r="6756" spans="1:5" x14ac:dyDescent="0.25">
      <c r="A6756" s="439"/>
      <c r="B6756" s="449">
        <v>97115</v>
      </c>
      <c r="C6756" s="439" t="s">
        <v>4074</v>
      </c>
      <c r="D6756" s="449" t="s">
        <v>81</v>
      </c>
      <c r="E6756" s="451">
        <v>0.24909999999999999</v>
      </c>
    </row>
    <row r="6757" spans="1:5" x14ac:dyDescent="0.25">
      <c r="A6757" s="439"/>
      <c r="B6757" s="449">
        <v>97113</v>
      </c>
      <c r="C6757" s="439" t="s">
        <v>4072</v>
      </c>
      <c r="D6757" s="449" t="s">
        <v>71</v>
      </c>
      <c r="E6757" s="451">
        <v>0.1</v>
      </c>
    </row>
    <row r="6758" spans="1:5" x14ac:dyDescent="0.25">
      <c r="A6758" s="439"/>
      <c r="B6758" s="449">
        <v>97120</v>
      </c>
      <c r="C6758" s="439" t="s">
        <v>4079</v>
      </c>
      <c r="D6758" s="449" t="s">
        <v>81</v>
      </c>
      <c r="E6758" s="451">
        <v>0.15809999999999999</v>
      </c>
    </row>
    <row r="6759" spans="1:5" x14ac:dyDescent="0.25">
      <c r="A6759" s="439"/>
      <c r="B6759" s="449">
        <v>97116</v>
      </c>
      <c r="C6759" s="439" t="s">
        <v>4075</v>
      </c>
      <c r="D6759" s="449" t="s">
        <v>81</v>
      </c>
      <c r="E6759" s="451">
        <v>0.42580000000000001</v>
      </c>
    </row>
    <row r="6760" spans="1:5" x14ac:dyDescent="0.25">
      <c r="A6760" s="439"/>
      <c r="B6760" s="449">
        <v>97117</v>
      </c>
      <c r="C6760" s="439" t="s">
        <v>4076</v>
      </c>
      <c r="D6760" s="449" t="s">
        <v>81</v>
      </c>
      <c r="E6760" s="451">
        <v>0.31290000000000001</v>
      </c>
    </row>
    <row r="6761" spans="1:5" x14ac:dyDescent="0.25">
      <c r="A6761" s="439"/>
      <c r="B6761" s="449">
        <v>97118</v>
      </c>
      <c r="C6761" s="439" t="s">
        <v>4077</v>
      </c>
      <c r="D6761" s="449" t="s">
        <v>81</v>
      </c>
      <c r="E6761" s="451">
        <v>0.24160000000000001</v>
      </c>
    </row>
    <row r="6762" spans="1:5" x14ac:dyDescent="0.25">
      <c r="A6762" s="439"/>
      <c r="B6762" s="449">
        <v>97119</v>
      </c>
      <c r="C6762" s="439" t="s">
        <v>4078</v>
      </c>
      <c r="D6762" s="449" t="s">
        <v>81</v>
      </c>
      <c r="E6762" s="451">
        <v>0.16339999999999999</v>
      </c>
    </row>
    <row r="6763" spans="1:5" x14ac:dyDescent="0.25">
      <c r="A6763" s="439"/>
      <c r="B6763" s="449">
        <v>97114</v>
      </c>
      <c r="C6763" s="439" t="s">
        <v>4073</v>
      </c>
      <c r="D6763" s="449" t="s">
        <v>73</v>
      </c>
      <c r="E6763" s="451">
        <v>0.95</v>
      </c>
    </row>
    <row r="6764" spans="1:5" x14ac:dyDescent="0.25">
      <c r="A6764" s="439"/>
      <c r="B6764" s="449">
        <v>97111</v>
      </c>
      <c r="C6764" s="439" t="s">
        <v>4070</v>
      </c>
      <c r="D6764" s="449" t="s">
        <v>71</v>
      </c>
      <c r="E6764" s="451">
        <v>8.9599999999999999E-2</v>
      </c>
    </row>
    <row r="6765" spans="1:5" x14ac:dyDescent="0.25">
      <c r="A6765" s="439"/>
      <c r="B6765" s="449">
        <v>97112</v>
      </c>
      <c r="C6765" s="439" t="s">
        <v>4071</v>
      </c>
      <c r="D6765" s="449" t="s">
        <v>71</v>
      </c>
      <c r="E6765" s="451">
        <v>9.2299999999999993E-2</v>
      </c>
    </row>
    <row r="6766" spans="1:5" x14ac:dyDescent="0.25">
      <c r="A6766" s="439"/>
      <c r="B6766" s="449">
        <v>103904</v>
      </c>
      <c r="C6766" s="439" t="s">
        <v>4084</v>
      </c>
      <c r="D6766" s="449" t="s">
        <v>71</v>
      </c>
      <c r="E6766" s="451">
        <v>0.12659999999999999</v>
      </c>
    </row>
    <row r="6767" spans="1:5" x14ac:dyDescent="0.25">
      <c r="A6767" s="439"/>
      <c r="B6767" s="449">
        <v>103905</v>
      </c>
      <c r="C6767" s="439" t="s">
        <v>4085</v>
      </c>
      <c r="D6767" s="449" t="s">
        <v>71</v>
      </c>
      <c r="E6767" s="451">
        <v>0.1237</v>
      </c>
    </row>
    <row r="6768" spans="1:5" x14ac:dyDescent="0.25">
      <c r="A6768" s="439"/>
      <c r="B6768" s="449">
        <v>103907</v>
      </c>
      <c r="C6768" s="439" t="s">
        <v>4087</v>
      </c>
      <c r="D6768" s="449" t="s">
        <v>71</v>
      </c>
      <c r="E6768" s="451">
        <v>0.12039999999999999</v>
      </c>
    </row>
    <row r="6769" spans="1:5" x14ac:dyDescent="0.25">
      <c r="A6769" s="439"/>
      <c r="B6769" s="449">
        <v>103911</v>
      </c>
      <c r="C6769" s="439" t="s">
        <v>4090</v>
      </c>
      <c r="D6769" s="449" t="s">
        <v>71</v>
      </c>
      <c r="E6769" s="451">
        <v>9.8599999999999993E-2</v>
      </c>
    </row>
    <row r="6770" spans="1:5" x14ac:dyDescent="0.25">
      <c r="A6770" s="439"/>
      <c r="B6770" s="449">
        <v>97104</v>
      </c>
      <c r="C6770" s="439" t="s">
        <v>4064</v>
      </c>
      <c r="D6770" s="449" t="s">
        <v>71</v>
      </c>
      <c r="E6770" s="451">
        <v>0.123</v>
      </c>
    </row>
    <row r="6771" spans="1:5" x14ac:dyDescent="0.25">
      <c r="A6771" s="439"/>
      <c r="B6771" s="449">
        <v>103906</v>
      </c>
      <c r="C6771" s="439" t="s">
        <v>4086</v>
      </c>
      <c r="D6771" s="449" t="s">
        <v>71</v>
      </c>
      <c r="E6771" s="451">
        <v>0.13919999999999999</v>
      </c>
    </row>
    <row r="6772" spans="1:5" x14ac:dyDescent="0.25">
      <c r="A6772" s="439"/>
      <c r="B6772" s="449">
        <v>97105</v>
      </c>
      <c r="C6772" s="439" t="s">
        <v>4065</v>
      </c>
      <c r="D6772" s="449" t="s">
        <v>71</v>
      </c>
      <c r="E6772" s="451">
        <v>0.11650000000000001</v>
      </c>
    </row>
    <row r="6773" spans="1:5" x14ac:dyDescent="0.25">
      <c r="A6773" s="439"/>
      <c r="B6773" s="449">
        <v>97106</v>
      </c>
      <c r="C6773" s="439" t="s">
        <v>4066</v>
      </c>
      <c r="D6773" s="449" t="s">
        <v>71</v>
      </c>
      <c r="E6773" s="451">
        <v>0.1111</v>
      </c>
    </row>
    <row r="6774" spans="1:5" x14ac:dyDescent="0.25">
      <c r="A6774" s="439"/>
      <c r="B6774" s="449">
        <v>97107</v>
      </c>
      <c r="C6774" s="439" t="s">
        <v>4067</v>
      </c>
      <c r="D6774" s="449" t="s">
        <v>71</v>
      </c>
      <c r="E6774" s="451">
        <v>0.1033</v>
      </c>
    </row>
    <row r="6775" spans="1:5" x14ac:dyDescent="0.25">
      <c r="A6775" s="439"/>
      <c r="B6775" s="449">
        <v>97108</v>
      </c>
      <c r="C6775" s="439" t="s">
        <v>4068</v>
      </c>
      <c r="D6775" s="449" t="s">
        <v>71</v>
      </c>
      <c r="E6775" s="451">
        <v>9.5699999999999993E-2</v>
      </c>
    </row>
    <row r="6776" spans="1:5" x14ac:dyDescent="0.25">
      <c r="A6776" s="439"/>
      <c r="B6776" s="449">
        <v>97109</v>
      </c>
      <c r="C6776" s="439" t="s">
        <v>4069</v>
      </c>
      <c r="D6776" s="449" t="s">
        <v>71</v>
      </c>
      <c r="E6776" s="451">
        <v>9.4399999999999998E-2</v>
      </c>
    </row>
    <row r="6777" spans="1:5" x14ac:dyDescent="0.25">
      <c r="A6777" s="439"/>
      <c r="B6777" s="449">
        <v>103913</v>
      </c>
      <c r="C6777" s="439" t="s">
        <v>4092</v>
      </c>
      <c r="D6777" s="449" t="s">
        <v>71</v>
      </c>
      <c r="E6777" s="451">
        <v>0.1021</v>
      </c>
    </row>
    <row r="6778" spans="1:5" x14ac:dyDescent="0.25">
      <c r="A6778" s="439"/>
      <c r="B6778" s="449">
        <v>103914</v>
      </c>
      <c r="C6778" s="439" t="s">
        <v>4093</v>
      </c>
      <c r="D6778" s="449" t="s">
        <v>71</v>
      </c>
      <c r="E6778" s="451">
        <v>9.8299999999999998E-2</v>
      </c>
    </row>
    <row r="6779" spans="1:5" x14ac:dyDescent="0.25">
      <c r="A6779" s="439"/>
      <c r="B6779" s="449">
        <v>103915</v>
      </c>
      <c r="C6779" s="439" t="s">
        <v>4094</v>
      </c>
      <c r="D6779" s="449" t="s">
        <v>71</v>
      </c>
      <c r="E6779" s="451">
        <v>9.4700000000000006E-2</v>
      </c>
    </row>
    <row r="6780" spans="1:5" x14ac:dyDescent="0.25">
      <c r="A6780" s="439"/>
      <c r="B6780" s="449">
        <v>103916</v>
      </c>
      <c r="C6780" s="439" t="s">
        <v>4095</v>
      </c>
      <c r="D6780" s="449" t="s">
        <v>71</v>
      </c>
      <c r="E6780" s="451">
        <v>9.1999999999999998E-2</v>
      </c>
    </row>
    <row r="6781" spans="1:5" x14ac:dyDescent="0.25">
      <c r="A6781" s="439"/>
      <c r="B6781" s="449">
        <v>103917</v>
      </c>
      <c r="C6781" s="439" t="s">
        <v>4096</v>
      </c>
      <c r="D6781" s="449" t="s">
        <v>71</v>
      </c>
      <c r="E6781" s="451">
        <v>8.5999999999999993E-2</v>
      </c>
    </row>
    <row r="6782" spans="1:5" x14ac:dyDescent="0.25">
      <c r="A6782" s="439"/>
      <c r="B6782" s="449">
        <v>103918</v>
      </c>
      <c r="C6782" s="439" t="s">
        <v>4097</v>
      </c>
      <c r="D6782" s="449" t="s">
        <v>71</v>
      </c>
      <c r="E6782" s="451">
        <v>8.5099999999999995E-2</v>
      </c>
    </row>
    <row r="6783" spans="1:5" x14ac:dyDescent="0.25">
      <c r="A6783" s="439"/>
      <c r="B6783" s="449">
        <v>103908</v>
      </c>
      <c r="C6783" s="439" t="s">
        <v>4088</v>
      </c>
      <c r="D6783" s="449" t="s">
        <v>71</v>
      </c>
      <c r="E6783" s="451">
        <v>0.11459999999999999</v>
      </c>
    </row>
    <row r="6784" spans="1:5" x14ac:dyDescent="0.25">
      <c r="A6784" s="439"/>
      <c r="B6784" s="449">
        <v>103909</v>
      </c>
      <c r="C6784" s="439" t="s">
        <v>4089</v>
      </c>
      <c r="D6784" s="449" t="s">
        <v>71</v>
      </c>
      <c r="E6784" s="451">
        <v>0.1065</v>
      </c>
    </row>
    <row r="6785" spans="1:5" x14ac:dyDescent="0.25">
      <c r="A6785" s="439"/>
      <c r="B6785" s="449">
        <v>103912</v>
      </c>
      <c r="C6785" s="439" t="s">
        <v>4091</v>
      </c>
      <c r="D6785" s="449" t="s">
        <v>71</v>
      </c>
      <c r="E6785" s="451">
        <v>9.7199999999999995E-2</v>
      </c>
    </row>
    <row r="6786" spans="1:5" x14ac:dyDescent="0.25">
      <c r="A6786" s="439"/>
      <c r="B6786" s="449">
        <v>101979</v>
      </c>
      <c r="C6786" s="439" t="s">
        <v>4552</v>
      </c>
      <c r="D6786" s="449" t="s">
        <v>73</v>
      </c>
      <c r="E6786" s="451">
        <v>0.157</v>
      </c>
    </row>
    <row r="6787" spans="1:5" x14ac:dyDescent="0.25">
      <c r="A6787" s="439"/>
      <c r="B6787" s="449">
        <v>101966</v>
      </c>
      <c r="C6787" s="439" t="s">
        <v>4551</v>
      </c>
      <c r="D6787" s="449" t="s">
        <v>73</v>
      </c>
      <c r="E6787" s="451">
        <v>6.3500000000000001E-2</v>
      </c>
    </row>
    <row r="6788" spans="1:5" x14ac:dyDescent="0.25">
      <c r="A6788" s="439"/>
      <c r="B6788" s="449">
        <v>101965</v>
      </c>
      <c r="C6788" s="439" t="s">
        <v>10836</v>
      </c>
      <c r="D6788" s="449" t="s">
        <v>73</v>
      </c>
      <c r="E6788" s="451">
        <v>0.17810000000000001</v>
      </c>
    </row>
    <row r="6789" spans="1:5" x14ac:dyDescent="0.25">
      <c r="A6789" s="439"/>
      <c r="B6789" s="449">
        <v>92123</v>
      </c>
      <c r="C6789" s="439" t="s">
        <v>14935</v>
      </c>
      <c r="D6789" s="449" t="s">
        <v>84</v>
      </c>
      <c r="E6789" s="451">
        <v>0.43359999999999999</v>
      </c>
    </row>
    <row r="6790" spans="1:5" x14ac:dyDescent="0.25">
      <c r="A6790" s="439"/>
      <c r="B6790" s="449">
        <v>92122</v>
      </c>
      <c r="C6790" s="439" t="s">
        <v>14936</v>
      </c>
      <c r="D6790" s="449" t="s">
        <v>84</v>
      </c>
      <c r="E6790" s="451">
        <v>0.91639999999999999</v>
      </c>
    </row>
    <row r="6791" spans="1:5" x14ac:dyDescent="0.25">
      <c r="A6791" s="439"/>
      <c r="B6791" s="449">
        <v>88412</v>
      </c>
      <c r="C6791" s="439" t="s">
        <v>4103</v>
      </c>
      <c r="D6791" s="449" t="s">
        <v>71</v>
      </c>
      <c r="E6791" s="451">
        <v>0.30790000000000001</v>
      </c>
    </row>
    <row r="6792" spans="1:5" x14ac:dyDescent="0.25">
      <c r="A6792" s="439"/>
      <c r="B6792" s="449">
        <v>88411</v>
      </c>
      <c r="C6792" s="439" t="s">
        <v>4102</v>
      </c>
      <c r="D6792" s="449" t="s">
        <v>71</v>
      </c>
      <c r="E6792" s="451">
        <v>0.40379999999999999</v>
      </c>
    </row>
    <row r="6793" spans="1:5" x14ac:dyDescent="0.25">
      <c r="A6793" s="439"/>
      <c r="B6793" s="449">
        <v>88415</v>
      </c>
      <c r="C6793" s="439" t="s">
        <v>4106</v>
      </c>
      <c r="D6793" s="449" t="s">
        <v>71</v>
      </c>
      <c r="E6793" s="451">
        <v>0.43680000000000002</v>
      </c>
    </row>
    <row r="6794" spans="1:5" x14ac:dyDescent="0.25">
      <c r="A6794" s="439"/>
      <c r="B6794" s="449">
        <v>88413</v>
      </c>
      <c r="C6794" s="439" t="s">
        <v>4104</v>
      </c>
      <c r="D6794" s="449" t="s">
        <v>71</v>
      </c>
      <c r="E6794" s="451">
        <v>0.56299999999999994</v>
      </c>
    </row>
    <row r="6795" spans="1:5" x14ac:dyDescent="0.25">
      <c r="A6795" s="439"/>
      <c r="B6795" s="449">
        <v>88414</v>
      </c>
      <c r="C6795" s="439" t="s">
        <v>4105</v>
      </c>
      <c r="D6795" s="449" t="s">
        <v>71</v>
      </c>
      <c r="E6795" s="451">
        <v>0.54600000000000004</v>
      </c>
    </row>
    <row r="6796" spans="1:5" x14ac:dyDescent="0.25">
      <c r="A6796" s="439"/>
      <c r="B6796" s="449">
        <v>96131</v>
      </c>
      <c r="C6796" s="439" t="s">
        <v>4138</v>
      </c>
      <c r="D6796" s="449" t="s">
        <v>71</v>
      </c>
      <c r="E6796" s="451">
        <v>0.62329999999999997</v>
      </c>
    </row>
    <row r="6797" spans="1:5" x14ac:dyDescent="0.25">
      <c r="A6797" s="439"/>
      <c r="B6797" s="449">
        <v>96126</v>
      </c>
      <c r="C6797" s="439" t="s">
        <v>4133</v>
      </c>
      <c r="D6797" s="449" t="s">
        <v>71</v>
      </c>
      <c r="E6797" s="451">
        <v>0.67449999999999999</v>
      </c>
    </row>
    <row r="6798" spans="1:5" x14ac:dyDescent="0.25">
      <c r="A6798" s="439"/>
      <c r="B6798" s="449">
        <v>96132</v>
      </c>
      <c r="C6798" s="439" t="s">
        <v>4139</v>
      </c>
      <c r="D6798" s="449" t="s">
        <v>71</v>
      </c>
      <c r="E6798" s="451">
        <v>0.48430000000000001</v>
      </c>
    </row>
    <row r="6799" spans="1:5" x14ac:dyDescent="0.25">
      <c r="A6799" s="439"/>
      <c r="B6799" s="449">
        <v>96127</v>
      </c>
      <c r="C6799" s="439" t="s">
        <v>4134</v>
      </c>
      <c r="D6799" s="449" t="s">
        <v>71</v>
      </c>
      <c r="E6799" s="451">
        <v>0.54069999999999996</v>
      </c>
    </row>
    <row r="6800" spans="1:5" x14ac:dyDescent="0.25">
      <c r="A6800" s="439"/>
      <c r="B6800" s="449">
        <v>96135</v>
      </c>
      <c r="C6800" s="439" t="s">
        <v>4142</v>
      </c>
      <c r="D6800" s="449" t="s">
        <v>71</v>
      </c>
      <c r="E6800" s="451">
        <v>0.6583</v>
      </c>
    </row>
    <row r="6801" spans="1:5" x14ac:dyDescent="0.25">
      <c r="A6801" s="439"/>
      <c r="B6801" s="449">
        <v>96130</v>
      </c>
      <c r="C6801" s="439" t="s">
        <v>4137</v>
      </c>
      <c r="D6801" s="449" t="s">
        <v>71</v>
      </c>
      <c r="E6801" s="451">
        <v>0.70699999999999996</v>
      </c>
    </row>
    <row r="6802" spans="1:5" x14ac:dyDescent="0.25">
      <c r="A6802" s="439"/>
      <c r="B6802" s="449">
        <v>96133</v>
      </c>
      <c r="C6802" s="439" t="s">
        <v>4140</v>
      </c>
      <c r="D6802" s="449" t="s">
        <v>71</v>
      </c>
      <c r="E6802" s="451">
        <v>0.77449999999999997</v>
      </c>
    </row>
    <row r="6803" spans="1:5" x14ac:dyDescent="0.25">
      <c r="A6803" s="439"/>
      <c r="B6803" s="449">
        <v>96128</v>
      </c>
      <c r="C6803" s="439" t="s">
        <v>4135</v>
      </c>
      <c r="D6803" s="449" t="s">
        <v>71</v>
      </c>
      <c r="E6803" s="451">
        <v>0.8115</v>
      </c>
    </row>
    <row r="6804" spans="1:5" x14ac:dyDescent="0.25">
      <c r="A6804" s="439"/>
      <c r="B6804" s="449">
        <v>96134</v>
      </c>
      <c r="C6804" s="439" t="s">
        <v>4141</v>
      </c>
      <c r="D6804" s="449" t="s">
        <v>71</v>
      </c>
      <c r="E6804" s="451">
        <v>0.76449999999999996</v>
      </c>
    </row>
    <row r="6805" spans="1:5" x14ac:dyDescent="0.25">
      <c r="A6805" s="439"/>
      <c r="B6805" s="449">
        <v>96129</v>
      </c>
      <c r="C6805" s="439" t="s">
        <v>4136</v>
      </c>
      <c r="D6805" s="449" t="s">
        <v>71</v>
      </c>
      <c r="E6805" s="451">
        <v>0.80279999999999996</v>
      </c>
    </row>
    <row r="6806" spans="1:5" x14ac:dyDescent="0.25">
      <c r="A6806" s="439"/>
      <c r="B6806" s="449">
        <v>88432</v>
      </c>
      <c r="C6806" s="439" t="s">
        <v>4117</v>
      </c>
      <c r="D6806" s="449" t="s">
        <v>71</v>
      </c>
      <c r="E6806" s="451">
        <v>0.48130000000000001</v>
      </c>
    </row>
    <row r="6807" spans="1:5" x14ac:dyDescent="0.25">
      <c r="A6807" s="439"/>
      <c r="B6807" s="449">
        <v>88426</v>
      </c>
      <c r="C6807" s="439" t="s">
        <v>4113</v>
      </c>
      <c r="D6807" s="449" t="s">
        <v>71</v>
      </c>
      <c r="E6807" s="451">
        <v>0.20050000000000001</v>
      </c>
    </row>
    <row r="6808" spans="1:5" x14ac:dyDescent="0.25">
      <c r="A6808" s="439"/>
      <c r="B6808" s="449">
        <v>88417</v>
      </c>
      <c r="C6808" s="439" t="s">
        <v>4108</v>
      </c>
      <c r="D6808" s="449" t="s">
        <v>71</v>
      </c>
      <c r="E6808" s="451">
        <v>0.1231</v>
      </c>
    </row>
    <row r="6809" spans="1:5" x14ac:dyDescent="0.25">
      <c r="A6809" s="439"/>
      <c r="B6809" s="449">
        <v>88424</v>
      </c>
      <c r="C6809" s="439" t="s">
        <v>4112</v>
      </c>
      <c r="D6809" s="449" t="s">
        <v>71</v>
      </c>
      <c r="E6809" s="451">
        <v>0.3029</v>
      </c>
    </row>
    <row r="6810" spans="1:5" x14ac:dyDescent="0.25">
      <c r="A6810" s="439"/>
      <c r="B6810" s="449">
        <v>88416</v>
      </c>
      <c r="C6810" s="439" t="s">
        <v>4107</v>
      </c>
      <c r="D6810" s="449" t="s">
        <v>71</v>
      </c>
      <c r="E6810" s="451">
        <v>0.1963</v>
      </c>
    </row>
    <row r="6811" spans="1:5" x14ac:dyDescent="0.25">
      <c r="A6811" s="439"/>
      <c r="B6811" s="449">
        <v>88431</v>
      </c>
      <c r="C6811" s="439" t="s">
        <v>4116</v>
      </c>
      <c r="D6811" s="449" t="s">
        <v>71</v>
      </c>
      <c r="E6811" s="451">
        <v>0.33600000000000002</v>
      </c>
    </row>
    <row r="6812" spans="1:5" x14ac:dyDescent="0.25">
      <c r="A6812" s="439"/>
      <c r="B6812" s="449">
        <v>88423</v>
      </c>
      <c r="C6812" s="439" t="s">
        <v>4111</v>
      </c>
      <c r="D6812" s="449" t="s">
        <v>71</v>
      </c>
      <c r="E6812" s="451">
        <v>0.221</v>
      </c>
    </row>
    <row r="6813" spans="1:5" x14ac:dyDescent="0.25">
      <c r="A6813" s="439"/>
      <c r="B6813" s="449">
        <v>88428</v>
      </c>
      <c r="C6813" s="439" t="s">
        <v>4114</v>
      </c>
      <c r="D6813" s="449" t="s">
        <v>71</v>
      </c>
      <c r="E6813" s="451">
        <v>0.47220000000000001</v>
      </c>
    </row>
    <row r="6814" spans="1:5" x14ac:dyDescent="0.25">
      <c r="A6814" s="439"/>
      <c r="B6814" s="449">
        <v>88420</v>
      </c>
      <c r="C6814" s="439" t="s">
        <v>4109</v>
      </c>
      <c r="D6814" s="449" t="s">
        <v>71</v>
      </c>
      <c r="E6814" s="451">
        <v>0.33410000000000001</v>
      </c>
    </row>
    <row r="6815" spans="1:5" x14ac:dyDescent="0.25">
      <c r="A6815" s="439"/>
      <c r="B6815" s="449">
        <v>88429</v>
      </c>
      <c r="C6815" s="439" t="s">
        <v>4115</v>
      </c>
      <c r="D6815" s="449" t="s">
        <v>71</v>
      </c>
      <c r="E6815" s="451">
        <v>0.45810000000000001</v>
      </c>
    </row>
    <row r="6816" spans="1:5" x14ac:dyDescent="0.25">
      <c r="A6816" s="439"/>
      <c r="B6816" s="449">
        <v>88421</v>
      </c>
      <c r="C6816" s="439" t="s">
        <v>4110</v>
      </c>
      <c r="D6816" s="449" t="s">
        <v>71</v>
      </c>
      <c r="E6816" s="451">
        <v>0.32169999999999999</v>
      </c>
    </row>
    <row r="6817" spans="1:5" x14ac:dyDescent="0.25">
      <c r="A6817" s="439"/>
      <c r="B6817" s="449">
        <v>95622</v>
      </c>
      <c r="C6817" s="439" t="s">
        <v>4128</v>
      </c>
      <c r="D6817" s="449" t="s">
        <v>71</v>
      </c>
      <c r="E6817" s="451">
        <v>0.54520000000000002</v>
      </c>
    </row>
    <row r="6818" spans="1:5" x14ac:dyDescent="0.25">
      <c r="A6818" s="439"/>
      <c r="B6818" s="449">
        <v>95623</v>
      </c>
      <c r="C6818" s="439" t="s">
        <v>4129</v>
      </c>
      <c r="D6818" s="449" t="s">
        <v>71</v>
      </c>
      <c r="E6818" s="451">
        <v>0.40450000000000003</v>
      </c>
    </row>
    <row r="6819" spans="1:5" x14ac:dyDescent="0.25">
      <c r="A6819" s="439"/>
      <c r="B6819" s="449">
        <v>95626</v>
      </c>
      <c r="C6819" s="439" t="s">
        <v>4132</v>
      </c>
      <c r="D6819" s="449" t="s">
        <v>71</v>
      </c>
      <c r="E6819" s="451">
        <v>0.5827</v>
      </c>
    </row>
    <row r="6820" spans="1:5" x14ac:dyDescent="0.25">
      <c r="A6820" s="439"/>
      <c r="B6820" s="449">
        <v>95624</v>
      </c>
      <c r="C6820" s="439" t="s">
        <v>4130</v>
      </c>
      <c r="D6820" s="449" t="s">
        <v>71</v>
      </c>
      <c r="E6820" s="451">
        <v>0.71319999999999995</v>
      </c>
    </row>
    <row r="6821" spans="1:5" x14ac:dyDescent="0.25">
      <c r="A6821" s="439"/>
      <c r="B6821" s="449">
        <v>95625</v>
      </c>
      <c r="C6821" s="439" t="s">
        <v>4131</v>
      </c>
      <c r="D6821" s="449" t="s">
        <v>71</v>
      </c>
      <c r="E6821" s="451">
        <v>0.70199999999999996</v>
      </c>
    </row>
    <row r="6822" spans="1:5" x14ac:dyDescent="0.25">
      <c r="A6822" s="439"/>
      <c r="B6822" s="449">
        <v>88497</v>
      </c>
      <c r="C6822" s="439" t="s">
        <v>4125</v>
      </c>
      <c r="D6822" s="449" t="s">
        <v>71</v>
      </c>
      <c r="E6822" s="451">
        <v>0.69389999999999996</v>
      </c>
    </row>
    <row r="6823" spans="1:5" x14ac:dyDescent="0.25">
      <c r="A6823" s="439"/>
      <c r="B6823" s="449">
        <v>88495</v>
      </c>
      <c r="C6823" s="439" t="s">
        <v>4123</v>
      </c>
      <c r="D6823" s="449" t="s">
        <v>71</v>
      </c>
      <c r="E6823" s="451">
        <v>0.74019999999999997</v>
      </c>
    </row>
    <row r="6824" spans="1:5" x14ac:dyDescent="0.25">
      <c r="A6824" s="439"/>
      <c r="B6824" s="449">
        <v>88496</v>
      </c>
      <c r="C6824" s="439" t="s">
        <v>4124</v>
      </c>
      <c r="D6824" s="449" t="s">
        <v>71</v>
      </c>
      <c r="E6824" s="451">
        <v>0.82330000000000003</v>
      </c>
    </row>
    <row r="6825" spans="1:5" x14ac:dyDescent="0.25">
      <c r="A6825" s="439"/>
      <c r="B6825" s="449">
        <v>88494</v>
      </c>
      <c r="C6825" s="439" t="s">
        <v>4122</v>
      </c>
      <c r="D6825" s="449" t="s">
        <v>71</v>
      </c>
      <c r="E6825" s="451">
        <v>0.85419999999999996</v>
      </c>
    </row>
    <row r="6826" spans="1:5" x14ac:dyDescent="0.25">
      <c r="A6826" s="439"/>
      <c r="B6826" s="449">
        <v>88485</v>
      </c>
      <c r="C6826" s="439" t="s">
        <v>4119</v>
      </c>
      <c r="D6826" s="449" t="s">
        <v>71</v>
      </c>
      <c r="E6826" s="451">
        <v>0.64429999999999998</v>
      </c>
    </row>
    <row r="6827" spans="1:5" x14ac:dyDescent="0.25">
      <c r="A6827" s="439"/>
      <c r="B6827" s="449">
        <v>88484</v>
      </c>
      <c r="C6827" s="439" t="s">
        <v>4118</v>
      </c>
      <c r="D6827" s="449" t="s">
        <v>71</v>
      </c>
      <c r="E6827" s="451">
        <v>0.71599999999999997</v>
      </c>
    </row>
    <row r="6828" spans="1:5" x14ac:dyDescent="0.25">
      <c r="A6828" s="439"/>
      <c r="B6828" s="449">
        <v>104641</v>
      </c>
      <c r="C6828" s="439" t="s">
        <v>4145</v>
      </c>
      <c r="D6828" s="449" t="s">
        <v>71</v>
      </c>
      <c r="E6828" s="451">
        <v>0.62150000000000005</v>
      </c>
    </row>
    <row r="6829" spans="1:5" x14ac:dyDescent="0.25">
      <c r="A6829" s="439"/>
      <c r="B6829" s="449">
        <v>104639</v>
      </c>
      <c r="C6829" s="439" t="s">
        <v>4143</v>
      </c>
      <c r="D6829" s="449" t="s">
        <v>71</v>
      </c>
      <c r="E6829" s="451">
        <v>0.69569999999999999</v>
      </c>
    </row>
    <row r="6830" spans="1:5" x14ac:dyDescent="0.25">
      <c r="A6830" s="439"/>
      <c r="B6830" s="449">
        <v>88489</v>
      </c>
      <c r="C6830" s="439" t="s">
        <v>4121</v>
      </c>
      <c r="D6830" s="449" t="s">
        <v>71</v>
      </c>
      <c r="E6830" s="451">
        <v>0.44490000000000002</v>
      </c>
    </row>
    <row r="6831" spans="1:5" x14ac:dyDescent="0.25">
      <c r="A6831" s="439"/>
      <c r="B6831" s="449">
        <v>88488</v>
      </c>
      <c r="C6831" s="439" t="s">
        <v>4120</v>
      </c>
      <c r="D6831" s="449" t="s">
        <v>71</v>
      </c>
      <c r="E6831" s="451">
        <v>0.52749999999999997</v>
      </c>
    </row>
    <row r="6832" spans="1:5" x14ac:dyDescent="0.25">
      <c r="A6832" s="439"/>
      <c r="B6832" s="449">
        <v>104642</v>
      </c>
      <c r="C6832" s="439" t="s">
        <v>4146</v>
      </c>
      <c r="D6832" s="449" t="s">
        <v>71</v>
      </c>
      <c r="E6832" s="451">
        <v>0.54190000000000005</v>
      </c>
    </row>
    <row r="6833" spans="1:5" x14ac:dyDescent="0.25">
      <c r="A6833" s="439"/>
      <c r="B6833" s="449">
        <v>104640</v>
      </c>
      <c r="C6833" s="439" t="s">
        <v>4144</v>
      </c>
      <c r="D6833" s="449" t="s">
        <v>71</v>
      </c>
      <c r="E6833" s="451">
        <v>0.62229999999999996</v>
      </c>
    </row>
    <row r="6834" spans="1:5" x14ac:dyDescent="0.25">
      <c r="A6834" s="439"/>
      <c r="B6834" s="449">
        <v>95305</v>
      </c>
      <c r="C6834" s="439" t="s">
        <v>4126</v>
      </c>
      <c r="D6834" s="449" t="s">
        <v>71</v>
      </c>
      <c r="E6834" s="451">
        <v>0.39589999999999997</v>
      </c>
    </row>
    <row r="6835" spans="1:5" x14ac:dyDescent="0.25">
      <c r="A6835" s="439"/>
      <c r="B6835" s="449">
        <v>95306</v>
      </c>
      <c r="C6835" s="439" t="s">
        <v>4127</v>
      </c>
      <c r="D6835" s="449" t="s">
        <v>71</v>
      </c>
      <c r="E6835" s="451">
        <v>0.47699999999999998</v>
      </c>
    </row>
    <row r="6836" spans="1:5" x14ac:dyDescent="0.25">
      <c r="A6836" s="439"/>
      <c r="B6836" s="449">
        <v>102201</v>
      </c>
      <c r="C6836" s="439" t="s">
        <v>4151</v>
      </c>
      <c r="D6836" s="449" t="s">
        <v>71</v>
      </c>
      <c r="E6836" s="451">
        <v>0.64580000000000004</v>
      </c>
    </row>
    <row r="6837" spans="1:5" x14ac:dyDescent="0.25">
      <c r="A6837" s="439"/>
      <c r="B6837" s="449">
        <v>102200</v>
      </c>
      <c r="C6837" s="439" t="s">
        <v>4150</v>
      </c>
      <c r="D6837" s="449" t="s">
        <v>71</v>
      </c>
      <c r="E6837" s="451">
        <v>0.4672</v>
      </c>
    </row>
    <row r="6838" spans="1:5" x14ac:dyDescent="0.25">
      <c r="A6838" s="439"/>
      <c r="B6838" s="449">
        <v>102202</v>
      </c>
      <c r="C6838" s="439" t="s">
        <v>4152</v>
      </c>
      <c r="D6838" s="449" t="s">
        <v>71</v>
      </c>
      <c r="E6838" s="451">
        <v>0.1817</v>
      </c>
    </row>
    <row r="6839" spans="1:5" x14ac:dyDescent="0.25">
      <c r="A6839" s="439"/>
      <c r="B6839" s="449">
        <v>102193</v>
      </c>
      <c r="C6839" s="439" t="s">
        <v>4147</v>
      </c>
      <c r="D6839" s="449" t="s">
        <v>71</v>
      </c>
      <c r="E6839" s="451">
        <v>0.73180000000000001</v>
      </c>
    </row>
    <row r="6840" spans="1:5" x14ac:dyDescent="0.25">
      <c r="A6840" s="439"/>
      <c r="B6840" s="449">
        <v>102194</v>
      </c>
      <c r="C6840" s="439" t="s">
        <v>4148</v>
      </c>
      <c r="D6840" s="449" t="s">
        <v>71</v>
      </c>
      <c r="E6840" s="451">
        <v>0.91310000000000002</v>
      </c>
    </row>
    <row r="6841" spans="1:5" x14ac:dyDescent="0.25">
      <c r="A6841" s="439"/>
      <c r="B6841" s="449">
        <v>102197</v>
      </c>
      <c r="C6841" s="439" t="s">
        <v>4149</v>
      </c>
      <c r="D6841" s="449" t="s">
        <v>71</v>
      </c>
      <c r="E6841" s="451">
        <v>0.26900000000000002</v>
      </c>
    </row>
    <row r="6842" spans="1:5" x14ac:dyDescent="0.25">
      <c r="A6842" s="439"/>
      <c r="B6842" s="449">
        <v>102233</v>
      </c>
      <c r="C6842" s="439" t="s">
        <v>4174</v>
      </c>
      <c r="D6842" s="449" t="s">
        <v>71</v>
      </c>
      <c r="E6842" s="451">
        <v>0.57189999999999996</v>
      </c>
    </row>
    <row r="6843" spans="1:5" x14ac:dyDescent="0.25">
      <c r="A6843" s="439"/>
      <c r="B6843" s="449">
        <v>102234</v>
      </c>
      <c r="C6843" s="439" t="s">
        <v>4175</v>
      </c>
      <c r="D6843" s="449" t="s">
        <v>71</v>
      </c>
      <c r="E6843" s="451">
        <v>0.57220000000000004</v>
      </c>
    </row>
    <row r="6844" spans="1:5" x14ac:dyDescent="0.25">
      <c r="A6844" s="439"/>
      <c r="B6844" s="449">
        <v>102207</v>
      </c>
      <c r="C6844" s="439" t="s">
        <v>4156</v>
      </c>
      <c r="D6844" s="449" t="s">
        <v>71</v>
      </c>
      <c r="E6844" s="451">
        <v>0.629</v>
      </c>
    </row>
    <row r="6845" spans="1:5" x14ac:dyDescent="0.25">
      <c r="A6845" s="439"/>
      <c r="B6845" s="449">
        <v>102217</v>
      </c>
      <c r="C6845" s="439" t="s">
        <v>4163</v>
      </c>
      <c r="D6845" s="449" t="s">
        <v>71</v>
      </c>
      <c r="E6845" s="451">
        <v>0.62870000000000004</v>
      </c>
    </row>
    <row r="6846" spans="1:5" x14ac:dyDescent="0.25">
      <c r="A6846" s="439"/>
      <c r="B6846" s="449">
        <v>102227</v>
      </c>
      <c r="C6846" s="439" t="s">
        <v>4170</v>
      </c>
      <c r="D6846" s="449" t="s">
        <v>71</v>
      </c>
      <c r="E6846" s="451">
        <v>0.62829999999999997</v>
      </c>
    </row>
    <row r="6847" spans="1:5" x14ac:dyDescent="0.25">
      <c r="A6847" s="439"/>
      <c r="B6847" s="449">
        <v>102209</v>
      </c>
      <c r="C6847" s="439" t="s">
        <v>4158</v>
      </c>
      <c r="D6847" s="449" t="s">
        <v>71</v>
      </c>
      <c r="E6847" s="451">
        <v>0.64039999999999997</v>
      </c>
    </row>
    <row r="6848" spans="1:5" x14ac:dyDescent="0.25">
      <c r="A6848" s="439"/>
      <c r="B6848" s="449">
        <v>102219</v>
      </c>
      <c r="C6848" s="439" t="s">
        <v>4165</v>
      </c>
      <c r="D6848" s="449" t="s">
        <v>71</v>
      </c>
      <c r="E6848" s="451">
        <v>0.64</v>
      </c>
    </row>
    <row r="6849" spans="1:5" x14ac:dyDescent="0.25">
      <c r="A6849" s="439"/>
      <c r="B6849" s="449">
        <v>102229</v>
      </c>
      <c r="C6849" s="439" t="s">
        <v>4172</v>
      </c>
      <c r="D6849" s="449" t="s">
        <v>71</v>
      </c>
      <c r="E6849" s="451">
        <v>0.63990000000000002</v>
      </c>
    </row>
    <row r="6850" spans="1:5" x14ac:dyDescent="0.25">
      <c r="A6850" s="439"/>
      <c r="B6850" s="449">
        <v>102210</v>
      </c>
      <c r="C6850" s="439" t="s">
        <v>4159</v>
      </c>
      <c r="D6850" s="449" t="s">
        <v>71</v>
      </c>
      <c r="E6850" s="451">
        <v>0.67300000000000004</v>
      </c>
    </row>
    <row r="6851" spans="1:5" x14ac:dyDescent="0.25">
      <c r="A6851" s="439"/>
      <c r="B6851" s="449">
        <v>102220</v>
      </c>
      <c r="C6851" s="439" t="s">
        <v>4166</v>
      </c>
      <c r="D6851" s="449" t="s">
        <v>71</v>
      </c>
      <c r="E6851" s="451">
        <v>0.67259999999999998</v>
      </c>
    </row>
    <row r="6852" spans="1:5" x14ac:dyDescent="0.25">
      <c r="A6852" s="439"/>
      <c r="B6852" s="449">
        <v>102230</v>
      </c>
      <c r="C6852" s="439" t="s">
        <v>4173</v>
      </c>
      <c r="D6852" s="449" t="s">
        <v>71</v>
      </c>
      <c r="E6852" s="451">
        <v>0.67249999999999999</v>
      </c>
    </row>
    <row r="6853" spans="1:5" x14ac:dyDescent="0.25">
      <c r="A6853" s="439"/>
      <c r="B6853" s="449">
        <v>102208</v>
      </c>
      <c r="C6853" s="439" t="s">
        <v>4157</v>
      </c>
      <c r="D6853" s="449" t="s">
        <v>71</v>
      </c>
      <c r="E6853" s="451">
        <v>0.66200000000000003</v>
      </c>
    </row>
    <row r="6854" spans="1:5" x14ac:dyDescent="0.25">
      <c r="A6854" s="439"/>
      <c r="B6854" s="449">
        <v>102218</v>
      </c>
      <c r="C6854" s="439" t="s">
        <v>4164</v>
      </c>
      <c r="D6854" s="449" t="s">
        <v>71</v>
      </c>
      <c r="E6854" s="451">
        <v>0.66159999999999997</v>
      </c>
    </row>
    <row r="6855" spans="1:5" x14ac:dyDescent="0.25">
      <c r="A6855" s="439"/>
      <c r="B6855" s="449">
        <v>102228</v>
      </c>
      <c r="C6855" s="439" t="s">
        <v>4171</v>
      </c>
      <c r="D6855" s="449" t="s">
        <v>71</v>
      </c>
      <c r="E6855" s="451">
        <v>0.66100000000000003</v>
      </c>
    </row>
    <row r="6856" spans="1:5" x14ac:dyDescent="0.25">
      <c r="A6856" s="439"/>
      <c r="B6856" s="449">
        <v>102203</v>
      </c>
      <c r="C6856" s="439" t="s">
        <v>4153</v>
      </c>
      <c r="D6856" s="449" t="s">
        <v>71</v>
      </c>
      <c r="E6856" s="451">
        <v>0.64180000000000004</v>
      </c>
    </row>
    <row r="6857" spans="1:5" x14ac:dyDescent="0.25">
      <c r="A6857" s="439"/>
      <c r="B6857" s="449">
        <v>102213</v>
      </c>
      <c r="C6857" s="439" t="s">
        <v>4160</v>
      </c>
      <c r="D6857" s="449" t="s">
        <v>71</v>
      </c>
      <c r="E6857" s="451">
        <v>0.64159999999999995</v>
      </c>
    </row>
    <row r="6858" spans="1:5" x14ac:dyDescent="0.25">
      <c r="A6858" s="439"/>
      <c r="B6858" s="449">
        <v>102223</v>
      </c>
      <c r="C6858" s="439" t="s">
        <v>4167</v>
      </c>
      <c r="D6858" s="449" t="s">
        <v>71</v>
      </c>
      <c r="E6858" s="451">
        <v>0.64149999999999996</v>
      </c>
    </row>
    <row r="6859" spans="1:5" x14ac:dyDescent="0.25">
      <c r="A6859" s="439"/>
      <c r="B6859" s="449">
        <v>102204</v>
      </c>
      <c r="C6859" s="439" t="s">
        <v>4154</v>
      </c>
      <c r="D6859" s="449" t="s">
        <v>71</v>
      </c>
      <c r="E6859" s="451">
        <v>0.62080000000000002</v>
      </c>
    </row>
    <row r="6860" spans="1:5" x14ac:dyDescent="0.25">
      <c r="A6860" s="439"/>
      <c r="B6860" s="449">
        <v>102214</v>
      </c>
      <c r="C6860" s="439" t="s">
        <v>4161</v>
      </c>
      <c r="D6860" s="449" t="s">
        <v>71</v>
      </c>
      <c r="E6860" s="451">
        <v>0.621</v>
      </c>
    </row>
    <row r="6861" spans="1:5" x14ac:dyDescent="0.25">
      <c r="A6861" s="439"/>
      <c r="B6861" s="449">
        <v>102224</v>
      </c>
      <c r="C6861" s="439" t="s">
        <v>4168</v>
      </c>
      <c r="D6861" s="449" t="s">
        <v>71</v>
      </c>
      <c r="E6861" s="451">
        <v>0.62109999999999999</v>
      </c>
    </row>
    <row r="6862" spans="1:5" x14ac:dyDescent="0.25">
      <c r="A6862" s="439"/>
      <c r="B6862" s="449">
        <v>102205</v>
      </c>
      <c r="C6862" s="439" t="s">
        <v>4155</v>
      </c>
      <c r="D6862" s="449" t="s">
        <v>71</v>
      </c>
      <c r="E6862" s="451">
        <v>0.69159999999999999</v>
      </c>
    </row>
    <row r="6863" spans="1:5" x14ac:dyDescent="0.25">
      <c r="A6863" s="439"/>
      <c r="B6863" s="449">
        <v>102215</v>
      </c>
      <c r="C6863" s="439" t="s">
        <v>4162</v>
      </c>
      <c r="D6863" s="449" t="s">
        <v>71</v>
      </c>
      <c r="E6863" s="451">
        <v>0.69169999999999998</v>
      </c>
    </row>
    <row r="6864" spans="1:5" x14ac:dyDescent="0.25">
      <c r="A6864" s="439"/>
      <c r="B6864" s="449">
        <v>102225</v>
      </c>
      <c r="C6864" s="439" t="s">
        <v>4169</v>
      </c>
      <c r="D6864" s="449" t="s">
        <v>71</v>
      </c>
      <c r="E6864" s="451">
        <v>0.69169999999999998</v>
      </c>
    </row>
    <row r="6865" spans="1:5" x14ac:dyDescent="0.25">
      <c r="A6865" s="439"/>
      <c r="B6865" s="449">
        <v>100718</v>
      </c>
      <c r="C6865" s="439" t="s">
        <v>4178</v>
      </c>
      <c r="D6865" s="449" t="s">
        <v>73</v>
      </c>
      <c r="E6865" s="451">
        <v>0.82550000000000001</v>
      </c>
    </row>
    <row r="6866" spans="1:5" x14ac:dyDescent="0.25">
      <c r="A6866" s="439"/>
      <c r="B6866" s="449">
        <v>100716</v>
      </c>
      <c r="C6866" s="439" t="s">
        <v>4176</v>
      </c>
      <c r="D6866" s="449" t="s">
        <v>71</v>
      </c>
      <c r="E6866" s="451">
        <v>0.1812</v>
      </c>
    </row>
    <row r="6867" spans="1:5" x14ac:dyDescent="0.25">
      <c r="A6867" s="439"/>
      <c r="B6867" s="449">
        <v>100717</v>
      </c>
      <c r="C6867" s="439" t="s">
        <v>4177</v>
      </c>
      <c r="D6867" s="449" t="s">
        <v>71</v>
      </c>
      <c r="E6867" s="451">
        <v>0.87009999999999998</v>
      </c>
    </row>
    <row r="6868" spans="1:5" x14ac:dyDescent="0.25">
      <c r="A6868" s="439"/>
      <c r="B6868" s="449">
        <v>100754</v>
      </c>
      <c r="C6868" s="439" t="s">
        <v>4208</v>
      </c>
      <c r="D6868" s="449" t="s">
        <v>71</v>
      </c>
      <c r="E6868" s="451">
        <v>0.88560000000000005</v>
      </c>
    </row>
    <row r="6869" spans="1:5" x14ac:dyDescent="0.25">
      <c r="A6869" s="439"/>
      <c r="B6869" s="449">
        <v>100736</v>
      </c>
      <c r="C6869" s="439" t="s">
        <v>4194</v>
      </c>
      <c r="D6869" s="449" t="s">
        <v>71</v>
      </c>
      <c r="E6869" s="451">
        <v>0.88580000000000003</v>
      </c>
    </row>
    <row r="6870" spans="1:5" x14ac:dyDescent="0.25">
      <c r="A6870" s="439"/>
      <c r="B6870" s="449">
        <v>100753</v>
      </c>
      <c r="C6870" s="439" t="s">
        <v>4207</v>
      </c>
      <c r="D6870" s="449" t="s">
        <v>71</v>
      </c>
      <c r="E6870" s="451">
        <v>0.78039999999999998</v>
      </c>
    </row>
    <row r="6871" spans="1:5" x14ac:dyDescent="0.25">
      <c r="A6871" s="439"/>
      <c r="B6871" s="449">
        <v>100735</v>
      </c>
      <c r="C6871" s="439" t="s">
        <v>4193</v>
      </c>
      <c r="D6871" s="449" t="s">
        <v>71</v>
      </c>
      <c r="E6871" s="451">
        <v>0.78039999999999998</v>
      </c>
    </row>
    <row r="6872" spans="1:5" x14ac:dyDescent="0.25">
      <c r="A6872" s="439"/>
      <c r="B6872" s="449">
        <v>100734</v>
      </c>
      <c r="C6872" s="439" t="s">
        <v>4192</v>
      </c>
      <c r="D6872" s="449" t="s">
        <v>71</v>
      </c>
      <c r="E6872" s="451">
        <v>0.85519999999999996</v>
      </c>
    </row>
    <row r="6873" spans="1:5" x14ac:dyDescent="0.25">
      <c r="A6873" s="439"/>
      <c r="B6873" s="449">
        <v>100733</v>
      </c>
      <c r="C6873" s="439" t="s">
        <v>4191</v>
      </c>
      <c r="D6873" s="449" t="s">
        <v>71</v>
      </c>
      <c r="E6873" s="451">
        <v>0.74570000000000003</v>
      </c>
    </row>
    <row r="6874" spans="1:5" x14ac:dyDescent="0.25">
      <c r="A6874" s="439"/>
      <c r="B6874" s="449">
        <v>100740</v>
      </c>
      <c r="C6874" s="439" t="s">
        <v>4196</v>
      </c>
      <c r="D6874" s="449" t="s">
        <v>71</v>
      </c>
      <c r="E6874" s="451">
        <v>0.53149999999999997</v>
      </c>
    </row>
    <row r="6875" spans="1:5" x14ac:dyDescent="0.25">
      <c r="A6875" s="439"/>
      <c r="B6875" s="449">
        <v>100758</v>
      </c>
      <c r="C6875" s="439" t="s">
        <v>4210</v>
      </c>
      <c r="D6875" s="449" t="s">
        <v>71</v>
      </c>
      <c r="E6875" s="451">
        <v>0.7772</v>
      </c>
    </row>
    <row r="6876" spans="1:5" x14ac:dyDescent="0.25">
      <c r="A6876" s="439"/>
      <c r="B6876" s="449">
        <v>100742</v>
      </c>
      <c r="C6876" s="439" t="s">
        <v>4198</v>
      </c>
      <c r="D6876" s="449" t="s">
        <v>71</v>
      </c>
      <c r="E6876" s="451">
        <v>0.77759999999999996</v>
      </c>
    </row>
    <row r="6877" spans="1:5" x14ac:dyDescent="0.25">
      <c r="A6877" s="439"/>
      <c r="B6877" s="449">
        <v>100739</v>
      </c>
      <c r="C6877" s="439" t="s">
        <v>4195</v>
      </c>
      <c r="D6877" s="449" t="s">
        <v>71</v>
      </c>
      <c r="E6877" s="451">
        <v>0.16089999999999999</v>
      </c>
    </row>
    <row r="6878" spans="1:5" x14ac:dyDescent="0.25">
      <c r="A6878" s="439"/>
      <c r="B6878" s="449">
        <v>100757</v>
      </c>
      <c r="C6878" s="439" t="s">
        <v>4209</v>
      </c>
      <c r="D6878" s="449" t="s">
        <v>71</v>
      </c>
      <c r="E6878" s="451">
        <v>0.6</v>
      </c>
    </row>
    <row r="6879" spans="1:5" x14ac:dyDescent="0.25">
      <c r="A6879" s="439"/>
      <c r="B6879" s="449">
        <v>100741</v>
      </c>
      <c r="C6879" s="439" t="s">
        <v>4197</v>
      </c>
      <c r="D6879" s="449" t="s">
        <v>71</v>
      </c>
      <c r="E6879" s="451">
        <v>0.6</v>
      </c>
    </row>
    <row r="6880" spans="1:5" x14ac:dyDescent="0.25">
      <c r="A6880" s="439"/>
      <c r="B6880" s="449">
        <v>100744</v>
      </c>
      <c r="C6880" s="439" t="s">
        <v>4199</v>
      </c>
      <c r="D6880" s="449" t="s">
        <v>71</v>
      </c>
      <c r="E6880" s="451">
        <v>0.53910000000000002</v>
      </c>
    </row>
    <row r="6881" spans="1:5" x14ac:dyDescent="0.25">
      <c r="A6881" s="439"/>
      <c r="B6881" s="449">
        <v>100760</v>
      </c>
      <c r="C6881" s="439" t="s">
        <v>4212</v>
      </c>
      <c r="D6881" s="449" t="s">
        <v>71</v>
      </c>
      <c r="E6881" s="451">
        <v>0.78249999999999997</v>
      </c>
    </row>
    <row r="6882" spans="1:5" x14ac:dyDescent="0.25">
      <c r="A6882" s="439"/>
      <c r="B6882" s="449">
        <v>100746</v>
      </c>
      <c r="C6882" s="439" t="s">
        <v>4200</v>
      </c>
      <c r="D6882" s="449" t="s">
        <v>71</v>
      </c>
      <c r="E6882" s="451">
        <v>0.78269999999999995</v>
      </c>
    </row>
    <row r="6883" spans="1:5" x14ac:dyDescent="0.25">
      <c r="A6883" s="439"/>
      <c r="B6883" s="449">
        <v>100743</v>
      </c>
      <c r="C6883" s="439" t="s">
        <v>13183</v>
      </c>
      <c r="D6883" s="449" t="s">
        <v>71</v>
      </c>
      <c r="E6883" s="451">
        <v>0.1646</v>
      </c>
    </row>
    <row r="6884" spans="1:5" x14ac:dyDescent="0.25">
      <c r="A6884" s="439"/>
      <c r="B6884" s="449">
        <v>100759</v>
      </c>
      <c r="C6884" s="439" t="s">
        <v>4211</v>
      </c>
      <c r="D6884" s="449" t="s">
        <v>71</v>
      </c>
      <c r="E6884" s="451">
        <v>0.60660000000000003</v>
      </c>
    </row>
    <row r="6885" spans="1:5" x14ac:dyDescent="0.25">
      <c r="A6885" s="439"/>
      <c r="B6885" s="449">
        <v>100745</v>
      </c>
      <c r="C6885" s="439" t="s">
        <v>13184</v>
      </c>
      <c r="D6885" s="449" t="s">
        <v>71</v>
      </c>
      <c r="E6885" s="451">
        <v>0.60670000000000002</v>
      </c>
    </row>
    <row r="6886" spans="1:5" x14ac:dyDescent="0.25">
      <c r="A6886" s="439"/>
      <c r="B6886" s="449">
        <v>100748</v>
      </c>
      <c r="C6886" s="439" t="s">
        <v>4202</v>
      </c>
      <c r="D6886" s="449" t="s">
        <v>71</v>
      </c>
      <c r="E6886" s="451">
        <v>0.53600000000000003</v>
      </c>
    </row>
    <row r="6887" spans="1:5" x14ac:dyDescent="0.25">
      <c r="A6887" s="439"/>
      <c r="B6887" s="449">
        <v>100762</v>
      </c>
      <c r="C6887" s="439" t="s">
        <v>4214</v>
      </c>
      <c r="D6887" s="449" t="s">
        <v>71</v>
      </c>
      <c r="E6887" s="451">
        <v>0.78029999999999999</v>
      </c>
    </row>
    <row r="6888" spans="1:5" x14ac:dyDescent="0.25">
      <c r="A6888" s="439"/>
      <c r="B6888" s="449">
        <v>100750</v>
      </c>
      <c r="C6888" s="439" t="s">
        <v>4204</v>
      </c>
      <c r="D6888" s="449" t="s">
        <v>71</v>
      </c>
      <c r="E6888" s="451">
        <v>0.78059999999999996</v>
      </c>
    </row>
    <row r="6889" spans="1:5" x14ac:dyDescent="0.25">
      <c r="A6889" s="439"/>
      <c r="B6889" s="449">
        <v>100747</v>
      </c>
      <c r="C6889" s="439" t="s">
        <v>4201</v>
      </c>
      <c r="D6889" s="449" t="s">
        <v>71</v>
      </c>
      <c r="E6889" s="451">
        <v>0.16309999999999999</v>
      </c>
    </row>
    <row r="6890" spans="1:5" x14ac:dyDescent="0.25">
      <c r="A6890" s="439"/>
      <c r="B6890" s="449">
        <v>100761</v>
      </c>
      <c r="C6890" s="439" t="s">
        <v>4213</v>
      </c>
      <c r="D6890" s="449" t="s">
        <v>71</v>
      </c>
      <c r="E6890" s="451">
        <v>0.60389999999999999</v>
      </c>
    </row>
    <row r="6891" spans="1:5" x14ac:dyDescent="0.25">
      <c r="A6891" s="439"/>
      <c r="B6891" s="449">
        <v>100749</v>
      </c>
      <c r="C6891" s="439" t="s">
        <v>4203</v>
      </c>
      <c r="D6891" s="449" t="s">
        <v>71</v>
      </c>
      <c r="E6891" s="451">
        <v>0.60389999999999999</v>
      </c>
    </row>
    <row r="6892" spans="1:5" x14ac:dyDescent="0.25">
      <c r="A6892" s="439"/>
      <c r="B6892" s="449">
        <v>100720</v>
      </c>
      <c r="C6892" s="439" t="s">
        <v>4180</v>
      </c>
      <c r="D6892" s="449" t="s">
        <v>71</v>
      </c>
      <c r="E6892" s="451">
        <v>0.56030000000000002</v>
      </c>
    </row>
    <row r="6893" spans="1:5" x14ac:dyDescent="0.25">
      <c r="A6893" s="439"/>
      <c r="B6893" s="449">
        <v>100722</v>
      </c>
      <c r="C6893" s="439" t="s">
        <v>4182</v>
      </c>
      <c r="D6893" s="449" t="s">
        <v>71</v>
      </c>
      <c r="E6893" s="451">
        <v>0.79530000000000001</v>
      </c>
    </row>
    <row r="6894" spans="1:5" x14ac:dyDescent="0.25">
      <c r="A6894" s="439"/>
      <c r="B6894" s="449">
        <v>100719</v>
      </c>
      <c r="C6894" s="439" t="s">
        <v>4179</v>
      </c>
      <c r="D6894" s="449" t="s">
        <v>71</v>
      </c>
      <c r="E6894" s="451">
        <v>0.15840000000000001</v>
      </c>
    </row>
    <row r="6895" spans="1:5" x14ac:dyDescent="0.25">
      <c r="A6895" s="439"/>
      <c r="B6895" s="449">
        <v>100721</v>
      </c>
      <c r="C6895" s="439" t="s">
        <v>4181</v>
      </c>
      <c r="D6895" s="449" t="s">
        <v>71</v>
      </c>
      <c r="E6895" s="451">
        <v>0.59099999999999997</v>
      </c>
    </row>
    <row r="6896" spans="1:5" x14ac:dyDescent="0.25">
      <c r="A6896" s="439"/>
      <c r="B6896" s="449">
        <v>100724</v>
      </c>
      <c r="C6896" s="439" t="s">
        <v>4184</v>
      </c>
      <c r="D6896" s="449" t="s">
        <v>71</v>
      </c>
      <c r="E6896" s="451">
        <v>0.4279</v>
      </c>
    </row>
    <row r="6897" spans="1:5" x14ac:dyDescent="0.25">
      <c r="A6897" s="439"/>
      <c r="B6897" s="449">
        <v>100726</v>
      </c>
      <c r="C6897" s="439" t="s">
        <v>4186</v>
      </c>
      <c r="D6897" s="449" t="s">
        <v>71</v>
      </c>
      <c r="E6897" s="451">
        <v>0.70109999999999995</v>
      </c>
    </row>
    <row r="6898" spans="1:5" x14ac:dyDescent="0.25">
      <c r="A6898" s="439"/>
      <c r="B6898" s="449">
        <v>100723</v>
      </c>
      <c r="C6898" s="439" t="s">
        <v>4183</v>
      </c>
      <c r="D6898" s="449" t="s">
        <v>71</v>
      </c>
      <c r="E6898" s="451">
        <v>0.14749999999999999</v>
      </c>
    </row>
    <row r="6899" spans="1:5" x14ac:dyDescent="0.25">
      <c r="A6899" s="439"/>
      <c r="B6899" s="449">
        <v>100725</v>
      </c>
      <c r="C6899" s="439" t="s">
        <v>4185</v>
      </c>
      <c r="D6899" s="449" t="s">
        <v>71</v>
      </c>
      <c r="E6899" s="451">
        <v>0.58460000000000001</v>
      </c>
    </row>
    <row r="6900" spans="1:5" x14ac:dyDescent="0.25">
      <c r="A6900" s="439"/>
      <c r="B6900" s="449">
        <v>100752</v>
      </c>
      <c r="C6900" s="439" t="s">
        <v>4206</v>
      </c>
      <c r="D6900" s="449" t="s">
        <v>71</v>
      </c>
      <c r="E6900" s="451">
        <v>0.25119999999999998</v>
      </c>
    </row>
    <row r="6901" spans="1:5" x14ac:dyDescent="0.25">
      <c r="A6901" s="439"/>
      <c r="B6901" s="449">
        <v>100730</v>
      </c>
      <c r="C6901" s="439" t="s">
        <v>4190</v>
      </c>
      <c r="D6901" s="449" t="s">
        <v>71</v>
      </c>
      <c r="E6901" s="451">
        <v>0.251</v>
      </c>
    </row>
    <row r="6902" spans="1:5" x14ac:dyDescent="0.25">
      <c r="A6902" s="439"/>
      <c r="B6902" s="449">
        <v>100751</v>
      </c>
      <c r="C6902" s="439" t="s">
        <v>4205</v>
      </c>
      <c r="D6902" s="449" t="s">
        <v>71</v>
      </c>
      <c r="E6902" s="451">
        <v>8.5500000000000007E-2</v>
      </c>
    </row>
    <row r="6903" spans="1:5" x14ac:dyDescent="0.25">
      <c r="A6903" s="439"/>
      <c r="B6903" s="449">
        <v>100729</v>
      </c>
      <c r="C6903" s="439" t="s">
        <v>4189</v>
      </c>
      <c r="D6903" s="449" t="s">
        <v>71</v>
      </c>
      <c r="E6903" s="451">
        <v>8.5300000000000001E-2</v>
      </c>
    </row>
    <row r="6904" spans="1:5" x14ac:dyDescent="0.25">
      <c r="A6904" s="439"/>
      <c r="B6904" s="449">
        <v>100728</v>
      </c>
      <c r="C6904" s="439" t="s">
        <v>4188</v>
      </c>
      <c r="D6904" s="449" t="s">
        <v>71</v>
      </c>
      <c r="E6904" s="451">
        <v>0.2475</v>
      </c>
    </row>
    <row r="6905" spans="1:5" x14ac:dyDescent="0.25">
      <c r="A6905" s="439"/>
      <c r="B6905" s="449">
        <v>100727</v>
      </c>
      <c r="C6905" s="439" t="s">
        <v>4187</v>
      </c>
      <c r="D6905" s="449" t="s">
        <v>71</v>
      </c>
      <c r="E6905" s="451">
        <v>6.4899999999999999E-2</v>
      </c>
    </row>
    <row r="6906" spans="1:5" x14ac:dyDescent="0.25">
      <c r="A6906" s="439"/>
      <c r="B6906" s="449">
        <v>102499</v>
      </c>
      <c r="C6906" s="439" t="s">
        <v>4223</v>
      </c>
      <c r="D6906" s="449" t="s">
        <v>71</v>
      </c>
      <c r="E6906" s="451">
        <v>0.43269999999999997</v>
      </c>
    </row>
    <row r="6907" spans="1:5" x14ac:dyDescent="0.25">
      <c r="A6907" s="439"/>
      <c r="B6907" s="449">
        <v>102505</v>
      </c>
      <c r="C6907" s="439" t="s">
        <v>4226</v>
      </c>
      <c r="D6907" s="449" t="s">
        <v>73</v>
      </c>
      <c r="E6907" s="451">
        <v>0.88339999999999996</v>
      </c>
    </row>
    <row r="6908" spans="1:5" x14ac:dyDescent="0.25">
      <c r="A6908" s="439"/>
      <c r="B6908" s="449">
        <v>102504</v>
      </c>
      <c r="C6908" s="439" t="s">
        <v>4225</v>
      </c>
      <c r="D6908" s="449" t="s">
        <v>73</v>
      </c>
      <c r="E6908" s="451">
        <v>0.90539999999999998</v>
      </c>
    </row>
    <row r="6909" spans="1:5" x14ac:dyDescent="0.25">
      <c r="A6909" s="439"/>
      <c r="B6909" s="449">
        <v>102506</v>
      </c>
      <c r="C6909" s="439" t="s">
        <v>4227</v>
      </c>
      <c r="D6909" s="449" t="s">
        <v>73</v>
      </c>
      <c r="E6909" s="451">
        <v>0.82130000000000003</v>
      </c>
    </row>
    <row r="6910" spans="1:5" x14ac:dyDescent="0.25">
      <c r="A6910" s="439"/>
      <c r="B6910" s="449">
        <v>102500</v>
      </c>
      <c r="C6910" s="439" t="s">
        <v>4224</v>
      </c>
      <c r="D6910" s="449" t="s">
        <v>73</v>
      </c>
      <c r="E6910" s="451">
        <v>0.68969999999999998</v>
      </c>
    </row>
    <row r="6911" spans="1:5" x14ac:dyDescent="0.25">
      <c r="A6911" s="439"/>
      <c r="B6911" s="449">
        <v>102507</v>
      </c>
      <c r="C6911" s="439" t="s">
        <v>4228</v>
      </c>
      <c r="D6911" s="449" t="s">
        <v>73</v>
      </c>
      <c r="E6911" s="451">
        <v>0.4768</v>
      </c>
    </row>
    <row r="6912" spans="1:5" x14ac:dyDescent="0.25">
      <c r="A6912" s="439"/>
      <c r="B6912" s="449">
        <v>102512</v>
      </c>
      <c r="C6912" s="439" t="s">
        <v>13185</v>
      </c>
      <c r="D6912" s="449" t="s">
        <v>73</v>
      </c>
      <c r="E6912" s="451">
        <v>0.39019999999999999</v>
      </c>
    </row>
    <row r="6913" spans="1:5" x14ac:dyDescent="0.25">
      <c r="A6913" s="439"/>
      <c r="B6913" s="449">
        <v>102501</v>
      </c>
      <c r="C6913" s="439" t="s">
        <v>13186</v>
      </c>
      <c r="D6913" s="449" t="s">
        <v>71</v>
      </c>
      <c r="E6913" s="451">
        <v>0.6371</v>
      </c>
    </row>
    <row r="6914" spans="1:5" x14ac:dyDescent="0.25">
      <c r="A6914" s="439"/>
      <c r="B6914" s="449">
        <v>102508</v>
      </c>
      <c r="C6914" s="439" t="s">
        <v>13187</v>
      </c>
      <c r="D6914" s="449" t="s">
        <v>71</v>
      </c>
      <c r="E6914" s="451">
        <v>0.35160000000000002</v>
      </c>
    </row>
    <row r="6915" spans="1:5" x14ac:dyDescent="0.25">
      <c r="A6915" s="439"/>
      <c r="B6915" s="449">
        <v>102509</v>
      </c>
      <c r="C6915" s="439" t="s">
        <v>4229</v>
      </c>
      <c r="D6915" s="449" t="s">
        <v>71</v>
      </c>
      <c r="E6915" s="451">
        <v>0.49149999999999999</v>
      </c>
    </row>
    <row r="6916" spans="1:5" x14ac:dyDescent="0.25">
      <c r="A6916" s="439"/>
      <c r="B6916" s="449">
        <v>102498</v>
      </c>
      <c r="C6916" s="439" t="s">
        <v>4222</v>
      </c>
      <c r="D6916" s="449" t="s">
        <v>73</v>
      </c>
      <c r="E6916" s="451">
        <v>0.88019999999999998</v>
      </c>
    </row>
    <row r="6917" spans="1:5" x14ac:dyDescent="0.25">
      <c r="A6917" s="439"/>
      <c r="B6917" s="449">
        <v>102491</v>
      </c>
      <c r="C6917" s="439" t="s">
        <v>4217</v>
      </c>
      <c r="D6917" s="449" t="s">
        <v>71</v>
      </c>
      <c r="E6917" s="451">
        <v>0.49659999999999999</v>
      </c>
    </row>
    <row r="6918" spans="1:5" x14ac:dyDescent="0.25">
      <c r="A6918" s="439"/>
      <c r="B6918" s="449">
        <v>102492</v>
      </c>
      <c r="C6918" s="439" t="s">
        <v>4218</v>
      </c>
      <c r="D6918" s="449" t="s">
        <v>71</v>
      </c>
      <c r="E6918" s="451">
        <v>0.51790000000000003</v>
      </c>
    </row>
    <row r="6919" spans="1:5" x14ac:dyDescent="0.25">
      <c r="A6919" s="439"/>
      <c r="B6919" s="449">
        <v>102494</v>
      </c>
      <c r="C6919" s="439" t="s">
        <v>4219</v>
      </c>
      <c r="D6919" s="449" t="s">
        <v>71</v>
      </c>
      <c r="E6919" s="451">
        <v>0.15920000000000001</v>
      </c>
    </row>
    <row r="6920" spans="1:5" x14ac:dyDescent="0.25">
      <c r="A6920" s="439"/>
      <c r="B6920" s="449">
        <v>102496</v>
      </c>
      <c r="C6920" s="439" t="s">
        <v>4220</v>
      </c>
      <c r="D6920" s="449" t="s">
        <v>73</v>
      </c>
      <c r="E6920" s="451">
        <v>0.35920000000000002</v>
      </c>
    </row>
    <row r="6921" spans="1:5" x14ac:dyDescent="0.25">
      <c r="A6921" s="439"/>
      <c r="B6921" s="449">
        <v>102497</v>
      </c>
      <c r="C6921" s="439" t="s">
        <v>4221</v>
      </c>
      <c r="D6921" s="449" t="s">
        <v>73</v>
      </c>
      <c r="E6921" s="451">
        <v>0.63429999999999997</v>
      </c>
    </row>
    <row r="6922" spans="1:5" x14ac:dyDescent="0.25">
      <c r="A6922" s="439"/>
      <c r="B6922" s="449">
        <v>102520</v>
      </c>
      <c r="C6922" s="439" t="s">
        <v>4231</v>
      </c>
      <c r="D6922" s="449" t="s">
        <v>71</v>
      </c>
      <c r="E6922" s="451">
        <v>0.78949999999999998</v>
      </c>
    </row>
    <row r="6923" spans="1:5" x14ac:dyDescent="0.25">
      <c r="A6923" s="439"/>
      <c r="B6923" s="449">
        <v>102513</v>
      </c>
      <c r="C6923" s="439" t="s">
        <v>4230</v>
      </c>
      <c r="D6923" s="449" t="s">
        <v>71</v>
      </c>
      <c r="E6923" s="451">
        <v>0.75109999999999999</v>
      </c>
    </row>
    <row r="6924" spans="1:5" x14ac:dyDescent="0.25">
      <c r="A6924" s="439"/>
      <c r="B6924" s="449">
        <v>102489</v>
      </c>
      <c r="C6924" s="439" t="s">
        <v>4216</v>
      </c>
      <c r="D6924" s="449" t="s">
        <v>71</v>
      </c>
      <c r="E6924" s="451">
        <v>0.50949999999999995</v>
      </c>
    </row>
    <row r="6925" spans="1:5" x14ac:dyDescent="0.25">
      <c r="A6925" s="439"/>
      <c r="B6925" s="449">
        <v>102488</v>
      </c>
      <c r="C6925" s="439" t="s">
        <v>4215</v>
      </c>
      <c r="D6925" s="449" t="s">
        <v>71</v>
      </c>
      <c r="E6925" s="451">
        <v>0.97319999999999995</v>
      </c>
    </row>
    <row r="6926" spans="1:5" x14ac:dyDescent="0.25">
      <c r="A6926" s="439"/>
      <c r="B6926" s="449">
        <v>101746</v>
      </c>
      <c r="C6926" s="439" t="s">
        <v>4235</v>
      </c>
      <c r="D6926" s="449" t="s">
        <v>71</v>
      </c>
      <c r="E6926" s="451">
        <v>4.1599999999999998E-2</v>
      </c>
    </row>
    <row r="6927" spans="1:5" x14ac:dyDescent="0.25">
      <c r="A6927" s="439"/>
      <c r="B6927" s="449">
        <v>98679</v>
      </c>
      <c r="C6927" s="439" t="s">
        <v>4246</v>
      </c>
      <c r="D6927" s="449" t="s">
        <v>71</v>
      </c>
      <c r="E6927" s="451">
        <v>0.4511</v>
      </c>
    </row>
    <row r="6928" spans="1:5" x14ac:dyDescent="0.25">
      <c r="A6928" s="439"/>
      <c r="B6928" s="449">
        <v>98680</v>
      </c>
      <c r="C6928" s="439" t="s">
        <v>4247</v>
      </c>
      <c r="D6928" s="449" t="s">
        <v>71</v>
      </c>
      <c r="E6928" s="451">
        <v>0.41649999999999998</v>
      </c>
    </row>
    <row r="6929" spans="1:5" x14ac:dyDescent="0.25">
      <c r="A6929" s="439"/>
      <c r="B6929" s="449">
        <v>101749</v>
      </c>
      <c r="C6929" s="439" t="s">
        <v>4232</v>
      </c>
      <c r="D6929" s="449" t="s">
        <v>71</v>
      </c>
      <c r="E6929" s="451">
        <v>0.39750000000000002</v>
      </c>
    </row>
    <row r="6930" spans="1:5" x14ac:dyDescent="0.25">
      <c r="A6930" s="439"/>
      <c r="B6930" s="449">
        <v>98681</v>
      </c>
      <c r="C6930" s="439" t="s">
        <v>4248</v>
      </c>
      <c r="D6930" s="449" t="s">
        <v>71</v>
      </c>
      <c r="E6930" s="451">
        <v>0.42399999999999999</v>
      </c>
    </row>
    <row r="6931" spans="1:5" x14ac:dyDescent="0.25">
      <c r="A6931" s="439"/>
      <c r="B6931" s="449">
        <v>98682</v>
      </c>
      <c r="C6931" s="439" t="s">
        <v>4249</v>
      </c>
      <c r="D6931" s="449" t="s">
        <v>71</v>
      </c>
      <c r="E6931" s="451">
        <v>0.39379999999999998</v>
      </c>
    </row>
    <row r="6932" spans="1:5" x14ac:dyDescent="0.25">
      <c r="A6932" s="439"/>
      <c r="B6932" s="449">
        <v>101750</v>
      </c>
      <c r="C6932" s="439" t="s">
        <v>4233</v>
      </c>
      <c r="D6932" s="449" t="s">
        <v>71</v>
      </c>
      <c r="E6932" s="451">
        <v>0.37719999999999998</v>
      </c>
    </row>
    <row r="6933" spans="1:5" x14ac:dyDescent="0.25">
      <c r="A6933" s="439"/>
      <c r="B6933" s="449">
        <v>101737</v>
      </c>
      <c r="C6933" s="439" t="s">
        <v>4265</v>
      </c>
      <c r="D6933" s="449" t="s">
        <v>71</v>
      </c>
      <c r="E6933" s="451">
        <v>0.1676</v>
      </c>
    </row>
    <row r="6934" spans="1:5" x14ac:dyDescent="0.25">
      <c r="A6934" s="439"/>
      <c r="B6934" s="449">
        <v>101735</v>
      </c>
      <c r="C6934" s="439" t="s">
        <v>4263</v>
      </c>
      <c r="D6934" s="449" t="s">
        <v>71</v>
      </c>
      <c r="E6934" s="451">
        <v>7.8899999999999998E-2</v>
      </c>
    </row>
    <row r="6935" spans="1:5" x14ac:dyDescent="0.25">
      <c r="A6935" s="439"/>
      <c r="B6935" s="449">
        <v>101734</v>
      </c>
      <c r="C6935" s="439" t="s">
        <v>4262</v>
      </c>
      <c r="D6935" s="449" t="s">
        <v>71</v>
      </c>
      <c r="E6935" s="451">
        <v>8.0799999999999997E-2</v>
      </c>
    </row>
    <row r="6936" spans="1:5" x14ac:dyDescent="0.25">
      <c r="A6936" s="439"/>
      <c r="B6936" s="449">
        <v>101736</v>
      </c>
      <c r="C6936" s="439" t="s">
        <v>4264</v>
      </c>
      <c r="D6936" s="449" t="s">
        <v>71</v>
      </c>
      <c r="E6936" s="451">
        <v>0.1983</v>
      </c>
    </row>
    <row r="6937" spans="1:5" x14ac:dyDescent="0.25">
      <c r="A6937" s="439"/>
      <c r="B6937" s="449">
        <v>101733</v>
      </c>
      <c r="C6937" s="439" t="s">
        <v>4261</v>
      </c>
      <c r="D6937" s="449" t="s">
        <v>71</v>
      </c>
      <c r="E6937" s="451">
        <v>0.12130000000000001</v>
      </c>
    </row>
    <row r="6938" spans="1:5" x14ac:dyDescent="0.25">
      <c r="A6938" s="439"/>
      <c r="B6938" s="449">
        <v>101747</v>
      </c>
      <c r="C6938" s="439" t="s">
        <v>4282</v>
      </c>
      <c r="D6938" s="449" t="s">
        <v>71</v>
      </c>
      <c r="E6938" s="451">
        <v>5.1200000000000002E-2</v>
      </c>
    </row>
    <row r="6939" spans="1:5" x14ac:dyDescent="0.25">
      <c r="A6939" s="439"/>
      <c r="B6939" s="449">
        <v>104162</v>
      </c>
      <c r="C6939" s="439" t="s">
        <v>4267</v>
      </c>
      <c r="D6939" s="449" t="s">
        <v>71</v>
      </c>
      <c r="E6939" s="451">
        <v>0.38329999999999997</v>
      </c>
    </row>
    <row r="6940" spans="1:5" x14ac:dyDescent="0.25">
      <c r="A6940" s="439"/>
      <c r="B6940" s="449">
        <v>98671</v>
      </c>
      <c r="C6940" s="439" t="s">
        <v>4243</v>
      </c>
      <c r="D6940" s="449" t="s">
        <v>71</v>
      </c>
      <c r="E6940" s="451">
        <v>0.1047</v>
      </c>
    </row>
    <row r="6941" spans="1:5" x14ac:dyDescent="0.25">
      <c r="A6941" s="439"/>
      <c r="B6941" s="449">
        <v>101092</v>
      </c>
      <c r="C6941" s="439" t="s">
        <v>4268</v>
      </c>
      <c r="D6941" s="449" t="s">
        <v>71</v>
      </c>
      <c r="E6941" s="451">
        <v>0.12690000000000001</v>
      </c>
    </row>
    <row r="6942" spans="1:5" x14ac:dyDescent="0.25">
      <c r="A6942" s="439"/>
      <c r="B6942" s="449">
        <v>101091</v>
      </c>
      <c r="C6942" s="439" t="s">
        <v>4255</v>
      </c>
      <c r="D6942" s="449" t="s">
        <v>71</v>
      </c>
      <c r="E6942" s="451">
        <v>0.31180000000000002</v>
      </c>
    </row>
    <row r="6943" spans="1:5" x14ac:dyDescent="0.25">
      <c r="A6943" s="439"/>
      <c r="B6943" s="449">
        <v>101726</v>
      </c>
      <c r="C6943" s="439" t="s">
        <v>4257</v>
      </c>
      <c r="D6943" s="449" t="s">
        <v>71</v>
      </c>
      <c r="E6943" s="451">
        <v>0.43440000000000001</v>
      </c>
    </row>
    <row r="6944" spans="1:5" x14ac:dyDescent="0.25">
      <c r="A6944" s="439"/>
      <c r="B6944" s="449">
        <v>101725</v>
      </c>
      <c r="C6944" s="439" t="s">
        <v>4256</v>
      </c>
      <c r="D6944" s="449" t="s">
        <v>71</v>
      </c>
      <c r="E6944" s="451">
        <v>0.61599999999999999</v>
      </c>
    </row>
    <row r="6945" spans="1:5" x14ac:dyDescent="0.25">
      <c r="A6945" s="439"/>
      <c r="B6945" s="449">
        <v>98672</v>
      </c>
      <c r="C6945" s="439" t="s">
        <v>4244</v>
      </c>
      <c r="D6945" s="449" t="s">
        <v>71</v>
      </c>
      <c r="E6945" s="451">
        <v>6.1600000000000002E-2</v>
      </c>
    </row>
    <row r="6946" spans="1:5" x14ac:dyDescent="0.25">
      <c r="A6946" s="439"/>
      <c r="B6946" s="449">
        <v>101093</v>
      </c>
      <c r="C6946" s="439" t="s">
        <v>4269</v>
      </c>
      <c r="D6946" s="449" t="s">
        <v>71</v>
      </c>
      <c r="E6946" s="451">
        <v>7.5399999999999995E-2</v>
      </c>
    </row>
    <row r="6947" spans="1:5" x14ac:dyDescent="0.25">
      <c r="A6947" s="439"/>
      <c r="B6947" s="449">
        <v>101732</v>
      </c>
      <c r="C6947" s="439" t="s">
        <v>4258</v>
      </c>
      <c r="D6947" s="449" t="s">
        <v>71</v>
      </c>
      <c r="E6947" s="451">
        <v>0.35849999999999999</v>
      </c>
    </row>
    <row r="6948" spans="1:5" x14ac:dyDescent="0.25">
      <c r="A6948" s="439"/>
      <c r="B6948" s="449">
        <v>101731</v>
      </c>
      <c r="C6948" s="439" t="s">
        <v>13188</v>
      </c>
      <c r="D6948" s="449" t="s">
        <v>71</v>
      </c>
      <c r="E6948" s="451">
        <v>0.15939999999999999</v>
      </c>
    </row>
    <row r="6949" spans="1:5" x14ac:dyDescent="0.25">
      <c r="A6949" s="439"/>
      <c r="B6949" s="449">
        <v>101090</v>
      </c>
      <c r="C6949" s="439" t="s">
        <v>4254</v>
      </c>
      <c r="D6949" s="449" t="s">
        <v>71</v>
      </c>
      <c r="E6949" s="451">
        <v>0.13059999999999999</v>
      </c>
    </row>
    <row r="6950" spans="1:5" x14ac:dyDescent="0.25">
      <c r="A6950" s="439"/>
      <c r="B6950" s="449">
        <v>101751</v>
      </c>
      <c r="C6950" s="439" t="s">
        <v>4236</v>
      </c>
      <c r="D6950" s="449" t="s">
        <v>71</v>
      </c>
      <c r="E6950" s="451">
        <v>7.9000000000000001E-2</v>
      </c>
    </row>
    <row r="6951" spans="1:5" x14ac:dyDescent="0.25">
      <c r="A6951" s="439"/>
      <c r="B6951" s="449">
        <v>101729</v>
      </c>
      <c r="C6951" s="439" t="s">
        <v>4234</v>
      </c>
      <c r="D6951" s="449" t="s">
        <v>71</v>
      </c>
      <c r="E6951" s="451">
        <v>5.5800000000000002E-2</v>
      </c>
    </row>
    <row r="6952" spans="1:5" x14ac:dyDescent="0.25">
      <c r="A6952" s="439"/>
      <c r="B6952" s="449">
        <v>101094</v>
      </c>
      <c r="C6952" s="439" t="s">
        <v>4259</v>
      </c>
      <c r="D6952" s="449" t="s">
        <v>73</v>
      </c>
      <c r="E6952" s="451">
        <v>0.11890000000000001</v>
      </c>
    </row>
    <row r="6953" spans="1:5" x14ac:dyDescent="0.25">
      <c r="A6953" s="439"/>
      <c r="B6953" s="449">
        <v>101727</v>
      </c>
      <c r="C6953" s="439" t="s">
        <v>4260</v>
      </c>
      <c r="D6953" s="449" t="s">
        <v>71</v>
      </c>
      <c r="E6953" s="451">
        <v>4.0300000000000002E-2</v>
      </c>
    </row>
    <row r="6954" spans="1:5" x14ac:dyDescent="0.25">
      <c r="A6954" s="439"/>
      <c r="B6954" s="449">
        <v>101748</v>
      </c>
      <c r="C6954" s="439" t="s">
        <v>4266</v>
      </c>
      <c r="D6954" s="449" t="s">
        <v>71</v>
      </c>
      <c r="E6954" s="451">
        <v>0.95469999999999999</v>
      </c>
    </row>
    <row r="6955" spans="1:5" x14ac:dyDescent="0.25">
      <c r="A6955" s="439"/>
      <c r="B6955" s="449">
        <v>101742</v>
      </c>
      <c r="C6955" s="439" t="s">
        <v>4344</v>
      </c>
      <c r="D6955" s="449" t="s">
        <v>73</v>
      </c>
      <c r="E6955" s="451">
        <v>0.46929999999999999</v>
      </c>
    </row>
    <row r="6956" spans="1:5" x14ac:dyDescent="0.25">
      <c r="A6956" s="439"/>
      <c r="B6956" s="449">
        <v>101740</v>
      </c>
      <c r="C6956" s="439" t="s">
        <v>4274</v>
      </c>
      <c r="D6956" s="449" t="s">
        <v>73</v>
      </c>
      <c r="E6956" s="451">
        <v>0.62160000000000004</v>
      </c>
    </row>
    <row r="6957" spans="1:5" x14ac:dyDescent="0.25">
      <c r="A6957" s="439"/>
      <c r="B6957" s="449">
        <v>98685</v>
      </c>
      <c r="C6957" s="439" t="s">
        <v>4250</v>
      </c>
      <c r="D6957" s="449" t="s">
        <v>73</v>
      </c>
      <c r="E6957" s="451">
        <v>0.1449</v>
      </c>
    </row>
    <row r="6958" spans="1:5" x14ac:dyDescent="0.25">
      <c r="A6958" s="439"/>
      <c r="B6958" s="449">
        <v>98686</v>
      </c>
      <c r="C6958" s="439" t="s">
        <v>4251</v>
      </c>
      <c r="D6958" s="449" t="s">
        <v>73</v>
      </c>
      <c r="E6958" s="451">
        <v>0.7218</v>
      </c>
    </row>
    <row r="6959" spans="1:5" x14ac:dyDescent="0.25">
      <c r="A6959" s="439"/>
      <c r="B6959" s="449">
        <v>101739</v>
      </c>
      <c r="C6959" s="439" t="s">
        <v>4273</v>
      </c>
      <c r="D6959" s="449" t="s">
        <v>73</v>
      </c>
      <c r="E6959" s="451">
        <v>0.3886</v>
      </c>
    </row>
    <row r="6960" spans="1:5" x14ac:dyDescent="0.25">
      <c r="A6960" s="439"/>
      <c r="B6960" s="449">
        <v>101738</v>
      </c>
      <c r="C6960" s="439" t="s">
        <v>4272</v>
      </c>
      <c r="D6960" s="449" t="s">
        <v>73</v>
      </c>
      <c r="E6960" s="451">
        <v>0.36909999999999998</v>
      </c>
    </row>
    <row r="6961" spans="1:5" x14ac:dyDescent="0.25">
      <c r="A6961" s="439"/>
      <c r="B6961" s="449">
        <v>101741</v>
      </c>
      <c r="C6961" s="439" t="s">
        <v>4275</v>
      </c>
      <c r="D6961" s="449" t="s">
        <v>73</v>
      </c>
      <c r="E6961" s="451">
        <v>0.87990000000000002</v>
      </c>
    </row>
    <row r="6962" spans="1:5" x14ac:dyDescent="0.25">
      <c r="A6962" s="439"/>
      <c r="B6962" s="449">
        <v>98697</v>
      </c>
      <c r="C6962" s="439" t="s">
        <v>4271</v>
      </c>
      <c r="D6962" s="449" t="s">
        <v>73</v>
      </c>
      <c r="E6962" s="451">
        <v>0.13500000000000001</v>
      </c>
    </row>
    <row r="6963" spans="1:5" x14ac:dyDescent="0.25">
      <c r="A6963" s="439"/>
      <c r="B6963" s="449">
        <v>98688</v>
      </c>
      <c r="C6963" s="439" t="s">
        <v>4252</v>
      </c>
      <c r="D6963" s="449" t="s">
        <v>73</v>
      </c>
      <c r="E6963" s="451">
        <v>7.3999999999999996E-2</v>
      </c>
    </row>
    <row r="6964" spans="1:5" x14ac:dyDescent="0.25">
      <c r="A6964" s="439"/>
      <c r="B6964" s="449">
        <v>98689</v>
      </c>
      <c r="C6964" s="439" t="s">
        <v>4253</v>
      </c>
      <c r="D6964" s="449" t="s">
        <v>73</v>
      </c>
      <c r="E6964" s="451">
        <v>0.18609999999999999</v>
      </c>
    </row>
    <row r="6965" spans="1:5" x14ac:dyDescent="0.25">
      <c r="A6965" s="439"/>
      <c r="B6965" s="449">
        <v>98695</v>
      </c>
      <c r="C6965" s="439" t="s">
        <v>4270</v>
      </c>
      <c r="D6965" s="449" t="s">
        <v>73</v>
      </c>
      <c r="E6965" s="451">
        <v>0.16500000000000001</v>
      </c>
    </row>
    <row r="6966" spans="1:5" x14ac:dyDescent="0.25">
      <c r="A6966" s="439"/>
      <c r="B6966" s="449">
        <v>100606</v>
      </c>
      <c r="C6966" s="439" t="s">
        <v>13189</v>
      </c>
      <c r="D6966" s="449" t="s">
        <v>60</v>
      </c>
      <c r="E6966" s="451">
        <v>0.40760000000000002</v>
      </c>
    </row>
    <row r="6967" spans="1:5" x14ac:dyDescent="0.25">
      <c r="A6967" s="439"/>
      <c r="B6967" s="449">
        <v>100604</v>
      </c>
      <c r="C6967" s="439" t="s">
        <v>13190</v>
      </c>
      <c r="D6967" s="449" t="s">
        <v>60</v>
      </c>
      <c r="E6967" s="451">
        <v>0.2913</v>
      </c>
    </row>
    <row r="6968" spans="1:5" x14ac:dyDescent="0.25">
      <c r="A6968" s="439"/>
      <c r="B6968" s="449">
        <v>100605</v>
      </c>
      <c r="C6968" s="439" t="s">
        <v>13191</v>
      </c>
      <c r="D6968" s="449" t="s">
        <v>60</v>
      </c>
      <c r="E6968" s="451">
        <v>0.36030000000000001</v>
      </c>
    </row>
    <row r="6969" spans="1:5" x14ac:dyDescent="0.25">
      <c r="A6969" s="439"/>
      <c r="B6969" s="449">
        <v>100580</v>
      </c>
      <c r="C6969" s="439" t="s">
        <v>13192</v>
      </c>
      <c r="D6969" s="449" t="s">
        <v>60</v>
      </c>
      <c r="E6969" s="451">
        <v>0.3357</v>
      </c>
    </row>
    <row r="6970" spans="1:5" x14ac:dyDescent="0.25">
      <c r="A6970" s="439"/>
      <c r="B6970" s="449">
        <v>100579</v>
      </c>
      <c r="C6970" s="439" t="s">
        <v>13193</v>
      </c>
      <c r="D6970" s="449" t="s">
        <v>60</v>
      </c>
      <c r="E6970" s="451">
        <v>0.29420000000000002</v>
      </c>
    </row>
    <row r="6971" spans="1:5" x14ac:dyDescent="0.25">
      <c r="A6971" s="439"/>
      <c r="B6971" s="449">
        <v>100609</v>
      </c>
      <c r="C6971" s="439" t="s">
        <v>13194</v>
      </c>
      <c r="D6971" s="449" t="s">
        <v>60</v>
      </c>
      <c r="E6971" s="451">
        <v>0.40810000000000002</v>
      </c>
    </row>
    <row r="6972" spans="1:5" x14ac:dyDescent="0.25">
      <c r="A6972" s="439"/>
      <c r="B6972" s="449">
        <v>100607</v>
      </c>
      <c r="C6972" s="439" t="s">
        <v>13195</v>
      </c>
      <c r="D6972" s="449" t="s">
        <v>60</v>
      </c>
      <c r="E6972" s="451">
        <v>0.28699999999999998</v>
      </c>
    </row>
    <row r="6973" spans="1:5" x14ac:dyDescent="0.25">
      <c r="A6973" s="439"/>
      <c r="B6973" s="449">
        <v>100608</v>
      </c>
      <c r="C6973" s="439" t="s">
        <v>13196</v>
      </c>
      <c r="D6973" s="449" t="s">
        <v>60</v>
      </c>
      <c r="E6973" s="451">
        <v>0.35849999999999999</v>
      </c>
    </row>
    <row r="6974" spans="1:5" x14ac:dyDescent="0.25">
      <c r="A6974" s="439"/>
      <c r="B6974" s="449">
        <v>100582</v>
      </c>
      <c r="C6974" s="439" t="s">
        <v>13197</v>
      </c>
      <c r="D6974" s="449" t="s">
        <v>60</v>
      </c>
      <c r="E6974" s="451">
        <v>0.35980000000000001</v>
      </c>
    </row>
    <row r="6975" spans="1:5" x14ac:dyDescent="0.25">
      <c r="A6975" s="439"/>
      <c r="B6975" s="449">
        <v>100581</v>
      </c>
      <c r="C6975" s="439" t="s">
        <v>13198</v>
      </c>
      <c r="D6975" s="449" t="s">
        <v>60</v>
      </c>
      <c r="E6975" s="451">
        <v>0.29070000000000001</v>
      </c>
    </row>
    <row r="6976" spans="1:5" x14ac:dyDescent="0.25">
      <c r="A6976" s="439"/>
      <c r="B6976" s="449">
        <v>100613</v>
      </c>
      <c r="C6976" s="439" t="s">
        <v>13199</v>
      </c>
      <c r="D6976" s="449" t="s">
        <v>60</v>
      </c>
      <c r="E6976" s="451">
        <v>0.40860000000000002</v>
      </c>
    </row>
    <row r="6977" spans="1:5" x14ac:dyDescent="0.25">
      <c r="A6977" s="439"/>
      <c r="B6977" s="449">
        <v>100610</v>
      </c>
      <c r="C6977" s="439" t="s">
        <v>13200</v>
      </c>
      <c r="D6977" s="449" t="s">
        <v>60</v>
      </c>
      <c r="E6977" s="451">
        <v>0.28289999999999998</v>
      </c>
    </row>
    <row r="6978" spans="1:5" x14ac:dyDescent="0.25">
      <c r="A6978" s="439"/>
      <c r="B6978" s="449">
        <v>100611</v>
      </c>
      <c r="C6978" s="439" t="s">
        <v>13201</v>
      </c>
      <c r="D6978" s="449" t="s">
        <v>60</v>
      </c>
      <c r="E6978" s="451">
        <v>0.32279999999999998</v>
      </c>
    </row>
    <row r="6979" spans="1:5" x14ac:dyDescent="0.25">
      <c r="A6979" s="439"/>
      <c r="B6979" s="449">
        <v>100612</v>
      </c>
      <c r="C6979" s="439" t="s">
        <v>13202</v>
      </c>
      <c r="D6979" s="449" t="s">
        <v>60</v>
      </c>
      <c r="E6979" s="451">
        <v>0.35670000000000002</v>
      </c>
    </row>
    <row r="6980" spans="1:5" x14ac:dyDescent="0.25">
      <c r="A6980" s="439"/>
      <c r="B6980" s="449">
        <v>100584</v>
      </c>
      <c r="C6980" s="439" t="s">
        <v>13203</v>
      </c>
      <c r="D6980" s="449" t="s">
        <v>60</v>
      </c>
      <c r="E6980" s="451">
        <v>0.33069999999999999</v>
      </c>
    </row>
    <row r="6981" spans="1:5" x14ac:dyDescent="0.25">
      <c r="A6981" s="439"/>
      <c r="B6981" s="449">
        <v>100583</v>
      </c>
      <c r="C6981" s="439" t="s">
        <v>13204</v>
      </c>
      <c r="D6981" s="449" t="s">
        <v>60</v>
      </c>
      <c r="E6981" s="451">
        <v>0.28849999999999998</v>
      </c>
    </row>
    <row r="6982" spans="1:5" x14ac:dyDescent="0.25">
      <c r="A6982" s="439"/>
      <c r="B6982" s="449">
        <v>100616</v>
      </c>
      <c r="C6982" s="439" t="s">
        <v>13205</v>
      </c>
      <c r="D6982" s="449" t="s">
        <v>60</v>
      </c>
      <c r="E6982" s="451">
        <v>0.41010000000000002</v>
      </c>
    </row>
    <row r="6983" spans="1:5" x14ac:dyDescent="0.25">
      <c r="A6983" s="439"/>
      <c r="B6983" s="449">
        <v>100614</v>
      </c>
      <c r="C6983" s="439" t="s">
        <v>13206</v>
      </c>
      <c r="D6983" s="449" t="s">
        <v>60</v>
      </c>
      <c r="E6983" s="451">
        <v>0.31730000000000003</v>
      </c>
    </row>
    <row r="6984" spans="1:5" x14ac:dyDescent="0.25">
      <c r="A6984" s="439"/>
      <c r="B6984" s="449">
        <v>100615</v>
      </c>
      <c r="C6984" s="439" t="s">
        <v>13207</v>
      </c>
      <c r="D6984" s="449" t="s">
        <v>60</v>
      </c>
      <c r="E6984" s="451">
        <v>0.35339999999999999</v>
      </c>
    </row>
    <row r="6985" spans="1:5" x14ac:dyDescent="0.25">
      <c r="A6985" s="439"/>
      <c r="B6985" s="449">
        <v>100586</v>
      </c>
      <c r="C6985" s="439" t="s">
        <v>13208</v>
      </c>
      <c r="D6985" s="449" t="s">
        <v>60</v>
      </c>
      <c r="E6985" s="451">
        <v>0.34429999999999999</v>
      </c>
    </row>
    <row r="6986" spans="1:5" x14ac:dyDescent="0.25">
      <c r="A6986" s="439"/>
      <c r="B6986" s="449">
        <v>100585</v>
      </c>
      <c r="C6986" s="439" t="s">
        <v>13209</v>
      </c>
      <c r="D6986" s="449" t="s">
        <v>60</v>
      </c>
      <c r="E6986" s="451">
        <v>0.28399999999999997</v>
      </c>
    </row>
    <row r="6987" spans="1:5" x14ac:dyDescent="0.25">
      <c r="A6987" s="439"/>
      <c r="B6987" s="449">
        <v>100618</v>
      </c>
      <c r="C6987" s="439" t="s">
        <v>13210</v>
      </c>
      <c r="D6987" s="449" t="s">
        <v>60</v>
      </c>
      <c r="E6987" s="451">
        <v>0.40920000000000001</v>
      </c>
    </row>
    <row r="6988" spans="1:5" x14ac:dyDescent="0.25">
      <c r="A6988" s="439"/>
      <c r="B6988" s="449">
        <v>100617</v>
      </c>
      <c r="C6988" s="439" t="s">
        <v>13211</v>
      </c>
      <c r="D6988" s="449" t="s">
        <v>60</v>
      </c>
      <c r="E6988" s="451">
        <v>0.35039999999999999</v>
      </c>
    </row>
    <row r="6989" spans="1:5" x14ac:dyDescent="0.25">
      <c r="A6989" s="439"/>
      <c r="B6989" s="449">
        <v>100588</v>
      </c>
      <c r="C6989" s="439" t="s">
        <v>13212</v>
      </c>
      <c r="D6989" s="449" t="s">
        <v>60</v>
      </c>
      <c r="E6989" s="451">
        <v>0.3266</v>
      </c>
    </row>
    <row r="6990" spans="1:5" x14ac:dyDescent="0.25">
      <c r="A6990" s="439"/>
      <c r="B6990" s="449">
        <v>100587</v>
      </c>
      <c r="C6990" s="439" t="s">
        <v>13213</v>
      </c>
      <c r="D6990" s="449" t="s">
        <v>60</v>
      </c>
      <c r="E6990" s="451">
        <v>0.28120000000000001</v>
      </c>
    </row>
    <row r="6991" spans="1:5" x14ac:dyDescent="0.25">
      <c r="A6991" s="439"/>
      <c r="B6991" s="449">
        <v>100590</v>
      </c>
      <c r="C6991" s="439" t="s">
        <v>13214</v>
      </c>
      <c r="D6991" s="449" t="s">
        <v>60</v>
      </c>
      <c r="E6991" s="451">
        <v>0.3533</v>
      </c>
    </row>
    <row r="6992" spans="1:5" x14ac:dyDescent="0.25">
      <c r="A6992" s="439"/>
      <c r="B6992" s="449">
        <v>100589</v>
      </c>
      <c r="C6992" s="439" t="s">
        <v>13215</v>
      </c>
      <c r="D6992" s="449" t="s">
        <v>60</v>
      </c>
      <c r="E6992" s="451">
        <v>0.31240000000000001</v>
      </c>
    </row>
    <row r="6993" spans="1:5" x14ac:dyDescent="0.25">
      <c r="A6993" s="439"/>
      <c r="B6993" s="449">
        <v>100592</v>
      </c>
      <c r="C6993" s="439" t="s">
        <v>13216</v>
      </c>
      <c r="D6993" s="449" t="s">
        <v>60</v>
      </c>
      <c r="E6993" s="451">
        <v>0.3251</v>
      </c>
    </row>
    <row r="6994" spans="1:5" x14ac:dyDescent="0.25">
      <c r="A6994" s="439"/>
      <c r="B6994" s="449">
        <v>100591</v>
      </c>
      <c r="C6994" s="439" t="s">
        <v>13217</v>
      </c>
      <c r="D6994" s="449" t="s">
        <v>60</v>
      </c>
      <c r="E6994" s="451">
        <v>0.2797</v>
      </c>
    </row>
    <row r="6995" spans="1:5" x14ac:dyDescent="0.25">
      <c r="A6995" s="439"/>
      <c r="B6995" s="449">
        <v>100594</v>
      </c>
      <c r="C6995" s="439" t="s">
        <v>13218</v>
      </c>
      <c r="D6995" s="449" t="s">
        <v>60</v>
      </c>
      <c r="E6995" s="451">
        <v>0.34239999999999998</v>
      </c>
    </row>
    <row r="6996" spans="1:5" x14ac:dyDescent="0.25">
      <c r="A6996" s="439"/>
      <c r="B6996" s="449">
        <v>100593</v>
      </c>
      <c r="C6996" s="439" t="s">
        <v>13219</v>
      </c>
      <c r="D6996" s="449" t="s">
        <v>60</v>
      </c>
      <c r="E6996" s="451">
        <v>0.28920000000000001</v>
      </c>
    </row>
    <row r="6997" spans="1:5" x14ac:dyDescent="0.25">
      <c r="A6997" s="439"/>
      <c r="B6997" s="449">
        <v>100596</v>
      </c>
      <c r="C6997" s="439" t="s">
        <v>13220</v>
      </c>
      <c r="D6997" s="449" t="s">
        <v>60</v>
      </c>
      <c r="E6997" s="451">
        <v>0.34739999999999999</v>
      </c>
    </row>
    <row r="6998" spans="1:5" x14ac:dyDescent="0.25">
      <c r="A6998" s="439"/>
      <c r="B6998" s="449">
        <v>100595</v>
      </c>
      <c r="C6998" s="439" t="s">
        <v>13221</v>
      </c>
      <c r="D6998" s="449" t="s">
        <v>60</v>
      </c>
      <c r="E6998" s="451">
        <v>0.28820000000000001</v>
      </c>
    </row>
    <row r="6999" spans="1:5" x14ac:dyDescent="0.25">
      <c r="A6999" s="439"/>
      <c r="B6999" s="449">
        <v>100598</v>
      </c>
      <c r="C6999" s="439" t="s">
        <v>13222</v>
      </c>
      <c r="D6999" s="449" t="s">
        <v>60</v>
      </c>
      <c r="E6999" s="451">
        <v>0.35039999999999999</v>
      </c>
    </row>
    <row r="7000" spans="1:5" x14ac:dyDescent="0.25">
      <c r="A7000" s="439"/>
      <c r="B7000" s="449">
        <v>100597</v>
      </c>
      <c r="C7000" s="439" t="s">
        <v>13223</v>
      </c>
      <c r="D7000" s="449" t="s">
        <v>60</v>
      </c>
      <c r="E7000" s="451">
        <v>0.30769999999999997</v>
      </c>
    </row>
    <row r="7001" spans="1:5" x14ac:dyDescent="0.25">
      <c r="A7001" s="439"/>
      <c r="B7001" s="449">
        <v>100603</v>
      </c>
      <c r="C7001" s="439" t="s">
        <v>13224</v>
      </c>
      <c r="D7001" s="449" t="s">
        <v>60</v>
      </c>
      <c r="E7001" s="451">
        <v>0.40739999999999998</v>
      </c>
    </row>
    <row r="7002" spans="1:5" x14ac:dyDescent="0.25">
      <c r="A7002" s="439"/>
      <c r="B7002" s="449">
        <v>100599</v>
      </c>
      <c r="C7002" s="439" t="s">
        <v>13225</v>
      </c>
      <c r="D7002" s="449" t="s">
        <v>60</v>
      </c>
      <c r="E7002" s="451">
        <v>0.26069999999999999</v>
      </c>
    </row>
    <row r="7003" spans="1:5" x14ac:dyDescent="0.25">
      <c r="A7003" s="439"/>
      <c r="B7003" s="449">
        <v>100600</v>
      </c>
      <c r="C7003" s="439" t="s">
        <v>13226</v>
      </c>
      <c r="D7003" s="449" t="s">
        <v>60</v>
      </c>
      <c r="E7003" s="451">
        <v>0.3004</v>
      </c>
    </row>
    <row r="7004" spans="1:5" x14ac:dyDescent="0.25">
      <c r="A7004" s="439"/>
      <c r="B7004" s="449">
        <v>100601</v>
      </c>
      <c r="C7004" s="439" t="s">
        <v>13227</v>
      </c>
      <c r="D7004" s="449" t="s">
        <v>60</v>
      </c>
      <c r="E7004" s="451">
        <v>0.3352</v>
      </c>
    </row>
    <row r="7005" spans="1:5" x14ac:dyDescent="0.25">
      <c r="A7005" s="439"/>
      <c r="B7005" s="449">
        <v>100602</v>
      </c>
      <c r="C7005" s="439" t="s">
        <v>13228</v>
      </c>
      <c r="D7005" s="449" t="s">
        <v>60</v>
      </c>
      <c r="E7005" s="451">
        <v>0.36420000000000002</v>
      </c>
    </row>
    <row r="7006" spans="1:5" x14ac:dyDescent="0.25">
      <c r="A7006" s="439"/>
      <c r="B7006" s="449">
        <v>100578</v>
      </c>
      <c r="C7006" s="439" t="s">
        <v>13229</v>
      </c>
      <c r="D7006" s="449" t="s">
        <v>60</v>
      </c>
      <c r="E7006" s="451">
        <v>0.30199999999999999</v>
      </c>
    </row>
    <row r="7007" spans="1:5" x14ac:dyDescent="0.25">
      <c r="A7007" s="439"/>
      <c r="B7007" s="449">
        <v>100623</v>
      </c>
      <c r="C7007" s="439" t="s">
        <v>13230</v>
      </c>
      <c r="D7007" s="449" t="s">
        <v>60</v>
      </c>
      <c r="E7007" s="451">
        <v>4.6100000000000002E-2</v>
      </c>
    </row>
    <row r="7008" spans="1:5" x14ac:dyDescent="0.25">
      <c r="A7008" s="439"/>
      <c r="B7008" s="449">
        <v>100621</v>
      </c>
      <c r="C7008" s="439" t="s">
        <v>13231</v>
      </c>
      <c r="D7008" s="449" t="s">
        <v>60</v>
      </c>
      <c r="E7008" s="451">
        <v>2.3900000000000001E-2</v>
      </c>
    </row>
    <row r="7009" spans="1:5" x14ac:dyDescent="0.25">
      <c r="A7009" s="439"/>
      <c r="B7009" s="449">
        <v>100622</v>
      </c>
      <c r="C7009" s="439" t="s">
        <v>13232</v>
      </c>
      <c r="D7009" s="449" t="s">
        <v>60</v>
      </c>
      <c r="E7009" s="451">
        <v>4.58E-2</v>
      </c>
    </row>
    <row r="7010" spans="1:5" x14ac:dyDescent="0.25">
      <c r="A7010" s="439"/>
      <c r="B7010" s="449">
        <v>105958</v>
      </c>
      <c r="C7010" s="439" t="s">
        <v>13233</v>
      </c>
      <c r="D7010" s="449" t="s">
        <v>60</v>
      </c>
      <c r="E7010" s="451">
        <v>4.2700000000000002E-2</v>
      </c>
    </row>
    <row r="7011" spans="1:5" x14ac:dyDescent="0.25">
      <c r="A7011" s="439"/>
      <c r="B7011" s="449">
        <v>100620</v>
      </c>
      <c r="C7011" s="439" t="s">
        <v>13234</v>
      </c>
      <c r="D7011" s="449" t="s">
        <v>60</v>
      </c>
      <c r="E7011" s="451">
        <v>2.5600000000000001E-2</v>
      </c>
    </row>
    <row r="7012" spans="1:5" x14ac:dyDescent="0.25">
      <c r="A7012" s="439"/>
      <c r="B7012" s="449">
        <v>105953</v>
      </c>
      <c r="C7012" s="439" t="s">
        <v>13235</v>
      </c>
      <c r="D7012" s="449" t="s">
        <v>60</v>
      </c>
      <c r="E7012" s="451">
        <v>5.6599999999999998E-2</v>
      </c>
    </row>
    <row r="7013" spans="1:5" x14ac:dyDescent="0.25">
      <c r="A7013" s="439"/>
      <c r="B7013" s="449">
        <v>105955</v>
      </c>
      <c r="C7013" s="439" t="s">
        <v>13236</v>
      </c>
      <c r="D7013" s="449" t="s">
        <v>60</v>
      </c>
      <c r="E7013" s="451">
        <v>4.6199999999999998E-2</v>
      </c>
    </row>
    <row r="7014" spans="1:5" x14ac:dyDescent="0.25">
      <c r="A7014" s="439"/>
      <c r="B7014" s="449">
        <v>100619</v>
      </c>
      <c r="C7014" s="439" t="s">
        <v>13237</v>
      </c>
      <c r="D7014" s="449" t="s">
        <v>60</v>
      </c>
      <c r="E7014" s="451">
        <v>0.2167</v>
      </c>
    </row>
    <row r="7015" spans="1:5" x14ac:dyDescent="0.25">
      <c r="A7015" s="439"/>
      <c r="B7015" s="449">
        <v>99283</v>
      </c>
      <c r="C7015" s="439" t="s">
        <v>1435</v>
      </c>
      <c r="D7015" s="449" t="s">
        <v>73</v>
      </c>
      <c r="E7015" s="451">
        <v>0.55310000000000004</v>
      </c>
    </row>
    <row r="7016" spans="1:5" x14ac:dyDescent="0.25">
      <c r="A7016" s="439"/>
      <c r="B7016" s="449">
        <v>99293</v>
      </c>
      <c r="C7016" s="439" t="s">
        <v>1439</v>
      </c>
      <c r="D7016" s="449" t="s">
        <v>73</v>
      </c>
      <c r="E7016" s="451">
        <v>0.55940000000000001</v>
      </c>
    </row>
    <row r="7017" spans="1:5" x14ac:dyDescent="0.25">
      <c r="A7017" s="439"/>
      <c r="B7017" s="449">
        <v>99243</v>
      </c>
      <c r="C7017" s="439" t="s">
        <v>1421</v>
      </c>
      <c r="D7017" s="449" t="s">
        <v>73</v>
      </c>
      <c r="E7017" s="451">
        <v>0.56379999999999997</v>
      </c>
    </row>
    <row r="7018" spans="1:5" x14ac:dyDescent="0.25">
      <c r="A7018" s="439"/>
      <c r="B7018" s="449">
        <v>99249</v>
      </c>
      <c r="C7018" s="439" t="s">
        <v>1424</v>
      </c>
      <c r="D7018" s="449" t="s">
        <v>73</v>
      </c>
      <c r="E7018" s="451">
        <v>0.56850000000000001</v>
      </c>
    </row>
    <row r="7019" spans="1:5" x14ac:dyDescent="0.25">
      <c r="A7019" s="439"/>
      <c r="B7019" s="449">
        <v>99278</v>
      </c>
      <c r="C7019" s="439" t="s">
        <v>1432</v>
      </c>
      <c r="D7019" s="449" t="s">
        <v>73</v>
      </c>
      <c r="E7019" s="451">
        <v>8.4199999999999997E-2</v>
      </c>
    </row>
    <row r="7020" spans="1:5" x14ac:dyDescent="0.25">
      <c r="A7020" s="439"/>
      <c r="B7020" s="449">
        <v>99288</v>
      </c>
      <c r="C7020" s="439" t="s">
        <v>1436</v>
      </c>
      <c r="D7020" s="449" t="s">
        <v>73</v>
      </c>
      <c r="E7020" s="451">
        <v>7.5999999999999998E-2</v>
      </c>
    </row>
    <row r="7021" spans="1:5" x14ac:dyDescent="0.25">
      <c r="A7021" s="439"/>
      <c r="B7021" s="449">
        <v>99240</v>
      </c>
      <c r="C7021" s="439" t="s">
        <v>1419</v>
      </c>
      <c r="D7021" s="449" t="s">
        <v>73</v>
      </c>
      <c r="E7021" s="451">
        <v>6.7100000000000007E-2</v>
      </c>
    </row>
    <row r="7022" spans="1:5" x14ac:dyDescent="0.25">
      <c r="A7022" s="439"/>
      <c r="B7022" s="449">
        <v>99246</v>
      </c>
      <c r="C7022" s="439" t="s">
        <v>1422</v>
      </c>
      <c r="D7022" s="449" t="s">
        <v>73</v>
      </c>
      <c r="E7022" s="451">
        <v>6.2399999999999997E-2</v>
      </c>
    </row>
    <row r="7023" spans="1:5" x14ac:dyDescent="0.25">
      <c r="A7023" s="439"/>
      <c r="B7023" s="449">
        <v>97981</v>
      </c>
      <c r="C7023" s="439" t="s">
        <v>1384</v>
      </c>
      <c r="D7023" s="449" t="s">
        <v>73</v>
      </c>
      <c r="E7023" s="451">
        <v>0.52490000000000003</v>
      </c>
    </row>
    <row r="7024" spans="1:5" x14ac:dyDescent="0.25">
      <c r="A7024" s="439"/>
      <c r="B7024" s="449">
        <v>97985</v>
      </c>
      <c r="C7024" s="439" t="s">
        <v>13238</v>
      </c>
      <c r="D7024" s="449" t="s">
        <v>73</v>
      </c>
      <c r="E7024" s="451">
        <v>0.53249999999999997</v>
      </c>
    </row>
    <row r="7025" spans="1:5" x14ac:dyDescent="0.25">
      <c r="A7025" s="439"/>
      <c r="B7025" s="449">
        <v>97989</v>
      </c>
      <c r="C7025" s="439" t="s">
        <v>1387</v>
      </c>
      <c r="D7025" s="449" t="s">
        <v>73</v>
      </c>
      <c r="E7025" s="451">
        <v>0.53800000000000003</v>
      </c>
    </row>
    <row r="7026" spans="1:5" x14ac:dyDescent="0.25">
      <c r="A7026" s="439"/>
      <c r="B7026" s="449">
        <v>97993</v>
      </c>
      <c r="C7026" s="439" t="s">
        <v>13239</v>
      </c>
      <c r="D7026" s="449" t="s">
        <v>73</v>
      </c>
      <c r="E7026" s="451">
        <v>0.54369999999999996</v>
      </c>
    </row>
    <row r="7027" spans="1:5" x14ac:dyDescent="0.25">
      <c r="A7027" s="439"/>
      <c r="B7027" s="449">
        <v>98409</v>
      </c>
      <c r="C7027" s="439" t="s">
        <v>1418</v>
      </c>
      <c r="D7027" s="449" t="s">
        <v>73</v>
      </c>
      <c r="E7027" s="451">
        <v>8.4199999999999997E-2</v>
      </c>
    </row>
    <row r="7028" spans="1:5" x14ac:dyDescent="0.25">
      <c r="A7028" s="439"/>
      <c r="B7028" s="449">
        <v>97983</v>
      </c>
      <c r="C7028" s="439" t="s">
        <v>1385</v>
      </c>
      <c r="D7028" s="449" t="s">
        <v>73</v>
      </c>
      <c r="E7028" s="451">
        <v>7.5999999999999998E-2</v>
      </c>
    </row>
    <row r="7029" spans="1:5" x14ac:dyDescent="0.25">
      <c r="A7029" s="439"/>
      <c r="B7029" s="449">
        <v>97987</v>
      </c>
      <c r="C7029" s="439" t="s">
        <v>1386</v>
      </c>
      <c r="D7029" s="449" t="s">
        <v>73</v>
      </c>
      <c r="E7029" s="451">
        <v>6.7100000000000007E-2</v>
      </c>
    </row>
    <row r="7030" spans="1:5" x14ac:dyDescent="0.25">
      <c r="A7030" s="439"/>
      <c r="B7030" s="449">
        <v>97991</v>
      </c>
      <c r="C7030" s="439" t="s">
        <v>13240</v>
      </c>
      <c r="D7030" s="449" t="s">
        <v>73</v>
      </c>
      <c r="E7030" s="451">
        <v>6.25E-2</v>
      </c>
    </row>
    <row r="7031" spans="1:5" x14ac:dyDescent="0.25">
      <c r="A7031" s="439"/>
      <c r="B7031" s="449">
        <v>99241</v>
      </c>
      <c r="C7031" s="439" t="s">
        <v>1420</v>
      </c>
      <c r="D7031" s="449" t="s">
        <v>73</v>
      </c>
      <c r="E7031" s="451">
        <v>0.49440000000000001</v>
      </c>
    </row>
    <row r="7032" spans="1:5" x14ac:dyDescent="0.25">
      <c r="A7032" s="439"/>
      <c r="B7032" s="449">
        <v>99247</v>
      </c>
      <c r="C7032" s="439" t="s">
        <v>1423</v>
      </c>
      <c r="D7032" s="449" t="s">
        <v>73</v>
      </c>
      <c r="E7032" s="451">
        <v>0.495</v>
      </c>
    </row>
    <row r="7033" spans="1:5" x14ac:dyDescent="0.25">
      <c r="A7033" s="439"/>
      <c r="B7033" s="449">
        <v>99263</v>
      </c>
      <c r="C7033" s="439" t="s">
        <v>1427</v>
      </c>
      <c r="D7033" s="449" t="s">
        <v>73</v>
      </c>
      <c r="E7033" s="451">
        <v>0.49540000000000001</v>
      </c>
    </row>
    <row r="7034" spans="1:5" x14ac:dyDescent="0.25">
      <c r="A7034" s="439"/>
      <c r="B7034" s="449">
        <v>99276</v>
      </c>
      <c r="C7034" s="439" t="s">
        <v>1430</v>
      </c>
      <c r="D7034" s="449" t="s">
        <v>73</v>
      </c>
      <c r="E7034" s="451">
        <v>0.49580000000000002</v>
      </c>
    </row>
    <row r="7035" spans="1:5" x14ac:dyDescent="0.25">
      <c r="A7035" s="439"/>
      <c r="B7035" s="449">
        <v>99291</v>
      </c>
      <c r="C7035" s="439" t="s">
        <v>1438</v>
      </c>
      <c r="D7035" s="449" t="s">
        <v>73</v>
      </c>
      <c r="E7035" s="451">
        <v>0.496</v>
      </c>
    </row>
    <row r="7036" spans="1:5" x14ac:dyDescent="0.25">
      <c r="A7036" s="439"/>
      <c r="B7036" s="449">
        <v>99297</v>
      </c>
      <c r="C7036" s="439" t="s">
        <v>1441</v>
      </c>
      <c r="D7036" s="449" t="s">
        <v>73</v>
      </c>
      <c r="E7036" s="451">
        <v>0.49630000000000002</v>
      </c>
    </row>
    <row r="7037" spans="1:5" x14ac:dyDescent="0.25">
      <c r="A7037" s="439"/>
      <c r="B7037" s="449">
        <v>99254</v>
      </c>
      <c r="C7037" s="439" t="s">
        <v>1425</v>
      </c>
      <c r="D7037" s="449" t="s">
        <v>73</v>
      </c>
      <c r="E7037" s="451">
        <v>0.49270000000000003</v>
      </c>
    </row>
    <row r="7038" spans="1:5" x14ac:dyDescent="0.25">
      <c r="A7038" s="439"/>
      <c r="B7038" s="449">
        <v>99261</v>
      </c>
      <c r="C7038" s="439" t="s">
        <v>1426</v>
      </c>
      <c r="D7038" s="449" t="s">
        <v>73</v>
      </c>
      <c r="E7038" s="451">
        <v>0.49370000000000003</v>
      </c>
    </row>
    <row r="7039" spans="1:5" x14ac:dyDescent="0.25">
      <c r="A7039" s="439"/>
      <c r="B7039" s="449">
        <v>99266</v>
      </c>
      <c r="C7039" s="439" t="s">
        <v>1428</v>
      </c>
      <c r="D7039" s="449" t="s">
        <v>73</v>
      </c>
      <c r="E7039" s="451">
        <v>0.49440000000000001</v>
      </c>
    </row>
    <row r="7040" spans="1:5" x14ac:dyDescent="0.25">
      <c r="A7040" s="439"/>
      <c r="B7040" s="449">
        <v>99269</v>
      </c>
      <c r="C7040" s="439" t="s">
        <v>1429</v>
      </c>
      <c r="D7040" s="449" t="s">
        <v>73</v>
      </c>
      <c r="E7040" s="451">
        <v>0.495</v>
      </c>
    </row>
    <row r="7041" spans="1:5" x14ac:dyDescent="0.25">
      <c r="A7041" s="439"/>
      <c r="B7041" s="449">
        <v>99277</v>
      </c>
      <c r="C7041" s="439" t="s">
        <v>1431</v>
      </c>
      <c r="D7041" s="449" t="s">
        <v>73</v>
      </c>
      <c r="E7041" s="451">
        <v>0.49540000000000001</v>
      </c>
    </row>
    <row r="7042" spans="1:5" x14ac:dyDescent="0.25">
      <c r="A7042" s="439"/>
      <c r="B7042" s="449">
        <v>99281</v>
      </c>
      <c r="C7042" s="439" t="s">
        <v>1433</v>
      </c>
      <c r="D7042" s="449" t="s">
        <v>73</v>
      </c>
      <c r="E7042" s="451">
        <v>0.49580000000000002</v>
      </c>
    </row>
    <row r="7043" spans="1:5" x14ac:dyDescent="0.25">
      <c r="A7043" s="439"/>
      <c r="B7043" s="449">
        <v>99289</v>
      </c>
      <c r="C7043" s="439" t="s">
        <v>1437</v>
      </c>
      <c r="D7043" s="449" t="s">
        <v>73</v>
      </c>
      <c r="E7043" s="451">
        <v>0.496</v>
      </c>
    </row>
    <row r="7044" spans="1:5" x14ac:dyDescent="0.25">
      <c r="A7044" s="439"/>
      <c r="B7044" s="449">
        <v>99282</v>
      </c>
      <c r="C7044" s="439" t="s">
        <v>1434</v>
      </c>
      <c r="D7044" s="449" t="s">
        <v>73</v>
      </c>
      <c r="E7044" s="451">
        <v>0.49609999999999999</v>
      </c>
    </row>
    <row r="7045" spans="1:5" x14ac:dyDescent="0.25">
      <c r="A7045" s="439"/>
      <c r="B7045" s="449">
        <v>99296</v>
      </c>
      <c r="C7045" s="439" t="s">
        <v>1440</v>
      </c>
      <c r="D7045" s="449" t="s">
        <v>73</v>
      </c>
      <c r="E7045" s="451">
        <v>0.49630000000000002</v>
      </c>
    </row>
    <row r="7046" spans="1:5" x14ac:dyDescent="0.25">
      <c r="A7046" s="439"/>
      <c r="B7046" s="449">
        <v>99299</v>
      </c>
      <c r="C7046" s="439" t="s">
        <v>1442</v>
      </c>
      <c r="D7046" s="449" t="s">
        <v>73</v>
      </c>
      <c r="E7046" s="451">
        <v>0.4965</v>
      </c>
    </row>
    <row r="7047" spans="1:5" x14ac:dyDescent="0.25">
      <c r="A7047" s="439"/>
      <c r="B7047" s="449">
        <v>99302</v>
      </c>
      <c r="C7047" s="439" t="s">
        <v>1443</v>
      </c>
      <c r="D7047" s="449" t="s">
        <v>73</v>
      </c>
      <c r="E7047" s="451">
        <v>0.49669999999999997</v>
      </c>
    </row>
    <row r="7048" spans="1:5" x14ac:dyDescent="0.25">
      <c r="A7048" s="439"/>
      <c r="B7048" s="449">
        <v>99307</v>
      </c>
      <c r="C7048" s="439" t="s">
        <v>1446</v>
      </c>
      <c r="D7048" s="449" t="s">
        <v>73</v>
      </c>
      <c r="E7048" s="451">
        <v>0.4955</v>
      </c>
    </row>
    <row r="7049" spans="1:5" x14ac:dyDescent="0.25">
      <c r="A7049" s="439"/>
      <c r="B7049" s="449">
        <v>99317</v>
      </c>
      <c r="C7049" s="439" t="s">
        <v>1450</v>
      </c>
      <c r="D7049" s="449" t="s">
        <v>73</v>
      </c>
      <c r="E7049" s="451">
        <v>0.49580000000000002</v>
      </c>
    </row>
    <row r="7050" spans="1:5" x14ac:dyDescent="0.25">
      <c r="A7050" s="439"/>
      <c r="B7050" s="449">
        <v>99321</v>
      </c>
      <c r="C7050" s="439" t="s">
        <v>1453</v>
      </c>
      <c r="D7050" s="449" t="s">
        <v>73</v>
      </c>
      <c r="E7050" s="451">
        <v>0.49609999999999999</v>
      </c>
    </row>
    <row r="7051" spans="1:5" x14ac:dyDescent="0.25">
      <c r="A7051" s="439"/>
      <c r="B7051" s="449">
        <v>99323</v>
      </c>
      <c r="C7051" s="439" t="s">
        <v>1454</v>
      </c>
      <c r="D7051" s="449" t="s">
        <v>73</v>
      </c>
      <c r="E7051" s="451">
        <v>0.49630000000000002</v>
      </c>
    </row>
    <row r="7052" spans="1:5" x14ac:dyDescent="0.25">
      <c r="A7052" s="439"/>
      <c r="B7052" s="449">
        <v>99325</v>
      </c>
      <c r="C7052" s="439" t="s">
        <v>1455</v>
      </c>
      <c r="D7052" s="449" t="s">
        <v>73</v>
      </c>
      <c r="E7052" s="451">
        <v>0.4965</v>
      </c>
    </row>
    <row r="7053" spans="1:5" x14ac:dyDescent="0.25">
      <c r="A7053" s="439"/>
      <c r="B7053" s="449">
        <v>99311</v>
      </c>
      <c r="C7053" s="439" t="s">
        <v>1448</v>
      </c>
      <c r="D7053" s="449" t="s">
        <v>73</v>
      </c>
      <c r="E7053" s="451">
        <v>0.49690000000000001</v>
      </c>
    </row>
    <row r="7054" spans="1:5" x14ac:dyDescent="0.25">
      <c r="A7054" s="439"/>
      <c r="B7054" s="449">
        <v>99314</v>
      </c>
      <c r="C7054" s="439" t="s">
        <v>1449</v>
      </c>
      <c r="D7054" s="449" t="s">
        <v>73</v>
      </c>
      <c r="E7054" s="451">
        <v>0.497</v>
      </c>
    </row>
    <row r="7055" spans="1:5" x14ac:dyDescent="0.25">
      <c r="A7055" s="439"/>
      <c r="B7055" s="449">
        <v>99304</v>
      </c>
      <c r="C7055" s="439" t="s">
        <v>1444</v>
      </c>
      <c r="D7055" s="449" t="s">
        <v>73</v>
      </c>
      <c r="E7055" s="451">
        <v>0.4965</v>
      </c>
    </row>
    <row r="7056" spans="1:5" x14ac:dyDescent="0.25">
      <c r="A7056" s="439"/>
      <c r="B7056" s="449">
        <v>99306</v>
      </c>
      <c r="C7056" s="439" t="s">
        <v>1445</v>
      </c>
      <c r="D7056" s="449" t="s">
        <v>73</v>
      </c>
      <c r="E7056" s="451">
        <v>0.49669999999999997</v>
      </c>
    </row>
    <row r="7057" spans="1:5" x14ac:dyDescent="0.25">
      <c r="A7057" s="439"/>
      <c r="B7057" s="449">
        <v>99309</v>
      </c>
      <c r="C7057" s="439" t="s">
        <v>1447</v>
      </c>
      <c r="D7057" s="449" t="s">
        <v>73</v>
      </c>
      <c r="E7057" s="451">
        <v>0.49690000000000001</v>
      </c>
    </row>
    <row r="7058" spans="1:5" x14ac:dyDescent="0.25">
      <c r="A7058" s="439"/>
      <c r="B7058" s="449">
        <v>99327</v>
      </c>
      <c r="C7058" s="439" t="s">
        <v>1456</v>
      </c>
      <c r="D7058" s="449" t="s">
        <v>73</v>
      </c>
      <c r="E7058" s="451">
        <v>0.49709999999999999</v>
      </c>
    </row>
    <row r="7059" spans="1:5" x14ac:dyDescent="0.25">
      <c r="A7059" s="439"/>
      <c r="B7059" s="449">
        <v>98009</v>
      </c>
      <c r="C7059" s="439" t="s">
        <v>1395</v>
      </c>
      <c r="D7059" s="449" t="s">
        <v>73</v>
      </c>
      <c r="E7059" s="451">
        <v>0.47989999999999999</v>
      </c>
    </row>
    <row r="7060" spans="1:5" x14ac:dyDescent="0.25">
      <c r="A7060" s="439"/>
      <c r="B7060" s="449">
        <v>98011</v>
      </c>
      <c r="C7060" s="439" t="s">
        <v>1396</v>
      </c>
      <c r="D7060" s="449" t="s">
        <v>73</v>
      </c>
      <c r="E7060" s="451">
        <v>0.4803</v>
      </c>
    </row>
    <row r="7061" spans="1:5" x14ac:dyDescent="0.25">
      <c r="A7061" s="439"/>
      <c r="B7061" s="449">
        <v>98013</v>
      </c>
      <c r="C7061" s="439" t="s">
        <v>1397</v>
      </c>
      <c r="D7061" s="449" t="s">
        <v>73</v>
      </c>
      <c r="E7061" s="451">
        <v>0.48070000000000002</v>
      </c>
    </row>
    <row r="7062" spans="1:5" x14ac:dyDescent="0.25">
      <c r="A7062" s="439"/>
      <c r="B7062" s="449">
        <v>98015</v>
      </c>
      <c r="C7062" s="439" t="s">
        <v>1398</v>
      </c>
      <c r="D7062" s="449" t="s">
        <v>73</v>
      </c>
      <c r="E7062" s="451">
        <v>0.48099999999999998</v>
      </c>
    </row>
    <row r="7063" spans="1:5" x14ac:dyDescent="0.25">
      <c r="A7063" s="439"/>
      <c r="B7063" s="449">
        <v>98017</v>
      </c>
      <c r="C7063" s="439" t="s">
        <v>1399</v>
      </c>
      <c r="D7063" s="449" t="s">
        <v>73</v>
      </c>
      <c r="E7063" s="451">
        <v>0.48120000000000002</v>
      </c>
    </row>
    <row r="7064" spans="1:5" x14ac:dyDescent="0.25">
      <c r="A7064" s="439"/>
      <c r="B7064" s="449">
        <v>98019</v>
      </c>
      <c r="C7064" s="439" t="s">
        <v>1400</v>
      </c>
      <c r="D7064" s="449" t="s">
        <v>73</v>
      </c>
      <c r="E7064" s="451">
        <v>0.48120000000000002</v>
      </c>
    </row>
    <row r="7065" spans="1:5" x14ac:dyDescent="0.25">
      <c r="A7065" s="439"/>
      <c r="B7065" s="449">
        <v>97995</v>
      </c>
      <c r="C7065" s="439" t="s">
        <v>1388</v>
      </c>
      <c r="D7065" s="449" t="s">
        <v>73</v>
      </c>
      <c r="E7065" s="451">
        <v>0.47839999999999999</v>
      </c>
    </row>
    <row r="7066" spans="1:5" x14ac:dyDescent="0.25">
      <c r="A7066" s="439"/>
      <c r="B7066" s="449">
        <v>97997</v>
      </c>
      <c r="C7066" s="439" t="s">
        <v>1389</v>
      </c>
      <c r="D7066" s="449" t="s">
        <v>73</v>
      </c>
      <c r="E7066" s="451">
        <v>0.4793</v>
      </c>
    </row>
    <row r="7067" spans="1:5" x14ac:dyDescent="0.25">
      <c r="A7067" s="439"/>
      <c r="B7067" s="449">
        <v>97999</v>
      </c>
      <c r="C7067" s="439" t="s">
        <v>1390</v>
      </c>
      <c r="D7067" s="449" t="s">
        <v>73</v>
      </c>
      <c r="E7067" s="451">
        <v>0.47989999999999999</v>
      </c>
    </row>
    <row r="7068" spans="1:5" x14ac:dyDescent="0.25">
      <c r="A7068" s="439"/>
      <c r="B7068" s="449">
        <v>98001</v>
      </c>
      <c r="C7068" s="439" t="s">
        <v>1391</v>
      </c>
      <c r="D7068" s="449" t="s">
        <v>73</v>
      </c>
      <c r="E7068" s="451">
        <v>0.4803</v>
      </c>
    </row>
    <row r="7069" spans="1:5" x14ac:dyDescent="0.25">
      <c r="A7069" s="439"/>
      <c r="B7069" s="449">
        <v>98003</v>
      </c>
      <c r="C7069" s="439" t="s">
        <v>1392</v>
      </c>
      <c r="D7069" s="449" t="s">
        <v>73</v>
      </c>
      <c r="E7069" s="451">
        <v>0.48070000000000002</v>
      </c>
    </row>
    <row r="7070" spans="1:5" x14ac:dyDescent="0.25">
      <c r="A7070" s="439"/>
      <c r="B7070" s="449">
        <v>98005</v>
      </c>
      <c r="C7070" s="439" t="s">
        <v>1393</v>
      </c>
      <c r="D7070" s="449" t="s">
        <v>73</v>
      </c>
      <c r="E7070" s="451">
        <v>0.48099999999999998</v>
      </c>
    </row>
    <row r="7071" spans="1:5" x14ac:dyDescent="0.25">
      <c r="A7071" s="439"/>
      <c r="B7071" s="449">
        <v>98007</v>
      </c>
      <c r="C7071" s="439" t="s">
        <v>1394</v>
      </c>
      <c r="D7071" s="449" t="s">
        <v>73</v>
      </c>
      <c r="E7071" s="451">
        <v>0.48120000000000002</v>
      </c>
    </row>
    <row r="7072" spans="1:5" x14ac:dyDescent="0.25">
      <c r="A7072" s="439"/>
      <c r="B7072" s="449">
        <v>98031</v>
      </c>
      <c r="C7072" s="439" t="s">
        <v>1406</v>
      </c>
      <c r="D7072" s="449" t="s">
        <v>73</v>
      </c>
      <c r="E7072" s="451">
        <v>0.48089999999999999</v>
      </c>
    </row>
    <row r="7073" spans="1:5" x14ac:dyDescent="0.25">
      <c r="A7073" s="439"/>
      <c r="B7073" s="449">
        <v>98033</v>
      </c>
      <c r="C7073" s="439" t="s">
        <v>1407</v>
      </c>
      <c r="D7073" s="449" t="s">
        <v>73</v>
      </c>
      <c r="E7073" s="451">
        <v>0.48110000000000003</v>
      </c>
    </row>
    <row r="7074" spans="1:5" x14ac:dyDescent="0.25">
      <c r="A7074" s="439"/>
      <c r="B7074" s="449">
        <v>98035</v>
      </c>
      <c r="C7074" s="439" t="s">
        <v>1408</v>
      </c>
      <c r="D7074" s="449" t="s">
        <v>73</v>
      </c>
      <c r="E7074" s="451">
        <v>0.48130000000000001</v>
      </c>
    </row>
    <row r="7075" spans="1:5" x14ac:dyDescent="0.25">
      <c r="A7075" s="439"/>
      <c r="B7075" s="449">
        <v>98037</v>
      </c>
      <c r="C7075" s="439" t="s">
        <v>1409</v>
      </c>
      <c r="D7075" s="449" t="s">
        <v>73</v>
      </c>
      <c r="E7075" s="451">
        <v>0.48139999999999999</v>
      </c>
    </row>
    <row r="7076" spans="1:5" x14ac:dyDescent="0.25">
      <c r="A7076" s="439"/>
      <c r="B7076" s="449">
        <v>98021</v>
      </c>
      <c r="C7076" s="439" t="s">
        <v>1401</v>
      </c>
      <c r="D7076" s="449" t="s">
        <v>73</v>
      </c>
      <c r="E7076" s="451">
        <v>0.48039999999999999</v>
      </c>
    </row>
    <row r="7077" spans="1:5" x14ac:dyDescent="0.25">
      <c r="A7077" s="439"/>
      <c r="B7077" s="449">
        <v>98023</v>
      </c>
      <c r="C7077" s="439" t="s">
        <v>1402</v>
      </c>
      <c r="D7077" s="449" t="s">
        <v>73</v>
      </c>
      <c r="E7077" s="451">
        <v>0.48070000000000002</v>
      </c>
    </row>
    <row r="7078" spans="1:5" x14ac:dyDescent="0.25">
      <c r="A7078" s="439"/>
      <c r="B7078" s="449">
        <v>98025</v>
      </c>
      <c r="C7078" s="439" t="s">
        <v>1403</v>
      </c>
      <c r="D7078" s="449" t="s">
        <v>73</v>
      </c>
      <c r="E7078" s="451">
        <v>0.48089999999999999</v>
      </c>
    </row>
    <row r="7079" spans="1:5" x14ac:dyDescent="0.25">
      <c r="A7079" s="439"/>
      <c r="B7079" s="449">
        <v>98027</v>
      </c>
      <c r="C7079" s="439" t="s">
        <v>1404</v>
      </c>
      <c r="D7079" s="449" t="s">
        <v>73</v>
      </c>
      <c r="E7079" s="451">
        <v>0.48120000000000002</v>
      </c>
    </row>
    <row r="7080" spans="1:5" x14ac:dyDescent="0.25">
      <c r="A7080" s="439"/>
      <c r="B7080" s="449">
        <v>98029</v>
      </c>
      <c r="C7080" s="439" t="s">
        <v>1405</v>
      </c>
      <c r="D7080" s="449" t="s">
        <v>73</v>
      </c>
      <c r="E7080" s="451">
        <v>0.48130000000000001</v>
      </c>
    </row>
    <row r="7081" spans="1:5" x14ac:dyDescent="0.25">
      <c r="A7081" s="439"/>
      <c r="B7081" s="449">
        <v>98045</v>
      </c>
      <c r="C7081" s="439" t="s">
        <v>1413</v>
      </c>
      <c r="D7081" s="449" t="s">
        <v>73</v>
      </c>
      <c r="E7081" s="451">
        <v>0.48149999999999998</v>
      </c>
    </row>
    <row r="7082" spans="1:5" x14ac:dyDescent="0.25">
      <c r="A7082" s="439"/>
      <c r="B7082" s="449">
        <v>98047</v>
      </c>
      <c r="C7082" s="439" t="s">
        <v>1414</v>
      </c>
      <c r="D7082" s="449" t="s">
        <v>73</v>
      </c>
      <c r="E7082" s="451">
        <v>0.48159999999999997</v>
      </c>
    </row>
    <row r="7083" spans="1:5" x14ac:dyDescent="0.25">
      <c r="A7083" s="439"/>
      <c r="B7083" s="449">
        <v>98039</v>
      </c>
      <c r="C7083" s="439" t="s">
        <v>1410</v>
      </c>
      <c r="D7083" s="449" t="s">
        <v>73</v>
      </c>
      <c r="E7083" s="451">
        <v>0.48130000000000001</v>
      </c>
    </row>
    <row r="7084" spans="1:5" x14ac:dyDescent="0.25">
      <c r="A7084" s="439"/>
      <c r="B7084" s="449">
        <v>98041</v>
      </c>
      <c r="C7084" s="439" t="s">
        <v>1411</v>
      </c>
      <c r="D7084" s="449" t="s">
        <v>73</v>
      </c>
      <c r="E7084" s="451">
        <v>0.48139999999999999</v>
      </c>
    </row>
    <row r="7085" spans="1:5" x14ac:dyDescent="0.25">
      <c r="A7085" s="439"/>
      <c r="B7085" s="449">
        <v>98043</v>
      </c>
      <c r="C7085" s="439" t="s">
        <v>1412</v>
      </c>
      <c r="D7085" s="449" t="s">
        <v>73</v>
      </c>
      <c r="E7085" s="451">
        <v>0.48149999999999998</v>
      </c>
    </row>
    <row r="7086" spans="1:5" x14ac:dyDescent="0.25">
      <c r="A7086" s="439"/>
      <c r="B7086" s="449">
        <v>98049</v>
      </c>
      <c r="C7086" s="439" t="s">
        <v>1415</v>
      </c>
      <c r="D7086" s="449" t="s">
        <v>73</v>
      </c>
      <c r="E7086" s="451">
        <v>0.48199999999999998</v>
      </c>
    </row>
    <row r="7087" spans="1:5" x14ac:dyDescent="0.25">
      <c r="A7087" s="439"/>
      <c r="B7087" s="449">
        <v>101809</v>
      </c>
      <c r="C7087" s="439" t="s">
        <v>10837</v>
      </c>
      <c r="D7087" s="449" t="s">
        <v>60</v>
      </c>
      <c r="E7087" s="451">
        <v>0.41620000000000001</v>
      </c>
    </row>
    <row r="7088" spans="1:5" x14ac:dyDescent="0.25">
      <c r="A7088" s="439"/>
      <c r="B7088" s="449">
        <v>99280</v>
      </c>
      <c r="C7088" s="439" t="s">
        <v>10838</v>
      </c>
      <c r="D7088" s="449" t="s">
        <v>60</v>
      </c>
      <c r="E7088" s="451">
        <v>0.48080000000000001</v>
      </c>
    </row>
    <row r="7089" spans="1:5" x14ac:dyDescent="0.25">
      <c r="A7089" s="439"/>
      <c r="B7089" s="449">
        <v>99292</v>
      </c>
      <c r="C7089" s="439" t="s">
        <v>10839</v>
      </c>
      <c r="D7089" s="449" t="s">
        <v>60</v>
      </c>
      <c r="E7089" s="451">
        <v>0.47060000000000002</v>
      </c>
    </row>
    <row r="7090" spans="1:5" x14ac:dyDescent="0.25">
      <c r="A7090" s="439"/>
      <c r="B7090" s="449">
        <v>99242</v>
      </c>
      <c r="C7090" s="439" t="s">
        <v>10840</v>
      </c>
      <c r="D7090" s="449" t="s">
        <v>60</v>
      </c>
      <c r="E7090" s="451">
        <v>0.45939999999999998</v>
      </c>
    </row>
    <row r="7091" spans="1:5" x14ac:dyDescent="0.25">
      <c r="A7091" s="439"/>
      <c r="B7091" s="449">
        <v>99248</v>
      </c>
      <c r="C7091" s="439" t="s">
        <v>10841</v>
      </c>
      <c r="D7091" s="449" t="s">
        <v>60</v>
      </c>
      <c r="E7091" s="451">
        <v>0.443</v>
      </c>
    </row>
    <row r="7092" spans="1:5" x14ac:dyDescent="0.25">
      <c r="A7092" s="439"/>
      <c r="B7092" s="449">
        <v>99275</v>
      </c>
      <c r="C7092" s="439" t="s">
        <v>10842</v>
      </c>
      <c r="D7092" s="449" t="s">
        <v>60</v>
      </c>
      <c r="E7092" s="451">
        <v>0.28560000000000002</v>
      </c>
    </row>
    <row r="7093" spans="1:5" x14ac:dyDescent="0.25">
      <c r="A7093" s="439"/>
      <c r="B7093" s="449">
        <v>99285</v>
      </c>
      <c r="C7093" s="439" t="s">
        <v>10843</v>
      </c>
      <c r="D7093" s="449" t="s">
        <v>60</v>
      </c>
      <c r="E7093" s="451">
        <v>0.25140000000000001</v>
      </c>
    </row>
    <row r="7094" spans="1:5" x14ac:dyDescent="0.25">
      <c r="A7094" s="439"/>
      <c r="B7094" s="449">
        <v>102457</v>
      </c>
      <c r="C7094" s="439" t="s">
        <v>10844</v>
      </c>
      <c r="D7094" s="449" t="s">
        <v>60</v>
      </c>
      <c r="E7094" s="451">
        <v>0.21049999999999999</v>
      </c>
    </row>
    <row r="7095" spans="1:5" x14ac:dyDescent="0.25">
      <c r="A7095" s="439"/>
      <c r="B7095" s="449">
        <v>102142</v>
      </c>
      <c r="C7095" s="439" t="s">
        <v>10845</v>
      </c>
      <c r="D7095" s="449" t="s">
        <v>60</v>
      </c>
      <c r="E7095" s="451">
        <v>0.20280000000000001</v>
      </c>
    </row>
    <row r="7096" spans="1:5" x14ac:dyDescent="0.25">
      <c r="A7096" s="439"/>
      <c r="B7096" s="449">
        <v>97980</v>
      </c>
      <c r="C7096" s="439" t="s">
        <v>13241</v>
      </c>
      <c r="D7096" s="449" t="s">
        <v>60</v>
      </c>
      <c r="E7096" s="451">
        <v>0.46629999999999999</v>
      </c>
    </row>
    <row r="7097" spans="1:5" x14ac:dyDescent="0.25">
      <c r="A7097" s="439"/>
      <c r="B7097" s="449">
        <v>98405</v>
      </c>
      <c r="C7097" s="439" t="s">
        <v>13242</v>
      </c>
      <c r="D7097" s="449" t="s">
        <v>60</v>
      </c>
      <c r="E7097" s="451">
        <v>0.45750000000000002</v>
      </c>
    </row>
    <row r="7098" spans="1:5" x14ac:dyDescent="0.25">
      <c r="A7098" s="439"/>
      <c r="B7098" s="449">
        <v>97988</v>
      </c>
      <c r="C7098" s="439" t="s">
        <v>13243</v>
      </c>
      <c r="D7098" s="449" t="s">
        <v>60</v>
      </c>
      <c r="E7098" s="451">
        <v>0.44750000000000001</v>
      </c>
    </row>
    <row r="7099" spans="1:5" x14ac:dyDescent="0.25">
      <c r="A7099" s="439"/>
      <c r="B7099" s="449">
        <v>97992</v>
      </c>
      <c r="C7099" s="439" t="s">
        <v>10846</v>
      </c>
      <c r="D7099" s="449" t="s">
        <v>60</v>
      </c>
      <c r="E7099" s="451">
        <v>0.43230000000000002</v>
      </c>
    </row>
    <row r="7100" spans="1:5" x14ac:dyDescent="0.25">
      <c r="A7100" s="439"/>
      <c r="B7100" s="449">
        <v>97978</v>
      </c>
      <c r="C7100" s="439" t="s">
        <v>10847</v>
      </c>
      <c r="D7100" s="449" t="s">
        <v>60</v>
      </c>
      <c r="E7100" s="451">
        <v>0.2838</v>
      </c>
    </row>
    <row r="7101" spans="1:5" x14ac:dyDescent="0.25">
      <c r="A7101" s="439"/>
      <c r="B7101" s="449">
        <v>98410</v>
      </c>
      <c r="C7101" s="439" t="s">
        <v>10848</v>
      </c>
      <c r="D7101" s="449" t="s">
        <v>60</v>
      </c>
      <c r="E7101" s="451">
        <v>0.22770000000000001</v>
      </c>
    </row>
    <row r="7102" spans="1:5" x14ac:dyDescent="0.25">
      <c r="A7102" s="439"/>
      <c r="B7102" s="449">
        <v>102139</v>
      </c>
      <c r="C7102" s="439" t="s">
        <v>13244</v>
      </c>
      <c r="D7102" s="449" t="s">
        <v>60</v>
      </c>
      <c r="E7102" s="451">
        <v>0.216</v>
      </c>
    </row>
    <row r="7103" spans="1:5" x14ac:dyDescent="0.25">
      <c r="A7103" s="439"/>
      <c r="B7103" s="449">
        <v>102141</v>
      </c>
      <c r="C7103" s="439" t="s">
        <v>13245</v>
      </c>
      <c r="D7103" s="449" t="s">
        <v>60</v>
      </c>
      <c r="E7103" s="451">
        <v>0.20100000000000001</v>
      </c>
    </row>
    <row r="7104" spans="1:5" x14ac:dyDescent="0.25">
      <c r="A7104" s="439"/>
      <c r="B7104" s="449">
        <v>99290</v>
      </c>
      <c r="C7104" s="439" t="s">
        <v>10849</v>
      </c>
      <c r="D7104" s="449" t="s">
        <v>60</v>
      </c>
      <c r="E7104" s="451">
        <v>0.4118</v>
      </c>
    </row>
    <row r="7105" spans="1:5" x14ac:dyDescent="0.25">
      <c r="A7105" s="439"/>
      <c r="B7105" s="449">
        <v>99244</v>
      </c>
      <c r="C7105" s="439" t="s">
        <v>10850</v>
      </c>
      <c r="D7105" s="449" t="s">
        <v>60</v>
      </c>
      <c r="E7105" s="451">
        <v>0.40439999999999998</v>
      </c>
    </row>
    <row r="7106" spans="1:5" x14ac:dyDescent="0.25">
      <c r="A7106" s="439"/>
      <c r="B7106" s="449">
        <v>99256</v>
      </c>
      <c r="C7106" s="439" t="s">
        <v>10851</v>
      </c>
      <c r="D7106" s="449" t="s">
        <v>60</v>
      </c>
      <c r="E7106" s="451">
        <v>0.40100000000000002</v>
      </c>
    </row>
    <row r="7107" spans="1:5" x14ac:dyDescent="0.25">
      <c r="A7107" s="439"/>
      <c r="B7107" s="449">
        <v>99271</v>
      </c>
      <c r="C7107" s="439" t="s">
        <v>10852</v>
      </c>
      <c r="D7107" s="449" t="s">
        <v>60</v>
      </c>
      <c r="E7107" s="451">
        <v>0.39850000000000002</v>
      </c>
    </row>
    <row r="7108" spans="1:5" x14ac:dyDescent="0.25">
      <c r="A7108" s="439"/>
      <c r="B7108" s="449">
        <v>99284</v>
      </c>
      <c r="C7108" s="439" t="s">
        <v>10853</v>
      </c>
      <c r="D7108" s="449" t="s">
        <v>60</v>
      </c>
      <c r="E7108" s="451">
        <v>0.39660000000000001</v>
      </c>
    </row>
    <row r="7109" spans="1:5" x14ac:dyDescent="0.25">
      <c r="A7109" s="439"/>
      <c r="B7109" s="449">
        <v>99294</v>
      </c>
      <c r="C7109" s="439" t="s">
        <v>10854</v>
      </c>
      <c r="D7109" s="449" t="s">
        <v>60</v>
      </c>
      <c r="E7109" s="451">
        <v>0.39500000000000002</v>
      </c>
    </row>
    <row r="7110" spans="1:5" x14ac:dyDescent="0.25">
      <c r="A7110" s="439"/>
      <c r="B7110" s="449">
        <v>99252</v>
      </c>
      <c r="C7110" s="439" t="s">
        <v>10855</v>
      </c>
      <c r="D7110" s="449" t="s">
        <v>60</v>
      </c>
      <c r="E7110" s="451">
        <v>0.43149999999999999</v>
      </c>
    </row>
    <row r="7111" spans="1:5" x14ac:dyDescent="0.25">
      <c r="A7111" s="439"/>
      <c r="B7111" s="449">
        <v>99259</v>
      </c>
      <c r="C7111" s="439" t="s">
        <v>10856</v>
      </c>
      <c r="D7111" s="449" t="s">
        <v>60</v>
      </c>
      <c r="E7111" s="451">
        <v>0.42699999999999999</v>
      </c>
    </row>
    <row r="7112" spans="1:5" x14ac:dyDescent="0.25">
      <c r="A7112" s="439"/>
      <c r="B7112" s="449">
        <v>99265</v>
      </c>
      <c r="C7112" s="439" t="s">
        <v>10857</v>
      </c>
      <c r="D7112" s="449" t="s">
        <v>60</v>
      </c>
      <c r="E7112" s="451">
        <v>0.42399999999999999</v>
      </c>
    </row>
    <row r="7113" spans="1:5" x14ac:dyDescent="0.25">
      <c r="A7113" s="439"/>
      <c r="B7113" s="449">
        <v>99267</v>
      </c>
      <c r="C7113" s="439" t="s">
        <v>10858</v>
      </c>
      <c r="D7113" s="449" t="s">
        <v>60</v>
      </c>
      <c r="E7113" s="451">
        <v>0.4219</v>
      </c>
    </row>
    <row r="7114" spans="1:5" x14ac:dyDescent="0.25">
      <c r="A7114" s="439"/>
      <c r="B7114" s="449">
        <v>99274</v>
      </c>
      <c r="C7114" s="439" t="s">
        <v>10859</v>
      </c>
      <c r="D7114" s="449" t="s">
        <v>60</v>
      </c>
      <c r="E7114" s="451">
        <v>0.4178</v>
      </c>
    </row>
    <row r="7115" spans="1:5" x14ac:dyDescent="0.25">
      <c r="A7115" s="439"/>
      <c r="B7115" s="449">
        <v>99279</v>
      </c>
      <c r="C7115" s="439" t="s">
        <v>10860</v>
      </c>
      <c r="D7115" s="449" t="s">
        <v>60</v>
      </c>
      <c r="E7115" s="451">
        <v>0.41670000000000001</v>
      </c>
    </row>
    <row r="7116" spans="1:5" x14ac:dyDescent="0.25">
      <c r="A7116" s="439"/>
      <c r="B7116" s="449">
        <v>99286</v>
      </c>
      <c r="C7116" s="439" t="s">
        <v>10861</v>
      </c>
      <c r="D7116" s="449" t="s">
        <v>60</v>
      </c>
      <c r="E7116" s="451">
        <v>0.41570000000000001</v>
      </c>
    </row>
    <row r="7117" spans="1:5" x14ac:dyDescent="0.25">
      <c r="A7117" s="439"/>
      <c r="B7117" s="449">
        <v>99326</v>
      </c>
      <c r="C7117" s="439" t="s">
        <v>10862</v>
      </c>
      <c r="D7117" s="449" t="s">
        <v>60</v>
      </c>
      <c r="E7117" s="451">
        <v>0.37490000000000001</v>
      </c>
    </row>
    <row r="7118" spans="1:5" x14ac:dyDescent="0.25">
      <c r="A7118" s="439"/>
      <c r="B7118" s="449">
        <v>99287</v>
      </c>
      <c r="C7118" s="439" t="s">
        <v>10863</v>
      </c>
      <c r="D7118" s="449" t="s">
        <v>60</v>
      </c>
      <c r="E7118" s="451">
        <v>0.37069999999999997</v>
      </c>
    </row>
    <row r="7119" spans="1:5" x14ac:dyDescent="0.25">
      <c r="A7119" s="439"/>
      <c r="B7119" s="449">
        <v>99298</v>
      </c>
      <c r="C7119" s="439" t="s">
        <v>10864</v>
      </c>
      <c r="D7119" s="449" t="s">
        <v>60</v>
      </c>
      <c r="E7119" s="451">
        <v>0.36749999999999999</v>
      </c>
    </row>
    <row r="7120" spans="1:5" x14ac:dyDescent="0.25">
      <c r="A7120" s="439"/>
      <c r="B7120" s="449">
        <v>99300</v>
      </c>
      <c r="C7120" s="439" t="s">
        <v>10865</v>
      </c>
      <c r="D7120" s="449" t="s">
        <v>60</v>
      </c>
      <c r="E7120" s="451">
        <v>0.36499999999999999</v>
      </c>
    </row>
    <row r="7121" spans="1:5" x14ac:dyDescent="0.25">
      <c r="A7121" s="439"/>
      <c r="B7121" s="449">
        <v>99301</v>
      </c>
      <c r="C7121" s="439" t="s">
        <v>10866</v>
      </c>
      <c r="D7121" s="449" t="s">
        <v>60</v>
      </c>
      <c r="E7121" s="451">
        <v>0.3987</v>
      </c>
    </row>
    <row r="7122" spans="1:5" x14ac:dyDescent="0.25">
      <c r="A7122" s="439"/>
      <c r="B7122" s="449">
        <v>99312</v>
      </c>
      <c r="C7122" s="439" t="s">
        <v>10867</v>
      </c>
      <c r="D7122" s="449" t="s">
        <v>60</v>
      </c>
      <c r="E7122" s="451">
        <v>0.39429999999999998</v>
      </c>
    </row>
    <row r="7123" spans="1:5" x14ac:dyDescent="0.25">
      <c r="A7123" s="439"/>
      <c r="B7123" s="449">
        <v>99320</v>
      </c>
      <c r="C7123" s="439" t="s">
        <v>10868</v>
      </c>
      <c r="D7123" s="449" t="s">
        <v>60</v>
      </c>
      <c r="E7123" s="451">
        <v>0.38829999999999998</v>
      </c>
    </row>
    <row r="7124" spans="1:5" x14ac:dyDescent="0.25">
      <c r="A7124" s="439"/>
      <c r="B7124" s="449">
        <v>99322</v>
      </c>
      <c r="C7124" s="439" t="s">
        <v>10869</v>
      </c>
      <c r="D7124" s="449" t="s">
        <v>60</v>
      </c>
      <c r="E7124" s="451">
        <v>0.38579999999999998</v>
      </c>
    </row>
    <row r="7125" spans="1:5" x14ac:dyDescent="0.25">
      <c r="A7125" s="439"/>
      <c r="B7125" s="449">
        <v>99324</v>
      </c>
      <c r="C7125" s="439" t="s">
        <v>10870</v>
      </c>
      <c r="D7125" s="449" t="s">
        <v>60</v>
      </c>
      <c r="E7125" s="451">
        <v>0.38390000000000002</v>
      </c>
    </row>
    <row r="7126" spans="1:5" x14ac:dyDescent="0.25">
      <c r="A7126" s="439"/>
      <c r="B7126" s="449">
        <v>99310</v>
      </c>
      <c r="C7126" s="439" t="s">
        <v>10871</v>
      </c>
      <c r="D7126" s="449" t="s">
        <v>60</v>
      </c>
      <c r="E7126" s="451">
        <v>0.35510000000000003</v>
      </c>
    </row>
    <row r="7127" spans="1:5" x14ac:dyDescent="0.25">
      <c r="A7127" s="439"/>
      <c r="B7127" s="449">
        <v>99313</v>
      </c>
      <c r="C7127" s="439" t="s">
        <v>10872</v>
      </c>
      <c r="D7127" s="449" t="s">
        <v>60</v>
      </c>
      <c r="E7127" s="451">
        <v>0.35199999999999998</v>
      </c>
    </row>
    <row r="7128" spans="1:5" x14ac:dyDescent="0.25">
      <c r="A7128" s="439"/>
      <c r="B7128" s="449">
        <v>99303</v>
      </c>
      <c r="C7128" s="439" t="s">
        <v>10873</v>
      </c>
      <c r="D7128" s="449" t="s">
        <v>60</v>
      </c>
      <c r="E7128" s="451">
        <v>0.36409999999999998</v>
      </c>
    </row>
    <row r="7129" spans="1:5" x14ac:dyDescent="0.25">
      <c r="A7129" s="439"/>
      <c r="B7129" s="449">
        <v>99305</v>
      </c>
      <c r="C7129" s="439" t="s">
        <v>10874</v>
      </c>
      <c r="D7129" s="449" t="s">
        <v>60</v>
      </c>
      <c r="E7129" s="451">
        <v>0.36049999999999999</v>
      </c>
    </row>
    <row r="7130" spans="1:5" x14ac:dyDescent="0.25">
      <c r="A7130" s="439"/>
      <c r="B7130" s="449">
        <v>99308</v>
      </c>
      <c r="C7130" s="439" t="s">
        <v>10875</v>
      </c>
      <c r="D7130" s="449" t="s">
        <v>60</v>
      </c>
      <c r="E7130" s="451">
        <v>0.35759999999999997</v>
      </c>
    </row>
    <row r="7131" spans="1:5" x14ac:dyDescent="0.25">
      <c r="A7131" s="439"/>
      <c r="B7131" s="449">
        <v>99315</v>
      </c>
      <c r="C7131" s="439" t="s">
        <v>10876</v>
      </c>
      <c r="D7131" s="449" t="s">
        <v>60</v>
      </c>
      <c r="E7131" s="451">
        <v>0.34760000000000002</v>
      </c>
    </row>
    <row r="7132" spans="1:5" x14ac:dyDescent="0.25">
      <c r="A7132" s="439"/>
      <c r="B7132" s="449">
        <v>98008</v>
      </c>
      <c r="C7132" s="439" t="s">
        <v>10877</v>
      </c>
      <c r="D7132" s="449" t="s">
        <v>60</v>
      </c>
      <c r="E7132" s="451">
        <v>0.40450000000000003</v>
      </c>
    </row>
    <row r="7133" spans="1:5" x14ac:dyDescent="0.25">
      <c r="A7133" s="439"/>
      <c r="B7133" s="449">
        <v>98010</v>
      </c>
      <c r="C7133" s="439" t="s">
        <v>10878</v>
      </c>
      <c r="D7133" s="449" t="s">
        <v>60</v>
      </c>
      <c r="E7133" s="451">
        <v>0.3972</v>
      </c>
    </row>
    <row r="7134" spans="1:5" x14ac:dyDescent="0.25">
      <c r="A7134" s="439"/>
      <c r="B7134" s="449">
        <v>98012</v>
      </c>
      <c r="C7134" s="439" t="s">
        <v>10879</v>
      </c>
      <c r="D7134" s="449" t="s">
        <v>60</v>
      </c>
      <c r="E7134" s="451">
        <v>0.39389999999999997</v>
      </c>
    </row>
    <row r="7135" spans="1:5" x14ac:dyDescent="0.25">
      <c r="A7135" s="439"/>
      <c r="B7135" s="449">
        <v>98014</v>
      </c>
      <c r="C7135" s="439" t="s">
        <v>10880</v>
      </c>
      <c r="D7135" s="449" t="s">
        <v>60</v>
      </c>
      <c r="E7135" s="451">
        <v>0.39140000000000003</v>
      </c>
    </row>
    <row r="7136" spans="1:5" x14ac:dyDescent="0.25">
      <c r="A7136" s="439"/>
      <c r="B7136" s="449">
        <v>98016</v>
      </c>
      <c r="C7136" s="439" t="s">
        <v>10881</v>
      </c>
      <c r="D7136" s="449" t="s">
        <v>60</v>
      </c>
      <c r="E7136" s="451">
        <v>0.38950000000000001</v>
      </c>
    </row>
    <row r="7137" spans="1:5" x14ac:dyDescent="0.25">
      <c r="A7137" s="439"/>
      <c r="B7137" s="449">
        <v>98018</v>
      </c>
      <c r="C7137" s="439" t="s">
        <v>10882</v>
      </c>
      <c r="D7137" s="449" t="s">
        <v>60</v>
      </c>
      <c r="E7137" s="451">
        <v>0.38800000000000001</v>
      </c>
    </row>
    <row r="7138" spans="1:5" x14ac:dyDescent="0.25">
      <c r="A7138" s="439"/>
      <c r="B7138" s="449">
        <v>97994</v>
      </c>
      <c r="C7138" s="439" t="s">
        <v>13246</v>
      </c>
      <c r="D7138" s="449" t="s">
        <v>60</v>
      </c>
      <c r="E7138" s="451">
        <v>0.42380000000000001</v>
      </c>
    </row>
    <row r="7139" spans="1:5" x14ac:dyDescent="0.25">
      <c r="A7139" s="439"/>
      <c r="B7139" s="449">
        <v>97996</v>
      </c>
      <c r="C7139" s="439" t="s">
        <v>10883</v>
      </c>
      <c r="D7139" s="449" t="s">
        <v>60</v>
      </c>
      <c r="E7139" s="451">
        <v>0.41930000000000001</v>
      </c>
    </row>
    <row r="7140" spans="1:5" x14ac:dyDescent="0.25">
      <c r="A7140" s="439"/>
      <c r="B7140" s="449">
        <v>98407</v>
      </c>
      <c r="C7140" s="439" t="s">
        <v>10884</v>
      </c>
      <c r="D7140" s="449" t="s">
        <v>60</v>
      </c>
      <c r="E7140" s="451">
        <v>0.41639999999999999</v>
      </c>
    </row>
    <row r="7141" spans="1:5" x14ac:dyDescent="0.25">
      <c r="A7141" s="439"/>
      <c r="B7141" s="449">
        <v>98408</v>
      </c>
      <c r="C7141" s="439" t="s">
        <v>10885</v>
      </c>
      <c r="D7141" s="449" t="s">
        <v>60</v>
      </c>
      <c r="E7141" s="451">
        <v>0.4143</v>
      </c>
    </row>
    <row r="7142" spans="1:5" x14ac:dyDescent="0.25">
      <c r="A7142" s="439"/>
      <c r="B7142" s="449">
        <v>98002</v>
      </c>
      <c r="C7142" s="439" t="s">
        <v>10886</v>
      </c>
      <c r="D7142" s="449" t="s">
        <v>60</v>
      </c>
      <c r="E7142" s="451">
        <v>0.4103</v>
      </c>
    </row>
    <row r="7143" spans="1:5" x14ac:dyDescent="0.25">
      <c r="A7143" s="439"/>
      <c r="B7143" s="449">
        <v>98406</v>
      </c>
      <c r="C7143" s="439" t="s">
        <v>10887</v>
      </c>
      <c r="D7143" s="449" t="s">
        <v>60</v>
      </c>
      <c r="E7143" s="451">
        <v>0.40910000000000002</v>
      </c>
    </row>
    <row r="7144" spans="1:5" x14ac:dyDescent="0.25">
      <c r="A7144" s="439"/>
      <c r="B7144" s="449">
        <v>98006</v>
      </c>
      <c r="C7144" s="439" t="s">
        <v>10888</v>
      </c>
      <c r="D7144" s="449" t="s">
        <v>60</v>
      </c>
      <c r="E7144" s="451">
        <v>0.40820000000000001</v>
      </c>
    </row>
    <row r="7145" spans="1:5" x14ac:dyDescent="0.25">
      <c r="A7145" s="439"/>
      <c r="B7145" s="449">
        <v>98030</v>
      </c>
      <c r="C7145" s="439" t="s">
        <v>10889</v>
      </c>
      <c r="D7145" s="449" t="s">
        <v>60</v>
      </c>
      <c r="E7145" s="451">
        <v>0.36840000000000001</v>
      </c>
    </row>
    <row r="7146" spans="1:5" x14ac:dyDescent="0.25">
      <c r="A7146" s="439"/>
      <c r="B7146" s="449">
        <v>98032</v>
      </c>
      <c r="C7146" s="439" t="s">
        <v>10890</v>
      </c>
      <c r="D7146" s="449" t="s">
        <v>60</v>
      </c>
      <c r="E7146" s="451">
        <v>0.36420000000000002</v>
      </c>
    </row>
    <row r="7147" spans="1:5" x14ac:dyDescent="0.25">
      <c r="A7147" s="439"/>
      <c r="B7147" s="449">
        <v>98034</v>
      </c>
      <c r="C7147" s="439" t="s">
        <v>10891</v>
      </c>
      <c r="D7147" s="449" t="s">
        <v>60</v>
      </c>
      <c r="E7147" s="451">
        <v>0.36109999999999998</v>
      </c>
    </row>
    <row r="7148" spans="1:5" x14ac:dyDescent="0.25">
      <c r="A7148" s="439"/>
      <c r="B7148" s="449">
        <v>98036</v>
      </c>
      <c r="C7148" s="439" t="s">
        <v>10892</v>
      </c>
      <c r="D7148" s="449" t="s">
        <v>60</v>
      </c>
      <c r="E7148" s="451">
        <v>0.35859999999999997</v>
      </c>
    </row>
    <row r="7149" spans="1:5" x14ac:dyDescent="0.25">
      <c r="A7149" s="439"/>
      <c r="B7149" s="449">
        <v>98020</v>
      </c>
      <c r="C7149" s="439" t="s">
        <v>10893</v>
      </c>
      <c r="D7149" s="449" t="s">
        <v>60</v>
      </c>
      <c r="E7149" s="451">
        <v>0.3916</v>
      </c>
    </row>
    <row r="7150" spans="1:5" x14ac:dyDescent="0.25">
      <c r="A7150" s="439"/>
      <c r="B7150" s="449">
        <v>98022</v>
      </c>
      <c r="C7150" s="439" t="s">
        <v>10894</v>
      </c>
      <c r="D7150" s="449" t="s">
        <v>60</v>
      </c>
      <c r="E7150" s="451">
        <v>0.38729999999999998</v>
      </c>
    </row>
    <row r="7151" spans="1:5" x14ac:dyDescent="0.25">
      <c r="A7151" s="439"/>
      <c r="B7151" s="449">
        <v>98024</v>
      </c>
      <c r="C7151" s="439" t="s">
        <v>10895</v>
      </c>
      <c r="D7151" s="449" t="s">
        <v>60</v>
      </c>
      <c r="E7151" s="451">
        <v>0.38150000000000001</v>
      </c>
    </row>
    <row r="7152" spans="1:5" x14ac:dyDescent="0.25">
      <c r="A7152" s="439"/>
      <c r="B7152" s="449">
        <v>98026</v>
      </c>
      <c r="C7152" s="439" t="s">
        <v>10896</v>
      </c>
      <c r="D7152" s="449" t="s">
        <v>60</v>
      </c>
      <c r="E7152" s="451">
        <v>0.37909999999999999</v>
      </c>
    </row>
    <row r="7153" spans="1:5" x14ac:dyDescent="0.25">
      <c r="A7153" s="439"/>
      <c r="B7153" s="449">
        <v>98028</v>
      </c>
      <c r="C7153" s="439" t="s">
        <v>10897</v>
      </c>
      <c r="D7153" s="449" t="s">
        <v>60</v>
      </c>
      <c r="E7153" s="451">
        <v>0.37709999999999999</v>
      </c>
    </row>
    <row r="7154" spans="1:5" x14ac:dyDescent="0.25">
      <c r="A7154" s="439"/>
      <c r="B7154" s="449">
        <v>98044</v>
      </c>
      <c r="C7154" s="439" t="s">
        <v>10898</v>
      </c>
      <c r="D7154" s="449" t="s">
        <v>60</v>
      </c>
      <c r="E7154" s="451">
        <v>0.34899999999999998</v>
      </c>
    </row>
    <row r="7155" spans="1:5" x14ac:dyDescent="0.25">
      <c r="A7155" s="439"/>
      <c r="B7155" s="449">
        <v>98046</v>
      </c>
      <c r="C7155" s="439" t="s">
        <v>10899</v>
      </c>
      <c r="D7155" s="449" t="s">
        <v>60</v>
      </c>
      <c r="E7155" s="451">
        <v>0.34589999999999999</v>
      </c>
    </row>
    <row r="7156" spans="1:5" x14ac:dyDescent="0.25">
      <c r="A7156" s="439"/>
      <c r="B7156" s="449">
        <v>98038</v>
      </c>
      <c r="C7156" s="439" t="s">
        <v>10900</v>
      </c>
      <c r="D7156" s="449" t="s">
        <v>60</v>
      </c>
      <c r="E7156" s="451">
        <v>0.35780000000000001</v>
      </c>
    </row>
    <row r="7157" spans="1:5" x14ac:dyDescent="0.25">
      <c r="A7157" s="439"/>
      <c r="B7157" s="449">
        <v>98040</v>
      </c>
      <c r="C7157" s="439" t="s">
        <v>10901</v>
      </c>
      <c r="D7157" s="449" t="s">
        <v>60</v>
      </c>
      <c r="E7157" s="451">
        <v>0.35420000000000001</v>
      </c>
    </row>
    <row r="7158" spans="1:5" x14ac:dyDescent="0.25">
      <c r="A7158" s="439"/>
      <c r="B7158" s="449">
        <v>98042</v>
      </c>
      <c r="C7158" s="439" t="s">
        <v>10902</v>
      </c>
      <c r="D7158" s="449" t="s">
        <v>60</v>
      </c>
      <c r="E7158" s="451">
        <v>0.35139999999999999</v>
      </c>
    </row>
    <row r="7159" spans="1:5" x14ac:dyDescent="0.25">
      <c r="A7159" s="439"/>
      <c r="B7159" s="449">
        <v>98048</v>
      </c>
      <c r="C7159" s="439" t="s">
        <v>10903</v>
      </c>
      <c r="D7159" s="449" t="s">
        <v>60</v>
      </c>
      <c r="E7159" s="451">
        <v>0.34160000000000001</v>
      </c>
    </row>
    <row r="7160" spans="1:5" x14ac:dyDescent="0.25">
      <c r="A7160" s="439"/>
      <c r="B7160" s="449">
        <v>97955</v>
      </c>
      <c r="C7160" s="439" t="s">
        <v>1379</v>
      </c>
      <c r="D7160" s="449" t="s">
        <v>60</v>
      </c>
      <c r="E7160" s="451">
        <v>0.27650000000000002</v>
      </c>
    </row>
    <row r="7161" spans="1:5" x14ac:dyDescent="0.25">
      <c r="A7161" s="439"/>
      <c r="B7161" s="449">
        <v>97948</v>
      </c>
      <c r="C7161" s="439" t="s">
        <v>1373</v>
      </c>
      <c r="D7161" s="449" t="s">
        <v>60</v>
      </c>
      <c r="E7161" s="451">
        <v>0.33889999999999998</v>
      </c>
    </row>
    <row r="7162" spans="1:5" x14ac:dyDescent="0.25">
      <c r="A7162" s="439"/>
      <c r="B7162" s="449">
        <v>97934</v>
      </c>
      <c r="C7162" s="439" t="s">
        <v>1369</v>
      </c>
      <c r="D7162" s="449" t="s">
        <v>60</v>
      </c>
      <c r="E7162" s="451">
        <v>0.23569999999999999</v>
      </c>
    </row>
    <row r="7163" spans="1:5" x14ac:dyDescent="0.25">
      <c r="A7163" s="439"/>
      <c r="B7163" s="449">
        <v>97953</v>
      </c>
      <c r="C7163" s="439" t="s">
        <v>1378</v>
      </c>
      <c r="D7163" s="449" t="s">
        <v>60</v>
      </c>
      <c r="E7163" s="451">
        <v>0.2843</v>
      </c>
    </row>
    <row r="7164" spans="1:5" x14ac:dyDescent="0.25">
      <c r="A7164" s="439"/>
      <c r="B7164" s="449">
        <v>97947</v>
      </c>
      <c r="C7164" s="439" t="s">
        <v>1372</v>
      </c>
      <c r="D7164" s="449" t="s">
        <v>60</v>
      </c>
      <c r="E7164" s="451">
        <v>0.34499999999999997</v>
      </c>
    </row>
    <row r="7165" spans="1:5" x14ac:dyDescent="0.25">
      <c r="A7165" s="439"/>
      <c r="B7165" s="449">
        <v>97933</v>
      </c>
      <c r="C7165" s="439" t="s">
        <v>1368</v>
      </c>
      <c r="D7165" s="449" t="s">
        <v>60</v>
      </c>
      <c r="E7165" s="451">
        <v>3.4099999999999998E-2</v>
      </c>
    </row>
    <row r="7166" spans="1:5" x14ac:dyDescent="0.25">
      <c r="A7166" s="439"/>
      <c r="B7166" s="449">
        <v>97961</v>
      </c>
      <c r="C7166" s="439" t="s">
        <v>1382</v>
      </c>
      <c r="D7166" s="449" t="s">
        <v>60</v>
      </c>
      <c r="E7166" s="451">
        <v>0.34039999999999998</v>
      </c>
    </row>
    <row r="7167" spans="1:5" x14ac:dyDescent="0.25">
      <c r="A7167" s="439"/>
      <c r="B7167" s="449">
        <v>97951</v>
      </c>
      <c r="C7167" s="439" t="s">
        <v>1376</v>
      </c>
      <c r="D7167" s="449" t="s">
        <v>60</v>
      </c>
      <c r="E7167" s="451">
        <v>0.39779999999999999</v>
      </c>
    </row>
    <row r="7168" spans="1:5" x14ac:dyDescent="0.25">
      <c r="A7168" s="439"/>
      <c r="B7168" s="449">
        <v>97973</v>
      </c>
      <c r="C7168" s="439" t="s">
        <v>1383</v>
      </c>
      <c r="D7168" s="449" t="s">
        <v>60</v>
      </c>
      <c r="E7168" s="451">
        <v>0.33539999999999998</v>
      </c>
    </row>
    <row r="7169" spans="1:5" x14ac:dyDescent="0.25">
      <c r="A7169" s="439"/>
      <c r="B7169" s="449">
        <v>97952</v>
      </c>
      <c r="C7169" s="439" t="s">
        <v>1377</v>
      </c>
      <c r="D7169" s="449" t="s">
        <v>60</v>
      </c>
      <c r="E7169" s="451">
        <v>0.39079999999999998</v>
      </c>
    </row>
    <row r="7170" spans="1:5" x14ac:dyDescent="0.25">
      <c r="A7170" s="439"/>
      <c r="B7170" s="449">
        <v>97957</v>
      </c>
      <c r="C7170" s="439" t="s">
        <v>1381</v>
      </c>
      <c r="D7170" s="449" t="s">
        <v>60</v>
      </c>
      <c r="E7170" s="451">
        <v>0.42549999999999999</v>
      </c>
    </row>
    <row r="7171" spans="1:5" x14ac:dyDescent="0.25">
      <c r="A7171" s="439"/>
      <c r="B7171" s="449">
        <v>97950</v>
      </c>
      <c r="C7171" s="439" t="s">
        <v>1375</v>
      </c>
      <c r="D7171" s="449" t="s">
        <v>60</v>
      </c>
      <c r="E7171" s="451">
        <v>0.48149999999999998</v>
      </c>
    </row>
    <row r="7172" spans="1:5" x14ac:dyDescent="0.25">
      <c r="A7172" s="439"/>
      <c r="B7172" s="449">
        <v>97936</v>
      </c>
      <c r="C7172" s="439" t="s">
        <v>1371</v>
      </c>
      <c r="D7172" s="449" t="s">
        <v>60</v>
      </c>
      <c r="E7172" s="451">
        <v>0.42959999999999998</v>
      </c>
    </row>
    <row r="7173" spans="1:5" x14ac:dyDescent="0.25">
      <c r="A7173" s="439"/>
      <c r="B7173" s="449">
        <v>97956</v>
      </c>
      <c r="C7173" s="439" t="s">
        <v>1380</v>
      </c>
      <c r="D7173" s="449" t="s">
        <v>60</v>
      </c>
      <c r="E7173" s="451">
        <v>0.41070000000000001</v>
      </c>
    </row>
    <row r="7174" spans="1:5" x14ac:dyDescent="0.25">
      <c r="A7174" s="439"/>
      <c r="B7174" s="449">
        <v>97949</v>
      </c>
      <c r="C7174" s="439" t="s">
        <v>1374</v>
      </c>
      <c r="D7174" s="449" t="s">
        <v>60</v>
      </c>
      <c r="E7174" s="451">
        <v>0.4768</v>
      </c>
    </row>
    <row r="7175" spans="1:5" x14ac:dyDescent="0.25">
      <c r="A7175" s="439"/>
      <c r="B7175" s="449">
        <v>97935</v>
      </c>
      <c r="C7175" s="439" t="s">
        <v>1370</v>
      </c>
      <c r="D7175" s="449" t="s">
        <v>60</v>
      </c>
      <c r="E7175" s="451">
        <v>0.18870000000000001</v>
      </c>
    </row>
    <row r="7176" spans="1:5" x14ac:dyDescent="0.25">
      <c r="A7176" s="439"/>
      <c r="B7176" s="449">
        <v>99319</v>
      </c>
      <c r="C7176" s="439" t="s">
        <v>1452</v>
      </c>
      <c r="D7176" s="449" t="s">
        <v>73</v>
      </c>
      <c r="E7176" s="451">
        <v>0.54369999999999996</v>
      </c>
    </row>
    <row r="7177" spans="1:5" x14ac:dyDescent="0.25">
      <c r="A7177" s="439"/>
      <c r="B7177" s="449">
        <v>99318</v>
      </c>
      <c r="C7177" s="439" t="s">
        <v>1451</v>
      </c>
      <c r="D7177" s="449" t="s">
        <v>73</v>
      </c>
      <c r="E7177" s="451">
        <v>7.0099999999999996E-2</v>
      </c>
    </row>
    <row r="7178" spans="1:5" x14ac:dyDescent="0.25">
      <c r="A7178" s="439"/>
      <c r="B7178" s="449">
        <v>98051</v>
      </c>
      <c r="C7178" s="439" t="s">
        <v>1417</v>
      </c>
      <c r="D7178" s="449" t="s">
        <v>73</v>
      </c>
      <c r="E7178" s="451">
        <v>0.51490000000000002</v>
      </c>
    </row>
    <row r="7179" spans="1:5" x14ac:dyDescent="0.25">
      <c r="A7179" s="439"/>
      <c r="B7179" s="449">
        <v>98050</v>
      </c>
      <c r="C7179" s="439" t="s">
        <v>1416</v>
      </c>
      <c r="D7179" s="449" t="s">
        <v>73</v>
      </c>
      <c r="E7179" s="451">
        <v>7.0099999999999996E-2</v>
      </c>
    </row>
    <row r="7180" spans="1:5" x14ac:dyDescent="0.25">
      <c r="A7180" s="439"/>
      <c r="B7180" s="449">
        <v>99272</v>
      </c>
      <c r="C7180" s="439" t="s">
        <v>10904</v>
      </c>
      <c r="D7180" s="449" t="s">
        <v>60</v>
      </c>
      <c r="E7180" s="451">
        <v>0.48830000000000001</v>
      </c>
    </row>
    <row r="7181" spans="1:5" x14ac:dyDescent="0.25">
      <c r="A7181" s="439"/>
      <c r="B7181" s="449">
        <v>99273</v>
      </c>
      <c r="C7181" s="439" t="s">
        <v>10905</v>
      </c>
      <c r="D7181" s="449" t="s">
        <v>60</v>
      </c>
      <c r="E7181" s="451">
        <v>0.50390000000000001</v>
      </c>
    </row>
    <row r="7182" spans="1:5" x14ac:dyDescent="0.25">
      <c r="A7182" s="439"/>
      <c r="B7182" s="449">
        <v>99268</v>
      </c>
      <c r="C7182" s="439" t="s">
        <v>10906</v>
      </c>
      <c r="D7182" s="449" t="s">
        <v>60</v>
      </c>
      <c r="E7182" s="451">
        <v>0.22650000000000001</v>
      </c>
    </row>
    <row r="7183" spans="1:5" x14ac:dyDescent="0.25">
      <c r="A7183" s="439"/>
      <c r="B7183" s="449">
        <v>99270</v>
      </c>
      <c r="C7183" s="439" t="s">
        <v>10907</v>
      </c>
      <c r="D7183" s="449" t="s">
        <v>60</v>
      </c>
      <c r="E7183" s="451">
        <v>0.19120000000000001</v>
      </c>
    </row>
    <row r="7184" spans="1:5" x14ac:dyDescent="0.25">
      <c r="A7184" s="439"/>
      <c r="B7184" s="449">
        <v>97976</v>
      </c>
      <c r="C7184" s="439" t="s">
        <v>10908</v>
      </c>
      <c r="D7184" s="449" t="s">
        <v>60</v>
      </c>
      <c r="E7184" s="451">
        <v>0.47270000000000001</v>
      </c>
    </row>
    <row r="7185" spans="1:5" x14ac:dyDescent="0.25">
      <c r="A7185" s="439"/>
      <c r="B7185" s="449">
        <v>97977</v>
      </c>
      <c r="C7185" s="439" t="s">
        <v>10909</v>
      </c>
      <c r="D7185" s="449" t="s">
        <v>60</v>
      </c>
      <c r="E7185" s="451">
        <v>0.4839</v>
      </c>
    </row>
    <row r="7186" spans="1:5" x14ac:dyDescent="0.25">
      <c r="A7186" s="439"/>
      <c r="B7186" s="449">
        <v>97974</v>
      </c>
      <c r="C7186" s="439" t="s">
        <v>10910</v>
      </c>
      <c r="D7186" s="449" t="s">
        <v>60</v>
      </c>
      <c r="E7186" s="451">
        <v>0.22520000000000001</v>
      </c>
    </row>
    <row r="7187" spans="1:5" x14ac:dyDescent="0.25">
      <c r="A7187" s="439"/>
      <c r="B7187" s="449">
        <v>97975</v>
      </c>
      <c r="C7187" s="439" t="s">
        <v>10911</v>
      </c>
      <c r="D7187" s="449" t="s">
        <v>60</v>
      </c>
      <c r="E7187" s="451">
        <v>0.1903</v>
      </c>
    </row>
    <row r="7188" spans="1:5" x14ac:dyDescent="0.25">
      <c r="A7188" s="439"/>
      <c r="B7188" s="449">
        <v>101798</v>
      </c>
      <c r="C7188" s="439" t="s">
        <v>2358</v>
      </c>
      <c r="D7188" s="449" t="s">
        <v>60</v>
      </c>
      <c r="E7188" s="451">
        <v>0.1489</v>
      </c>
    </row>
    <row r="7189" spans="1:5" x14ac:dyDescent="0.25">
      <c r="A7189" s="439"/>
      <c r="B7189" s="449">
        <v>101799</v>
      </c>
      <c r="C7189" s="439" t="s">
        <v>2359</v>
      </c>
      <c r="D7189" s="449" t="s">
        <v>60</v>
      </c>
      <c r="E7189" s="451">
        <v>0.1024</v>
      </c>
    </row>
    <row r="7190" spans="1:5" x14ac:dyDescent="0.25">
      <c r="A7190" s="439"/>
      <c r="B7190" s="449">
        <v>102487</v>
      </c>
      <c r="C7190" s="439" t="s">
        <v>1941</v>
      </c>
      <c r="D7190" s="449" t="s">
        <v>84</v>
      </c>
      <c r="E7190" s="451">
        <v>0.44729999999999998</v>
      </c>
    </row>
    <row r="7191" spans="1:5" x14ac:dyDescent="0.25">
      <c r="A7191" s="439"/>
      <c r="B7191" s="449">
        <v>102486</v>
      </c>
      <c r="C7191" s="439" t="s">
        <v>1940</v>
      </c>
      <c r="D7191" s="449" t="s">
        <v>84</v>
      </c>
      <c r="E7191" s="451">
        <v>0.21959999999999999</v>
      </c>
    </row>
    <row r="7192" spans="1:5" x14ac:dyDescent="0.25">
      <c r="A7192" s="439"/>
      <c r="B7192" s="449">
        <v>102474</v>
      </c>
      <c r="C7192" s="439" t="s">
        <v>1928</v>
      </c>
      <c r="D7192" s="449" t="s">
        <v>84</v>
      </c>
      <c r="E7192" s="451">
        <v>0.16650000000000001</v>
      </c>
    </row>
    <row r="7193" spans="1:5" x14ac:dyDescent="0.25">
      <c r="A7193" s="439"/>
      <c r="B7193" s="449">
        <v>102480</v>
      </c>
      <c r="C7193" s="439" t="s">
        <v>1934</v>
      </c>
      <c r="D7193" s="449" t="s">
        <v>84</v>
      </c>
      <c r="E7193" s="451">
        <v>0.14729999999999999</v>
      </c>
    </row>
    <row r="7194" spans="1:5" x14ac:dyDescent="0.25">
      <c r="A7194" s="439"/>
      <c r="B7194" s="449">
        <v>94975</v>
      </c>
      <c r="C7194" s="439" t="s">
        <v>1922</v>
      </c>
      <c r="D7194" s="449" t="s">
        <v>84</v>
      </c>
      <c r="E7194" s="451">
        <v>0.27610000000000001</v>
      </c>
    </row>
    <row r="7195" spans="1:5" x14ac:dyDescent="0.25">
      <c r="A7195" s="439"/>
      <c r="B7195" s="449">
        <v>94963</v>
      </c>
      <c r="C7195" s="439" t="s">
        <v>1910</v>
      </c>
      <c r="D7195" s="449" t="s">
        <v>84</v>
      </c>
      <c r="E7195" s="451">
        <v>0.21049999999999999</v>
      </c>
    </row>
    <row r="7196" spans="1:5" x14ac:dyDescent="0.25">
      <c r="A7196" s="439"/>
      <c r="B7196" s="449">
        <v>94969</v>
      </c>
      <c r="C7196" s="439" t="s">
        <v>1916</v>
      </c>
      <c r="D7196" s="449" t="s">
        <v>84</v>
      </c>
      <c r="E7196" s="451">
        <v>0.18679999999999999</v>
      </c>
    </row>
    <row r="7197" spans="1:5" x14ac:dyDescent="0.25">
      <c r="A7197" s="439"/>
      <c r="B7197" s="449">
        <v>102475</v>
      </c>
      <c r="C7197" s="439" t="s">
        <v>1929</v>
      </c>
      <c r="D7197" s="449" t="s">
        <v>84</v>
      </c>
      <c r="E7197" s="451">
        <v>0.16819999999999999</v>
      </c>
    </row>
    <row r="7198" spans="1:5" x14ac:dyDescent="0.25">
      <c r="A7198" s="439"/>
      <c r="B7198" s="449">
        <v>102481</v>
      </c>
      <c r="C7198" s="439" t="s">
        <v>1935</v>
      </c>
      <c r="D7198" s="449" t="s">
        <v>84</v>
      </c>
      <c r="E7198" s="451">
        <v>0.13750000000000001</v>
      </c>
    </row>
    <row r="7199" spans="1:5" x14ac:dyDescent="0.25">
      <c r="A7199" s="439"/>
      <c r="B7199" s="449">
        <v>94964</v>
      </c>
      <c r="C7199" s="439" t="s">
        <v>1911</v>
      </c>
      <c r="D7199" s="449" t="s">
        <v>84</v>
      </c>
      <c r="E7199" s="451">
        <v>0.20780000000000001</v>
      </c>
    </row>
    <row r="7200" spans="1:5" x14ac:dyDescent="0.25">
      <c r="A7200" s="439"/>
      <c r="B7200" s="449">
        <v>94970</v>
      </c>
      <c r="C7200" s="439" t="s">
        <v>1917</v>
      </c>
      <c r="D7200" s="449" t="s">
        <v>84</v>
      </c>
      <c r="E7200" s="451">
        <v>0.17119999999999999</v>
      </c>
    </row>
    <row r="7201" spans="1:5" x14ac:dyDescent="0.25">
      <c r="A7201" s="439"/>
      <c r="B7201" s="449">
        <v>102476</v>
      </c>
      <c r="C7201" s="439" t="s">
        <v>1930</v>
      </c>
      <c r="D7201" s="449" t="s">
        <v>84</v>
      </c>
      <c r="E7201" s="451">
        <v>0.1399</v>
      </c>
    </row>
    <row r="7202" spans="1:5" x14ac:dyDescent="0.25">
      <c r="A7202" s="439"/>
      <c r="B7202" s="449">
        <v>102482</v>
      </c>
      <c r="C7202" s="439" t="s">
        <v>1936</v>
      </c>
      <c r="D7202" s="449" t="s">
        <v>84</v>
      </c>
      <c r="E7202" s="451">
        <v>0.12470000000000001</v>
      </c>
    </row>
    <row r="7203" spans="1:5" x14ac:dyDescent="0.25">
      <c r="A7203" s="439"/>
      <c r="B7203" s="449">
        <v>94965</v>
      </c>
      <c r="C7203" s="439" t="s">
        <v>1912</v>
      </c>
      <c r="D7203" s="449" t="s">
        <v>84</v>
      </c>
      <c r="E7203" s="451">
        <v>0.18160000000000001</v>
      </c>
    </row>
    <row r="7204" spans="1:5" x14ac:dyDescent="0.25">
      <c r="A7204" s="439"/>
      <c r="B7204" s="449">
        <v>94971</v>
      </c>
      <c r="C7204" s="439" t="s">
        <v>1918</v>
      </c>
      <c r="D7204" s="449" t="s">
        <v>84</v>
      </c>
      <c r="E7204" s="451">
        <v>0.15790000000000001</v>
      </c>
    </row>
    <row r="7205" spans="1:5" x14ac:dyDescent="0.25">
      <c r="A7205" s="439"/>
      <c r="B7205" s="449">
        <v>102477</v>
      </c>
      <c r="C7205" s="439" t="s">
        <v>1931</v>
      </c>
      <c r="D7205" s="449" t="s">
        <v>84</v>
      </c>
      <c r="E7205" s="451">
        <v>0.14530000000000001</v>
      </c>
    </row>
    <row r="7206" spans="1:5" x14ac:dyDescent="0.25">
      <c r="A7206" s="439"/>
      <c r="B7206" s="449">
        <v>102483</v>
      </c>
      <c r="C7206" s="439" t="s">
        <v>1937</v>
      </c>
      <c r="D7206" s="449" t="s">
        <v>84</v>
      </c>
      <c r="E7206" s="451">
        <v>0.1221</v>
      </c>
    </row>
    <row r="7207" spans="1:5" x14ac:dyDescent="0.25">
      <c r="A7207" s="439"/>
      <c r="B7207" s="449">
        <v>94966</v>
      </c>
      <c r="C7207" s="439" t="s">
        <v>1913</v>
      </c>
      <c r="D7207" s="449" t="s">
        <v>84</v>
      </c>
      <c r="E7207" s="451">
        <v>0.1736</v>
      </c>
    </row>
    <row r="7208" spans="1:5" x14ac:dyDescent="0.25">
      <c r="A7208" s="439"/>
      <c r="B7208" s="449">
        <v>94972</v>
      </c>
      <c r="C7208" s="439" t="s">
        <v>1919</v>
      </c>
      <c r="D7208" s="449" t="s">
        <v>84</v>
      </c>
      <c r="E7208" s="451">
        <v>0.15090000000000001</v>
      </c>
    </row>
    <row r="7209" spans="1:5" x14ac:dyDescent="0.25">
      <c r="A7209" s="439"/>
      <c r="B7209" s="449">
        <v>102478</v>
      </c>
      <c r="C7209" s="439" t="s">
        <v>1932</v>
      </c>
      <c r="D7209" s="449" t="s">
        <v>84</v>
      </c>
      <c r="E7209" s="451">
        <v>0.121</v>
      </c>
    </row>
    <row r="7210" spans="1:5" x14ac:dyDescent="0.25">
      <c r="A7210" s="439"/>
      <c r="B7210" s="449">
        <v>102484</v>
      </c>
      <c r="C7210" s="439" t="s">
        <v>1938</v>
      </c>
      <c r="D7210" s="449" t="s">
        <v>84</v>
      </c>
      <c r="E7210" s="451">
        <v>0.1109</v>
      </c>
    </row>
    <row r="7211" spans="1:5" x14ac:dyDescent="0.25">
      <c r="A7211" s="439"/>
      <c r="B7211" s="449">
        <v>94967</v>
      </c>
      <c r="C7211" s="439" t="s">
        <v>1914</v>
      </c>
      <c r="D7211" s="449" t="s">
        <v>84</v>
      </c>
      <c r="E7211" s="451">
        <v>0.16</v>
      </c>
    </row>
    <row r="7212" spans="1:5" x14ac:dyDescent="0.25">
      <c r="A7212" s="439"/>
      <c r="B7212" s="449">
        <v>94973</v>
      </c>
      <c r="C7212" s="439" t="s">
        <v>1920</v>
      </c>
      <c r="D7212" s="449" t="s">
        <v>84</v>
      </c>
      <c r="E7212" s="451">
        <v>0.1351</v>
      </c>
    </row>
    <row r="7213" spans="1:5" x14ac:dyDescent="0.25">
      <c r="A7213" s="439"/>
      <c r="B7213" s="449">
        <v>94974</v>
      </c>
      <c r="C7213" s="439" t="s">
        <v>1921</v>
      </c>
      <c r="D7213" s="449" t="s">
        <v>84</v>
      </c>
      <c r="E7213" s="451">
        <v>0.30659999999999998</v>
      </c>
    </row>
    <row r="7214" spans="1:5" x14ac:dyDescent="0.25">
      <c r="A7214" s="439"/>
      <c r="B7214" s="449">
        <v>94962</v>
      </c>
      <c r="C7214" s="439" t="s">
        <v>1909</v>
      </c>
      <c r="D7214" s="449" t="s">
        <v>84</v>
      </c>
      <c r="E7214" s="451">
        <v>0.23769999999999999</v>
      </c>
    </row>
    <row r="7215" spans="1:5" x14ac:dyDescent="0.25">
      <c r="A7215" s="439"/>
      <c r="B7215" s="449">
        <v>94968</v>
      </c>
      <c r="C7215" s="439" t="s">
        <v>1915</v>
      </c>
      <c r="D7215" s="449" t="s">
        <v>84</v>
      </c>
      <c r="E7215" s="451">
        <v>0.2162</v>
      </c>
    </row>
    <row r="7216" spans="1:5" x14ac:dyDescent="0.25">
      <c r="A7216" s="439"/>
      <c r="B7216" s="449">
        <v>102485</v>
      </c>
      <c r="C7216" s="439" t="s">
        <v>1939</v>
      </c>
      <c r="D7216" s="449" t="s">
        <v>84</v>
      </c>
      <c r="E7216" s="451">
        <v>0.23669999999999999</v>
      </c>
    </row>
    <row r="7217" spans="1:5" x14ac:dyDescent="0.25">
      <c r="A7217" s="439"/>
      <c r="B7217" s="449">
        <v>102473</v>
      </c>
      <c r="C7217" s="439" t="s">
        <v>1927</v>
      </c>
      <c r="D7217" s="449" t="s">
        <v>84</v>
      </c>
      <c r="E7217" s="451">
        <v>0.18190000000000001</v>
      </c>
    </row>
    <row r="7218" spans="1:5" x14ac:dyDescent="0.25">
      <c r="A7218" s="439"/>
      <c r="B7218" s="449">
        <v>102479</v>
      </c>
      <c r="C7218" s="439" t="s">
        <v>1933</v>
      </c>
      <c r="D7218" s="449" t="s">
        <v>84</v>
      </c>
      <c r="E7218" s="451">
        <v>0.1643</v>
      </c>
    </row>
    <row r="7219" spans="1:5" x14ac:dyDescent="0.25">
      <c r="A7219" s="439"/>
      <c r="B7219" s="449">
        <v>103769</v>
      </c>
      <c r="C7219" s="439" t="s">
        <v>5047</v>
      </c>
      <c r="D7219" s="449" t="s">
        <v>60</v>
      </c>
      <c r="E7219" s="451">
        <v>0.1124</v>
      </c>
    </row>
    <row r="7220" spans="1:5" x14ac:dyDescent="0.25">
      <c r="A7220" s="439"/>
      <c r="B7220" s="449">
        <v>106295</v>
      </c>
      <c r="C7220" s="439" t="s">
        <v>14937</v>
      </c>
      <c r="D7220" s="449" t="s">
        <v>60</v>
      </c>
      <c r="E7220" s="451">
        <v>0.1191</v>
      </c>
    </row>
    <row r="7221" spans="1:5" x14ac:dyDescent="0.25">
      <c r="A7221" s="439"/>
      <c r="B7221" s="449">
        <v>106300</v>
      </c>
      <c r="C7221" s="439" t="s">
        <v>14938</v>
      </c>
      <c r="D7221" s="449" t="s">
        <v>60</v>
      </c>
      <c r="E7221" s="451">
        <v>0.21190000000000001</v>
      </c>
    </row>
    <row r="7222" spans="1:5" x14ac:dyDescent="0.25">
      <c r="A7222" s="439"/>
      <c r="B7222" s="449">
        <v>106293</v>
      </c>
      <c r="C7222" s="439" t="s">
        <v>14939</v>
      </c>
      <c r="D7222" s="449" t="s">
        <v>60</v>
      </c>
      <c r="E7222" s="451">
        <v>8.6900000000000005E-2</v>
      </c>
    </row>
    <row r="7223" spans="1:5" x14ac:dyDescent="0.25">
      <c r="A7223" s="439"/>
      <c r="B7223" s="449">
        <v>106297</v>
      </c>
      <c r="C7223" s="439" t="s">
        <v>14940</v>
      </c>
      <c r="D7223" s="449" t="s">
        <v>60</v>
      </c>
      <c r="E7223" s="451">
        <v>0.16339999999999999</v>
      </c>
    </row>
    <row r="7224" spans="1:5" x14ac:dyDescent="0.25">
      <c r="A7224" s="439"/>
      <c r="B7224" s="449">
        <v>106298</v>
      </c>
      <c r="C7224" s="439" t="s">
        <v>14941</v>
      </c>
      <c r="D7224" s="449" t="s">
        <v>60</v>
      </c>
      <c r="E7224" s="451">
        <v>0.16209999999999999</v>
      </c>
    </row>
    <row r="7225" spans="1:5" x14ac:dyDescent="0.25">
      <c r="A7225" s="439"/>
      <c r="B7225" s="449">
        <v>106301</v>
      </c>
      <c r="C7225" s="439" t="s">
        <v>14942</v>
      </c>
      <c r="D7225" s="449" t="s">
        <v>60</v>
      </c>
      <c r="E7225" s="451">
        <v>0.22789999999999999</v>
      </c>
    </row>
    <row r="7226" spans="1:5" x14ac:dyDescent="0.25">
      <c r="A7226" s="439"/>
      <c r="B7226" s="449">
        <v>106292</v>
      </c>
      <c r="C7226" s="439" t="s">
        <v>14943</v>
      </c>
      <c r="D7226" s="449" t="s">
        <v>60</v>
      </c>
      <c r="E7226" s="451">
        <v>9.1499999999999998E-2</v>
      </c>
    </row>
    <row r="7227" spans="1:5" x14ac:dyDescent="0.25">
      <c r="A7227" s="439"/>
      <c r="B7227" s="449">
        <v>106282</v>
      </c>
      <c r="C7227" s="439" t="s">
        <v>14944</v>
      </c>
      <c r="D7227" s="449" t="s">
        <v>60</v>
      </c>
      <c r="E7227" s="451">
        <v>0.17199999999999999</v>
      </c>
    </row>
    <row r="7228" spans="1:5" x14ac:dyDescent="0.25">
      <c r="A7228" s="439"/>
      <c r="B7228" s="449">
        <v>106283</v>
      </c>
      <c r="C7228" s="439" t="s">
        <v>14945</v>
      </c>
      <c r="D7228" s="449" t="s">
        <v>60</v>
      </c>
      <c r="E7228" s="451">
        <v>0.17199999999999999</v>
      </c>
    </row>
    <row r="7229" spans="1:5" x14ac:dyDescent="0.25">
      <c r="A7229" s="439"/>
      <c r="B7229" s="449">
        <v>106286</v>
      </c>
      <c r="C7229" s="439" t="s">
        <v>14946</v>
      </c>
      <c r="D7229" s="449" t="s">
        <v>60</v>
      </c>
      <c r="E7229" s="451">
        <v>0.26400000000000001</v>
      </c>
    </row>
    <row r="7230" spans="1:5" x14ac:dyDescent="0.25">
      <c r="A7230" s="439"/>
      <c r="B7230" s="449">
        <v>106287</v>
      </c>
      <c r="C7230" s="439" t="s">
        <v>14947</v>
      </c>
      <c r="D7230" s="449" t="s">
        <v>60</v>
      </c>
      <c r="E7230" s="451">
        <v>0.3619</v>
      </c>
    </row>
    <row r="7231" spans="1:5" x14ac:dyDescent="0.25">
      <c r="A7231" s="439"/>
      <c r="B7231" s="449">
        <v>106288</v>
      </c>
      <c r="C7231" s="439" t="s">
        <v>14948</v>
      </c>
      <c r="D7231" s="449" t="s">
        <v>60</v>
      </c>
      <c r="E7231" s="451">
        <v>0.45610000000000001</v>
      </c>
    </row>
    <row r="7232" spans="1:5" x14ac:dyDescent="0.25">
      <c r="A7232" s="439"/>
      <c r="B7232" s="449">
        <v>106289</v>
      </c>
      <c r="C7232" s="439" t="s">
        <v>14949</v>
      </c>
      <c r="D7232" s="449" t="s">
        <v>60</v>
      </c>
      <c r="E7232" s="451">
        <v>0.58169999999999999</v>
      </c>
    </row>
    <row r="7233" spans="1:5" x14ac:dyDescent="0.25">
      <c r="A7233" s="439"/>
      <c r="B7233" s="449">
        <v>106290</v>
      </c>
      <c r="C7233" s="439" t="s">
        <v>14950</v>
      </c>
      <c r="D7233" s="449" t="s">
        <v>60</v>
      </c>
      <c r="E7233" s="451">
        <v>0.68440000000000001</v>
      </c>
    </row>
    <row r="7234" spans="1:5" x14ac:dyDescent="0.25">
      <c r="A7234" s="439"/>
      <c r="B7234" s="449">
        <v>106291</v>
      </c>
      <c r="C7234" s="439" t="s">
        <v>14951</v>
      </c>
      <c r="D7234" s="449" t="s">
        <v>60</v>
      </c>
      <c r="E7234" s="451">
        <v>0.73419999999999996</v>
      </c>
    </row>
    <row r="7235" spans="1:5" x14ac:dyDescent="0.25">
      <c r="A7235" s="439"/>
      <c r="B7235" s="449">
        <v>102136</v>
      </c>
      <c r="C7235" s="439" t="s">
        <v>14952</v>
      </c>
      <c r="D7235" s="449" t="s">
        <v>60</v>
      </c>
      <c r="E7235" s="451">
        <v>0.89959999999999996</v>
      </c>
    </row>
    <row r="7236" spans="1:5" x14ac:dyDescent="0.25">
      <c r="A7236" s="439"/>
      <c r="B7236" s="449">
        <v>106263</v>
      </c>
      <c r="C7236" s="439" t="s">
        <v>14953</v>
      </c>
      <c r="D7236" s="449" t="s">
        <v>60</v>
      </c>
      <c r="E7236" s="451">
        <v>0.91469999999999996</v>
      </c>
    </row>
    <row r="7237" spans="1:5" x14ac:dyDescent="0.25">
      <c r="A7237" s="439"/>
      <c r="B7237" s="449">
        <v>106299</v>
      </c>
      <c r="C7237" s="439" t="s">
        <v>14954</v>
      </c>
      <c r="D7237" s="449" t="s">
        <v>60</v>
      </c>
      <c r="E7237" s="451">
        <v>0.2802</v>
      </c>
    </row>
    <row r="7238" spans="1:5" x14ac:dyDescent="0.25">
      <c r="A7238" s="439"/>
      <c r="B7238" s="449">
        <v>97097</v>
      </c>
      <c r="C7238" s="439" t="s">
        <v>1591</v>
      </c>
      <c r="D7238" s="449" t="s">
        <v>71</v>
      </c>
      <c r="E7238" s="451">
        <v>6.6900000000000001E-2</v>
      </c>
    </row>
    <row r="7239" spans="1:5" x14ac:dyDescent="0.25">
      <c r="A7239" s="439"/>
      <c r="B7239" s="449">
        <v>97089</v>
      </c>
      <c r="C7239" s="439" t="s">
        <v>1585</v>
      </c>
      <c r="D7239" s="449" t="s">
        <v>81</v>
      </c>
      <c r="E7239" s="451">
        <v>8.4400000000000003E-2</v>
      </c>
    </row>
    <row r="7240" spans="1:5" x14ac:dyDescent="0.25">
      <c r="A7240" s="439"/>
      <c r="B7240" s="449">
        <v>97090</v>
      </c>
      <c r="C7240" s="439" t="s">
        <v>1586</v>
      </c>
      <c r="D7240" s="449" t="s">
        <v>81</v>
      </c>
      <c r="E7240" s="451">
        <v>7.3700000000000002E-2</v>
      </c>
    </row>
    <row r="7241" spans="1:5" x14ac:dyDescent="0.25">
      <c r="A7241" s="439"/>
      <c r="B7241" s="449">
        <v>97091</v>
      </c>
      <c r="C7241" s="439" t="s">
        <v>1587</v>
      </c>
      <c r="D7241" s="449" t="s">
        <v>81</v>
      </c>
      <c r="E7241" s="451">
        <v>6.8699999999999997E-2</v>
      </c>
    </row>
    <row r="7242" spans="1:5" x14ac:dyDescent="0.25">
      <c r="A7242" s="439"/>
      <c r="B7242" s="449">
        <v>97092</v>
      </c>
      <c r="C7242" s="439" t="s">
        <v>1588</v>
      </c>
      <c r="D7242" s="449" t="s">
        <v>81</v>
      </c>
      <c r="E7242" s="451">
        <v>0.06</v>
      </c>
    </row>
    <row r="7243" spans="1:5" x14ac:dyDescent="0.25">
      <c r="A7243" s="439"/>
      <c r="B7243" s="449">
        <v>97093</v>
      </c>
      <c r="C7243" s="439" t="s">
        <v>1589</v>
      </c>
      <c r="D7243" s="449" t="s">
        <v>81</v>
      </c>
      <c r="E7243" s="451">
        <v>4.99E-2</v>
      </c>
    </row>
    <row r="7244" spans="1:5" x14ac:dyDescent="0.25">
      <c r="A7244" s="439"/>
      <c r="B7244" s="449">
        <v>97088</v>
      </c>
      <c r="C7244" s="439" t="s">
        <v>1584</v>
      </c>
      <c r="D7244" s="449" t="s">
        <v>81</v>
      </c>
      <c r="E7244" s="451">
        <v>8.9300000000000004E-2</v>
      </c>
    </row>
    <row r="7245" spans="1:5" x14ac:dyDescent="0.25">
      <c r="A7245" s="439"/>
      <c r="B7245" s="449">
        <v>97087</v>
      </c>
      <c r="C7245" s="439" t="s">
        <v>1583</v>
      </c>
      <c r="D7245" s="449" t="s">
        <v>71</v>
      </c>
      <c r="E7245" s="451">
        <v>0.188</v>
      </c>
    </row>
    <row r="7246" spans="1:5" x14ac:dyDescent="0.25">
      <c r="A7246" s="439"/>
      <c r="B7246" s="449">
        <v>97083</v>
      </c>
      <c r="C7246" s="439" t="s">
        <v>1580</v>
      </c>
      <c r="D7246" s="449" t="s">
        <v>71</v>
      </c>
      <c r="E7246" s="451">
        <v>0.94079999999999997</v>
      </c>
    </row>
    <row r="7247" spans="1:5" x14ac:dyDescent="0.25">
      <c r="A7247" s="439"/>
      <c r="B7247" s="449">
        <v>97084</v>
      </c>
      <c r="C7247" s="439" t="s">
        <v>1581</v>
      </c>
      <c r="D7247" s="449" t="s">
        <v>71</v>
      </c>
      <c r="E7247" s="451">
        <v>0.93240000000000001</v>
      </c>
    </row>
    <row r="7248" spans="1:5" x14ac:dyDescent="0.25">
      <c r="A7248" s="439"/>
      <c r="B7248" s="449">
        <v>97096</v>
      </c>
      <c r="C7248" s="439" t="s">
        <v>1590</v>
      </c>
      <c r="D7248" s="449" t="s">
        <v>84</v>
      </c>
      <c r="E7248" s="451">
        <v>3.1300000000000001E-2</v>
      </c>
    </row>
    <row r="7249" spans="1:5" x14ac:dyDescent="0.25">
      <c r="A7249" s="439"/>
      <c r="B7249" s="449">
        <v>97082</v>
      </c>
      <c r="C7249" s="439" t="s">
        <v>1579</v>
      </c>
      <c r="D7249" s="449" t="s">
        <v>84</v>
      </c>
      <c r="E7249" s="451">
        <v>1</v>
      </c>
    </row>
    <row r="7250" spans="1:5" x14ac:dyDescent="0.25">
      <c r="A7250" s="439"/>
      <c r="B7250" s="449">
        <v>103076</v>
      </c>
      <c r="C7250" s="439" t="s">
        <v>1602</v>
      </c>
      <c r="D7250" s="449" t="s">
        <v>71</v>
      </c>
      <c r="E7250" s="451">
        <v>0.15570000000000001</v>
      </c>
    </row>
    <row r="7251" spans="1:5" x14ac:dyDescent="0.25">
      <c r="A7251" s="439"/>
      <c r="B7251" s="449">
        <v>103077</v>
      </c>
      <c r="C7251" s="439" t="s">
        <v>1603</v>
      </c>
      <c r="D7251" s="449" t="s">
        <v>71</v>
      </c>
      <c r="E7251" s="451">
        <v>0.13550000000000001</v>
      </c>
    </row>
    <row r="7252" spans="1:5" x14ac:dyDescent="0.25">
      <c r="A7252" s="439"/>
      <c r="B7252" s="449">
        <v>103078</v>
      </c>
      <c r="C7252" s="439" t="s">
        <v>1604</v>
      </c>
      <c r="D7252" s="449" t="s">
        <v>71</v>
      </c>
      <c r="E7252" s="451">
        <v>0.1246</v>
      </c>
    </row>
    <row r="7253" spans="1:5" x14ac:dyDescent="0.25">
      <c r="A7253" s="439"/>
      <c r="B7253" s="449">
        <v>103079</v>
      </c>
      <c r="C7253" s="439" t="s">
        <v>1605</v>
      </c>
      <c r="D7253" s="449" t="s">
        <v>71</v>
      </c>
      <c r="E7253" s="451">
        <v>0.1144</v>
      </c>
    </row>
    <row r="7254" spans="1:5" x14ac:dyDescent="0.25">
      <c r="A7254" s="439"/>
      <c r="B7254" s="449">
        <v>103080</v>
      </c>
      <c r="C7254" s="439" t="s">
        <v>1606</v>
      </c>
      <c r="D7254" s="449" t="s">
        <v>71</v>
      </c>
      <c r="E7254" s="451">
        <v>0.10340000000000001</v>
      </c>
    </row>
    <row r="7255" spans="1:5" x14ac:dyDescent="0.25">
      <c r="A7255" s="439"/>
      <c r="B7255" s="449">
        <v>103075</v>
      </c>
      <c r="C7255" s="439" t="s">
        <v>1601</v>
      </c>
      <c r="D7255" s="449" t="s">
        <v>71</v>
      </c>
      <c r="E7255" s="451">
        <v>0.12759999999999999</v>
      </c>
    </row>
    <row r="7256" spans="1:5" x14ac:dyDescent="0.25">
      <c r="A7256" s="439"/>
      <c r="B7256" s="449">
        <v>103074</v>
      </c>
      <c r="C7256" s="439" t="s">
        <v>1600</v>
      </c>
      <c r="D7256" s="449" t="s">
        <v>71</v>
      </c>
      <c r="E7256" s="451">
        <v>0.1399</v>
      </c>
    </row>
    <row r="7257" spans="1:5" x14ac:dyDescent="0.25">
      <c r="A7257" s="439"/>
      <c r="B7257" s="449">
        <v>97101</v>
      </c>
      <c r="C7257" s="439" t="s">
        <v>1592</v>
      </c>
      <c r="D7257" s="449" t="s">
        <v>71</v>
      </c>
      <c r="E7257" s="451">
        <v>0.1507</v>
      </c>
    </row>
    <row r="7258" spans="1:5" x14ac:dyDescent="0.25">
      <c r="A7258" s="439"/>
      <c r="B7258" s="449">
        <v>97102</v>
      </c>
      <c r="C7258" s="439" t="s">
        <v>1593</v>
      </c>
      <c r="D7258" s="449" t="s">
        <v>71</v>
      </c>
      <c r="E7258" s="451">
        <v>0.1338</v>
      </c>
    </row>
    <row r="7259" spans="1:5" x14ac:dyDescent="0.25">
      <c r="A7259" s="439"/>
      <c r="B7259" s="449">
        <v>97103</v>
      </c>
      <c r="C7259" s="439" t="s">
        <v>1594</v>
      </c>
      <c r="D7259" s="449" t="s">
        <v>71</v>
      </c>
      <c r="E7259" s="451">
        <v>0.12429999999999999</v>
      </c>
    </row>
    <row r="7260" spans="1:5" x14ac:dyDescent="0.25">
      <c r="A7260" s="439"/>
      <c r="B7260" s="449">
        <v>103072</v>
      </c>
      <c r="C7260" s="439" t="s">
        <v>1598</v>
      </c>
      <c r="D7260" s="449" t="s">
        <v>71</v>
      </c>
      <c r="E7260" s="451">
        <v>0.1149</v>
      </c>
    </row>
    <row r="7261" spans="1:5" x14ac:dyDescent="0.25">
      <c r="A7261" s="439"/>
      <c r="B7261" s="449">
        <v>103073</v>
      </c>
      <c r="C7261" s="439" t="s">
        <v>1599</v>
      </c>
      <c r="D7261" s="449" t="s">
        <v>71</v>
      </c>
      <c r="E7261" s="451">
        <v>0.1046</v>
      </c>
    </row>
    <row r="7262" spans="1:5" x14ac:dyDescent="0.25">
      <c r="A7262" s="439"/>
      <c r="B7262" s="449">
        <v>97086</v>
      </c>
      <c r="C7262" s="439" t="s">
        <v>1582</v>
      </c>
      <c r="D7262" s="449" t="s">
        <v>71</v>
      </c>
      <c r="E7262" s="451">
        <v>0.77129999999999999</v>
      </c>
    </row>
    <row r="7263" spans="1:5" x14ac:dyDescent="0.25">
      <c r="A7263" s="439"/>
      <c r="B7263" s="449">
        <v>104766</v>
      </c>
      <c r="C7263" s="439" t="s">
        <v>2348</v>
      </c>
      <c r="D7263" s="449" t="s">
        <v>73</v>
      </c>
      <c r="E7263" s="451">
        <v>0.83879999999999999</v>
      </c>
    </row>
    <row r="7264" spans="1:5" x14ac:dyDescent="0.25">
      <c r="A7264" s="439"/>
      <c r="B7264" s="449">
        <v>90467</v>
      </c>
      <c r="C7264" s="439" t="s">
        <v>3719</v>
      </c>
      <c r="D7264" s="449" t="s">
        <v>73</v>
      </c>
      <c r="E7264" s="451">
        <v>0.82369999999999999</v>
      </c>
    </row>
    <row r="7265" spans="1:5" x14ac:dyDescent="0.25">
      <c r="A7265" s="439"/>
      <c r="B7265" s="449">
        <v>90466</v>
      </c>
      <c r="C7265" s="439" t="s">
        <v>3718</v>
      </c>
      <c r="D7265" s="449" t="s">
        <v>73</v>
      </c>
      <c r="E7265" s="451">
        <v>0.82889999999999997</v>
      </c>
    </row>
    <row r="7266" spans="1:5" x14ac:dyDescent="0.25">
      <c r="A7266" s="439"/>
      <c r="B7266" s="449">
        <v>90469</v>
      </c>
      <c r="C7266" s="439" t="s">
        <v>3721</v>
      </c>
      <c r="D7266" s="449" t="s">
        <v>73</v>
      </c>
      <c r="E7266" s="451">
        <v>0.65290000000000004</v>
      </c>
    </row>
    <row r="7267" spans="1:5" x14ac:dyDescent="0.25">
      <c r="A7267" s="439"/>
      <c r="B7267" s="449">
        <v>90470</v>
      </c>
      <c r="C7267" s="439" t="s">
        <v>3722</v>
      </c>
      <c r="D7267" s="449" t="s">
        <v>73</v>
      </c>
      <c r="E7267" s="451">
        <v>0.62760000000000005</v>
      </c>
    </row>
    <row r="7268" spans="1:5" x14ac:dyDescent="0.25">
      <c r="A7268" s="439"/>
      <c r="B7268" s="449">
        <v>90468</v>
      </c>
      <c r="C7268" s="439" t="s">
        <v>3720</v>
      </c>
      <c r="D7268" s="449" t="s">
        <v>73</v>
      </c>
      <c r="E7268" s="451">
        <v>0.65949999999999998</v>
      </c>
    </row>
    <row r="7269" spans="1:5" x14ac:dyDescent="0.25">
      <c r="A7269" s="439"/>
      <c r="B7269" s="449">
        <v>91188</v>
      </c>
      <c r="C7269" s="439" t="s">
        <v>13247</v>
      </c>
      <c r="D7269" s="449" t="s">
        <v>60</v>
      </c>
      <c r="E7269" s="451">
        <v>0.73099999999999998</v>
      </c>
    </row>
    <row r="7270" spans="1:5" x14ac:dyDescent="0.25">
      <c r="A7270" s="439"/>
      <c r="B7270" s="449">
        <v>91189</v>
      </c>
      <c r="C7270" s="439" t="s">
        <v>13248</v>
      </c>
      <c r="D7270" s="449" t="s">
        <v>60</v>
      </c>
      <c r="E7270" s="451">
        <v>0.55530000000000002</v>
      </c>
    </row>
    <row r="7271" spans="1:5" x14ac:dyDescent="0.25">
      <c r="A7271" s="439"/>
      <c r="B7271" s="449">
        <v>91192</v>
      </c>
      <c r="C7271" s="439" t="s">
        <v>3737</v>
      </c>
      <c r="D7271" s="449" t="s">
        <v>60</v>
      </c>
      <c r="E7271" s="451">
        <v>0.51539999999999997</v>
      </c>
    </row>
    <row r="7272" spans="1:5" x14ac:dyDescent="0.25">
      <c r="A7272" s="439"/>
      <c r="B7272" s="449">
        <v>91190</v>
      </c>
      <c r="C7272" s="439" t="s">
        <v>3735</v>
      </c>
      <c r="D7272" s="449" t="s">
        <v>60</v>
      </c>
      <c r="E7272" s="451">
        <v>0.71079999999999999</v>
      </c>
    </row>
    <row r="7273" spans="1:5" x14ac:dyDescent="0.25">
      <c r="A7273" s="439"/>
      <c r="B7273" s="449">
        <v>91191</v>
      </c>
      <c r="C7273" s="439" t="s">
        <v>3736</v>
      </c>
      <c r="D7273" s="449" t="s">
        <v>60</v>
      </c>
      <c r="E7273" s="451">
        <v>0.60450000000000004</v>
      </c>
    </row>
    <row r="7274" spans="1:5" x14ac:dyDescent="0.25">
      <c r="A7274" s="439"/>
      <c r="B7274" s="449">
        <v>95541</v>
      </c>
      <c r="C7274" s="439" t="s">
        <v>13249</v>
      </c>
      <c r="D7274" s="449" t="s">
        <v>60</v>
      </c>
      <c r="E7274" s="451">
        <v>1</v>
      </c>
    </row>
    <row r="7275" spans="1:5" x14ac:dyDescent="0.25">
      <c r="A7275" s="439"/>
      <c r="B7275" s="449">
        <v>104785</v>
      </c>
      <c r="C7275" s="439" t="s">
        <v>2356</v>
      </c>
      <c r="D7275" s="449" t="s">
        <v>73</v>
      </c>
      <c r="E7275" s="451">
        <v>0.53010000000000002</v>
      </c>
    </row>
    <row r="7276" spans="1:5" x14ac:dyDescent="0.25">
      <c r="A7276" s="439"/>
      <c r="B7276" s="449">
        <v>91166</v>
      </c>
      <c r="C7276" s="439" t="s">
        <v>3723</v>
      </c>
      <c r="D7276" s="449" t="s">
        <v>73</v>
      </c>
      <c r="E7276" s="451">
        <v>0.44869999999999999</v>
      </c>
    </row>
    <row r="7277" spans="1:5" x14ac:dyDescent="0.25">
      <c r="A7277" s="439"/>
      <c r="B7277" s="449">
        <v>91167</v>
      </c>
      <c r="C7277" s="439" t="s">
        <v>3724</v>
      </c>
      <c r="D7277" s="449" t="s">
        <v>73</v>
      </c>
      <c r="E7277" s="451">
        <v>0.64429999999999998</v>
      </c>
    </row>
    <row r="7278" spans="1:5" x14ac:dyDescent="0.25">
      <c r="A7278" s="439"/>
      <c r="B7278" s="449">
        <v>91176</v>
      </c>
      <c r="C7278" s="439" t="s">
        <v>13250</v>
      </c>
      <c r="D7278" s="449" t="s">
        <v>73</v>
      </c>
      <c r="E7278" s="451">
        <v>0.5111</v>
      </c>
    </row>
    <row r="7279" spans="1:5" x14ac:dyDescent="0.25">
      <c r="A7279" s="439"/>
      <c r="B7279" s="449">
        <v>91182</v>
      </c>
      <c r="C7279" s="439" t="s">
        <v>3731</v>
      </c>
      <c r="D7279" s="449" t="s">
        <v>73</v>
      </c>
      <c r="E7279" s="451">
        <v>0.87250000000000005</v>
      </c>
    </row>
    <row r="7280" spans="1:5" x14ac:dyDescent="0.25">
      <c r="A7280" s="439"/>
      <c r="B7280" s="449">
        <v>91186</v>
      </c>
      <c r="C7280" s="439" t="s">
        <v>3733</v>
      </c>
      <c r="D7280" s="449" t="s">
        <v>73</v>
      </c>
      <c r="E7280" s="451">
        <v>0.88029999999999997</v>
      </c>
    </row>
    <row r="7281" spans="1:5" x14ac:dyDescent="0.25">
      <c r="A7281" s="439"/>
      <c r="B7281" s="449">
        <v>91171</v>
      </c>
      <c r="C7281" s="439" t="s">
        <v>3726</v>
      </c>
      <c r="D7281" s="449" t="s">
        <v>73</v>
      </c>
      <c r="E7281" s="451">
        <v>0.58379999999999999</v>
      </c>
    </row>
    <row r="7282" spans="1:5" x14ac:dyDescent="0.25">
      <c r="A7282" s="439"/>
      <c r="B7282" s="449">
        <v>91187</v>
      </c>
      <c r="C7282" s="439" t="s">
        <v>3734</v>
      </c>
      <c r="D7282" s="449" t="s">
        <v>73</v>
      </c>
      <c r="E7282" s="451">
        <v>0.89200000000000002</v>
      </c>
    </row>
    <row r="7283" spans="1:5" x14ac:dyDescent="0.25">
      <c r="A7283" s="439"/>
      <c r="B7283" s="449">
        <v>91172</v>
      </c>
      <c r="C7283" s="439" t="s">
        <v>3727</v>
      </c>
      <c r="D7283" s="449" t="s">
        <v>73</v>
      </c>
      <c r="E7283" s="451">
        <v>0.57430000000000003</v>
      </c>
    </row>
    <row r="7284" spans="1:5" x14ac:dyDescent="0.25">
      <c r="A7284" s="439"/>
      <c r="B7284" s="449">
        <v>91185</v>
      </c>
      <c r="C7284" s="439" t="s">
        <v>3732</v>
      </c>
      <c r="D7284" s="449" t="s">
        <v>73</v>
      </c>
      <c r="E7284" s="451">
        <v>0.87250000000000005</v>
      </c>
    </row>
    <row r="7285" spans="1:5" x14ac:dyDescent="0.25">
      <c r="A7285" s="439"/>
      <c r="B7285" s="449">
        <v>91170</v>
      </c>
      <c r="C7285" s="439" t="s">
        <v>3725</v>
      </c>
      <c r="D7285" s="449" t="s">
        <v>73</v>
      </c>
      <c r="E7285" s="451">
        <v>0.64429999999999998</v>
      </c>
    </row>
    <row r="7286" spans="1:5" x14ac:dyDescent="0.25">
      <c r="A7286" s="439"/>
      <c r="B7286" s="449">
        <v>91180</v>
      </c>
      <c r="C7286" s="439" t="s">
        <v>13251</v>
      </c>
      <c r="D7286" s="449" t="s">
        <v>73</v>
      </c>
      <c r="E7286" s="451">
        <v>0.51549999999999996</v>
      </c>
    </row>
    <row r="7287" spans="1:5" x14ac:dyDescent="0.25">
      <c r="A7287" s="439"/>
      <c r="B7287" s="449">
        <v>91181</v>
      </c>
      <c r="C7287" s="439" t="s">
        <v>13252</v>
      </c>
      <c r="D7287" s="449" t="s">
        <v>73</v>
      </c>
      <c r="E7287" s="451">
        <v>0.52400000000000002</v>
      </c>
    </row>
    <row r="7288" spans="1:5" x14ac:dyDescent="0.25">
      <c r="A7288" s="439"/>
      <c r="B7288" s="449">
        <v>91179</v>
      </c>
      <c r="C7288" s="439" t="s">
        <v>13253</v>
      </c>
      <c r="D7288" s="449" t="s">
        <v>73</v>
      </c>
      <c r="E7288" s="451">
        <v>0.5111</v>
      </c>
    </row>
    <row r="7289" spans="1:5" x14ac:dyDescent="0.25">
      <c r="A7289" s="439"/>
      <c r="B7289" s="449">
        <v>91174</v>
      </c>
      <c r="C7289" s="439" t="s">
        <v>3729</v>
      </c>
      <c r="D7289" s="449" t="s">
        <v>73</v>
      </c>
      <c r="E7289" s="451">
        <v>0.58350000000000002</v>
      </c>
    </row>
    <row r="7290" spans="1:5" x14ac:dyDescent="0.25">
      <c r="A7290" s="439"/>
      <c r="B7290" s="449">
        <v>91175</v>
      </c>
      <c r="C7290" s="439" t="s">
        <v>3730</v>
      </c>
      <c r="D7290" s="449" t="s">
        <v>73</v>
      </c>
      <c r="E7290" s="451">
        <v>0.57430000000000003</v>
      </c>
    </row>
    <row r="7291" spans="1:5" x14ac:dyDescent="0.25">
      <c r="A7291" s="439"/>
      <c r="B7291" s="449">
        <v>91173</v>
      </c>
      <c r="C7291" s="439" t="s">
        <v>3728</v>
      </c>
      <c r="D7291" s="449" t="s">
        <v>73</v>
      </c>
      <c r="E7291" s="451">
        <v>0.64439999999999997</v>
      </c>
    </row>
    <row r="7292" spans="1:5" x14ac:dyDescent="0.25">
      <c r="A7292" s="439"/>
      <c r="B7292" s="449">
        <v>104759</v>
      </c>
      <c r="C7292" s="439" t="s">
        <v>2341</v>
      </c>
      <c r="D7292" s="449" t="s">
        <v>60</v>
      </c>
      <c r="E7292" s="451">
        <v>1</v>
      </c>
    </row>
    <row r="7293" spans="1:5" x14ac:dyDescent="0.25">
      <c r="A7293" s="439"/>
      <c r="B7293" s="449">
        <v>104760</v>
      </c>
      <c r="C7293" s="439" t="s">
        <v>2342</v>
      </c>
      <c r="D7293" s="449" t="s">
        <v>60</v>
      </c>
      <c r="E7293" s="451">
        <v>1</v>
      </c>
    </row>
    <row r="7294" spans="1:5" x14ac:dyDescent="0.25">
      <c r="A7294" s="439"/>
      <c r="B7294" s="449">
        <v>104758</v>
      </c>
      <c r="C7294" s="439" t="s">
        <v>2340</v>
      </c>
      <c r="D7294" s="449" t="s">
        <v>60</v>
      </c>
      <c r="E7294" s="451">
        <v>1</v>
      </c>
    </row>
    <row r="7295" spans="1:5" x14ac:dyDescent="0.25">
      <c r="A7295" s="439"/>
      <c r="B7295" s="449">
        <v>90437</v>
      </c>
      <c r="C7295" s="439" t="s">
        <v>3695</v>
      </c>
      <c r="D7295" s="449" t="s">
        <v>60</v>
      </c>
      <c r="E7295" s="451">
        <v>1</v>
      </c>
    </row>
    <row r="7296" spans="1:5" x14ac:dyDescent="0.25">
      <c r="A7296" s="439"/>
      <c r="B7296" s="449">
        <v>90438</v>
      </c>
      <c r="C7296" s="439" t="s">
        <v>3696</v>
      </c>
      <c r="D7296" s="449" t="s">
        <v>60</v>
      </c>
      <c r="E7296" s="451">
        <v>1</v>
      </c>
    </row>
    <row r="7297" spans="1:5" x14ac:dyDescent="0.25">
      <c r="A7297" s="439"/>
      <c r="B7297" s="449">
        <v>90436</v>
      </c>
      <c r="C7297" s="439" t="s">
        <v>3694</v>
      </c>
      <c r="D7297" s="449" t="s">
        <v>60</v>
      </c>
      <c r="E7297" s="451">
        <v>1</v>
      </c>
    </row>
    <row r="7298" spans="1:5" x14ac:dyDescent="0.25">
      <c r="A7298" s="439"/>
      <c r="B7298" s="449">
        <v>104770</v>
      </c>
      <c r="C7298" s="439" t="s">
        <v>2350</v>
      </c>
      <c r="D7298" s="449" t="s">
        <v>60</v>
      </c>
      <c r="E7298" s="451">
        <v>1</v>
      </c>
    </row>
    <row r="7299" spans="1:5" x14ac:dyDescent="0.25">
      <c r="A7299" s="439"/>
      <c r="B7299" s="449">
        <v>104772</v>
      </c>
      <c r="C7299" s="439" t="s">
        <v>2351</v>
      </c>
      <c r="D7299" s="449" t="s">
        <v>60</v>
      </c>
      <c r="E7299" s="451">
        <v>1</v>
      </c>
    </row>
    <row r="7300" spans="1:5" x14ac:dyDescent="0.25">
      <c r="A7300" s="439"/>
      <c r="B7300" s="449">
        <v>104768</v>
      </c>
      <c r="C7300" s="439" t="s">
        <v>2349</v>
      </c>
      <c r="D7300" s="449" t="s">
        <v>60</v>
      </c>
      <c r="E7300" s="451">
        <v>1</v>
      </c>
    </row>
    <row r="7301" spans="1:5" x14ac:dyDescent="0.25">
      <c r="A7301" s="439"/>
      <c r="B7301" s="449">
        <v>104769</v>
      </c>
      <c r="C7301" s="439" t="s">
        <v>3753</v>
      </c>
      <c r="D7301" s="449" t="s">
        <v>60</v>
      </c>
      <c r="E7301" s="451">
        <v>1</v>
      </c>
    </row>
    <row r="7302" spans="1:5" x14ac:dyDescent="0.25">
      <c r="A7302" s="439"/>
      <c r="B7302" s="449">
        <v>104771</v>
      </c>
      <c r="C7302" s="439" t="s">
        <v>3754</v>
      </c>
      <c r="D7302" s="449" t="s">
        <v>60</v>
      </c>
      <c r="E7302" s="451">
        <v>1</v>
      </c>
    </row>
    <row r="7303" spans="1:5" x14ac:dyDescent="0.25">
      <c r="A7303" s="439"/>
      <c r="B7303" s="449">
        <v>104767</v>
      </c>
      <c r="C7303" s="439" t="s">
        <v>3752</v>
      </c>
      <c r="D7303" s="449" t="s">
        <v>60</v>
      </c>
      <c r="E7303" s="451">
        <v>1</v>
      </c>
    </row>
    <row r="7304" spans="1:5" x14ac:dyDescent="0.25">
      <c r="A7304" s="439"/>
      <c r="B7304" s="449">
        <v>104762</v>
      </c>
      <c r="C7304" s="439" t="s">
        <v>2344</v>
      </c>
      <c r="D7304" s="449" t="s">
        <v>60</v>
      </c>
      <c r="E7304" s="451">
        <v>0.78920000000000001</v>
      </c>
    </row>
    <row r="7305" spans="1:5" x14ac:dyDescent="0.25">
      <c r="A7305" s="439"/>
      <c r="B7305" s="449">
        <v>104763</v>
      </c>
      <c r="C7305" s="439" t="s">
        <v>2345</v>
      </c>
      <c r="D7305" s="449" t="s">
        <v>60</v>
      </c>
      <c r="E7305" s="451">
        <v>0.7893</v>
      </c>
    </row>
    <row r="7306" spans="1:5" x14ac:dyDescent="0.25">
      <c r="A7306" s="439"/>
      <c r="B7306" s="449">
        <v>104761</v>
      </c>
      <c r="C7306" s="439" t="s">
        <v>2343</v>
      </c>
      <c r="D7306" s="449" t="s">
        <v>60</v>
      </c>
      <c r="E7306" s="451">
        <v>0.79090000000000005</v>
      </c>
    </row>
    <row r="7307" spans="1:5" x14ac:dyDescent="0.25">
      <c r="A7307" s="439"/>
      <c r="B7307" s="449">
        <v>90440</v>
      </c>
      <c r="C7307" s="439" t="s">
        <v>3698</v>
      </c>
      <c r="D7307" s="449" t="s">
        <v>60</v>
      </c>
      <c r="E7307" s="451">
        <v>0.78269999999999995</v>
      </c>
    </row>
    <row r="7308" spans="1:5" x14ac:dyDescent="0.25">
      <c r="A7308" s="439"/>
      <c r="B7308" s="449">
        <v>90441</v>
      </c>
      <c r="C7308" s="439" t="s">
        <v>3699</v>
      </c>
      <c r="D7308" s="449" t="s">
        <v>60</v>
      </c>
      <c r="E7308" s="451">
        <v>0.78290000000000004</v>
      </c>
    </row>
    <row r="7309" spans="1:5" x14ac:dyDescent="0.25">
      <c r="A7309" s="439"/>
      <c r="B7309" s="449">
        <v>90439</v>
      </c>
      <c r="C7309" s="439" t="s">
        <v>3697</v>
      </c>
      <c r="D7309" s="449" t="s">
        <v>60</v>
      </c>
      <c r="E7309" s="451">
        <v>0.7843</v>
      </c>
    </row>
    <row r="7310" spans="1:5" x14ac:dyDescent="0.25">
      <c r="A7310" s="439"/>
      <c r="B7310" s="449">
        <v>104776</v>
      </c>
      <c r="C7310" s="439" t="s">
        <v>2353</v>
      </c>
      <c r="D7310" s="449" t="s">
        <v>60</v>
      </c>
      <c r="E7310" s="451">
        <v>0.85950000000000004</v>
      </c>
    </row>
    <row r="7311" spans="1:5" x14ac:dyDescent="0.25">
      <c r="A7311" s="439"/>
      <c r="B7311" s="449">
        <v>104778</v>
      </c>
      <c r="C7311" s="439" t="s">
        <v>2354</v>
      </c>
      <c r="D7311" s="449" t="s">
        <v>60</v>
      </c>
      <c r="E7311" s="451">
        <v>0.85940000000000005</v>
      </c>
    </row>
    <row r="7312" spans="1:5" x14ac:dyDescent="0.25">
      <c r="A7312" s="439"/>
      <c r="B7312" s="449">
        <v>104774</v>
      </c>
      <c r="C7312" s="439" t="s">
        <v>2352</v>
      </c>
      <c r="D7312" s="449" t="s">
        <v>60</v>
      </c>
      <c r="E7312" s="451">
        <v>0.86229999999999996</v>
      </c>
    </row>
    <row r="7313" spans="1:5" x14ac:dyDescent="0.25">
      <c r="A7313" s="439"/>
      <c r="B7313" s="449">
        <v>104775</v>
      </c>
      <c r="C7313" s="439" t="s">
        <v>3756</v>
      </c>
      <c r="D7313" s="449" t="s">
        <v>60</v>
      </c>
      <c r="E7313" s="451">
        <v>0.85019999999999996</v>
      </c>
    </row>
    <row r="7314" spans="1:5" x14ac:dyDescent="0.25">
      <c r="A7314" s="439"/>
      <c r="B7314" s="449">
        <v>104777</v>
      </c>
      <c r="C7314" s="439" t="s">
        <v>3757</v>
      </c>
      <c r="D7314" s="449" t="s">
        <v>60</v>
      </c>
      <c r="E7314" s="451">
        <v>0.85009999999999997</v>
      </c>
    </row>
    <row r="7315" spans="1:5" x14ac:dyDescent="0.25">
      <c r="A7315" s="439"/>
      <c r="B7315" s="449">
        <v>104773</v>
      </c>
      <c r="C7315" s="439" t="s">
        <v>3755</v>
      </c>
      <c r="D7315" s="449" t="s">
        <v>60</v>
      </c>
      <c r="E7315" s="451">
        <v>0.85340000000000005</v>
      </c>
    </row>
    <row r="7316" spans="1:5" x14ac:dyDescent="0.25">
      <c r="A7316" s="439"/>
      <c r="B7316" s="449">
        <v>104782</v>
      </c>
      <c r="C7316" s="439" t="s">
        <v>3760</v>
      </c>
      <c r="D7316" s="449" t="s">
        <v>60</v>
      </c>
      <c r="E7316" s="451">
        <v>9.2399999999999996E-2</v>
      </c>
    </row>
    <row r="7317" spans="1:5" x14ac:dyDescent="0.25">
      <c r="A7317" s="439"/>
      <c r="B7317" s="449">
        <v>90451</v>
      </c>
      <c r="C7317" s="439" t="s">
        <v>3705</v>
      </c>
      <c r="D7317" s="449" t="s">
        <v>60</v>
      </c>
      <c r="E7317" s="451">
        <v>0.62819999999999998</v>
      </c>
    </row>
    <row r="7318" spans="1:5" x14ac:dyDescent="0.25">
      <c r="A7318" s="439"/>
      <c r="B7318" s="449">
        <v>90452</v>
      </c>
      <c r="C7318" s="439" t="s">
        <v>3706</v>
      </c>
      <c r="D7318" s="449" t="s">
        <v>60</v>
      </c>
      <c r="E7318" s="451">
        <v>0.27100000000000002</v>
      </c>
    </row>
    <row r="7319" spans="1:5" x14ac:dyDescent="0.25">
      <c r="A7319" s="439"/>
      <c r="B7319" s="449">
        <v>90455</v>
      </c>
      <c r="C7319" s="439" t="s">
        <v>3709</v>
      </c>
      <c r="D7319" s="449" t="s">
        <v>60</v>
      </c>
      <c r="E7319" s="451">
        <v>0.6179</v>
      </c>
    </row>
    <row r="7320" spans="1:5" x14ac:dyDescent="0.25">
      <c r="A7320" s="439"/>
      <c r="B7320" s="449">
        <v>104784</v>
      </c>
      <c r="C7320" s="439" t="s">
        <v>3762</v>
      </c>
      <c r="D7320" s="449" t="s">
        <v>60</v>
      </c>
      <c r="E7320" s="451">
        <v>0.4909</v>
      </c>
    </row>
    <row r="7321" spans="1:5" x14ac:dyDescent="0.25">
      <c r="A7321" s="439"/>
      <c r="B7321" s="449">
        <v>90453</v>
      </c>
      <c r="C7321" s="439" t="s">
        <v>3707</v>
      </c>
      <c r="D7321" s="449" t="s">
        <v>60</v>
      </c>
      <c r="E7321" s="451">
        <v>0.58130000000000004</v>
      </c>
    </row>
    <row r="7322" spans="1:5" x14ac:dyDescent="0.25">
      <c r="A7322" s="439"/>
      <c r="B7322" s="449">
        <v>104783</v>
      </c>
      <c r="C7322" s="439" t="s">
        <v>3761</v>
      </c>
      <c r="D7322" s="449" t="s">
        <v>60</v>
      </c>
      <c r="E7322" s="451">
        <v>0.52859999999999996</v>
      </c>
    </row>
    <row r="7323" spans="1:5" x14ac:dyDescent="0.25">
      <c r="A7323" s="439"/>
      <c r="B7323" s="449">
        <v>90454</v>
      </c>
      <c r="C7323" s="439" t="s">
        <v>3708</v>
      </c>
      <c r="D7323" s="449" t="s">
        <v>60</v>
      </c>
      <c r="E7323" s="451">
        <v>0.53820000000000001</v>
      </c>
    </row>
    <row r="7324" spans="1:5" x14ac:dyDescent="0.25">
      <c r="A7324" s="439"/>
      <c r="B7324" s="449">
        <v>90459</v>
      </c>
      <c r="C7324" s="439" t="s">
        <v>3713</v>
      </c>
      <c r="D7324" s="449" t="s">
        <v>60</v>
      </c>
      <c r="E7324" s="451">
        <v>1</v>
      </c>
    </row>
    <row r="7325" spans="1:5" x14ac:dyDescent="0.25">
      <c r="A7325" s="439"/>
      <c r="B7325" s="449">
        <v>90456</v>
      </c>
      <c r="C7325" s="439" t="s">
        <v>3710</v>
      </c>
      <c r="D7325" s="449" t="s">
        <v>60</v>
      </c>
      <c r="E7325" s="451">
        <v>1</v>
      </c>
    </row>
    <row r="7326" spans="1:5" x14ac:dyDescent="0.25">
      <c r="A7326" s="439"/>
      <c r="B7326" s="449">
        <v>90458</v>
      </c>
      <c r="C7326" s="439" t="s">
        <v>3712</v>
      </c>
      <c r="D7326" s="449" t="s">
        <v>60</v>
      </c>
      <c r="E7326" s="451">
        <v>1</v>
      </c>
    </row>
    <row r="7327" spans="1:5" x14ac:dyDescent="0.25">
      <c r="A7327" s="439"/>
      <c r="B7327" s="449">
        <v>90457</v>
      </c>
      <c r="C7327" s="439" t="s">
        <v>3711</v>
      </c>
      <c r="D7327" s="449" t="s">
        <v>60</v>
      </c>
      <c r="E7327" s="451">
        <v>1</v>
      </c>
    </row>
    <row r="7328" spans="1:5" x14ac:dyDescent="0.25">
      <c r="A7328" s="439"/>
      <c r="B7328" s="449">
        <v>90447</v>
      </c>
      <c r="C7328" s="439" t="s">
        <v>3704</v>
      </c>
      <c r="D7328" s="449" t="s">
        <v>73</v>
      </c>
      <c r="E7328" s="451">
        <v>1</v>
      </c>
    </row>
    <row r="7329" spans="1:5" x14ac:dyDescent="0.25">
      <c r="A7329" s="439"/>
      <c r="B7329" s="449">
        <v>91222</v>
      </c>
      <c r="C7329" s="439" t="s">
        <v>3738</v>
      </c>
      <c r="D7329" s="449" t="s">
        <v>73</v>
      </c>
      <c r="E7329" s="451">
        <v>1</v>
      </c>
    </row>
    <row r="7330" spans="1:5" x14ac:dyDescent="0.25">
      <c r="A7330" s="439"/>
      <c r="B7330" s="449">
        <v>90443</v>
      </c>
      <c r="C7330" s="439" t="s">
        <v>3700</v>
      </c>
      <c r="D7330" s="449" t="s">
        <v>73</v>
      </c>
      <c r="E7330" s="451">
        <v>1</v>
      </c>
    </row>
    <row r="7331" spans="1:5" x14ac:dyDescent="0.25">
      <c r="A7331" s="439"/>
      <c r="B7331" s="449">
        <v>104780</v>
      </c>
      <c r="C7331" s="439" t="s">
        <v>2355</v>
      </c>
      <c r="D7331" s="449" t="s">
        <v>73</v>
      </c>
      <c r="E7331" s="451">
        <v>0.98640000000000005</v>
      </c>
    </row>
    <row r="7332" spans="1:5" x14ac:dyDescent="0.25">
      <c r="A7332" s="439"/>
      <c r="B7332" s="449">
        <v>104781</v>
      </c>
      <c r="C7332" s="439" t="s">
        <v>3759</v>
      </c>
      <c r="D7332" s="449" t="s">
        <v>73</v>
      </c>
      <c r="E7332" s="451">
        <v>0.98699999999999999</v>
      </c>
    </row>
    <row r="7333" spans="1:5" x14ac:dyDescent="0.25">
      <c r="A7333" s="439"/>
      <c r="B7333" s="449">
        <v>104779</v>
      </c>
      <c r="C7333" s="439" t="s">
        <v>3758</v>
      </c>
      <c r="D7333" s="449" t="s">
        <v>73</v>
      </c>
      <c r="E7333" s="451">
        <v>0.98629999999999995</v>
      </c>
    </row>
    <row r="7334" spans="1:5" x14ac:dyDescent="0.25">
      <c r="A7334" s="439"/>
      <c r="B7334" s="449">
        <v>104787</v>
      </c>
      <c r="C7334" s="439" t="s">
        <v>3764</v>
      </c>
      <c r="D7334" s="449" t="s">
        <v>73</v>
      </c>
      <c r="E7334" s="451">
        <v>0.78569999999999995</v>
      </c>
    </row>
    <row r="7335" spans="1:5" x14ac:dyDescent="0.25">
      <c r="A7335" s="439"/>
      <c r="B7335" s="449">
        <v>104788</v>
      </c>
      <c r="C7335" s="439" t="s">
        <v>3765</v>
      </c>
      <c r="D7335" s="449" t="s">
        <v>73</v>
      </c>
      <c r="E7335" s="451">
        <v>0.78259999999999996</v>
      </c>
    </row>
    <row r="7336" spans="1:5" x14ac:dyDescent="0.25">
      <c r="A7336" s="439"/>
      <c r="B7336" s="449">
        <v>104786</v>
      </c>
      <c r="C7336" s="439" t="s">
        <v>3763</v>
      </c>
      <c r="D7336" s="449" t="s">
        <v>73</v>
      </c>
      <c r="E7336" s="451">
        <v>0.78700000000000003</v>
      </c>
    </row>
    <row r="7337" spans="1:5" x14ac:dyDescent="0.25">
      <c r="A7337" s="439"/>
      <c r="B7337" s="449">
        <v>90445</v>
      </c>
      <c r="C7337" s="439" t="s">
        <v>3702</v>
      </c>
      <c r="D7337" s="449" t="s">
        <v>73</v>
      </c>
      <c r="E7337" s="451">
        <v>0.95209999999999995</v>
      </c>
    </row>
    <row r="7338" spans="1:5" x14ac:dyDescent="0.25">
      <c r="A7338" s="439"/>
      <c r="B7338" s="449">
        <v>90446</v>
      </c>
      <c r="C7338" s="439" t="s">
        <v>3703</v>
      </c>
      <c r="D7338" s="449" t="s">
        <v>73</v>
      </c>
      <c r="E7338" s="451">
        <v>0.95199999999999996</v>
      </c>
    </row>
    <row r="7339" spans="1:5" x14ac:dyDescent="0.25">
      <c r="A7339" s="439"/>
      <c r="B7339" s="449">
        <v>90444</v>
      </c>
      <c r="C7339" s="439" t="s">
        <v>3701</v>
      </c>
      <c r="D7339" s="449" t="s">
        <v>73</v>
      </c>
      <c r="E7339" s="451">
        <v>0.95209999999999995</v>
      </c>
    </row>
    <row r="7340" spans="1:5" x14ac:dyDescent="0.25">
      <c r="A7340" s="439"/>
      <c r="B7340" s="449">
        <v>104764</v>
      </c>
      <c r="C7340" s="439" t="s">
        <v>2346</v>
      </c>
      <c r="D7340" s="449" t="s">
        <v>73</v>
      </c>
      <c r="E7340" s="451">
        <v>0.43269999999999997</v>
      </c>
    </row>
    <row r="7341" spans="1:5" x14ac:dyDescent="0.25">
      <c r="A7341" s="439"/>
      <c r="B7341" s="449">
        <v>90460</v>
      </c>
      <c r="C7341" s="439" t="s">
        <v>3714</v>
      </c>
      <c r="D7341" s="449" t="s">
        <v>73</v>
      </c>
      <c r="E7341" s="451">
        <v>0.33100000000000002</v>
      </c>
    </row>
    <row r="7342" spans="1:5" x14ac:dyDescent="0.25">
      <c r="A7342" s="439"/>
      <c r="B7342" s="449">
        <v>90462</v>
      </c>
      <c r="C7342" s="439" t="s">
        <v>3716</v>
      </c>
      <c r="D7342" s="449" t="s">
        <v>73</v>
      </c>
      <c r="E7342" s="451">
        <v>0.3407</v>
      </c>
    </row>
    <row r="7343" spans="1:5" x14ac:dyDescent="0.25">
      <c r="A7343" s="439"/>
      <c r="B7343" s="449">
        <v>104765</v>
      </c>
      <c r="C7343" s="439" t="s">
        <v>2347</v>
      </c>
      <c r="D7343" s="449" t="s">
        <v>73</v>
      </c>
      <c r="E7343" s="451">
        <v>0.62170000000000003</v>
      </c>
    </row>
    <row r="7344" spans="1:5" x14ac:dyDescent="0.25">
      <c r="A7344" s="439"/>
      <c r="B7344" s="449">
        <v>90461</v>
      </c>
      <c r="C7344" s="439" t="s">
        <v>3715</v>
      </c>
      <c r="D7344" s="449" t="s">
        <v>73</v>
      </c>
      <c r="E7344" s="451">
        <v>0.51570000000000005</v>
      </c>
    </row>
    <row r="7345" spans="1:5" x14ac:dyDescent="0.25">
      <c r="A7345" s="439"/>
      <c r="B7345" s="449">
        <v>90463</v>
      </c>
      <c r="C7345" s="439" t="s">
        <v>3717</v>
      </c>
      <c r="D7345" s="449" t="s">
        <v>73</v>
      </c>
      <c r="E7345" s="451">
        <v>0.46610000000000001</v>
      </c>
    </row>
    <row r="7346" spans="1:5" x14ac:dyDescent="0.25">
      <c r="A7346" s="439"/>
      <c r="B7346" s="449">
        <v>96560</v>
      </c>
      <c r="C7346" s="439" t="s">
        <v>3744</v>
      </c>
      <c r="D7346" s="449" t="s">
        <v>71</v>
      </c>
      <c r="E7346" s="451">
        <v>0.48959999999999998</v>
      </c>
    </row>
    <row r="7347" spans="1:5" x14ac:dyDescent="0.25">
      <c r="A7347" s="439"/>
      <c r="B7347" s="449">
        <v>96559</v>
      </c>
      <c r="C7347" s="439" t="s">
        <v>3743</v>
      </c>
      <c r="D7347" s="449" t="s">
        <v>71</v>
      </c>
      <c r="E7347" s="451">
        <v>0.3196</v>
      </c>
    </row>
    <row r="7348" spans="1:5" x14ac:dyDescent="0.25">
      <c r="A7348" s="439"/>
      <c r="B7348" s="449">
        <v>96562</v>
      </c>
      <c r="C7348" s="439" t="s">
        <v>3745</v>
      </c>
      <c r="D7348" s="449" t="s">
        <v>73</v>
      </c>
      <c r="E7348" s="451">
        <v>0.49969999999999998</v>
      </c>
    </row>
    <row r="7349" spans="1:5" x14ac:dyDescent="0.25">
      <c r="A7349" s="439"/>
      <c r="B7349" s="449">
        <v>96563</v>
      </c>
      <c r="C7349" s="439" t="s">
        <v>3746</v>
      </c>
      <c r="D7349" s="449" t="s">
        <v>73</v>
      </c>
      <c r="E7349" s="451">
        <v>0.44369999999999998</v>
      </c>
    </row>
    <row r="7350" spans="1:5" x14ac:dyDescent="0.25">
      <c r="A7350" s="439"/>
      <c r="B7350" s="449">
        <v>101870</v>
      </c>
      <c r="C7350" s="439" t="s">
        <v>4045</v>
      </c>
      <c r="D7350" s="449" t="s">
        <v>71</v>
      </c>
      <c r="E7350" s="451">
        <v>0.84289999999999998</v>
      </c>
    </row>
    <row r="7351" spans="1:5" x14ac:dyDescent="0.25">
      <c r="A7351" s="439"/>
      <c r="B7351" s="449">
        <v>101866</v>
      </c>
      <c r="C7351" s="439" t="s">
        <v>13254</v>
      </c>
      <c r="D7351" s="449" t="s">
        <v>71</v>
      </c>
      <c r="E7351" s="451">
        <v>0.81779999999999997</v>
      </c>
    </row>
    <row r="7352" spans="1:5" x14ac:dyDescent="0.25">
      <c r="A7352" s="439"/>
      <c r="B7352" s="449">
        <v>101867</v>
      </c>
      <c r="C7352" s="439" t="s">
        <v>4042</v>
      </c>
      <c r="D7352" s="449" t="s">
        <v>71</v>
      </c>
      <c r="E7352" s="451">
        <v>0.83819999999999995</v>
      </c>
    </row>
    <row r="7353" spans="1:5" x14ac:dyDescent="0.25">
      <c r="A7353" s="439"/>
      <c r="B7353" s="449">
        <v>101868</v>
      </c>
      <c r="C7353" s="439" t="s">
        <v>4043</v>
      </c>
      <c r="D7353" s="449" t="s">
        <v>71</v>
      </c>
      <c r="E7353" s="451">
        <v>0.79849999999999999</v>
      </c>
    </row>
    <row r="7354" spans="1:5" x14ac:dyDescent="0.25">
      <c r="A7354" s="439"/>
      <c r="B7354" s="449">
        <v>101869</v>
      </c>
      <c r="C7354" s="439" t="s">
        <v>4044</v>
      </c>
      <c r="D7354" s="449" t="s">
        <v>71</v>
      </c>
      <c r="E7354" s="451">
        <v>0.82389999999999997</v>
      </c>
    </row>
    <row r="7355" spans="1:5" x14ac:dyDescent="0.25">
      <c r="A7355" s="439"/>
      <c r="B7355" s="449">
        <v>101856</v>
      </c>
      <c r="C7355" s="439" t="s">
        <v>4033</v>
      </c>
      <c r="D7355" s="449" t="s">
        <v>71</v>
      </c>
      <c r="E7355" s="451">
        <v>0.77880000000000005</v>
      </c>
    </row>
    <row r="7356" spans="1:5" x14ac:dyDescent="0.25">
      <c r="A7356" s="439"/>
      <c r="B7356" s="449">
        <v>101865</v>
      </c>
      <c r="C7356" s="439" t="s">
        <v>4041</v>
      </c>
      <c r="D7356" s="449" t="s">
        <v>71</v>
      </c>
      <c r="E7356" s="451">
        <v>0.83540000000000003</v>
      </c>
    </row>
    <row r="7357" spans="1:5" x14ac:dyDescent="0.25">
      <c r="A7357" s="439"/>
      <c r="B7357" s="449">
        <v>101861</v>
      </c>
      <c r="C7357" s="439" t="s">
        <v>13255</v>
      </c>
      <c r="D7357" s="449" t="s">
        <v>71</v>
      </c>
      <c r="E7357" s="451">
        <v>0.8165</v>
      </c>
    </row>
    <row r="7358" spans="1:5" x14ac:dyDescent="0.25">
      <c r="A7358" s="439"/>
      <c r="B7358" s="449">
        <v>101862</v>
      </c>
      <c r="C7358" s="439" t="s">
        <v>4038</v>
      </c>
      <c r="D7358" s="449" t="s">
        <v>71</v>
      </c>
      <c r="E7358" s="451">
        <v>0.83020000000000005</v>
      </c>
    </row>
    <row r="7359" spans="1:5" x14ac:dyDescent="0.25">
      <c r="A7359" s="439"/>
      <c r="B7359" s="449">
        <v>101863</v>
      </c>
      <c r="C7359" s="439" t="s">
        <v>4039</v>
      </c>
      <c r="D7359" s="449" t="s">
        <v>71</v>
      </c>
      <c r="E7359" s="451">
        <v>0.78610000000000002</v>
      </c>
    </row>
    <row r="7360" spans="1:5" x14ac:dyDescent="0.25">
      <c r="A7360" s="439"/>
      <c r="B7360" s="449">
        <v>101864</v>
      </c>
      <c r="C7360" s="439" t="s">
        <v>4040</v>
      </c>
      <c r="D7360" s="449" t="s">
        <v>71</v>
      </c>
      <c r="E7360" s="451">
        <v>0.81440000000000001</v>
      </c>
    </row>
    <row r="7361" spans="1:5" x14ac:dyDescent="0.25">
      <c r="A7361" s="439"/>
      <c r="B7361" s="449">
        <v>101860</v>
      </c>
      <c r="C7361" s="439" t="s">
        <v>4037</v>
      </c>
      <c r="D7361" s="449" t="s">
        <v>71</v>
      </c>
      <c r="E7361" s="451">
        <v>0.82640000000000002</v>
      </c>
    </row>
    <row r="7362" spans="1:5" x14ac:dyDescent="0.25">
      <c r="A7362" s="439"/>
      <c r="B7362" s="449">
        <v>101857</v>
      </c>
      <c r="C7362" s="439" t="s">
        <v>4034</v>
      </c>
      <c r="D7362" s="449" t="s">
        <v>71</v>
      </c>
      <c r="E7362" s="451">
        <v>0.82099999999999995</v>
      </c>
    </row>
    <row r="7363" spans="1:5" x14ac:dyDescent="0.25">
      <c r="A7363" s="439"/>
      <c r="B7363" s="449">
        <v>101858</v>
      </c>
      <c r="C7363" s="439" t="s">
        <v>4035</v>
      </c>
      <c r="D7363" s="449" t="s">
        <v>71</v>
      </c>
      <c r="E7363" s="451">
        <v>0.78300000000000003</v>
      </c>
    </row>
    <row r="7364" spans="1:5" x14ac:dyDescent="0.25">
      <c r="A7364" s="439"/>
      <c r="B7364" s="449">
        <v>101859</v>
      </c>
      <c r="C7364" s="439" t="s">
        <v>4036</v>
      </c>
      <c r="D7364" s="449" t="s">
        <v>71</v>
      </c>
      <c r="E7364" s="451">
        <v>0.80249999999999999</v>
      </c>
    </row>
    <row r="7365" spans="1:5" x14ac:dyDescent="0.25">
      <c r="A7365" s="439"/>
      <c r="B7365" s="449">
        <v>101852</v>
      </c>
      <c r="C7365" s="439" t="s">
        <v>4031</v>
      </c>
      <c r="D7365" s="449" t="s">
        <v>71</v>
      </c>
      <c r="E7365" s="451">
        <v>0.59140000000000004</v>
      </c>
    </row>
    <row r="7366" spans="1:5" x14ac:dyDescent="0.25">
      <c r="A7366" s="439"/>
      <c r="B7366" s="449">
        <v>101850</v>
      </c>
      <c r="C7366" s="439" t="s">
        <v>4030</v>
      </c>
      <c r="D7366" s="449" t="s">
        <v>71</v>
      </c>
      <c r="E7366" s="451">
        <v>0.64470000000000005</v>
      </c>
    </row>
    <row r="7367" spans="1:5" x14ac:dyDescent="0.25">
      <c r="A7367" s="439"/>
      <c r="B7367" s="449">
        <v>101855</v>
      </c>
      <c r="C7367" s="439" t="s">
        <v>4032</v>
      </c>
      <c r="D7367" s="449" t="s">
        <v>71</v>
      </c>
      <c r="E7367" s="451">
        <v>0.4909</v>
      </c>
    </row>
    <row r="7368" spans="1:5" x14ac:dyDescent="0.25">
      <c r="A7368" s="439"/>
      <c r="B7368" s="449">
        <v>101853</v>
      </c>
      <c r="C7368" s="439" t="s">
        <v>13256</v>
      </c>
      <c r="D7368" s="449" t="s">
        <v>71</v>
      </c>
      <c r="E7368" s="451">
        <v>0.59079999999999999</v>
      </c>
    </row>
    <row r="7369" spans="1:5" x14ac:dyDescent="0.25">
      <c r="A7369" s="439"/>
      <c r="B7369" s="449">
        <v>101849</v>
      </c>
      <c r="C7369" s="439" t="s">
        <v>4029</v>
      </c>
      <c r="D7369" s="449" t="s">
        <v>84</v>
      </c>
      <c r="E7369" s="451">
        <v>8.5500000000000007E-2</v>
      </c>
    </row>
    <row r="7370" spans="1:5" x14ac:dyDescent="0.25">
      <c r="A7370" s="439"/>
      <c r="B7370" s="449">
        <v>101841</v>
      </c>
      <c r="C7370" s="439" t="s">
        <v>4021</v>
      </c>
      <c r="D7370" s="449" t="s">
        <v>84</v>
      </c>
      <c r="E7370" s="451">
        <v>0.1089</v>
      </c>
    </row>
    <row r="7371" spans="1:5" x14ac:dyDescent="0.25">
      <c r="A7371" s="439"/>
      <c r="B7371" s="449">
        <v>101843</v>
      </c>
      <c r="C7371" s="439" t="s">
        <v>4023</v>
      </c>
      <c r="D7371" s="449" t="s">
        <v>84</v>
      </c>
      <c r="E7371" s="451">
        <v>6.2600000000000003E-2</v>
      </c>
    </row>
    <row r="7372" spans="1:5" x14ac:dyDescent="0.25">
      <c r="A7372" s="439"/>
      <c r="B7372" s="449">
        <v>101844</v>
      </c>
      <c r="C7372" s="439" t="s">
        <v>4024</v>
      </c>
      <c r="D7372" s="449" t="s">
        <v>84</v>
      </c>
      <c r="E7372" s="451">
        <v>5.2200000000000003E-2</v>
      </c>
    </row>
    <row r="7373" spans="1:5" x14ac:dyDescent="0.25">
      <c r="A7373" s="439"/>
      <c r="B7373" s="449">
        <v>101845</v>
      </c>
      <c r="C7373" s="439" t="s">
        <v>4025</v>
      </c>
      <c r="D7373" s="449" t="s">
        <v>84</v>
      </c>
      <c r="E7373" s="451">
        <v>4.4900000000000002E-2</v>
      </c>
    </row>
    <row r="7374" spans="1:5" x14ac:dyDescent="0.25">
      <c r="A7374" s="439"/>
      <c r="B7374" s="449">
        <v>101842</v>
      </c>
      <c r="C7374" s="439" t="s">
        <v>4022</v>
      </c>
      <c r="D7374" s="449" t="s">
        <v>84</v>
      </c>
      <c r="E7374" s="451">
        <v>0.12429999999999999</v>
      </c>
    </row>
    <row r="7375" spans="1:5" x14ac:dyDescent="0.25">
      <c r="A7375" s="439"/>
      <c r="B7375" s="449">
        <v>101846</v>
      </c>
      <c r="C7375" s="439" t="s">
        <v>4026</v>
      </c>
      <c r="D7375" s="449" t="s">
        <v>84</v>
      </c>
      <c r="E7375" s="451">
        <v>6.7199999999999996E-2</v>
      </c>
    </row>
    <row r="7376" spans="1:5" x14ac:dyDescent="0.25">
      <c r="A7376" s="439"/>
      <c r="B7376" s="449">
        <v>101847</v>
      </c>
      <c r="C7376" s="439" t="s">
        <v>4027</v>
      </c>
      <c r="D7376" s="449" t="s">
        <v>84</v>
      </c>
      <c r="E7376" s="451">
        <v>5.5300000000000002E-2</v>
      </c>
    </row>
    <row r="7377" spans="1:5" x14ac:dyDescent="0.25">
      <c r="A7377" s="439"/>
      <c r="B7377" s="449">
        <v>101848</v>
      </c>
      <c r="C7377" s="439" t="s">
        <v>4028</v>
      </c>
      <c r="D7377" s="449" t="s">
        <v>84</v>
      </c>
      <c r="E7377" s="451">
        <v>4.7100000000000003E-2</v>
      </c>
    </row>
    <row r="7378" spans="1:5" x14ac:dyDescent="0.25">
      <c r="A7378" s="439"/>
      <c r="B7378" s="449">
        <v>101839</v>
      </c>
      <c r="C7378" s="439" t="s">
        <v>4019</v>
      </c>
      <c r="D7378" s="449" t="s">
        <v>84</v>
      </c>
      <c r="E7378" s="451">
        <v>7.8399999999999997E-2</v>
      </c>
    </row>
    <row r="7379" spans="1:5" x14ac:dyDescent="0.25">
      <c r="A7379" s="439"/>
      <c r="B7379" s="449">
        <v>101840</v>
      </c>
      <c r="C7379" s="439" t="s">
        <v>4020</v>
      </c>
      <c r="D7379" s="449" t="s">
        <v>84</v>
      </c>
      <c r="E7379" s="451">
        <v>0.15809999999999999</v>
      </c>
    </row>
    <row r="7380" spans="1:5" x14ac:dyDescent="0.25">
      <c r="A7380" s="439"/>
      <c r="B7380" s="449">
        <v>101837</v>
      </c>
      <c r="C7380" s="439" t="s">
        <v>4017</v>
      </c>
      <c r="D7380" s="449" t="s">
        <v>84</v>
      </c>
      <c r="E7380" s="451">
        <v>0.16600000000000001</v>
      </c>
    </row>
    <row r="7381" spans="1:5" x14ac:dyDescent="0.25">
      <c r="A7381" s="439"/>
      <c r="B7381" s="449">
        <v>101838</v>
      </c>
      <c r="C7381" s="439" t="s">
        <v>4018</v>
      </c>
      <c r="D7381" s="449" t="s">
        <v>84</v>
      </c>
      <c r="E7381" s="451">
        <v>0.106</v>
      </c>
    </row>
    <row r="7382" spans="1:5" x14ac:dyDescent="0.25">
      <c r="A7382" s="439"/>
      <c r="B7382" s="449">
        <v>101836</v>
      </c>
      <c r="C7382" s="439" t="s">
        <v>4016</v>
      </c>
      <c r="D7382" s="449" t="s">
        <v>84</v>
      </c>
      <c r="E7382" s="451">
        <v>0.42320000000000002</v>
      </c>
    </row>
    <row r="7383" spans="1:5" x14ac:dyDescent="0.25">
      <c r="A7383" s="439"/>
      <c r="B7383" s="449">
        <v>101835</v>
      </c>
      <c r="C7383" s="439" t="s">
        <v>4015</v>
      </c>
      <c r="D7383" s="449" t="s">
        <v>84</v>
      </c>
      <c r="E7383" s="451">
        <v>0.47389999999999999</v>
      </c>
    </row>
    <row r="7384" spans="1:5" x14ac:dyDescent="0.25">
      <c r="A7384" s="439"/>
      <c r="B7384" s="449">
        <v>101827</v>
      </c>
      <c r="C7384" s="439" t="s">
        <v>4007</v>
      </c>
      <c r="D7384" s="449" t="s">
        <v>84</v>
      </c>
      <c r="E7384" s="451">
        <v>0.62209999999999999</v>
      </c>
    </row>
    <row r="7385" spans="1:5" x14ac:dyDescent="0.25">
      <c r="A7385" s="439"/>
      <c r="B7385" s="449">
        <v>101829</v>
      </c>
      <c r="C7385" s="439" t="s">
        <v>4009</v>
      </c>
      <c r="D7385" s="449" t="s">
        <v>84</v>
      </c>
      <c r="E7385" s="451">
        <v>0.45629999999999998</v>
      </c>
    </row>
    <row r="7386" spans="1:5" x14ac:dyDescent="0.25">
      <c r="A7386" s="439"/>
      <c r="B7386" s="449">
        <v>101830</v>
      </c>
      <c r="C7386" s="439" t="s">
        <v>4010</v>
      </c>
      <c r="D7386" s="449" t="s">
        <v>84</v>
      </c>
      <c r="E7386" s="451">
        <v>0.40570000000000001</v>
      </c>
    </row>
    <row r="7387" spans="1:5" x14ac:dyDescent="0.25">
      <c r="A7387" s="439"/>
      <c r="B7387" s="449">
        <v>101831</v>
      </c>
      <c r="C7387" s="439" t="s">
        <v>4011</v>
      </c>
      <c r="D7387" s="449" t="s">
        <v>84</v>
      </c>
      <c r="E7387" s="451">
        <v>0.36570000000000003</v>
      </c>
    </row>
    <row r="7388" spans="1:5" x14ac:dyDescent="0.25">
      <c r="A7388" s="439"/>
      <c r="B7388" s="449">
        <v>101828</v>
      </c>
      <c r="C7388" s="439" t="s">
        <v>4008</v>
      </c>
      <c r="D7388" s="449" t="s">
        <v>84</v>
      </c>
      <c r="E7388" s="451">
        <v>0.66239999999999999</v>
      </c>
    </row>
    <row r="7389" spans="1:5" x14ac:dyDescent="0.25">
      <c r="A7389" s="439"/>
      <c r="B7389" s="449">
        <v>101832</v>
      </c>
      <c r="C7389" s="439" t="s">
        <v>4012</v>
      </c>
      <c r="D7389" s="449" t="s">
        <v>84</v>
      </c>
      <c r="E7389" s="451">
        <v>0.47670000000000001</v>
      </c>
    </row>
    <row r="7390" spans="1:5" x14ac:dyDescent="0.25">
      <c r="A7390" s="439"/>
      <c r="B7390" s="449">
        <v>101833</v>
      </c>
      <c r="C7390" s="439" t="s">
        <v>4013</v>
      </c>
      <c r="D7390" s="449" t="s">
        <v>84</v>
      </c>
      <c r="E7390" s="451">
        <v>0.4214</v>
      </c>
    </row>
    <row r="7391" spans="1:5" x14ac:dyDescent="0.25">
      <c r="A7391" s="439"/>
      <c r="B7391" s="449">
        <v>101834</v>
      </c>
      <c r="C7391" s="439" t="s">
        <v>4014</v>
      </c>
      <c r="D7391" s="449" t="s">
        <v>84</v>
      </c>
      <c r="E7391" s="451">
        <v>0.37809999999999999</v>
      </c>
    </row>
    <row r="7392" spans="1:5" x14ac:dyDescent="0.25">
      <c r="A7392" s="439"/>
      <c r="B7392" s="449">
        <v>101825</v>
      </c>
      <c r="C7392" s="439" t="s">
        <v>4005</v>
      </c>
      <c r="D7392" s="449" t="s">
        <v>84</v>
      </c>
      <c r="E7392" s="451">
        <v>0.52239999999999998</v>
      </c>
    </row>
    <row r="7393" spans="1:5" x14ac:dyDescent="0.25">
      <c r="A7393" s="439"/>
      <c r="B7393" s="449">
        <v>101826</v>
      </c>
      <c r="C7393" s="439" t="s">
        <v>4006</v>
      </c>
      <c r="D7393" s="449" t="s">
        <v>84</v>
      </c>
      <c r="E7393" s="451">
        <v>0.45550000000000002</v>
      </c>
    </row>
    <row r="7394" spans="1:5" x14ac:dyDescent="0.25">
      <c r="A7394" s="439"/>
      <c r="B7394" s="449">
        <v>101823</v>
      </c>
      <c r="C7394" s="439" t="s">
        <v>4003</v>
      </c>
      <c r="D7394" s="449" t="s">
        <v>84</v>
      </c>
      <c r="E7394" s="451">
        <v>0.74839999999999995</v>
      </c>
    </row>
    <row r="7395" spans="1:5" x14ac:dyDescent="0.25">
      <c r="A7395" s="439"/>
      <c r="B7395" s="449">
        <v>101824</v>
      </c>
      <c r="C7395" s="439" t="s">
        <v>4004</v>
      </c>
      <c r="D7395" s="449" t="s">
        <v>84</v>
      </c>
      <c r="E7395" s="451">
        <v>0.61380000000000001</v>
      </c>
    </row>
    <row r="7396" spans="1:5" x14ac:dyDescent="0.25">
      <c r="A7396" s="439"/>
      <c r="B7396" s="449">
        <v>101822</v>
      </c>
      <c r="C7396" s="439" t="s">
        <v>4002</v>
      </c>
      <c r="D7396" s="449" t="s">
        <v>84</v>
      </c>
      <c r="E7396" s="451">
        <v>0.97889999999999999</v>
      </c>
    </row>
    <row r="7397" spans="1:5" x14ac:dyDescent="0.25">
      <c r="A7397" s="439"/>
      <c r="B7397" s="449">
        <v>101819</v>
      </c>
      <c r="C7397" s="439" t="s">
        <v>4000</v>
      </c>
      <c r="D7397" s="449" t="s">
        <v>71</v>
      </c>
      <c r="E7397" s="451">
        <v>0.67659999999999998</v>
      </c>
    </row>
    <row r="7398" spans="1:5" x14ac:dyDescent="0.25">
      <c r="A7398" s="439"/>
      <c r="B7398" s="449">
        <v>101817</v>
      </c>
      <c r="C7398" s="439" t="s">
        <v>3999</v>
      </c>
      <c r="D7398" s="449" t="s">
        <v>71</v>
      </c>
      <c r="E7398" s="451">
        <v>0.74980000000000002</v>
      </c>
    </row>
    <row r="7399" spans="1:5" x14ac:dyDescent="0.25">
      <c r="A7399" s="439"/>
      <c r="B7399" s="449">
        <v>101816</v>
      </c>
      <c r="C7399" s="439" t="s">
        <v>3998</v>
      </c>
      <c r="D7399" s="449" t="s">
        <v>71</v>
      </c>
      <c r="E7399" s="451">
        <v>0.54720000000000002</v>
      </c>
    </row>
    <row r="7400" spans="1:5" x14ac:dyDescent="0.25">
      <c r="A7400" s="439"/>
      <c r="B7400" s="449">
        <v>101820</v>
      </c>
      <c r="C7400" s="439" t="s">
        <v>4001</v>
      </c>
      <c r="D7400" s="449" t="s">
        <v>71</v>
      </c>
      <c r="E7400" s="451">
        <v>0.85880000000000001</v>
      </c>
    </row>
    <row r="7401" spans="1:5" x14ac:dyDescent="0.25">
      <c r="A7401" s="439"/>
      <c r="B7401" s="449">
        <v>102988</v>
      </c>
      <c r="C7401" s="439" t="s">
        <v>4047</v>
      </c>
      <c r="D7401" s="449" t="s">
        <v>71</v>
      </c>
      <c r="E7401" s="451">
        <v>0.89239999999999997</v>
      </c>
    </row>
    <row r="7402" spans="1:5" x14ac:dyDescent="0.25">
      <c r="A7402" s="439"/>
      <c r="B7402" s="449">
        <v>101814</v>
      </c>
      <c r="C7402" s="439" t="s">
        <v>3997</v>
      </c>
      <c r="D7402" s="449" t="s">
        <v>71</v>
      </c>
      <c r="E7402" s="451">
        <v>0.68020000000000003</v>
      </c>
    </row>
    <row r="7403" spans="1:5" x14ac:dyDescent="0.25">
      <c r="A7403" s="439"/>
      <c r="B7403" s="449">
        <v>102098</v>
      </c>
      <c r="C7403" s="439" t="s">
        <v>4046</v>
      </c>
      <c r="D7403" s="449" t="s">
        <v>84</v>
      </c>
      <c r="E7403" s="451">
        <v>0.1188</v>
      </c>
    </row>
    <row r="7404" spans="1:5" x14ac:dyDescent="0.25">
      <c r="A7404" s="439"/>
      <c r="B7404" s="449">
        <v>92994</v>
      </c>
      <c r="C7404" s="439" t="s">
        <v>2180</v>
      </c>
      <c r="D7404" s="449" t="s">
        <v>73</v>
      </c>
      <c r="E7404" s="451">
        <v>5.96E-2</v>
      </c>
    </row>
    <row r="7405" spans="1:5" x14ac:dyDescent="0.25">
      <c r="A7405" s="439"/>
      <c r="B7405" s="449">
        <v>92996</v>
      </c>
      <c r="C7405" s="439" t="s">
        <v>2181</v>
      </c>
      <c r="D7405" s="449" t="s">
        <v>73</v>
      </c>
      <c r="E7405" s="451">
        <v>5.8299999999999998E-2</v>
      </c>
    </row>
    <row r="7406" spans="1:5" x14ac:dyDescent="0.25">
      <c r="A7406" s="439"/>
      <c r="B7406" s="449">
        <v>92998</v>
      </c>
      <c r="C7406" s="439" t="s">
        <v>2182</v>
      </c>
      <c r="D7406" s="449" t="s">
        <v>73</v>
      </c>
      <c r="E7406" s="451">
        <v>5.6099999999999997E-2</v>
      </c>
    </row>
    <row r="7407" spans="1:5" x14ac:dyDescent="0.25">
      <c r="A7407" s="439"/>
      <c r="B7407" s="449">
        <v>93000</v>
      </c>
      <c r="C7407" s="439" t="s">
        <v>2183</v>
      </c>
      <c r="D7407" s="449" t="s">
        <v>73</v>
      </c>
      <c r="E7407" s="451">
        <v>5.2600000000000001E-2</v>
      </c>
    </row>
    <row r="7408" spans="1:5" x14ac:dyDescent="0.25">
      <c r="A7408" s="439"/>
      <c r="B7408" s="449">
        <v>92984</v>
      </c>
      <c r="C7408" s="439" t="s">
        <v>2175</v>
      </c>
      <c r="D7408" s="449" t="s">
        <v>73</v>
      </c>
      <c r="E7408" s="451">
        <v>0.1164</v>
      </c>
    </row>
    <row r="7409" spans="1:5" x14ac:dyDescent="0.25">
      <c r="A7409" s="439"/>
      <c r="B7409" s="449">
        <v>93002</v>
      </c>
      <c r="C7409" s="439" t="s">
        <v>2184</v>
      </c>
      <c r="D7409" s="449" t="s">
        <v>73</v>
      </c>
      <c r="E7409" s="451">
        <v>4.9299999999999997E-2</v>
      </c>
    </row>
    <row r="7410" spans="1:5" x14ac:dyDescent="0.25">
      <c r="A7410" s="439"/>
      <c r="B7410" s="449">
        <v>92986</v>
      </c>
      <c r="C7410" s="439" t="s">
        <v>2176</v>
      </c>
      <c r="D7410" s="449" t="s">
        <v>73</v>
      </c>
      <c r="E7410" s="451">
        <v>9.6299999999999997E-2</v>
      </c>
    </row>
    <row r="7411" spans="1:5" x14ac:dyDescent="0.25">
      <c r="A7411" s="439"/>
      <c r="B7411" s="449">
        <v>92988</v>
      </c>
      <c r="C7411" s="439" t="s">
        <v>2177</v>
      </c>
      <c r="D7411" s="449" t="s">
        <v>73</v>
      </c>
      <c r="E7411" s="451">
        <v>7.9200000000000007E-2</v>
      </c>
    </row>
    <row r="7412" spans="1:5" x14ac:dyDescent="0.25">
      <c r="A7412" s="439"/>
      <c r="B7412" s="449">
        <v>92990</v>
      </c>
      <c r="C7412" s="439" t="s">
        <v>2178</v>
      </c>
      <c r="D7412" s="449" t="s">
        <v>73</v>
      </c>
      <c r="E7412" s="451">
        <v>6.9500000000000006E-2</v>
      </c>
    </row>
    <row r="7413" spans="1:5" x14ac:dyDescent="0.25">
      <c r="A7413" s="439"/>
      <c r="B7413" s="449">
        <v>92992</v>
      </c>
      <c r="C7413" s="439" t="s">
        <v>2179</v>
      </c>
      <c r="D7413" s="449" t="s">
        <v>73</v>
      </c>
      <c r="E7413" s="451">
        <v>6.5500000000000003E-2</v>
      </c>
    </row>
    <row r="7414" spans="1:5" x14ac:dyDescent="0.25">
      <c r="A7414" s="439"/>
      <c r="B7414" s="449">
        <v>103491</v>
      </c>
      <c r="C7414" s="439" t="s">
        <v>2339</v>
      </c>
      <c r="D7414" s="449" t="s">
        <v>84</v>
      </c>
      <c r="E7414" s="451">
        <v>0.4743</v>
      </c>
    </row>
    <row r="7415" spans="1:5" x14ac:dyDescent="0.25">
      <c r="A7415" s="439"/>
      <c r="B7415" s="449">
        <v>93026</v>
      </c>
      <c r="C7415" s="439" t="s">
        <v>2159</v>
      </c>
      <c r="D7415" s="449" t="s">
        <v>60</v>
      </c>
      <c r="E7415" s="451">
        <v>0.38190000000000002</v>
      </c>
    </row>
    <row r="7416" spans="1:5" x14ac:dyDescent="0.25">
      <c r="A7416" s="439"/>
      <c r="B7416" s="449">
        <v>93018</v>
      </c>
      <c r="C7416" s="439" t="s">
        <v>2155</v>
      </c>
      <c r="D7416" s="449" t="s">
        <v>60</v>
      </c>
      <c r="E7416" s="451">
        <v>0.73060000000000003</v>
      </c>
    </row>
    <row r="7417" spans="1:5" x14ac:dyDescent="0.25">
      <c r="A7417" s="439"/>
      <c r="B7417" s="449">
        <v>93020</v>
      </c>
      <c r="C7417" s="439" t="s">
        <v>2156</v>
      </c>
      <c r="D7417" s="449" t="s">
        <v>60</v>
      </c>
      <c r="E7417" s="451">
        <v>0.65739999999999998</v>
      </c>
    </row>
    <row r="7418" spans="1:5" x14ac:dyDescent="0.25">
      <c r="A7418" s="439"/>
      <c r="B7418" s="449">
        <v>93022</v>
      </c>
      <c r="C7418" s="439" t="s">
        <v>2157</v>
      </c>
      <c r="D7418" s="449" t="s">
        <v>60</v>
      </c>
      <c r="E7418" s="451">
        <v>0.47349999999999998</v>
      </c>
    </row>
    <row r="7419" spans="1:5" x14ac:dyDescent="0.25">
      <c r="A7419" s="439"/>
      <c r="B7419" s="449">
        <v>93024</v>
      </c>
      <c r="C7419" s="439" t="s">
        <v>2158</v>
      </c>
      <c r="D7419" s="449" t="s">
        <v>60</v>
      </c>
      <c r="E7419" s="451">
        <v>0.499</v>
      </c>
    </row>
    <row r="7420" spans="1:5" x14ac:dyDescent="0.25">
      <c r="A7420" s="439"/>
      <c r="B7420" s="449">
        <v>97670</v>
      </c>
      <c r="C7420" s="439" t="s">
        <v>2113</v>
      </c>
      <c r="D7420" s="449" t="s">
        <v>73</v>
      </c>
      <c r="E7420" s="451">
        <v>0.308</v>
      </c>
    </row>
    <row r="7421" spans="1:5" x14ac:dyDescent="0.25">
      <c r="A7421" s="439"/>
      <c r="B7421" s="449">
        <v>97667</v>
      </c>
      <c r="C7421" s="439" t="s">
        <v>2110</v>
      </c>
      <c r="D7421" s="449" t="s">
        <v>73</v>
      </c>
      <c r="E7421" s="451">
        <v>0.32740000000000002</v>
      </c>
    </row>
    <row r="7422" spans="1:5" x14ac:dyDescent="0.25">
      <c r="A7422" s="439"/>
      <c r="B7422" s="449">
        <v>97668</v>
      </c>
      <c r="C7422" s="439" t="s">
        <v>2111</v>
      </c>
      <c r="D7422" s="449" t="s">
        <v>73</v>
      </c>
      <c r="E7422" s="451">
        <v>0.32300000000000001</v>
      </c>
    </row>
    <row r="7423" spans="1:5" x14ac:dyDescent="0.25">
      <c r="A7423" s="439"/>
      <c r="B7423" s="449">
        <v>97669</v>
      </c>
      <c r="C7423" s="439" t="s">
        <v>2112</v>
      </c>
      <c r="D7423" s="449" t="s">
        <v>73</v>
      </c>
      <c r="E7423" s="451">
        <v>0.3523</v>
      </c>
    </row>
    <row r="7424" spans="1:5" x14ac:dyDescent="0.25">
      <c r="A7424" s="439"/>
      <c r="B7424" s="449">
        <v>93012</v>
      </c>
      <c r="C7424" s="439" t="s">
        <v>2109</v>
      </c>
      <c r="D7424" s="449" t="s">
        <v>73</v>
      </c>
      <c r="E7424" s="451">
        <v>0.1235</v>
      </c>
    </row>
    <row r="7425" spans="1:5" x14ac:dyDescent="0.25">
      <c r="A7425" s="439"/>
      <c r="B7425" s="449">
        <v>93008</v>
      </c>
      <c r="C7425" s="439" t="s">
        <v>2105</v>
      </c>
      <c r="D7425" s="449" t="s">
        <v>73</v>
      </c>
      <c r="E7425" s="451">
        <v>0.25879999999999997</v>
      </c>
    </row>
    <row r="7426" spans="1:5" x14ac:dyDescent="0.25">
      <c r="A7426" s="439"/>
      <c r="B7426" s="449">
        <v>93009</v>
      </c>
      <c r="C7426" s="439" t="s">
        <v>2106</v>
      </c>
      <c r="D7426" s="449" t="s">
        <v>73</v>
      </c>
      <c r="E7426" s="451">
        <v>0.19750000000000001</v>
      </c>
    </row>
    <row r="7427" spans="1:5" x14ac:dyDescent="0.25">
      <c r="A7427" s="439"/>
      <c r="B7427" s="449">
        <v>93010</v>
      </c>
      <c r="C7427" s="439" t="s">
        <v>2107</v>
      </c>
      <c r="D7427" s="449" t="s">
        <v>73</v>
      </c>
      <c r="E7427" s="451">
        <v>0.16769999999999999</v>
      </c>
    </row>
    <row r="7428" spans="1:5" x14ac:dyDescent="0.25">
      <c r="A7428" s="439"/>
      <c r="B7428" s="449">
        <v>93011</v>
      </c>
      <c r="C7428" s="439" t="s">
        <v>2108</v>
      </c>
      <c r="D7428" s="449" t="s">
        <v>73</v>
      </c>
      <c r="E7428" s="451">
        <v>0.1512</v>
      </c>
    </row>
    <row r="7429" spans="1:5" x14ac:dyDescent="0.25">
      <c r="A7429" s="439"/>
      <c r="B7429" s="449">
        <v>93017</v>
      </c>
      <c r="C7429" s="439" t="s">
        <v>2154</v>
      </c>
      <c r="D7429" s="449" t="s">
        <v>60</v>
      </c>
      <c r="E7429" s="451">
        <v>0.42009999999999997</v>
      </c>
    </row>
    <row r="7430" spans="1:5" x14ac:dyDescent="0.25">
      <c r="A7430" s="439"/>
      <c r="B7430" s="449">
        <v>93013</v>
      </c>
      <c r="C7430" s="439" t="s">
        <v>2150</v>
      </c>
      <c r="D7430" s="449" t="s">
        <v>60</v>
      </c>
      <c r="E7430" s="451">
        <v>0.74339999999999995</v>
      </c>
    </row>
    <row r="7431" spans="1:5" x14ac:dyDescent="0.25">
      <c r="A7431" s="439"/>
      <c r="B7431" s="449">
        <v>93014</v>
      </c>
      <c r="C7431" s="439" t="s">
        <v>2151</v>
      </c>
      <c r="D7431" s="449" t="s">
        <v>60</v>
      </c>
      <c r="E7431" s="451">
        <v>0.69720000000000004</v>
      </c>
    </row>
    <row r="7432" spans="1:5" x14ac:dyDescent="0.25">
      <c r="A7432" s="439"/>
      <c r="B7432" s="449">
        <v>93015</v>
      </c>
      <c r="C7432" s="439" t="s">
        <v>2152</v>
      </c>
      <c r="D7432" s="449" t="s">
        <v>60</v>
      </c>
      <c r="E7432" s="451">
        <v>0.55300000000000005</v>
      </c>
    </row>
    <row r="7433" spans="1:5" x14ac:dyDescent="0.25">
      <c r="A7433" s="439"/>
      <c r="B7433" s="449">
        <v>93016</v>
      </c>
      <c r="C7433" s="439" t="s">
        <v>2153</v>
      </c>
      <c r="D7433" s="449" t="s">
        <v>60</v>
      </c>
      <c r="E7433" s="451">
        <v>0.50529999999999997</v>
      </c>
    </row>
    <row r="7434" spans="1:5" x14ac:dyDescent="0.25">
      <c r="A7434" s="439"/>
      <c r="B7434" s="449">
        <v>103490</v>
      </c>
      <c r="C7434" s="439" t="s">
        <v>2338</v>
      </c>
      <c r="D7434" s="449" t="s">
        <v>84</v>
      </c>
      <c r="E7434" s="451">
        <v>0.70389999999999997</v>
      </c>
    </row>
    <row r="7435" spans="1:5" x14ac:dyDescent="0.25">
      <c r="A7435" s="439"/>
      <c r="B7435" s="449">
        <v>106082</v>
      </c>
      <c r="C7435" s="439" t="s">
        <v>13257</v>
      </c>
      <c r="D7435" s="449" t="s">
        <v>60</v>
      </c>
      <c r="E7435" s="451">
        <v>0.5353</v>
      </c>
    </row>
    <row r="7436" spans="1:5" x14ac:dyDescent="0.25">
      <c r="A7436" s="439"/>
      <c r="B7436" s="449">
        <v>98306</v>
      </c>
      <c r="C7436" s="439" t="s">
        <v>13258</v>
      </c>
      <c r="D7436" s="449" t="s">
        <v>60</v>
      </c>
      <c r="E7436" s="451">
        <v>0.50580000000000003</v>
      </c>
    </row>
    <row r="7437" spans="1:5" x14ac:dyDescent="0.25">
      <c r="A7437" s="439"/>
      <c r="B7437" s="449">
        <v>100553</v>
      </c>
      <c r="C7437" s="439" t="s">
        <v>13259</v>
      </c>
      <c r="D7437" s="449" t="s">
        <v>73</v>
      </c>
      <c r="E7437" s="451">
        <v>0.17530000000000001</v>
      </c>
    </row>
    <row r="7438" spans="1:5" x14ac:dyDescent="0.25">
      <c r="A7438" s="439"/>
      <c r="B7438" s="449">
        <v>100554</v>
      </c>
      <c r="C7438" s="439" t="s">
        <v>13260</v>
      </c>
      <c r="D7438" s="449" t="s">
        <v>73</v>
      </c>
      <c r="E7438" s="451">
        <v>0.70430000000000004</v>
      </c>
    </row>
    <row r="7439" spans="1:5" x14ac:dyDescent="0.25">
      <c r="A7439" s="439"/>
      <c r="B7439" s="449">
        <v>98300</v>
      </c>
      <c r="C7439" s="439" t="s">
        <v>13261</v>
      </c>
      <c r="D7439" s="449" t="s">
        <v>73</v>
      </c>
      <c r="E7439" s="451">
        <v>0.69579999999999997</v>
      </c>
    </row>
    <row r="7440" spans="1:5" x14ac:dyDescent="0.25">
      <c r="A7440" s="439"/>
      <c r="B7440" s="449">
        <v>98295</v>
      </c>
      <c r="C7440" s="439" t="s">
        <v>13262</v>
      </c>
      <c r="D7440" s="449" t="s">
        <v>73</v>
      </c>
      <c r="E7440" s="451">
        <v>7.1099999999999997E-2</v>
      </c>
    </row>
    <row r="7441" spans="1:5" x14ac:dyDescent="0.25">
      <c r="A7441" s="439"/>
      <c r="B7441" s="449">
        <v>98294</v>
      </c>
      <c r="C7441" s="439" t="s">
        <v>13263</v>
      </c>
      <c r="D7441" s="449" t="s">
        <v>73</v>
      </c>
      <c r="E7441" s="451">
        <v>0.30659999999999998</v>
      </c>
    </row>
    <row r="7442" spans="1:5" x14ac:dyDescent="0.25">
      <c r="A7442" s="439"/>
      <c r="B7442" s="449">
        <v>98297</v>
      </c>
      <c r="C7442" s="439" t="s">
        <v>13264</v>
      </c>
      <c r="D7442" s="449" t="s">
        <v>73</v>
      </c>
      <c r="E7442" s="451">
        <v>5.2600000000000001E-2</v>
      </c>
    </row>
    <row r="7443" spans="1:5" x14ac:dyDescent="0.25">
      <c r="A7443" s="439"/>
      <c r="B7443" s="449">
        <v>98296</v>
      </c>
      <c r="C7443" s="439" t="s">
        <v>13265</v>
      </c>
      <c r="D7443" s="449" t="s">
        <v>73</v>
      </c>
      <c r="E7443" s="451">
        <v>0.24129999999999999</v>
      </c>
    </row>
    <row r="7444" spans="1:5" x14ac:dyDescent="0.25">
      <c r="A7444" s="439"/>
      <c r="B7444" s="449">
        <v>98299</v>
      </c>
      <c r="C7444" s="439" t="s">
        <v>13266</v>
      </c>
      <c r="D7444" s="449" t="s">
        <v>73</v>
      </c>
      <c r="E7444" s="451">
        <v>2.07E-2</v>
      </c>
    </row>
    <row r="7445" spans="1:5" x14ac:dyDescent="0.25">
      <c r="A7445" s="439"/>
      <c r="B7445" s="449">
        <v>98298</v>
      </c>
      <c r="C7445" s="439" t="s">
        <v>13267</v>
      </c>
      <c r="D7445" s="449" t="s">
        <v>73</v>
      </c>
      <c r="E7445" s="451">
        <v>0.1077</v>
      </c>
    </row>
    <row r="7446" spans="1:5" x14ac:dyDescent="0.25">
      <c r="A7446" s="439"/>
      <c r="B7446" s="449">
        <v>98261</v>
      </c>
      <c r="C7446" s="439" t="s">
        <v>13268</v>
      </c>
      <c r="D7446" s="449" t="s">
        <v>73</v>
      </c>
      <c r="E7446" s="451">
        <v>0.78069999999999995</v>
      </c>
    </row>
    <row r="7447" spans="1:5" x14ac:dyDescent="0.25">
      <c r="A7447" s="439"/>
      <c r="B7447" s="449">
        <v>98287</v>
      </c>
      <c r="C7447" s="439" t="s">
        <v>13269</v>
      </c>
      <c r="D7447" s="449" t="s">
        <v>73</v>
      </c>
      <c r="E7447" s="451">
        <v>0.45650000000000002</v>
      </c>
    </row>
    <row r="7448" spans="1:5" x14ac:dyDescent="0.25">
      <c r="A7448" s="439"/>
      <c r="B7448" s="449">
        <v>98280</v>
      </c>
      <c r="C7448" s="439" t="s">
        <v>13270</v>
      </c>
      <c r="D7448" s="449" t="s">
        <v>73</v>
      </c>
      <c r="E7448" s="451">
        <v>0.88949999999999996</v>
      </c>
    </row>
    <row r="7449" spans="1:5" x14ac:dyDescent="0.25">
      <c r="A7449" s="439"/>
      <c r="B7449" s="449">
        <v>98288</v>
      </c>
      <c r="C7449" s="439" t="s">
        <v>13271</v>
      </c>
      <c r="D7449" s="449" t="s">
        <v>73</v>
      </c>
      <c r="E7449" s="451">
        <v>0.34389999999999998</v>
      </c>
    </row>
    <row r="7450" spans="1:5" x14ac:dyDescent="0.25">
      <c r="A7450" s="439"/>
      <c r="B7450" s="449">
        <v>98281</v>
      </c>
      <c r="C7450" s="439" t="s">
        <v>13272</v>
      </c>
      <c r="D7450" s="449" t="s">
        <v>73</v>
      </c>
      <c r="E7450" s="451">
        <v>0.8095</v>
      </c>
    </row>
    <row r="7451" spans="1:5" x14ac:dyDescent="0.25">
      <c r="A7451" s="439"/>
      <c r="B7451" s="449">
        <v>98262</v>
      </c>
      <c r="C7451" s="439" t="s">
        <v>13273</v>
      </c>
      <c r="D7451" s="449" t="s">
        <v>73</v>
      </c>
      <c r="E7451" s="451">
        <v>0.65720000000000001</v>
      </c>
    </row>
    <row r="7452" spans="1:5" x14ac:dyDescent="0.25">
      <c r="A7452" s="439"/>
      <c r="B7452" s="449">
        <v>98289</v>
      </c>
      <c r="C7452" s="439" t="s">
        <v>13274</v>
      </c>
      <c r="D7452" s="449" t="s">
        <v>73</v>
      </c>
      <c r="E7452" s="451">
        <v>0.35830000000000001</v>
      </c>
    </row>
    <row r="7453" spans="1:5" x14ac:dyDescent="0.25">
      <c r="A7453" s="439"/>
      <c r="B7453" s="449">
        <v>98282</v>
      </c>
      <c r="C7453" s="439" t="s">
        <v>13275</v>
      </c>
      <c r="D7453" s="449" t="s">
        <v>73</v>
      </c>
      <c r="E7453" s="451">
        <v>0.80279999999999996</v>
      </c>
    </row>
    <row r="7454" spans="1:5" x14ac:dyDescent="0.25">
      <c r="A7454" s="439"/>
      <c r="B7454" s="449">
        <v>98263</v>
      </c>
      <c r="C7454" s="439" t="s">
        <v>13276</v>
      </c>
      <c r="D7454" s="449" t="s">
        <v>73</v>
      </c>
      <c r="E7454" s="451">
        <v>0.65239999999999998</v>
      </c>
    </row>
    <row r="7455" spans="1:5" x14ac:dyDescent="0.25">
      <c r="A7455" s="439"/>
      <c r="B7455" s="449">
        <v>98290</v>
      </c>
      <c r="C7455" s="439" t="s">
        <v>13277</v>
      </c>
      <c r="D7455" s="449" t="s">
        <v>73</v>
      </c>
      <c r="E7455" s="451">
        <v>0.29089999999999999</v>
      </c>
    </row>
    <row r="7456" spans="1:5" x14ac:dyDescent="0.25">
      <c r="A7456" s="439"/>
      <c r="B7456" s="449">
        <v>98283</v>
      </c>
      <c r="C7456" s="439" t="s">
        <v>13278</v>
      </c>
      <c r="D7456" s="449" t="s">
        <v>73</v>
      </c>
      <c r="E7456" s="451">
        <v>0.73099999999999998</v>
      </c>
    </row>
    <row r="7457" spans="1:5" x14ac:dyDescent="0.25">
      <c r="A7457" s="439"/>
      <c r="B7457" s="449">
        <v>98264</v>
      </c>
      <c r="C7457" s="439" t="s">
        <v>13279</v>
      </c>
      <c r="D7457" s="449" t="s">
        <v>73</v>
      </c>
      <c r="E7457" s="451">
        <v>0.56020000000000003</v>
      </c>
    </row>
    <row r="7458" spans="1:5" x14ac:dyDescent="0.25">
      <c r="A7458" s="439"/>
      <c r="B7458" s="449">
        <v>98273</v>
      </c>
      <c r="C7458" s="439" t="s">
        <v>13280</v>
      </c>
      <c r="D7458" s="449" t="s">
        <v>73</v>
      </c>
      <c r="E7458" s="451">
        <v>0.13009999999999999</v>
      </c>
    </row>
    <row r="7459" spans="1:5" x14ac:dyDescent="0.25">
      <c r="A7459" s="439"/>
      <c r="B7459" s="449">
        <v>98291</v>
      </c>
      <c r="C7459" s="439" t="s">
        <v>13281</v>
      </c>
      <c r="D7459" s="449" t="s">
        <v>73</v>
      </c>
      <c r="E7459" s="451">
        <v>0.2636</v>
      </c>
    </row>
    <row r="7460" spans="1:5" x14ac:dyDescent="0.25">
      <c r="A7460" s="439"/>
      <c r="B7460" s="449">
        <v>98284</v>
      </c>
      <c r="C7460" s="439" t="s">
        <v>13282</v>
      </c>
      <c r="D7460" s="449" t="s">
        <v>73</v>
      </c>
      <c r="E7460" s="451">
        <v>0.69289999999999996</v>
      </c>
    </row>
    <row r="7461" spans="1:5" x14ac:dyDescent="0.25">
      <c r="A7461" s="439"/>
      <c r="B7461" s="449">
        <v>98265</v>
      </c>
      <c r="C7461" s="439" t="s">
        <v>13283</v>
      </c>
      <c r="D7461" s="449" t="s">
        <v>73</v>
      </c>
      <c r="E7461" s="451">
        <v>0.51780000000000004</v>
      </c>
    </row>
    <row r="7462" spans="1:5" x14ac:dyDescent="0.25">
      <c r="A7462" s="439"/>
      <c r="B7462" s="449">
        <v>98274</v>
      </c>
      <c r="C7462" s="439" t="s">
        <v>13284</v>
      </c>
      <c r="D7462" s="449" t="s">
        <v>73</v>
      </c>
      <c r="E7462" s="451">
        <v>0.12839999999999999</v>
      </c>
    </row>
    <row r="7463" spans="1:5" x14ac:dyDescent="0.25">
      <c r="A7463" s="439"/>
      <c r="B7463" s="449">
        <v>98292</v>
      </c>
      <c r="C7463" s="439" t="s">
        <v>13285</v>
      </c>
      <c r="D7463" s="449" t="s">
        <v>73</v>
      </c>
      <c r="E7463" s="451">
        <v>0.22600000000000001</v>
      </c>
    </row>
    <row r="7464" spans="1:5" x14ac:dyDescent="0.25">
      <c r="A7464" s="439"/>
      <c r="B7464" s="449">
        <v>98285</v>
      </c>
      <c r="C7464" s="439" t="s">
        <v>13286</v>
      </c>
      <c r="D7464" s="449" t="s">
        <v>73</v>
      </c>
      <c r="E7464" s="451">
        <v>0.64019999999999999</v>
      </c>
    </row>
    <row r="7465" spans="1:5" x14ac:dyDescent="0.25">
      <c r="A7465" s="439"/>
      <c r="B7465" s="449">
        <v>98266</v>
      </c>
      <c r="C7465" s="439" t="s">
        <v>13287</v>
      </c>
      <c r="D7465" s="449" t="s">
        <v>73</v>
      </c>
      <c r="E7465" s="451">
        <v>0.45979999999999999</v>
      </c>
    </row>
    <row r="7466" spans="1:5" x14ac:dyDescent="0.25">
      <c r="A7466" s="439"/>
      <c r="B7466" s="449">
        <v>98275</v>
      </c>
      <c r="C7466" s="439" t="s">
        <v>13288</v>
      </c>
      <c r="D7466" s="449" t="s">
        <v>73</v>
      </c>
      <c r="E7466" s="451">
        <v>0.1125</v>
      </c>
    </row>
    <row r="7467" spans="1:5" x14ac:dyDescent="0.25">
      <c r="A7467" s="439"/>
      <c r="B7467" s="449">
        <v>98293</v>
      </c>
      <c r="C7467" s="439" t="s">
        <v>13289</v>
      </c>
      <c r="D7467" s="449" t="s">
        <v>73</v>
      </c>
      <c r="E7467" s="451">
        <v>0.2288</v>
      </c>
    </row>
    <row r="7468" spans="1:5" x14ac:dyDescent="0.25">
      <c r="A7468" s="439"/>
      <c r="B7468" s="449">
        <v>98286</v>
      </c>
      <c r="C7468" s="439" t="s">
        <v>13290</v>
      </c>
      <c r="D7468" s="449" t="s">
        <v>73</v>
      </c>
      <c r="E7468" s="451">
        <v>0.52610000000000001</v>
      </c>
    </row>
    <row r="7469" spans="1:5" x14ac:dyDescent="0.25">
      <c r="A7469" s="439"/>
      <c r="B7469" s="449">
        <v>98267</v>
      </c>
      <c r="C7469" s="439" t="s">
        <v>13291</v>
      </c>
      <c r="D7469" s="449" t="s">
        <v>73</v>
      </c>
      <c r="E7469" s="451">
        <v>0.37540000000000001</v>
      </c>
    </row>
    <row r="7470" spans="1:5" x14ac:dyDescent="0.25">
      <c r="A7470" s="439"/>
      <c r="B7470" s="449">
        <v>98276</v>
      </c>
      <c r="C7470" s="439" t="s">
        <v>13292</v>
      </c>
      <c r="D7470" s="449" t="s">
        <v>73</v>
      </c>
      <c r="E7470" s="451">
        <v>0.17100000000000001</v>
      </c>
    </row>
    <row r="7471" spans="1:5" x14ac:dyDescent="0.25">
      <c r="A7471" s="439"/>
      <c r="B7471" s="449">
        <v>98268</v>
      </c>
      <c r="C7471" s="439" t="s">
        <v>13293</v>
      </c>
      <c r="D7471" s="449" t="s">
        <v>73</v>
      </c>
      <c r="E7471" s="451">
        <v>0.26400000000000001</v>
      </c>
    </row>
    <row r="7472" spans="1:5" x14ac:dyDescent="0.25">
      <c r="A7472" s="439"/>
      <c r="B7472" s="449">
        <v>98277</v>
      </c>
      <c r="C7472" s="439" t="s">
        <v>13294</v>
      </c>
      <c r="D7472" s="449" t="s">
        <v>73</v>
      </c>
      <c r="E7472" s="451">
        <v>0.1308</v>
      </c>
    </row>
    <row r="7473" spans="1:5" x14ac:dyDescent="0.25">
      <c r="A7473" s="439"/>
      <c r="B7473" s="449">
        <v>98272</v>
      </c>
      <c r="C7473" s="439" t="s">
        <v>13295</v>
      </c>
      <c r="D7473" s="449" t="s">
        <v>73</v>
      </c>
      <c r="E7473" s="451">
        <v>7.2300000000000003E-2</v>
      </c>
    </row>
    <row r="7474" spans="1:5" x14ac:dyDescent="0.25">
      <c r="A7474" s="439"/>
      <c r="B7474" s="449">
        <v>98269</v>
      </c>
      <c r="C7474" s="439" t="s">
        <v>13296</v>
      </c>
      <c r="D7474" s="449" t="s">
        <v>73</v>
      </c>
      <c r="E7474" s="451">
        <v>0.2122</v>
      </c>
    </row>
    <row r="7475" spans="1:5" x14ac:dyDescent="0.25">
      <c r="A7475" s="439"/>
      <c r="B7475" s="449">
        <v>98278</v>
      </c>
      <c r="C7475" s="439" t="s">
        <v>13297</v>
      </c>
      <c r="D7475" s="449" t="s">
        <v>73</v>
      </c>
      <c r="E7475" s="451">
        <v>0.1123</v>
      </c>
    </row>
    <row r="7476" spans="1:5" x14ac:dyDescent="0.25">
      <c r="A7476" s="439"/>
      <c r="B7476" s="449">
        <v>98270</v>
      </c>
      <c r="C7476" s="439" t="s">
        <v>13298</v>
      </c>
      <c r="D7476" s="449" t="s">
        <v>73</v>
      </c>
      <c r="E7476" s="451">
        <v>0.15540000000000001</v>
      </c>
    </row>
    <row r="7477" spans="1:5" x14ac:dyDescent="0.25">
      <c r="A7477" s="439"/>
      <c r="B7477" s="449">
        <v>98279</v>
      </c>
      <c r="C7477" s="439" t="s">
        <v>13299</v>
      </c>
      <c r="D7477" s="449" t="s">
        <v>73</v>
      </c>
      <c r="E7477" s="451">
        <v>8.7900000000000006E-2</v>
      </c>
    </row>
    <row r="7478" spans="1:5" x14ac:dyDescent="0.25">
      <c r="A7478" s="439"/>
      <c r="B7478" s="449">
        <v>98271</v>
      </c>
      <c r="C7478" s="439" t="s">
        <v>13300</v>
      </c>
      <c r="D7478" s="449" t="s">
        <v>73</v>
      </c>
      <c r="E7478" s="451">
        <v>0.12130000000000001</v>
      </c>
    </row>
    <row r="7479" spans="1:5" x14ac:dyDescent="0.25">
      <c r="A7479" s="439"/>
      <c r="B7479" s="449">
        <v>98400</v>
      </c>
      <c r="C7479" s="439" t="s">
        <v>13301</v>
      </c>
      <c r="D7479" s="449" t="s">
        <v>73</v>
      </c>
      <c r="E7479" s="451">
        <v>0.30480000000000002</v>
      </c>
    </row>
    <row r="7480" spans="1:5" x14ac:dyDescent="0.25">
      <c r="A7480" s="439"/>
      <c r="B7480" s="449">
        <v>98401</v>
      </c>
      <c r="C7480" s="439" t="s">
        <v>13302</v>
      </c>
      <c r="D7480" s="449" t="s">
        <v>73</v>
      </c>
      <c r="E7480" s="451">
        <v>0.2203</v>
      </c>
    </row>
    <row r="7481" spans="1:5" x14ac:dyDescent="0.25">
      <c r="A7481" s="439"/>
      <c r="B7481" s="449">
        <v>98402</v>
      </c>
      <c r="C7481" s="439" t="s">
        <v>13303</v>
      </c>
      <c r="D7481" s="449" t="s">
        <v>73</v>
      </c>
      <c r="E7481" s="451">
        <v>0.20760000000000001</v>
      </c>
    </row>
    <row r="7482" spans="1:5" x14ac:dyDescent="0.25">
      <c r="A7482" s="439"/>
      <c r="B7482" s="449">
        <v>100556</v>
      </c>
      <c r="C7482" s="439" t="s">
        <v>13304</v>
      </c>
      <c r="D7482" s="449" t="s">
        <v>60</v>
      </c>
      <c r="E7482" s="451">
        <v>0.31519999999999998</v>
      </c>
    </row>
    <row r="7483" spans="1:5" x14ac:dyDescent="0.25">
      <c r="A7483" s="439"/>
      <c r="B7483" s="449">
        <v>100557</v>
      </c>
      <c r="C7483" s="439" t="s">
        <v>13305</v>
      </c>
      <c r="D7483" s="449" t="s">
        <v>60</v>
      </c>
      <c r="E7483" s="451">
        <v>0.10340000000000001</v>
      </c>
    </row>
    <row r="7484" spans="1:5" x14ac:dyDescent="0.25">
      <c r="A7484" s="439"/>
      <c r="B7484" s="449">
        <v>98301</v>
      </c>
      <c r="C7484" s="439" t="s">
        <v>13306</v>
      </c>
      <c r="D7484" s="449" t="s">
        <v>60</v>
      </c>
      <c r="E7484" s="451">
        <v>0.45169999999999999</v>
      </c>
    </row>
    <row r="7485" spans="1:5" x14ac:dyDescent="0.25">
      <c r="A7485" s="439"/>
      <c r="B7485" s="449">
        <v>98302</v>
      </c>
      <c r="C7485" s="439" t="s">
        <v>13307</v>
      </c>
      <c r="D7485" s="449" t="s">
        <v>60</v>
      </c>
      <c r="E7485" s="451">
        <v>0.23519999999999999</v>
      </c>
    </row>
    <row r="7486" spans="1:5" x14ac:dyDescent="0.25">
      <c r="A7486" s="439"/>
      <c r="B7486" s="449">
        <v>98593</v>
      </c>
      <c r="C7486" s="439" t="s">
        <v>13308</v>
      </c>
      <c r="D7486" s="449" t="s">
        <v>60</v>
      </c>
      <c r="E7486" s="451">
        <v>0.21390000000000001</v>
      </c>
    </row>
    <row r="7487" spans="1:5" x14ac:dyDescent="0.25">
      <c r="A7487" s="439"/>
      <c r="B7487" s="449">
        <v>98304</v>
      </c>
      <c r="C7487" s="439" t="s">
        <v>13309</v>
      </c>
      <c r="D7487" s="449" t="s">
        <v>60</v>
      </c>
      <c r="E7487" s="451">
        <v>0.14779999999999999</v>
      </c>
    </row>
    <row r="7488" spans="1:5" x14ac:dyDescent="0.25">
      <c r="A7488" s="439"/>
      <c r="B7488" s="449">
        <v>100561</v>
      </c>
      <c r="C7488" s="439" t="s">
        <v>13310</v>
      </c>
      <c r="D7488" s="449" t="s">
        <v>60</v>
      </c>
      <c r="E7488" s="451">
        <v>0.152</v>
      </c>
    </row>
    <row r="7489" spans="1:5" x14ac:dyDescent="0.25">
      <c r="A7489" s="439"/>
      <c r="B7489" s="449">
        <v>100562</v>
      </c>
      <c r="C7489" s="439" t="s">
        <v>13311</v>
      </c>
      <c r="D7489" s="449" t="s">
        <v>60</v>
      </c>
      <c r="E7489" s="451">
        <v>0.1154</v>
      </c>
    </row>
    <row r="7490" spans="1:5" x14ac:dyDescent="0.25">
      <c r="A7490" s="439"/>
      <c r="B7490" s="449">
        <v>100560</v>
      </c>
      <c r="C7490" s="439" t="s">
        <v>13312</v>
      </c>
      <c r="D7490" s="449" t="s">
        <v>60</v>
      </c>
      <c r="E7490" s="451">
        <v>0.25009999999999999</v>
      </c>
    </row>
    <row r="7491" spans="1:5" x14ac:dyDescent="0.25">
      <c r="A7491" s="439"/>
      <c r="B7491" s="449">
        <v>100563</v>
      </c>
      <c r="C7491" s="439" t="s">
        <v>13313</v>
      </c>
      <c r="D7491" s="449" t="s">
        <v>60</v>
      </c>
      <c r="E7491" s="451">
        <v>9.5500000000000002E-2</v>
      </c>
    </row>
    <row r="7492" spans="1:5" x14ac:dyDescent="0.25">
      <c r="A7492" s="439"/>
      <c r="B7492" s="449">
        <v>100555</v>
      </c>
      <c r="C7492" s="439" t="s">
        <v>13314</v>
      </c>
      <c r="D7492" s="449" t="s">
        <v>60</v>
      </c>
      <c r="E7492" s="451">
        <v>3.3000000000000002E-2</v>
      </c>
    </row>
    <row r="7493" spans="1:5" x14ac:dyDescent="0.25">
      <c r="A7493" s="439"/>
      <c r="B7493" s="449">
        <v>98305</v>
      </c>
      <c r="C7493" s="439" t="s">
        <v>13315</v>
      </c>
      <c r="D7493" s="449" t="s">
        <v>60</v>
      </c>
      <c r="E7493" s="451">
        <v>1.6500000000000001E-2</v>
      </c>
    </row>
    <row r="7494" spans="1:5" x14ac:dyDescent="0.25">
      <c r="A7494" s="439"/>
      <c r="B7494" s="449">
        <v>98307</v>
      </c>
      <c r="C7494" s="439" t="s">
        <v>13316</v>
      </c>
      <c r="D7494" s="449" t="s">
        <v>60</v>
      </c>
      <c r="E7494" s="451">
        <v>0.33069999999999999</v>
      </c>
    </row>
    <row r="7495" spans="1:5" x14ac:dyDescent="0.25">
      <c r="A7495" s="439"/>
      <c r="B7495" s="449">
        <v>98308</v>
      </c>
      <c r="C7495" s="439" t="s">
        <v>13317</v>
      </c>
      <c r="D7495" s="449" t="s">
        <v>60</v>
      </c>
      <c r="E7495" s="451">
        <v>0.4657</v>
      </c>
    </row>
    <row r="7496" spans="1:5" x14ac:dyDescent="0.25">
      <c r="A7496" s="439"/>
      <c r="B7496" s="449">
        <v>103401</v>
      </c>
      <c r="C7496" s="439" t="s">
        <v>318</v>
      </c>
      <c r="D7496" s="449" t="s">
        <v>60</v>
      </c>
      <c r="E7496" s="451">
        <v>1</v>
      </c>
    </row>
    <row r="7497" spans="1:5" x14ac:dyDescent="0.25">
      <c r="A7497" s="439"/>
      <c r="B7497" s="449">
        <v>103402</v>
      </c>
      <c r="C7497" s="439" t="s">
        <v>319</v>
      </c>
      <c r="D7497" s="449" t="s">
        <v>60</v>
      </c>
      <c r="E7497" s="451">
        <v>1</v>
      </c>
    </row>
    <row r="7498" spans="1:5" x14ac:dyDescent="0.25">
      <c r="A7498" s="439"/>
      <c r="B7498" s="449">
        <v>103403</v>
      </c>
      <c r="C7498" s="439" t="s">
        <v>320</v>
      </c>
      <c r="D7498" s="449" t="s">
        <v>60</v>
      </c>
      <c r="E7498" s="451">
        <v>1</v>
      </c>
    </row>
    <row r="7499" spans="1:5" x14ac:dyDescent="0.25">
      <c r="A7499" s="439"/>
      <c r="B7499" s="449">
        <v>103397</v>
      </c>
      <c r="C7499" s="439" t="s">
        <v>314</v>
      </c>
      <c r="D7499" s="449" t="s">
        <v>60</v>
      </c>
      <c r="E7499" s="451">
        <v>1</v>
      </c>
    </row>
    <row r="7500" spans="1:5" x14ac:dyDescent="0.25">
      <c r="A7500" s="439"/>
      <c r="B7500" s="449">
        <v>103404</v>
      </c>
      <c r="C7500" s="439" t="s">
        <v>321</v>
      </c>
      <c r="D7500" s="449" t="s">
        <v>60</v>
      </c>
      <c r="E7500" s="451">
        <v>1</v>
      </c>
    </row>
    <row r="7501" spans="1:5" x14ac:dyDescent="0.25">
      <c r="A7501" s="439"/>
      <c r="B7501" s="449">
        <v>103405</v>
      </c>
      <c r="C7501" s="439" t="s">
        <v>322</v>
      </c>
      <c r="D7501" s="449" t="s">
        <v>60</v>
      </c>
      <c r="E7501" s="451">
        <v>1</v>
      </c>
    </row>
    <row r="7502" spans="1:5" x14ac:dyDescent="0.25">
      <c r="A7502" s="439"/>
      <c r="B7502" s="449">
        <v>103406</v>
      </c>
      <c r="C7502" s="439" t="s">
        <v>323</v>
      </c>
      <c r="D7502" s="449" t="s">
        <v>60</v>
      </c>
      <c r="E7502" s="451">
        <v>1</v>
      </c>
    </row>
    <row r="7503" spans="1:5" x14ac:dyDescent="0.25">
      <c r="A7503" s="439"/>
      <c r="B7503" s="449">
        <v>103407</v>
      </c>
      <c r="C7503" s="439" t="s">
        <v>324</v>
      </c>
      <c r="D7503" s="449" t="s">
        <v>60</v>
      </c>
      <c r="E7503" s="451">
        <v>1</v>
      </c>
    </row>
    <row r="7504" spans="1:5" x14ac:dyDescent="0.25">
      <c r="A7504" s="439"/>
      <c r="B7504" s="449">
        <v>103408</v>
      </c>
      <c r="C7504" s="439" t="s">
        <v>325</v>
      </c>
      <c r="D7504" s="449" t="s">
        <v>60</v>
      </c>
      <c r="E7504" s="451">
        <v>1</v>
      </c>
    </row>
    <row r="7505" spans="1:5" x14ac:dyDescent="0.25">
      <c r="A7505" s="439"/>
      <c r="B7505" s="449">
        <v>103398</v>
      </c>
      <c r="C7505" s="439" t="s">
        <v>315</v>
      </c>
      <c r="D7505" s="449" t="s">
        <v>60</v>
      </c>
      <c r="E7505" s="451">
        <v>1</v>
      </c>
    </row>
    <row r="7506" spans="1:5" x14ac:dyDescent="0.25">
      <c r="A7506" s="439"/>
      <c r="B7506" s="449">
        <v>103409</v>
      </c>
      <c r="C7506" s="439" t="s">
        <v>326</v>
      </c>
      <c r="D7506" s="449" t="s">
        <v>60</v>
      </c>
      <c r="E7506" s="451">
        <v>1</v>
      </c>
    </row>
    <row r="7507" spans="1:5" x14ac:dyDescent="0.25">
      <c r="A7507" s="439"/>
      <c r="B7507" s="449">
        <v>103410</v>
      </c>
      <c r="C7507" s="439" t="s">
        <v>327</v>
      </c>
      <c r="D7507" s="449" t="s">
        <v>60</v>
      </c>
      <c r="E7507" s="451">
        <v>1</v>
      </c>
    </row>
    <row r="7508" spans="1:5" x14ac:dyDescent="0.25">
      <c r="A7508" s="439"/>
      <c r="B7508" s="449">
        <v>103399</v>
      </c>
      <c r="C7508" s="439" t="s">
        <v>316</v>
      </c>
      <c r="D7508" s="449" t="s">
        <v>60</v>
      </c>
      <c r="E7508" s="451">
        <v>1</v>
      </c>
    </row>
    <row r="7509" spans="1:5" x14ac:dyDescent="0.25">
      <c r="A7509" s="439"/>
      <c r="B7509" s="449">
        <v>103400</v>
      </c>
      <c r="C7509" s="439" t="s">
        <v>317</v>
      </c>
      <c r="D7509" s="449" t="s">
        <v>60</v>
      </c>
      <c r="E7509" s="451">
        <v>1</v>
      </c>
    </row>
    <row r="7510" spans="1:5" x14ac:dyDescent="0.25">
      <c r="A7510" s="439"/>
      <c r="B7510" s="449">
        <v>103415</v>
      </c>
      <c r="C7510" s="439" t="s">
        <v>332</v>
      </c>
      <c r="D7510" s="449" t="s">
        <v>60</v>
      </c>
      <c r="E7510" s="451">
        <v>1</v>
      </c>
    </row>
    <row r="7511" spans="1:5" x14ac:dyDescent="0.25">
      <c r="A7511" s="439"/>
      <c r="B7511" s="449">
        <v>103416</v>
      </c>
      <c r="C7511" s="439" t="s">
        <v>333</v>
      </c>
      <c r="D7511" s="449" t="s">
        <v>60</v>
      </c>
      <c r="E7511" s="451">
        <v>1</v>
      </c>
    </row>
    <row r="7512" spans="1:5" x14ac:dyDescent="0.25">
      <c r="A7512" s="439"/>
      <c r="B7512" s="449">
        <v>103417</v>
      </c>
      <c r="C7512" s="439" t="s">
        <v>334</v>
      </c>
      <c r="D7512" s="449" t="s">
        <v>60</v>
      </c>
      <c r="E7512" s="451">
        <v>1</v>
      </c>
    </row>
    <row r="7513" spans="1:5" x14ac:dyDescent="0.25">
      <c r="A7513" s="439"/>
      <c r="B7513" s="449">
        <v>103411</v>
      </c>
      <c r="C7513" s="439" t="s">
        <v>328</v>
      </c>
      <c r="D7513" s="449" t="s">
        <v>60</v>
      </c>
      <c r="E7513" s="451">
        <v>1</v>
      </c>
    </row>
    <row r="7514" spans="1:5" x14ac:dyDescent="0.25">
      <c r="A7514" s="439"/>
      <c r="B7514" s="449">
        <v>103418</v>
      </c>
      <c r="C7514" s="439" t="s">
        <v>335</v>
      </c>
      <c r="D7514" s="449" t="s">
        <v>60</v>
      </c>
      <c r="E7514" s="451">
        <v>1</v>
      </c>
    </row>
    <row r="7515" spans="1:5" x14ac:dyDescent="0.25">
      <c r="A7515" s="439"/>
      <c r="B7515" s="449">
        <v>103419</v>
      </c>
      <c r="C7515" s="439" t="s">
        <v>336</v>
      </c>
      <c r="D7515" s="449" t="s">
        <v>60</v>
      </c>
      <c r="E7515" s="451">
        <v>1</v>
      </c>
    </row>
    <row r="7516" spans="1:5" x14ac:dyDescent="0.25">
      <c r="A7516" s="439"/>
      <c r="B7516" s="449">
        <v>103420</v>
      </c>
      <c r="C7516" s="439" t="s">
        <v>337</v>
      </c>
      <c r="D7516" s="449" t="s">
        <v>60</v>
      </c>
      <c r="E7516" s="451">
        <v>1</v>
      </c>
    </row>
    <row r="7517" spans="1:5" x14ac:dyDescent="0.25">
      <c r="A7517" s="439"/>
      <c r="B7517" s="449">
        <v>103421</v>
      </c>
      <c r="C7517" s="439" t="s">
        <v>338</v>
      </c>
      <c r="D7517" s="449" t="s">
        <v>60</v>
      </c>
      <c r="E7517" s="451">
        <v>1</v>
      </c>
    </row>
    <row r="7518" spans="1:5" x14ac:dyDescent="0.25">
      <c r="A7518" s="439"/>
      <c r="B7518" s="449">
        <v>103422</v>
      </c>
      <c r="C7518" s="439" t="s">
        <v>339</v>
      </c>
      <c r="D7518" s="449" t="s">
        <v>60</v>
      </c>
      <c r="E7518" s="451">
        <v>1</v>
      </c>
    </row>
    <row r="7519" spans="1:5" x14ac:dyDescent="0.25">
      <c r="A7519" s="439"/>
      <c r="B7519" s="449">
        <v>103412</v>
      </c>
      <c r="C7519" s="439" t="s">
        <v>329</v>
      </c>
      <c r="D7519" s="449" t="s">
        <v>60</v>
      </c>
      <c r="E7519" s="451">
        <v>1</v>
      </c>
    </row>
    <row r="7520" spans="1:5" x14ac:dyDescent="0.25">
      <c r="A7520" s="439"/>
      <c r="B7520" s="449">
        <v>103423</v>
      </c>
      <c r="C7520" s="439" t="s">
        <v>340</v>
      </c>
      <c r="D7520" s="449" t="s">
        <v>60</v>
      </c>
      <c r="E7520" s="451">
        <v>1</v>
      </c>
    </row>
    <row r="7521" spans="1:5" x14ac:dyDescent="0.25">
      <c r="A7521" s="439"/>
      <c r="B7521" s="449">
        <v>103424</v>
      </c>
      <c r="C7521" s="439" t="s">
        <v>341</v>
      </c>
      <c r="D7521" s="449" t="s">
        <v>60</v>
      </c>
      <c r="E7521" s="451">
        <v>1</v>
      </c>
    </row>
    <row r="7522" spans="1:5" x14ac:dyDescent="0.25">
      <c r="A7522" s="439"/>
      <c r="B7522" s="449">
        <v>103413</v>
      </c>
      <c r="C7522" s="439" t="s">
        <v>330</v>
      </c>
      <c r="D7522" s="449" t="s">
        <v>60</v>
      </c>
      <c r="E7522" s="451">
        <v>1</v>
      </c>
    </row>
    <row r="7523" spans="1:5" x14ac:dyDescent="0.25">
      <c r="A7523" s="439"/>
      <c r="B7523" s="449">
        <v>103414</v>
      </c>
      <c r="C7523" s="439" t="s">
        <v>331</v>
      </c>
      <c r="D7523" s="449" t="s">
        <v>60</v>
      </c>
      <c r="E7523" s="451">
        <v>1</v>
      </c>
    </row>
    <row r="7524" spans="1:5" x14ac:dyDescent="0.25">
      <c r="A7524" s="439"/>
      <c r="B7524" s="449">
        <v>103432</v>
      </c>
      <c r="C7524" s="439" t="s">
        <v>349</v>
      </c>
      <c r="D7524" s="449" t="s">
        <v>60</v>
      </c>
      <c r="E7524" s="451">
        <v>2.01E-2</v>
      </c>
    </row>
    <row r="7525" spans="1:5" x14ac:dyDescent="0.25">
      <c r="A7525" s="439"/>
      <c r="B7525" s="449">
        <v>103430</v>
      </c>
      <c r="C7525" s="439" t="s">
        <v>347</v>
      </c>
      <c r="D7525" s="449" t="s">
        <v>60</v>
      </c>
      <c r="E7525" s="451">
        <v>0.15440000000000001</v>
      </c>
    </row>
    <row r="7526" spans="1:5" x14ac:dyDescent="0.25">
      <c r="A7526" s="439"/>
      <c r="B7526" s="449">
        <v>103431</v>
      </c>
      <c r="C7526" s="439" t="s">
        <v>348</v>
      </c>
      <c r="D7526" s="449" t="s">
        <v>60</v>
      </c>
      <c r="E7526" s="451">
        <v>0.1739</v>
      </c>
    </row>
    <row r="7527" spans="1:5" x14ac:dyDescent="0.25">
      <c r="A7527" s="439"/>
      <c r="B7527" s="449">
        <v>103433</v>
      </c>
      <c r="C7527" s="439" t="s">
        <v>350</v>
      </c>
      <c r="D7527" s="449" t="s">
        <v>60</v>
      </c>
      <c r="E7527" s="451">
        <v>9.6600000000000005E-2</v>
      </c>
    </row>
    <row r="7528" spans="1:5" x14ac:dyDescent="0.25">
      <c r="A7528" s="439"/>
      <c r="B7528" s="449">
        <v>103434</v>
      </c>
      <c r="C7528" s="439" t="s">
        <v>351</v>
      </c>
      <c r="D7528" s="449" t="s">
        <v>60</v>
      </c>
      <c r="E7528" s="451">
        <v>0.112</v>
      </c>
    </row>
    <row r="7529" spans="1:5" x14ac:dyDescent="0.25">
      <c r="A7529" s="439"/>
      <c r="B7529" s="449">
        <v>103435</v>
      </c>
      <c r="C7529" s="439" t="s">
        <v>352</v>
      </c>
      <c r="D7529" s="449" t="s">
        <v>60</v>
      </c>
      <c r="E7529" s="451">
        <v>0.1187</v>
      </c>
    </row>
    <row r="7530" spans="1:5" x14ac:dyDescent="0.25">
      <c r="A7530" s="439"/>
      <c r="B7530" s="449">
        <v>103436</v>
      </c>
      <c r="C7530" s="439" t="s">
        <v>353</v>
      </c>
      <c r="D7530" s="449" t="s">
        <v>60</v>
      </c>
      <c r="E7530" s="451">
        <v>1.4200000000000001E-2</v>
      </c>
    </row>
    <row r="7531" spans="1:5" x14ac:dyDescent="0.25">
      <c r="A7531" s="439"/>
      <c r="B7531" s="449">
        <v>103425</v>
      </c>
      <c r="C7531" s="439" t="s">
        <v>342</v>
      </c>
      <c r="D7531" s="449" t="s">
        <v>60</v>
      </c>
      <c r="E7531" s="451">
        <v>0.20880000000000001</v>
      </c>
    </row>
    <row r="7532" spans="1:5" x14ac:dyDescent="0.25">
      <c r="A7532" s="439"/>
      <c r="B7532" s="449">
        <v>103428</v>
      </c>
      <c r="C7532" s="439" t="s">
        <v>345</v>
      </c>
      <c r="D7532" s="449" t="s">
        <v>60</v>
      </c>
      <c r="E7532" s="451">
        <v>0.12889999999999999</v>
      </c>
    </row>
    <row r="7533" spans="1:5" x14ac:dyDescent="0.25">
      <c r="A7533" s="439"/>
      <c r="B7533" s="449">
        <v>103426</v>
      </c>
      <c r="C7533" s="439" t="s">
        <v>343</v>
      </c>
      <c r="D7533" s="449" t="s">
        <v>60</v>
      </c>
      <c r="E7533" s="451">
        <v>0.28170000000000001</v>
      </c>
    </row>
    <row r="7534" spans="1:5" x14ac:dyDescent="0.25">
      <c r="A7534" s="439"/>
      <c r="B7534" s="449">
        <v>103429</v>
      </c>
      <c r="C7534" s="439" t="s">
        <v>346</v>
      </c>
      <c r="D7534" s="449" t="s">
        <v>60</v>
      </c>
      <c r="E7534" s="451">
        <v>2.29E-2</v>
      </c>
    </row>
    <row r="7535" spans="1:5" x14ac:dyDescent="0.25">
      <c r="A7535" s="439"/>
      <c r="B7535" s="449">
        <v>103427</v>
      </c>
      <c r="C7535" s="439" t="s">
        <v>344</v>
      </c>
      <c r="D7535" s="449" t="s">
        <v>60</v>
      </c>
      <c r="E7535" s="451">
        <v>0.2767</v>
      </c>
    </row>
    <row r="7536" spans="1:5" x14ac:dyDescent="0.25">
      <c r="A7536" s="439"/>
      <c r="B7536" s="449">
        <v>103393</v>
      </c>
      <c r="C7536" s="439" t="s">
        <v>313</v>
      </c>
      <c r="D7536" s="449" t="s">
        <v>73</v>
      </c>
      <c r="E7536" s="451">
        <v>2.8E-3</v>
      </c>
    </row>
    <row r="7537" spans="1:5" x14ac:dyDescent="0.25">
      <c r="A7537" s="439"/>
      <c r="B7537" s="449">
        <v>103376</v>
      </c>
      <c r="C7537" s="439" t="s">
        <v>304</v>
      </c>
      <c r="D7537" s="449" t="s">
        <v>73</v>
      </c>
      <c r="E7537" s="451">
        <v>7.9000000000000008E-3</v>
      </c>
    </row>
    <row r="7538" spans="1:5" x14ac:dyDescent="0.25">
      <c r="A7538" s="439"/>
      <c r="B7538" s="449">
        <v>103377</v>
      </c>
      <c r="C7538" s="439" t="s">
        <v>305</v>
      </c>
      <c r="D7538" s="449" t="s">
        <v>73</v>
      </c>
      <c r="E7538" s="451">
        <v>5.4000000000000003E-3</v>
      </c>
    </row>
    <row r="7539" spans="1:5" x14ac:dyDescent="0.25">
      <c r="A7539" s="439"/>
      <c r="B7539" s="449">
        <v>103372</v>
      </c>
      <c r="C7539" s="439" t="s">
        <v>302</v>
      </c>
      <c r="D7539" s="449" t="s">
        <v>73</v>
      </c>
      <c r="E7539" s="451">
        <v>3.1699999999999999E-2</v>
      </c>
    </row>
    <row r="7540" spans="1:5" x14ac:dyDescent="0.25">
      <c r="A7540" s="439"/>
      <c r="B7540" s="449">
        <v>103379</v>
      </c>
      <c r="C7540" s="439" t="s">
        <v>306</v>
      </c>
      <c r="D7540" s="449" t="s">
        <v>73</v>
      </c>
      <c r="E7540" s="451">
        <v>4.3E-3</v>
      </c>
    </row>
    <row r="7541" spans="1:5" x14ac:dyDescent="0.25">
      <c r="A7541" s="439"/>
      <c r="B7541" s="449">
        <v>103383</v>
      </c>
      <c r="C7541" s="439" t="s">
        <v>307</v>
      </c>
      <c r="D7541" s="449" t="s">
        <v>73</v>
      </c>
      <c r="E7541" s="451">
        <v>1.6000000000000001E-3</v>
      </c>
    </row>
    <row r="7542" spans="1:5" x14ac:dyDescent="0.25">
      <c r="A7542" s="439"/>
      <c r="B7542" s="449">
        <v>103373</v>
      </c>
      <c r="C7542" s="439" t="s">
        <v>303</v>
      </c>
      <c r="D7542" s="449" t="s">
        <v>73</v>
      </c>
      <c r="E7542" s="451">
        <v>2.69E-2</v>
      </c>
    </row>
    <row r="7543" spans="1:5" x14ac:dyDescent="0.25">
      <c r="A7543" s="439"/>
      <c r="B7543" s="449">
        <v>103385</v>
      </c>
      <c r="C7543" s="439" t="s">
        <v>308</v>
      </c>
      <c r="D7543" s="449" t="s">
        <v>73</v>
      </c>
      <c r="E7543" s="451">
        <v>2E-3</v>
      </c>
    </row>
    <row r="7544" spans="1:5" x14ac:dyDescent="0.25">
      <c r="A7544" s="439"/>
      <c r="B7544" s="449">
        <v>103387</v>
      </c>
      <c r="C7544" s="439" t="s">
        <v>309</v>
      </c>
      <c r="D7544" s="449" t="s">
        <v>73</v>
      </c>
      <c r="E7544" s="451">
        <v>1.8E-3</v>
      </c>
    </row>
    <row r="7545" spans="1:5" x14ac:dyDescent="0.25">
      <c r="A7545" s="439"/>
      <c r="B7545" s="449">
        <v>103389</v>
      </c>
      <c r="C7545" s="439" t="s">
        <v>310</v>
      </c>
      <c r="D7545" s="449" t="s">
        <v>73</v>
      </c>
      <c r="E7545" s="451">
        <v>1.6999999999999999E-3</v>
      </c>
    </row>
    <row r="7546" spans="1:5" x14ac:dyDescent="0.25">
      <c r="A7546" s="439"/>
      <c r="B7546" s="449">
        <v>103391</v>
      </c>
      <c r="C7546" s="439" t="s">
        <v>311</v>
      </c>
      <c r="D7546" s="449" t="s">
        <v>73</v>
      </c>
      <c r="E7546" s="451">
        <v>3.7000000000000002E-3</v>
      </c>
    </row>
    <row r="7547" spans="1:5" x14ac:dyDescent="0.25">
      <c r="A7547" s="439"/>
      <c r="B7547" s="449">
        <v>103392</v>
      </c>
      <c r="C7547" s="439" t="s">
        <v>312</v>
      </c>
      <c r="D7547" s="449" t="s">
        <v>73</v>
      </c>
      <c r="E7547" s="451">
        <v>2.7000000000000001E-3</v>
      </c>
    </row>
    <row r="7548" spans="1:5" x14ac:dyDescent="0.25">
      <c r="A7548" s="439"/>
      <c r="B7548" s="449">
        <v>103440</v>
      </c>
      <c r="C7548" s="439" t="s">
        <v>357</v>
      </c>
      <c r="D7548" s="449" t="s">
        <v>60</v>
      </c>
      <c r="E7548" s="451">
        <v>0.16239999999999999</v>
      </c>
    </row>
    <row r="7549" spans="1:5" x14ac:dyDescent="0.25">
      <c r="A7549" s="439"/>
      <c r="B7549" s="449">
        <v>103441</v>
      </c>
      <c r="C7549" s="439" t="s">
        <v>358</v>
      </c>
      <c r="D7549" s="449" t="s">
        <v>60</v>
      </c>
      <c r="E7549" s="451">
        <v>0.1603</v>
      </c>
    </row>
    <row r="7550" spans="1:5" x14ac:dyDescent="0.25">
      <c r="A7550" s="439"/>
      <c r="B7550" s="449">
        <v>103442</v>
      </c>
      <c r="C7550" s="439" t="s">
        <v>359</v>
      </c>
      <c r="D7550" s="449" t="s">
        <v>60</v>
      </c>
      <c r="E7550" s="451">
        <v>0.1222</v>
      </c>
    </row>
    <row r="7551" spans="1:5" x14ac:dyDescent="0.25">
      <c r="A7551" s="439"/>
      <c r="B7551" s="449">
        <v>103437</v>
      </c>
      <c r="C7551" s="439" t="s">
        <v>354</v>
      </c>
      <c r="D7551" s="449" t="s">
        <v>60</v>
      </c>
      <c r="E7551" s="451">
        <v>0.1145</v>
      </c>
    </row>
    <row r="7552" spans="1:5" x14ac:dyDescent="0.25">
      <c r="A7552" s="439"/>
      <c r="B7552" s="449">
        <v>103438</v>
      </c>
      <c r="C7552" s="439" t="s">
        <v>355</v>
      </c>
      <c r="D7552" s="449" t="s">
        <v>60</v>
      </c>
      <c r="E7552" s="451">
        <v>0.1145</v>
      </c>
    </row>
    <row r="7553" spans="1:5" x14ac:dyDescent="0.25">
      <c r="A7553" s="439"/>
      <c r="B7553" s="449">
        <v>103439</v>
      </c>
      <c r="C7553" s="439" t="s">
        <v>356</v>
      </c>
      <c r="D7553" s="449" t="s">
        <v>60</v>
      </c>
      <c r="E7553" s="451">
        <v>9.69E-2</v>
      </c>
    </row>
    <row r="7554" spans="1:5" x14ac:dyDescent="0.25">
      <c r="A7554" s="439"/>
      <c r="B7554" s="449">
        <v>106122</v>
      </c>
      <c r="C7554" s="439" t="s">
        <v>13318</v>
      </c>
      <c r="D7554" s="449" t="s">
        <v>84</v>
      </c>
      <c r="E7554" s="451">
        <v>1</v>
      </c>
    </row>
    <row r="7555" spans="1:5" x14ac:dyDescent="0.25">
      <c r="A7555" s="439"/>
      <c r="B7555" s="449">
        <v>106131</v>
      </c>
      <c r="C7555" s="439" t="s">
        <v>13319</v>
      </c>
      <c r="D7555" s="449" t="s">
        <v>84</v>
      </c>
      <c r="E7555" s="451">
        <v>1</v>
      </c>
    </row>
    <row r="7556" spans="1:5" x14ac:dyDescent="0.25">
      <c r="A7556" s="439"/>
      <c r="B7556" s="449">
        <v>106127</v>
      </c>
      <c r="C7556" s="439" t="s">
        <v>13320</v>
      </c>
      <c r="D7556" s="449" t="s">
        <v>84</v>
      </c>
      <c r="E7556" s="451">
        <v>1</v>
      </c>
    </row>
    <row r="7557" spans="1:5" x14ac:dyDescent="0.25">
      <c r="A7557" s="439"/>
      <c r="B7557" s="449">
        <v>106126</v>
      </c>
      <c r="C7557" s="439" t="s">
        <v>13321</v>
      </c>
      <c r="D7557" s="449" t="s">
        <v>84</v>
      </c>
      <c r="E7557" s="451">
        <v>1</v>
      </c>
    </row>
    <row r="7558" spans="1:5" x14ac:dyDescent="0.25">
      <c r="A7558" s="439"/>
      <c r="B7558" s="449">
        <v>106128</v>
      </c>
      <c r="C7558" s="439" t="s">
        <v>13322</v>
      </c>
      <c r="D7558" s="449" t="s">
        <v>84</v>
      </c>
      <c r="E7558" s="451">
        <v>0.46079999999999999</v>
      </c>
    </row>
    <row r="7559" spans="1:5" x14ac:dyDescent="0.25">
      <c r="A7559" s="439"/>
      <c r="B7559" s="449">
        <v>106130</v>
      </c>
      <c r="C7559" s="439" t="s">
        <v>13323</v>
      </c>
      <c r="D7559" s="449" t="s">
        <v>84</v>
      </c>
      <c r="E7559" s="451">
        <v>1</v>
      </c>
    </row>
    <row r="7560" spans="1:5" x14ac:dyDescent="0.25">
      <c r="A7560" s="439"/>
      <c r="B7560" s="449">
        <v>106129</v>
      </c>
      <c r="C7560" s="439" t="s">
        <v>13324</v>
      </c>
      <c r="D7560" s="449" t="s">
        <v>84</v>
      </c>
      <c r="E7560" s="451">
        <v>1</v>
      </c>
    </row>
    <row r="7561" spans="1:5" x14ac:dyDescent="0.25">
      <c r="A7561" s="439"/>
      <c r="B7561" s="449">
        <v>106125</v>
      </c>
      <c r="C7561" s="439" t="s">
        <v>13325</v>
      </c>
      <c r="D7561" s="449" t="s">
        <v>84</v>
      </c>
      <c r="E7561" s="451">
        <v>1</v>
      </c>
    </row>
    <row r="7562" spans="1:5" x14ac:dyDescent="0.25">
      <c r="A7562" s="439"/>
      <c r="B7562" s="449">
        <v>106124</v>
      </c>
      <c r="C7562" s="439" t="s">
        <v>13326</v>
      </c>
      <c r="D7562" s="449" t="s">
        <v>84</v>
      </c>
      <c r="E7562" s="451">
        <v>1</v>
      </c>
    </row>
    <row r="7563" spans="1:5" x14ac:dyDescent="0.25">
      <c r="A7563" s="439"/>
      <c r="B7563" s="449">
        <v>106123</v>
      </c>
      <c r="C7563" s="439" t="s">
        <v>13327</v>
      </c>
      <c r="D7563" s="449" t="s">
        <v>84</v>
      </c>
      <c r="E7563" s="451">
        <v>0.4622</v>
      </c>
    </row>
    <row r="7564" spans="1:5" x14ac:dyDescent="0.25">
      <c r="A7564" s="439"/>
      <c r="B7564" s="449">
        <v>106455</v>
      </c>
      <c r="C7564" s="439" t="s">
        <v>14955</v>
      </c>
      <c r="D7564" s="449" t="s">
        <v>73</v>
      </c>
      <c r="E7564" s="451">
        <v>0.52210000000000001</v>
      </c>
    </row>
    <row r="7565" spans="1:5" x14ac:dyDescent="0.25">
      <c r="A7565" s="439"/>
      <c r="B7565" s="449">
        <v>106456</v>
      </c>
      <c r="C7565" s="439" t="s">
        <v>14956</v>
      </c>
      <c r="D7565" s="449" t="s">
        <v>73</v>
      </c>
      <c r="E7565" s="451">
        <v>0.52869999999999995</v>
      </c>
    </row>
    <row r="7566" spans="1:5" x14ac:dyDescent="0.25">
      <c r="A7566" s="439"/>
      <c r="B7566" s="449">
        <v>88789</v>
      </c>
      <c r="C7566" s="439" t="s">
        <v>4546</v>
      </c>
      <c r="D7566" s="449" t="s">
        <v>71</v>
      </c>
      <c r="E7566" s="451">
        <v>0.11459999999999999</v>
      </c>
    </row>
    <row r="7567" spans="1:5" x14ac:dyDescent="0.25">
      <c r="A7567" s="439"/>
      <c r="B7567" s="449">
        <v>88788</v>
      </c>
      <c r="C7567" s="439" t="s">
        <v>4545</v>
      </c>
      <c r="D7567" s="449" t="s">
        <v>71</v>
      </c>
      <c r="E7567" s="451">
        <v>0.11940000000000001</v>
      </c>
    </row>
    <row r="7568" spans="1:5" x14ac:dyDescent="0.25">
      <c r="A7568" s="439"/>
      <c r="B7568" s="449">
        <v>87245</v>
      </c>
      <c r="C7568" s="439" t="s">
        <v>4544</v>
      </c>
      <c r="D7568" s="449" t="s">
        <v>71</v>
      </c>
      <c r="E7568" s="451">
        <v>0.1464</v>
      </c>
    </row>
    <row r="7569" spans="1:5" x14ac:dyDescent="0.25">
      <c r="A7569" s="439"/>
      <c r="B7569" s="449">
        <v>87244</v>
      </c>
      <c r="C7569" s="439" t="s">
        <v>4543</v>
      </c>
      <c r="D7569" s="449" t="s">
        <v>71</v>
      </c>
      <c r="E7569" s="451">
        <v>0.15140000000000001</v>
      </c>
    </row>
    <row r="7570" spans="1:5" x14ac:dyDescent="0.25">
      <c r="A7570" s="439"/>
      <c r="B7570" s="449">
        <v>104589</v>
      </c>
      <c r="C7570" s="439" t="s">
        <v>13328</v>
      </c>
      <c r="D7570" s="449" t="s">
        <v>71</v>
      </c>
      <c r="E7570" s="451">
        <v>0.17599999999999999</v>
      </c>
    </row>
    <row r="7571" spans="1:5" x14ac:dyDescent="0.25">
      <c r="A7571" s="439"/>
      <c r="B7571" s="449">
        <v>104588</v>
      </c>
      <c r="C7571" s="439" t="s">
        <v>6103</v>
      </c>
      <c r="D7571" s="449" t="s">
        <v>71</v>
      </c>
      <c r="E7571" s="451">
        <v>0.18129999999999999</v>
      </c>
    </row>
    <row r="7572" spans="1:5" x14ac:dyDescent="0.25">
      <c r="A7572" s="439"/>
      <c r="B7572" s="449">
        <v>104591</v>
      </c>
      <c r="C7572" s="439" t="s">
        <v>13329</v>
      </c>
      <c r="D7572" s="449" t="s">
        <v>71</v>
      </c>
      <c r="E7572" s="451">
        <v>0.20169999999999999</v>
      </c>
    </row>
    <row r="7573" spans="1:5" x14ac:dyDescent="0.25">
      <c r="A7573" s="439"/>
      <c r="B7573" s="449">
        <v>104590</v>
      </c>
      <c r="C7573" s="439" t="s">
        <v>6104</v>
      </c>
      <c r="D7573" s="449" t="s">
        <v>71</v>
      </c>
      <c r="E7573" s="451">
        <v>0.21390000000000001</v>
      </c>
    </row>
    <row r="7574" spans="1:5" x14ac:dyDescent="0.25">
      <c r="A7574" s="439"/>
      <c r="B7574" s="449">
        <v>87267</v>
      </c>
      <c r="C7574" s="439" t="s">
        <v>5729</v>
      </c>
      <c r="D7574" s="449" t="s">
        <v>71</v>
      </c>
      <c r="E7574" s="451">
        <v>0.38619999999999999</v>
      </c>
    </row>
    <row r="7575" spans="1:5" x14ac:dyDescent="0.25">
      <c r="A7575" s="439"/>
      <c r="B7575" s="449">
        <v>104614</v>
      </c>
      <c r="C7575" s="439" t="s">
        <v>5737</v>
      </c>
      <c r="D7575" s="449" t="s">
        <v>71</v>
      </c>
      <c r="E7575" s="451">
        <v>0.42030000000000001</v>
      </c>
    </row>
    <row r="7576" spans="1:5" x14ac:dyDescent="0.25">
      <c r="A7576" s="439"/>
      <c r="B7576" s="449">
        <v>104613</v>
      </c>
      <c r="C7576" s="439" t="s">
        <v>5736</v>
      </c>
      <c r="D7576" s="449" t="s">
        <v>71</v>
      </c>
      <c r="E7576" s="451">
        <v>0.3669</v>
      </c>
    </row>
    <row r="7577" spans="1:5" x14ac:dyDescent="0.25">
      <c r="A7577" s="439"/>
      <c r="B7577" s="449">
        <v>87265</v>
      </c>
      <c r="C7577" s="439" t="s">
        <v>13330</v>
      </c>
      <c r="D7577" s="449" t="s">
        <v>71</v>
      </c>
      <c r="E7577" s="451">
        <v>0.33860000000000001</v>
      </c>
    </row>
    <row r="7578" spans="1:5" x14ac:dyDescent="0.25">
      <c r="A7578" s="439"/>
      <c r="B7578" s="449">
        <v>87271</v>
      </c>
      <c r="C7578" s="439" t="s">
        <v>5731</v>
      </c>
      <c r="D7578" s="449" t="s">
        <v>71</v>
      </c>
      <c r="E7578" s="451">
        <v>0.42070000000000002</v>
      </c>
    </row>
    <row r="7579" spans="1:5" x14ac:dyDescent="0.25">
      <c r="A7579" s="439"/>
      <c r="B7579" s="449">
        <v>87269</v>
      </c>
      <c r="C7579" s="439" t="s">
        <v>5730</v>
      </c>
      <c r="D7579" s="449" t="s">
        <v>71</v>
      </c>
      <c r="E7579" s="451">
        <v>0.378</v>
      </c>
    </row>
    <row r="7580" spans="1:5" x14ac:dyDescent="0.25">
      <c r="A7580" s="439"/>
      <c r="B7580" s="449">
        <v>87275</v>
      </c>
      <c r="C7580" s="439" t="s">
        <v>5733</v>
      </c>
      <c r="D7580" s="449" t="s">
        <v>71</v>
      </c>
      <c r="E7580" s="451">
        <v>0.43530000000000002</v>
      </c>
    </row>
    <row r="7581" spans="1:5" x14ac:dyDescent="0.25">
      <c r="A7581" s="439"/>
      <c r="B7581" s="449">
        <v>87273</v>
      </c>
      <c r="C7581" s="439" t="s">
        <v>5732</v>
      </c>
      <c r="D7581" s="449" t="s">
        <v>71</v>
      </c>
      <c r="E7581" s="451">
        <v>0.38469999999999999</v>
      </c>
    </row>
    <row r="7582" spans="1:5" x14ac:dyDescent="0.25">
      <c r="A7582" s="439"/>
      <c r="B7582" s="449">
        <v>104612</v>
      </c>
      <c r="C7582" s="439" t="s">
        <v>5735</v>
      </c>
      <c r="D7582" s="449" t="s">
        <v>71</v>
      </c>
      <c r="E7582" s="451">
        <v>0.29530000000000001</v>
      </c>
    </row>
    <row r="7583" spans="1:5" x14ac:dyDescent="0.25">
      <c r="A7583" s="439"/>
      <c r="B7583" s="449">
        <v>104611</v>
      </c>
      <c r="C7583" s="439" t="s">
        <v>5734</v>
      </c>
      <c r="D7583" s="449" t="s">
        <v>71</v>
      </c>
      <c r="E7583" s="451">
        <v>0.2848</v>
      </c>
    </row>
    <row r="7584" spans="1:5" x14ac:dyDescent="0.25">
      <c r="A7584" s="439"/>
      <c r="B7584" s="449">
        <v>104618</v>
      </c>
      <c r="C7584" s="439" t="s">
        <v>4550</v>
      </c>
      <c r="D7584" s="449" t="s">
        <v>71</v>
      </c>
      <c r="E7584" s="451">
        <v>0.1193</v>
      </c>
    </row>
    <row r="7585" spans="1:5" x14ac:dyDescent="0.25">
      <c r="A7585" s="439"/>
      <c r="B7585" s="449">
        <v>104616</v>
      </c>
      <c r="C7585" s="439" t="s">
        <v>4548</v>
      </c>
      <c r="D7585" s="449" t="s">
        <v>71</v>
      </c>
      <c r="E7585" s="451">
        <v>9.6299999999999997E-2</v>
      </c>
    </row>
    <row r="7586" spans="1:5" x14ac:dyDescent="0.25">
      <c r="A7586" s="439"/>
      <c r="B7586" s="449">
        <v>104617</v>
      </c>
      <c r="C7586" s="439" t="s">
        <v>4549</v>
      </c>
      <c r="D7586" s="449" t="s">
        <v>71</v>
      </c>
      <c r="E7586" s="451">
        <v>0.15679999999999999</v>
      </c>
    </row>
    <row r="7587" spans="1:5" x14ac:dyDescent="0.25">
      <c r="A7587" s="439"/>
      <c r="B7587" s="449">
        <v>104615</v>
      </c>
      <c r="C7587" s="439" t="s">
        <v>4547</v>
      </c>
      <c r="D7587" s="449" t="s">
        <v>71</v>
      </c>
      <c r="E7587" s="451">
        <v>0.1275</v>
      </c>
    </row>
    <row r="7588" spans="1:5" x14ac:dyDescent="0.25">
      <c r="A7588" s="439"/>
      <c r="B7588" s="449">
        <v>87247</v>
      </c>
      <c r="C7588" s="439" t="s">
        <v>5709</v>
      </c>
      <c r="D7588" s="449" t="s">
        <v>71</v>
      </c>
      <c r="E7588" s="451">
        <v>0.26629999999999998</v>
      </c>
    </row>
    <row r="7589" spans="1:5" x14ac:dyDescent="0.25">
      <c r="A7589" s="439"/>
      <c r="B7589" s="449">
        <v>87248</v>
      </c>
      <c r="C7589" s="439" t="s">
        <v>5710</v>
      </c>
      <c r="D7589" s="449" t="s">
        <v>71</v>
      </c>
      <c r="E7589" s="451">
        <v>0.17269999999999999</v>
      </c>
    </row>
    <row r="7590" spans="1:5" x14ac:dyDescent="0.25">
      <c r="A7590" s="439"/>
      <c r="B7590" s="449">
        <v>87246</v>
      </c>
      <c r="C7590" s="439" t="s">
        <v>5708</v>
      </c>
      <c r="D7590" s="449" t="s">
        <v>71</v>
      </c>
      <c r="E7590" s="451">
        <v>0.32990000000000003</v>
      </c>
    </row>
    <row r="7591" spans="1:5" x14ac:dyDescent="0.25">
      <c r="A7591" s="439"/>
      <c r="B7591" s="449">
        <v>104601</v>
      </c>
      <c r="C7591" s="439" t="s">
        <v>5721</v>
      </c>
      <c r="D7591" s="449" t="s">
        <v>71</v>
      </c>
      <c r="E7591" s="451">
        <v>0.30359999999999998</v>
      </c>
    </row>
    <row r="7592" spans="1:5" x14ac:dyDescent="0.25">
      <c r="A7592" s="439"/>
      <c r="B7592" s="449">
        <v>104603</v>
      </c>
      <c r="C7592" s="439" t="s">
        <v>5722</v>
      </c>
      <c r="D7592" s="449" t="s">
        <v>71</v>
      </c>
      <c r="E7592" s="451">
        <v>0.19839999999999999</v>
      </c>
    </row>
    <row r="7593" spans="1:5" x14ac:dyDescent="0.25">
      <c r="A7593" s="439"/>
      <c r="B7593" s="449">
        <v>104599</v>
      </c>
      <c r="C7593" s="439" t="s">
        <v>5720</v>
      </c>
      <c r="D7593" s="449" t="s">
        <v>71</v>
      </c>
      <c r="E7593" s="451">
        <v>0.40039999999999998</v>
      </c>
    </row>
    <row r="7594" spans="1:5" x14ac:dyDescent="0.25">
      <c r="A7594" s="439"/>
      <c r="B7594" s="449">
        <v>87250</v>
      </c>
      <c r="C7594" s="439" t="s">
        <v>5712</v>
      </c>
      <c r="D7594" s="449" t="s">
        <v>71</v>
      </c>
      <c r="E7594" s="451">
        <v>0.28010000000000002</v>
      </c>
    </row>
    <row r="7595" spans="1:5" x14ac:dyDescent="0.25">
      <c r="A7595" s="439"/>
      <c r="B7595" s="449">
        <v>87251</v>
      </c>
      <c r="C7595" s="439" t="s">
        <v>5713</v>
      </c>
      <c r="D7595" s="449" t="s">
        <v>71</v>
      </c>
      <c r="E7595" s="451">
        <v>0.17899999999999999</v>
      </c>
    </row>
    <row r="7596" spans="1:5" x14ac:dyDescent="0.25">
      <c r="A7596" s="439"/>
      <c r="B7596" s="449">
        <v>87249</v>
      </c>
      <c r="C7596" s="439" t="s">
        <v>5711</v>
      </c>
      <c r="D7596" s="449" t="s">
        <v>71</v>
      </c>
      <c r="E7596" s="451">
        <v>0.36070000000000002</v>
      </c>
    </row>
    <row r="7597" spans="1:5" x14ac:dyDescent="0.25">
      <c r="A7597" s="439"/>
      <c r="B7597" s="449">
        <v>104606</v>
      </c>
      <c r="C7597" s="439" t="s">
        <v>5724</v>
      </c>
      <c r="D7597" s="449" t="s">
        <v>71</v>
      </c>
      <c r="E7597" s="451">
        <v>0.33410000000000001</v>
      </c>
    </row>
    <row r="7598" spans="1:5" x14ac:dyDescent="0.25">
      <c r="A7598" s="439"/>
      <c r="B7598" s="449">
        <v>104607</v>
      </c>
      <c r="C7598" s="439" t="s">
        <v>5725</v>
      </c>
      <c r="D7598" s="449" t="s">
        <v>71</v>
      </c>
      <c r="E7598" s="451">
        <v>0.21429999999999999</v>
      </c>
    </row>
    <row r="7599" spans="1:5" x14ac:dyDescent="0.25">
      <c r="A7599" s="439"/>
      <c r="B7599" s="449">
        <v>104605</v>
      </c>
      <c r="C7599" s="439" t="s">
        <v>5723</v>
      </c>
      <c r="D7599" s="449" t="s">
        <v>71</v>
      </c>
      <c r="E7599" s="451">
        <v>0.47349999999999998</v>
      </c>
    </row>
    <row r="7600" spans="1:5" x14ac:dyDescent="0.25">
      <c r="A7600" s="439"/>
      <c r="B7600" s="449">
        <v>87256</v>
      </c>
      <c r="C7600" s="439" t="s">
        <v>5715</v>
      </c>
      <c r="D7600" s="449" t="s">
        <v>71</v>
      </c>
      <c r="E7600" s="451">
        <v>0.2601</v>
      </c>
    </row>
    <row r="7601" spans="1:5" x14ac:dyDescent="0.25">
      <c r="A7601" s="439"/>
      <c r="B7601" s="449">
        <v>87257</v>
      </c>
      <c r="C7601" s="439" t="s">
        <v>5716</v>
      </c>
      <c r="D7601" s="449" t="s">
        <v>71</v>
      </c>
      <c r="E7601" s="451">
        <v>0.16650000000000001</v>
      </c>
    </row>
    <row r="7602" spans="1:5" x14ac:dyDescent="0.25">
      <c r="A7602" s="439"/>
      <c r="B7602" s="449">
        <v>87255</v>
      </c>
      <c r="C7602" s="439" t="s">
        <v>5714</v>
      </c>
      <c r="D7602" s="449" t="s">
        <v>71</v>
      </c>
      <c r="E7602" s="451">
        <v>0.33429999999999999</v>
      </c>
    </row>
    <row r="7603" spans="1:5" x14ac:dyDescent="0.25">
      <c r="A7603" s="439"/>
      <c r="B7603" s="449">
        <v>104594</v>
      </c>
      <c r="C7603" s="439" t="s">
        <v>5718</v>
      </c>
      <c r="D7603" s="449" t="s">
        <v>71</v>
      </c>
      <c r="E7603" s="451">
        <v>0.27450000000000002</v>
      </c>
    </row>
    <row r="7604" spans="1:5" x14ac:dyDescent="0.25">
      <c r="A7604" s="439"/>
      <c r="B7604" s="449">
        <v>104595</v>
      </c>
      <c r="C7604" s="439" t="s">
        <v>5719</v>
      </c>
      <c r="D7604" s="449" t="s">
        <v>71</v>
      </c>
      <c r="E7604" s="451">
        <v>0.17199999999999999</v>
      </c>
    </row>
    <row r="7605" spans="1:5" x14ac:dyDescent="0.25">
      <c r="A7605" s="439"/>
      <c r="B7605" s="449">
        <v>104593</v>
      </c>
      <c r="C7605" s="439" t="s">
        <v>5717</v>
      </c>
      <c r="D7605" s="449" t="s">
        <v>71</v>
      </c>
      <c r="E7605" s="451">
        <v>0.35099999999999998</v>
      </c>
    </row>
    <row r="7606" spans="1:5" x14ac:dyDescent="0.25">
      <c r="A7606" s="439"/>
      <c r="B7606" s="449">
        <v>87262</v>
      </c>
      <c r="C7606" s="439" t="s">
        <v>4238</v>
      </c>
      <c r="D7606" s="449" t="s">
        <v>71</v>
      </c>
      <c r="E7606" s="451">
        <v>0.20749999999999999</v>
      </c>
    </row>
    <row r="7607" spans="1:5" x14ac:dyDescent="0.25">
      <c r="A7607" s="439"/>
      <c r="B7607" s="449">
        <v>87263</v>
      </c>
      <c r="C7607" s="439" t="s">
        <v>4239</v>
      </c>
      <c r="D7607" s="449" t="s">
        <v>71</v>
      </c>
      <c r="E7607" s="451">
        <v>0.15210000000000001</v>
      </c>
    </row>
    <row r="7608" spans="1:5" x14ac:dyDescent="0.25">
      <c r="A7608" s="439"/>
      <c r="B7608" s="449">
        <v>87261</v>
      </c>
      <c r="C7608" s="439" t="s">
        <v>4237</v>
      </c>
      <c r="D7608" s="449" t="s">
        <v>71</v>
      </c>
      <c r="E7608" s="451">
        <v>0.25540000000000002</v>
      </c>
    </row>
    <row r="7609" spans="1:5" x14ac:dyDescent="0.25">
      <c r="A7609" s="439"/>
      <c r="B7609" s="449">
        <v>104597</v>
      </c>
      <c r="C7609" s="439" t="s">
        <v>4241</v>
      </c>
      <c r="D7609" s="449" t="s">
        <v>71</v>
      </c>
      <c r="E7609" s="451">
        <v>0.2162</v>
      </c>
    </row>
    <row r="7610" spans="1:5" x14ac:dyDescent="0.25">
      <c r="A7610" s="439"/>
      <c r="B7610" s="449">
        <v>104598</v>
      </c>
      <c r="C7610" s="439" t="s">
        <v>4242</v>
      </c>
      <c r="D7610" s="449" t="s">
        <v>71</v>
      </c>
      <c r="E7610" s="451">
        <v>0.155</v>
      </c>
    </row>
    <row r="7611" spans="1:5" x14ac:dyDescent="0.25">
      <c r="A7611" s="439"/>
      <c r="B7611" s="449">
        <v>104596</v>
      </c>
      <c r="C7611" s="439" t="s">
        <v>4240</v>
      </c>
      <c r="D7611" s="449" t="s">
        <v>71</v>
      </c>
      <c r="E7611" s="451">
        <v>0.26650000000000001</v>
      </c>
    </row>
    <row r="7612" spans="1:5" x14ac:dyDescent="0.25">
      <c r="A7612" s="439"/>
      <c r="B7612" s="449">
        <v>88648</v>
      </c>
      <c r="C7612" s="439" t="s">
        <v>5726</v>
      </c>
      <c r="D7612" s="449" t="s">
        <v>73</v>
      </c>
      <c r="E7612" s="451">
        <v>0.3342</v>
      </c>
    </row>
    <row r="7613" spans="1:5" x14ac:dyDescent="0.25">
      <c r="A7613" s="439"/>
      <c r="B7613" s="449">
        <v>88649</v>
      </c>
      <c r="C7613" s="439" t="s">
        <v>5727</v>
      </c>
      <c r="D7613" s="449" t="s">
        <v>73</v>
      </c>
      <c r="E7613" s="451">
        <v>0.30690000000000001</v>
      </c>
    </row>
    <row r="7614" spans="1:5" x14ac:dyDescent="0.25">
      <c r="A7614" s="439"/>
      <c r="B7614" s="449">
        <v>88650</v>
      </c>
      <c r="C7614" s="439" t="s">
        <v>5728</v>
      </c>
      <c r="D7614" s="449" t="s">
        <v>73</v>
      </c>
      <c r="E7614" s="451">
        <v>0.253</v>
      </c>
    </row>
    <row r="7615" spans="1:5" x14ac:dyDescent="0.25">
      <c r="A7615" s="439"/>
      <c r="B7615" s="449">
        <v>104619</v>
      </c>
      <c r="C7615" s="439" t="s">
        <v>5738</v>
      </c>
      <c r="D7615" s="449" t="s">
        <v>73</v>
      </c>
      <c r="E7615" s="451">
        <v>0.22670000000000001</v>
      </c>
    </row>
    <row r="7616" spans="1:5" x14ac:dyDescent="0.25">
      <c r="A7616" s="439"/>
      <c r="B7616" s="449">
        <v>103689</v>
      </c>
      <c r="C7616" s="439" t="s">
        <v>4098</v>
      </c>
      <c r="D7616" s="449" t="s">
        <v>71</v>
      </c>
      <c r="E7616" s="451">
        <v>9.4E-2</v>
      </c>
    </row>
    <row r="7617" spans="1:5" x14ac:dyDescent="0.25">
      <c r="A7617" s="439"/>
      <c r="B7617" s="449">
        <v>103696</v>
      </c>
      <c r="C7617" s="439" t="s">
        <v>4100</v>
      </c>
      <c r="D7617" s="449" t="s">
        <v>60</v>
      </c>
      <c r="E7617" s="451">
        <v>0.52659999999999996</v>
      </c>
    </row>
    <row r="7618" spans="1:5" x14ac:dyDescent="0.25">
      <c r="A7618" s="439"/>
      <c r="B7618" s="449">
        <v>103697</v>
      </c>
      <c r="C7618" s="439" t="s">
        <v>4101</v>
      </c>
      <c r="D7618" s="449" t="s">
        <v>60</v>
      </c>
      <c r="E7618" s="451">
        <v>0.5494</v>
      </c>
    </row>
    <row r="7619" spans="1:5" x14ac:dyDescent="0.25">
      <c r="A7619" s="439"/>
      <c r="B7619" s="449">
        <v>103695</v>
      </c>
      <c r="C7619" s="439" t="s">
        <v>4099</v>
      </c>
      <c r="D7619" s="449" t="s">
        <v>60</v>
      </c>
      <c r="E7619" s="451">
        <v>0.4143</v>
      </c>
    </row>
    <row r="7620" spans="1:5" x14ac:dyDescent="0.25">
      <c r="A7620" s="439"/>
      <c r="B7620" s="449">
        <v>103694</v>
      </c>
      <c r="C7620" s="439" t="s">
        <v>13331</v>
      </c>
      <c r="D7620" s="449" t="s">
        <v>60</v>
      </c>
      <c r="E7620" s="451">
        <v>0.39910000000000001</v>
      </c>
    </row>
    <row r="7621" spans="1:5" x14ac:dyDescent="0.25">
      <c r="A7621" s="439"/>
      <c r="B7621" s="449">
        <v>96987</v>
      </c>
      <c r="C7621" s="439" t="s">
        <v>13332</v>
      </c>
      <c r="D7621" s="449" t="s">
        <v>60</v>
      </c>
      <c r="E7621" s="451">
        <v>0.49120000000000003</v>
      </c>
    </row>
    <row r="7622" spans="1:5" x14ac:dyDescent="0.25">
      <c r="A7622" s="439"/>
      <c r="B7622" s="449">
        <v>96989</v>
      </c>
      <c r="C7622" s="439" t="s">
        <v>2328</v>
      </c>
      <c r="D7622" s="449" t="s">
        <v>60</v>
      </c>
      <c r="E7622" s="451">
        <v>5.0799999999999998E-2</v>
      </c>
    </row>
    <row r="7623" spans="1:5" x14ac:dyDescent="0.25">
      <c r="A7623" s="439"/>
      <c r="B7623" s="449">
        <v>104749</v>
      </c>
      <c r="C7623" s="439" t="s">
        <v>2331</v>
      </c>
      <c r="D7623" s="449" t="s">
        <v>60</v>
      </c>
      <c r="E7623" s="451">
        <v>0.43130000000000002</v>
      </c>
    </row>
    <row r="7624" spans="1:5" x14ac:dyDescent="0.25">
      <c r="A7624" s="439"/>
      <c r="B7624" s="449">
        <v>104750</v>
      </c>
      <c r="C7624" s="439" t="s">
        <v>2332</v>
      </c>
      <c r="D7624" s="449" t="s">
        <v>60</v>
      </c>
      <c r="E7624" s="451">
        <v>0.55030000000000001</v>
      </c>
    </row>
    <row r="7625" spans="1:5" x14ac:dyDescent="0.25">
      <c r="A7625" s="439"/>
      <c r="B7625" s="449">
        <v>104751</v>
      </c>
      <c r="C7625" s="439" t="s">
        <v>2333</v>
      </c>
      <c r="D7625" s="449" t="s">
        <v>60</v>
      </c>
      <c r="E7625" s="451">
        <v>0.3735</v>
      </c>
    </row>
    <row r="7626" spans="1:5" x14ac:dyDescent="0.25">
      <c r="A7626" s="439"/>
      <c r="B7626" s="449">
        <v>104752</v>
      </c>
      <c r="C7626" s="439" t="s">
        <v>2334</v>
      </c>
      <c r="D7626" s="449" t="s">
        <v>60</v>
      </c>
      <c r="E7626" s="451">
        <v>0.45810000000000001</v>
      </c>
    </row>
    <row r="7627" spans="1:5" x14ac:dyDescent="0.25">
      <c r="A7627" s="439"/>
      <c r="B7627" s="449">
        <v>104753</v>
      </c>
      <c r="C7627" s="439" t="s">
        <v>2335</v>
      </c>
      <c r="D7627" s="449" t="s">
        <v>60</v>
      </c>
      <c r="E7627" s="451">
        <v>0.376</v>
      </c>
    </row>
    <row r="7628" spans="1:5" x14ac:dyDescent="0.25">
      <c r="A7628" s="439"/>
      <c r="B7628" s="449">
        <v>104754</v>
      </c>
      <c r="C7628" s="439" t="s">
        <v>2336</v>
      </c>
      <c r="D7628" s="449" t="s">
        <v>60</v>
      </c>
      <c r="E7628" s="451">
        <v>0.28760000000000002</v>
      </c>
    </row>
    <row r="7629" spans="1:5" x14ac:dyDescent="0.25">
      <c r="A7629" s="439"/>
      <c r="B7629" s="449">
        <v>104755</v>
      </c>
      <c r="C7629" s="439" t="s">
        <v>2337</v>
      </c>
      <c r="D7629" s="449" t="s">
        <v>60</v>
      </c>
      <c r="E7629" s="451">
        <v>0.2107</v>
      </c>
    </row>
    <row r="7630" spans="1:5" x14ac:dyDescent="0.25">
      <c r="A7630" s="439"/>
      <c r="B7630" s="449">
        <v>96973</v>
      </c>
      <c r="C7630" s="439" t="s">
        <v>2317</v>
      </c>
      <c r="D7630" s="449" t="s">
        <v>73</v>
      </c>
      <c r="E7630" s="451">
        <v>0.34399999999999997</v>
      </c>
    </row>
    <row r="7631" spans="1:5" x14ac:dyDescent="0.25">
      <c r="A7631" s="439"/>
      <c r="B7631" s="449">
        <v>96977</v>
      </c>
      <c r="C7631" s="439" t="s">
        <v>2321</v>
      </c>
      <c r="D7631" s="449" t="s">
        <v>73</v>
      </c>
      <c r="E7631" s="451">
        <v>3.0499999999999999E-2</v>
      </c>
    </row>
    <row r="7632" spans="1:5" x14ac:dyDescent="0.25">
      <c r="A7632" s="439"/>
      <c r="B7632" s="449">
        <v>96974</v>
      </c>
      <c r="C7632" s="439" t="s">
        <v>2318</v>
      </c>
      <c r="D7632" s="449" t="s">
        <v>73</v>
      </c>
      <c r="E7632" s="451">
        <v>0.30830000000000002</v>
      </c>
    </row>
    <row r="7633" spans="1:5" x14ac:dyDescent="0.25">
      <c r="A7633" s="439"/>
      <c r="B7633" s="449">
        <v>96978</v>
      </c>
      <c r="C7633" s="439" t="s">
        <v>2322</v>
      </c>
      <c r="D7633" s="449" t="s">
        <v>73</v>
      </c>
      <c r="E7633" s="451">
        <v>2.8000000000000001E-2</v>
      </c>
    </row>
    <row r="7634" spans="1:5" x14ac:dyDescent="0.25">
      <c r="A7634" s="439"/>
      <c r="B7634" s="449">
        <v>96975</v>
      </c>
      <c r="C7634" s="439" t="s">
        <v>2319</v>
      </c>
      <c r="D7634" s="449" t="s">
        <v>73</v>
      </c>
      <c r="E7634" s="451">
        <v>0.28089999999999998</v>
      </c>
    </row>
    <row r="7635" spans="1:5" x14ac:dyDescent="0.25">
      <c r="A7635" s="439"/>
      <c r="B7635" s="449">
        <v>96979</v>
      </c>
      <c r="C7635" s="439" t="s">
        <v>2323</v>
      </c>
      <c r="D7635" s="449" t="s">
        <v>73</v>
      </c>
      <c r="E7635" s="451">
        <v>2.2700000000000001E-2</v>
      </c>
    </row>
    <row r="7636" spans="1:5" x14ac:dyDescent="0.25">
      <c r="A7636" s="439"/>
      <c r="B7636" s="449">
        <v>96976</v>
      </c>
      <c r="C7636" s="439" t="s">
        <v>2320</v>
      </c>
      <c r="D7636" s="449" t="s">
        <v>73</v>
      </c>
      <c r="E7636" s="451">
        <v>0.2351</v>
      </c>
    </row>
    <row r="7637" spans="1:5" x14ac:dyDescent="0.25">
      <c r="A7637" s="439"/>
      <c r="B7637" s="449">
        <v>96984</v>
      </c>
      <c r="C7637" s="439" t="s">
        <v>2324</v>
      </c>
      <c r="D7637" s="449" t="s">
        <v>60</v>
      </c>
      <c r="E7637" s="451">
        <v>0.60850000000000004</v>
      </c>
    </row>
    <row r="7638" spans="1:5" x14ac:dyDescent="0.25">
      <c r="A7638" s="439"/>
      <c r="B7638" s="449">
        <v>96986</v>
      </c>
      <c r="C7638" s="439" t="s">
        <v>2326</v>
      </c>
      <c r="D7638" s="449" t="s">
        <v>60</v>
      </c>
      <c r="E7638" s="451">
        <v>0.1406</v>
      </c>
    </row>
    <row r="7639" spans="1:5" x14ac:dyDescent="0.25">
      <c r="A7639" s="439"/>
      <c r="B7639" s="449">
        <v>96985</v>
      </c>
      <c r="C7639" s="439" t="s">
        <v>2325</v>
      </c>
      <c r="D7639" s="449" t="s">
        <v>60</v>
      </c>
      <c r="E7639" s="451">
        <v>0.13400000000000001</v>
      </c>
    </row>
    <row r="7640" spans="1:5" x14ac:dyDescent="0.25">
      <c r="A7640" s="439"/>
      <c r="B7640" s="449">
        <v>96988</v>
      </c>
      <c r="C7640" s="439" t="s">
        <v>2327</v>
      </c>
      <c r="D7640" s="449" t="s">
        <v>60</v>
      </c>
      <c r="E7640" s="451">
        <v>5.2699999999999997E-2</v>
      </c>
    </row>
    <row r="7641" spans="1:5" x14ac:dyDescent="0.25">
      <c r="A7641" s="439"/>
      <c r="B7641" s="449">
        <v>104746</v>
      </c>
      <c r="C7641" s="439" t="s">
        <v>2330</v>
      </c>
      <c r="D7641" s="449" t="s">
        <v>60</v>
      </c>
      <c r="E7641" s="451">
        <v>0.35630000000000001</v>
      </c>
    </row>
    <row r="7642" spans="1:5" x14ac:dyDescent="0.25">
      <c r="A7642" s="439"/>
      <c r="B7642" s="449">
        <v>98463</v>
      </c>
      <c r="C7642" s="439" t="s">
        <v>2329</v>
      </c>
      <c r="D7642" s="449" t="s">
        <v>60</v>
      </c>
      <c r="E7642" s="451">
        <v>0.60950000000000004</v>
      </c>
    </row>
    <row r="7643" spans="1:5" x14ac:dyDescent="0.25">
      <c r="A7643" s="439"/>
      <c r="B7643" s="449">
        <v>95676</v>
      </c>
      <c r="C7643" s="439" t="s">
        <v>3690</v>
      </c>
      <c r="D7643" s="449" t="s">
        <v>60</v>
      </c>
      <c r="E7643" s="451">
        <v>9.4399999999999998E-2</v>
      </c>
    </row>
    <row r="7644" spans="1:5" x14ac:dyDescent="0.25">
      <c r="A7644" s="439"/>
      <c r="B7644" s="449">
        <v>105135</v>
      </c>
      <c r="C7644" s="439" t="s">
        <v>3693</v>
      </c>
      <c r="D7644" s="449" t="s">
        <v>60</v>
      </c>
      <c r="E7644" s="451">
        <v>2.5600000000000001E-2</v>
      </c>
    </row>
    <row r="7645" spans="1:5" x14ac:dyDescent="0.25">
      <c r="A7645" s="439"/>
      <c r="B7645" s="449">
        <v>104998</v>
      </c>
      <c r="C7645" s="439" t="s">
        <v>3692</v>
      </c>
      <c r="D7645" s="449" t="s">
        <v>60</v>
      </c>
      <c r="E7645" s="451">
        <v>3.6299999999999999E-2</v>
      </c>
    </row>
    <row r="7646" spans="1:5" x14ac:dyDescent="0.25">
      <c r="A7646" s="439"/>
      <c r="B7646" s="449">
        <v>104997</v>
      </c>
      <c r="C7646" s="439" t="s">
        <v>3691</v>
      </c>
      <c r="D7646" s="449" t="s">
        <v>60</v>
      </c>
      <c r="E7646" s="451">
        <v>4.8899999999999999E-2</v>
      </c>
    </row>
    <row r="7647" spans="1:5" x14ac:dyDescent="0.25">
      <c r="A7647" s="439"/>
      <c r="B7647" s="449">
        <v>95673</v>
      </c>
      <c r="C7647" s="439" t="s">
        <v>3687</v>
      </c>
      <c r="D7647" s="449" t="s">
        <v>60</v>
      </c>
      <c r="E7647" s="451">
        <v>0.1157</v>
      </c>
    </row>
    <row r="7648" spans="1:5" x14ac:dyDescent="0.25">
      <c r="A7648" s="439"/>
      <c r="B7648" s="449">
        <v>95674</v>
      </c>
      <c r="C7648" s="439" t="s">
        <v>3688</v>
      </c>
      <c r="D7648" s="449" t="s">
        <v>60</v>
      </c>
      <c r="E7648" s="451">
        <v>0.1086</v>
      </c>
    </row>
    <row r="7649" spans="1:5" x14ac:dyDescent="0.25">
      <c r="A7649" s="439"/>
      <c r="B7649" s="449">
        <v>104992</v>
      </c>
      <c r="C7649" s="439" t="s">
        <v>13333</v>
      </c>
      <c r="D7649" s="449" t="s">
        <v>60</v>
      </c>
      <c r="E7649" s="451">
        <v>2.0799999999999999E-2</v>
      </c>
    </row>
    <row r="7650" spans="1:5" x14ac:dyDescent="0.25">
      <c r="A7650" s="439"/>
      <c r="B7650" s="449">
        <v>95675</v>
      </c>
      <c r="C7650" s="439" t="s">
        <v>3689</v>
      </c>
      <c r="D7650" s="449" t="s">
        <v>60</v>
      </c>
      <c r="E7650" s="451">
        <v>0.109</v>
      </c>
    </row>
    <row r="7651" spans="1:5" x14ac:dyDescent="0.25">
      <c r="A7651" s="439"/>
      <c r="B7651" s="449">
        <v>95648</v>
      </c>
      <c r="C7651" s="439" t="s">
        <v>3663</v>
      </c>
      <c r="D7651" s="449" t="s">
        <v>60</v>
      </c>
      <c r="E7651" s="451">
        <v>0.1167</v>
      </c>
    </row>
    <row r="7652" spans="1:5" x14ac:dyDescent="0.25">
      <c r="A7652" s="439"/>
      <c r="B7652" s="449">
        <v>95649</v>
      </c>
      <c r="C7652" s="439" t="s">
        <v>3664</v>
      </c>
      <c r="D7652" s="449" t="s">
        <v>60</v>
      </c>
      <c r="E7652" s="451">
        <v>0.1181</v>
      </c>
    </row>
    <row r="7653" spans="1:5" x14ac:dyDescent="0.25">
      <c r="A7653" s="439"/>
      <c r="B7653" s="449">
        <v>95650</v>
      </c>
      <c r="C7653" s="439" t="s">
        <v>3665</v>
      </c>
      <c r="D7653" s="449" t="s">
        <v>60</v>
      </c>
      <c r="E7653" s="451">
        <v>0.1196</v>
      </c>
    </row>
    <row r="7654" spans="1:5" x14ac:dyDescent="0.25">
      <c r="A7654" s="439"/>
      <c r="B7654" s="449">
        <v>95651</v>
      </c>
      <c r="C7654" s="439" t="s">
        <v>3666</v>
      </c>
      <c r="D7654" s="449" t="s">
        <v>60</v>
      </c>
      <c r="E7654" s="451">
        <v>0.1196</v>
      </c>
    </row>
    <row r="7655" spans="1:5" x14ac:dyDescent="0.25">
      <c r="A7655" s="439"/>
      <c r="B7655" s="449">
        <v>95652</v>
      </c>
      <c r="C7655" s="439" t="s">
        <v>3667</v>
      </c>
      <c r="D7655" s="449" t="s">
        <v>60</v>
      </c>
      <c r="E7655" s="451">
        <v>0.105</v>
      </c>
    </row>
    <row r="7656" spans="1:5" x14ac:dyDescent="0.25">
      <c r="A7656" s="439"/>
      <c r="B7656" s="449">
        <v>95653</v>
      </c>
      <c r="C7656" s="439" t="s">
        <v>3668</v>
      </c>
      <c r="D7656" s="449" t="s">
        <v>60</v>
      </c>
      <c r="E7656" s="451">
        <v>0.1047</v>
      </c>
    </row>
    <row r="7657" spans="1:5" x14ac:dyDescent="0.25">
      <c r="A7657" s="439"/>
      <c r="B7657" s="449">
        <v>95654</v>
      </c>
      <c r="C7657" s="439" t="s">
        <v>3669</v>
      </c>
      <c r="D7657" s="449" t="s">
        <v>60</v>
      </c>
      <c r="E7657" s="451">
        <v>0.1055</v>
      </c>
    </row>
    <row r="7658" spans="1:5" x14ac:dyDescent="0.25">
      <c r="A7658" s="439"/>
      <c r="B7658" s="449">
        <v>95655</v>
      </c>
      <c r="C7658" s="439" t="s">
        <v>3670</v>
      </c>
      <c r="D7658" s="449" t="s">
        <v>60</v>
      </c>
      <c r="E7658" s="451">
        <v>0.1053</v>
      </c>
    </row>
    <row r="7659" spans="1:5" x14ac:dyDescent="0.25">
      <c r="A7659" s="439"/>
      <c r="B7659" s="449">
        <v>95657</v>
      </c>
      <c r="C7659" s="439" t="s">
        <v>3671</v>
      </c>
      <c r="D7659" s="449" t="s">
        <v>60</v>
      </c>
      <c r="E7659" s="451">
        <v>0.37419999999999998</v>
      </c>
    </row>
    <row r="7660" spans="1:5" x14ac:dyDescent="0.25">
      <c r="A7660" s="439"/>
      <c r="B7660" s="449">
        <v>95658</v>
      </c>
      <c r="C7660" s="439" t="s">
        <v>3672</v>
      </c>
      <c r="D7660" s="449" t="s">
        <v>60</v>
      </c>
      <c r="E7660" s="451">
        <v>0.36030000000000001</v>
      </c>
    </row>
    <row r="7661" spans="1:5" x14ac:dyDescent="0.25">
      <c r="A7661" s="439"/>
      <c r="B7661" s="449">
        <v>95659</v>
      </c>
      <c r="C7661" s="439" t="s">
        <v>3673</v>
      </c>
      <c r="D7661" s="449" t="s">
        <v>60</v>
      </c>
      <c r="E7661" s="451">
        <v>0.35770000000000002</v>
      </c>
    </row>
    <row r="7662" spans="1:5" x14ac:dyDescent="0.25">
      <c r="A7662" s="439"/>
      <c r="B7662" s="449">
        <v>95660</v>
      </c>
      <c r="C7662" s="439" t="s">
        <v>3674</v>
      </c>
      <c r="D7662" s="449" t="s">
        <v>60</v>
      </c>
      <c r="E7662" s="451">
        <v>0.35489999999999999</v>
      </c>
    </row>
    <row r="7663" spans="1:5" x14ac:dyDescent="0.25">
      <c r="A7663" s="439"/>
      <c r="B7663" s="449">
        <v>95661</v>
      </c>
      <c r="C7663" s="439" t="s">
        <v>3675</v>
      </c>
      <c r="D7663" s="449" t="s">
        <v>60</v>
      </c>
      <c r="E7663" s="451">
        <v>0.33379999999999999</v>
      </c>
    </row>
    <row r="7664" spans="1:5" x14ac:dyDescent="0.25">
      <c r="A7664" s="439"/>
      <c r="B7664" s="449">
        <v>95662</v>
      </c>
      <c r="C7664" s="439" t="s">
        <v>3676</v>
      </c>
      <c r="D7664" s="449" t="s">
        <v>60</v>
      </c>
      <c r="E7664" s="451">
        <v>0.32</v>
      </c>
    </row>
    <row r="7665" spans="1:5" x14ac:dyDescent="0.25">
      <c r="A7665" s="439"/>
      <c r="B7665" s="449">
        <v>95663</v>
      </c>
      <c r="C7665" s="439" t="s">
        <v>3677</v>
      </c>
      <c r="D7665" s="449" t="s">
        <v>60</v>
      </c>
      <c r="E7665" s="451">
        <v>0.3175</v>
      </c>
    </row>
    <row r="7666" spans="1:5" x14ac:dyDescent="0.25">
      <c r="A7666" s="439"/>
      <c r="B7666" s="449">
        <v>95664</v>
      </c>
      <c r="C7666" s="439" t="s">
        <v>3678</v>
      </c>
      <c r="D7666" s="449" t="s">
        <v>60</v>
      </c>
      <c r="E7666" s="451">
        <v>0.31490000000000001</v>
      </c>
    </row>
    <row r="7667" spans="1:5" x14ac:dyDescent="0.25">
      <c r="A7667" s="439"/>
      <c r="B7667" s="449">
        <v>95665</v>
      </c>
      <c r="C7667" s="439" t="s">
        <v>3679</v>
      </c>
      <c r="D7667" s="449" t="s">
        <v>60</v>
      </c>
      <c r="E7667" s="451">
        <v>0.3634</v>
      </c>
    </row>
    <row r="7668" spans="1:5" x14ac:dyDescent="0.25">
      <c r="A7668" s="439"/>
      <c r="B7668" s="449">
        <v>95666</v>
      </c>
      <c r="C7668" s="439" t="s">
        <v>3680</v>
      </c>
      <c r="D7668" s="449" t="s">
        <v>60</v>
      </c>
      <c r="E7668" s="451">
        <v>0.35770000000000002</v>
      </c>
    </row>
    <row r="7669" spans="1:5" x14ac:dyDescent="0.25">
      <c r="A7669" s="439"/>
      <c r="B7669" s="449">
        <v>95667</v>
      </c>
      <c r="C7669" s="439" t="s">
        <v>3681</v>
      </c>
      <c r="D7669" s="449" t="s">
        <v>60</v>
      </c>
      <c r="E7669" s="451">
        <v>0.35699999999999998</v>
      </c>
    </row>
    <row r="7670" spans="1:5" x14ac:dyDescent="0.25">
      <c r="A7670" s="439"/>
      <c r="B7670" s="449">
        <v>95668</v>
      </c>
      <c r="C7670" s="439" t="s">
        <v>3682</v>
      </c>
      <c r="D7670" s="449" t="s">
        <v>60</v>
      </c>
      <c r="E7670" s="451">
        <v>0.35499999999999998</v>
      </c>
    </row>
    <row r="7671" spans="1:5" x14ac:dyDescent="0.25">
      <c r="A7671" s="439"/>
      <c r="B7671" s="449">
        <v>95669</v>
      </c>
      <c r="C7671" s="439" t="s">
        <v>3683</v>
      </c>
      <c r="D7671" s="449" t="s">
        <v>60</v>
      </c>
      <c r="E7671" s="451">
        <v>0.33350000000000002</v>
      </c>
    </row>
    <row r="7672" spans="1:5" x14ac:dyDescent="0.25">
      <c r="A7672" s="439"/>
      <c r="B7672" s="449">
        <v>95670</v>
      </c>
      <c r="C7672" s="439" t="s">
        <v>3684</v>
      </c>
      <c r="D7672" s="449" t="s">
        <v>60</v>
      </c>
      <c r="E7672" s="451">
        <v>0.32590000000000002</v>
      </c>
    </row>
    <row r="7673" spans="1:5" x14ac:dyDescent="0.25">
      <c r="A7673" s="439"/>
      <c r="B7673" s="449">
        <v>95671</v>
      </c>
      <c r="C7673" s="439" t="s">
        <v>3685</v>
      </c>
      <c r="D7673" s="449" t="s">
        <v>60</v>
      </c>
      <c r="E7673" s="451">
        <v>0.3251</v>
      </c>
    </row>
    <row r="7674" spans="1:5" x14ac:dyDescent="0.25">
      <c r="A7674" s="439"/>
      <c r="B7674" s="449">
        <v>95672</v>
      </c>
      <c r="C7674" s="439" t="s">
        <v>3686</v>
      </c>
      <c r="D7674" s="449" t="s">
        <v>60</v>
      </c>
      <c r="E7674" s="451">
        <v>0.32290000000000002</v>
      </c>
    </row>
    <row r="7675" spans="1:5" x14ac:dyDescent="0.25">
      <c r="A7675" s="439"/>
      <c r="B7675" s="449">
        <v>97741</v>
      </c>
      <c r="C7675" s="439" t="s">
        <v>5707</v>
      </c>
      <c r="D7675" s="449" t="s">
        <v>60</v>
      </c>
      <c r="E7675" s="451">
        <v>0.4078</v>
      </c>
    </row>
    <row r="7676" spans="1:5" x14ac:dyDescent="0.25">
      <c r="A7676" s="439"/>
      <c r="B7676" s="449">
        <v>95641</v>
      </c>
      <c r="C7676" s="439" t="s">
        <v>5700</v>
      </c>
      <c r="D7676" s="449" t="s">
        <v>60</v>
      </c>
      <c r="E7676" s="451">
        <v>0.39850000000000002</v>
      </c>
    </row>
    <row r="7677" spans="1:5" x14ac:dyDescent="0.25">
      <c r="A7677" s="439"/>
      <c r="B7677" s="449">
        <v>95642</v>
      </c>
      <c r="C7677" s="439" t="s">
        <v>5701</v>
      </c>
      <c r="D7677" s="449" t="s">
        <v>60</v>
      </c>
      <c r="E7677" s="451">
        <v>0.39810000000000001</v>
      </c>
    </row>
    <row r="7678" spans="1:5" x14ac:dyDescent="0.25">
      <c r="A7678" s="439"/>
      <c r="B7678" s="449">
        <v>95643</v>
      </c>
      <c r="C7678" s="439" t="s">
        <v>5702</v>
      </c>
      <c r="D7678" s="449" t="s">
        <v>60</v>
      </c>
      <c r="E7678" s="451">
        <v>0.39529999999999998</v>
      </c>
    </row>
    <row r="7679" spans="1:5" x14ac:dyDescent="0.25">
      <c r="A7679" s="439"/>
      <c r="B7679" s="449">
        <v>95644</v>
      </c>
      <c r="C7679" s="439" t="s">
        <v>5703</v>
      </c>
      <c r="D7679" s="449" t="s">
        <v>60</v>
      </c>
      <c r="E7679" s="451">
        <v>0.34310000000000002</v>
      </c>
    </row>
    <row r="7680" spans="1:5" x14ac:dyDescent="0.25">
      <c r="A7680" s="439"/>
      <c r="B7680" s="449">
        <v>95645</v>
      </c>
      <c r="C7680" s="439" t="s">
        <v>5704</v>
      </c>
      <c r="D7680" s="449" t="s">
        <v>60</v>
      </c>
      <c r="E7680" s="451">
        <v>0.33100000000000002</v>
      </c>
    </row>
    <row r="7681" spans="1:5" x14ac:dyDescent="0.25">
      <c r="A7681" s="439"/>
      <c r="B7681" s="449">
        <v>95646</v>
      </c>
      <c r="C7681" s="439" t="s">
        <v>5705</v>
      </c>
      <c r="D7681" s="449" t="s">
        <v>60</v>
      </c>
      <c r="E7681" s="451">
        <v>0.3296</v>
      </c>
    </row>
    <row r="7682" spans="1:5" x14ac:dyDescent="0.25">
      <c r="A7682" s="439"/>
      <c r="B7682" s="449">
        <v>95647</v>
      </c>
      <c r="C7682" s="439" t="s">
        <v>5706</v>
      </c>
      <c r="D7682" s="449" t="s">
        <v>60</v>
      </c>
      <c r="E7682" s="451">
        <v>0.32690000000000002</v>
      </c>
    </row>
    <row r="7683" spans="1:5" x14ac:dyDescent="0.25">
      <c r="A7683" s="439"/>
      <c r="B7683" s="449">
        <v>95636</v>
      </c>
      <c r="C7683" s="439" t="s">
        <v>3659</v>
      </c>
      <c r="D7683" s="449" t="s">
        <v>60</v>
      </c>
      <c r="E7683" s="451">
        <v>0.44450000000000001</v>
      </c>
    </row>
    <row r="7684" spans="1:5" x14ac:dyDescent="0.25">
      <c r="A7684" s="439"/>
      <c r="B7684" s="449">
        <v>95637</v>
      </c>
      <c r="C7684" s="439" t="s">
        <v>3660</v>
      </c>
      <c r="D7684" s="449" t="s">
        <v>60</v>
      </c>
      <c r="E7684" s="451">
        <v>0.39960000000000001</v>
      </c>
    </row>
    <row r="7685" spans="1:5" x14ac:dyDescent="0.25">
      <c r="A7685" s="439"/>
      <c r="B7685" s="449">
        <v>95638</v>
      </c>
      <c r="C7685" s="439" t="s">
        <v>3661</v>
      </c>
      <c r="D7685" s="449" t="s">
        <v>60</v>
      </c>
      <c r="E7685" s="451">
        <v>0.38290000000000002</v>
      </c>
    </row>
    <row r="7686" spans="1:5" x14ac:dyDescent="0.25">
      <c r="A7686" s="439"/>
      <c r="B7686" s="449">
        <v>95639</v>
      </c>
      <c r="C7686" s="439" t="s">
        <v>3662</v>
      </c>
      <c r="D7686" s="449" t="s">
        <v>60</v>
      </c>
      <c r="E7686" s="451">
        <v>0.33329999999999999</v>
      </c>
    </row>
    <row r="7687" spans="1:5" x14ac:dyDescent="0.25">
      <c r="A7687" s="439"/>
      <c r="B7687" s="449">
        <v>95634</v>
      </c>
      <c r="C7687" s="439" t="s">
        <v>5698</v>
      </c>
      <c r="D7687" s="449" t="s">
        <v>60</v>
      </c>
      <c r="E7687" s="451">
        <v>0.27979999999999999</v>
      </c>
    </row>
    <row r="7688" spans="1:5" x14ac:dyDescent="0.25">
      <c r="A7688" s="439"/>
      <c r="B7688" s="449">
        <v>95635</v>
      </c>
      <c r="C7688" s="439" t="s">
        <v>5699</v>
      </c>
      <c r="D7688" s="449" t="s">
        <v>60</v>
      </c>
      <c r="E7688" s="451">
        <v>0.31</v>
      </c>
    </row>
    <row r="7689" spans="1:5" x14ac:dyDescent="0.25">
      <c r="A7689" s="439"/>
      <c r="B7689" s="449">
        <v>98751</v>
      </c>
      <c r="C7689" s="439" t="s">
        <v>2006</v>
      </c>
      <c r="D7689" s="449" t="s">
        <v>73</v>
      </c>
      <c r="E7689" s="451">
        <v>0.27239999999999998</v>
      </c>
    </row>
    <row r="7690" spans="1:5" x14ac:dyDescent="0.25">
      <c r="A7690" s="439"/>
      <c r="B7690" s="449">
        <v>98746</v>
      </c>
      <c r="C7690" s="439" t="s">
        <v>2003</v>
      </c>
      <c r="D7690" s="449" t="s">
        <v>73</v>
      </c>
      <c r="E7690" s="451">
        <v>0.55659999999999998</v>
      </c>
    </row>
    <row r="7691" spans="1:5" x14ac:dyDescent="0.25">
      <c r="A7691" s="439"/>
      <c r="B7691" s="449">
        <v>98753</v>
      </c>
      <c r="C7691" s="439" t="s">
        <v>2008</v>
      </c>
      <c r="D7691" s="449" t="s">
        <v>73</v>
      </c>
      <c r="E7691" s="451">
        <v>0.15890000000000001</v>
      </c>
    </row>
    <row r="7692" spans="1:5" x14ac:dyDescent="0.25">
      <c r="A7692" s="439"/>
      <c r="B7692" s="449">
        <v>98750</v>
      </c>
      <c r="C7692" s="439" t="s">
        <v>2005</v>
      </c>
      <c r="D7692" s="449" t="s">
        <v>73</v>
      </c>
      <c r="E7692" s="451">
        <v>0.38429999999999997</v>
      </c>
    </row>
    <row r="7693" spans="1:5" x14ac:dyDescent="0.25">
      <c r="A7693" s="439"/>
      <c r="B7693" s="449">
        <v>98749</v>
      </c>
      <c r="C7693" s="439" t="s">
        <v>2004</v>
      </c>
      <c r="D7693" s="449" t="s">
        <v>73</v>
      </c>
      <c r="E7693" s="451">
        <v>0.46350000000000002</v>
      </c>
    </row>
    <row r="7694" spans="1:5" x14ac:dyDescent="0.25">
      <c r="A7694" s="439"/>
      <c r="B7694" s="449">
        <v>98752</v>
      </c>
      <c r="C7694" s="439" t="s">
        <v>2007</v>
      </c>
      <c r="D7694" s="449" t="s">
        <v>73</v>
      </c>
      <c r="E7694" s="451">
        <v>0.2049</v>
      </c>
    </row>
    <row r="7695" spans="1:5" x14ac:dyDescent="0.25">
      <c r="A7695" s="439"/>
      <c r="B7695" s="449">
        <v>98529</v>
      </c>
      <c r="C7695" s="439" t="s">
        <v>5052</v>
      </c>
      <c r="D7695" s="449" t="s">
        <v>60</v>
      </c>
      <c r="E7695" s="451">
        <v>1</v>
      </c>
    </row>
    <row r="7696" spans="1:5" x14ac:dyDescent="0.25">
      <c r="A7696" s="439"/>
      <c r="B7696" s="449">
        <v>98530</v>
      </c>
      <c r="C7696" s="439" t="s">
        <v>5053</v>
      </c>
      <c r="D7696" s="449" t="s">
        <v>60</v>
      </c>
      <c r="E7696" s="451">
        <v>1</v>
      </c>
    </row>
    <row r="7697" spans="1:5" x14ac:dyDescent="0.25">
      <c r="A7697" s="439"/>
      <c r="B7697" s="449">
        <v>98531</v>
      </c>
      <c r="C7697" s="439" t="s">
        <v>5054</v>
      </c>
      <c r="D7697" s="449" t="s">
        <v>60</v>
      </c>
      <c r="E7697" s="451">
        <v>0.67379999999999995</v>
      </c>
    </row>
    <row r="7698" spans="1:5" x14ac:dyDescent="0.25">
      <c r="A7698" s="439"/>
      <c r="B7698" s="449">
        <v>98524</v>
      </c>
      <c r="C7698" s="439" t="s">
        <v>5020</v>
      </c>
      <c r="D7698" s="449" t="s">
        <v>71</v>
      </c>
      <c r="E7698" s="451">
        <v>1</v>
      </c>
    </row>
    <row r="7699" spans="1:5" x14ac:dyDescent="0.25">
      <c r="A7699" s="439"/>
      <c r="B7699" s="449">
        <v>98525</v>
      </c>
      <c r="C7699" s="439" t="s">
        <v>5048</v>
      </c>
      <c r="D7699" s="449" t="s">
        <v>71</v>
      </c>
      <c r="E7699" s="451">
        <v>0.39710000000000001</v>
      </c>
    </row>
    <row r="7700" spans="1:5" x14ac:dyDescent="0.25">
      <c r="A7700" s="439"/>
      <c r="B7700" s="449">
        <v>98533</v>
      </c>
      <c r="C7700" s="439" t="s">
        <v>5056</v>
      </c>
      <c r="D7700" s="449" t="s">
        <v>60</v>
      </c>
      <c r="E7700" s="451">
        <v>0.58140000000000003</v>
      </c>
    </row>
    <row r="7701" spans="1:5" x14ac:dyDescent="0.25">
      <c r="A7701" s="439"/>
      <c r="B7701" s="449">
        <v>98534</v>
      </c>
      <c r="C7701" s="439" t="s">
        <v>5057</v>
      </c>
      <c r="D7701" s="449" t="s">
        <v>60</v>
      </c>
      <c r="E7701" s="451">
        <v>0.57179999999999997</v>
      </c>
    </row>
    <row r="7702" spans="1:5" x14ac:dyDescent="0.25">
      <c r="A7702" s="439"/>
      <c r="B7702" s="449">
        <v>98535</v>
      </c>
      <c r="C7702" s="439" t="s">
        <v>5058</v>
      </c>
      <c r="D7702" s="449" t="s">
        <v>60</v>
      </c>
      <c r="E7702" s="451">
        <v>0.61670000000000003</v>
      </c>
    </row>
    <row r="7703" spans="1:5" x14ac:dyDescent="0.25">
      <c r="A7703" s="439"/>
      <c r="B7703" s="449">
        <v>98532</v>
      </c>
      <c r="C7703" s="439" t="s">
        <v>5055</v>
      </c>
      <c r="D7703" s="449" t="s">
        <v>60</v>
      </c>
      <c r="E7703" s="451">
        <v>0.48039999999999999</v>
      </c>
    </row>
    <row r="7704" spans="1:5" x14ac:dyDescent="0.25">
      <c r="A7704" s="439"/>
      <c r="B7704" s="449">
        <v>98526</v>
      </c>
      <c r="C7704" s="439" t="s">
        <v>5049</v>
      </c>
      <c r="D7704" s="449" t="s">
        <v>60</v>
      </c>
      <c r="E7704" s="451">
        <v>0.64600000000000002</v>
      </c>
    </row>
    <row r="7705" spans="1:5" x14ac:dyDescent="0.25">
      <c r="A7705" s="439"/>
      <c r="B7705" s="449">
        <v>98527</v>
      </c>
      <c r="C7705" s="439" t="s">
        <v>5050</v>
      </c>
      <c r="D7705" s="449" t="s">
        <v>60</v>
      </c>
      <c r="E7705" s="451">
        <v>0.64600000000000002</v>
      </c>
    </row>
    <row r="7706" spans="1:5" x14ac:dyDescent="0.25">
      <c r="A7706" s="439"/>
      <c r="B7706" s="449">
        <v>98528</v>
      </c>
      <c r="C7706" s="439" t="s">
        <v>5051</v>
      </c>
      <c r="D7706" s="449" t="s">
        <v>60</v>
      </c>
      <c r="E7706" s="451">
        <v>0.64600000000000002</v>
      </c>
    </row>
    <row r="7707" spans="1:5" x14ac:dyDescent="0.25">
      <c r="A7707" s="439"/>
      <c r="B7707" s="449">
        <v>94232</v>
      </c>
      <c r="C7707" s="439" t="s">
        <v>1242</v>
      </c>
      <c r="D7707" s="449" t="s">
        <v>60</v>
      </c>
      <c r="E7707" s="451">
        <v>0.96220000000000006</v>
      </c>
    </row>
    <row r="7708" spans="1:5" x14ac:dyDescent="0.25">
      <c r="A7708" s="439"/>
      <c r="B7708" s="449">
        <v>100434</v>
      </c>
      <c r="C7708" s="439" t="s">
        <v>1264</v>
      </c>
      <c r="D7708" s="449" t="s">
        <v>73</v>
      </c>
      <c r="E7708" s="451">
        <v>5.8000000000000003E-2</v>
      </c>
    </row>
    <row r="7709" spans="1:5" x14ac:dyDescent="0.25">
      <c r="A7709" s="439"/>
      <c r="B7709" s="449">
        <v>94229</v>
      </c>
      <c r="C7709" s="439" t="s">
        <v>1268</v>
      </c>
      <c r="D7709" s="449" t="s">
        <v>73</v>
      </c>
      <c r="E7709" s="451">
        <v>0.15229999999999999</v>
      </c>
    </row>
    <row r="7710" spans="1:5" x14ac:dyDescent="0.25">
      <c r="A7710" s="439"/>
      <c r="B7710" s="449">
        <v>94227</v>
      </c>
      <c r="C7710" s="439" t="s">
        <v>1266</v>
      </c>
      <c r="D7710" s="449" t="s">
        <v>73</v>
      </c>
      <c r="E7710" s="451">
        <v>0.16930000000000001</v>
      </c>
    </row>
    <row r="7711" spans="1:5" x14ac:dyDescent="0.25">
      <c r="A7711" s="439"/>
      <c r="B7711" s="449">
        <v>94228</v>
      </c>
      <c r="C7711" s="439" t="s">
        <v>1267</v>
      </c>
      <c r="D7711" s="449" t="s">
        <v>73</v>
      </c>
      <c r="E7711" s="451">
        <v>0.16669999999999999</v>
      </c>
    </row>
    <row r="7712" spans="1:5" x14ac:dyDescent="0.25">
      <c r="A7712" s="439"/>
      <c r="B7712" s="449">
        <v>94219</v>
      </c>
      <c r="C7712" s="439" t="s">
        <v>1256</v>
      </c>
      <c r="D7712" s="449" t="s">
        <v>73</v>
      </c>
      <c r="E7712" s="451">
        <v>0.40479999999999999</v>
      </c>
    </row>
    <row r="7713" spans="1:5" x14ac:dyDescent="0.25">
      <c r="A7713" s="439"/>
      <c r="B7713" s="449">
        <v>94220</v>
      </c>
      <c r="C7713" s="439" t="s">
        <v>1257</v>
      </c>
      <c r="D7713" s="449" t="s">
        <v>73</v>
      </c>
      <c r="E7713" s="451">
        <v>0.2772</v>
      </c>
    </row>
    <row r="7714" spans="1:5" x14ac:dyDescent="0.25">
      <c r="A7714" s="439"/>
      <c r="B7714" s="449">
        <v>94221</v>
      </c>
      <c r="C7714" s="439" t="s">
        <v>1258</v>
      </c>
      <c r="D7714" s="449" t="s">
        <v>73</v>
      </c>
      <c r="E7714" s="451">
        <v>0.29609999999999997</v>
      </c>
    </row>
    <row r="7715" spans="1:5" x14ac:dyDescent="0.25">
      <c r="A7715" s="439"/>
      <c r="B7715" s="449">
        <v>94222</v>
      </c>
      <c r="C7715" s="439" t="s">
        <v>1259</v>
      </c>
      <c r="D7715" s="449" t="s">
        <v>73</v>
      </c>
      <c r="E7715" s="451">
        <v>0.19170000000000001</v>
      </c>
    </row>
    <row r="7716" spans="1:5" x14ac:dyDescent="0.25">
      <c r="A7716" s="439"/>
      <c r="B7716" s="449">
        <v>94451</v>
      </c>
      <c r="C7716" s="439" t="s">
        <v>1261</v>
      </c>
      <c r="D7716" s="449" t="s">
        <v>73</v>
      </c>
      <c r="E7716" s="451">
        <v>0.04</v>
      </c>
    </row>
    <row r="7717" spans="1:5" x14ac:dyDescent="0.25">
      <c r="A7717" s="439"/>
      <c r="B7717" s="449">
        <v>94223</v>
      </c>
      <c r="C7717" s="439" t="s">
        <v>1260</v>
      </c>
      <c r="D7717" s="449" t="s">
        <v>73</v>
      </c>
      <c r="E7717" s="451">
        <v>4.3900000000000002E-2</v>
      </c>
    </row>
    <row r="7718" spans="1:5" x14ac:dyDescent="0.25">
      <c r="A7718" s="439"/>
      <c r="B7718" s="449">
        <v>100325</v>
      </c>
      <c r="C7718" s="439" t="s">
        <v>1262</v>
      </c>
      <c r="D7718" s="449" t="s">
        <v>73</v>
      </c>
      <c r="E7718" s="451">
        <v>2.9399999999999999E-2</v>
      </c>
    </row>
    <row r="7719" spans="1:5" x14ac:dyDescent="0.25">
      <c r="A7719" s="439"/>
      <c r="B7719" s="449">
        <v>94224</v>
      </c>
      <c r="C7719" s="439" t="s">
        <v>1240</v>
      </c>
      <c r="D7719" s="449" t="s">
        <v>73</v>
      </c>
      <c r="E7719" s="451">
        <v>0.84560000000000002</v>
      </c>
    </row>
    <row r="7720" spans="1:5" x14ac:dyDescent="0.25">
      <c r="A7720" s="439"/>
      <c r="B7720" s="449">
        <v>100330</v>
      </c>
      <c r="C7720" s="439" t="s">
        <v>13334</v>
      </c>
      <c r="D7720" s="449" t="s">
        <v>71</v>
      </c>
      <c r="E7720" s="451">
        <v>0.43580000000000002</v>
      </c>
    </row>
    <row r="7721" spans="1:5" x14ac:dyDescent="0.25">
      <c r="A7721" s="439"/>
      <c r="B7721" s="449">
        <v>100331</v>
      </c>
      <c r="C7721" s="439" t="s">
        <v>13335</v>
      </c>
      <c r="D7721" s="449" t="s">
        <v>71</v>
      </c>
      <c r="E7721" s="451">
        <v>0.53779999999999994</v>
      </c>
    </row>
    <row r="7722" spans="1:5" x14ac:dyDescent="0.25">
      <c r="A7722" s="439"/>
      <c r="B7722" s="449">
        <v>100328</v>
      </c>
      <c r="C7722" s="439" t="s">
        <v>13336</v>
      </c>
      <c r="D7722" s="449" t="s">
        <v>71</v>
      </c>
      <c r="E7722" s="451">
        <v>0.44080000000000003</v>
      </c>
    </row>
    <row r="7723" spans="1:5" x14ac:dyDescent="0.25">
      <c r="A7723" s="439"/>
      <c r="B7723" s="449">
        <v>100329</v>
      </c>
      <c r="C7723" s="439" t="s">
        <v>13337</v>
      </c>
      <c r="D7723" s="449" t="s">
        <v>71</v>
      </c>
      <c r="E7723" s="451">
        <v>0.52449999999999997</v>
      </c>
    </row>
    <row r="7724" spans="1:5" x14ac:dyDescent="0.25">
      <c r="A7724" s="439"/>
      <c r="B7724" s="449">
        <v>94231</v>
      </c>
      <c r="C7724" s="439" t="s">
        <v>1269</v>
      </c>
      <c r="D7724" s="449" t="s">
        <v>73</v>
      </c>
      <c r="E7724" s="451">
        <v>0.14779999999999999</v>
      </c>
    </row>
    <row r="7725" spans="1:5" x14ac:dyDescent="0.25">
      <c r="A7725" s="439"/>
      <c r="B7725" s="449">
        <v>100435</v>
      </c>
      <c r="C7725" s="439" t="s">
        <v>1265</v>
      </c>
      <c r="D7725" s="449" t="s">
        <v>73</v>
      </c>
      <c r="E7725" s="451">
        <v>0.1167</v>
      </c>
    </row>
    <row r="7726" spans="1:5" x14ac:dyDescent="0.25">
      <c r="A7726" s="439"/>
      <c r="B7726" s="449">
        <v>100327</v>
      </c>
      <c r="C7726" s="439" t="s">
        <v>1263</v>
      </c>
      <c r="D7726" s="449" t="s">
        <v>73</v>
      </c>
      <c r="E7726" s="451">
        <v>0.1525</v>
      </c>
    </row>
    <row r="7727" spans="1:5" x14ac:dyDescent="0.25">
      <c r="A7727" s="439"/>
      <c r="B7727" s="449">
        <v>94226</v>
      </c>
      <c r="C7727" s="439" t="s">
        <v>1241</v>
      </c>
      <c r="D7727" s="449" t="s">
        <v>71</v>
      </c>
      <c r="E7727" s="451">
        <v>0.49080000000000001</v>
      </c>
    </row>
    <row r="7728" spans="1:5" x14ac:dyDescent="0.25">
      <c r="A7728" s="439"/>
      <c r="B7728" s="449">
        <v>94201</v>
      </c>
      <c r="C7728" s="439" t="s">
        <v>1238</v>
      </c>
      <c r="D7728" s="449" t="s">
        <v>71</v>
      </c>
      <c r="E7728" s="451">
        <v>0.16619999999999999</v>
      </c>
    </row>
    <row r="7729" spans="1:5" x14ac:dyDescent="0.25">
      <c r="A7729" s="439"/>
      <c r="B7729" s="449">
        <v>94204</v>
      </c>
      <c r="C7729" s="439" t="s">
        <v>1239</v>
      </c>
      <c r="D7729" s="449" t="s">
        <v>71</v>
      </c>
      <c r="E7729" s="451">
        <v>0.21709999999999999</v>
      </c>
    </row>
    <row r="7730" spans="1:5" x14ac:dyDescent="0.25">
      <c r="A7730" s="439"/>
      <c r="B7730" s="449">
        <v>94447</v>
      </c>
      <c r="C7730" s="439" t="s">
        <v>1249</v>
      </c>
      <c r="D7730" s="449" t="s">
        <v>71</v>
      </c>
      <c r="E7730" s="451">
        <v>0.16619999999999999</v>
      </c>
    </row>
    <row r="7731" spans="1:5" x14ac:dyDescent="0.25">
      <c r="A7731" s="439"/>
      <c r="B7731" s="449">
        <v>94448</v>
      </c>
      <c r="C7731" s="439" t="s">
        <v>1250</v>
      </c>
      <c r="D7731" s="449" t="s">
        <v>71</v>
      </c>
      <c r="E7731" s="451">
        <v>0.21709999999999999</v>
      </c>
    </row>
    <row r="7732" spans="1:5" x14ac:dyDescent="0.25">
      <c r="A7732" s="439"/>
      <c r="B7732" s="449">
        <v>94445</v>
      </c>
      <c r="C7732" s="439" t="s">
        <v>1247</v>
      </c>
      <c r="D7732" s="449" t="s">
        <v>71</v>
      </c>
      <c r="E7732" s="451">
        <v>0.16619999999999999</v>
      </c>
    </row>
    <row r="7733" spans="1:5" x14ac:dyDescent="0.25">
      <c r="A7733" s="439"/>
      <c r="B7733" s="449">
        <v>94446</v>
      </c>
      <c r="C7733" s="439" t="s">
        <v>1248</v>
      </c>
      <c r="D7733" s="449" t="s">
        <v>71</v>
      </c>
      <c r="E7733" s="451">
        <v>0.21709999999999999</v>
      </c>
    </row>
    <row r="7734" spans="1:5" x14ac:dyDescent="0.25">
      <c r="A7734" s="439"/>
      <c r="B7734" s="449">
        <v>94440</v>
      </c>
      <c r="C7734" s="439" t="s">
        <v>1243</v>
      </c>
      <c r="D7734" s="449" t="s">
        <v>71</v>
      </c>
      <c r="E7734" s="451">
        <v>0.1472</v>
      </c>
    </row>
    <row r="7735" spans="1:5" x14ac:dyDescent="0.25">
      <c r="A7735" s="439"/>
      <c r="B7735" s="449">
        <v>94441</v>
      </c>
      <c r="C7735" s="439" t="s">
        <v>1244</v>
      </c>
      <c r="D7735" s="449" t="s">
        <v>71</v>
      </c>
      <c r="E7735" s="451">
        <v>0.1905</v>
      </c>
    </row>
    <row r="7736" spans="1:5" x14ac:dyDescent="0.25">
      <c r="A7736" s="439"/>
      <c r="B7736" s="449">
        <v>94195</v>
      </c>
      <c r="C7736" s="439" t="s">
        <v>1236</v>
      </c>
      <c r="D7736" s="449" t="s">
        <v>71</v>
      </c>
      <c r="E7736" s="451">
        <v>0.1472</v>
      </c>
    </row>
    <row r="7737" spans="1:5" x14ac:dyDescent="0.25">
      <c r="A7737" s="439"/>
      <c r="B7737" s="449">
        <v>94198</v>
      </c>
      <c r="C7737" s="439" t="s">
        <v>1237</v>
      </c>
      <c r="D7737" s="449" t="s">
        <v>71</v>
      </c>
      <c r="E7737" s="451">
        <v>0.1905</v>
      </c>
    </row>
    <row r="7738" spans="1:5" x14ac:dyDescent="0.25">
      <c r="A7738" s="439"/>
      <c r="B7738" s="449">
        <v>94442</v>
      </c>
      <c r="C7738" s="439" t="s">
        <v>1245</v>
      </c>
      <c r="D7738" s="449" t="s">
        <v>71</v>
      </c>
      <c r="E7738" s="451">
        <v>0.1472</v>
      </c>
    </row>
    <row r="7739" spans="1:5" x14ac:dyDescent="0.25">
      <c r="A7739" s="439"/>
      <c r="B7739" s="449">
        <v>94443</v>
      </c>
      <c r="C7739" s="439" t="s">
        <v>1246</v>
      </c>
      <c r="D7739" s="449" t="s">
        <v>71</v>
      </c>
      <c r="E7739" s="451">
        <v>0.1905</v>
      </c>
    </row>
    <row r="7740" spans="1:5" x14ac:dyDescent="0.25">
      <c r="A7740" s="439"/>
      <c r="B7740" s="449">
        <v>94213</v>
      </c>
      <c r="C7740" s="439" t="s">
        <v>1254</v>
      </c>
      <c r="D7740" s="449" t="s">
        <v>71</v>
      </c>
      <c r="E7740" s="451">
        <v>8.1799999999999998E-2</v>
      </c>
    </row>
    <row r="7741" spans="1:5" x14ac:dyDescent="0.25">
      <c r="A7741" s="439"/>
      <c r="B7741" s="449">
        <v>94189</v>
      </c>
      <c r="C7741" s="439" t="s">
        <v>1234</v>
      </c>
      <c r="D7741" s="449" t="s">
        <v>71</v>
      </c>
      <c r="E7741" s="451">
        <v>0.11269999999999999</v>
      </c>
    </row>
    <row r="7742" spans="1:5" x14ac:dyDescent="0.25">
      <c r="A7742" s="439"/>
      <c r="B7742" s="449">
        <v>94192</v>
      </c>
      <c r="C7742" s="439" t="s">
        <v>1235</v>
      </c>
      <c r="D7742" s="449" t="s">
        <v>71</v>
      </c>
      <c r="E7742" s="451">
        <v>0.15690000000000001</v>
      </c>
    </row>
    <row r="7743" spans="1:5" x14ac:dyDescent="0.25">
      <c r="A7743" s="439"/>
      <c r="B7743" s="449">
        <v>94444</v>
      </c>
      <c r="C7743" s="439" t="s">
        <v>1271</v>
      </c>
      <c r="D7743" s="449" t="s">
        <v>71</v>
      </c>
      <c r="E7743" s="451">
        <v>1.6799999999999999E-2</v>
      </c>
    </row>
    <row r="7744" spans="1:5" x14ac:dyDescent="0.25">
      <c r="A7744" s="439"/>
      <c r="B7744" s="449">
        <v>94218</v>
      </c>
      <c r="C7744" s="439" t="s">
        <v>1253</v>
      </c>
      <c r="D7744" s="449" t="s">
        <v>71</v>
      </c>
      <c r="E7744" s="451">
        <v>6.1100000000000002E-2</v>
      </c>
    </row>
    <row r="7745" spans="1:5" x14ac:dyDescent="0.25">
      <c r="A7745" s="439"/>
      <c r="B7745" s="449">
        <v>94216</v>
      </c>
      <c r="C7745" s="439" t="s">
        <v>1255</v>
      </c>
      <c r="D7745" s="449" t="s">
        <v>71</v>
      </c>
      <c r="E7745" s="451">
        <v>1.8200000000000001E-2</v>
      </c>
    </row>
    <row r="7746" spans="1:5" x14ac:dyDescent="0.25">
      <c r="A7746" s="439"/>
      <c r="B7746" s="449">
        <v>94449</v>
      </c>
      <c r="C7746" s="439" t="s">
        <v>1270</v>
      </c>
      <c r="D7746" s="449" t="s">
        <v>71</v>
      </c>
      <c r="E7746" s="451">
        <v>8.6499999999999994E-2</v>
      </c>
    </row>
    <row r="7747" spans="1:5" x14ac:dyDescent="0.25">
      <c r="A7747" s="439"/>
      <c r="B7747" s="449">
        <v>94210</v>
      </c>
      <c r="C7747" s="439" t="s">
        <v>1252</v>
      </c>
      <c r="D7747" s="449" t="s">
        <v>71</v>
      </c>
      <c r="E7747" s="451">
        <v>0.15340000000000001</v>
      </c>
    </row>
    <row r="7748" spans="1:5" x14ac:dyDescent="0.25">
      <c r="A7748" s="439"/>
      <c r="B7748" s="449">
        <v>94207</v>
      </c>
      <c r="C7748" s="439" t="s">
        <v>1251</v>
      </c>
      <c r="D7748" s="449" t="s">
        <v>71</v>
      </c>
      <c r="E7748" s="451">
        <v>0.1477</v>
      </c>
    </row>
    <row r="7749" spans="1:5" x14ac:dyDescent="0.25">
      <c r="A7749" s="439"/>
      <c r="B7749" s="449">
        <v>102109</v>
      </c>
      <c r="C7749" s="439" t="s">
        <v>2312</v>
      </c>
      <c r="D7749" s="449" t="s">
        <v>60</v>
      </c>
      <c r="E7749" s="451">
        <v>0.43080000000000002</v>
      </c>
    </row>
    <row r="7750" spans="1:5" x14ac:dyDescent="0.25">
      <c r="A7750" s="439"/>
      <c r="B7750" s="449">
        <v>102110</v>
      </c>
      <c r="C7750" s="439" t="s">
        <v>2313</v>
      </c>
      <c r="D7750" s="449" t="s">
        <v>60</v>
      </c>
      <c r="E7750" s="451">
        <v>0.1479</v>
      </c>
    </row>
    <row r="7751" spans="1:5" x14ac:dyDescent="0.25">
      <c r="A7751" s="439"/>
      <c r="B7751" s="449">
        <v>103656</v>
      </c>
      <c r="C7751" s="439" t="s">
        <v>2316</v>
      </c>
      <c r="D7751" s="449" t="s">
        <v>60</v>
      </c>
      <c r="E7751" s="451">
        <v>6.0000000000000001E-3</v>
      </c>
    </row>
    <row r="7752" spans="1:5" x14ac:dyDescent="0.25">
      <c r="A7752" s="439"/>
      <c r="B7752" s="449">
        <v>102105</v>
      </c>
      <c r="C7752" s="439" t="s">
        <v>2308</v>
      </c>
      <c r="D7752" s="449" t="s">
        <v>60</v>
      </c>
      <c r="E7752" s="451">
        <v>2.63E-2</v>
      </c>
    </row>
    <row r="7753" spans="1:5" x14ac:dyDescent="0.25">
      <c r="A7753" s="439"/>
      <c r="B7753" s="449">
        <v>102106</v>
      </c>
      <c r="C7753" s="439" t="s">
        <v>2309</v>
      </c>
      <c r="D7753" s="449" t="s">
        <v>60</v>
      </c>
      <c r="E7753" s="451">
        <v>2.1299999999999999E-2</v>
      </c>
    </row>
    <row r="7754" spans="1:5" x14ac:dyDescent="0.25">
      <c r="A7754" s="439"/>
      <c r="B7754" s="449">
        <v>102107</v>
      </c>
      <c r="C7754" s="439" t="s">
        <v>2310</v>
      </c>
      <c r="D7754" s="449" t="s">
        <v>60</v>
      </c>
      <c r="E7754" s="451">
        <v>1.6199999999999999E-2</v>
      </c>
    </row>
    <row r="7755" spans="1:5" x14ac:dyDescent="0.25">
      <c r="A7755" s="439"/>
      <c r="B7755" s="449">
        <v>102102</v>
      </c>
      <c r="C7755" s="439" t="s">
        <v>2305</v>
      </c>
      <c r="D7755" s="449" t="s">
        <v>60</v>
      </c>
      <c r="E7755" s="451">
        <v>4.2900000000000001E-2</v>
      </c>
    </row>
    <row r="7756" spans="1:5" x14ac:dyDescent="0.25">
      <c r="A7756" s="439"/>
      <c r="B7756" s="449">
        <v>102108</v>
      </c>
      <c r="C7756" s="439" t="s">
        <v>2311</v>
      </c>
      <c r="D7756" s="449" t="s">
        <v>60</v>
      </c>
      <c r="E7756" s="451">
        <v>1.43E-2</v>
      </c>
    </row>
    <row r="7757" spans="1:5" x14ac:dyDescent="0.25">
      <c r="A7757" s="439"/>
      <c r="B7757" s="449">
        <v>102103</v>
      </c>
      <c r="C7757" s="439" t="s">
        <v>2306</v>
      </c>
      <c r="D7757" s="449" t="s">
        <v>60</v>
      </c>
      <c r="E7757" s="451">
        <v>3.9199999999999999E-2</v>
      </c>
    </row>
    <row r="7758" spans="1:5" x14ac:dyDescent="0.25">
      <c r="A7758" s="439"/>
      <c r="B7758" s="449">
        <v>103654</v>
      </c>
      <c r="C7758" s="439" t="s">
        <v>2314</v>
      </c>
      <c r="D7758" s="449" t="s">
        <v>60</v>
      </c>
      <c r="E7758" s="451">
        <v>8.6E-3</v>
      </c>
    </row>
    <row r="7759" spans="1:5" x14ac:dyDescent="0.25">
      <c r="A7759" s="439"/>
      <c r="B7759" s="449">
        <v>102104</v>
      </c>
      <c r="C7759" s="439" t="s">
        <v>2307</v>
      </c>
      <c r="D7759" s="449" t="s">
        <v>60</v>
      </c>
      <c r="E7759" s="451">
        <v>3.1399999999999997E-2</v>
      </c>
    </row>
    <row r="7760" spans="1:5" x14ac:dyDescent="0.25">
      <c r="A7760" s="439"/>
      <c r="B7760" s="449">
        <v>103655</v>
      </c>
      <c r="C7760" s="439" t="s">
        <v>2315</v>
      </c>
      <c r="D7760" s="449" t="s">
        <v>60</v>
      </c>
      <c r="E7760" s="451">
        <v>7.3000000000000001E-3</v>
      </c>
    </row>
    <row r="7761" spans="1:5" x14ac:dyDescent="0.25">
      <c r="A7761" s="439"/>
      <c r="B7761" s="449">
        <v>100207</v>
      </c>
      <c r="C7761" s="439" t="s">
        <v>4719</v>
      </c>
      <c r="D7761" s="449" t="s">
        <v>4717</v>
      </c>
      <c r="E7761" s="451">
        <v>0.44719999999999999</v>
      </c>
    </row>
    <row r="7762" spans="1:5" x14ac:dyDescent="0.25">
      <c r="A7762" s="439"/>
      <c r="B7762" s="449">
        <v>100211</v>
      </c>
      <c r="C7762" s="439" t="s">
        <v>4724</v>
      </c>
      <c r="D7762" s="449" t="s">
        <v>4721</v>
      </c>
      <c r="E7762" s="451">
        <v>1</v>
      </c>
    </row>
    <row r="7763" spans="1:5" x14ac:dyDescent="0.25">
      <c r="A7763" s="439"/>
      <c r="B7763" s="449">
        <v>100210</v>
      </c>
      <c r="C7763" s="439" t="s">
        <v>4723</v>
      </c>
      <c r="D7763" s="449" t="s">
        <v>4721</v>
      </c>
      <c r="E7763" s="451">
        <v>1</v>
      </c>
    </row>
    <row r="7764" spans="1:5" x14ac:dyDescent="0.25">
      <c r="A7764" s="439"/>
      <c r="B7764" s="449">
        <v>100221</v>
      </c>
      <c r="C7764" s="439" t="s">
        <v>4735</v>
      </c>
      <c r="D7764" s="449" t="s">
        <v>4734</v>
      </c>
      <c r="E7764" s="451">
        <v>1</v>
      </c>
    </row>
    <row r="7765" spans="1:5" x14ac:dyDescent="0.25">
      <c r="A7765" s="439"/>
      <c r="B7765" s="449">
        <v>100203</v>
      </c>
      <c r="C7765" s="439" t="s">
        <v>4714</v>
      </c>
      <c r="D7765" s="449" t="s">
        <v>4706</v>
      </c>
      <c r="E7765" s="451">
        <v>1</v>
      </c>
    </row>
    <row r="7766" spans="1:5" x14ac:dyDescent="0.25">
      <c r="A7766" s="439"/>
      <c r="B7766" s="449">
        <v>100202</v>
      </c>
      <c r="C7766" s="439" t="s">
        <v>4713</v>
      </c>
      <c r="D7766" s="449" t="s">
        <v>4706</v>
      </c>
      <c r="E7766" s="451">
        <v>1</v>
      </c>
    </row>
    <row r="7767" spans="1:5" x14ac:dyDescent="0.25">
      <c r="A7767" s="439"/>
      <c r="B7767" s="449">
        <v>100201</v>
      </c>
      <c r="C7767" s="439" t="s">
        <v>4712</v>
      </c>
      <c r="D7767" s="449" t="s">
        <v>4706</v>
      </c>
      <c r="E7767" s="451">
        <v>1</v>
      </c>
    </row>
    <row r="7768" spans="1:5" x14ac:dyDescent="0.25">
      <c r="A7768" s="439"/>
      <c r="B7768" s="449">
        <v>100216</v>
      </c>
      <c r="C7768" s="439" t="s">
        <v>4729</v>
      </c>
      <c r="D7768" s="449" t="s">
        <v>4721</v>
      </c>
      <c r="E7768" s="451">
        <v>1</v>
      </c>
    </row>
    <row r="7769" spans="1:5" x14ac:dyDescent="0.25">
      <c r="A7769" s="439"/>
      <c r="B7769" s="449">
        <v>100215</v>
      </c>
      <c r="C7769" s="439" t="s">
        <v>4728</v>
      </c>
      <c r="D7769" s="449" t="s">
        <v>4721</v>
      </c>
      <c r="E7769" s="451">
        <v>1</v>
      </c>
    </row>
    <row r="7770" spans="1:5" x14ac:dyDescent="0.25">
      <c r="A7770" s="439"/>
      <c r="B7770" s="449">
        <v>100214</v>
      </c>
      <c r="C7770" s="439" t="s">
        <v>4727</v>
      </c>
      <c r="D7770" s="449" t="s">
        <v>4721</v>
      </c>
      <c r="E7770" s="451">
        <v>1</v>
      </c>
    </row>
    <row r="7771" spans="1:5" x14ac:dyDescent="0.25">
      <c r="A7771" s="439"/>
      <c r="B7771" s="449">
        <v>100223</v>
      </c>
      <c r="C7771" s="439" t="s">
        <v>4737</v>
      </c>
      <c r="D7771" s="449" t="s">
        <v>4734</v>
      </c>
      <c r="E7771" s="451">
        <v>1</v>
      </c>
    </row>
    <row r="7772" spans="1:5" x14ac:dyDescent="0.25">
      <c r="A7772" s="439"/>
      <c r="B7772" s="449">
        <v>100280</v>
      </c>
      <c r="C7772" s="439" t="s">
        <v>4796</v>
      </c>
      <c r="D7772" s="449" t="s">
        <v>4721</v>
      </c>
      <c r="E7772" s="451">
        <v>1</v>
      </c>
    </row>
    <row r="7773" spans="1:5" x14ac:dyDescent="0.25">
      <c r="A7773" s="439"/>
      <c r="B7773" s="449">
        <v>100270</v>
      </c>
      <c r="C7773" s="439" t="s">
        <v>4786</v>
      </c>
      <c r="D7773" s="449" t="s">
        <v>4721</v>
      </c>
      <c r="E7773" s="451">
        <v>1</v>
      </c>
    </row>
    <row r="7774" spans="1:5" x14ac:dyDescent="0.25">
      <c r="A7774" s="439"/>
      <c r="B7774" s="449">
        <v>100286</v>
      </c>
      <c r="C7774" s="439" t="s">
        <v>4802</v>
      </c>
      <c r="D7774" s="449" t="s">
        <v>4752</v>
      </c>
      <c r="E7774" s="451">
        <v>1</v>
      </c>
    </row>
    <row r="7775" spans="1:5" x14ac:dyDescent="0.25">
      <c r="A7775" s="439"/>
      <c r="B7775" s="449">
        <v>100213</v>
      </c>
      <c r="C7775" s="439" t="s">
        <v>4726</v>
      </c>
      <c r="D7775" s="449" t="s">
        <v>4721</v>
      </c>
      <c r="E7775" s="451">
        <v>1</v>
      </c>
    </row>
    <row r="7776" spans="1:5" x14ac:dyDescent="0.25">
      <c r="A7776" s="439"/>
      <c r="B7776" s="449">
        <v>100212</v>
      </c>
      <c r="C7776" s="439" t="s">
        <v>4725</v>
      </c>
      <c r="D7776" s="449" t="s">
        <v>4721</v>
      </c>
      <c r="E7776" s="451">
        <v>1</v>
      </c>
    </row>
    <row r="7777" spans="1:5" x14ac:dyDescent="0.25">
      <c r="A7777" s="439"/>
      <c r="B7777" s="449">
        <v>100222</v>
      </c>
      <c r="C7777" s="439" t="s">
        <v>4736</v>
      </c>
      <c r="D7777" s="449" t="s">
        <v>4734</v>
      </c>
      <c r="E7777" s="451">
        <v>1</v>
      </c>
    </row>
    <row r="7778" spans="1:5" x14ac:dyDescent="0.25">
      <c r="A7778" s="439"/>
      <c r="B7778" s="449">
        <v>100226</v>
      </c>
      <c r="C7778" s="439" t="s">
        <v>4741</v>
      </c>
      <c r="D7778" s="449" t="s">
        <v>4740</v>
      </c>
      <c r="E7778" s="451">
        <v>1</v>
      </c>
    </row>
    <row r="7779" spans="1:5" x14ac:dyDescent="0.25">
      <c r="A7779" s="439"/>
      <c r="B7779" s="449">
        <v>100200</v>
      </c>
      <c r="C7779" s="439" t="s">
        <v>4711</v>
      </c>
      <c r="D7779" s="449" t="s">
        <v>4706</v>
      </c>
      <c r="E7779" s="451">
        <v>1</v>
      </c>
    </row>
    <row r="7780" spans="1:5" x14ac:dyDescent="0.25">
      <c r="A7780" s="439"/>
      <c r="B7780" s="449">
        <v>100199</v>
      </c>
      <c r="C7780" s="439" t="s">
        <v>4710</v>
      </c>
      <c r="D7780" s="449" t="s">
        <v>4706</v>
      </c>
      <c r="E7780" s="451">
        <v>1</v>
      </c>
    </row>
    <row r="7781" spans="1:5" x14ac:dyDescent="0.25">
      <c r="A7781" s="439"/>
      <c r="B7781" s="449">
        <v>100198</v>
      </c>
      <c r="C7781" s="439" t="s">
        <v>4709</v>
      </c>
      <c r="D7781" s="449" t="s">
        <v>4706</v>
      </c>
      <c r="E7781" s="451">
        <v>1</v>
      </c>
    </row>
    <row r="7782" spans="1:5" x14ac:dyDescent="0.25">
      <c r="A7782" s="439"/>
      <c r="B7782" s="449">
        <v>100283</v>
      </c>
      <c r="C7782" s="439" t="s">
        <v>4799</v>
      </c>
      <c r="D7782" s="449" t="s">
        <v>4734</v>
      </c>
      <c r="E7782" s="451">
        <v>1</v>
      </c>
    </row>
    <row r="7783" spans="1:5" x14ac:dyDescent="0.25">
      <c r="A7783" s="439"/>
      <c r="B7783" s="449">
        <v>100227</v>
      </c>
      <c r="C7783" s="439" t="s">
        <v>4742</v>
      </c>
      <c r="D7783" s="449" t="s">
        <v>4740</v>
      </c>
      <c r="E7783" s="451">
        <v>1</v>
      </c>
    </row>
    <row r="7784" spans="1:5" x14ac:dyDescent="0.25">
      <c r="A7784" s="439"/>
      <c r="B7784" s="449">
        <v>100205</v>
      </c>
      <c r="C7784" s="439" t="s">
        <v>4716</v>
      </c>
      <c r="D7784" s="449" t="s">
        <v>4717</v>
      </c>
      <c r="E7784" s="451">
        <v>1</v>
      </c>
    </row>
    <row r="7785" spans="1:5" x14ac:dyDescent="0.25">
      <c r="A7785" s="439"/>
      <c r="B7785" s="449">
        <v>100206</v>
      </c>
      <c r="C7785" s="439" t="s">
        <v>4718</v>
      </c>
      <c r="D7785" s="449" t="s">
        <v>4717</v>
      </c>
      <c r="E7785" s="451">
        <v>1</v>
      </c>
    </row>
    <row r="7786" spans="1:5" x14ac:dyDescent="0.25">
      <c r="A7786" s="439"/>
      <c r="B7786" s="449">
        <v>100281</v>
      </c>
      <c r="C7786" s="439" t="s">
        <v>4797</v>
      </c>
      <c r="D7786" s="449" t="s">
        <v>4721</v>
      </c>
      <c r="E7786" s="451">
        <v>0.35020000000000001</v>
      </c>
    </row>
    <row r="7787" spans="1:5" x14ac:dyDescent="0.25">
      <c r="A7787" s="439"/>
      <c r="B7787" s="449">
        <v>100219</v>
      </c>
      <c r="C7787" s="439" t="s">
        <v>4732</v>
      </c>
      <c r="D7787" s="449" t="s">
        <v>4721</v>
      </c>
      <c r="E7787" s="451">
        <v>0.33929999999999999</v>
      </c>
    </row>
    <row r="7788" spans="1:5" x14ac:dyDescent="0.25">
      <c r="A7788" s="439"/>
      <c r="B7788" s="449">
        <v>100218</v>
      </c>
      <c r="C7788" s="439" t="s">
        <v>4731</v>
      </c>
      <c r="D7788" s="449" t="s">
        <v>4721</v>
      </c>
      <c r="E7788" s="451">
        <v>0.3478</v>
      </c>
    </row>
    <row r="7789" spans="1:5" x14ac:dyDescent="0.25">
      <c r="A7789" s="439"/>
      <c r="B7789" s="449">
        <v>100217</v>
      </c>
      <c r="C7789" s="439" t="s">
        <v>4730</v>
      </c>
      <c r="D7789" s="449" t="s">
        <v>4721</v>
      </c>
      <c r="E7789" s="451">
        <v>0.35039999999999999</v>
      </c>
    </row>
    <row r="7790" spans="1:5" x14ac:dyDescent="0.25">
      <c r="A7790" s="439"/>
      <c r="B7790" s="449">
        <v>100224</v>
      </c>
      <c r="C7790" s="439" t="s">
        <v>4738</v>
      </c>
      <c r="D7790" s="449" t="s">
        <v>4734</v>
      </c>
      <c r="E7790" s="451">
        <v>0.35039999999999999</v>
      </c>
    </row>
    <row r="7791" spans="1:5" x14ac:dyDescent="0.25">
      <c r="A7791" s="439"/>
      <c r="B7791" s="449">
        <v>100228</v>
      </c>
      <c r="C7791" s="439" t="s">
        <v>4743</v>
      </c>
      <c r="D7791" s="449" t="s">
        <v>4740</v>
      </c>
      <c r="E7791" s="451">
        <v>0.33329999999999999</v>
      </c>
    </row>
    <row r="7792" spans="1:5" x14ac:dyDescent="0.25">
      <c r="A7792" s="439"/>
      <c r="B7792" s="449">
        <v>100204</v>
      </c>
      <c r="C7792" s="439" t="s">
        <v>4715</v>
      </c>
      <c r="D7792" s="449" t="s">
        <v>4706</v>
      </c>
      <c r="E7792" s="451">
        <v>0.30769999999999997</v>
      </c>
    </row>
    <row r="7793" spans="1:5" x14ac:dyDescent="0.25">
      <c r="A7793" s="439"/>
      <c r="B7793" s="449">
        <v>100284</v>
      </c>
      <c r="C7793" s="439" t="s">
        <v>4800</v>
      </c>
      <c r="D7793" s="449" t="s">
        <v>4734</v>
      </c>
      <c r="E7793" s="451">
        <v>0.35399999999999998</v>
      </c>
    </row>
    <row r="7794" spans="1:5" x14ac:dyDescent="0.25">
      <c r="A7794" s="439"/>
      <c r="B7794" s="449">
        <v>100277</v>
      </c>
      <c r="C7794" s="439" t="s">
        <v>4793</v>
      </c>
      <c r="D7794" s="449" t="s">
        <v>4734</v>
      </c>
      <c r="E7794" s="451">
        <v>0.35170000000000001</v>
      </c>
    </row>
    <row r="7795" spans="1:5" x14ac:dyDescent="0.25">
      <c r="A7795" s="439"/>
      <c r="B7795" s="449">
        <v>100278</v>
      </c>
      <c r="C7795" s="439" t="s">
        <v>4794</v>
      </c>
      <c r="D7795" s="449" t="s">
        <v>4721</v>
      </c>
      <c r="E7795" s="451">
        <v>1</v>
      </c>
    </row>
    <row r="7796" spans="1:5" x14ac:dyDescent="0.25">
      <c r="A7796" s="439"/>
      <c r="B7796" s="449">
        <v>100268</v>
      </c>
      <c r="C7796" s="439" t="s">
        <v>4784</v>
      </c>
      <c r="D7796" s="449" t="s">
        <v>4721</v>
      </c>
      <c r="E7796" s="451">
        <v>1</v>
      </c>
    </row>
    <row r="7797" spans="1:5" x14ac:dyDescent="0.25">
      <c r="A7797" s="439"/>
      <c r="B7797" s="449">
        <v>100285</v>
      </c>
      <c r="C7797" s="439" t="s">
        <v>4801</v>
      </c>
      <c r="D7797" s="449" t="s">
        <v>4752</v>
      </c>
      <c r="E7797" s="451">
        <v>1</v>
      </c>
    </row>
    <row r="7798" spans="1:5" x14ac:dyDescent="0.25">
      <c r="A7798" s="439"/>
      <c r="B7798" s="449">
        <v>100209</v>
      </c>
      <c r="C7798" s="439" t="s">
        <v>4722</v>
      </c>
      <c r="D7798" s="449" t="s">
        <v>4721</v>
      </c>
      <c r="E7798" s="451">
        <v>1</v>
      </c>
    </row>
    <row r="7799" spans="1:5" x14ac:dyDescent="0.25">
      <c r="A7799" s="439"/>
      <c r="B7799" s="449">
        <v>100208</v>
      </c>
      <c r="C7799" s="439" t="s">
        <v>4720</v>
      </c>
      <c r="D7799" s="449" t="s">
        <v>4721</v>
      </c>
      <c r="E7799" s="451">
        <v>1</v>
      </c>
    </row>
    <row r="7800" spans="1:5" x14ac:dyDescent="0.25">
      <c r="A7800" s="439"/>
      <c r="B7800" s="449">
        <v>100256</v>
      </c>
      <c r="C7800" s="439" t="s">
        <v>4772</v>
      </c>
      <c r="D7800" s="449" t="s">
        <v>4752</v>
      </c>
      <c r="E7800" s="451">
        <v>1</v>
      </c>
    </row>
    <row r="7801" spans="1:5" x14ac:dyDescent="0.25">
      <c r="A7801" s="439"/>
      <c r="B7801" s="449">
        <v>100220</v>
      </c>
      <c r="C7801" s="439" t="s">
        <v>4733</v>
      </c>
      <c r="D7801" s="449" t="s">
        <v>4734</v>
      </c>
      <c r="E7801" s="451">
        <v>1</v>
      </c>
    </row>
    <row r="7802" spans="1:5" x14ac:dyDescent="0.25">
      <c r="A7802" s="439"/>
      <c r="B7802" s="449">
        <v>100287</v>
      </c>
      <c r="C7802" s="439" t="s">
        <v>4803</v>
      </c>
      <c r="D7802" s="449" t="s">
        <v>4752</v>
      </c>
      <c r="E7802" s="451">
        <v>1</v>
      </c>
    </row>
    <row r="7803" spans="1:5" x14ac:dyDescent="0.25">
      <c r="A7803" s="439"/>
      <c r="B7803" s="449">
        <v>100274</v>
      </c>
      <c r="C7803" s="439" t="s">
        <v>4790</v>
      </c>
      <c r="D7803" s="449" t="s">
        <v>4734</v>
      </c>
      <c r="E7803" s="451">
        <v>1</v>
      </c>
    </row>
    <row r="7804" spans="1:5" x14ac:dyDescent="0.25">
      <c r="B7804">
        <v>100264</v>
      </c>
      <c r="C7804" t="s">
        <v>4780</v>
      </c>
      <c r="D7804" t="s">
        <v>4734</v>
      </c>
      <c r="E7804" s="451">
        <v>1</v>
      </c>
    </row>
    <row r="7805" spans="1:5" x14ac:dyDescent="0.25">
      <c r="B7805">
        <v>100225</v>
      </c>
      <c r="C7805" t="s">
        <v>4739</v>
      </c>
      <c r="D7805" t="s">
        <v>4740</v>
      </c>
      <c r="E7805" s="451">
        <v>1</v>
      </c>
    </row>
    <row r="7806" spans="1:5" x14ac:dyDescent="0.25">
      <c r="B7806">
        <v>100266</v>
      </c>
      <c r="C7806" t="s">
        <v>4782</v>
      </c>
      <c r="D7806" t="s">
        <v>4721</v>
      </c>
      <c r="E7806" s="451">
        <v>1</v>
      </c>
    </row>
    <row r="7807" spans="1:5" x14ac:dyDescent="0.25">
      <c r="B7807">
        <v>100257</v>
      </c>
      <c r="C7807" t="s">
        <v>4773</v>
      </c>
      <c r="D7807" t="s">
        <v>4752</v>
      </c>
      <c r="E7807" s="451">
        <v>1</v>
      </c>
    </row>
    <row r="7808" spans="1:5" x14ac:dyDescent="0.25">
      <c r="B7808">
        <v>100197</v>
      </c>
      <c r="C7808" t="s">
        <v>4708</v>
      </c>
      <c r="D7808" t="s">
        <v>4706</v>
      </c>
      <c r="E7808" s="451">
        <v>1</v>
      </c>
    </row>
    <row r="7809" spans="2:5" x14ac:dyDescent="0.25">
      <c r="B7809">
        <v>100196</v>
      </c>
      <c r="C7809" t="s">
        <v>4707</v>
      </c>
      <c r="D7809" t="s">
        <v>4706</v>
      </c>
      <c r="E7809" s="451">
        <v>1</v>
      </c>
    </row>
    <row r="7810" spans="2:5" x14ac:dyDescent="0.25">
      <c r="B7810">
        <v>100195</v>
      </c>
      <c r="C7810" t="s">
        <v>4705</v>
      </c>
      <c r="D7810" t="s">
        <v>4706</v>
      </c>
      <c r="E7810" s="451">
        <v>1</v>
      </c>
    </row>
    <row r="7811" spans="2:5" x14ac:dyDescent="0.25">
      <c r="B7811">
        <v>100273</v>
      </c>
      <c r="C7811" t="s">
        <v>4789</v>
      </c>
      <c r="D7811" t="s">
        <v>4706</v>
      </c>
      <c r="E7811" s="451">
        <v>1</v>
      </c>
    </row>
    <row r="7812" spans="2:5" x14ac:dyDescent="0.25">
      <c r="B7812">
        <v>100282</v>
      </c>
      <c r="C7812" t="s">
        <v>4798</v>
      </c>
      <c r="D7812" t="s">
        <v>4734</v>
      </c>
      <c r="E7812" s="451">
        <v>1</v>
      </c>
    </row>
    <row r="7813" spans="2:5" x14ac:dyDescent="0.25">
      <c r="B7813">
        <v>100276</v>
      </c>
      <c r="C7813" t="s">
        <v>4792</v>
      </c>
      <c r="D7813" t="s">
        <v>4734</v>
      </c>
      <c r="E7813" s="451">
        <v>1</v>
      </c>
    </row>
    <row r="7814" spans="2:5" x14ac:dyDescent="0.25">
      <c r="B7814">
        <v>100275</v>
      </c>
      <c r="C7814" t="s">
        <v>4791</v>
      </c>
      <c r="D7814" t="s">
        <v>4734</v>
      </c>
      <c r="E7814" s="451">
        <v>1</v>
      </c>
    </row>
    <row r="7815" spans="2:5" x14ac:dyDescent="0.25">
      <c r="B7815">
        <v>100254</v>
      </c>
      <c r="C7815" t="s">
        <v>4770</v>
      </c>
      <c r="D7815" t="s">
        <v>4752</v>
      </c>
      <c r="E7815" s="451">
        <v>1</v>
      </c>
    </row>
    <row r="7816" spans="2:5" x14ac:dyDescent="0.25">
      <c r="B7816">
        <v>100250</v>
      </c>
      <c r="C7816" t="s">
        <v>4766</v>
      </c>
      <c r="D7816" t="s">
        <v>4752</v>
      </c>
      <c r="E7816" s="451">
        <v>1</v>
      </c>
    </row>
    <row r="7817" spans="2:5" x14ac:dyDescent="0.25">
      <c r="B7817">
        <v>100251</v>
      </c>
      <c r="C7817" t="s">
        <v>4767</v>
      </c>
      <c r="D7817" t="s">
        <v>4752</v>
      </c>
      <c r="E7817" s="451">
        <v>1</v>
      </c>
    </row>
    <row r="7818" spans="2:5" x14ac:dyDescent="0.25">
      <c r="B7818">
        <v>100252</v>
      </c>
      <c r="C7818" t="s">
        <v>4768</v>
      </c>
      <c r="D7818" t="s">
        <v>4752</v>
      </c>
      <c r="E7818" s="451">
        <v>1</v>
      </c>
    </row>
    <row r="7819" spans="2:5" x14ac:dyDescent="0.25">
      <c r="B7819">
        <v>100253</v>
      </c>
      <c r="C7819" t="s">
        <v>4769</v>
      </c>
      <c r="D7819" t="s">
        <v>4752</v>
      </c>
      <c r="E7819" s="451">
        <v>1</v>
      </c>
    </row>
    <row r="7820" spans="2:5" x14ac:dyDescent="0.25">
      <c r="B7820">
        <v>100249</v>
      </c>
      <c r="C7820" t="s">
        <v>4765</v>
      </c>
      <c r="D7820" t="s">
        <v>4752</v>
      </c>
      <c r="E7820" s="451">
        <v>1</v>
      </c>
    </row>
    <row r="7821" spans="2:5" x14ac:dyDescent="0.25">
      <c r="B7821">
        <v>100244</v>
      </c>
      <c r="C7821" t="s">
        <v>4760</v>
      </c>
      <c r="D7821" t="s">
        <v>4752</v>
      </c>
      <c r="E7821" s="451">
        <v>1</v>
      </c>
    </row>
    <row r="7822" spans="2:5" x14ac:dyDescent="0.25">
      <c r="B7822">
        <v>100245</v>
      </c>
      <c r="C7822" t="s">
        <v>4761</v>
      </c>
      <c r="D7822" t="s">
        <v>4752</v>
      </c>
      <c r="E7822" s="451">
        <v>1</v>
      </c>
    </row>
    <row r="7823" spans="2:5" x14ac:dyDescent="0.25">
      <c r="B7823">
        <v>100243</v>
      </c>
      <c r="C7823" t="s">
        <v>4759</v>
      </c>
      <c r="D7823" t="s">
        <v>4752</v>
      </c>
      <c r="E7823" s="451">
        <v>1</v>
      </c>
    </row>
    <row r="7824" spans="2:5" x14ac:dyDescent="0.25">
      <c r="B7824">
        <v>100239</v>
      </c>
      <c r="C7824" t="s">
        <v>4755</v>
      </c>
      <c r="D7824" t="s">
        <v>4752</v>
      </c>
      <c r="E7824" s="451">
        <v>1</v>
      </c>
    </row>
    <row r="7825" spans="2:5" x14ac:dyDescent="0.25">
      <c r="B7825">
        <v>100238</v>
      </c>
      <c r="C7825" t="s">
        <v>4754</v>
      </c>
      <c r="D7825" t="s">
        <v>4752</v>
      </c>
      <c r="E7825" s="451">
        <v>1</v>
      </c>
    </row>
    <row r="7826" spans="2:5" x14ac:dyDescent="0.25">
      <c r="B7826">
        <v>100241</v>
      </c>
      <c r="C7826" t="s">
        <v>4757</v>
      </c>
      <c r="D7826" t="s">
        <v>4752</v>
      </c>
      <c r="E7826" s="451">
        <v>1</v>
      </c>
    </row>
    <row r="7827" spans="2:5" x14ac:dyDescent="0.25">
      <c r="B7827">
        <v>100242</v>
      </c>
      <c r="C7827" t="s">
        <v>4758</v>
      </c>
      <c r="D7827" t="s">
        <v>4752</v>
      </c>
      <c r="E7827" s="451">
        <v>1</v>
      </c>
    </row>
    <row r="7828" spans="2:5" x14ac:dyDescent="0.25">
      <c r="B7828">
        <v>100240</v>
      </c>
      <c r="C7828" t="s">
        <v>4756</v>
      </c>
      <c r="D7828" t="s">
        <v>4752</v>
      </c>
      <c r="E7828" s="451">
        <v>1</v>
      </c>
    </row>
    <row r="7829" spans="2:5" x14ac:dyDescent="0.25">
      <c r="B7829">
        <v>100237</v>
      </c>
      <c r="C7829" t="s">
        <v>4753</v>
      </c>
      <c r="D7829" t="s">
        <v>4752</v>
      </c>
      <c r="E7829" s="451">
        <v>1</v>
      </c>
    </row>
    <row r="7830" spans="2:5" x14ac:dyDescent="0.25">
      <c r="B7830">
        <v>100236</v>
      </c>
      <c r="C7830" t="s">
        <v>4751</v>
      </c>
      <c r="D7830" t="s">
        <v>4752</v>
      </c>
      <c r="E7830" s="451">
        <v>1</v>
      </c>
    </row>
    <row r="7831" spans="2:5" x14ac:dyDescent="0.25">
      <c r="B7831">
        <v>100248</v>
      </c>
      <c r="C7831" t="s">
        <v>4764</v>
      </c>
      <c r="D7831" t="s">
        <v>4752</v>
      </c>
      <c r="E7831" s="451">
        <v>1</v>
      </c>
    </row>
    <row r="7832" spans="2:5" x14ac:dyDescent="0.25">
      <c r="B7832">
        <v>100247</v>
      </c>
      <c r="C7832" t="s">
        <v>4763</v>
      </c>
      <c r="D7832" t="s">
        <v>4752</v>
      </c>
      <c r="E7832" s="451">
        <v>1</v>
      </c>
    </row>
    <row r="7833" spans="2:5" x14ac:dyDescent="0.25">
      <c r="B7833">
        <v>100246</v>
      </c>
      <c r="C7833" t="s">
        <v>4762</v>
      </c>
      <c r="D7833" t="s">
        <v>4752</v>
      </c>
      <c r="E7833" s="451">
        <v>1</v>
      </c>
    </row>
    <row r="7834" spans="2:5" x14ac:dyDescent="0.25">
      <c r="B7834">
        <v>100255</v>
      </c>
      <c r="C7834" t="s">
        <v>4771</v>
      </c>
      <c r="D7834" t="s">
        <v>4752</v>
      </c>
      <c r="E7834" s="451">
        <v>1</v>
      </c>
    </row>
    <row r="7835" spans="2:5" x14ac:dyDescent="0.25">
      <c r="B7835">
        <v>100263</v>
      </c>
      <c r="C7835" t="s">
        <v>4779</v>
      </c>
      <c r="D7835" t="s">
        <v>4706</v>
      </c>
      <c r="E7835" s="451">
        <v>1</v>
      </c>
    </row>
    <row r="7836" spans="2:5" x14ac:dyDescent="0.25">
      <c r="B7836">
        <v>100260</v>
      </c>
      <c r="C7836" t="s">
        <v>4776</v>
      </c>
      <c r="D7836" t="s">
        <v>4706</v>
      </c>
      <c r="E7836" s="451">
        <v>1</v>
      </c>
    </row>
    <row r="7837" spans="2:5" x14ac:dyDescent="0.25">
      <c r="B7837">
        <v>100261</v>
      </c>
      <c r="C7837" t="s">
        <v>4777</v>
      </c>
      <c r="D7837" t="s">
        <v>4706</v>
      </c>
      <c r="E7837" s="451">
        <v>1</v>
      </c>
    </row>
    <row r="7838" spans="2:5" x14ac:dyDescent="0.25">
      <c r="B7838">
        <v>100262</v>
      </c>
      <c r="C7838" t="s">
        <v>4778</v>
      </c>
      <c r="D7838" t="s">
        <v>4706</v>
      </c>
      <c r="E7838" s="451">
        <v>1</v>
      </c>
    </row>
    <row r="7839" spans="2:5" x14ac:dyDescent="0.25">
      <c r="B7839">
        <v>100271</v>
      </c>
      <c r="C7839" t="s">
        <v>4787</v>
      </c>
      <c r="D7839" t="s">
        <v>4734</v>
      </c>
      <c r="E7839" s="451">
        <v>1</v>
      </c>
    </row>
    <row r="7840" spans="2:5" x14ac:dyDescent="0.25">
      <c r="B7840">
        <v>100258</v>
      </c>
      <c r="C7840" t="s">
        <v>4774</v>
      </c>
      <c r="D7840" t="s">
        <v>4752</v>
      </c>
      <c r="E7840" s="451">
        <v>1</v>
      </c>
    </row>
    <row r="7841" spans="2:5" x14ac:dyDescent="0.25">
      <c r="B7841">
        <v>100259</v>
      </c>
      <c r="C7841" t="s">
        <v>4775</v>
      </c>
      <c r="D7841" t="s">
        <v>4752</v>
      </c>
      <c r="E7841" s="451">
        <v>1</v>
      </c>
    </row>
    <row r="7842" spans="2:5" x14ac:dyDescent="0.25">
      <c r="B7842">
        <v>100279</v>
      </c>
      <c r="C7842" t="s">
        <v>4795</v>
      </c>
      <c r="D7842" t="s">
        <v>60</v>
      </c>
      <c r="E7842" s="451">
        <v>1</v>
      </c>
    </row>
    <row r="7843" spans="2:5" x14ac:dyDescent="0.25">
      <c r="B7843">
        <v>100233</v>
      </c>
      <c r="C7843" t="s">
        <v>4748</v>
      </c>
      <c r="D7843" t="s">
        <v>60</v>
      </c>
      <c r="E7843" s="451">
        <v>1</v>
      </c>
    </row>
    <row r="7844" spans="2:5" x14ac:dyDescent="0.25">
      <c r="B7844">
        <v>100232</v>
      </c>
      <c r="C7844" t="s">
        <v>4747</v>
      </c>
      <c r="D7844" t="s">
        <v>60</v>
      </c>
      <c r="E7844" s="451">
        <v>1</v>
      </c>
    </row>
    <row r="7845" spans="2:5" x14ac:dyDescent="0.25">
      <c r="B7845">
        <v>100234</v>
      </c>
      <c r="C7845" t="s">
        <v>4749</v>
      </c>
      <c r="D7845" t="s">
        <v>71</v>
      </c>
      <c r="E7845" s="451">
        <v>1</v>
      </c>
    </row>
    <row r="7846" spans="2:5" x14ac:dyDescent="0.25">
      <c r="B7846">
        <v>100265</v>
      </c>
      <c r="C7846" t="s">
        <v>4781</v>
      </c>
      <c r="D7846" t="s">
        <v>71</v>
      </c>
      <c r="E7846" s="451">
        <v>1</v>
      </c>
    </row>
    <row r="7847" spans="2:5" x14ac:dyDescent="0.25">
      <c r="B7847">
        <v>100235</v>
      </c>
      <c r="C7847" t="s">
        <v>4750</v>
      </c>
      <c r="D7847" t="s">
        <v>94</v>
      </c>
      <c r="E7847" s="451">
        <v>1</v>
      </c>
    </row>
    <row r="7848" spans="2:5" x14ac:dyDescent="0.25">
      <c r="B7848">
        <v>100267</v>
      </c>
      <c r="C7848" t="s">
        <v>4783</v>
      </c>
      <c r="D7848" t="s">
        <v>60</v>
      </c>
      <c r="E7848" s="451">
        <v>1</v>
      </c>
    </row>
    <row r="7849" spans="2:5" x14ac:dyDescent="0.25">
      <c r="B7849">
        <v>100231</v>
      </c>
      <c r="C7849" t="s">
        <v>4746</v>
      </c>
      <c r="D7849" t="s">
        <v>81</v>
      </c>
      <c r="E7849" s="451">
        <v>1</v>
      </c>
    </row>
    <row r="7850" spans="2:5" x14ac:dyDescent="0.25">
      <c r="B7850">
        <v>100230</v>
      </c>
      <c r="C7850" t="s">
        <v>4745</v>
      </c>
      <c r="D7850" t="s">
        <v>81</v>
      </c>
      <c r="E7850" s="451">
        <v>1</v>
      </c>
    </row>
    <row r="7851" spans="2:5" x14ac:dyDescent="0.25">
      <c r="B7851">
        <v>100229</v>
      </c>
      <c r="C7851" t="s">
        <v>4744</v>
      </c>
      <c r="D7851" t="s">
        <v>81</v>
      </c>
      <c r="E7851" s="451">
        <v>1</v>
      </c>
    </row>
    <row r="7852" spans="2:5" x14ac:dyDescent="0.25">
      <c r="B7852">
        <v>100272</v>
      </c>
      <c r="C7852" t="s">
        <v>4788</v>
      </c>
      <c r="D7852" t="s">
        <v>71</v>
      </c>
      <c r="E7852" s="451">
        <v>1</v>
      </c>
    </row>
    <row r="7853" spans="2:5" x14ac:dyDescent="0.25">
      <c r="B7853">
        <v>100269</v>
      </c>
      <c r="C7853" t="s">
        <v>4785</v>
      </c>
      <c r="D7853" t="s">
        <v>60</v>
      </c>
      <c r="E7853" s="451">
        <v>1</v>
      </c>
    </row>
    <row r="7854" spans="2:5" x14ac:dyDescent="0.25">
      <c r="B7854">
        <v>100986</v>
      </c>
      <c r="C7854" t="s">
        <v>4968</v>
      </c>
      <c r="D7854" t="s">
        <v>84</v>
      </c>
      <c r="E7854" s="451">
        <v>0.1268</v>
      </c>
    </row>
    <row r="7855" spans="2:5" x14ac:dyDescent="0.25">
      <c r="B7855">
        <v>101002</v>
      </c>
      <c r="C7855" t="s">
        <v>4980</v>
      </c>
      <c r="D7855" t="s">
        <v>4959</v>
      </c>
      <c r="E7855" s="451">
        <v>0.12620000000000001</v>
      </c>
    </row>
    <row r="7856" spans="2:5" x14ac:dyDescent="0.25">
      <c r="B7856">
        <v>100987</v>
      </c>
      <c r="C7856" t="s">
        <v>4969</v>
      </c>
      <c r="D7856" t="s">
        <v>84</v>
      </c>
      <c r="E7856" s="451">
        <v>0.1017</v>
      </c>
    </row>
    <row r="7857" spans="2:5" x14ac:dyDescent="0.25">
      <c r="B7857">
        <v>101003</v>
      </c>
      <c r="C7857" t="s">
        <v>4981</v>
      </c>
      <c r="D7857" t="s">
        <v>4959</v>
      </c>
      <c r="E7857" s="451">
        <v>0.1007</v>
      </c>
    </row>
    <row r="7858" spans="2:5" x14ac:dyDescent="0.25">
      <c r="B7858">
        <v>100988</v>
      </c>
      <c r="C7858" t="s">
        <v>4970</v>
      </c>
      <c r="D7858" t="s">
        <v>84</v>
      </c>
      <c r="E7858" s="451">
        <v>9.1800000000000007E-2</v>
      </c>
    </row>
    <row r="7859" spans="2:5" x14ac:dyDescent="0.25">
      <c r="B7859">
        <v>101004</v>
      </c>
      <c r="C7859" t="s">
        <v>4982</v>
      </c>
      <c r="D7859" t="s">
        <v>4959</v>
      </c>
      <c r="E7859" s="451">
        <v>9.0899999999999995E-2</v>
      </c>
    </row>
    <row r="7860" spans="2:5" x14ac:dyDescent="0.25">
      <c r="B7860">
        <v>100985</v>
      </c>
      <c r="C7860" t="s">
        <v>4967</v>
      </c>
      <c r="D7860" t="s">
        <v>84</v>
      </c>
      <c r="E7860" s="451">
        <v>0.17960000000000001</v>
      </c>
    </row>
    <row r="7861" spans="2:5" x14ac:dyDescent="0.25">
      <c r="B7861">
        <v>101001</v>
      </c>
      <c r="C7861" t="s">
        <v>4979</v>
      </c>
      <c r="D7861" t="s">
        <v>4959</v>
      </c>
      <c r="E7861" s="451">
        <v>0.18079999999999999</v>
      </c>
    </row>
    <row r="7862" spans="2:5" x14ac:dyDescent="0.25">
      <c r="B7862">
        <v>101008</v>
      </c>
      <c r="C7862" t="s">
        <v>4986</v>
      </c>
      <c r="D7862" t="s">
        <v>84</v>
      </c>
      <c r="E7862" s="451">
        <v>9.9299999999999999E-2</v>
      </c>
    </row>
    <row r="7863" spans="2:5" x14ac:dyDescent="0.25">
      <c r="B7863">
        <v>101007</v>
      </c>
      <c r="C7863" t="s">
        <v>4985</v>
      </c>
      <c r="D7863" t="s">
        <v>84</v>
      </c>
      <c r="E7863" s="451">
        <v>0.1246</v>
      </c>
    </row>
    <row r="7864" spans="2:5" x14ac:dyDescent="0.25">
      <c r="B7864">
        <v>100982</v>
      </c>
      <c r="C7864" t="s">
        <v>13338</v>
      </c>
      <c r="D7864" t="s">
        <v>84</v>
      </c>
      <c r="E7864" s="451">
        <v>0.15809999999999999</v>
      </c>
    </row>
    <row r="7865" spans="2:5" x14ac:dyDescent="0.25">
      <c r="B7865">
        <v>100998</v>
      </c>
      <c r="C7865" t="s">
        <v>13339</v>
      </c>
      <c r="D7865" t="s">
        <v>4959</v>
      </c>
      <c r="E7865" s="451">
        <v>0.157</v>
      </c>
    </row>
    <row r="7866" spans="2:5" x14ac:dyDescent="0.25">
      <c r="B7866">
        <v>100983</v>
      </c>
      <c r="C7866" t="s">
        <v>13340</v>
      </c>
      <c r="D7866" t="s">
        <v>84</v>
      </c>
      <c r="E7866" s="451">
        <v>0.1358</v>
      </c>
    </row>
    <row r="7867" spans="2:5" x14ac:dyDescent="0.25">
      <c r="B7867">
        <v>100999</v>
      </c>
      <c r="C7867" t="s">
        <v>13341</v>
      </c>
      <c r="D7867" t="s">
        <v>4959</v>
      </c>
      <c r="E7867" s="451">
        <v>0.13400000000000001</v>
      </c>
    </row>
    <row r="7868" spans="2:5" x14ac:dyDescent="0.25">
      <c r="B7868">
        <v>100984</v>
      </c>
      <c r="C7868" t="s">
        <v>13342</v>
      </c>
      <c r="D7868" t="s">
        <v>84</v>
      </c>
      <c r="E7868" s="451">
        <v>0.12470000000000001</v>
      </c>
    </row>
    <row r="7869" spans="2:5" x14ac:dyDescent="0.25">
      <c r="B7869">
        <v>101000</v>
      </c>
      <c r="C7869" t="s">
        <v>13343</v>
      </c>
      <c r="D7869" t="s">
        <v>4959</v>
      </c>
      <c r="E7869" s="451">
        <v>0.1232</v>
      </c>
    </row>
    <row r="7870" spans="2:5" x14ac:dyDescent="0.25">
      <c r="B7870">
        <v>100981</v>
      </c>
      <c r="C7870" t="s">
        <v>13344</v>
      </c>
      <c r="D7870" t="s">
        <v>84</v>
      </c>
      <c r="E7870" s="451">
        <v>0.20419999999999999</v>
      </c>
    </row>
    <row r="7871" spans="2:5" x14ac:dyDescent="0.25">
      <c r="B7871">
        <v>100997</v>
      </c>
      <c r="C7871" t="s">
        <v>13345</v>
      </c>
      <c r="D7871" t="s">
        <v>4959</v>
      </c>
      <c r="E7871" s="451">
        <v>0.20330000000000001</v>
      </c>
    </row>
    <row r="7872" spans="2:5" x14ac:dyDescent="0.25">
      <c r="B7872">
        <v>101010</v>
      </c>
      <c r="C7872" t="s">
        <v>4988</v>
      </c>
      <c r="D7872" t="s">
        <v>4959</v>
      </c>
      <c r="E7872" s="451">
        <v>0.13289999999999999</v>
      </c>
    </row>
    <row r="7873" spans="2:5" x14ac:dyDescent="0.25">
      <c r="B7873">
        <v>101009</v>
      </c>
      <c r="C7873" t="s">
        <v>4987</v>
      </c>
      <c r="D7873" t="s">
        <v>4959</v>
      </c>
      <c r="E7873" s="451">
        <v>0.1328</v>
      </c>
    </row>
    <row r="7874" spans="2:5" x14ac:dyDescent="0.25">
      <c r="B7874">
        <v>100978</v>
      </c>
      <c r="C7874" t="s">
        <v>4964</v>
      </c>
      <c r="D7874" t="s">
        <v>84</v>
      </c>
      <c r="E7874" s="451">
        <v>0.15629999999999999</v>
      </c>
    </row>
    <row r="7875" spans="2:5" x14ac:dyDescent="0.25">
      <c r="B7875">
        <v>100994</v>
      </c>
      <c r="C7875" t="s">
        <v>4976</v>
      </c>
      <c r="D7875" t="s">
        <v>4959</v>
      </c>
      <c r="E7875" s="451">
        <v>0.1545</v>
      </c>
    </row>
    <row r="7876" spans="2:5" x14ac:dyDescent="0.25">
      <c r="B7876">
        <v>100974</v>
      </c>
      <c r="C7876" t="s">
        <v>4951</v>
      </c>
      <c r="D7876" t="s">
        <v>84</v>
      </c>
      <c r="E7876" s="451">
        <v>0.16919999999999999</v>
      </c>
    </row>
    <row r="7877" spans="2:5" x14ac:dyDescent="0.25">
      <c r="B7877">
        <v>100990</v>
      </c>
      <c r="C7877" t="s">
        <v>4972</v>
      </c>
      <c r="D7877" t="s">
        <v>4959</v>
      </c>
      <c r="E7877" s="451">
        <v>0.1694</v>
      </c>
    </row>
    <row r="7878" spans="2:5" x14ac:dyDescent="0.25">
      <c r="B7878">
        <v>100979</v>
      </c>
      <c r="C7878" t="s">
        <v>4965</v>
      </c>
      <c r="D7878" t="s">
        <v>84</v>
      </c>
      <c r="E7878" s="451">
        <v>0.13100000000000001</v>
      </c>
    </row>
    <row r="7879" spans="2:5" x14ac:dyDescent="0.25">
      <c r="B7879">
        <v>100995</v>
      </c>
      <c r="C7879" t="s">
        <v>4977</v>
      </c>
      <c r="D7879" t="s">
        <v>4959</v>
      </c>
      <c r="E7879" s="451">
        <v>0.13109999999999999</v>
      </c>
    </row>
    <row r="7880" spans="2:5" x14ac:dyDescent="0.25">
      <c r="B7880">
        <v>100975</v>
      </c>
      <c r="C7880" t="s">
        <v>4952</v>
      </c>
      <c r="D7880" t="s">
        <v>84</v>
      </c>
      <c r="E7880" s="451">
        <v>0.14580000000000001</v>
      </c>
    </row>
    <row r="7881" spans="2:5" x14ac:dyDescent="0.25">
      <c r="B7881">
        <v>100991</v>
      </c>
      <c r="C7881" t="s">
        <v>4973</v>
      </c>
      <c r="D7881" t="s">
        <v>4959</v>
      </c>
      <c r="E7881" s="451">
        <v>0.14349999999999999</v>
      </c>
    </row>
    <row r="7882" spans="2:5" x14ac:dyDescent="0.25">
      <c r="B7882">
        <v>100980</v>
      </c>
      <c r="C7882" t="s">
        <v>4966</v>
      </c>
      <c r="D7882" t="s">
        <v>84</v>
      </c>
      <c r="E7882" s="451">
        <v>0.1205</v>
      </c>
    </row>
    <row r="7883" spans="2:5" x14ac:dyDescent="0.25">
      <c r="B7883">
        <v>100996</v>
      </c>
      <c r="C7883" t="s">
        <v>4978</v>
      </c>
      <c r="D7883" t="s">
        <v>4959</v>
      </c>
      <c r="E7883" s="451">
        <v>0.1188</v>
      </c>
    </row>
    <row r="7884" spans="2:5" x14ac:dyDescent="0.25">
      <c r="B7884">
        <v>100976</v>
      </c>
      <c r="C7884" t="s">
        <v>4962</v>
      </c>
      <c r="D7884" t="s">
        <v>84</v>
      </c>
      <c r="E7884" s="451">
        <v>0.13450000000000001</v>
      </c>
    </row>
    <row r="7885" spans="2:5" x14ac:dyDescent="0.25">
      <c r="B7885">
        <v>100992</v>
      </c>
      <c r="C7885" t="s">
        <v>4974</v>
      </c>
      <c r="D7885" t="s">
        <v>4959</v>
      </c>
      <c r="E7885" s="451">
        <v>0.13250000000000001</v>
      </c>
    </row>
    <row r="7886" spans="2:5" x14ac:dyDescent="0.25">
      <c r="B7886">
        <v>100977</v>
      </c>
      <c r="C7886" t="s">
        <v>4963</v>
      </c>
      <c r="D7886" t="s">
        <v>84</v>
      </c>
      <c r="E7886" s="451">
        <v>0.2039</v>
      </c>
    </row>
    <row r="7887" spans="2:5" x14ac:dyDescent="0.25">
      <c r="B7887">
        <v>100993</v>
      </c>
      <c r="C7887" t="s">
        <v>4975</v>
      </c>
      <c r="D7887" t="s">
        <v>4959</v>
      </c>
      <c r="E7887" s="451">
        <v>0.20369999999999999</v>
      </c>
    </row>
    <row r="7888" spans="2:5" x14ac:dyDescent="0.25">
      <c r="B7888">
        <v>100973</v>
      </c>
      <c r="C7888" t="s">
        <v>4950</v>
      </c>
      <c r="D7888" t="s">
        <v>84</v>
      </c>
      <c r="E7888" s="451">
        <v>0.219</v>
      </c>
    </row>
    <row r="7889" spans="2:5" x14ac:dyDescent="0.25">
      <c r="B7889">
        <v>100989</v>
      </c>
      <c r="C7889" t="s">
        <v>4971</v>
      </c>
      <c r="D7889" t="s">
        <v>4959</v>
      </c>
      <c r="E7889" s="451">
        <v>0.21870000000000001</v>
      </c>
    </row>
    <row r="7890" spans="2:5" x14ac:dyDescent="0.25">
      <c r="B7890">
        <v>101467</v>
      </c>
      <c r="C7890" t="s">
        <v>4999</v>
      </c>
      <c r="D7890" t="s">
        <v>4959</v>
      </c>
      <c r="E7890" s="451">
        <v>0.28060000000000002</v>
      </c>
    </row>
    <row r="7891" spans="2:5" x14ac:dyDescent="0.25">
      <c r="B7891">
        <v>101468</v>
      </c>
      <c r="C7891" t="s">
        <v>5000</v>
      </c>
      <c r="D7891" t="s">
        <v>4959</v>
      </c>
      <c r="E7891" s="451">
        <v>0.27979999999999999</v>
      </c>
    </row>
    <row r="7892" spans="2:5" x14ac:dyDescent="0.25">
      <c r="B7892">
        <v>101014</v>
      </c>
      <c r="C7892" t="s">
        <v>4990</v>
      </c>
      <c r="D7892" t="s">
        <v>4959</v>
      </c>
      <c r="E7892" s="451">
        <v>0.28070000000000001</v>
      </c>
    </row>
    <row r="7893" spans="2:5" x14ac:dyDescent="0.25">
      <c r="B7893">
        <v>101015</v>
      </c>
      <c r="C7893" t="s">
        <v>4991</v>
      </c>
      <c r="D7893" t="s">
        <v>4959</v>
      </c>
      <c r="E7893" s="451">
        <v>0.28070000000000001</v>
      </c>
    </row>
    <row r="7894" spans="2:5" x14ac:dyDescent="0.25">
      <c r="B7894">
        <v>101463</v>
      </c>
      <c r="C7894" t="s">
        <v>4995</v>
      </c>
      <c r="D7894" t="s">
        <v>4959</v>
      </c>
      <c r="E7894" s="451">
        <v>0.2802</v>
      </c>
    </row>
    <row r="7895" spans="2:5" x14ac:dyDescent="0.25">
      <c r="B7895">
        <v>101464</v>
      </c>
      <c r="C7895" t="s">
        <v>4996</v>
      </c>
      <c r="D7895" t="s">
        <v>4959</v>
      </c>
      <c r="E7895" s="451">
        <v>0.28039999999999998</v>
      </c>
    </row>
    <row r="7896" spans="2:5" x14ac:dyDescent="0.25">
      <c r="B7896">
        <v>101465</v>
      </c>
      <c r="C7896" t="s">
        <v>4997</v>
      </c>
      <c r="D7896" t="s">
        <v>4959</v>
      </c>
      <c r="E7896" s="451">
        <v>0.28029999999999999</v>
      </c>
    </row>
    <row r="7897" spans="2:5" x14ac:dyDescent="0.25">
      <c r="B7897">
        <v>101466</v>
      </c>
      <c r="C7897" t="s">
        <v>4998</v>
      </c>
      <c r="D7897" t="s">
        <v>4959</v>
      </c>
      <c r="E7897" s="451">
        <v>0.28050000000000003</v>
      </c>
    </row>
    <row r="7898" spans="2:5" x14ac:dyDescent="0.25">
      <c r="B7898">
        <v>101013</v>
      </c>
      <c r="C7898" t="s">
        <v>4989</v>
      </c>
      <c r="D7898" t="s">
        <v>4959</v>
      </c>
      <c r="E7898" s="451">
        <v>0.28050000000000003</v>
      </c>
    </row>
    <row r="7899" spans="2:5" x14ac:dyDescent="0.25">
      <c r="B7899">
        <v>101477</v>
      </c>
      <c r="C7899" t="s">
        <v>5009</v>
      </c>
      <c r="D7899" t="s">
        <v>4959</v>
      </c>
      <c r="E7899" s="451">
        <v>0.27950000000000003</v>
      </c>
    </row>
    <row r="7900" spans="2:5" x14ac:dyDescent="0.25">
      <c r="B7900">
        <v>101478</v>
      </c>
      <c r="C7900" t="s">
        <v>5010</v>
      </c>
      <c r="D7900" t="s">
        <v>4959</v>
      </c>
      <c r="E7900" s="451">
        <v>0.27929999999999999</v>
      </c>
    </row>
    <row r="7901" spans="2:5" x14ac:dyDescent="0.25">
      <c r="B7901">
        <v>101017</v>
      </c>
      <c r="C7901" t="s">
        <v>4993</v>
      </c>
      <c r="D7901" t="s">
        <v>4959</v>
      </c>
      <c r="E7901" s="451">
        <v>0.28039999999999998</v>
      </c>
    </row>
    <row r="7902" spans="2:5" x14ac:dyDescent="0.25">
      <c r="B7902">
        <v>101018</v>
      </c>
      <c r="C7902" t="s">
        <v>4994</v>
      </c>
      <c r="D7902" t="s">
        <v>4959</v>
      </c>
      <c r="E7902" s="451">
        <v>0.28050000000000003</v>
      </c>
    </row>
    <row r="7903" spans="2:5" x14ac:dyDescent="0.25">
      <c r="B7903">
        <v>101469</v>
      </c>
      <c r="C7903" t="s">
        <v>5001</v>
      </c>
      <c r="D7903" t="s">
        <v>4959</v>
      </c>
      <c r="E7903" s="451">
        <v>0.28029999999999999</v>
      </c>
    </row>
    <row r="7904" spans="2:5" x14ac:dyDescent="0.25">
      <c r="B7904">
        <v>101470</v>
      </c>
      <c r="C7904" t="s">
        <v>5002</v>
      </c>
      <c r="D7904" t="s">
        <v>4959</v>
      </c>
      <c r="E7904" s="451">
        <v>0.28050000000000003</v>
      </c>
    </row>
    <row r="7905" spans="2:5" x14ac:dyDescent="0.25">
      <c r="B7905">
        <v>101471</v>
      </c>
      <c r="C7905" t="s">
        <v>5003</v>
      </c>
      <c r="D7905" t="s">
        <v>4959</v>
      </c>
      <c r="E7905" s="451">
        <v>0.28029999999999999</v>
      </c>
    </row>
    <row r="7906" spans="2:5" x14ac:dyDescent="0.25">
      <c r="B7906">
        <v>101472</v>
      </c>
      <c r="C7906" t="s">
        <v>5004</v>
      </c>
      <c r="D7906" t="s">
        <v>4959</v>
      </c>
      <c r="E7906" s="451">
        <v>0.28050000000000003</v>
      </c>
    </row>
    <row r="7907" spans="2:5" x14ac:dyDescent="0.25">
      <c r="B7907">
        <v>101473</v>
      </c>
      <c r="C7907" t="s">
        <v>5005</v>
      </c>
      <c r="D7907" t="s">
        <v>4959</v>
      </c>
      <c r="E7907" s="451">
        <v>0.28029999999999999</v>
      </c>
    </row>
    <row r="7908" spans="2:5" x14ac:dyDescent="0.25">
      <c r="B7908">
        <v>101474</v>
      </c>
      <c r="C7908" t="s">
        <v>5006</v>
      </c>
      <c r="D7908" t="s">
        <v>4959</v>
      </c>
      <c r="E7908" s="451">
        <v>0.2797</v>
      </c>
    </row>
    <row r="7909" spans="2:5" x14ac:dyDescent="0.25">
      <c r="B7909">
        <v>101475</v>
      </c>
      <c r="C7909" t="s">
        <v>5007</v>
      </c>
      <c r="D7909" t="s">
        <v>4959</v>
      </c>
      <c r="E7909" s="451">
        <v>0.28010000000000002</v>
      </c>
    </row>
    <row r="7910" spans="2:5" x14ac:dyDescent="0.25">
      <c r="B7910">
        <v>101476</v>
      </c>
      <c r="C7910" t="s">
        <v>5008</v>
      </c>
      <c r="D7910" t="s">
        <v>4959</v>
      </c>
      <c r="E7910" s="451">
        <v>0.28010000000000002</v>
      </c>
    </row>
    <row r="7911" spans="2:5" x14ac:dyDescent="0.25">
      <c r="B7911">
        <v>101016</v>
      </c>
      <c r="C7911" t="s">
        <v>4992</v>
      </c>
      <c r="D7911" t="s">
        <v>4959</v>
      </c>
      <c r="E7911" s="451">
        <v>0.28039999999999998</v>
      </c>
    </row>
    <row r="7912" spans="2:5" x14ac:dyDescent="0.25">
      <c r="B7912">
        <v>101487</v>
      </c>
      <c r="C7912" t="s">
        <v>5018</v>
      </c>
      <c r="D7912" t="s">
        <v>4959</v>
      </c>
      <c r="E7912" s="451">
        <v>0.28060000000000002</v>
      </c>
    </row>
    <row r="7913" spans="2:5" x14ac:dyDescent="0.25">
      <c r="B7913">
        <v>101488</v>
      </c>
      <c r="C7913" t="s">
        <v>5019</v>
      </c>
      <c r="D7913" t="s">
        <v>4959</v>
      </c>
      <c r="E7913" s="451">
        <v>0.28050000000000003</v>
      </c>
    </row>
    <row r="7914" spans="2:5" x14ac:dyDescent="0.25">
      <c r="B7914">
        <v>101480</v>
      </c>
      <c r="C7914" t="s">
        <v>5011</v>
      </c>
      <c r="D7914" t="s">
        <v>4959</v>
      </c>
      <c r="E7914" s="451">
        <v>0.28070000000000001</v>
      </c>
    </row>
    <row r="7915" spans="2:5" x14ac:dyDescent="0.25">
      <c r="B7915">
        <v>101481</v>
      </c>
      <c r="C7915" t="s">
        <v>5012</v>
      </c>
      <c r="D7915" t="s">
        <v>4959</v>
      </c>
      <c r="E7915" s="451">
        <v>0.28070000000000001</v>
      </c>
    </row>
    <row r="7916" spans="2:5" x14ac:dyDescent="0.25">
      <c r="B7916">
        <v>101482</v>
      </c>
      <c r="C7916" t="s">
        <v>5013</v>
      </c>
      <c r="D7916" t="s">
        <v>4959</v>
      </c>
      <c r="E7916" s="451">
        <v>0.28039999999999998</v>
      </c>
    </row>
    <row r="7917" spans="2:5" x14ac:dyDescent="0.25">
      <c r="B7917">
        <v>101483</v>
      </c>
      <c r="C7917" t="s">
        <v>5014</v>
      </c>
      <c r="D7917" t="s">
        <v>4959</v>
      </c>
      <c r="E7917" s="451">
        <v>0.28070000000000001</v>
      </c>
    </row>
    <row r="7918" spans="2:5" x14ac:dyDescent="0.25">
      <c r="B7918">
        <v>101484</v>
      </c>
      <c r="C7918" t="s">
        <v>5015</v>
      </c>
      <c r="D7918" t="s">
        <v>4959</v>
      </c>
      <c r="E7918" s="451">
        <v>0.28070000000000001</v>
      </c>
    </row>
    <row r="7919" spans="2:5" x14ac:dyDescent="0.25">
      <c r="B7919">
        <v>101485</v>
      </c>
      <c r="C7919" t="s">
        <v>5016</v>
      </c>
      <c r="D7919" t="s">
        <v>4959</v>
      </c>
      <c r="E7919" s="451">
        <v>0.28070000000000001</v>
      </c>
    </row>
    <row r="7920" spans="2:5" x14ac:dyDescent="0.25">
      <c r="B7920">
        <v>101486</v>
      </c>
      <c r="C7920" t="s">
        <v>5017</v>
      </c>
      <c r="D7920" t="s">
        <v>4959</v>
      </c>
      <c r="E7920" s="451">
        <v>0.28070000000000001</v>
      </c>
    </row>
    <row r="7921" spans="2:5" x14ac:dyDescent="0.25">
      <c r="B7921">
        <v>101006</v>
      </c>
      <c r="C7921" t="s">
        <v>4984</v>
      </c>
      <c r="D7921" t="s">
        <v>84</v>
      </c>
      <c r="E7921" s="451">
        <v>9.9699999999999997E-2</v>
      </c>
    </row>
    <row r="7922" spans="2:5" x14ac:dyDescent="0.25">
      <c r="B7922">
        <v>101005</v>
      </c>
      <c r="C7922" t="s">
        <v>4983</v>
      </c>
      <c r="D7922" t="s">
        <v>84</v>
      </c>
      <c r="E7922" s="451">
        <v>0.1244</v>
      </c>
    </row>
    <row r="7923" spans="2:5" x14ac:dyDescent="0.25">
      <c r="B7923">
        <v>102568</v>
      </c>
      <c r="C7923" t="s">
        <v>4961</v>
      </c>
      <c r="D7923" t="s">
        <v>4959</v>
      </c>
      <c r="E7923" s="451">
        <v>0.38369999999999999</v>
      </c>
    </row>
    <row r="7924" spans="2:5" x14ac:dyDescent="0.25">
      <c r="B7924">
        <v>101479</v>
      </c>
      <c r="C7924" t="s">
        <v>4960</v>
      </c>
      <c r="D7924" t="s">
        <v>4959</v>
      </c>
      <c r="E7924" s="451">
        <v>0.38369999999999999</v>
      </c>
    </row>
    <row r="7925" spans="2:5" x14ac:dyDescent="0.25">
      <c r="B7925">
        <v>101019</v>
      </c>
      <c r="C7925" t="s">
        <v>4958</v>
      </c>
      <c r="D7925" t="s">
        <v>4959</v>
      </c>
      <c r="E7925" s="451">
        <v>0.38369999999999999</v>
      </c>
    </row>
    <row r="7926" spans="2:5" x14ac:dyDescent="0.25">
      <c r="B7926">
        <v>100938</v>
      </c>
      <c r="C7926" t="s">
        <v>4928</v>
      </c>
      <c r="D7926" t="s">
        <v>4717</v>
      </c>
      <c r="E7926" s="451">
        <v>0.11650000000000001</v>
      </c>
    </row>
    <row r="7927" spans="2:5" x14ac:dyDescent="0.25">
      <c r="B7927">
        <v>100942</v>
      </c>
      <c r="C7927" t="s">
        <v>4932</v>
      </c>
      <c r="D7927" t="s">
        <v>3922</v>
      </c>
      <c r="E7927" s="451">
        <v>0.1152</v>
      </c>
    </row>
    <row r="7928" spans="2:5" x14ac:dyDescent="0.25">
      <c r="B7928">
        <v>93588</v>
      </c>
      <c r="C7928" t="s">
        <v>4899</v>
      </c>
      <c r="D7928" t="s">
        <v>4717</v>
      </c>
      <c r="E7928" s="451">
        <v>0.1183</v>
      </c>
    </row>
    <row r="7929" spans="2:5" x14ac:dyDescent="0.25">
      <c r="B7929">
        <v>93594</v>
      </c>
      <c r="C7929" t="s">
        <v>4905</v>
      </c>
      <c r="D7929" t="s">
        <v>3922</v>
      </c>
      <c r="E7929" s="451">
        <v>0.11559999999999999</v>
      </c>
    </row>
    <row r="7930" spans="2:5" x14ac:dyDescent="0.25">
      <c r="B7930">
        <v>93589</v>
      </c>
      <c r="C7930" t="s">
        <v>4900</v>
      </c>
      <c r="D7930" t="s">
        <v>4717</v>
      </c>
      <c r="E7930" s="451">
        <v>0.1172</v>
      </c>
    </row>
    <row r="7931" spans="2:5" x14ac:dyDescent="0.25">
      <c r="B7931">
        <v>93595</v>
      </c>
      <c r="C7931" t="s">
        <v>4906</v>
      </c>
      <c r="D7931" t="s">
        <v>3922</v>
      </c>
      <c r="E7931" s="451">
        <v>0.11219999999999999</v>
      </c>
    </row>
    <row r="7932" spans="2:5" x14ac:dyDescent="0.25">
      <c r="B7932">
        <v>93590</v>
      </c>
      <c r="C7932" t="s">
        <v>4901</v>
      </c>
      <c r="D7932" t="s">
        <v>4717</v>
      </c>
      <c r="E7932" s="451">
        <v>0.1038</v>
      </c>
    </row>
    <row r="7933" spans="2:5" x14ac:dyDescent="0.25">
      <c r="B7933">
        <v>93596</v>
      </c>
      <c r="C7933" t="s">
        <v>4907</v>
      </c>
      <c r="D7933" t="s">
        <v>3922</v>
      </c>
      <c r="E7933" s="451">
        <v>9.8599999999999993E-2</v>
      </c>
    </row>
    <row r="7934" spans="2:5" x14ac:dyDescent="0.25">
      <c r="B7934">
        <v>95875</v>
      </c>
      <c r="C7934" t="s">
        <v>4917</v>
      </c>
      <c r="D7934" t="s">
        <v>4717</v>
      </c>
      <c r="E7934" s="451">
        <v>0.11609999999999999</v>
      </c>
    </row>
    <row r="7935" spans="2:5" x14ac:dyDescent="0.25">
      <c r="B7935">
        <v>95878</v>
      </c>
      <c r="C7935" t="s">
        <v>4920</v>
      </c>
      <c r="D7935" t="s">
        <v>3922</v>
      </c>
      <c r="E7935" s="451">
        <v>0.1111</v>
      </c>
    </row>
    <row r="7936" spans="2:5" x14ac:dyDescent="0.25">
      <c r="B7936">
        <v>100943</v>
      </c>
      <c r="C7936" t="s">
        <v>4933</v>
      </c>
      <c r="D7936" t="s">
        <v>3922</v>
      </c>
      <c r="E7936" s="451">
        <v>9.3799999999999994E-2</v>
      </c>
    </row>
    <row r="7937" spans="2:5" x14ac:dyDescent="0.25">
      <c r="B7937">
        <v>100939</v>
      </c>
      <c r="C7937" t="s">
        <v>4929</v>
      </c>
      <c r="D7937" t="s">
        <v>4717</v>
      </c>
      <c r="E7937" s="451">
        <v>9.4899999999999998E-2</v>
      </c>
    </row>
    <row r="7938" spans="2:5" x14ac:dyDescent="0.25">
      <c r="B7938">
        <v>93591</v>
      </c>
      <c r="C7938" t="s">
        <v>4902</v>
      </c>
      <c r="D7938" t="s">
        <v>4717</v>
      </c>
      <c r="E7938" s="451">
        <v>9.4899999999999998E-2</v>
      </c>
    </row>
    <row r="7939" spans="2:5" x14ac:dyDescent="0.25">
      <c r="B7939">
        <v>93597</v>
      </c>
      <c r="C7939" t="s">
        <v>4908</v>
      </c>
      <c r="D7939" t="s">
        <v>3922</v>
      </c>
      <c r="E7939" s="451">
        <v>9.1800000000000007E-2</v>
      </c>
    </row>
    <row r="7940" spans="2:5" x14ac:dyDescent="0.25">
      <c r="B7940">
        <v>93592</v>
      </c>
      <c r="C7940" t="s">
        <v>4903</v>
      </c>
      <c r="D7940" t="s">
        <v>4717</v>
      </c>
      <c r="E7940" s="451">
        <v>9.3799999999999994E-2</v>
      </c>
    </row>
    <row r="7941" spans="2:5" x14ac:dyDescent="0.25">
      <c r="B7941">
        <v>93598</v>
      </c>
      <c r="C7941" t="s">
        <v>4909</v>
      </c>
      <c r="D7941" t="s">
        <v>3922</v>
      </c>
      <c r="E7941" s="451">
        <v>9.4100000000000003E-2</v>
      </c>
    </row>
    <row r="7942" spans="2:5" x14ac:dyDescent="0.25">
      <c r="B7942">
        <v>93593</v>
      </c>
      <c r="C7942" t="s">
        <v>4904</v>
      </c>
      <c r="D7942" t="s">
        <v>4717</v>
      </c>
      <c r="E7942" s="451">
        <v>8.5999999999999993E-2</v>
      </c>
    </row>
    <row r="7943" spans="2:5" x14ac:dyDescent="0.25">
      <c r="B7943">
        <v>93599</v>
      </c>
      <c r="C7943" t="s">
        <v>4910</v>
      </c>
      <c r="D7943" t="s">
        <v>3922</v>
      </c>
      <c r="E7943" s="451">
        <v>8.0600000000000005E-2</v>
      </c>
    </row>
    <row r="7944" spans="2:5" x14ac:dyDescent="0.25">
      <c r="B7944">
        <v>95876</v>
      </c>
      <c r="C7944" t="s">
        <v>4918</v>
      </c>
      <c r="D7944" t="s">
        <v>4717</v>
      </c>
      <c r="E7944" s="451">
        <v>9.0899999999999995E-2</v>
      </c>
    </row>
    <row r="7945" spans="2:5" x14ac:dyDescent="0.25">
      <c r="B7945">
        <v>95879</v>
      </c>
      <c r="C7945" t="s">
        <v>4921</v>
      </c>
      <c r="D7945" t="s">
        <v>3922</v>
      </c>
      <c r="E7945" s="451">
        <v>8.9200000000000002E-2</v>
      </c>
    </row>
    <row r="7946" spans="2:5" x14ac:dyDescent="0.25">
      <c r="B7946">
        <v>100940</v>
      </c>
      <c r="C7946" t="s">
        <v>4930</v>
      </c>
      <c r="D7946" t="s">
        <v>4717</v>
      </c>
      <c r="E7946" s="451">
        <v>8.7900000000000006E-2</v>
      </c>
    </row>
    <row r="7947" spans="2:5" x14ac:dyDescent="0.25">
      <c r="B7947">
        <v>100944</v>
      </c>
      <c r="C7947" t="s">
        <v>4934</v>
      </c>
      <c r="D7947" t="s">
        <v>3922</v>
      </c>
      <c r="E7947" s="451">
        <v>8.4400000000000003E-2</v>
      </c>
    </row>
    <row r="7948" spans="2:5" x14ac:dyDescent="0.25">
      <c r="B7948">
        <v>95425</v>
      </c>
      <c r="C7948" t="s">
        <v>4911</v>
      </c>
      <c r="D7948" t="s">
        <v>4717</v>
      </c>
      <c r="E7948" s="451">
        <v>8.3699999999999997E-2</v>
      </c>
    </row>
    <row r="7949" spans="2:5" x14ac:dyDescent="0.25">
      <c r="B7949">
        <v>95428</v>
      </c>
      <c r="C7949" t="s">
        <v>4914</v>
      </c>
      <c r="D7949" t="s">
        <v>3922</v>
      </c>
      <c r="E7949" s="451">
        <v>8.3299999999999999E-2</v>
      </c>
    </row>
    <row r="7950" spans="2:5" x14ac:dyDescent="0.25">
      <c r="B7950">
        <v>95426</v>
      </c>
      <c r="C7950" t="s">
        <v>4912</v>
      </c>
      <c r="D7950" t="s">
        <v>4717</v>
      </c>
      <c r="E7950" s="451">
        <v>8.3299999999999999E-2</v>
      </c>
    </row>
    <row r="7951" spans="2:5" x14ac:dyDescent="0.25">
      <c r="B7951">
        <v>95429</v>
      </c>
      <c r="C7951" t="s">
        <v>4915</v>
      </c>
      <c r="D7951" t="s">
        <v>3922</v>
      </c>
      <c r="E7951" s="451">
        <v>8.2199999999999995E-2</v>
      </c>
    </row>
    <row r="7952" spans="2:5" x14ac:dyDescent="0.25">
      <c r="B7952">
        <v>95427</v>
      </c>
      <c r="C7952" t="s">
        <v>4913</v>
      </c>
      <c r="D7952" t="s">
        <v>4717</v>
      </c>
      <c r="E7952" s="451">
        <v>8.6400000000000005E-2</v>
      </c>
    </row>
    <row r="7953" spans="2:5" x14ac:dyDescent="0.25">
      <c r="B7953">
        <v>95430</v>
      </c>
      <c r="C7953" t="s">
        <v>4916</v>
      </c>
      <c r="D7953" t="s">
        <v>3922</v>
      </c>
      <c r="E7953" s="451">
        <v>0.08</v>
      </c>
    </row>
    <row r="7954" spans="2:5" x14ac:dyDescent="0.25">
      <c r="B7954">
        <v>95877</v>
      </c>
      <c r="C7954" t="s">
        <v>4919</v>
      </c>
      <c r="D7954" t="s">
        <v>4717</v>
      </c>
      <c r="E7954" s="451">
        <v>8.5400000000000004E-2</v>
      </c>
    </row>
    <row r="7955" spans="2:5" x14ac:dyDescent="0.25">
      <c r="B7955">
        <v>95880</v>
      </c>
      <c r="C7955" t="s">
        <v>4922</v>
      </c>
      <c r="D7955" t="s">
        <v>3922</v>
      </c>
      <c r="E7955" s="451">
        <v>8.2699999999999996E-2</v>
      </c>
    </row>
    <row r="7956" spans="2:5" x14ac:dyDescent="0.25">
      <c r="B7956">
        <v>100937</v>
      </c>
      <c r="C7956" t="s">
        <v>4927</v>
      </c>
      <c r="D7956" t="s">
        <v>4717</v>
      </c>
      <c r="E7956" s="451">
        <v>0.16389999999999999</v>
      </c>
    </row>
    <row r="7957" spans="2:5" x14ac:dyDescent="0.25">
      <c r="B7957">
        <v>100941</v>
      </c>
      <c r="C7957" t="s">
        <v>4931</v>
      </c>
      <c r="D7957" t="s">
        <v>3922</v>
      </c>
      <c r="E7957" s="451">
        <v>0.1633</v>
      </c>
    </row>
    <row r="7958" spans="2:5" x14ac:dyDescent="0.25">
      <c r="B7958">
        <v>97912</v>
      </c>
      <c r="C7958" t="s">
        <v>4923</v>
      </c>
      <c r="D7958" t="s">
        <v>4717</v>
      </c>
      <c r="E7958" s="451">
        <v>0.16339999999999999</v>
      </c>
    </row>
    <row r="7959" spans="2:5" x14ac:dyDescent="0.25">
      <c r="B7959">
        <v>97916</v>
      </c>
      <c r="C7959" t="s">
        <v>3921</v>
      </c>
      <c r="D7959" t="s">
        <v>3922</v>
      </c>
      <c r="E7959" s="451">
        <v>0.16300000000000001</v>
      </c>
    </row>
    <row r="7960" spans="2:5" x14ac:dyDescent="0.25">
      <c r="B7960">
        <v>97913</v>
      </c>
      <c r="C7960" t="s">
        <v>4924</v>
      </c>
      <c r="D7960" t="s">
        <v>4717</v>
      </c>
      <c r="E7960" s="451">
        <v>0.16289999999999999</v>
      </c>
    </row>
    <row r="7961" spans="2:5" x14ac:dyDescent="0.25">
      <c r="B7961">
        <v>97917</v>
      </c>
      <c r="C7961" t="s">
        <v>3923</v>
      </c>
      <c r="D7961" t="s">
        <v>3922</v>
      </c>
      <c r="E7961" s="451">
        <v>0.1595</v>
      </c>
    </row>
    <row r="7962" spans="2:5" x14ac:dyDescent="0.25">
      <c r="B7962">
        <v>97915</v>
      </c>
      <c r="C7962" t="s">
        <v>4926</v>
      </c>
      <c r="D7962" t="s">
        <v>4717</v>
      </c>
      <c r="E7962" s="451">
        <v>0.155</v>
      </c>
    </row>
    <row r="7963" spans="2:5" x14ac:dyDescent="0.25">
      <c r="B7963">
        <v>97919</v>
      </c>
      <c r="C7963" t="s">
        <v>3925</v>
      </c>
      <c r="D7963" t="s">
        <v>3922</v>
      </c>
      <c r="E7963" s="451">
        <v>0.15290000000000001</v>
      </c>
    </row>
    <row r="7964" spans="2:5" x14ac:dyDescent="0.25">
      <c r="B7964">
        <v>97914</v>
      </c>
      <c r="C7964" t="s">
        <v>4925</v>
      </c>
      <c r="D7964" t="s">
        <v>4717</v>
      </c>
      <c r="E7964" s="451">
        <v>0.1651</v>
      </c>
    </row>
    <row r="7965" spans="2:5" x14ac:dyDescent="0.25">
      <c r="B7965">
        <v>97918</v>
      </c>
      <c r="C7965" t="s">
        <v>3924</v>
      </c>
      <c r="D7965" t="s">
        <v>3922</v>
      </c>
      <c r="E7965" s="451">
        <v>0.15890000000000001</v>
      </c>
    </row>
    <row r="7966" spans="2:5" x14ac:dyDescent="0.25">
      <c r="B7966">
        <v>100949</v>
      </c>
      <c r="C7966" t="s">
        <v>4939</v>
      </c>
      <c r="D7966" t="s">
        <v>3922</v>
      </c>
      <c r="E7966" s="451">
        <v>0.14230000000000001</v>
      </c>
    </row>
    <row r="7967" spans="2:5" x14ac:dyDescent="0.25">
      <c r="B7967">
        <v>100945</v>
      </c>
      <c r="C7967" t="s">
        <v>4935</v>
      </c>
      <c r="D7967" t="s">
        <v>3922</v>
      </c>
      <c r="E7967" s="451">
        <v>0.13950000000000001</v>
      </c>
    </row>
    <row r="7968" spans="2:5" x14ac:dyDescent="0.25">
      <c r="B7968">
        <v>100946</v>
      </c>
      <c r="C7968" t="s">
        <v>4936</v>
      </c>
      <c r="D7968" t="s">
        <v>3922</v>
      </c>
      <c r="E7968" s="451">
        <v>0.1429</v>
      </c>
    </row>
    <row r="7969" spans="2:5" x14ac:dyDescent="0.25">
      <c r="B7969">
        <v>100948</v>
      </c>
      <c r="C7969" t="s">
        <v>4938</v>
      </c>
      <c r="D7969" t="s">
        <v>3922</v>
      </c>
      <c r="E7969" s="451">
        <v>0.1368</v>
      </c>
    </row>
    <row r="7970" spans="2:5" x14ac:dyDescent="0.25">
      <c r="B7970">
        <v>100947</v>
      </c>
      <c r="C7970" t="s">
        <v>4937</v>
      </c>
      <c r="D7970" t="s">
        <v>3922</v>
      </c>
      <c r="E7970" s="451">
        <v>0.14169999999999999</v>
      </c>
    </row>
    <row r="7971" spans="2:5" x14ac:dyDescent="0.25">
      <c r="B7971">
        <v>100954</v>
      </c>
      <c r="C7971" t="s">
        <v>13346</v>
      </c>
      <c r="D7971" t="s">
        <v>3922</v>
      </c>
      <c r="E7971" s="451">
        <v>0.13220000000000001</v>
      </c>
    </row>
    <row r="7972" spans="2:5" x14ac:dyDescent="0.25">
      <c r="B7972">
        <v>100950</v>
      </c>
      <c r="C7972" t="s">
        <v>13347</v>
      </c>
      <c r="D7972" t="s">
        <v>3922</v>
      </c>
      <c r="E7972" s="451">
        <v>0.13120000000000001</v>
      </c>
    </row>
    <row r="7973" spans="2:5" x14ac:dyDescent="0.25">
      <c r="B7973">
        <v>100951</v>
      </c>
      <c r="C7973" t="s">
        <v>13348</v>
      </c>
      <c r="D7973" t="s">
        <v>3922</v>
      </c>
      <c r="E7973" s="451">
        <v>0.13070000000000001</v>
      </c>
    </row>
    <row r="7974" spans="2:5" x14ac:dyDescent="0.25">
      <c r="B7974">
        <v>100953</v>
      </c>
      <c r="C7974" t="s">
        <v>13349</v>
      </c>
      <c r="D7974" t="s">
        <v>3922</v>
      </c>
      <c r="E7974" s="451">
        <v>0.125</v>
      </c>
    </row>
    <row r="7975" spans="2:5" x14ac:dyDescent="0.25">
      <c r="B7975">
        <v>100952</v>
      </c>
      <c r="C7975" t="s">
        <v>13350</v>
      </c>
      <c r="D7975" t="s">
        <v>3922</v>
      </c>
      <c r="E7975" s="451">
        <v>0.13159999999999999</v>
      </c>
    </row>
    <row r="7976" spans="2:5" x14ac:dyDescent="0.25">
      <c r="B7976">
        <v>100964</v>
      </c>
      <c r="C7976" t="s">
        <v>4949</v>
      </c>
      <c r="D7976" t="s">
        <v>4717</v>
      </c>
      <c r="E7976" s="451">
        <v>9.8900000000000002E-2</v>
      </c>
    </row>
    <row r="7977" spans="2:5" x14ac:dyDescent="0.25">
      <c r="B7977">
        <v>100960</v>
      </c>
      <c r="C7977" t="s">
        <v>4945</v>
      </c>
      <c r="D7977" t="s">
        <v>4717</v>
      </c>
      <c r="E7977" s="451">
        <v>9.7900000000000001E-2</v>
      </c>
    </row>
    <row r="7978" spans="2:5" x14ac:dyDescent="0.25">
      <c r="B7978">
        <v>100961</v>
      </c>
      <c r="C7978" t="s">
        <v>4946</v>
      </c>
      <c r="D7978" t="s">
        <v>4717</v>
      </c>
      <c r="E7978" s="451">
        <v>9.8199999999999996E-2</v>
      </c>
    </row>
    <row r="7979" spans="2:5" x14ac:dyDescent="0.25">
      <c r="B7979">
        <v>100963</v>
      </c>
      <c r="C7979" t="s">
        <v>4948</v>
      </c>
      <c r="D7979" t="s">
        <v>4717</v>
      </c>
      <c r="E7979" s="451">
        <v>9.1700000000000004E-2</v>
      </c>
    </row>
    <row r="7980" spans="2:5" x14ac:dyDescent="0.25">
      <c r="B7980">
        <v>100962</v>
      </c>
      <c r="C7980" t="s">
        <v>4947</v>
      </c>
      <c r="D7980" t="s">
        <v>4717</v>
      </c>
      <c r="E7980" s="451">
        <v>9.7699999999999995E-2</v>
      </c>
    </row>
    <row r="7981" spans="2:5" x14ac:dyDescent="0.25">
      <c r="B7981">
        <v>100959</v>
      </c>
      <c r="C7981" t="s">
        <v>4944</v>
      </c>
      <c r="D7981" t="s">
        <v>4717</v>
      </c>
      <c r="E7981" s="451">
        <v>0.12479999999999999</v>
      </c>
    </row>
    <row r="7982" spans="2:5" x14ac:dyDescent="0.25">
      <c r="B7982">
        <v>100955</v>
      </c>
      <c r="C7982" t="s">
        <v>4940</v>
      </c>
      <c r="D7982" t="s">
        <v>4717</v>
      </c>
      <c r="E7982" s="451">
        <v>0.12379999999999999</v>
      </c>
    </row>
    <row r="7983" spans="2:5" x14ac:dyDescent="0.25">
      <c r="B7983">
        <v>100956</v>
      </c>
      <c r="C7983" t="s">
        <v>4941</v>
      </c>
      <c r="D7983" t="s">
        <v>4717</v>
      </c>
      <c r="E7983" s="451">
        <v>0.1225</v>
      </c>
    </row>
    <row r="7984" spans="2:5" x14ac:dyDescent="0.25">
      <c r="B7984">
        <v>100958</v>
      </c>
      <c r="C7984" t="s">
        <v>4943</v>
      </c>
      <c r="D7984" t="s">
        <v>4717</v>
      </c>
      <c r="E7984" s="451">
        <v>0.1212</v>
      </c>
    </row>
    <row r="7985" spans="2:5" x14ac:dyDescent="0.25">
      <c r="B7985">
        <v>100957</v>
      </c>
      <c r="C7985" t="s">
        <v>4942</v>
      </c>
      <c r="D7985" t="s">
        <v>4717</v>
      </c>
      <c r="E7985" s="451">
        <v>0.1241</v>
      </c>
    </row>
    <row r="7986" spans="2:5" x14ac:dyDescent="0.25">
      <c r="B7986">
        <v>100969</v>
      </c>
      <c r="C7986" t="s">
        <v>4953</v>
      </c>
      <c r="D7986" t="s">
        <v>3922</v>
      </c>
      <c r="E7986" s="451">
        <v>9.5000000000000001E-2</v>
      </c>
    </row>
    <row r="7987" spans="2:5" x14ac:dyDescent="0.25">
      <c r="B7987">
        <v>100970</v>
      </c>
      <c r="C7987" t="s">
        <v>13351</v>
      </c>
      <c r="D7987" t="s">
        <v>3922</v>
      </c>
      <c r="E7987" s="451">
        <v>8.7800000000000003E-2</v>
      </c>
    </row>
    <row r="7988" spans="2:5" x14ac:dyDescent="0.25">
      <c r="B7988">
        <v>102333</v>
      </c>
      <c r="C7988" t="s">
        <v>4957</v>
      </c>
      <c r="D7988" t="s">
        <v>3922</v>
      </c>
      <c r="E7988" s="451">
        <v>9.0899999999999995E-2</v>
      </c>
    </row>
    <row r="7989" spans="2:5" x14ac:dyDescent="0.25">
      <c r="B7989">
        <v>102332</v>
      </c>
      <c r="C7989" t="s">
        <v>4956</v>
      </c>
      <c r="D7989" t="s">
        <v>3922</v>
      </c>
      <c r="E7989" s="451">
        <v>8.8499999999999995E-2</v>
      </c>
    </row>
    <row r="7990" spans="2:5" x14ac:dyDescent="0.25">
      <c r="B7990">
        <v>100965</v>
      </c>
      <c r="C7990" t="s">
        <v>13352</v>
      </c>
      <c r="D7990" t="s">
        <v>3922</v>
      </c>
      <c r="E7990" s="451">
        <v>7.5300000000000006E-2</v>
      </c>
    </row>
    <row r="7991" spans="2:5" x14ac:dyDescent="0.25">
      <c r="B7991">
        <v>100966</v>
      </c>
      <c r="C7991" t="s">
        <v>13353</v>
      </c>
      <c r="D7991" t="s">
        <v>3922</v>
      </c>
      <c r="E7991" s="451">
        <v>8.1199999999999994E-2</v>
      </c>
    </row>
    <row r="7992" spans="2:5" x14ac:dyDescent="0.25">
      <c r="B7992">
        <v>102331</v>
      </c>
      <c r="C7992" t="s">
        <v>4955</v>
      </c>
      <c r="D7992" t="s">
        <v>3922</v>
      </c>
      <c r="E7992" s="451">
        <v>6.7799999999999999E-2</v>
      </c>
    </row>
    <row r="7993" spans="2:5" x14ac:dyDescent="0.25">
      <c r="B7993">
        <v>102330</v>
      </c>
      <c r="C7993" t="s">
        <v>4954</v>
      </c>
      <c r="D7993" t="s">
        <v>3922</v>
      </c>
      <c r="E7993" s="451">
        <v>7.3800000000000004E-2</v>
      </c>
    </row>
    <row r="7994" spans="2:5" x14ac:dyDescent="0.25">
      <c r="B7994">
        <v>103138</v>
      </c>
      <c r="C7994" t="s">
        <v>13354</v>
      </c>
      <c r="D7994" t="s">
        <v>60</v>
      </c>
      <c r="E7994" s="451">
        <v>0.35699999999999998</v>
      </c>
    </row>
    <row r="7995" spans="2:5" x14ac:dyDescent="0.25">
      <c r="B7995">
        <v>103151</v>
      </c>
      <c r="C7995" t="s">
        <v>13355</v>
      </c>
      <c r="D7995" t="s">
        <v>60</v>
      </c>
      <c r="E7995" s="451">
        <v>0.48449999999999999</v>
      </c>
    </row>
    <row r="7996" spans="2:5" x14ac:dyDescent="0.25">
      <c r="B7996">
        <v>103152</v>
      </c>
      <c r="C7996" t="s">
        <v>13356</v>
      </c>
      <c r="D7996" t="s">
        <v>60</v>
      </c>
      <c r="E7996" s="451">
        <v>0.4869</v>
      </c>
    </row>
    <row r="7997" spans="2:5" x14ac:dyDescent="0.25">
      <c r="B7997">
        <v>103139</v>
      </c>
      <c r="C7997" t="s">
        <v>13357</v>
      </c>
      <c r="D7997" t="s">
        <v>60</v>
      </c>
      <c r="E7997" s="451">
        <v>0.39040000000000002</v>
      </c>
    </row>
    <row r="7998" spans="2:5" x14ac:dyDescent="0.25">
      <c r="B7998">
        <v>103140</v>
      </c>
      <c r="C7998" t="s">
        <v>13358</v>
      </c>
      <c r="D7998" t="s">
        <v>60</v>
      </c>
      <c r="E7998" s="451">
        <v>0.41120000000000001</v>
      </c>
    </row>
    <row r="7999" spans="2:5" x14ac:dyDescent="0.25">
      <c r="B7999">
        <v>103141</v>
      </c>
      <c r="C7999" t="s">
        <v>13359</v>
      </c>
      <c r="D7999" t="s">
        <v>60</v>
      </c>
      <c r="E7999" s="451">
        <v>0.44240000000000002</v>
      </c>
    </row>
    <row r="8000" spans="2:5" x14ac:dyDescent="0.25">
      <c r="B8000">
        <v>103142</v>
      </c>
      <c r="C8000" t="s">
        <v>13360</v>
      </c>
      <c r="D8000" t="s">
        <v>60</v>
      </c>
      <c r="E8000" s="451">
        <v>0.44879999999999998</v>
      </c>
    </row>
    <row r="8001" spans="2:5" x14ac:dyDescent="0.25">
      <c r="B8001">
        <v>103143</v>
      </c>
      <c r="C8001" t="s">
        <v>13361</v>
      </c>
      <c r="D8001" t="s">
        <v>60</v>
      </c>
      <c r="E8001" s="451">
        <v>0.46089999999999998</v>
      </c>
    </row>
    <row r="8002" spans="2:5" x14ac:dyDescent="0.25">
      <c r="B8002">
        <v>103144</v>
      </c>
      <c r="C8002" t="s">
        <v>13362</v>
      </c>
      <c r="D8002" t="s">
        <v>60</v>
      </c>
      <c r="E8002" s="451">
        <v>0.46389999999999998</v>
      </c>
    </row>
    <row r="8003" spans="2:5" x14ac:dyDescent="0.25">
      <c r="B8003">
        <v>103145</v>
      </c>
      <c r="C8003" t="s">
        <v>13363</v>
      </c>
      <c r="D8003" t="s">
        <v>60</v>
      </c>
      <c r="E8003" s="451">
        <v>0.47039999999999998</v>
      </c>
    </row>
    <row r="8004" spans="2:5" x14ac:dyDescent="0.25">
      <c r="B8004">
        <v>103146</v>
      </c>
      <c r="C8004" t="s">
        <v>13364</v>
      </c>
      <c r="D8004" t="s">
        <v>60</v>
      </c>
      <c r="E8004" s="451">
        <v>0.47220000000000001</v>
      </c>
    </row>
    <row r="8005" spans="2:5" x14ac:dyDescent="0.25">
      <c r="B8005">
        <v>103147</v>
      </c>
      <c r="C8005" t="s">
        <v>13365</v>
      </c>
      <c r="D8005" t="s">
        <v>60</v>
      </c>
      <c r="E8005" s="451">
        <v>0.47510000000000002</v>
      </c>
    </row>
    <row r="8006" spans="2:5" x14ac:dyDescent="0.25">
      <c r="B8006">
        <v>103148</v>
      </c>
      <c r="C8006" t="s">
        <v>13366</v>
      </c>
      <c r="D8006" t="s">
        <v>60</v>
      </c>
      <c r="E8006" s="451">
        <v>0.4793</v>
      </c>
    </row>
    <row r="8007" spans="2:5" x14ac:dyDescent="0.25">
      <c r="B8007">
        <v>103137</v>
      </c>
      <c r="C8007" t="s">
        <v>13367</v>
      </c>
      <c r="D8007" t="s">
        <v>60</v>
      </c>
      <c r="E8007" s="451">
        <v>0.3367</v>
      </c>
    </row>
    <row r="8008" spans="2:5" x14ac:dyDescent="0.25">
      <c r="B8008">
        <v>103149</v>
      </c>
      <c r="C8008" t="s">
        <v>13368</v>
      </c>
      <c r="D8008" t="s">
        <v>60</v>
      </c>
      <c r="E8008" s="451">
        <v>0.48089999999999999</v>
      </c>
    </row>
    <row r="8009" spans="2:5" x14ac:dyDescent="0.25">
      <c r="B8009">
        <v>103150</v>
      </c>
      <c r="C8009" t="s">
        <v>13369</v>
      </c>
      <c r="D8009" t="s">
        <v>60</v>
      </c>
      <c r="E8009" s="451">
        <v>0.48359999999999997</v>
      </c>
    </row>
    <row r="8010" spans="2:5" x14ac:dyDescent="0.25">
      <c r="B8010">
        <v>103106</v>
      </c>
      <c r="C8010" t="s">
        <v>13370</v>
      </c>
      <c r="D8010" t="s">
        <v>60</v>
      </c>
      <c r="E8010" s="451">
        <v>0.40579999999999999</v>
      </c>
    </row>
    <row r="8011" spans="2:5" x14ac:dyDescent="0.25">
      <c r="B8011">
        <v>103119</v>
      </c>
      <c r="C8011" t="s">
        <v>13371</v>
      </c>
      <c r="D8011" t="s">
        <v>60</v>
      </c>
      <c r="E8011" s="451">
        <v>0.4919</v>
      </c>
    </row>
    <row r="8012" spans="2:5" x14ac:dyDescent="0.25">
      <c r="B8012">
        <v>103120</v>
      </c>
      <c r="C8012" t="s">
        <v>13372</v>
      </c>
      <c r="D8012" t="s">
        <v>60</v>
      </c>
      <c r="E8012" s="451">
        <v>0.49320000000000003</v>
      </c>
    </row>
    <row r="8013" spans="2:5" x14ac:dyDescent="0.25">
      <c r="B8013">
        <v>103107</v>
      </c>
      <c r="C8013" t="s">
        <v>13373</v>
      </c>
      <c r="D8013" t="s">
        <v>60</v>
      </c>
      <c r="E8013" s="451">
        <v>0.43280000000000002</v>
      </c>
    </row>
    <row r="8014" spans="2:5" x14ac:dyDescent="0.25">
      <c r="B8014">
        <v>103108</v>
      </c>
      <c r="C8014" t="s">
        <v>13374</v>
      </c>
      <c r="D8014" t="s">
        <v>60</v>
      </c>
      <c r="E8014" s="451">
        <v>0.44769999999999999</v>
      </c>
    </row>
    <row r="8015" spans="2:5" x14ac:dyDescent="0.25">
      <c r="B8015">
        <v>103109</v>
      </c>
      <c r="C8015" t="s">
        <v>13375</v>
      </c>
      <c r="D8015" t="s">
        <v>60</v>
      </c>
      <c r="E8015" s="451">
        <v>0.46800000000000003</v>
      </c>
    </row>
    <row r="8016" spans="2:5" x14ac:dyDescent="0.25">
      <c r="B8016">
        <v>103110</v>
      </c>
      <c r="C8016" t="s">
        <v>13376</v>
      </c>
      <c r="D8016" t="s">
        <v>60</v>
      </c>
      <c r="E8016" s="451">
        <v>0.4718</v>
      </c>
    </row>
    <row r="8017" spans="2:5" x14ac:dyDescent="0.25">
      <c r="B8017">
        <v>103111</v>
      </c>
      <c r="C8017" t="s">
        <v>13377</v>
      </c>
      <c r="D8017" t="s">
        <v>60</v>
      </c>
      <c r="E8017" s="451">
        <v>0.47899999999999998</v>
      </c>
    </row>
    <row r="8018" spans="2:5" x14ac:dyDescent="0.25">
      <c r="B8018">
        <v>103112</v>
      </c>
      <c r="C8018" t="s">
        <v>13378</v>
      </c>
      <c r="D8018" t="s">
        <v>60</v>
      </c>
      <c r="E8018" s="451">
        <v>0.48070000000000002</v>
      </c>
    </row>
    <row r="8019" spans="2:5" x14ac:dyDescent="0.25">
      <c r="B8019">
        <v>103113</v>
      </c>
      <c r="C8019" t="s">
        <v>13379</v>
      </c>
      <c r="D8019" t="s">
        <v>60</v>
      </c>
      <c r="E8019" s="451">
        <v>0.48430000000000001</v>
      </c>
    </row>
    <row r="8020" spans="2:5" x14ac:dyDescent="0.25">
      <c r="B8020">
        <v>103114</v>
      </c>
      <c r="C8020" t="s">
        <v>13380</v>
      </c>
      <c r="D8020" t="s">
        <v>60</v>
      </c>
      <c r="E8020" s="451">
        <v>0.48530000000000001</v>
      </c>
    </row>
    <row r="8021" spans="2:5" x14ac:dyDescent="0.25">
      <c r="B8021">
        <v>103115</v>
      </c>
      <c r="C8021" t="s">
        <v>13381</v>
      </c>
      <c r="D8021" t="s">
        <v>60</v>
      </c>
      <c r="E8021" s="451">
        <v>0.48680000000000001</v>
      </c>
    </row>
    <row r="8022" spans="2:5" x14ac:dyDescent="0.25">
      <c r="B8022">
        <v>103116</v>
      </c>
      <c r="C8022" t="s">
        <v>13382</v>
      </c>
      <c r="D8022" t="s">
        <v>60</v>
      </c>
      <c r="E8022" s="451">
        <v>0.48909999999999998</v>
      </c>
    </row>
    <row r="8023" spans="2:5" x14ac:dyDescent="0.25">
      <c r="B8023">
        <v>103105</v>
      </c>
      <c r="C8023" t="s">
        <v>13383</v>
      </c>
      <c r="D8023" t="s">
        <v>60</v>
      </c>
      <c r="E8023" s="451">
        <v>0.3876</v>
      </c>
    </row>
    <row r="8024" spans="2:5" x14ac:dyDescent="0.25">
      <c r="B8024">
        <v>103117</v>
      </c>
      <c r="C8024" t="s">
        <v>13384</v>
      </c>
      <c r="D8024" t="s">
        <v>60</v>
      </c>
      <c r="E8024" s="451">
        <v>0.49</v>
      </c>
    </row>
    <row r="8025" spans="2:5" x14ac:dyDescent="0.25">
      <c r="B8025">
        <v>103118</v>
      </c>
      <c r="C8025" t="s">
        <v>13385</v>
      </c>
      <c r="D8025" t="s">
        <v>60</v>
      </c>
      <c r="E8025" s="451">
        <v>0.49130000000000001</v>
      </c>
    </row>
    <row r="8026" spans="2:5" x14ac:dyDescent="0.25">
      <c r="B8026">
        <v>103122</v>
      </c>
      <c r="C8026" t="s">
        <v>13386</v>
      </c>
      <c r="D8026" t="s">
        <v>60</v>
      </c>
      <c r="E8026" s="451">
        <v>0.42970000000000003</v>
      </c>
    </row>
    <row r="8027" spans="2:5" x14ac:dyDescent="0.25">
      <c r="B8027">
        <v>103135</v>
      </c>
      <c r="C8027" t="s">
        <v>13387</v>
      </c>
      <c r="D8027" t="s">
        <v>60</v>
      </c>
      <c r="E8027" s="451">
        <v>0.4945</v>
      </c>
    </row>
    <row r="8028" spans="2:5" x14ac:dyDescent="0.25">
      <c r="B8028">
        <v>103136</v>
      </c>
      <c r="C8028" t="s">
        <v>13388</v>
      </c>
      <c r="D8028" t="s">
        <v>60</v>
      </c>
      <c r="E8028" s="451">
        <v>0.49530000000000002</v>
      </c>
    </row>
    <row r="8029" spans="2:5" x14ac:dyDescent="0.25">
      <c r="B8029">
        <v>103123</v>
      </c>
      <c r="C8029" t="s">
        <v>13389</v>
      </c>
      <c r="D8029" t="s">
        <v>60</v>
      </c>
      <c r="E8029" s="451">
        <v>0.45140000000000002</v>
      </c>
    </row>
    <row r="8030" spans="2:5" x14ac:dyDescent="0.25">
      <c r="B8030">
        <v>103124</v>
      </c>
      <c r="C8030" t="s">
        <v>13390</v>
      </c>
      <c r="D8030" t="s">
        <v>60</v>
      </c>
      <c r="E8030" s="451">
        <v>0.46289999999999998</v>
      </c>
    </row>
    <row r="8031" spans="2:5" x14ac:dyDescent="0.25">
      <c r="B8031">
        <v>103125</v>
      </c>
      <c r="C8031" t="s">
        <v>13391</v>
      </c>
      <c r="D8031" t="s">
        <v>60</v>
      </c>
      <c r="E8031" s="451">
        <v>0.4778</v>
      </c>
    </row>
    <row r="8032" spans="2:5" x14ac:dyDescent="0.25">
      <c r="B8032">
        <v>103126</v>
      </c>
      <c r="C8032" t="s">
        <v>13392</v>
      </c>
      <c r="D8032" t="s">
        <v>60</v>
      </c>
      <c r="E8032" s="451">
        <v>0.48049999999999998</v>
      </c>
    </row>
    <row r="8033" spans="2:5" x14ac:dyDescent="0.25">
      <c r="B8033">
        <v>103127</v>
      </c>
      <c r="C8033" t="s">
        <v>13393</v>
      </c>
      <c r="D8033" t="s">
        <v>60</v>
      </c>
      <c r="E8033" s="451">
        <v>0.48549999999999999</v>
      </c>
    </row>
    <row r="8034" spans="2:5" x14ac:dyDescent="0.25">
      <c r="B8034">
        <v>103128</v>
      </c>
      <c r="C8034" t="s">
        <v>13394</v>
      </c>
      <c r="D8034" t="s">
        <v>60</v>
      </c>
      <c r="E8034" s="451">
        <v>0.48680000000000001</v>
      </c>
    </row>
    <row r="8035" spans="2:5" x14ac:dyDescent="0.25">
      <c r="B8035">
        <v>103129</v>
      </c>
      <c r="C8035" t="s">
        <v>13395</v>
      </c>
      <c r="D8035" t="s">
        <v>60</v>
      </c>
      <c r="E8035" s="451">
        <v>0.48920000000000002</v>
      </c>
    </row>
    <row r="8036" spans="2:5" x14ac:dyDescent="0.25">
      <c r="B8036">
        <v>103130</v>
      </c>
      <c r="C8036" t="s">
        <v>13396</v>
      </c>
      <c r="D8036" t="s">
        <v>60</v>
      </c>
      <c r="E8036" s="451">
        <v>0.4899</v>
      </c>
    </row>
    <row r="8037" spans="2:5" x14ac:dyDescent="0.25">
      <c r="B8037">
        <v>103131</v>
      </c>
      <c r="C8037" t="s">
        <v>13397</v>
      </c>
      <c r="D8037" t="s">
        <v>60</v>
      </c>
      <c r="E8037" s="451">
        <v>0.49099999999999999</v>
      </c>
    </row>
    <row r="8038" spans="2:5" x14ac:dyDescent="0.25">
      <c r="B8038">
        <v>103132</v>
      </c>
      <c r="C8038" t="s">
        <v>13398</v>
      </c>
      <c r="D8038" t="s">
        <v>60</v>
      </c>
      <c r="E8038" s="451">
        <v>0.49259999999999998</v>
      </c>
    </row>
    <row r="8039" spans="2:5" x14ac:dyDescent="0.25">
      <c r="B8039">
        <v>103121</v>
      </c>
      <c r="C8039" t="s">
        <v>13399</v>
      </c>
      <c r="D8039" t="s">
        <v>60</v>
      </c>
      <c r="E8039" s="451">
        <v>0.4143</v>
      </c>
    </row>
    <row r="8040" spans="2:5" x14ac:dyDescent="0.25">
      <c r="B8040">
        <v>103133</v>
      </c>
      <c r="C8040" t="s">
        <v>13400</v>
      </c>
      <c r="D8040" t="s">
        <v>60</v>
      </c>
      <c r="E8040" s="451">
        <v>0.49320000000000003</v>
      </c>
    </row>
    <row r="8041" spans="2:5" x14ac:dyDescent="0.25">
      <c r="B8041">
        <v>103134</v>
      </c>
      <c r="C8041" t="s">
        <v>13401</v>
      </c>
      <c r="D8041" t="s">
        <v>60</v>
      </c>
      <c r="E8041" s="451">
        <v>0.49409999999999998</v>
      </c>
    </row>
    <row r="8042" spans="2:5" x14ac:dyDescent="0.25">
      <c r="B8042">
        <v>103090</v>
      </c>
      <c r="C8042" t="s">
        <v>287</v>
      </c>
      <c r="D8042" t="s">
        <v>73</v>
      </c>
      <c r="E8042" s="451">
        <v>0.48970000000000002</v>
      </c>
    </row>
    <row r="8043" spans="2:5" x14ac:dyDescent="0.25">
      <c r="B8043">
        <v>103103</v>
      </c>
      <c r="C8043" t="s">
        <v>300</v>
      </c>
      <c r="D8043" t="s">
        <v>73</v>
      </c>
      <c r="E8043" s="451">
        <v>0.52349999999999997</v>
      </c>
    </row>
    <row r="8044" spans="2:5" x14ac:dyDescent="0.25">
      <c r="B8044">
        <v>103104</v>
      </c>
      <c r="C8044" t="s">
        <v>301</v>
      </c>
      <c r="D8044" t="s">
        <v>73</v>
      </c>
      <c r="E8044" s="451">
        <v>0.52410000000000001</v>
      </c>
    </row>
    <row r="8045" spans="2:5" x14ac:dyDescent="0.25">
      <c r="B8045">
        <v>103091</v>
      </c>
      <c r="C8045" t="s">
        <v>288</v>
      </c>
      <c r="D8045" t="s">
        <v>73</v>
      </c>
      <c r="E8045" s="451">
        <v>0.502</v>
      </c>
    </row>
    <row r="8046" spans="2:5" x14ac:dyDescent="0.25">
      <c r="B8046">
        <v>103092</v>
      </c>
      <c r="C8046" t="s">
        <v>289</v>
      </c>
      <c r="D8046" t="s">
        <v>73</v>
      </c>
      <c r="E8046" s="451">
        <v>0.50960000000000005</v>
      </c>
    </row>
    <row r="8047" spans="2:5" x14ac:dyDescent="0.25">
      <c r="B8047">
        <v>103093</v>
      </c>
      <c r="C8047" t="s">
        <v>290</v>
      </c>
      <c r="D8047" t="s">
        <v>73</v>
      </c>
      <c r="E8047" s="451">
        <v>0.51090000000000002</v>
      </c>
    </row>
    <row r="8048" spans="2:5" x14ac:dyDescent="0.25">
      <c r="B8048">
        <v>103094</v>
      </c>
      <c r="C8048" t="s">
        <v>291</v>
      </c>
      <c r="D8048" t="s">
        <v>73</v>
      </c>
      <c r="E8048" s="451">
        <v>0.51359999999999995</v>
      </c>
    </row>
    <row r="8049" spans="2:5" x14ac:dyDescent="0.25">
      <c r="B8049">
        <v>103095</v>
      </c>
      <c r="C8049" t="s">
        <v>292</v>
      </c>
      <c r="D8049" t="s">
        <v>73</v>
      </c>
      <c r="E8049" s="451">
        <v>0.51359999999999995</v>
      </c>
    </row>
    <row r="8050" spans="2:5" x14ac:dyDescent="0.25">
      <c r="B8050">
        <v>103096</v>
      </c>
      <c r="C8050" t="s">
        <v>293</v>
      </c>
      <c r="D8050" t="s">
        <v>73</v>
      </c>
      <c r="E8050" s="451">
        <v>0.51519999999999999</v>
      </c>
    </row>
    <row r="8051" spans="2:5" x14ac:dyDescent="0.25">
      <c r="B8051">
        <v>103097</v>
      </c>
      <c r="C8051" t="s">
        <v>294</v>
      </c>
      <c r="D8051" t="s">
        <v>73</v>
      </c>
      <c r="E8051" s="451">
        <v>0.51519999999999999</v>
      </c>
    </row>
    <row r="8052" spans="2:5" x14ac:dyDescent="0.25">
      <c r="B8052">
        <v>103098</v>
      </c>
      <c r="C8052" t="s">
        <v>295</v>
      </c>
      <c r="D8052" t="s">
        <v>73</v>
      </c>
      <c r="E8052" s="451">
        <v>0.51619999999999999</v>
      </c>
    </row>
    <row r="8053" spans="2:5" x14ac:dyDescent="0.25">
      <c r="B8053">
        <v>103099</v>
      </c>
      <c r="C8053" t="s">
        <v>296</v>
      </c>
      <c r="D8053" t="s">
        <v>73</v>
      </c>
      <c r="E8053" s="451">
        <v>0.51839999999999997</v>
      </c>
    </row>
    <row r="8054" spans="2:5" x14ac:dyDescent="0.25">
      <c r="B8054">
        <v>103100</v>
      </c>
      <c r="C8054" t="s">
        <v>297</v>
      </c>
      <c r="D8054" t="s">
        <v>73</v>
      </c>
      <c r="E8054" s="451">
        <v>0.52100000000000002</v>
      </c>
    </row>
    <row r="8055" spans="2:5" x14ac:dyDescent="0.25">
      <c r="B8055">
        <v>103089</v>
      </c>
      <c r="C8055" t="s">
        <v>286</v>
      </c>
      <c r="D8055" t="s">
        <v>73</v>
      </c>
      <c r="E8055" s="451">
        <v>0.48039999999999999</v>
      </c>
    </row>
    <row r="8056" spans="2:5" x14ac:dyDescent="0.25">
      <c r="B8056">
        <v>103101</v>
      </c>
      <c r="C8056" t="s">
        <v>298</v>
      </c>
      <c r="D8056" t="s">
        <v>73</v>
      </c>
      <c r="E8056" s="451">
        <v>0.52239999999999998</v>
      </c>
    </row>
    <row r="8057" spans="2:5" x14ac:dyDescent="0.25">
      <c r="B8057">
        <v>103102</v>
      </c>
      <c r="C8057" t="s">
        <v>299</v>
      </c>
      <c r="D8057" t="s">
        <v>73</v>
      </c>
      <c r="E8057" s="451">
        <v>0.52239999999999998</v>
      </c>
    </row>
    <row r="8058" spans="2:5" x14ac:dyDescent="0.25">
      <c r="B8058">
        <v>101112</v>
      </c>
      <c r="C8058" t="s">
        <v>1548</v>
      </c>
      <c r="D8058" t="s">
        <v>84</v>
      </c>
      <c r="E8058" s="451">
        <v>0.45079999999999998</v>
      </c>
    </row>
    <row r="8059" spans="2:5" x14ac:dyDescent="0.25">
      <c r="B8059">
        <v>101113</v>
      </c>
      <c r="C8059" t="s">
        <v>1549</v>
      </c>
      <c r="D8059" t="s">
        <v>84</v>
      </c>
      <c r="E8059" s="451">
        <v>0.31730000000000003</v>
      </c>
    </row>
    <row r="8060" spans="2:5" x14ac:dyDescent="0.25">
      <c r="B8060">
        <v>101098</v>
      </c>
      <c r="C8060" t="s">
        <v>10912</v>
      </c>
      <c r="D8060" t="s">
        <v>84</v>
      </c>
      <c r="E8060" s="451">
        <v>0.45900000000000002</v>
      </c>
    </row>
    <row r="8061" spans="2:5" x14ac:dyDescent="0.25">
      <c r="B8061">
        <v>101106</v>
      </c>
      <c r="C8061" t="s">
        <v>10913</v>
      </c>
      <c r="D8061" t="s">
        <v>84</v>
      </c>
      <c r="E8061" s="451">
        <v>0.35299999999999998</v>
      </c>
    </row>
    <row r="8062" spans="2:5" x14ac:dyDescent="0.25">
      <c r="B8062">
        <v>101102</v>
      </c>
      <c r="C8062" t="s">
        <v>10914</v>
      </c>
      <c r="D8062" t="s">
        <v>84</v>
      </c>
      <c r="E8062" s="451">
        <v>0.2165</v>
      </c>
    </row>
    <row r="8063" spans="2:5" x14ac:dyDescent="0.25">
      <c r="B8063">
        <v>101110</v>
      </c>
      <c r="C8063" t="s">
        <v>10915</v>
      </c>
      <c r="D8063" t="s">
        <v>84</v>
      </c>
      <c r="E8063" s="451">
        <v>7.3300000000000004E-2</v>
      </c>
    </row>
    <row r="8064" spans="2:5" x14ac:dyDescent="0.25">
      <c r="B8064">
        <v>101099</v>
      </c>
      <c r="C8064" t="s">
        <v>10916</v>
      </c>
      <c r="D8064" t="s">
        <v>84</v>
      </c>
      <c r="E8064" s="451">
        <v>0.4375</v>
      </c>
    </row>
    <row r="8065" spans="2:5" x14ac:dyDescent="0.25">
      <c r="B8065">
        <v>101107</v>
      </c>
      <c r="C8065" t="s">
        <v>10917</v>
      </c>
      <c r="D8065" t="s">
        <v>84</v>
      </c>
      <c r="E8065" s="451">
        <v>0.32590000000000002</v>
      </c>
    </row>
    <row r="8066" spans="2:5" x14ac:dyDescent="0.25">
      <c r="B8066">
        <v>101103</v>
      </c>
      <c r="C8066" t="s">
        <v>10918</v>
      </c>
      <c r="D8066" t="s">
        <v>84</v>
      </c>
      <c r="E8066" s="451">
        <v>0.2145</v>
      </c>
    </row>
    <row r="8067" spans="2:5" x14ac:dyDescent="0.25">
      <c r="B8067">
        <v>101111</v>
      </c>
      <c r="C8067" t="s">
        <v>10919</v>
      </c>
      <c r="D8067" t="s">
        <v>84</v>
      </c>
      <c r="E8067" s="451">
        <v>6.9099999999999995E-2</v>
      </c>
    </row>
    <row r="8068" spans="2:5" x14ac:dyDescent="0.25">
      <c r="B8068">
        <v>101096</v>
      </c>
      <c r="C8068" t="s">
        <v>10920</v>
      </c>
      <c r="D8068" t="s">
        <v>84</v>
      </c>
      <c r="E8068" s="451">
        <v>0.52969999999999995</v>
      </c>
    </row>
    <row r="8069" spans="2:5" x14ac:dyDescent="0.25">
      <c r="B8069">
        <v>101104</v>
      </c>
      <c r="C8069" t="s">
        <v>10921</v>
      </c>
      <c r="D8069" t="s">
        <v>84</v>
      </c>
      <c r="E8069" s="451">
        <v>0.43340000000000001</v>
      </c>
    </row>
    <row r="8070" spans="2:5" x14ac:dyDescent="0.25">
      <c r="B8070">
        <v>101100</v>
      </c>
      <c r="C8070" t="s">
        <v>10922</v>
      </c>
      <c r="D8070" t="s">
        <v>84</v>
      </c>
      <c r="E8070" s="451">
        <v>0.23569999999999999</v>
      </c>
    </row>
    <row r="8071" spans="2:5" x14ac:dyDescent="0.25">
      <c r="B8071">
        <v>101108</v>
      </c>
      <c r="C8071" t="s">
        <v>10923</v>
      </c>
      <c r="D8071" t="s">
        <v>84</v>
      </c>
      <c r="E8071" s="451">
        <v>9.2200000000000004E-2</v>
      </c>
    </row>
    <row r="8072" spans="2:5" x14ac:dyDescent="0.25">
      <c r="B8072">
        <v>101097</v>
      </c>
      <c r="C8072" t="s">
        <v>10924</v>
      </c>
      <c r="D8072" t="s">
        <v>84</v>
      </c>
      <c r="E8072" s="451">
        <v>0.50380000000000003</v>
      </c>
    </row>
    <row r="8073" spans="2:5" x14ac:dyDescent="0.25">
      <c r="B8073">
        <v>101105</v>
      </c>
      <c r="C8073" t="s">
        <v>10925</v>
      </c>
      <c r="D8073" t="s">
        <v>84</v>
      </c>
      <c r="E8073" s="451">
        <v>0.40329999999999999</v>
      </c>
    </row>
    <row r="8074" spans="2:5" x14ac:dyDescent="0.25">
      <c r="B8074">
        <v>101101</v>
      </c>
      <c r="C8074" t="s">
        <v>10926</v>
      </c>
      <c r="D8074" t="s">
        <v>84</v>
      </c>
      <c r="E8074" s="451">
        <v>0.22919999999999999</v>
      </c>
    </row>
    <row r="8075" spans="2:5" x14ac:dyDescent="0.25">
      <c r="B8075">
        <v>101109</v>
      </c>
      <c r="C8075" t="s">
        <v>10927</v>
      </c>
      <c r="D8075" t="s">
        <v>84</v>
      </c>
      <c r="E8075" s="451">
        <v>8.5000000000000006E-2</v>
      </c>
    </row>
    <row r="8076" spans="2:5" x14ac:dyDescent="0.25">
      <c r="B8076">
        <v>106205</v>
      </c>
      <c r="C8076" t="s">
        <v>14957</v>
      </c>
      <c r="D8076" t="s">
        <v>84</v>
      </c>
      <c r="E8076" s="451">
        <v>1</v>
      </c>
    </row>
    <row r="8077" spans="2:5" x14ac:dyDescent="0.25">
      <c r="B8077">
        <v>106206</v>
      </c>
      <c r="C8077" t="s">
        <v>14958</v>
      </c>
      <c r="D8077" t="s">
        <v>84</v>
      </c>
      <c r="E8077" s="451">
        <v>1</v>
      </c>
    </row>
    <row r="8078" spans="2:5" x14ac:dyDescent="0.25">
      <c r="B8078">
        <v>96393</v>
      </c>
      <c r="C8078" t="s">
        <v>13402</v>
      </c>
      <c r="D8078" t="s">
        <v>84</v>
      </c>
      <c r="E8078" s="451">
        <v>2.5999999999999999E-2</v>
      </c>
    </row>
    <row r="8079" spans="2:5" x14ac:dyDescent="0.25">
      <c r="B8079">
        <v>96394</v>
      </c>
      <c r="C8079" t="s">
        <v>13403</v>
      </c>
      <c r="D8079" t="s">
        <v>84</v>
      </c>
      <c r="E8079" s="451">
        <v>1.7600000000000001E-2</v>
      </c>
    </row>
    <row r="8080" spans="2:5" x14ac:dyDescent="0.25">
      <c r="B8080">
        <v>96395</v>
      </c>
      <c r="C8080" t="s">
        <v>13404</v>
      </c>
      <c r="D8080" t="s">
        <v>84</v>
      </c>
      <c r="E8080" s="451">
        <v>0.02</v>
      </c>
    </row>
    <row r="8081" spans="2:5" x14ac:dyDescent="0.25">
      <c r="B8081">
        <v>105529</v>
      </c>
      <c r="C8081" t="s">
        <v>13405</v>
      </c>
      <c r="D8081" t="s">
        <v>84</v>
      </c>
      <c r="E8081" s="451">
        <v>2.0299999999999999E-2</v>
      </c>
    </row>
    <row r="8082" spans="2:5" x14ac:dyDescent="0.25">
      <c r="B8082">
        <v>105530</v>
      </c>
      <c r="C8082" t="s">
        <v>13406</v>
      </c>
      <c r="D8082" t="s">
        <v>84</v>
      </c>
      <c r="E8082" s="451">
        <v>1.7299999999999999E-2</v>
      </c>
    </row>
    <row r="8083" spans="2:5" x14ac:dyDescent="0.25">
      <c r="B8083">
        <v>105531</v>
      </c>
      <c r="C8083" t="s">
        <v>13407</v>
      </c>
      <c r="D8083" t="s">
        <v>84</v>
      </c>
      <c r="E8083" s="451">
        <v>1.5100000000000001E-2</v>
      </c>
    </row>
    <row r="8084" spans="2:5" x14ac:dyDescent="0.25">
      <c r="B8084">
        <v>105527</v>
      </c>
      <c r="C8084" t="s">
        <v>13408</v>
      </c>
      <c r="D8084" t="s">
        <v>84</v>
      </c>
      <c r="E8084" s="451">
        <v>3.1099999999999999E-2</v>
      </c>
    </row>
    <row r="8085" spans="2:5" x14ac:dyDescent="0.25">
      <c r="B8085">
        <v>105532</v>
      </c>
      <c r="C8085" t="s">
        <v>13409</v>
      </c>
      <c r="D8085" t="s">
        <v>84</v>
      </c>
      <c r="E8085" s="451">
        <v>2.2499999999999999E-2</v>
      </c>
    </row>
    <row r="8086" spans="2:5" x14ac:dyDescent="0.25">
      <c r="B8086">
        <v>105533</v>
      </c>
      <c r="C8086" t="s">
        <v>13410</v>
      </c>
      <c r="D8086" t="s">
        <v>84</v>
      </c>
      <c r="E8086" s="451">
        <v>1.8800000000000001E-2</v>
      </c>
    </row>
    <row r="8087" spans="2:5" x14ac:dyDescent="0.25">
      <c r="B8087">
        <v>105534</v>
      </c>
      <c r="C8087" t="s">
        <v>13411</v>
      </c>
      <c r="D8087" t="s">
        <v>84</v>
      </c>
      <c r="E8087" s="451">
        <v>1.6199999999999999E-2</v>
      </c>
    </row>
    <row r="8088" spans="2:5" x14ac:dyDescent="0.25">
      <c r="B8088">
        <v>105528</v>
      </c>
      <c r="C8088" t="s">
        <v>13412</v>
      </c>
      <c r="D8088" t="s">
        <v>84</v>
      </c>
      <c r="E8088" s="451">
        <v>3.6799999999999999E-2</v>
      </c>
    </row>
    <row r="8089" spans="2:5" x14ac:dyDescent="0.25">
      <c r="B8089">
        <v>105523</v>
      </c>
      <c r="C8089" t="s">
        <v>13413</v>
      </c>
      <c r="D8089" t="s">
        <v>84</v>
      </c>
      <c r="E8089" s="451">
        <v>8.6599999999999996E-2</v>
      </c>
    </row>
    <row r="8090" spans="2:5" x14ac:dyDescent="0.25">
      <c r="B8090">
        <v>105759</v>
      </c>
      <c r="C8090" t="s">
        <v>13414</v>
      </c>
      <c r="D8090" t="s">
        <v>84</v>
      </c>
      <c r="E8090" s="451">
        <v>6.2E-2</v>
      </c>
    </row>
    <row r="8091" spans="2:5" x14ac:dyDescent="0.25">
      <c r="B8091">
        <v>105524</v>
      </c>
      <c r="C8091" t="s">
        <v>13415</v>
      </c>
      <c r="D8091" t="s">
        <v>84</v>
      </c>
      <c r="E8091" s="451">
        <v>4.8300000000000003E-2</v>
      </c>
    </row>
    <row r="8092" spans="2:5" x14ac:dyDescent="0.25">
      <c r="B8092">
        <v>105525</v>
      </c>
      <c r="C8092" t="s">
        <v>13416</v>
      </c>
      <c r="D8092" t="s">
        <v>84</v>
      </c>
      <c r="E8092" s="451">
        <v>3.3500000000000002E-2</v>
      </c>
    </row>
    <row r="8093" spans="2:5" x14ac:dyDescent="0.25">
      <c r="B8093">
        <v>105526</v>
      </c>
      <c r="C8093" t="s">
        <v>13417</v>
      </c>
      <c r="D8093" t="s">
        <v>84</v>
      </c>
      <c r="E8093" s="451">
        <v>2.5600000000000001E-2</v>
      </c>
    </row>
    <row r="8094" spans="2:5" x14ac:dyDescent="0.25">
      <c r="B8094">
        <v>105034</v>
      </c>
      <c r="C8094" t="s">
        <v>1990</v>
      </c>
      <c r="D8094" t="s">
        <v>73</v>
      </c>
      <c r="E8094" s="451">
        <v>0.317</v>
      </c>
    </row>
    <row r="8095" spans="2:5" x14ac:dyDescent="0.25">
      <c r="B8095">
        <v>105033</v>
      </c>
      <c r="C8095" t="s">
        <v>1989</v>
      </c>
      <c r="D8095" t="s">
        <v>73</v>
      </c>
      <c r="E8095" s="451">
        <v>0.31440000000000001</v>
      </c>
    </row>
    <row r="8096" spans="2:5" x14ac:dyDescent="0.25">
      <c r="B8096">
        <v>93205</v>
      </c>
      <c r="C8096" t="s">
        <v>1976</v>
      </c>
      <c r="D8096" t="s">
        <v>73</v>
      </c>
      <c r="E8096" s="451">
        <v>0.32150000000000001</v>
      </c>
    </row>
    <row r="8097" spans="2:5" x14ac:dyDescent="0.25">
      <c r="B8097">
        <v>105032</v>
      </c>
      <c r="C8097" t="s">
        <v>1988</v>
      </c>
      <c r="D8097" t="s">
        <v>73</v>
      </c>
      <c r="E8097" s="451">
        <v>0.21890000000000001</v>
      </c>
    </row>
    <row r="8098" spans="2:5" x14ac:dyDescent="0.25">
      <c r="B8098">
        <v>105031</v>
      </c>
      <c r="C8098" t="s">
        <v>1987</v>
      </c>
      <c r="D8098" t="s">
        <v>73</v>
      </c>
      <c r="E8098" s="451">
        <v>0.23219999999999999</v>
      </c>
    </row>
    <row r="8099" spans="2:5" x14ac:dyDescent="0.25">
      <c r="B8099">
        <v>93199</v>
      </c>
      <c r="C8099" t="s">
        <v>1972</v>
      </c>
      <c r="D8099" t="s">
        <v>73</v>
      </c>
      <c r="E8099" s="451">
        <v>0.28799999999999998</v>
      </c>
    </row>
    <row r="8100" spans="2:5" x14ac:dyDescent="0.25">
      <c r="B8100">
        <v>105030</v>
      </c>
      <c r="C8100" t="s">
        <v>1986</v>
      </c>
      <c r="D8100" t="s">
        <v>73</v>
      </c>
      <c r="E8100" s="451">
        <v>0.3417</v>
      </c>
    </row>
    <row r="8101" spans="2:5" x14ac:dyDescent="0.25">
      <c r="B8101">
        <v>105029</v>
      </c>
      <c r="C8101" t="s">
        <v>1985</v>
      </c>
      <c r="D8101" t="s">
        <v>73</v>
      </c>
      <c r="E8101" s="451">
        <v>0.35809999999999997</v>
      </c>
    </row>
    <row r="8102" spans="2:5" x14ac:dyDescent="0.25">
      <c r="B8102">
        <v>93197</v>
      </c>
      <c r="C8102" t="s">
        <v>1971</v>
      </c>
      <c r="D8102" t="s">
        <v>73</v>
      </c>
      <c r="E8102" s="451">
        <v>0.37040000000000001</v>
      </c>
    </row>
    <row r="8103" spans="2:5" x14ac:dyDescent="0.25">
      <c r="B8103">
        <v>105040</v>
      </c>
      <c r="C8103" t="s">
        <v>1996</v>
      </c>
      <c r="D8103" t="s">
        <v>73</v>
      </c>
      <c r="E8103" s="451">
        <v>0.69110000000000005</v>
      </c>
    </row>
    <row r="8104" spans="2:5" x14ac:dyDescent="0.25">
      <c r="B8104">
        <v>105039</v>
      </c>
      <c r="C8104" t="s">
        <v>1995</v>
      </c>
      <c r="D8104" t="s">
        <v>73</v>
      </c>
      <c r="E8104" s="451">
        <v>0.69030000000000002</v>
      </c>
    </row>
    <row r="8105" spans="2:5" x14ac:dyDescent="0.25">
      <c r="B8105">
        <v>105038</v>
      </c>
      <c r="C8105" t="s">
        <v>1994</v>
      </c>
      <c r="D8105" t="s">
        <v>73</v>
      </c>
      <c r="E8105" s="451">
        <v>0.6895</v>
      </c>
    </row>
    <row r="8106" spans="2:5" x14ac:dyDescent="0.25">
      <c r="B8106">
        <v>105028</v>
      </c>
      <c r="C8106" t="s">
        <v>1984</v>
      </c>
      <c r="D8106" t="s">
        <v>73</v>
      </c>
      <c r="E8106" s="451">
        <v>0.28670000000000001</v>
      </c>
    </row>
    <row r="8107" spans="2:5" x14ac:dyDescent="0.25">
      <c r="B8107">
        <v>105027</v>
      </c>
      <c r="C8107" t="s">
        <v>1983</v>
      </c>
      <c r="D8107" t="s">
        <v>73</v>
      </c>
      <c r="E8107" s="451">
        <v>0.28510000000000002</v>
      </c>
    </row>
    <row r="8108" spans="2:5" x14ac:dyDescent="0.25">
      <c r="B8108">
        <v>93194</v>
      </c>
      <c r="C8108" t="s">
        <v>1970</v>
      </c>
      <c r="D8108" t="s">
        <v>73</v>
      </c>
      <c r="E8108" s="451">
        <v>0.28299999999999997</v>
      </c>
    </row>
    <row r="8109" spans="2:5" x14ac:dyDescent="0.25">
      <c r="B8109">
        <v>93200</v>
      </c>
      <c r="C8109" t="s">
        <v>1973</v>
      </c>
      <c r="D8109" t="s">
        <v>73</v>
      </c>
      <c r="E8109" s="451">
        <v>0.84599999999999997</v>
      </c>
    </row>
    <row r="8110" spans="2:5" x14ac:dyDescent="0.25">
      <c r="B8110">
        <v>93203</v>
      </c>
      <c r="C8110" t="s">
        <v>1975</v>
      </c>
      <c r="D8110" t="s">
        <v>73</v>
      </c>
      <c r="E8110" s="451">
        <v>0.1171</v>
      </c>
    </row>
    <row r="8111" spans="2:5" x14ac:dyDescent="0.25">
      <c r="B8111">
        <v>93202</v>
      </c>
      <c r="C8111" t="s">
        <v>1974</v>
      </c>
      <c r="D8111" t="s">
        <v>73</v>
      </c>
      <c r="E8111" s="451">
        <v>0.66839999999999999</v>
      </c>
    </row>
    <row r="8112" spans="2:5" x14ac:dyDescent="0.25">
      <c r="B8112">
        <v>105026</v>
      </c>
      <c r="C8112" t="s">
        <v>1982</v>
      </c>
      <c r="D8112" t="s">
        <v>73</v>
      </c>
      <c r="E8112" s="451">
        <v>0.26850000000000002</v>
      </c>
    </row>
    <row r="8113" spans="2:5" x14ac:dyDescent="0.25">
      <c r="B8113">
        <v>105025</v>
      </c>
      <c r="C8113" t="s">
        <v>1981</v>
      </c>
      <c r="D8113" t="s">
        <v>73</v>
      </c>
      <c r="E8113" s="451">
        <v>0.28920000000000001</v>
      </c>
    </row>
    <row r="8114" spans="2:5" x14ac:dyDescent="0.25">
      <c r="B8114">
        <v>93191</v>
      </c>
      <c r="C8114" t="s">
        <v>1969</v>
      </c>
      <c r="D8114" t="s">
        <v>73</v>
      </c>
      <c r="E8114" s="451">
        <v>0.30430000000000001</v>
      </c>
    </row>
    <row r="8115" spans="2:5" x14ac:dyDescent="0.25">
      <c r="B8115">
        <v>105024</v>
      </c>
      <c r="C8115" t="s">
        <v>1980</v>
      </c>
      <c r="D8115" t="s">
        <v>73</v>
      </c>
      <c r="E8115" s="451">
        <v>0.41420000000000001</v>
      </c>
    </row>
    <row r="8116" spans="2:5" x14ac:dyDescent="0.25">
      <c r="B8116">
        <v>105023</v>
      </c>
      <c r="C8116" t="s">
        <v>1979</v>
      </c>
      <c r="D8116" t="s">
        <v>73</v>
      </c>
      <c r="E8116" s="451">
        <v>0.43099999999999999</v>
      </c>
    </row>
    <row r="8117" spans="2:5" x14ac:dyDescent="0.25">
      <c r="B8117">
        <v>93187</v>
      </c>
      <c r="C8117" t="s">
        <v>1968</v>
      </c>
      <c r="D8117" t="s">
        <v>73</v>
      </c>
      <c r="E8117" s="451">
        <v>0.44269999999999998</v>
      </c>
    </row>
    <row r="8118" spans="2:5" x14ac:dyDescent="0.25">
      <c r="B8118">
        <v>105037</v>
      </c>
      <c r="C8118" t="s">
        <v>1993</v>
      </c>
      <c r="D8118" t="s">
        <v>73</v>
      </c>
      <c r="E8118" s="451">
        <v>0.69259999999999999</v>
      </c>
    </row>
    <row r="8119" spans="2:5" x14ac:dyDescent="0.25">
      <c r="B8119">
        <v>105036</v>
      </c>
      <c r="C8119" t="s">
        <v>1992</v>
      </c>
      <c r="D8119" t="s">
        <v>73</v>
      </c>
      <c r="E8119" s="451">
        <v>0.69169999999999998</v>
      </c>
    </row>
    <row r="8120" spans="2:5" x14ac:dyDescent="0.25">
      <c r="B8120">
        <v>105035</v>
      </c>
      <c r="C8120" t="s">
        <v>1991</v>
      </c>
      <c r="D8120" t="s">
        <v>73</v>
      </c>
      <c r="E8120" s="451">
        <v>0.69040000000000001</v>
      </c>
    </row>
    <row r="8121" spans="2:5" x14ac:dyDescent="0.25">
      <c r="B8121">
        <v>105022</v>
      </c>
      <c r="C8121" t="s">
        <v>1978</v>
      </c>
      <c r="D8121" t="s">
        <v>73</v>
      </c>
      <c r="E8121" s="451">
        <v>0.2913</v>
      </c>
    </row>
    <row r="8122" spans="2:5" x14ac:dyDescent="0.25">
      <c r="B8122">
        <v>105021</v>
      </c>
      <c r="C8122" t="s">
        <v>1977</v>
      </c>
      <c r="D8122" t="s">
        <v>73</v>
      </c>
      <c r="E8122" s="451">
        <v>0.2903</v>
      </c>
    </row>
    <row r="8123" spans="2:5" x14ac:dyDescent="0.25">
      <c r="B8123">
        <v>93184</v>
      </c>
      <c r="C8123" t="s">
        <v>1967</v>
      </c>
      <c r="D8123" t="s">
        <v>73</v>
      </c>
      <c r="E8123" s="451">
        <v>0.28720000000000001</v>
      </c>
    </row>
    <row r="8124" spans="2:5" x14ac:dyDescent="0.25">
      <c r="B8124">
        <v>102171</v>
      </c>
      <c r="C8124" t="s">
        <v>14959</v>
      </c>
      <c r="D8124" t="s">
        <v>71</v>
      </c>
      <c r="E8124" s="451">
        <v>6.2700000000000006E-2</v>
      </c>
    </row>
    <row r="8125" spans="2:5" x14ac:dyDescent="0.25">
      <c r="B8125">
        <v>102172</v>
      </c>
      <c r="C8125" t="s">
        <v>14960</v>
      </c>
      <c r="D8125" t="s">
        <v>71</v>
      </c>
      <c r="E8125" s="451">
        <v>5.0599999999999999E-2</v>
      </c>
    </row>
    <row r="8126" spans="2:5" x14ac:dyDescent="0.25">
      <c r="B8126">
        <v>102170</v>
      </c>
      <c r="C8126" t="s">
        <v>14961</v>
      </c>
      <c r="D8126" t="s">
        <v>71</v>
      </c>
      <c r="E8126" s="451">
        <v>0.12709999999999999</v>
      </c>
    </row>
    <row r="8127" spans="2:5" x14ac:dyDescent="0.25">
      <c r="B8127">
        <v>102160</v>
      </c>
      <c r="C8127" t="s">
        <v>14962</v>
      </c>
      <c r="D8127" t="s">
        <v>71</v>
      </c>
      <c r="E8127" s="451">
        <v>0.21629999999999999</v>
      </c>
    </row>
    <row r="8128" spans="2:5" x14ac:dyDescent="0.25">
      <c r="B8128">
        <v>102163</v>
      </c>
      <c r="C8128" t="s">
        <v>14963</v>
      </c>
      <c r="D8128" t="s">
        <v>71</v>
      </c>
      <c r="E8128" s="451">
        <v>0.1037</v>
      </c>
    </row>
    <row r="8129" spans="2:5" x14ac:dyDescent="0.25">
      <c r="B8129">
        <v>102153</v>
      </c>
      <c r="C8129" t="s">
        <v>14964</v>
      </c>
      <c r="D8129" t="s">
        <v>71</v>
      </c>
      <c r="E8129" s="451">
        <v>0.1532</v>
      </c>
    </row>
    <row r="8130" spans="2:5" x14ac:dyDescent="0.25">
      <c r="B8130">
        <v>102165</v>
      </c>
      <c r="C8130" t="s">
        <v>14965</v>
      </c>
      <c r="D8130" t="s">
        <v>71</v>
      </c>
      <c r="E8130" s="451">
        <v>8.8700000000000001E-2</v>
      </c>
    </row>
    <row r="8131" spans="2:5" x14ac:dyDescent="0.25">
      <c r="B8131">
        <v>102155</v>
      </c>
      <c r="C8131" t="s">
        <v>14966</v>
      </c>
      <c r="D8131" t="s">
        <v>71</v>
      </c>
      <c r="E8131" s="451">
        <v>0.1203</v>
      </c>
    </row>
    <row r="8132" spans="2:5" x14ac:dyDescent="0.25">
      <c r="B8132">
        <v>102167</v>
      </c>
      <c r="C8132" t="s">
        <v>14967</v>
      </c>
      <c r="D8132" t="s">
        <v>71</v>
      </c>
      <c r="E8132" s="451">
        <v>6.0900000000000003E-2</v>
      </c>
    </row>
    <row r="8133" spans="2:5" x14ac:dyDescent="0.25">
      <c r="B8133">
        <v>102157</v>
      </c>
      <c r="C8133" t="s">
        <v>14968</v>
      </c>
      <c r="D8133" t="s">
        <v>71</v>
      </c>
      <c r="E8133" s="451">
        <v>7.17E-2</v>
      </c>
    </row>
    <row r="8134" spans="2:5" x14ac:dyDescent="0.25">
      <c r="B8134">
        <v>102169</v>
      </c>
      <c r="C8134" t="s">
        <v>14969</v>
      </c>
      <c r="D8134" t="s">
        <v>71</v>
      </c>
      <c r="E8134" s="451">
        <v>3.6999999999999998E-2</v>
      </c>
    </row>
    <row r="8135" spans="2:5" x14ac:dyDescent="0.25">
      <c r="B8135">
        <v>102159</v>
      </c>
      <c r="C8135" t="s">
        <v>14970</v>
      </c>
      <c r="D8135" t="s">
        <v>71</v>
      </c>
      <c r="E8135" s="451">
        <v>3.9300000000000002E-2</v>
      </c>
    </row>
    <row r="8136" spans="2:5" x14ac:dyDescent="0.25">
      <c r="B8136">
        <v>102161</v>
      </c>
      <c r="C8136" t="s">
        <v>14971</v>
      </c>
      <c r="D8136" t="s">
        <v>71</v>
      </c>
      <c r="E8136" s="451">
        <v>0.12470000000000001</v>
      </c>
    </row>
    <row r="8137" spans="2:5" x14ac:dyDescent="0.25">
      <c r="B8137">
        <v>102151</v>
      </c>
      <c r="C8137" t="s">
        <v>14972</v>
      </c>
      <c r="D8137" t="s">
        <v>71</v>
      </c>
      <c r="E8137" s="451">
        <v>0.20910000000000001</v>
      </c>
    </row>
    <row r="8138" spans="2:5" x14ac:dyDescent="0.25">
      <c r="B8138">
        <v>102162</v>
      </c>
      <c r="C8138" t="s">
        <v>14973</v>
      </c>
      <c r="D8138" t="s">
        <v>71</v>
      </c>
      <c r="E8138" s="451">
        <v>0.1182</v>
      </c>
    </row>
    <row r="8139" spans="2:5" x14ac:dyDescent="0.25">
      <c r="B8139">
        <v>102152</v>
      </c>
      <c r="C8139" t="s">
        <v>14974</v>
      </c>
      <c r="D8139" t="s">
        <v>71</v>
      </c>
      <c r="E8139" s="451">
        <v>0.19020000000000001</v>
      </c>
    </row>
    <row r="8140" spans="2:5" x14ac:dyDescent="0.25">
      <c r="B8140">
        <v>102164</v>
      </c>
      <c r="C8140" t="s">
        <v>14975</v>
      </c>
      <c r="D8140" t="s">
        <v>71</v>
      </c>
      <c r="E8140" s="451">
        <v>9.9199999999999997E-2</v>
      </c>
    </row>
    <row r="8141" spans="2:5" x14ac:dyDescent="0.25">
      <c r="B8141">
        <v>102154</v>
      </c>
      <c r="C8141" t="s">
        <v>14976</v>
      </c>
      <c r="D8141" t="s">
        <v>71</v>
      </c>
      <c r="E8141" s="451">
        <v>0.14249999999999999</v>
      </c>
    </row>
    <row r="8142" spans="2:5" x14ac:dyDescent="0.25">
      <c r="B8142">
        <v>102166</v>
      </c>
      <c r="C8142" t="s">
        <v>14977</v>
      </c>
      <c r="D8142" t="s">
        <v>71</v>
      </c>
      <c r="E8142" s="451">
        <v>7.6499999999999999E-2</v>
      </c>
    </row>
    <row r="8143" spans="2:5" x14ac:dyDescent="0.25">
      <c r="B8143">
        <v>102156</v>
      </c>
      <c r="C8143" t="s">
        <v>14978</v>
      </c>
      <c r="D8143" t="s">
        <v>71</v>
      </c>
      <c r="E8143" s="451">
        <v>9.7100000000000006E-2</v>
      </c>
    </row>
    <row r="8144" spans="2:5" x14ac:dyDescent="0.25">
      <c r="B8144">
        <v>102168</v>
      </c>
      <c r="C8144" t="s">
        <v>14979</v>
      </c>
      <c r="D8144" t="s">
        <v>71</v>
      </c>
      <c r="E8144" s="451">
        <v>4.7800000000000002E-2</v>
      </c>
    </row>
    <row r="8145" spans="2:5" x14ac:dyDescent="0.25">
      <c r="B8145">
        <v>102158</v>
      </c>
      <c r="C8145" t="s">
        <v>14980</v>
      </c>
      <c r="D8145" t="s">
        <v>71</v>
      </c>
      <c r="E8145" s="451">
        <v>5.3100000000000001E-2</v>
      </c>
    </row>
    <row r="8146" spans="2:5" x14ac:dyDescent="0.25">
      <c r="B8146">
        <v>102181</v>
      </c>
      <c r="C8146" t="s">
        <v>14981</v>
      </c>
      <c r="D8146" t="s">
        <v>71</v>
      </c>
      <c r="E8146" s="451">
        <v>0.1211</v>
      </c>
    </row>
    <row r="8147" spans="2:5" x14ac:dyDescent="0.25">
      <c r="B8147">
        <v>102179</v>
      </c>
      <c r="C8147" t="s">
        <v>14982</v>
      </c>
      <c r="D8147" t="s">
        <v>71</v>
      </c>
      <c r="E8147" s="451">
        <v>0.17949999999999999</v>
      </c>
    </row>
    <row r="8148" spans="2:5" x14ac:dyDescent="0.25">
      <c r="B8148">
        <v>102180</v>
      </c>
      <c r="C8148" t="s">
        <v>14983</v>
      </c>
      <c r="D8148" t="s">
        <v>71</v>
      </c>
      <c r="E8148" s="451">
        <v>0.15060000000000001</v>
      </c>
    </row>
    <row r="8149" spans="2:5" x14ac:dyDescent="0.25">
      <c r="B8149">
        <v>102189</v>
      </c>
      <c r="C8149" t="s">
        <v>14984</v>
      </c>
      <c r="D8149" t="s">
        <v>60</v>
      </c>
      <c r="E8149" s="451">
        <v>0.29399999999999998</v>
      </c>
    </row>
    <row r="8150" spans="2:5" x14ac:dyDescent="0.25">
      <c r="B8150">
        <v>102188</v>
      </c>
      <c r="C8150" t="s">
        <v>14985</v>
      </c>
      <c r="D8150" t="s">
        <v>60</v>
      </c>
      <c r="E8150" s="451">
        <v>6.9599999999999995E-2</v>
      </c>
    </row>
    <row r="8151" spans="2:5" x14ac:dyDescent="0.25">
      <c r="B8151">
        <v>106320</v>
      </c>
      <c r="C8151" t="s">
        <v>14986</v>
      </c>
      <c r="D8151" t="s">
        <v>60</v>
      </c>
      <c r="E8151" s="451">
        <v>6.7900000000000002E-2</v>
      </c>
    </row>
    <row r="8152" spans="2:5" x14ac:dyDescent="0.25">
      <c r="B8152">
        <v>102185</v>
      </c>
      <c r="C8152" t="s">
        <v>14987</v>
      </c>
      <c r="D8152" t="s">
        <v>60</v>
      </c>
      <c r="E8152" s="451">
        <v>7.1800000000000003E-2</v>
      </c>
    </row>
    <row r="8153" spans="2:5" x14ac:dyDescent="0.25">
      <c r="B8153">
        <v>106318</v>
      </c>
      <c r="C8153" t="s">
        <v>14988</v>
      </c>
      <c r="D8153" t="s">
        <v>60</v>
      </c>
      <c r="E8153" s="451">
        <v>7.0400000000000004E-2</v>
      </c>
    </row>
    <row r="8154" spans="2:5" x14ac:dyDescent="0.25">
      <c r="B8154">
        <v>106319</v>
      </c>
      <c r="C8154" t="s">
        <v>14989</v>
      </c>
      <c r="D8154" t="s">
        <v>60</v>
      </c>
      <c r="E8154" s="451">
        <v>6.9800000000000001E-2</v>
      </c>
    </row>
    <row r="8155" spans="2:5" x14ac:dyDescent="0.25">
      <c r="B8155">
        <v>102184</v>
      </c>
      <c r="C8155" t="s">
        <v>14990</v>
      </c>
      <c r="D8155" t="s">
        <v>60</v>
      </c>
      <c r="E8155" s="451">
        <v>6.9199999999999998E-2</v>
      </c>
    </row>
    <row r="8156" spans="2:5" x14ac:dyDescent="0.25">
      <c r="B8156">
        <v>102183</v>
      </c>
      <c r="C8156" t="s">
        <v>14991</v>
      </c>
      <c r="D8156" t="s">
        <v>60</v>
      </c>
      <c r="E8156" s="451">
        <v>0.10639999999999999</v>
      </c>
    </row>
    <row r="8157" spans="2:5" x14ac:dyDescent="0.25">
      <c r="B8157">
        <v>102182</v>
      </c>
      <c r="C8157" t="s">
        <v>14992</v>
      </c>
      <c r="D8157" t="s">
        <v>60</v>
      </c>
      <c r="E8157" s="451">
        <v>8.9800000000000005E-2</v>
      </c>
    </row>
    <row r="8158" spans="2:5" x14ac:dyDescent="0.25">
      <c r="B8158">
        <v>102191</v>
      </c>
      <c r="C8158" t="s">
        <v>14993</v>
      </c>
      <c r="D8158" t="s">
        <v>71</v>
      </c>
      <c r="E8158" s="451">
        <v>1</v>
      </c>
    </row>
    <row r="8159" spans="2:5" x14ac:dyDescent="0.25">
      <c r="B8159">
        <v>102190</v>
      </c>
      <c r="C8159" t="s">
        <v>14994</v>
      </c>
      <c r="D8159" t="s">
        <v>71</v>
      </c>
      <c r="E8159" s="451">
        <v>1</v>
      </c>
    </row>
    <row r="8160" spans="2:5" x14ac:dyDescent="0.25">
      <c r="B8160">
        <v>102192</v>
      </c>
      <c r="C8160" t="s">
        <v>14995</v>
      </c>
      <c r="D8160" t="s">
        <v>71</v>
      </c>
      <c r="E8160" s="451">
        <v>1</v>
      </c>
    </row>
    <row r="8161" spans="2:5" x14ac:dyDescent="0.25">
      <c r="B8161">
        <v>89354</v>
      </c>
      <c r="C8161" t="s">
        <v>3592</v>
      </c>
      <c r="D8161" t="s">
        <v>60</v>
      </c>
      <c r="E8161" s="451">
        <v>3.4000000000000002E-2</v>
      </c>
    </row>
    <row r="8162" spans="2:5" x14ac:dyDescent="0.25">
      <c r="B8162">
        <v>103041</v>
      </c>
      <c r="C8162" t="s">
        <v>3653</v>
      </c>
      <c r="D8162" t="s">
        <v>60</v>
      </c>
      <c r="E8162" s="451">
        <v>0.11600000000000001</v>
      </c>
    </row>
    <row r="8163" spans="2:5" x14ac:dyDescent="0.25">
      <c r="B8163">
        <v>103042</v>
      </c>
      <c r="C8163" t="s">
        <v>3654</v>
      </c>
      <c r="D8163" t="s">
        <v>60</v>
      </c>
      <c r="E8163" s="451">
        <v>0.14610000000000001</v>
      </c>
    </row>
    <row r="8164" spans="2:5" x14ac:dyDescent="0.25">
      <c r="B8164">
        <v>103043</v>
      </c>
      <c r="C8164" t="s">
        <v>3655</v>
      </c>
      <c r="D8164" t="s">
        <v>60</v>
      </c>
      <c r="E8164" s="451">
        <v>9.9599999999999994E-2</v>
      </c>
    </row>
    <row r="8165" spans="2:5" x14ac:dyDescent="0.25">
      <c r="B8165">
        <v>103044</v>
      </c>
      <c r="C8165" t="s">
        <v>3656</v>
      </c>
      <c r="D8165" t="s">
        <v>60</v>
      </c>
      <c r="E8165" s="451">
        <v>0.114</v>
      </c>
    </row>
    <row r="8166" spans="2:5" x14ac:dyDescent="0.25">
      <c r="B8166">
        <v>103039</v>
      </c>
      <c r="C8166" t="s">
        <v>3651</v>
      </c>
      <c r="D8166" t="s">
        <v>60</v>
      </c>
      <c r="E8166" s="451">
        <v>0.12379999999999999</v>
      </c>
    </row>
    <row r="8167" spans="2:5" x14ac:dyDescent="0.25">
      <c r="B8167">
        <v>103038</v>
      </c>
      <c r="C8167" t="s">
        <v>3650</v>
      </c>
      <c r="D8167" t="s">
        <v>60</v>
      </c>
      <c r="E8167" s="451">
        <v>0.1023</v>
      </c>
    </row>
    <row r="8168" spans="2:5" x14ac:dyDescent="0.25">
      <c r="B8168">
        <v>103037</v>
      </c>
      <c r="C8168" t="s">
        <v>3649</v>
      </c>
      <c r="D8168" t="s">
        <v>60</v>
      </c>
      <c r="E8168" s="451">
        <v>0.10059999999999999</v>
      </c>
    </row>
    <row r="8169" spans="2:5" x14ac:dyDescent="0.25">
      <c r="B8169">
        <v>103036</v>
      </c>
      <c r="C8169" t="s">
        <v>3648</v>
      </c>
      <c r="D8169" t="s">
        <v>60</v>
      </c>
      <c r="E8169" s="451">
        <v>9.5600000000000004E-2</v>
      </c>
    </row>
    <row r="8170" spans="2:5" x14ac:dyDescent="0.25">
      <c r="B8170">
        <v>103040</v>
      </c>
      <c r="C8170" t="s">
        <v>3652</v>
      </c>
      <c r="D8170" t="s">
        <v>60</v>
      </c>
      <c r="E8170" s="451">
        <v>0.1066</v>
      </c>
    </row>
    <row r="8171" spans="2:5" x14ac:dyDescent="0.25">
      <c r="B8171">
        <v>90371</v>
      </c>
      <c r="C8171" t="s">
        <v>3597</v>
      </c>
      <c r="D8171" t="s">
        <v>60</v>
      </c>
      <c r="E8171" s="451">
        <v>0.1192</v>
      </c>
    </row>
    <row r="8172" spans="2:5" x14ac:dyDescent="0.25">
      <c r="B8172">
        <v>103047</v>
      </c>
      <c r="C8172" t="s">
        <v>13418</v>
      </c>
      <c r="D8172" t="s">
        <v>60</v>
      </c>
      <c r="E8172" s="451">
        <v>0.1142</v>
      </c>
    </row>
    <row r="8173" spans="2:5" x14ac:dyDescent="0.25">
      <c r="B8173">
        <v>94489</v>
      </c>
      <c r="C8173" t="s">
        <v>13419</v>
      </c>
      <c r="D8173" t="s">
        <v>60</v>
      </c>
      <c r="E8173" s="451">
        <v>8.4400000000000003E-2</v>
      </c>
    </row>
    <row r="8174" spans="2:5" x14ac:dyDescent="0.25">
      <c r="B8174">
        <v>94490</v>
      </c>
      <c r="C8174" t="s">
        <v>13420</v>
      </c>
      <c r="D8174" t="s">
        <v>60</v>
      </c>
      <c r="E8174" s="451">
        <v>5.57E-2</v>
      </c>
    </row>
    <row r="8175" spans="2:5" x14ac:dyDescent="0.25">
      <c r="B8175">
        <v>94491</v>
      </c>
      <c r="C8175" t="s">
        <v>13421</v>
      </c>
      <c r="D8175" t="s">
        <v>60</v>
      </c>
      <c r="E8175" s="451">
        <v>5.8599999999999999E-2</v>
      </c>
    </row>
    <row r="8176" spans="2:5" x14ac:dyDescent="0.25">
      <c r="B8176">
        <v>94492</v>
      </c>
      <c r="C8176" t="s">
        <v>13422</v>
      </c>
      <c r="D8176" t="s">
        <v>60</v>
      </c>
      <c r="E8176" s="451">
        <v>5.6899999999999999E-2</v>
      </c>
    </row>
    <row r="8177" spans="2:5" x14ac:dyDescent="0.25">
      <c r="B8177">
        <v>94493</v>
      </c>
      <c r="C8177" t="s">
        <v>13423</v>
      </c>
      <c r="D8177" t="s">
        <v>60</v>
      </c>
      <c r="E8177" s="451">
        <v>5.04E-2</v>
      </c>
    </row>
    <row r="8178" spans="2:5" x14ac:dyDescent="0.25">
      <c r="B8178">
        <v>94497</v>
      </c>
      <c r="C8178" t="s">
        <v>3600</v>
      </c>
      <c r="D8178" t="s">
        <v>60</v>
      </c>
      <c r="E8178" s="451">
        <v>9.9900000000000003E-2</v>
      </c>
    </row>
    <row r="8179" spans="2:5" x14ac:dyDescent="0.25">
      <c r="B8179">
        <v>94794</v>
      </c>
      <c r="C8179" t="s">
        <v>3607</v>
      </c>
      <c r="D8179" t="s">
        <v>60</v>
      </c>
      <c r="E8179" s="451">
        <v>8.9899999999999994E-2</v>
      </c>
    </row>
    <row r="8180" spans="2:5" x14ac:dyDescent="0.25">
      <c r="B8180">
        <v>94496</v>
      </c>
      <c r="C8180" t="s">
        <v>3599</v>
      </c>
      <c r="D8180" t="s">
        <v>60</v>
      </c>
      <c r="E8180" s="451">
        <v>9.7100000000000006E-2</v>
      </c>
    </row>
    <row r="8181" spans="2:5" x14ac:dyDescent="0.25">
      <c r="B8181">
        <v>94793</v>
      </c>
      <c r="C8181" t="s">
        <v>3606</v>
      </c>
      <c r="D8181" t="s">
        <v>60</v>
      </c>
      <c r="E8181" s="451">
        <v>7.9500000000000001E-2</v>
      </c>
    </row>
    <row r="8182" spans="2:5" x14ac:dyDescent="0.25">
      <c r="B8182">
        <v>94495</v>
      </c>
      <c r="C8182" t="s">
        <v>3598</v>
      </c>
      <c r="D8182" t="s">
        <v>60</v>
      </c>
      <c r="E8182" s="451">
        <v>9.7199999999999995E-2</v>
      </c>
    </row>
    <row r="8183" spans="2:5" x14ac:dyDescent="0.25">
      <c r="B8183">
        <v>94792</v>
      </c>
      <c r="C8183" t="s">
        <v>3605</v>
      </c>
      <c r="D8183" t="s">
        <v>60</v>
      </c>
      <c r="E8183" s="451">
        <v>9.06E-2</v>
      </c>
    </row>
    <row r="8184" spans="2:5" x14ac:dyDescent="0.25">
      <c r="B8184">
        <v>89352</v>
      </c>
      <c r="C8184" t="s">
        <v>3590</v>
      </c>
      <c r="D8184" t="s">
        <v>60</v>
      </c>
      <c r="E8184" s="451">
        <v>7.9799999999999996E-2</v>
      </c>
    </row>
    <row r="8185" spans="2:5" x14ac:dyDescent="0.25">
      <c r="B8185">
        <v>89986</v>
      </c>
      <c r="C8185" t="s">
        <v>3595</v>
      </c>
      <c r="D8185" t="s">
        <v>60</v>
      </c>
      <c r="E8185" s="451">
        <v>8.8400000000000006E-2</v>
      </c>
    </row>
    <row r="8186" spans="2:5" x14ac:dyDescent="0.25">
      <c r="B8186">
        <v>94499</v>
      </c>
      <c r="C8186" t="s">
        <v>3602</v>
      </c>
      <c r="D8186" t="s">
        <v>60</v>
      </c>
      <c r="E8186" s="451">
        <v>6.2300000000000001E-2</v>
      </c>
    </row>
    <row r="8187" spans="2:5" x14ac:dyDescent="0.25">
      <c r="B8187">
        <v>94498</v>
      </c>
      <c r="C8187" t="s">
        <v>3601</v>
      </c>
      <c r="D8187" t="s">
        <v>60</v>
      </c>
      <c r="E8187" s="451">
        <v>9.3299999999999994E-2</v>
      </c>
    </row>
    <row r="8188" spans="2:5" x14ac:dyDescent="0.25">
      <c r="B8188">
        <v>94500</v>
      </c>
      <c r="C8188" t="s">
        <v>3603</v>
      </c>
      <c r="D8188" t="s">
        <v>60</v>
      </c>
      <c r="E8188" s="451">
        <v>6.4299999999999996E-2</v>
      </c>
    </row>
    <row r="8189" spans="2:5" x14ac:dyDescent="0.25">
      <c r="B8189">
        <v>89353</v>
      </c>
      <c r="C8189" t="s">
        <v>3591</v>
      </c>
      <c r="D8189" t="s">
        <v>60</v>
      </c>
      <c r="E8189" s="451">
        <v>0.1119</v>
      </c>
    </row>
    <row r="8190" spans="2:5" x14ac:dyDescent="0.25">
      <c r="B8190">
        <v>89987</v>
      </c>
      <c r="C8190" t="s">
        <v>3596</v>
      </c>
      <c r="D8190" t="s">
        <v>60</v>
      </c>
      <c r="E8190" s="451">
        <v>9.4100000000000003E-2</v>
      </c>
    </row>
    <row r="8191" spans="2:5" x14ac:dyDescent="0.25">
      <c r="B8191">
        <v>94501</v>
      </c>
      <c r="C8191" t="s">
        <v>3604</v>
      </c>
      <c r="D8191" t="s">
        <v>60</v>
      </c>
      <c r="E8191" s="451">
        <v>4.02E-2</v>
      </c>
    </row>
    <row r="8192" spans="2:5" x14ac:dyDescent="0.25">
      <c r="B8192">
        <v>89349</v>
      </c>
      <c r="C8192" t="s">
        <v>3589</v>
      </c>
      <c r="D8192" t="s">
        <v>60</v>
      </c>
      <c r="E8192" s="451">
        <v>0.1089</v>
      </c>
    </row>
    <row r="8193" spans="2:5" x14ac:dyDescent="0.25">
      <c r="B8193">
        <v>89984</v>
      </c>
      <c r="C8193" t="s">
        <v>3593</v>
      </c>
      <c r="D8193" t="s">
        <v>60</v>
      </c>
      <c r="E8193" s="451">
        <v>8.6099999999999996E-2</v>
      </c>
    </row>
    <row r="8194" spans="2:5" x14ac:dyDescent="0.25">
      <c r="B8194">
        <v>89985</v>
      </c>
      <c r="C8194" t="s">
        <v>3594</v>
      </c>
      <c r="D8194" t="s">
        <v>60</v>
      </c>
      <c r="E8194" s="451">
        <v>9.9199999999999997E-2</v>
      </c>
    </row>
    <row r="8195" spans="2:5" x14ac:dyDescent="0.25">
      <c r="B8195">
        <v>89351</v>
      </c>
      <c r="C8195" t="s">
        <v>13424</v>
      </c>
      <c r="D8195" t="s">
        <v>60</v>
      </c>
      <c r="E8195" s="451">
        <v>0.13569999999999999</v>
      </c>
    </row>
    <row r="8196" spans="2:5" x14ac:dyDescent="0.25">
      <c r="B8196">
        <v>103045</v>
      </c>
      <c r="C8196" t="s">
        <v>3657</v>
      </c>
      <c r="D8196" t="s">
        <v>60</v>
      </c>
      <c r="E8196" s="451">
        <v>0.25309999999999999</v>
      </c>
    </row>
    <row r="8197" spans="2:5" x14ac:dyDescent="0.25">
      <c r="B8197">
        <v>103046</v>
      </c>
      <c r="C8197" t="s">
        <v>3658</v>
      </c>
      <c r="D8197" t="s">
        <v>60</v>
      </c>
      <c r="E8197" s="451">
        <v>0.15490000000000001</v>
      </c>
    </row>
    <row r="8198" spans="2:5" x14ac:dyDescent="0.25">
      <c r="B8198">
        <v>103048</v>
      </c>
      <c r="C8198" t="s">
        <v>13425</v>
      </c>
      <c r="D8198" t="s">
        <v>60</v>
      </c>
      <c r="E8198" s="451">
        <v>0.15629999999999999</v>
      </c>
    </row>
    <row r="8199" spans="2:5" x14ac:dyDescent="0.25">
      <c r="B8199">
        <v>103049</v>
      </c>
      <c r="C8199" t="s">
        <v>13426</v>
      </c>
      <c r="D8199" t="s">
        <v>60</v>
      </c>
      <c r="E8199" s="451">
        <v>0.13170000000000001</v>
      </c>
    </row>
    <row r="8200" spans="2:5" x14ac:dyDescent="0.25">
      <c r="B8200">
        <v>103029</v>
      </c>
      <c r="C8200" t="s">
        <v>3647</v>
      </c>
      <c r="D8200" t="s">
        <v>60</v>
      </c>
      <c r="E8200" s="451">
        <v>9.7600000000000006E-2</v>
      </c>
    </row>
    <row r="8201" spans="2:5" x14ac:dyDescent="0.25">
      <c r="B8201">
        <v>103019</v>
      </c>
      <c r="C8201" t="s">
        <v>3646</v>
      </c>
      <c r="D8201" t="s">
        <v>60</v>
      </c>
      <c r="E8201" s="451">
        <v>0.12479999999999999</v>
      </c>
    </row>
    <row r="8202" spans="2:5" x14ac:dyDescent="0.25">
      <c r="B8202">
        <v>103050</v>
      </c>
      <c r="C8202" t="s">
        <v>13427</v>
      </c>
      <c r="D8202" t="s">
        <v>60</v>
      </c>
      <c r="E8202" s="451">
        <v>0.75260000000000005</v>
      </c>
    </row>
    <row r="8203" spans="2:5" x14ac:dyDescent="0.25">
      <c r="B8203">
        <v>103051</v>
      </c>
      <c r="C8203" t="s">
        <v>13428</v>
      </c>
      <c r="D8203" t="s">
        <v>60</v>
      </c>
      <c r="E8203" s="451">
        <v>0.76049999999999995</v>
      </c>
    </row>
    <row r="8204" spans="2:5" x14ac:dyDescent="0.25">
      <c r="B8204">
        <v>103052</v>
      </c>
      <c r="C8204" t="s">
        <v>13429</v>
      </c>
      <c r="D8204" t="s">
        <v>60</v>
      </c>
      <c r="E8204" s="451">
        <v>0.69389999999999996</v>
      </c>
    </row>
    <row r="8205" spans="2:5" x14ac:dyDescent="0.25">
      <c r="B8205">
        <v>94799</v>
      </c>
      <c r="C8205" t="s">
        <v>3612</v>
      </c>
      <c r="D8205" t="s">
        <v>60</v>
      </c>
      <c r="E8205" s="451">
        <v>8.6400000000000005E-2</v>
      </c>
    </row>
    <row r="8206" spans="2:5" x14ac:dyDescent="0.25">
      <c r="B8206">
        <v>94798</v>
      </c>
      <c r="C8206" t="s">
        <v>3611</v>
      </c>
      <c r="D8206" t="s">
        <v>60</v>
      </c>
      <c r="E8206" s="451">
        <v>8.1299999999999997E-2</v>
      </c>
    </row>
    <row r="8207" spans="2:5" x14ac:dyDescent="0.25">
      <c r="B8207">
        <v>94797</v>
      </c>
      <c r="C8207" t="s">
        <v>3610</v>
      </c>
      <c r="D8207" t="s">
        <v>60</v>
      </c>
      <c r="E8207" s="451">
        <v>9.9699999999999997E-2</v>
      </c>
    </row>
    <row r="8208" spans="2:5" x14ac:dyDescent="0.25">
      <c r="B8208">
        <v>94795</v>
      </c>
      <c r="C8208" t="s">
        <v>3608</v>
      </c>
      <c r="D8208" t="s">
        <v>60</v>
      </c>
      <c r="E8208" s="451">
        <v>0.11509999999999999</v>
      </c>
    </row>
    <row r="8209" spans="2:5" x14ac:dyDescent="0.25">
      <c r="B8209">
        <v>94800</v>
      </c>
      <c r="C8209" t="s">
        <v>3613</v>
      </c>
      <c r="D8209" t="s">
        <v>60</v>
      </c>
      <c r="E8209" s="451">
        <v>8.6900000000000005E-2</v>
      </c>
    </row>
    <row r="8210" spans="2:5" x14ac:dyDescent="0.25">
      <c r="B8210">
        <v>94796</v>
      </c>
      <c r="C8210" t="s">
        <v>3609</v>
      </c>
      <c r="D8210" t="s">
        <v>60</v>
      </c>
      <c r="E8210" s="451">
        <v>0.15590000000000001</v>
      </c>
    </row>
    <row r="8211" spans="2:5" x14ac:dyDescent="0.25">
      <c r="B8211">
        <v>99635</v>
      </c>
      <c r="C8211" t="s">
        <v>3634</v>
      </c>
      <c r="D8211" t="s">
        <v>60</v>
      </c>
      <c r="E8211" s="451">
        <v>0.10829999999999999</v>
      </c>
    </row>
    <row r="8212" spans="2:5" x14ac:dyDescent="0.25">
      <c r="B8212">
        <v>103018</v>
      </c>
      <c r="C8212" t="s">
        <v>3645</v>
      </c>
      <c r="D8212" t="s">
        <v>60</v>
      </c>
      <c r="E8212" s="451">
        <v>0.11509999999999999</v>
      </c>
    </row>
    <row r="8213" spans="2:5" x14ac:dyDescent="0.25">
      <c r="B8213">
        <v>95252</v>
      </c>
      <c r="C8213" t="s">
        <v>3618</v>
      </c>
      <c r="D8213" t="s">
        <v>60</v>
      </c>
      <c r="E8213" s="451">
        <v>7.0499999999999993E-2</v>
      </c>
    </row>
    <row r="8214" spans="2:5" x14ac:dyDescent="0.25">
      <c r="B8214">
        <v>95251</v>
      </c>
      <c r="C8214" t="s">
        <v>3617</v>
      </c>
      <c r="D8214" t="s">
        <v>60</v>
      </c>
      <c r="E8214" s="451">
        <v>6.5600000000000006E-2</v>
      </c>
    </row>
    <row r="8215" spans="2:5" x14ac:dyDescent="0.25">
      <c r="B8215">
        <v>95250</v>
      </c>
      <c r="C8215" t="s">
        <v>3616</v>
      </c>
      <c r="D8215" t="s">
        <v>60</v>
      </c>
      <c r="E8215" s="451">
        <v>7.1300000000000002E-2</v>
      </c>
    </row>
    <row r="8216" spans="2:5" x14ac:dyDescent="0.25">
      <c r="B8216">
        <v>95248</v>
      </c>
      <c r="C8216" t="s">
        <v>3614</v>
      </c>
      <c r="D8216" t="s">
        <v>60</v>
      </c>
      <c r="E8216" s="451">
        <v>5.4800000000000001E-2</v>
      </c>
    </row>
    <row r="8217" spans="2:5" x14ac:dyDescent="0.25">
      <c r="B8217">
        <v>95253</v>
      </c>
      <c r="C8217" t="s">
        <v>3619</v>
      </c>
      <c r="D8217" t="s">
        <v>60</v>
      </c>
      <c r="E8217" s="451">
        <v>5.9700000000000003E-2</v>
      </c>
    </row>
    <row r="8218" spans="2:5" x14ac:dyDescent="0.25">
      <c r="B8218">
        <v>95249</v>
      </c>
      <c r="C8218" t="s">
        <v>3615</v>
      </c>
      <c r="D8218" t="s">
        <v>60</v>
      </c>
      <c r="E8218" s="451">
        <v>7.1400000000000005E-2</v>
      </c>
    </row>
    <row r="8219" spans="2:5" x14ac:dyDescent="0.25">
      <c r="B8219">
        <v>99622</v>
      </c>
      <c r="C8219" t="s">
        <v>13430</v>
      </c>
      <c r="D8219" t="s">
        <v>60</v>
      </c>
      <c r="E8219" s="451">
        <v>4.3799999999999999E-2</v>
      </c>
    </row>
    <row r="8220" spans="2:5" x14ac:dyDescent="0.25">
      <c r="B8220">
        <v>99621</v>
      </c>
      <c r="C8220" t="s">
        <v>3622</v>
      </c>
      <c r="D8220" t="s">
        <v>60</v>
      </c>
      <c r="E8220" s="451">
        <v>3.78E-2</v>
      </c>
    </row>
    <row r="8221" spans="2:5" x14ac:dyDescent="0.25">
      <c r="B8221">
        <v>99620</v>
      </c>
      <c r="C8221" t="s">
        <v>3621</v>
      </c>
      <c r="D8221" t="s">
        <v>60</v>
      </c>
      <c r="E8221" s="451">
        <v>4.1399999999999999E-2</v>
      </c>
    </row>
    <row r="8222" spans="2:5" x14ac:dyDescent="0.25">
      <c r="B8222">
        <v>103008</v>
      </c>
      <c r="C8222" t="s">
        <v>3635</v>
      </c>
      <c r="D8222" t="s">
        <v>60</v>
      </c>
      <c r="E8222" s="451">
        <v>3.3300000000000003E-2</v>
      </c>
    </row>
    <row r="8223" spans="2:5" x14ac:dyDescent="0.25">
      <c r="B8223">
        <v>99624</v>
      </c>
      <c r="C8223" t="s">
        <v>3623</v>
      </c>
      <c r="D8223" t="s">
        <v>60</v>
      </c>
      <c r="E8223" s="451">
        <v>3.7999999999999999E-2</v>
      </c>
    </row>
    <row r="8224" spans="2:5" x14ac:dyDescent="0.25">
      <c r="B8224">
        <v>99623</v>
      </c>
      <c r="C8224" t="s">
        <v>13431</v>
      </c>
      <c r="D8224" t="s">
        <v>60</v>
      </c>
      <c r="E8224" s="451">
        <v>4.0500000000000001E-2</v>
      </c>
    </row>
    <row r="8225" spans="2:5" x14ac:dyDescent="0.25">
      <c r="B8225">
        <v>99625</v>
      </c>
      <c r="C8225" t="s">
        <v>3624</v>
      </c>
      <c r="D8225" t="s">
        <v>60</v>
      </c>
      <c r="E8225" s="451">
        <v>3.4599999999999999E-2</v>
      </c>
    </row>
    <row r="8226" spans="2:5" x14ac:dyDescent="0.25">
      <c r="B8226">
        <v>99619</v>
      </c>
      <c r="C8226" t="s">
        <v>3620</v>
      </c>
      <c r="D8226" t="s">
        <v>60</v>
      </c>
      <c r="E8226" s="451">
        <v>4.1799999999999997E-2</v>
      </c>
    </row>
    <row r="8227" spans="2:5" x14ac:dyDescent="0.25">
      <c r="B8227">
        <v>99626</v>
      </c>
      <c r="C8227" t="s">
        <v>3625</v>
      </c>
      <c r="D8227" t="s">
        <v>60</v>
      </c>
      <c r="E8227" s="451">
        <v>2.8500000000000001E-2</v>
      </c>
    </row>
    <row r="8228" spans="2:5" x14ac:dyDescent="0.25">
      <c r="B8228">
        <v>99631</v>
      </c>
      <c r="C8228" t="s">
        <v>3630</v>
      </c>
      <c r="D8228" t="s">
        <v>60</v>
      </c>
      <c r="E8228" s="451">
        <v>7.9100000000000004E-2</v>
      </c>
    </row>
    <row r="8229" spans="2:5" x14ac:dyDescent="0.25">
      <c r="B8229">
        <v>99630</v>
      </c>
      <c r="C8229" t="s">
        <v>3629</v>
      </c>
      <c r="D8229" t="s">
        <v>60</v>
      </c>
      <c r="E8229" s="451">
        <v>7.0599999999999996E-2</v>
      </c>
    </row>
    <row r="8230" spans="2:5" x14ac:dyDescent="0.25">
      <c r="B8230">
        <v>99629</v>
      </c>
      <c r="C8230" t="s">
        <v>3628</v>
      </c>
      <c r="D8230" t="s">
        <v>60</v>
      </c>
      <c r="E8230" s="451">
        <v>7.7299999999999994E-2</v>
      </c>
    </row>
    <row r="8231" spans="2:5" x14ac:dyDescent="0.25">
      <c r="B8231">
        <v>99627</v>
      </c>
      <c r="C8231" t="s">
        <v>3626</v>
      </c>
      <c r="D8231" t="s">
        <v>60</v>
      </c>
      <c r="E8231" s="451">
        <v>4.5199999999999997E-2</v>
      </c>
    </row>
    <row r="8232" spans="2:5" x14ac:dyDescent="0.25">
      <c r="B8232">
        <v>103009</v>
      </c>
      <c r="C8232" t="s">
        <v>3636</v>
      </c>
      <c r="D8232" t="s">
        <v>60</v>
      </c>
      <c r="E8232" s="451">
        <v>5.9799999999999999E-2</v>
      </c>
    </row>
    <row r="8233" spans="2:5" x14ac:dyDescent="0.25">
      <c r="B8233">
        <v>99632</v>
      </c>
      <c r="C8233" t="s">
        <v>3631</v>
      </c>
      <c r="D8233" t="s">
        <v>60</v>
      </c>
      <c r="E8233" s="451">
        <v>7.0800000000000002E-2</v>
      </c>
    </row>
    <row r="8234" spans="2:5" x14ac:dyDescent="0.25">
      <c r="B8234">
        <v>99633</v>
      </c>
      <c r="C8234" t="s">
        <v>3632</v>
      </c>
      <c r="D8234" t="s">
        <v>60</v>
      </c>
      <c r="E8234" s="451">
        <v>5.5199999999999999E-2</v>
      </c>
    </row>
    <row r="8235" spans="2:5" x14ac:dyDescent="0.25">
      <c r="B8235">
        <v>99628</v>
      </c>
      <c r="C8235" t="s">
        <v>3627</v>
      </c>
      <c r="D8235" t="s">
        <v>60</v>
      </c>
      <c r="E8235" s="451">
        <v>6.3600000000000004E-2</v>
      </c>
    </row>
    <row r="8236" spans="2:5" x14ac:dyDescent="0.25">
      <c r="B8236">
        <v>99634</v>
      </c>
      <c r="C8236" t="s">
        <v>3633</v>
      </c>
      <c r="D8236" t="s">
        <v>60</v>
      </c>
      <c r="E8236" s="451">
        <v>4.0899999999999999E-2</v>
      </c>
    </row>
    <row r="8237" spans="2:5" x14ac:dyDescent="0.25">
      <c r="B8237">
        <v>103013</v>
      </c>
      <c r="C8237" t="s">
        <v>3640</v>
      </c>
      <c r="D8237" t="s">
        <v>60</v>
      </c>
      <c r="E8237" s="451">
        <v>4.2500000000000003E-2</v>
      </c>
    </row>
    <row r="8238" spans="2:5" x14ac:dyDescent="0.25">
      <c r="B8238">
        <v>103012</v>
      </c>
      <c r="C8238" t="s">
        <v>3639</v>
      </c>
      <c r="D8238" t="s">
        <v>60</v>
      </c>
      <c r="E8238" s="451">
        <v>3.5099999999999999E-2</v>
      </c>
    </row>
    <row r="8239" spans="2:5" x14ac:dyDescent="0.25">
      <c r="B8239">
        <v>103011</v>
      </c>
      <c r="C8239" t="s">
        <v>3638</v>
      </c>
      <c r="D8239" t="s">
        <v>60</v>
      </c>
      <c r="E8239" s="451">
        <v>4.07E-2</v>
      </c>
    </row>
    <row r="8240" spans="2:5" x14ac:dyDescent="0.25">
      <c r="B8240">
        <v>103015</v>
      </c>
      <c r="C8240" t="s">
        <v>3642</v>
      </c>
      <c r="D8240" t="s">
        <v>60</v>
      </c>
      <c r="E8240" s="451">
        <v>2.76E-2</v>
      </c>
    </row>
    <row r="8241" spans="2:5" x14ac:dyDescent="0.25">
      <c r="B8241">
        <v>103014</v>
      </c>
      <c r="C8241" t="s">
        <v>3641</v>
      </c>
      <c r="D8241" t="s">
        <v>60</v>
      </c>
      <c r="E8241" s="451">
        <v>3.6499999999999998E-2</v>
      </c>
    </row>
    <row r="8242" spans="2:5" x14ac:dyDescent="0.25">
      <c r="B8242">
        <v>103016</v>
      </c>
      <c r="C8242" t="s">
        <v>3643</v>
      </c>
      <c r="D8242" t="s">
        <v>60</v>
      </c>
      <c r="E8242" s="451">
        <v>2.53E-2</v>
      </c>
    </row>
    <row r="8243" spans="2:5" x14ac:dyDescent="0.25">
      <c r="B8243">
        <v>103010</v>
      </c>
      <c r="C8243" t="s">
        <v>3637</v>
      </c>
      <c r="D8243" t="s">
        <v>60</v>
      </c>
      <c r="E8243" s="451">
        <v>3.3599999999999998E-2</v>
      </c>
    </row>
    <row r="8244" spans="2:5" x14ac:dyDescent="0.25">
      <c r="B8244">
        <v>103017</v>
      </c>
      <c r="C8244" t="s">
        <v>3644</v>
      </c>
      <c r="D8244" t="s">
        <v>60</v>
      </c>
      <c r="E8244" s="451">
        <v>1.84E-2</v>
      </c>
    </row>
  </sheetData>
  <pageMargins left="0.511811024" right="0.511811024" top="0.78740157499999996" bottom="0.78740157499999996" header="0.31496062000000002" footer="0.3149606200000000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854"/>
  <sheetViews>
    <sheetView zoomScale="85" zoomScaleNormal="85" workbookViewId="0">
      <selection activeCell="J31" sqref="J31"/>
    </sheetView>
  </sheetViews>
  <sheetFormatPr defaultColWidth="14.42578125" defaultRowHeight="15" x14ac:dyDescent="0.25"/>
  <cols>
    <col min="1" max="1" width="20.42578125" style="178" customWidth="1"/>
    <col min="2" max="2" width="53.42578125" style="178" customWidth="1"/>
    <col min="3" max="3" width="16.5703125" style="178" customWidth="1"/>
    <col min="4" max="4" width="4.5703125" style="178" customWidth="1"/>
    <col min="5" max="6" width="6.85546875" style="178" customWidth="1"/>
    <col min="7" max="7" width="18.140625" style="178" customWidth="1"/>
    <col min="8" max="16384" width="14.42578125" style="178"/>
  </cols>
  <sheetData>
    <row r="1" spans="1:7" ht="15.75" x14ac:dyDescent="0.25">
      <c r="A1" s="561" t="s">
        <v>5369</v>
      </c>
      <c r="B1" s="561"/>
      <c r="C1" s="561"/>
      <c r="D1" s="561"/>
      <c r="E1" s="561"/>
      <c r="F1" s="561"/>
      <c r="G1" s="561"/>
    </row>
    <row r="2" spans="1:7" x14ac:dyDescent="0.25">
      <c r="A2" s="209" t="s">
        <v>5370</v>
      </c>
      <c r="B2" s="562"/>
      <c r="C2" s="562"/>
      <c r="D2" s="210" t="s">
        <v>5371</v>
      </c>
      <c r="E2" s="211"/>
      <c r="F2" s="212" t="s">
        <v>5372</v>
      </c>
      <c r="G2" s="213"/>
    </row>
    <row r="3" spans="1:7" ht="31.5" customHeight="1" x14ac:dyDescent="0.25">
      <c r="A3" s="214" t="s">
        <v>5373</v>
      </c>
      <c r="B3" s="563" t="str">
        <f>orcamento!D3</f>
        <v>Objeto: Reforço de Fundação em Estaca Mega - Unidade de Saúde Cruzeiro do Sul</v>
      </c>
      <c r="C3" s="563"/>
      <c r="D3" s="563"/>
      <c r="E3" s="563"/>
      <c r="F3" s="563"/>
      <c r="G3" s="563"/>
    </row>
    <row r="4" spans="1:7" x14ac:dyDescent="0.25">
      <c r="A4" s="209" t="s">
        <v>5374</v>
      </c>
      <c r="B4" s="564" t="str">
        <f>orcamento!D2</f>
        <v>SECRETARIA MUNICIPAL DE OBRAS E INFRAESTRUTURA</v>
      </c>
      <c r="C4" s="564"/>
      <c r="D4" s="564"/>
      <c r="E4" s="564"/>
      <c r="F4" s="212" t="s">
        <v>5375</v>
      </c>
      <c r="G4" s="215" t="s">
        <v>5376</v>
      </c>
    </row>
    <row r="5" spans="1:7" x14ac:dyDescent="0.25">
      <c r="A5" s="209" t="s">
        <v>5377</v>
      </c>
      <c r="B5" s="216"/>
      <c r="C5" s="209" t="s">
        <v>5378</v>
      </c>
      <c r="D5" s="209"/>
      <c r="E5" s="209"/>
      <c r="F5" s="565"/>
      <c r="G5" s="565"/>
    </row>
    <row r="6" spans="1:7" x14ac:dyDescent="0.25">
      <c r="A6" s="209" t="s">
        <v>5379</v>
      </c>
      <c r="B6" s="217">
        <v>469985.53999999986</v>
      </c>
      <c r="C6" s="218"/>
      <c r="D6" s="218"/>
      <c r="E6" s="219"/>
      <c r="F6" s="218"/>
      <c r="G6" s="220"/>
    </row>
    <row r="7" spans="1:7" x14ac:dyDescent="0.25">
      <c r="A7" s="209" t="s">
        <v>5380</v>
      </c>
      <c r="B7" s="217">
        <f>'Proposta-TCE'!C6</f>
        <v>469985.53999999986</v>
      </c>
      <c r="C7" s="427"/>
      <c r="D7" s="218"/>
      <c r="E7" s="219"/>
      <c r="F7" s="218"/>
      <c r="G7" s="220"/>
    </row>
    <row r="8" spans="1:7" x14ac:dyDescent="0.25">
      <c r="A8" s="209" t="s">
        <v>5381</v>
      </c>
      <c r="B8" s="221">
        <f>COUNT('Orçamento-TCE'!B12:B38617)</f>
        <v>66</v>
      </c>
      <c r="C8" s="218"/>
      <c r="D8" s="218"/>
      <c r="E8" s="219"/>
      <c r="F8" s="218"/>
      <c r="G8" s="220"/>
    </row>
    <row r="9" spans="1:7" x14ac:dyDescent="0.25">
      <c r="A9" s="222"/>
      <c r="B9" s="223"/>
      <c r="C9" s="218"/>
      <c r="D9" s="218"/>
      <c r="E9" s="219"/>
      <c r="F9" s="218"/>
      <c r="G9" s="220"/>
    </row>
    <row r="10" spans="1:7" x14ac:dyDescent="0.25">
      <c r="A10" s="222"/>
      <c r="B10" s="223"/>
      <c r="C10" s="218"/>
      <c r="D10" s="218"/>
      <c r="E10" s="219"/>
      <c r="F10" s="218"/>
      <c r="G10" s="220"/>
    </row>
    <row r="11" spans="1:7" ht="13.5" customHeight="1" x14ac:dyDescent="0.25">
      <c r="A11" s="559" t="s">
        <v>5382</v>
      </c>
      <c r="B11" s="560" t="s">
        <v>5383</v>
      </c>
      <c r="C11" s="225" t="s">
        <v>5384</v>
      </c>
      <c r="D11" s="226"/>
      <c r="E11" s="226"/>
      <c r="F11" s="226"/>
      <c r="G11" s="225" t="s">
        <v>5385</v>
      </c>
    </row>
    <row r="12" spans="1:7" ht="30" x14ac:dyDescent="0.25">
      <c r="A12" s="559"/>
      <c r="B12" s="560"/>
      <c r="C12" s="227" t="s">
        <v>5386</v>
      </c>
      <c r="D12" s="226"/>
      <c r="E12" s="228"/>
      <c r="F12" s="228"/>
      <c r="G12" s="227" t="s">
        <v>5386</v>
      </c>
    </row>
    <row r="13" spans="1:7" ht="30" x14ac:dyDescent="0.25">
      <c r="A13" s="229">
        <v>1</v>
      </c>
      <c r="B13" s="230" t="str">
        <f>B3</f>
        <v>Objeto: Reforço de Fundação em Estaca Mega - Unidade de Saúde Cruzeiro do Sul</v>
      </c>
      <c r="C13" s="231">
        <f>B6</f>
        <v>469985.53999999986</v>
      </c>
      <c r="D13" s="232"/>
      <c r="E13" s="233"/>
      <c r="F13" s="233"/>
      <c r="G13" s="231">
        <f>SUMIF('Proposta-TCE'!$A$12:$A$38828,'Identificação-TCE'!$A13,'Proposta-TCE'!$H$12:$H$38828)</f>
        <v>469985.53999999986</v>
      </c>
    </row>
    <row r="14" spans="1:7" x14ac:dyDescent="0.25">
      <c r="A14" s="234"/>
      <c r="B14" s="230"/>
      <c r="C14" s="231"/>
      <c r="D14" s="232"/>
      <c r="E14" s="233"/>
      <c r="F14" s="233"/>
      <c r="G14" s="231"/>
    </row>
    <row r="15" spans="1:7" x14ac:dyDescent="0.25">
      <c r="A15" s="234"/>
      <c r="B15" s="230"/>
      <c r="C15" s="231"/>
      <c r="D15" s="232"/>
      <c r="E15" s="233"/>
      <c r="F15" s="233"/>
      <c r="G15" s="231"/>
    </row>
    <row r="16" spans="1:7" x14ac:dyDescent="0.25">
      <c r="A16" s="234"/>
      <c r="B16" s="230"/>
      <c r="C16" s="231"/>
      <c r="D16" s="232"/>
      <c r="E16" s="233"/>
      <c r="F16" s="233"/>
      <c r="G16" s="231"/>
    </row>
    <row r="17" spans="1:7" x14ac:dyDescent="0.25">
      <c r="A17" s="234"/>
      <c r="B17" s="230"/>
      <c r="C17" s="231"/>
      <c r="D17" s="232"/>
      <c r="E17" s="233"/>
      <c r="F17" s="233"/>
      <c r="G17" s="231"/>
    </row>
    <row r="18" spans="1:7" x14ac:dyDescent="0.25">
      <c r="A18" s="234"/>
      <c r="B18" s="230"/>
      <c r="C18" s="231"/>
      <c r="D18" s="232"/>
      <c r="E18" s="233"/>
      <c r="F18" s="233"/>
      <c r="G18" s="231"/>
    </row>
    <row r="19" spans="1:7" ht="15.75" customHeight="1" x14ac:dyDescent="0.25">
      <c r="A19" s="220"/>
      <c r="B19" s="218"/>
      <c r="C19" s="235"/>
      <c r="D19" s="235"/>
    </row>
    <row r="20" spans="1:7" ht="15.75" customHeight="1" x14ac:dyDescent="0.25">
      <c r="A20" s="220"/>
      <c r="B20" s="218"/>
      <c r="C20" s="235"/>
      <c r="D20" s="235"/>
    </row>
    <row r="21" spans="1:7" ht="15.75" customHeight="1" x14ac:dyDescent="0.25">
      <c r="A21" s="220"/>
      <c r="B21" s="218"/>
      <c r="C21" s="235"/>
      <c r="D21" s="235"/>
    </row>
    <row r="22" spans="1:7" ht="15.75" customHeight="1" x14ac:dyDescent="0.25">
      <c r="A22" s="220"/>
      <c r="B22" s="218"/>
      <c r="C22" s="235"/>
      <c r="D22" s="235"/>
    </row>
    <row r="23" spans="1:7" ht="15.75" customHeight="1" x14ac:dyDescent="0.25">
      <c r="A23" s="220"/>
      <c r="B23" s="218"/>
      <c r="C23" s="235"/>
      <c r="D23" s="235"/>
    </row>
    <row r="24" spans="1:7" ht="15.75" customHeight="1" x14ac:dyDescent="0.25">
      <c r="A24" s="220"/>
      <c r="B24" s="218"/>
      <c r="C24" s="235"/>
      <c r="D24" s="235"/>
    </row>
    <row r="25" spans="1:7" ht="15.75" customHeight="1" x14ac:dyDescent="0.25">
      <c r="A25" s="220"/>
      <c r="B25" s="218"/>
      <c r="C25" s="235"/>
      <c r="D25" s="235"/>
    </row>
    <row r="26" spans="1:7" ht="15.75" customHeight="1" x14ac:dyDescent="0.25">
      <c r="A26" s="220"/>
      <c r="B26" s="218"/>
      <c r="C26" s="235"/>
      <c r="D26" s="235"/>
    </row>
    <row r="27" spans="1:7" ht="15.75" customHeight="1" x14ac:dyDescent="0.25">
      <c r="A27" s="220"/>
      <c r="B27" s="218"/>
      <c r="C27" s="235"/>
      <c r="D27" s="235"/>
    </row>
    <row r="28" spans="1:7" ht="15.75" customHeight="1" x14ac:dyDescent="0.25">
      <c r="A28" s="220"/>
      <c r="B28" s="218"/>
      <c r="C28" s="235"/>
      <c r="D28" s="235"/>
    </row>
    <row r="29" spans="1:7" ht="15.75" customHeight="1" x14ac:dyDescent="0.25">
      <c r="A29" s="220"/>
      <c r="B29" s="218"/>
      <c r="C29" s="235"/>
      <c r="D29" s="235"/>
    </row>
    <row r="30" spans="1:7" ht="15.75" customHeight="1" x14ac:dyDescent="0.25">
      <c r="A30" s="220"/>
      <c r="B30" s="218"/>
      <c r="C30" s="235"/>
      <c r="D30" s="235"/>
    </row>
    <row r="31" spans="1:7" ht="15.75" customHeight="1" x14ac:dyDescent="0.25">
      <c r="A31" s="220"/>
      <c r="B31" s="218"/>
      <c r="C31" s="235"/>
      <c r="D31" s="235"/>
    </row>
    <row r="32" spans="1:7" ht="15.75" customHeight="1" x14ac:dyDescent="0.25">
      <c r="A32" s="220"/>
      <c r="B32" s="218"/>
      <c r="C32" s="235"/>
      <c r="D32" s="235"/>
    </row>
    <row r="33" spans="1:4" ht="15.75" customHeight="1" x14ac:dyDescent="0.25">
      <c r="A33" s="220"/>
      <c r="B33" s="218"/>
      <c r="C33" s="235"/>
      <c r="D33" s="235"/>
    </row>
    <row r="34" spans="1:4" ht="15.75" customHeight="1" x14ac:dyDescent="0.25">
      <c r="A34" s="220"/>
      <c r="B34" s="218"/>
      <c r="C34" s="235"/>
      <c r="D34" s="235"/>
    </row>
    <row r="35" spans="1:4" ht="15.75" customHeight="1" x14ac:dyDescent="0.25">
      <c r="A35" s="220"/>
      <c r="B35" s="218"/>
      <c r="C35" s="235"/>
      <c r="D35" s="235"/>
    </row>
    <row r="36" spans="1:4" ht="15.75" customHeight="1" x14ac:dyDescent="0.25">
      <c r="A36" s="220"/>
      <c r="B36" s="218"/>
      <c r="C36" s="235"/>
      <c r="D36" s="235"/>
    </row>
    <row r="37" spans="1:4" ht="15.75" customHeight="1" x14ac:dyDescent="0.25">
      <c r="A37" s="220"/>
      <c r="B37" s="218"/>
      <c r="C37" s="235"/>
      <c r="D37" s="235"/>
    </row>
    <row r="38" spans="1:4" ht="15.75" customHeight="1" x14ac:dyDescent="0.25">
      <c r="A38" s="220"/>
      <c r="B38" s="218"/>
      <c r="C38" s="235"/>
      <c r="D38" s="235"/>
    </row>
    <row r="39" spans="1:4" ht="15.75" customHeight="1" x14ac:dyDescent="0.25">
      <c r="A39" s="220"/>
      <c r="B39" s="218"/>
      <c r="C39" s="235"/>
      <c r="D39" s="235"/>
    </row>
    <row r="40" spans="1:4" ht="15.75" customHeight="1" x14ac:dyDescent="0.25">
      <c r="A40" s="220"/>
      <c r="B40" s="218"/>
      <c r="C40" s="235"/>
      <c r="D40" s="235"/>
    </row>
    <row r="41" spans="1:4" ht="15.75" customHeight="1" x14ac:dyDescent="0.25">
      <c r="A41" s="220"/>
      <c r="B41" s="218"/>
      <c r="C41" s="235"/>
      <c r="D41" s="235"/>
    </row>
    <row r="42" spans="1:4" ht="15.75" customHeight="1" x14ac:dyDescent="0.25">
      <c r="A42" s="220"/>
      <c r="B42" s="218"/>
      <c r="C42" s="235"/>
      <c r="D42" s="235"/>
    </row>
    <row r="43" spans="1:4" ht="15.75" customHeight="1" x14ac:dyDescent="0.25">
      <c r="A43" s="220"/>
      <c r="B43" s="218"/>
      <c r="C43" s="235"/>
      <c r="D43" s="235"/>
    </row>
    <row r="44" spans="1:4" ht="15.75" customHeight="1" x14ac:dyDescent="0.25">
      <c r="A44" s="220"/>
      <c r="B44" s="218"/>
      <c r="C44" s="235"/>
      <c r="D44" s="235"/>
    </row>
    <row r="45" spans="1:4" ht="15.75" customHeight="1" x14ac:dyDescent="0.25">
      <c r="A45" s="220"/>
      <c r="B45" s="218"/>
      <c r="C45" s="235"/>
      <c r="D45" s="235"/>
    </row>
    <row r="46" spans="1:4" ht="15.75" customHeight="1" x14ac:dyDescent="0.25">
      <c r="A46" s="220"/>
      <c r="B46" s="218"/>
      <c r="C46" s="235"/>
      <c r="D46" s="235"/>
    </row>
    <row r="47" spans="1:4" ht="15.75" customHeight="1" x14ac:dyDescent="0.25">
      <c r="A47" s="220"/>
      <c r="B47" s="218"/>
      <c r="C47" s="235"/>
      <c r="D47" s="235"/>
    </row>
    <row r="48" spans="1:4" ht="15.75" customHeight="1" x14ac:dyDescent="0.25">
      <c r="A48" s="220"/>
      <c r="B48" s="218"/>
      <c r="C48" s="235"/>
      <c r="D48" s="235"/>
    </row>
    <row r="49" spans="1:4" ht="15.75" customHeight="1" x14ac:dyDescent="0.25">
      <c r="A49" s="220"/>
      <c r="B49" s="218"/>
      <c r="C49" s="235"/>
      <c r="D49" s="235"/>
    </row>
    <row r="50" spans="1:4" ht="15.75" customHeight="1" x14ac:dyDescent="0.25">
      <c r="A50" s="220"/>
      <c r="B50" s="218"/>
      <c r="C50" s="235"/>
      <c r="D50" s="235"/>
    </row>
    <row r="51" spans="1:4" ht="15.75" customHeight="1" x14ac:dyDescent="0.25">
      <c r="A51" s="220"/>
      <c r="B51" s="218"/>
      <c r="C51" s="235"/>
      <c r="D51" s="235"/>
    </row>
    <row r="52" spans="1:4" ht="15.75" customHeight="1" x14ac:dyDescent="0.25">
      <c r="A52" s="220"/>
      <c r="B52" s="218"/>
      <c r="C52" s="235"/>
      <c r="D52" s="235"/>
    </row>
    <row r="53" spans="1:4" ht="15.75" customHeight="1" x14ac:dyDescent="0.25">
      <c r="A53" s="220"/>
      <c r="B53" s="218"/>
      <c r="C53" s="235"/>
      <c r="D53" s="235"/>
    </row>
    <row r="54" spans="1:4" ht="15.75" customHeight="1" x14ac:dyDescent="0.25">
      <c r="A54" s="220"/>
      <c r="B54" s="218"/>
      <c r="C54" s="235"/>
      <c r="D54" s="235"/>
    </row>
    <row r="55" spans="1:4" ht="15.75" customHeight="1" x14ac:dyDescent="0.25">
      <c r="A55" s="220"/>
      <c r="B55" s="218"/>
      <c r="C55" s="235"/>
      <c r="D55" s="235"/>
    </row>
    <row r="56" spans="1:4" ht="15.75" customHeight="1" x14ac:dyDescent="0.25">
      <c r="A56" s="220"/>
      <c r="B56" s="218"/>
      <c r="C56" s="235"/>
      <c r="D56" s="235"/>
    </row>
    <row r="57" spans="1:4" ht="15.75" customHeight="1" x14ac:dyDescent="0.25">
      <c r="A57" s="220"/>
      <c r="B57" s="218"/>
      <c r="C57" s="235"/>
      <c r="D57" s="235"/>
    </row>
    <row r="58" spans="1:4" ht="15.75" customHeight="1" x14ac:dyDescent="0.25">
      <c r="A58" s="220"/>
      <c r="B58" s="218"/>
      <c r="C58" s="235"/>
      <c r="D58" s="235"/>
    </row>
    <row r="59" spans="1:4" ht="15.75" customHeight="1" x14ac:dyDescent="0.25">
      <c r="A59" s="220"/>
      <c r="B59" s="218"/>
      <c r="C59" s="235"/>
      <c r="D59" s="235"/>
    </row>
    <row r="60" spans="1:4" ht="15.75" customHeight="1" x14ac:dyDescent="0.25">
      <c r="A60" s="220"/>
      <c r="B60" s="218"/>
      <c r="C60" s="235"/>
      <c r="D60" s="235"/>
    </row>
    <row r="61" spans="1:4" ht="15.75" customHeight="1" x14ac:dyDescent="0.25">
      <c r="A61" s="220"/>
      <c r="B61" s="218"/>
      <c r="C61" s="235"/>
      <c r="D61" s="235"/>
    </row>
    <row r="62" spans="1:4" ht="15.75" customHeight="1" x14ac:dyDescent="0.25">
      <c r="A62" s="220"/>
      <c r="B62" s="218"/>
      <c r="C62" s="235"/>
      <c r="D62" s="235"/>
    </row>
    <row r="63" spans="1:4" ht="15.75" customHeight="1" x14ac:dyDescent="0.25">
      <c r="A63" s="220"/>
      <c r="B63" s="218"/>
      <c r="C63" s="235"/>
      <c r="D63" s="235"/>
    </row>
    <row r="64" spans="1:4" ht="15.75" customHeight="1" x14ac:dyDescent="0.25">
      <c r="A64" s="220"/>
      <c r="B64" s="218"/>
      <c r="C64" s="235"/>
      <c r="D64" s="235"/>
    </row>
    <row r="65" spans="1:4" ht="15.75" customHeight="1" x14ac:dyDescent="0.25">
      <c r="A65" s="220"/>
      <c r="B65" s="218"/>
      <c r="C65" s="235"/>
      <c r="D65" s="235"/>
    </row>
    <row r="66" spans="1:4" ht="15.75" customHeight="1" x14ac:dyDescent="0.25">
      <c r="A66" s="220"/>
      <c r="B66" s="218"/>
      <c r="C66" s="235"/>
      <c r="D66" s="235"/>
    </row>
    <row r="67" spans="1:4" ht="15.75" customHeight="1" x14ac:dyDescent="0.25">
      <c r="A67" s="220"/>
      <c r="B67" s="218"/>
      <c r="C67" s="235"/>
      <c r="D67" s="235"/>
    </row>
    <row r="68" spans="1:4" ht="15.75" customHeight="1" x14ac:dyDescent="0.25">
      <c r="A68" s="220"/>
      <c r="B68" s="218"/>
      <c r="C68" s="235"/>
      <c r="D68" s="235"/>
    </row>
    <row r="69" spans="1:4" ht="15.75" customHeight="1" x14ac:dyDescent="0.25">
      <c r="A69" s="220"/>
      <c r="B69" s="218"/>
      <c r="C69" s="235"/>
      <c r="D69" s="235"/>
    </row>
    <row r="70" spans="1:4" ht="15.75" customHeight="1" x14ac:dyDescent="0.25">
      <c r="A70" s="220"/>
      <c r="B70" s="218"/>
      <c r="C70" s="235"/>
      <c r="D70" s="235"/>
    </row>
    <row r="71" spans="1:4" ht="15.75" customHeight="1" x14ac:dyDescent="0.25">
      <c r="A71" s="220"/>
      <c r="B71" s="218"/>
      <c r="C71" s="235"/>
      <c r="D71" s="235"/>
    </row>
    <row r="72" spans="1:4" ht="15.75" customHeight="1" x14ac:dyDescent="0.25">
      <c r="A72" s="220"/>
      <c r="B72" s="218"/>
      <c r="C72" s="235"/>
      <c r="D72" s="235"/>
    </row>
    <row r="73" spans="1:4" ht="15.75" customHeight="1" x14ac:dyDescent="0.25">
      <c r="A73" s="220"/>
      <c r="B73" s="218"/>
      <c r="C73" s="235"/>
      <c r="D73" s="235"/>
    </row>
    <row r="74" spans="1:4" ht="15.75" customHeight="1" x14ac:dyDescent="0.25">
      <c r="A74" s="220"/>
      <c r="B74" s="218"/>
      <c r="C74" s="235"/>
      <c r="D74" s="235"/>
    </row>
    <row r="75" spans="1:4" ht="15.75" customHeight="1" x14ac:dyDescent="0.25">
      <c r="A75" s="220"/>
      <c r="B75" s="218"/>
      <c r="C75" s="235"/>
      <c r="D75" s="235"/>
    </row>
    <row r="76" spans="1:4" ht="15.75" customHeight="1" x14ac:dyDescent="0.25">
      <c r="A76" s="220"/>
      <c r="B76" s="218"/>
      <c r="C76" s="235"/>
      <c r="D76" s="235"/>
    </row>
    <row r="77" spans="1:4" ht="15.75" customHeight="1" x14ac:dyDescent="0.25">
      <c r="A77" s="220"/>
      <c r="B77" s="218"/>
      <c r="C77" s="235"/>
      <c r="D77" s="235"/>
    </row>
    <row r="78" spans="1:4" ht="15.75" customHeight="1" x14ac:dyDescent="0.25">
      <c r="A78" s="220"/>
      <c r="B78" s="218"/>
      <c r="C78" s="235"/>
      <c r="D78" s="235"/>
    </row>
    <row r="79" spans="1:4" ht="15.75" customHeight="1" x14ac:dyDescent="0.25">
      <c r="A79" s="220"/>
      <c r="B79" s="218"/>
      <c r="C79" s="235"/>
      <c r="D79" s="235"/>
    </row>
    <row r="80" spans="1:4" ht="15.75" customHeight="1" x14ac:dyDescent="0.25">
      <c r="A80" s="220"/>
      <c r="B80" s="218"/>
      <c r="C80" s="235"/>
      <c r="D80" s="235"/>
    </row>
    <row r="81" spans="1:4" ht="15.75" customHeight="1" x14ac:dyDescent="0.25">
      <c r="A81" s="220"/>
      <c r="B81" s="218"/>
      <c r="C81" s="235"/>
      <c r="D81" s="235"/>
    </row>
    <row r="82" spans="1:4" ht="15.75" customHeight="1" x14ac:dyDescent="0.25">
      <c r="A82" s="220"/>
      <c r="B82" s="218"/>
      <c r="C82" s="235"/>
      <c r="D82" s="235"/>
    </row>
    <row r="83" spans="1:4" ht="15.75" customHeight="1" x14ac:dyDescent="0.25">
      <c r="A83" s="220"/>
      <c r="B83" s="218"/>
      <c r="C83" s="235"/>
      <c r="D83" s="235"/>
    </row>
    <row r="84" spans="1:4" ht="15.75" customHeight="1" x14ac:dyDescent="0.25">
      <c r="A84" s="220"/>
      <c r="B84" s="218"/>
      <c r="C84" s="235"/>
      <c r="D84" s="235"/>
    </row>
    <row r="85" spans="1:4" ht="15.75" customHeight="1" x14ac:dyDescent="0.25">
      <c r="A85" s="220"/>
      <c r="B85" s="218"/>
      <c r="C85" s="235"/>
      <c r="D85" s="235"/>
    </row>
    <row r="86" spans="1:4" ht="15.75" customHeight="1" x14ac:dyDescent="0.25">
      <c r="A86" s="220"/>
      <c r="B86" s="218"/>
      <c r="C86" s="235"/>
      <c r="D86" s="235"/>
    </row>
    <row r="87" spans="1:4" ht="15.75" customHeight="1" x14ac:dyDescent="0.25">
      <c r="A87" s="220"/>
      <c r="B87" s="218"/>
      <c r="C87" s="235"/>
      <c r="D87" s="235"/>
    </row>
    <row r="88" spans="1:4" ht="15.75" customHeight="1" x14ac:dyDescent="0.25">
      <c r="A88" s="220"/>
      <c r="B88" s="218"/>
      <c r="C88" s="235"/>
      <c r="D88" s="235"/>
    </row>
    <row r="89" spans="1:4" ht="15.75" customHeight="1" x14ac:dyDescent="0.25">
      <c r="A89" s="220"/>
      <c r="B89" s="218"/>
      <c r="C89" s="235"/>
      <c r="D89" s="235"/>
    </row>
    <row r="90" spans="1:4" ht="15.75" customHeight="1" x14ac:dyDescent="0.25">
      <c r="A90" s="220"/>
      <c r="B90" s="218"/>
      <c r="C90" s="235"/>
      <c r="D90" s="235"/>
    </row>
    <row r="91" spans="1:4" ht="15.75" customHeight="1" x14ac:dyDescent="0.25">
      <c r="A91" s="220"/>
      <c r="B91" s="218"/>
      <c r="C91" s="235"/>
      <c r="D91" s="235"/>
    </row>
    <row r="92" spans="1:4" ht="15.75" customHeight="1" x14ac:dyDescent="0.25">
      <c r="A92" s="220"/>
      <c r="B92" s="218"/>
      <c r="C92" s="235"/>
      <c r="D92" s="235"/>
    </row>
    <row r="93" spans="1:4" ht="15.75" customHeight="1" x14ac:dyDescent="0.25">
      <c r="A93" s="220"/>
      <c r="B93" s="218"/>
      <c r="C93" s="235"/>
      <c r="D93" s="235"/>
    </row>
    <row r="94" spans="1:4" ht="15.75" customHeight="1" x14ac:dyDescent="0.25">
      <c r="A94" s="220"/>
      <c r="B94" s="218"/>
      <c r="C94" s="235"/>
      <c r="D94" s="235"/>
    </row>
    <row r="95" spans="1:4" ht="15.75" customHeight="1" x14ac:dyDescent="0.25">
      <c r="A95" s="220"/>
      <c r="B95" s="218"/>
      <c r="C95" s="235"/>
      <c r="D95" s="235"/>
    </row>
    <row r="96" spans="1:4" ht="15.75" customHeight="1" x14ac:dyDescent="0.25">
      <c r="A96" s="220"/>
      <c r="B96" s="218"/>
      <c r="C96" s="235"/>
      <c r="D96" s="235"/>
    </row>
    <row r="97" spans="1:4" ht="15.75" customHeight="1" x14ac:dyDescent="0.25">
      <c r="A97" s="220"/>
      <c r="B97" s="218"/>
      <c r="C97" s="235"/>
      <c r="D97" s="235"/>
    </row>
    <row r="98" spans="1:4" ht="15.75" customHeight="1" x14ac:dyDescent="0.25">
      <c r="A98" s="220"/>
      <c r="B98" s="218"/>
      <c r="C98" s="235"/>
      <c r="D98" s="235"/>
    </row>
    <row r="99" spans="1:4" ht="15.75" customHeight="1" x14ac:dyDescent="0.25">
      <c r="A99" s="220"/>
      <c r="B99" s="218"/>
      <c r="C99" s="235"/>
      <c r="D99" s="235"/>
    </row>
    <row r="100" spans="1:4" ht="15.75" customHeight="1" x14ac:dyDescent="0.25">
      <c r="A100" s="220"/>
      <c r="B100" s="218"/>
      <c r="C100" s="235"/>
      <c r="D100" s="235"/>
    </row>
    <row r="101" spans="1:4" ht="15.75" customHeight="1" x14ac:dyDescent="0.25">
      <c r="A101" s="220"/>
      <c r="B101" s="218"/>
      <c r="C101" s="235"/>
      <c r="D101" s="235"/>
    </row>
    <row r="102" spans="1:4" ht="15.75" customHeight="1" x14ac:dyDescent="0.25">
      <c r="A102" s="220"/>
      <c r="B102" s="218"/>
      <c r="C102" s="235"/>
      <c r="D102" s="235"/>
    </row>
    <row r="103" spans="1:4" ht="15.75" customHeight="1" x14ac:dyDescent="0.25">
      <c r="A103" s="220"/>
      <c r="B103" s="218"/>
      <c r="C103" s="235"/>
      <c r="D103" s="235"/>
    </row>
    <row r="104" spans="1:4" ht="15.75" customHeight="1" x14ac:dyDescent="0.25">
      <c r="A104" s="220"/>
      <c r="B104" s="218"/>
      <c r="C104" s="235"/>
      <c r="D104" s="235"/>
    </row>
    <row r="105" spans="1:4" ht="15.75" customHeight="1" x14ac:dyDescent="0.25">
      <c r="A105" s="220"/>
      <c r="B105" s="218"/>
      <c r="C105" s="235"/>
      <c r="D105" s="235"/>
    </row>
    <row r="106" spans="1:4" ht="15.75" customHeight="1" x14ac:dyDescent="0.25">
      <c r="A106" s="220"/>
      <c r="B106" s="218"/>
      <c r="C106" s="235"/>
      <c r="D106" s="235"/>
    </row>
    <row r="107" spans="1:4" ht="15.75" customHeight="1" x14ac:dyDescent="0.25">
      <c r="A107" s="220"/>
      <c r="B107" s="218"/>
      <c r="C107" s="235"/>
      <c r="D107" s="235"/>
    </row>
    <row r="108" spans="1:4" ht="15.75" customHeight="1" x14ac:dyDescent="0.25">
      <c r="A108" s="220"/>
      <c r="B108" s="218"/>
      <c r="C108" s="235"/>
      <c r="D108" s="235"/>
    </row>
    <row r="109" spans="1:4" ht="15.75" customHeight="1" x14ac:dyDescent="0.25">
      <c r="A109" s="220"/>
      <c r="B109" s="218"/>
      <c r="C109" s="235"/>
      <c r="D109" s="235"/>
    </row>
    <row r="110" spans="1:4" ht="15.75" customHeight="1" x14ac:dyDescent="0.25">
      <c r="A110" s="220"/>
      <c r="B110" s="218"/>
      <c r="C110" s="235"/>
      <c r="D110" s="235"/>
    </row>
    <row r="111" spans="1:4" ht="15.75" customHeight="1" x14ac:dyDescent="0.25">
      <c r="A111" s="220"/>
      <c r="B111" s="218"/>
      <c r="C111" s="235"/>
      <c r="D111" s="235"/>
    </row>
    <row r="112" spans="1:4" ht="15.75" customHeight="1" x14ac:dyDescent="0.25">
      <c r="A112" s="220"/>
      <c r="B112" s="218"/>
      <c r="C112" s="235"/>
      <c r="D112" s="235"/>
    </row>
    <row r="113" spans="1:4" ht="15.75" customHeight="1" x14ac:dyDescent="0.25">
      <c r="A113" s="220"/>
      <c r="B113" s="218"/>
      <c r="C113" s="235"/>
      <c r="D113" s="235"/>
    </row>
    <row r="114" spans="1:4" ht="15.75" customHeight="1" x14ac:dyDescent="0.25">
      <c r="A114" s="220"/>
      <c r="B114" s="218"/>
      <c r="C114" s="235"/>
      <c r="D114" s="235"/>
    </row>
    <row r="115" spans="1:4" ht="15.75" customHeight="1" x14ac:dyDescent="0.25">
      <c r="A115" s="220"/>
      <c r="B115" s="218"/>
      <c r="C115" s="235"/>
      <c r="D115" s="235"/>
    </row>
    <row r="116" spans="1:4" ht="15.75" customHeight="1" x14ac:dyDescent="0.25">
      <c r="A116" s="220"/>
      <c r="B116" s="218"/>
      <c r="C116" s="235"/>
      <c r="D116" s="235"/>
    </row>
    <row r="117" spans="1:4" ht="15.75" customHeight="1" x14ac:dyDescent="0.25">
      <c r="A117" s="220"/>
      <c r="B117" s="218"/>
      <c r="C117" s="235"/>
      <c r="D117" s="235"/>
    </row>
    <row r="118" spans="1:4" ht="15.75" customHeight="1" x14ac:dyDescent="0.25">
      <c r="A118" s="220"/>
      <c r="B118" s="218"/>
      <c r="C118" s="235"/>
      <c r="D118" s="235"/>
    </row>
    <row r="119" spans="1:4" ht="15.75" customHeight="1" x14ac:dyDescent="0.25">
      <c r="A119" s="220"/>
      <c r="B119" s="218"/>
      <c r="C119" s="235"/>
      <c r="D119" s="235"/>
    </row>
    <row r="120" spans="1:4" ht="15.75" customHeight="1" x14ac:dyDescent="0.25">
      <c r="A120" s="220"/>
      <c r="B120" s="218"/>
      <c r="C120" s="235"/>
      <c r="D120" s="235"/>
    </row>
    <row r="121" spans="1:4" ht="15.75" customHeight="1" x14ac:dyDescent="0.25">
      <c r="A121" s="220"/>
      <c r="B121" s="218"/>
      <c r="C121" s="235"/>
      <c r="D121" s="235"/>
    </row>
    <row r="122" spans="1:4" ht="15.75" customHeight="1" x14ac:dyDescent="0.25">
      <c r="A122" s="220"/>
      <c r="B122" s="218"/>
      <c r="C122" s="235"/>
      <c r="D122" s="235"/>
    </row>
    <row r="123" spans="1:4" ht="15.75" customHeight="1" x14ac:dyDescent="0.25">
      <c r="A123" s="220"/>
      <c r="B123" s="218"/>
      <c r="C123" s="235"/>
      <c r="D123" s="235"/>
    </row>
    <row r="124" spans="1:4" ht="15.75" customHeight="1" x14ac:dyDescent="0.25">
      <c r="A124" s="220"/>
      <c r="B124" s="218"/>
      <c r="C124" s="235"/>
      <c r="D124" s="235"/>
    </row>
    <row r="125" spans="1:4" ht="15.75" customHeight="1" x14ac:dyDescent="0.25">
      <c r="A125" s="220"/>
      <c r="B125" s="218"/>
      <c r="C125" s="235"/>
      <c r="D125" s="235"/>
    </row>
    <row r="126" spans="1:4" ht="15.75" customHeight="1" x14ac:dyDescent="0.25">
      <c r="A126" s="220"/>
      <c r="B126" s="218"/>
      <c r="C126" s="235"/>
      <c r="D126" s="235"/>
    </row>
    <row r="127" spans="1:4" ht="15.75" customHeight="1" x14ac:dyDescent="0.25">
      <c r="A127" s="220"/>
      <c r="B127" s="218"/>
      <c r="C127" s="235"/>
      <c r="D127" s="235"/>
    </row>
    <row r="128" spans="1:4" ht="15.75" customHeight="1" x14ac:dyDescent="0.25">
      <c r="A128" s="220"/>
      <c r="B128" s="218"/>
      <c r="C128" s="235"/>
      <c r="D128" s="235"/>
    </row>
    <row r="129" spans="1:4" ht="15.75" customHeight="1" x14ac:dyDescent="0.25">
      <c r="A129" s="220"/>
      <c r="B129" s="218"/>
      <c r="C129" s="235"/>
      <c r="D129" s="235"/>
    </row>
    <row r="130" spans="1:4" ht="15.75" customHeight="1" x14ac:dyDescent="0.25">
      <c r="A130" s="220"/>
      <c r="B130" s="218"/>
      <c r="C130" s="235"/>
      <c r="D130" s="235"/>
    </row>
    <row r="131" spans="1:4" ht="15.75" customHeight="1" x14ac:dyDescent="0.25">
      <c r="A131" s="220"/>
      <c r="B131" s="218"/>
      <c r="C131" s="235"/>
      <c r="D131" s="235"/>
    </row>
    <row r="132" spans="1:4" ht="15.75" customHeight="1" x14ac:dyDescent="0.25">
      <c r="A132" s="220"/>
      <c r="B132" s="218"/>
      <c r="C132" s="235"/>
      <c r="D132" s="235"/>
    </row>
    <row r="133" spans="1:4" ht="15.75" customHeight="1" x14ac:dyDescent="0.25">
      <c r="A133" s="220"/>
      <c r="B133" s="218"/>
      <c r="C133" s="235"/>
      <c r="D133" s="235"/>
    </row>
    <row r="134" spans="1:4" ht="15.75" customHeight="1" x14ac:dyDescent="0.25">
      <c r="A134" s="220"/>
      <c r="B134" s="218"/>
      <c r="C134" s="235"/>
      <c r="D134" s="235"/>
    </row>
    <row r="135" spans="1:4" ht="15.75" customHeight="1" x14ac:dyDescent="0.25">
      <c r="A135" s="220"/>
      <c r="B135" s="218"/>
      <c r="C135" s="235"/>
      <c r="D135" s="235"/>
    </row>
    <row r="136" spans="1:4" ht="15.75" customHeight="1" x14ac:dyDescent="0.25">
      <c r="A136" s="220"/>
      <c r="B136" s="218"/>
      <c r="C136" s="235"/>
      <c r="D136" s="235"/>
    </row>
    <row r="137" spans="1:4" ht="15.75" customHeight="1" x14ac:dyDescent="0.25">
      <c r="A137" s="220"/>
      <c r="B137" s="218"/>
      <c r="C137" s="235"/>
      <c r="D137" s="235"/>
    </row>
    <row r="138" spans="1:4" ht="15.75" customHeight="1" x14ac:dyDescent="0.25">
      <c r="A138" s="220"/>
      <c r="B138" s="218"/>
      <c r="C138" s="235"/>
      <c r="D138" s="235"/>
    </row>
    <row r="139" spans="1:4" ht="15.75" customHeight="1" x14ac:dyDescent="0.25">
      <c r="A139" s="220"/>
      <c r="B139" s="218"/>
      <c r="C139" s="235"/>
      <c r="D139" s="235"/>
    </row>
    <row r="140" spans="1:4" ht="15.75" customHeight="1" x14ac:dyDescent="0.25">
      <c r="A140" s="220"/>
      <c r="B140" s="218"/>
      <c r="C140" s="235"/>
      <c r="D140" s="235"/>
    </row>
    <row r="141" spans="1:4" ht="15.75" customHeight="1" x14ac:dyDescent="0.25">
      <c r="A141" s="220"/>
      <c r="B141" s="218"/>
      <c r="C141" s="235"/>
      <c r="D141" s="235"/>
    </row>
    <row r="142" spans="1:4" ht="15.75" customHeight="1" x14ac:dyDescent="0.25">
      <c r="A142" s="220"/>
      <c r="B142" s="218"/>
      <c r="C142" s="235"/>
      <c r="D142" s="235"/>
    </row>
    <row r="143" spans="1:4" ht="15.75" customHeight="1" x14ac:dyDescent="0.25">
      <c r="A143" s="220"/>
      <c r="B143" s="218"/>
      <c r="C143" s="235"/>
      <c r="D143" s="235"/>
    </row>
    <row r="144" spans="1:4" ht="15.75" customHeight="1" x14ac:dyDescent="0.25">
      <c r="A144" s="220"/>
      <c r="B144" s="218"/>
      <c r="C144" s="235"/>
      <c r="D144" s="235"/>
    </row>
    <row r="145" spans="1:4" ht="15.75" customHeight="1" x14ac:dyDescent="0.25">
      <c r="A145" s="220"/>
      <c r="B145" s="218"/>
      <c r="C145" s="235"/>
      <c r="D145" s="235"/>
    </row>
    <row r="146" spans="1:4" ht="15.75" customHeight="1" x14ac:dyDescent="0.25">
      <c r="A146" s="220"/>
      <c r="B146" s="218"/>
      <c r="C146" s="235"/>
      <c r="D146" s="235"/>
    </row>
    <row r="147" spans="1:4" ht="15.75" customHeight="1" x14ac:dyDescent="0.25">
      <c r="A147" s="220"/>
      <c r="B147" s="218"/>
      <c r="C147" s="235"/>
      <c r="D147" s="235"/>
    </row>
    <row r="148" spans="1:4" ht="15.75" customHeight="1" x14ac:dyDescent="0.25">
      <c r="A148" s="220"/>
      <c r="B148" s="218"/>
      <c r="C148" s="235"/>
      <c r="D148" s="235"/>
    </row>
    <row r="149" spans="1:4" ht="15.75" customHeight="1" x14ac:dyDescent="0.25">
      <c r="A149" s="220"/>
      <c r="B149" s="218"/>
      <c r="C149" s="235"/>
      <c r="D149" s="235"/>
    </row>
    <row r="150" spans="1:4" ht="15.75" customHeight="1" x14ac:dyDescent="0.25">
      <c r="A150" s="220"/>
      <c r="B150" s="218"/>
      <c r="C150" s="235"/>
      <c r="D150" s="235"/>
    </row>
    <row r="151" spans="1:4" ht="15.75" customHeight="1" x14ac:dyDescent="0.25">
      <c r="A151" s="220"/>
      <c r="B151" s="218"/>
      <c r="C151" s="235"/>
      <c r="D151" s="235"/>
    </row>
    <row r="152" spans="1:4" ht="15.75" customHeight="1" x14ac:dyDescent="0.25">
      <c r="A152" s="220"/>
      <c r="B152" s="218"/>
      <c r="C152" s="235"/>
      <c r="D152" s="235"/>
    </row>
    <row r="153" spans="1:4" ht="15.75" customHeight="1" x14ac:dyDescent="0.25">
      <c r="A153" s="220"/>
      <c r="B153" s="218"/>
      <c r="C153" s="235"/>
      <c r="D153" s="235"/>
    </row>
    <row r="154" spans="1:4" ht="15.75" customHeight="1" x14ac:dyDescent="0.25">
      <c r="A154" s="220"/>
      <c r="B154" s="218"/>
      <c r="C154" s="235"/>
      <c r="D154" s="235"/>
    </row>
    <row r="155" spans="1:4" ht="15.75" customHeight="1" x14ac:dyDescent="0.25">
      <c r="A155" s="220"/>
      <c r="B155" s="218"/>
      <c r="C155" s="235"/>
      <c r="D155" s="235"/>
    </row>
    <row r="156" spans="1:4" ht="15.75" customHeight="1" x14ac:dyDescent="0.25">
      <c r="A156" s="220"/>
      <c r="B156" s="218"/>
      <c r="C156" s="235"/>
      <c r="D156" s="235"/>
    </row>
    <row r="157" spans="1:4" ht="15.75" customHeight="1" x14ac:dyDescent="0.25">
      <c r="A157" s="220"/>
      <c r="B157" s="218"/>
      <c r="C157" s="235"/>
      <c r="D157" s="235"/>
    </row>
    <row r="158" spans="1:4" ht="15.75" customHeight="1" x14ac:dyDescent="0.25">
      <c r="A158" s="220"/>
      <c r="B158" s="218"/>
      <c r="C158" s="235"/>
      <c r="D158" s="235"/>
    </row>
    <row r="159" spans="1:4" ht="15.75" customHeight="1" x14ac:dyDescent="0.25">
      <c r="A159" s="220"/>
      <c r="B159" s="218"/>
      <c r="C159" s="235"/>
      <c r="D159" s="235"/>
    </row>
    <row r="160" spans="1:4" ht="15.75" customHeight="1" x14ac:dyDescent="0.25">
      <c r="A160" s="220"/>
      <c r="B160" s="218"/>
      <c r="C160" s="235"/>
      <c r="D160" s="235"/>
    </row>
    <row r="161" spans="1:4" ht="15.75" customHeight="1" x14ac:dyDescent="0.25">
      <c r="A161" s="220"/>
      <c r="B161" s="218"/>
      <c r="C161" s="235"/>
      <c r="D161" s="235"/>
    </row>
    <row r="162" spans="1:4" ht="15.75" customHeight="1" x14ac:dyDescent="0.25">
      <c r="A162" s="220"/>
      <c r="B162" s="218"/>
      <c r="C162" s="235"/>
      <c r="D162" s="235"/>
    </row>
    <row r="163" spans="1:4" ht="15.75" customHeight="1" x14ac:dyDescent="0.25">
      <c r="A163" s="220"/>
      <c r="B163" s="218"/>
      <c r="C163" s="235"/>
      <c r="D163" s="235"/>
    </row>
    <row r="164" spans="1:4" ht="15.75" customHeight="1" x14ac:dyDescent="0.25">
      <c r="A164" s="220"/>
      <c r="B164" s="218"/>
      <c r="C164" s="235"/>
      <c r="D164" s="235"/>
    </row>
    <row r="165" spans="1:4" ht="15.75" customHeight="1" x14ac:dyDescent="0.25">
      <c r="A165" s="220"/>
      <c r="B165" s="218"/>
      <c r="C165" s="235"/>
      <c r="D165" s="235"/>
    </row>
    <row r="166" spans="1:4" ht="15.75" customHeight="1" x14ac:dyDescent="0.25">
      <c r="A166" s="220"/>
      <c r="B166" s="218"/>
      <c r="C166" s="235"/>
      <c r="D166" s="235"/>
    </row>
    <row r="167" spans="1:4" ht="15.75" customHeight="1" x14ac:dyDescent="0.25">
      <c r="A167" s="220"/>
      <c r="B167" s="218"/>
      <c r="C167" s="235"/>
      <c r="D167" s="235"/>
    </row>
    <row r="168" spans="1:4" ht="15.75" customHeight="1" x14ac:dyDescent="0.25">
      <c r="A168" s="220"/>
      <c r="B168" s="218"/>
      <c r="C168" s="235"/>
      <c r="D168" s="235"/>
    </row>
    <row r="169" spans="1:4" ht="15.75" customHeight="1" x14ac:dyDescent="0.25">
      <c r="A169" s="220"/>
      <c r="B169" s="218"/>
      <c r="C169" s="235"/>
      <c r="D169" s="235"/>
    </row>
    <row r="170" spans="1:4" ht="15.75" customHeight="1" x14ac:dyDescent="0.25">
      <c r="A170" s="220"/>
      <c r="B170" s="218"/>
      <c r="C170" s="235"/>
      <c r="D170" s="235"/>
    </row>
    <row r="171" spans="1:4" ht="15.75" customHeight="1" x14ac:dyDescent="0.25">
      <c r="A171" s="220"/>
      <c r="B171" s="218"/>
      <c r="C171" s="235"/>
      <c r="D171" s="235"/>
    </row>
    <row r="172" spans="1:4" ht="15.75" customHeight="1" x14ac:dyDescent="0.25">
      <c r="A172" s="220"/>
      <c r="B172" s="218"/>
      <c r="C172" s="235"/>
      <c r="D172" s="235"/>
    </row>
    <row r="173" spans="1:4" ht="15.75" customHeight="1" x14ac:dyDescent="0.25">
      <c r="A173" s="220"/>
      <c r="B173" s="218"/>
      <c r="C173" s="235"/>
      <c r="D173" s="235"/>
    </row>
    <row r="174" spans="1:4" ht="15.75" customHeight="1" x14ac:dyDescent="0.25">
      <c r="A174" s="220"/>
      <c r="B174" s="218"/>
      <c r="C174" s="235"/>
      <c r="D174" s="235"/>
    </row>
    <row r="175" spans="1:4" ht="15.75" customHeight="1" x14ac:dyDescent="0.25">
      <c r="A175" s="220"/>
      <c r="B175" s="218"/>
      <c r="C175" s="235"/>
      <c r="D175" s="235"/>
    </row>
    <row r="176" spans="1:4" ht="15.75" customHeight="1" x14ac:dyDescent="0.25">
      <c r="A176" s="220"/>
      <c r="B176" s="218"/>
      <c r="C176" s="235"/>
      <c r="D176" s="235"/>
    </row>
    <row r="177" spans="1:4" ht="15.75" customHeight="1" x14ac:dyDescent="0.25">
      <c r="A177" s="220"/>
      <c r="B177" s="218"/>
      <c r="C177" s="235"/>
      <c r="D177" s="235"/>
    </row>
    <row r="178" spans="1:4" ht="15.75" customHeight="1" x14ac:dyDescent="0.25">
      <c r="A178" s="220"/>
      <c r="B178" s="218"/>
      <c r="C178" s="235"/>
      <c r="D178" s="235"/>
    </row>
    <row r="179" spans="1:4" ht="15.75" customHeight="1" x14ac:dyDescent="0.25">
      <c r="A179" s="220"/>
      <c r="B179" s="218"/>
      <c r="C179" s="235"/>
      <c r="D179" s="235"/>
    </row>
    <row r="180" spans="1:4" ht="15.75" customHeight="1" x14ac:dyDescent="0.25">
      <c r="A180" s="220"/>
      <c r="B180" s="218"/>
      <c r="C180" s="235"/>
      <c r="D180" s="235"/>
    </row>
    <row r="181" spans="1:4" ht="15.75" customHeight="1" x14ac:dyDescent="0.25">
      <c r="A181" s="220"/>
      <c r="B181" s="218"/>
      <c r="C181" s="235"/>
      <c r="D181" s="235"/>
    </row>
    <row r="182" spans="1:4" ht="15.75" customHeight="1" x14ac:dyDescent="0.25">
      <c r="A182" s="220"/>
      <c r="B182" s="218"/>
      <c r="C182" s="235"/>
      <c r="D182" s="235"/>
    </row>
    <row r="183" spans="1:4" ht="15.75" customHeight="1" x14ac:dyDescent="0.25">
      <c r="A183" s="220"/>
      <c r="B183" s="218"/>
      <c r="C183" s="235"/>
      <c r="D183" s="235"/>
    </row>
    <row r="184" spans="1:4" ht="15.75" customHeight="1" x14ac:dyDescent="0.25">
      <c r="A184" s="220"/>
      <c r="B184" s="218"/>
      <c r="C184" s="235"/>
      <c r="D184" s="235"/>
    </row>
    <row r="185" spans="1:4" ht="15.75" customHeight="1" x14ac:dyDescent="0.25">
      <c r="A185" s="220"/>
      <c r="B185" s="218"/>
      <c r="C185" s="235"/>
      <c r="D185" s="235"/>
    </row>
    <row r="186" spans="1:4" ht="15.75" customHeight="1" x14ac:dyDescent="0.25">
      <c r="A186" s="220"/>
      <c r="B186" s="218"/>
      <c r="C186" s="235"/>
      <c r="D186" s="235"/>
    </row>
    <row r="187" spans="1:4" ht="15.75" customHeight="1" x14ac:dyDescent="0.25">
      <c r="A187" s="220"/>
      <c r="B187" s="218"/>
      <c r="C187" s="235"/>
      <c r="D187" s="235"/>
    </row>
    <row r="188" spans="1:4" ht="15.75" customHeight="1" x14ac:dyDescent="0.25">
      <c r="A188" s="220"/>
      <c r="B188" s="218"/>
      <c r="C188" s="235"/>
      <c r="D188" s="235"/>
    </row>
    <row r="189" spans="1:4" ht="15.75" customHeight="1" x14ac:dyDescent="0.25">
      <c r="A189" s="220"/>
      <c r="B189" s="218"/>
      <c r="C189" s="235"/>
      <c r="D189" s="235"/>
    </row>
    <row r="190" spans="1:4" ht="15.75" customHeight="1" x14ac:dyDescent="0.25">
      <c r="A190" s="220"/>
      <c r="B190" s="218"/>
      <c r="C190" s="235"/>
      <c r="D190" s="235"/>
    </row>
    <row r="191" spans="1:4" ht="15.75" customHeight="1" x14ac:dyDescent="0.25">
      <c r="A191" s="220"/>
      <c r="B191" s="218"/>
      <c r="C191" s="235"/>
      <c r="D191" s="235"/>
    </row>
    <row r="192" spans="1:4" ht="15.75" customHeight="1" x14ac:dyDescent="0.25">
      <c r="A192" s="220"/>
      <c r="B192" s="218"/>
      <c r="C192" s="235"/>
      <c r="D192" s="235"/>
    </row>
    <row r="193" spans="1:4" ht="15.75" customHeight="1" x14ac:dyDescent="0.25">
      <c r="A193" s="220"/>
      <c r="B193" s="218"/>
      <c r="C193" s="235"/>
      <c r="D193" s="235"/>
    </row>
    <row r="194" spans="1:4" ht="15.75" customHeight="1" x14ac:dyDescent="0.25">
      <c r="A194" s="220"/>
      <c r="B194" s="218"/>
      <c r="C194" s="235"/>
      <c r="D194" s="235"/>
    </row>
    <row r="195" spans="1:4" ht="15.75" customHeight="1" x14ac:dyDescent="0.25">
      <c r="A195" s="220"/>
      <c r="B195" s="218"/>
      <c r="C195" s="235"/>
      <c r="D195" s="235"/>
    </row>
    <row r="196" spans="1:4" ht="15.75" customHeight="1" x14ac:dyDescent="0.25">
      <c r="A196" s="220"/>
      <c r="B196" s="218"/>
      <c r="C196" s="235"/>
      <c r="D196" s="235"/>
    </row>
    <row r="197" spans="1:4" ht="15.75" customHeight="1" x14ac:dyDescent="0.25">
      <c r="A197" s="220"/>
      <c r="B197" s="218"/>
      <c r="C197" s="235"/>
      <c r="D197" s="235"/>
    </row>
    <row r="198" spans="1:4" ht="15.75" customHeight="1" x14ac:dyDescent="0.25">
      <c r="A198" s="220"/>
      <c r="B198" s="218"/>
      <c r="C198" s="235"/>
      <c r="D198" s="235"/>
    </row>
    <row r="199" spans="1:4" ht="15.75" customHeight="1" x14ac:dyDescent="0.25">
      <c r="A199" s="220"/>
      <c r="B199" s="218"/>
      <c r="C199" s="235"/>
      <c r="D199" s="235"/>
    </row>
    <row r="200" spans="1:4" ht="15.75" customHeight="1" x14ac:dyDescent="0.25">
      <c r="A200" s="220"/>
      <c r="B200" s="218"/>
      <c r="C200" s="235"/>
      <c r="D200" s="235"/>
    </row>
    <row r="201" spans="1:4" ht="15.75" customHeight="1" x14ac:dyDescent="0.25">
      <c r="A201" s="220"/>
      <c r="B201" s="218"/>
      <c r="C201" s="235"/>
      <c r="D201" s="235"/>
    </row>
    <row r="202" spans="1:4" ht="15.75" customHeight="1" x14ac:dyDescent="0.25">
      <c r="A202" s="220"/>
      <c r="B202" s="218"/>
      <c r="C202" s="235"/>
      <c r="D202" s="235"/>
    </row>
    <row r="203" spans="1:4" ht="15.75" customHeight="1" x14ac:dyDescent="0.25">
      <c r="A203" s="220"/>
      <c r="B203" s="218"/>
      <c r="C203" s="235"/>
      <c r="D203" s="235"/>
    </row>
    <row r="204" spans="1:4" ht="15.75" customHeight="1" x14ac:dyDescent="0.25">
      <c r="A204" s="220"/>
      <c r="B204" s="218"/>
      <c r="C204" s="235"/>
      <c r="D204" s="235"/>
    </row>
    <row r="205" spans="1:4" ht="15.75" customHeight="1" x14ac:dyDescent="0.25">
      <c r="A205" s="220"/>
      <c r="B205" s="218"/>
      <c r="C205" s="235"/>
      <c r="D205" s="235"/>
    </row>
    <row r="206" spans="1:4" ht="15.75" customHeight="1" x14ac:dyDescent="0.25">
      <c r="A206" s="220"/>
      <c r="B206" s="218"/>
      <c r="C206" s="235"/>
      <c r="D206" s="235"/>
    </row>
    <row r="207" spans="1:4" ht="15.75" customHeight="1" x14ac:dyDescent="0.25">
      <c r="A207" s="220"/>
      <c r="B207" s="218"/>
      <c r="C207" s="235"/>
      <c r="D207" s="235"/>
    </row>
    <row r="208" spans="1:4" ht="15.75" customHeight="1" x14ac:dyDescent="0.25">
      <c r="A208" s="220"/>
      <c r="B208" s="218"/>
      <c r="C208" s="235"/>
      <c r="D208" s="235"/>
    </row>
    <row r="209" spans="1:4" ht="15.75" customHeight="1" x14ac:dyDescent="0.25">
      <c r="A209" s="220"/>
      <c r="B209" s="218"/>
      <c r="C209" s="235"/>
      <c r="D209" s="235"/>
    </row>
    <row r="210" spans="1:4" ht="15.75" customHeight="1" x14ac:dyDescent="0.25">
      <c r="A210" s="220"/>
      <c r="B210" s="218"/>
      <c r="C210" s="235"/>
      <c r="D210" s="235"/>
    </row>
    <row r="211" spans="1:4" ht="15.75" customHeight="1" x14ac:dyDescent="0.25">
      <c r="A211" s="220"/>
      <c r="B211" s="218"/>
      <c r="C211" s="235"/>
      <c r="D211" s="235"/>
    </row>
    <row r="212" spans="1:4" ht="15.75" customHeight="1" x14ac:dyDescent="0.25">
      <c r="A212" s="220"/>
      <c r="B212" s="218"/>
      <c r="C212" s="235"/>
      <c r="D212" s="235"/>
    </row>
    <row r="213" spans="1:4" ht="15.75" customHeight="1" x14ac:dyDescent="0.25">
      <c r="A213" s="220"/>
      <c r="B213" s="218"/>
      <c r="C213" s="235"/>
      <c r="D213" s="235"/>
    </row>
    <row r="214" spans="1:4" ht="15.75" customHeight="1" x14ac:dyDescent="0.25">
      <c r="A214" s="220"/>
      <c r="B214" s="218"/>
      <c r="C214" s="235"/>
      <c r="D214" s="235"/>
    </row>
    <row r="215" spans="1:4" ht="15.75" customHeight="1" x14ac:dyDescent="0.25">
      <c r="A215" s="220"/>
      <c r="B215" s="218"/>
      <c r="C215" s="235"/>
      <c r="D215" s="235"/>
    </row>
    <row r="216" spans="1:4" ht="15.75" customHeight="1" x14ac:dyDescent="0.25">
      <c r="A216" s="220"/>
      <c r="B216" s="218"/>
      <c r="C216" s="235"/>
      <c r="D216" s="235"/>
    </row>
    <row r="217" spans="1:4" ht="15.75" customHeight="1" x14ac:dyDescent="0.25">
      <c r="A217" s="220"/>
      <c r="B217" s="218"/>
      <c r="C217" s="235"/>
      <c r="D217" s="235"/>
    </row>
    <row r="218" spans="1:4" ht="15.75" customHeight="1" x14ac:dyDescent="0.25">
      <c r="A218" s="220"/>
      <c r="B218" s="218"/>
      <c r="C218" s="235"/>
      <c r="D218" s="235"/>
    </row>
    <row r="219" spans="1:4" ht="15.75" customHeight="1" x14ac:dyDescent="0.25">
      <c r="A219" s="220"/>
      <c r="B219" s="218"/>
      <c r="C219" s="235"/>
      <c r="D219" s="235"/>
    </row>
    <row r="220" spans="1:4" ht="15.75" customHeight="1" x14ac:dyDescent="0.25">
      <c r="A220" s="220"/>
      <c r="B220" s="218"/>
      <c r="C220" s="235"/>
      <c r="D220" s="235"/>
    </row>
    <row r="221" spans="1:4" ht="15.75" customHeight="1" x14ac:dyDescent="0.25">
      <c r="A221" s="220"/>
      <c r="B221" s="218"/>
      <c r="C221" s="235"/>
      <c r="D221" s="235"/>
    </row>
    <row r="222" spans="1:4" ht="15.75" customHeight="1" x14ac:dyDescent="0.25">
      <c r="A222" s="220"/>
      <c r="B222" s="218"/>
      <c r="C222" s="235"/>
      <c r="D222" s="235"/>
    </row>
    <row r="223" spans="1:4" ht="15.75" customHeight="1" x14ac:dyDescent="0.25">
      <c r="A223" s="220"/>
      <c r="B223" s="218"/>
      <c r="C223" s="235"/>
      <c r="D223" s="235"/>
    </row>
    <row r="224" spans="1:4" ht="15.75" customHeight="1" x14ac:dyDescent="0.25">
      <c r="A224" s="220"/>
      <c r="B224" s="218"/>
      <c r="C224" s="235"/>
      <c r="D224" s="235"/>
    </row>
    <row r="225" spans="1:4" ht="15.75" customHeight="1" x14ac:dyDescent="0.25">
      <c r="A225" s="220"/>
      <c r="B225" s="218"/>
      <c r="C225" s="235"/>
      <c r="D225" s="235"/>
    </row>
    <row r="226" spans="1:4" ht="15.75" customHeight="1" x14ac:dyDescent="0.25">
      <c r="A226" s="220"/>
      <c r="B226" s="218"/>
      <c r="C226" s="235"/>
      <c r="D226" s="235"/>
    </row>
    <row r="227" spans="1:4" ht="15.75" customHeight="1" x14ac:dyDescent="0.25">
      <c r="A227" s="220"/>
      <c r="B227" s="218"/>
      <c r="C227" s="235"/>
      <c r="D227" s="235"/>
    </row>
    <row r="228" spans="1:4" ht="15.75" customHeight="1" x14ac:dyDescent="0.25">
      <c r="A228" s="220"/>
      <c r="B228" s="218"/>
      <c r="C228" s="235"/>
      <c r="D228" s="235"/>
    </row>
    <row r="229" spans="1:4" ht="15.75" customHeight="1" x14ac:dyDescent="0.25">
      <c r="A229" s="220"/>
      <c r="B229" s="218"/>
      <c r="C229" s="235"/>
      <c r="D229" s="235"/>
    </row>
    <row r="230" spans="1:4" ht="15.75" customHeight="1" x14ac:dyDescent="0.25">
      <c r="A230" s="220"/>
      <c r="B230" s="218"/>
      <c r="C230" s="235"/>
      <c r="D230" s="235"/>
    </row>
    <row r="231" spans="1:4" ht="15.75" customHeight="1" x14ac:dyDescent="0.25">
      <c r="A231" s="220"/>
      <c r="B231" s="218"/>
      <c r="C231" s="235"/>
      <c r="D231" s="235"/>
    </row>
    <row r="232" spans="1:4" ht="15.75" customHeight="1" x14ac:dyDescent="0.25">
      <c r="A232" s="220"/>
      <c r="B232" s="218"/>
      <c r="C232" s="235"/>
      <c r="D232" s="235"/>
    </row>
    <row r="233" spans="1:4" ht="15.75" customHeight="1" x14ac:dyDescent="0.25">
      <c r="A233" s="220"/>
      <c r="B233" s="218"/>
      <c r="C233" s="235"/>
      <c r="D233" s="235"/>
    </row>
    <row r="234" spans="1:4" ht="15.75" customHeight="1" x14ac:dyDescent="0.25">
      <c r="A234" s="220"/>
      <c r="B234" s="218"/>
      <c r="C234" s="235"/>
      <c r="D234" s="235"/>
    </row>
    <row r="235" spans="1:4" ht="15.75" customHeight="1" x14ac:dyDescent="0.25">
      <c r="A235" s="220"/>
      <c r="B235" s="218"/>
      <c r="C235" s="235"/>
      <c r="D235" s="235"/>
    </row>
    <row r="236" spans="1:4" ht="15.75" customHeight="1" x14ac:dyDescent="0.25">
      <c r="A236" s="220"/>
      <c r="B236" s="218"/>
      <c r="C236" s="235"/>
      <c r="D236" s="235"/>
    </row>
    <row r="237" spans="1:4" ht="15.75" customHeight="1" x14ac:dyDescent="0.25">
      <c r="A237" s="220"/>
      <c r="B237" s="218"/>
      <c r="C237" s="235"/>
      <c r="D237" s="235"/>
    </row>
    <row r="238" spans="1:4" ht="15.75" customHeight="1" x14ac:dyDescent="0.25">
      <c r="A238" s="220"/>
      <c r="B238" s="218"/>
      <c r="C238" s="235"/>
      <c r="D238" s="235"/>
    </row>
    <row r="239" spans="1:4" ht="15.75" customHeight="1" x14ac:dyDescent="0.25">
      <c r="A239" s="220"/>
      <c r="B239" s="218"/>
      <c r="C239" s="235"/>
      <c r="D239" s="235"/>
    </row>
    <row r="240" spans="1:4" ht="15.75" customHeight="1" x14ac:dyDescent="0.25">
      <c r="A240" s="220"/>
      <c r="B240" s="218"/>
      <c r="C240" s="235"/>
      <c r="D240" s="235"/>
    </row>
    <row r="241" spans="1:4" ht="15.75" customHeight="1" x14ac:dyDescent="0.25">
      <c r="A241" s="220"/>
      <c r="B241" s="218"/>
      <c r="C241" s="235"/>
      <c r="D241" s="235"/>
    </row>
    <row r="242" spans="1:4" ht="15.75" customHeight="1" x14ac:dyDescent="0.25">
      <c r="A242" s="220"/>
      <c r="B242" s="218"/>
      <c r="C242" s="235"/>
      <c r="D242" s="235"/>
    </row>
    <row r="243" spans="1:4" ht="15.75" customHeight="1" x14ac:dyDescent="0.25">
      <c r="A243" s="220"/>
      <c r="B243" s="218"/>
      <c r="C243" s="235"/>
      <c r="D243" s="235"/>
    </row>
    <row r="244" spans="1:4" ht="15.75" customHeight="1" x14ac:dyDescent="0.25">
      <c r="A244" s="220"/>
      <c r="B244" s="218"/>
      <c r="C244" s="235"/>
      <c r="D244" s="235"/>
    </row>
    <row r="245" spans="1:4" ht="15.75" customHeight="1" x14ac:dyDescent="0.25">
      <c r="A245" s="220"/>
      <c r="B245" s="218"/>
      <c r="C245" s="235"/>
      <c r="D245" s="235"/>
    </row>
    <row r="246" spans="1:4" ht="15.75" customHeight="1" x14ac:dyDescent="0.25">
      <c r="A246" s="220"/>
      <c r="B246" s="218"/>
      <c r="C246" s="235"/>
      <c r="D246" s="235"/>
    </row>
    <row r="247" spans="1:4" ht="15.75" customHeight="1" x14ac:dyDescent="0.25">
      <c r="A247" s="220"/>
      <c r="B247" s="218"/>
      <c r="C247" s="235"/>
      <c r="D247" s="235"/>
    </row>
    <row r="248" spans="1:4" ht="15.75" customHeight="1" x14ac:dyDescent="0.25">
      <c r="A248" s="220"/>
      <c r="B248" s="218"/>
      <c r="C248" s="235"/>
      <c r="D248" s="235"/>
    </row>
    <row r="249" spans="1:4" ht="15.75" customHeight="1" x14ac:dyDescent="0.25">
      <c r="A249" s="220"/>
      <c r="B249" s="218"/>
      <c r="C249" s="235"/>
      <c r="D249" s="235"/>
    </row>
    <row r="250" spans="1:4" ht="15.75" customHeight="1" x14ac:dyDescent="0.25">
      <c r="A250" s="220"/>
      <c r="B250" s="218"/>
      <c r="C250" s="235"/>
      <c r="D250" s="235"/>
    </row>
    <row r="251" spans="1:4" ht="15.75" customHeight="1" x14ac:dyDescent="0.25">
      <c r="A251" s="220"/>
      <c r="B251" s="218"/>
      <c r="C251" s="235"/>
      <c r="D251" s="235"/>
    </row>
    <row r="252" spans="1:4" ht="15.75" customHeight="1" x14ac:dyDescent="0.25">
      <c r="A252" s="220"/>
      <c r="B252" s="218"/>
      <c r="C252" s="235"/>
      <c r="D252" s="235"/>
    </row>
    <row r="253" spans="1:4" ht="15.75" customHeight="1" x14ac:dyDescent="0.25">
      <c r="A253" s="220"/>
      <c r="B253" s="218"/>
      <c r="C253" s="235"/>
      <c r="D253" s="235"/>
    </row>
    <row r="254" spans="1:4" ht="15.75" customHeight="1" x14ac:dyDescent="0.25">
      <c r="A254" s="220"/>
      <c r="B254" s="218"/>
      <c r="C254" s="235"/>
      <c r="D254" s="235"/>
    </row>
    <row r="255" spans="1:4" ht="15.75" customHeight="1" x14ac:dyDescent="0.25">
      <c r="A255" s="220"/>
      <c r="B255" s="218"/>
      <c r="C255" s="235"/>
      <c r="D255" s="235"/>
    </row>
    <row r="256" spans="1:4" ht="15.75" customHeight="1" x14ac:dyDescent="0.25">
      <c r="A256" s="220"/>
      <c r="B256" s="218"/>
      <c r="C256" s="235"/>
      <c r="D256" s="235"/>
    </row>
    <row r="257" spans="1:4" ht="15.75" customHeight="1" x14ac:dyDescent="0.25">
      <c r="A257" s="220"/>
      <c r="B257" s="218"/>
      <c r="C257" s="235"/>
      <c r="D257" s="235"/>
    </row>
    <row r="258" spans="1:4" ht="15.75" customHeight="1" x14ac:dyDescent="0.25">
      <c r="A258" s="220"/>
      <c r="B258" s="218"/>
      <c r="C258" s="235"/>
      <c r="D258" s="235"/>
    </row>
    <row r="259" spans="1:4" ht="15.75" customHeight="1" x14ac:dyDescent="0.25">
      <c r="A259" s="220"/>
      <c r="B259" s="218"/>
      <c r="C259" s="235"/>
      <c r="D259" s="235"/>
    </row>
    <row r="260" spans="1:4" ht="15.75" customHeight="1" x14ac:dyDescent="0.25">
      <c r="A260" s="220"/>
      <c r="B260" s="218"/>
      <c r="C260" s="235"/>
      <c r="D260" s="235"/>
    </row>
    <row r="261" spans="1:4" ht="15.75" customHeight="1" x14ac:dyDescent="0.25">
      <c r="A261" s="220"/>
      <c r="B261" s="218"/>
      <c r="C261" s="235"/>
      <c r="D261" s="235"/>
    </row>
    <row r="262" spans="1:4" ht="15.75" customHeight="1" x14ac:dyDescent="0.25">
      <c r="A262" s="220"/>
      <c r="B262" s="218"/>
      <c r="C262" s="235"/>
      <c r="D262" s="235"/>
    </row>
    <row r="263" spans="1:4" ht="15.75" customHeight="1" x14ac:dyDescent="0.25">
      <c r="A263" s="220"/>
      <c r="B263" s="218"/>
      <c r="C263" s="235"/>
      <c r="D263" s="235"/>
    </row>
    <row r="264" spans="1:4" ht="15.75" customHeight="1" x14ac:dyDescent="0.25">
      <c r="A264" s="220"/>
      <c r="B264" s="218"/>
      <c r="C264" s="235"/>
      <c r="D264" s="235"/>
    </row>
    <row r="265" spans="1:4" ht="15.75" customHeight="1" x14ac:dyDescent="0.25">
      <c r="A265" s="220"/>
      <c r="B265" s="218"/>
      <c r="C265" s="235"/>
      <c r="D265" s="235"/>
    </row>
    <row r="266" spans="1:4" ht="15.75" customHeight="1" x14ac:dyDescent="0.25">
      <c r="A266" s="220"/>
      <c r="B266" s="218"/>
      <c r="C266" s="235"/>
      <c r="D266" s="235"/>
    </row>
    <row r="267" spans="1:4" ht="15.75" customHeight="1" x14ac:dyDescent="0.25">
      <c r="A267" s="220"/>
      <c r="B267" s="218"/>
      <c r="C267" s="235"/>
      <c r="D267" s="235"/>
    </row>
    <row r="268" spans="1:4" ht="15.75" customHeight="1" x14ac:dyDescent="0.25">
      <c r="A268" s="220"/>
      <c r="B268" s="218"/>
      <c r="C268" s="235"/>
      <c r="D268" s="235"/>
    </row>
    <row r="269" spans="1:4" ht="15.75" customHeight="1" x14ac:dyDescent="0.25">
      <c r="A269" s="220"/>
      <c r="B269" s="218"/>
      <c r="C269" s="235"/>
      <c r="D269" s="235"/>
    </row>
    <row r="270" spans="1:4" ht="15.75" customHeight="1" x14ac:dyDescent="0.25">
      <c r="A270" s="220"/>
      <c r="B270" s="218"/>
      <c r="C270" s="235"/>
      <c r="D270" s="235"/>
    </row>
    <row r="271" spans="1:4" ht="15.75" customHeight="1" x14ac:dyDescent="0.25">
      <c r="A271" s="220"/>
      <c r="B271" s="218"/>
      <c r="C271" s="235"/>
      <c r="D271" s="235"/>
    </row>
    <row r="272" spans="1:4" ht="15.75" customHeight="1" x14ac:dyDescent="0.25">
      <c r="A272" s="220"/>
      <c r="B272" s="218"/>
      <c r="C272" s="235"/>
      <c r="D272" s="235"/>
    </row>
    <row r="273" spans="1:4" ht="15.75" customHeight="1" x14ac:dyDescent="0.25">
      <c r="A273" s="220"/>
      <c r="B273" s="218"/>
      <c r="C273" s="235"/>
      <c r="D273" s="235"/>
    </row>
    <row r="274" spans="1:4" ht="15.75" customHeight="1" x14ac:dyDescent="0.25">
      <c r="A274" s="220"/>
      <c r="B274" s="218"/>
      <c r="C274" s="235"/>
      <c r="D274" s="235"/>
    </row>
    <row r="275" spans="1:4" ht="15.75" customHeight="1" x14ac:dyDescent="0.25">
      <c r="A275" s="220"/>
      <c r="B275" s="218"/>
      <c r="C275" s="235"/>
      <c r="D275" s="235"/>
    </row>
    <row r="276" spans="1:4" ht="15.75" customHeight="1" x14ac:dyDescent="0.25">
      <c r="A276" s="220"/>
      <c r="B276" s="218"/>
      <c r="C276" s="235"/>
      <c r="D276" s="235"/>
    </row>
    <row r="277" spans="1:4" ht="15.75" customHeight="1" x14ac:dyDescent="0.25">
      <c r="A277" s="220"/>
      <c r="B277" s="218"/>
      <c r="C277" s="235"/>
      <c r="D277" s="235"/>
    </row>
    <row r="278" spans="1:4" ht="15.75" customHeight="1" x14ac:dyDescent="0.25">
      <c r="A278" s="220"/>
      <c r="B278" s="218"/>
      <c r="C278" s="235"/>
      <c r="D278" s="235"/>
    </row>
    <row r="279" spans="1:4" ht="15.75" customHeight="1" x14ac:dyDescent="0.25">
      <c r="A279" s="220"/>
      <c r="B279" s="218"/>
      <c r="C279" s="235"/>
      <c r="D279" s="235"/>
    </row>
    <row r="280" spans="1:4" ht="15.75" customHeight="1" x14ac:dyDescent="0.25">
      <c r="A280" s="220"/>
      <c r="B280" s="218"/>
      <c r="C280" s="235"/>
      <c r="D280" s="235"/>
    </row>
    <row r="281" spans="1:4" ht="15.75" customHeight="1" x14ac:dyDescent="0.25">
      <c r="A281" s="220"/>
      <c r="B281" s="218"/>
      <c r="C281" s="235"/>
      <c r="D281" s="235"/>
    </row>
    <row r="282" spans="1:4" ht="15.75" customHeight="1" x14ac:dyDescent="0.25">
      <c r="A282" s="220"/>
      <c r="B282" s="218"/>
      <c r="C282" s="235"/>
      <c r="D282" s="235"/>
    </row>
    <row r="283" spans="1:4" ht="15.75" customHeight="1" x14ac:dyDescent="0.25">
      <c r="A283" s="220"/>
      <c r="B283" s="218"/>
      <c r="C283" s="235"/>
      <c r="D283" s="235"/>
    </row>
    <row r="284" spans="1:4" ht="15.75" customHeight="1" x14ac:dyDescent="0.25">
      <c r="A284" s="220"/>
      <c r="B284" s="218"/>
      <c r="C284" s="235"/>
      <c r="D284" s="235"/>
    </row>
    <row r="285" spans="1:4" ht="15.75" customHeight="1" x14ac:dyDescent="0.25">
      <c r="A285" s="220"/>
      <c r="B285" s="218"/>
      <c r="C285" s="235"/>
      <c r="D285" s="235"/>
    </row>
    <row r="286" spans="1:4" ht="15.75" customHeight="1" x14ac:dyDescent="0.25">
      <c r="A286" s="220"/>
      <c r="B286" s="218"/>
      <c r="C286" s="235"/>
      <c r="D286" s="235"/>
    </row>
    <row r="287" spans="1:4" ht="15.75" customHeight="1" x14ac:dyDescent="0.25">
      <c r="A287" s="220"/>
      <c r="B287" s="218"/>
      <c r="C287" s="235"/>
      <c r="D287" s="235"/>
    </row>
    <row r="288" spans="1:4" ht="15.75" customHeight="1" x14ac:dyDescent="0.25">
      <c r="A288" s="220"/>
      <c r="B288" s="218"/>
      <c r="C288" s="235"/>
      <c r="D288" s="235"/>
    </row>
    <row r="289" spans="1:4" ht="15.75" customHeight="1" x14ac:dyDescent="0.25">
      <c r="A289" s="220"/>
      <c r="B289" s="218"/>
      <c r="C289" s="235"/>
      <c r="D289" s="235"/>
    </row>
    <row r="290" spans="1:4" ht="15.75" customHeight="1" x14ac:dyDescent="0.25">
      <c r="A290" s="220"/>
      <c r="B290" s="218"/>
      <c r="C290" s="235"/>
      <c r="D290" s="235"/>
    </row>
    <row r="291" spans="1:4" ht="15.75" customHeight="1" x14ac:dyDescent="0.25">
      <c r="A291" s="220"/>
      <c r="B291" s="218"/>
      <c r="C291" s="235"/>
      <c r="D291" s="235"/>
    </row>
    <row r="292" spans="1:4" ht="15.75" customHeight="1" x14ac:dyDescent="0.25">
      <c r="A292" s="220"/>
      <c r="B292" s="218"/>
      <c r="C292" s="235"/>
      <c r="D292" s="235"/>
    </row>
    <row r="293" spans="1:4" ht="15.75" customHeight="1" x14ac:dyDescent="0.25">
      <c r="A293" s="220"/>
      <c r="B293" s="218"/>
      <c r="C293" s="235"/>
      <c r="D293" s="235"/>
    </row>
    <row r="294" spans="1:4" ht="15.75" customHeight="1" x14ac:dyDescent="0.25">
      <c r="A294" s="220"/>
      <c r="B294" s="218"/>
      <c r="C294" s="235"/>
      <c r="D294" s="235"/>
    </row>
    <row r="295" spans="1:4" ht="15.75" customHeight="1" x14ac:dyDescent="0.25">
      <c r="A295" s="220"/>
      <c r="B295" s="218"/>
      <c r="C295" s="235"/>
      <c r="D295" s="235"/>
    </row>
    <row r="296" spans="1:4" ht="15.75" customHeight="1" x14ac:dyDescent="0.25">
      <c r="A296" s="220"/>
      <c r="B296" s="218"/>
      <c r="C296" s="235"/>
      <c r="D296" s="235"/>
    </row>
    <row r="297" spans="1:4" ht="15.75" customHeight="1" x14ac:dyDescent="0.25">
      <c r="A297" s="220"/>
      <c r="B297" s="218"/>
      <c r="C297" s="235"/>
      <c r="D297" s="235"/>
    </row>
    <row r="298" spans="1:4" ht="15.75" customHeight="1" x14ac:dyDescent="0.25">
      <c r="A298" s="220"/>
      <c r="B298" s="218"/>
      <c r="C298" s="235"/>
      <c r="D298" s="235"/>
    </row>
    <row r="299" spans="1:4" ht="15.75" customHeight="1" x14ac:dyDescent="0.25">
      <c r="A299" s="220"/>
      <c r="B299" s="218"/>
      <c r="C299" s="235"/>
      <c r="D299" s="235"/>
    </row>
    <row r="300" spans="1:4" ht="15.75" customHeight="1" x14ac:dyDescent="0.25">
      <c r="A300" s="220"/>
      <c r="B300" s="218"/>
      <c r="C300" s="235"/>
      <c r="D300" s="235"/>
    </row>
    <row r="301" spans="1:4" ht="15.75" customHeight="1" x14ac:dyDescent="0.25">
      <c r="A301" s="220"/>
      <c r="B301" s="218"/>
      <c r="C301" s="235"/>
      <c r="D301" s="235"/>
    </row>
    <row r="302" spans="1:4" ht="15.75" customHeight="1" x14ac:dyDescent="0.25">
      <c r="A302" s="220"/>
      <c r="B302" s="218"/>
      <c r="C302" s="235"/>
      <c r="D302" s="235"/>
    </row>
    <row r="303" spans="1:4" ht="15.75" customHeight="1" x14ac:dyDescent="0.25">
      <c r="A303" s="220"/>
      <c r="B303" s="218"/>
      <c r="C303" s="235"/>
      <c r="D303" s="235"/>
    </row>
    <row r="304" spans="1:4" ht="15.75" customHeight="1" x14ac:dyDescent="0.25">
      <c r="A304" s="220"/>
      <c r="B304" s="218"/>
      <c r="C304" s="235"/>
      <c r="D304" s="235"/>
    </row>
    <row r="305" spans="1:4" ht="15.75" customHeight="1" x14ac:dyDescent="0.25">
      <c r="A305" s="220"/>
      <c r="B305" s="218"/>
      <c r="C305" s="235"/>
      <c r="D305" s="235"/>
    </row>
    <row r="306" spans="1:4" ht="15.75" customHeight="1" x14ac:dyDescent="0.25">
      <c r="A306" s="220"/>
      <c r="B306" s="218"/>
      <c r="C306" s="235"/>
      <c r="D306" s="235"/>
    </row>
    <row r="307" spans="1:4" ht="15.75" customHeight="1" x14ac:dyDescent="0.25">
      <c r="A307" s="220"/>
      <c r="B307" s="218"/>
      <c r="C307" s="235"/>
      <c r="D307" s="235"/>
    </row>
    <row r="308" spans="1:4" ht="15.75" customHeight="1" x14ac:dyDescent="0.25">
      <c r="A308" s="220"/>
      <c r="B308" s="218"/>
      <c r="C308" s="235"/>
      <c r="D308" s="235"/>
    </row>
    <row r="309" spans="1:4" ht="15.75" customHeight="1" x14ac:dyDescent="0.25">
      <c r="A309" s="220"/>
      <c r="B309" s="218"/>
      <c r="C309" s="235"/>
      <c r="D309" s="235"/>
    </row>
    <row r="310" spans="1:4" ht="15.75" customHeight="1" x14ac:dyDescent="0.25">
      <c r="A310" s="220"/>
      <c r="B310" s="218"/>
      <c r="C310" s="235"/>
      <c r="D310" s="235"/>
    </row>
    <row r="311" spans="1:4" ht="15.75" customHeight="1" x14ac:dyDescent="0.25">
      <c r="A311" s="220"/>
      <c r="B311" s="218"/>
      <c r="C311" s="235"/>
      <c r="D311" s="235"/>
    </row>
    <row r="312" spans="1:4" ht="15.75" customHeight="1" x14ac:dyDescent="0.25">
      <c r="A312" s="220"/>
      <c r="B312" s="218"/>
      <c r="C312" s="235"/>
      <c r="D312" s="235"/>
    </row>
    <row r="313" spans="1:4" ht="15.75" customHeight="1" x14ac:dyDescent="0.25">
      <c r="A313" s="220"/>
      <c r="B313" s="218"/>
      <c r="C313" s="235"/>
      <c r="D313" s="235"/>
    </row>
    <row r="314" spans="1:4" ht="15.75" customHeight="1" x14ac:dyDescent="0.25">
      <c r="A314" s="220"/>
      <c r="B314" s="218"/>
      <c r="C314" s="235"/>
      <c r="D314" s="235"/>
    </row>
    <row r="315" spans="1:4" ht="15.75" customHeight="1" x14ac:dyDescent="0.25">
      <c r="A315" s="220"/>
      <c r="B315" s="218"/>
      <c r="C315" s="235"/>
      <c r="D315" s="235"/>
    </row>
    <row r="316" spans="1:4" ht="15.75" customHeight="1" x14ac:dyDescent="0.25">
      <c r="A316" s="220"/>
      <c r="B316" s="218"/>
      <c r="C316" s="235"/>
      <c r="D316" s="235"/>
    </row>
    <row r="317" spans="1:4" ht="15.75" customHeight="1" x14ac:dyDescent="0.25">
      <c r="A317" s="220"/>
      <c r="B317" s="218"/>
      <c r="C317" s="235"/>
      <c r="D317" s="235"/>
    </row>
    <row r="318" spans="1:4" ht="15.75" customHeight="1" x14ac:dyDescent="0.25">
      <c r="A318" s="220"/>
      <c r="B318" s="218"/>
      <c r="C318" s="235"/>
      <c r="D318" s="235"/>
    </row>
    <row r="319" spans="1:4" ht="15.75" customHeight="1" x14ac:dyDescent="0.25">
      <c r="A319" s="220"/>
      <c r="B319" s="218"/>
      <c r="C319" s="235"/>
      <c r="D319" s="235"/>
    </row>
    <row r="320" spans="1:4" ht="15.75" customHeight="1" x14ac:dyDescent="0.25">
      <c r="A320" s="220"/>
      <c r="B320" s="218"/>
      <c r="C320" s="235"/>
      <c r="D320" s="235"/>
    </row>
    <row r="321" spans="1:4" ht="15.75" customHeight="1" x14ac:dyDescent="0.25">
      <c r="A321" s="220"/>
      <c r="B321" s="218"/>
      <c r="C321" s="235"/>
      <c r="D321" s="235"/>
    </row>
    <row r="322" spans="1:4" ht="15.75" customHeight="1" x14ac:dyDescent="0.25">
      <c r="A322" s="220"/>
      <c r="B322" s="218"/>
      <c r="C322" s="235"/>
      <c r="D322" s="235"/>
    </row>
    <row r="323" spans="1:4" ht="15.75" customHeight="1" x14ac:dyDescent="0.25">
      <c r="A323" s="220"/>
      <c r="B323" s="218"/>
      <c r="C323" s="235"/>
      <c r="D323" s="235"/>
    </row>
    <row r="324" spans="1:4" ht="15.75" customHeight="1" x14ac:dyDescent="0.25">
      <c r="A324" s="220"/>
      <c r="B324" s="218"/>
      <c r="C324" s="235"/>
      <c r="D324" s="235"/>
    </row>
    <row r="325" spans="1:4" ht="15.75" customHeight="1" x14ac:dyDescent="0.25">
      <c r="A325" s="220"/>
      <c r="B325" s="218"/>
      <c r="C325" s="235"/>
      <c r="D325" s="235"/>
    </row>
    <row r="326" spans="1:4" ht="15.75" customHeight="1" x14ac:dyDescent="0.25">
      <c r="A326" s="220"/>
      <c r="B326" s="218"/>
      <c r="C326" s="235"/>
      <c r="D326" s="235"/>
    </row>
    <row r="327" spans="1:4" ht="15.75" customHeight="1" x14ac:dyDescent="0.25">
      <c r="A327" s="220"/>
      <c r="B327" s="218"/>
      <c r="C327" s="235"/>
      <c r="D327" s="235"/>
    </row>
    <row r="328" spans="1:4" ht="15.75" customHeight="1" x14ac:dyDescent="0.25">
      <c r="A328" s="220"/>
      <c r="B328" s="218"/>
      <c r="C328" s="235"/>
      <c r="D328" s="235"/>
    </row>
    <row r="329" spans="1:4" ht="15.75" customHeight="1" x14ac:dyDescent="0.25">
      <c r="A329" s="220"/>
      <c r="B329" s="218"/>
      <c r="C329" s="235"/>
      <c r="D329" s="235"/>
    </row>
    <row r="330" spans="1:4" ht="15.75" customHeight="1" x14ac:dyDescent="0.25">
      <c r="A330" s="220"/>
      <c r="B330" s="218"/>
      <c r="C330" s="235"/>
      <c r="D330" s="235"/>
    </row>
    <row r="331" spans="1:4" ht="15.75" customHeight="1" x14ac:dyDescent="0.25">
      <c r="A331" s="220"/>
      <c r="B331" s="218"/>
      <c r="C331" s="235"/>
      <c r="D331" s="235"/>
    </row>
    <row r="332" spans="1:4" ht="15.75" customHeight="1" x14ac:dyDescent="0.25">
      <c r="A332" s="220"/>
      <c r="B332" s="218"/>
      <c r="C332" s="235"/>
      <c r="D332" s="235"/>
    </row>
    <row r="333" spans="1:4" ht="15.75" customHeight="1" x14ac:dyDescent="0.25">
      <c r="A333" s="220"/>
      <c r="B333" s="218"/>
      <c r="C333" s="235"/>
      <c r="D333" s="235"/>
    </row>
    <row r="334" spans="1:4" ht="15.75" customHeight="1" x14ac:dyDescent="0.25">
      <c r="A334" s="220"/>
      <c r="B334" s="218"/>
      <c r="C334" s="235"/>
      <c r="D334" s="235"/>
    </row>
    <row r="335" spans="1:4" ht="15.75" customHeight="1" x14ac:dyDescent="0.25">
      <c r="A335" s="220"/>
      <c r="B335" s="218"/>
      <c r="C335" s="235"/>
      <c r="D335" s="235"/>
    </row>
    <row r="336" spans="1:4" ht="15.75" customHeight="1" x14ac:dyDescent="0.25">
      <c r="A336" s="220"/>
      <c r="B336" s="218"/>
      <c r="C336" s="235"/>
      <c r="D336" s="235"/>
    </row>
    <row r="337" spans="1:4" ht="15.75" customHeight="1" x14ac:dyDescent="0.25">
      <c r="A337" s="220"/>
      <c r="B337" s="218"/>
      <c r="C337" s="235"/>
      <c r="D337" s="235"/>
    </row>
    <row r="338" spans="1:4" ht="15.75" customHeight="1" x14ac:dyDescent="0.25">
      <c r="A338" s="220"/>
      <c r="B338" s="218"/>
      <c r="C338" s="235"/>
      <c r="D338" s="235"/>
    </row>
    <row r="339" spans="1:4" ht="15.75" customHeight="1" x14ac:dyDescent="0.25">
      <c r="A339" s="220"/>
      <c r="B339" s="218"/>
      <c r="C339" s="235"/>
      <c r="D339" s="235"/>
    </row>
    <row r="340" spans="1:4" ht="15.75" customHeight="1" x14ac:dyDescent="0.25">
      <c r="A340" s="220"/>
      <c r="B340" s="218"/>
      <c r="C340" s="235"/>
      <c r="D340" s="235"/>
    </row>
    <row r="341" spans="1:4" ht="15.75" customHeight="1" x14ac:dyDescent="0.25">
      <c r="A341" s="220"/>
      <c r="B341" s="218"/>
      <c r="C341" s="235"/>
      <c r="D341" s="235"/>
    </row>
    <row r="342" spans="1:4" ht="15.75" customHeight="1" x14ac:dyDescent="0.25">
      <c r="A342" s="220"/>
      <c r="B342" s="218"/>
      <c r="C342" s="235"/>
      <c r="D342" s="235"/>
    </row>
    <row r="343" spans="1:4" ht="15.75" customHeight="1" x14ac:dyDescent="0.25">
      <c r="A343" s="220"/>
      <c r="B343" s="218"/>
      <c r="C343" s="235"/>
      <c r="D343" s="235"/>
    </row>
    <row r="344" spans="1:4" ht="15.75" customHeight="1" x14ac:dyDescent="0.25">
      <c r="A344" s="220"/>
      <c r="B344" s="218"/>
      <c r="C344" s="235"/>
      <c r="D344" s="235"/>
    </row>
    <row r="345" spans="1:4" ht="15.75" customHeight="1" x14ac:dyDescent="0.25">
      <c r="A345" s="220"/>
      <c r="B345" s="218"/>
      <c r="C345" s="235"/>
      <c r="D345" s="235"/>
    </row>
    <row r="346" spans="1:4" ht="15.75" customHeight="1" x14ac:dyDescent="0.25">
      <c r="A346" s="220"/>
      <c r="B346" s="218"/>
      <c r="C346" s="235"/>
      <c r="D346" s="235"/>
    </row>
    <row r="347" spans="1:4" ht="15.75" customHeight="1" x14ac:dyDescent="0.25">
      <c r="A347" s="220"/>
      <c r="B347" s="218"/>
      <c r="C347" s="235"/>
      <c r="D347" s="235"/>
    </row>
    <row r="348" spans="1:4" ht="15.75" customHeight="1" x14ac:dyDescent="0.25">
      <c r="A348" s="220"/>
      <c r="B348" s="218"/>
      <c r="C348" s="235"/>
      <c r="D348" s="235"/>
    </row>
    <row r="349" spans="1:4" ht="15.75" customHeight="1" x14ac:dyDescent="0.25">
      <c r="A349" s="220"/>
      <c r="B349" s="218"/>
      <c r="C349" s="235"/>
      <c r="D349" s="235"/>
    </row>
    <row r="350" spans="1:4" ht="15.75" customHeight="1" x14ac:dyDescent="0.25">
      <c r="A350" s="220"/>
      <c r="B350" s="218"/>
      <c r="C350" s="235"/>
      <c r="D350" s="235"/>
    </row>
    <row r="351" spans="1:4" ht="15.75" customHeight="1" x14ac:dyDescent="0.25">
      <c r="A351" s="220"/>
      <c r="B351" s="218"/>
      <c r="C351" s="235"/>
      <c r="D351" s="235"/>
    </row>
    <row r="352" spans="1:4" ht="15.75" customHeight="1" x14ac:dyDescent="0.25">
      <c r="A352" s="220"/>
      <c r="B352" s="218"/>
      <c r="C352" s="235"/>
      <c r="D352" s="235"/>
    </row>
    <row r="353" spans="1:4" ht="15.75" customHeight="1" x14ac:dyDescent="0.25">
      <c r="A353" s="220"/>
      <c r="B353" s="218"/>
      <c r="C353" s="235"/>
      <c r="D353" s="235"/>
    </row>
    <row r="354" spans="1:4" ht="15.75" customHeight="1" x14ac:dyDescent="0.25">
      <c r="A354" s="220"/>
      <c r="B354" s="218"/>
      <c r="C354" s="235"/>
      <c r="D354" s="235"/>
    </row>
    <row r="355" spans="1:4" ht="15.75" customHeight="1" x14ac:dyDescent="0.25">
      <c r="A355" s="220"/>
      <c r="B355" s="218"/>
      <c r="C355" s="235"/>
      <c r="D355" s="235"/>
    </row>
    <row r="356" spans="1:4" ht="15.75" customHeight="1" x14ac:dyDescent="0.25">
      <c r="A356" s="220"/>
      <c r="B356" s="218"/>
      <c r="C356" s="235"/>
      <c r="D356" s="235"/>
    </row>
    <row r="357" spans="1:4" ht="15.75" customHeight="1" x14ac:dyDescent="0.25">
      <c r="A357" s="220"/>
      <c r="B357" s="218"/>
      <c r="C357" s="235"/>
      <c r="D357" s="235"/>
    </row>
    <row r="358" spans="1:4" ht="15.75" customHeight="1" x14ac:dyDescent="0.25">
      <c r="A358" s="220"/>
      <c r="B358" s="218"/>
      <c r="C358" s="235"/>
      <c r="D358" s="235"/>
    </row>
    <row r="359" spans="1:4" ht="15.75" customHeight="1" x14ac:dyDescent="0.25">
      <c r="A359" s="220"/>
      <c r="B359" s="218"/>
      <c r="C359" s="235"/>
      <c r="D359" s="235"/>
    </row>
    <row r="360" spans="1:4" ht="15.75" customHeight="1" x14ac:dyDescent="0.25">
      <c r="A360" s="220"/>
      <c r="B360" s="218"/>
      <c r="C360" s="235"/>
      <c r="D360" s="235"/>
    </row>
    <row r="361" spans="1:4" ht="15.75" customHeight="1" x14ac:dyDescent="0.25">
      <c r="A361" s="220"/>
      <c r="B361" s="218"/>
      <c r="C361" s="235"/>
      <c r="D361" s="235"/>
    </row>
    <row r="362" spans="1:4" ht="15.75" customHeight="1" x14ac:dyDescent="0.25">
      <c r="A362" s="220"/>
      <c r="B362" s="218"/>
      <c r="C362" s="235"/>
      <c r="D362" s="235"/>
    </row>
    <row r="363" spans="1:4" ht="15.75" customHeight="1" x14ac:dyDescent="0.25">
      <c r="A363" s="220"/>
      <c r="B363" s="218"/>
      <c r="C363" s="235"/>
      <c r="D363" s="235"/>
    </row>
    <row r="364" spans="1:4" ht="15.75" customHeight="1" x14ac:dyDescent="0.25">
      <c r="A364" s="220"/>
      <c r="B364" s="218"/>
      <c r="C364" s="235"/>
      <c r="D364" s="235"/>
    </row>
    <row r="365" spans="1:4" ht="15.75" customHeight="1" x14ac:dyDescent="0.25">
      <c r="A365" s="220"/>
      <c r="B365" s="218"/>
      <c r="C365" s="235"/>
      <c r="D365" s="235"/>
    </row>
    <row r="366" spans="1:4" ht="15.75" customHeight="1" x14ac:dyDescent="0.25">
      <c r="A366" s="220"/>
      <c r="B366" s="218"/>
      <c r="C366" s="235"/>
      <c r="D366" s="235"/>
    </row>
    <row r="367" spans="1:4" ht="15.75" customHeight="1" x14ac:dyDescent="0.25">
      <c r="A367" s="220"/>
      <c r="B367" s="218"/>
      <c r="C367" s="235"/>
      <c r="D367" s="235"/>
    </row>
    <row r="368" spans="1:4" ht="15.75" customHeight="1" x14ac:dyDescent="0.25">
      <c r="A368" s="220"/>
      <c r="B368" s="218"/>
      <c r="C368" s="235"/>
      <c r="D368" s="235"/>
    </row>
    <row r="369" spans="1:4" ht="15.75" customHeight="1" x14ac:dyDescent="0.25">
      <c r="A369" s="220"/>
      <c r="B369" s="218"/>
      <c r="C369" s="235"/>
      <c r="D369" s="235"/>
    </row>
    <row r="370" spans="1:4" ht="15.75" customHeight="1" x14ac:dyDescent="0.25">
      <c r="A370" s="220"/>
      <c r="B370" s="218"/>
      <c r="C370" s="235"/>
      <c r="D370" s="235"/>
    </row>
    <row r="371" spans="1:4" ht="15.75" customHeight="1" x14ac:dyDescent="0.25">
      <c r="A371" s="220"/>
      <c r="B371" s="218"/>
      <c r="C371" s="235"/>
      <c r="D371" s="235"/>
    </row>
    <row r="372" spans="1:4" ht="15.75" customHeight="1" x14ac:dyDescent="0.25">
      <c r="A372" s="220"/>
      <c r="B372" s="218"/>
      <c r="C372" s="235"/>
      <c r="D372" s="235"/>
    </row>
    <row r="373" spans="1:4" ht="15.75" customHeight="1" x14ac:dyDescent="0.25">
      <c r="A373" s="220"/>
      <c r="B373" s="218"/>
      <c r="C373" s="235"/>
      <c r="D373" s="235"/>
    </row>
    <row r="374" spans="1:4" ht="15.75" customHeight="1" x14ac:dyDescent="0.25">
      <c r="A374" s="220"/>
      <c r="B374" s="218"/>
      <c r="C374" s="235"/>
      <c r="D374" s="235"/>
    </row>
    <row r="375" spans="1:4" ht="15.75" customHeight="1" x14ac:dyDescent="0.25">
      <c r="A375" s="220"/>
      <c r="B375" s="218"/>
      <c r="C375" s="235"/>
      <c r="D375" s="235"/>
    </row>
    <row r="376" spans="1:4" ht="15.75" customHeight="1" x14ac:dyDescent="0.25">
      <c r="A376" s="220"/>
      <c r="B376" s="218"/>
      <c r="C376" s="235"/>
      <c r="D376" s="235"/>
    </row>
    <row r="377" spans="1:4" ht="15.75" customHeight="1" x14ac:dyDescent="0.25">
      <c r="A377" s="220"/>
      <c r="B377" s="218"/>
      <c r="C377" s="235"/>
      <c r="D377" s="235"/>
    </row>
    <row r="378" spans="1:4" ht="15.75" customHeight="1" x14ac:dyDescent="0.25">
      <c r="A378" s="220"/>
      <c r="B378" s="218"/>
      <c r="C378" s="235"/>
      <c r="D378" s="235"/>
    </row>
    <row r="379" spans="1:4" ht="15.75" customHeight="1" x14ac:dyDescent="0.25">
      <c r="A379" s="220"/>
      <c r="B379" s="218"/>
      <c r="C379" s="235"/>
      <c r="D379" s="235"/>
    </row>
    <row r="380" spans="1:4" ht="15.75" customHeight="1" x14ac:dyDescent="0.25">
      <c r="A380" s="220"/>
      <c r="B380" s="218"/>
      <c r="C380" s="235"/>
      <c r="D380" s="235"/>
    </row>
    <row r="381" spans="1:4" ht="15.75" customHeight="1" x14ac:dyDescent="0.25">
      <c r="A381" s="220"/>
      <c r="B381" s="218"/>
      <c r="C381" s="235"/>
      <c r="D381" s="235"/>
    </row>
    <row r="382" spans="1:4" ht="15.75" customHeight="1" x14ac:dyDescent="0.25">
      <c r="A382" s="220"/>
      <c r="B382" s="218"/>
      <c r="C382" s="235"/>
      <c r="D382" s="235"/>
    </row>
    <row r="383" spans="1:4" ht="15.75" customHeight="1" x14ac:dyDescent="0.25">
      <c r="A383" s="220"/>
      <c r="B383" s="218"/>
      <c r="C383" s="235"/>
      <c r="D383" s="235"/>
    </row>
    <row r="384" spans="1:4" ht="15.75" customHeight="1" x14ac:dyDescent="0.25">
      <c r="A384" s="220"/>
      <c r="B384" s="218"/>
      <c r="C384" s="235"/>
      <c r="D384" s="235"/>
    </row>
    <row r="385" spans="1:4" ht="15.75" customHeight="1" x14ac:dyDescent="0.25">
      <c r="A385" s="220"/>
      <c r="B385" s="218"/>
      <c r="C385" s="235"/>
      <c r="D385" s="235"/>
    </row>
    <row r="386" spans="1:4" ht="15.75" customHeight="1" x14ac:dyDescent="0.25">
      <c r="A386" s="220"/>
      <c r="B386" s="218"/>
      <c r="C386" s="235"/>
      <c r="D386" s="235"/>
    </row>
    <row r="387" spans="1:4" ht="15.75" customHeight="1" x14ac:dyDescent="0.25">
      <c r="A387" s="220"/>
      <c r="B387" s="218"/>
      <c r="C387" s="235"/>
      <c r="D387" s="235"/>
    </row>
    <row r="388" spans="1:4" ht="15.75" customHeight="1" x14ac:dyDescent="0.25">
      <c r="A388" s="220"/>
      <c r="B388" s="218"/>
      <c r="C388" s="235"/>
      <c r="D388" s="235"/>
    </row>
    <row r="389" spans="1:4" ht="15.75" customHeight="1" x14ac:dyDescent="0.25">
      <c r="A389" s="220"/>
      <c r="B389" s="218"/>
      <c r="C389" s="235"/>
      <c r="D389" s="235"/>
    </row>
    <row r="390" spans="1:4" ht="15.75" customHeight="1" x14ac:dyDescent="0.25">
      <c r="A390" s="220"/>
      <c r="B390" s="218"/>
      <c r="C390" s="235"/>
      <c r="D390" s="235"/>
    </row>
    <row r="391" spans="1:4" ht="15.75" customHeight="1" x14ac:dyDescent="0.25">
      <c r="A391" s="220"/>
      <c r="B391" s="218"/>
      <c r="C391" s="235"/>
      <c r="D391" s="235"/>
    </row>
    <row r="392" spans="1:4" ht="15.75" customHeight="1" x14ac:dyDescent="0.25">
      <c r="A392" s="220"/>
      <c r="B392" s="218"/>
      <c r="C392" s="235"/>
      <c r="D392" s="235"/>
    </row>
    <row r="393" spans="1:4" ht="15.75" customHeight="1" x14ac:dyDescent="0.25">
      <c r="A393" s="220"/>
      <c r="B393" s="218"/>
      <c r="C393" s="235"/>
      <c r="D393" s="235"/>
    </row>
    <row r="394" spans="1:4" ht="15.75" customHeight="1" x14ac:dyDescent="0.25">
      <c r="A394" s="220"/>
      <c r="B394" s="218"/>
      <c r="C394" s="235"/>
      <c r="D394" s="235"/>
    </row>
    <row r="395" spans="1:4" ht="15.75" customHeight="1" x14ac:dyDescent="0.25">
      <c r="A395" s="220"/>
      <c r="B395" s="218"/>
      <c r="C395" s="235"/>
      <c r="D395" s="235"/>
    </row>
    <row r="396" spans="1:4" ht="15.75" customHeight="1" x14ac:dyDescent="0.25">
      <c r="A396" s="220"/>
      <c r="B396" s="218"/>
      <c r="C396" s="235"/>
      <c r="D396" s="235"/>
    </row>
    <row r="397" spans="1:4" ht="15.75" customHeight="1" x14ac:dyDescent="0.25">
      <c r="A397" s="220"/>
      <c r="B397" s="218"/>
      <c r="C397" s="235"/>
      <c r="D397" s="235"/>
    </row>
    <row r="398" spans="1:4" ht="15.75" customHeight="1" x14ac:dyDescent="0.25">
      <c r="A398" s="220"/>
      <c r="B398" s="218"/>
      <c r="C398" s="235"/>
      <c r="D398" s="235"/>
    </row>
    <row r="399" spans="1:4" ht="15.75" customHeight="1" x14ac:dyDescent="0.25">
      <c r="A399" s="220"/>
      <c r="B399" s="218"/>
      <c r="C399" s="235"/>
      <c r="D399" s="235"/>
    </row>
    <row r="400" spans="1:4" ht="15.75" customHeight="1" x14ac:dyDescent="0.25">
      <c r="A400" s="220"/>
      <c r="B400" s="218"/>
      <c r="C400" s="235"/>
      <c r="D400" s="235"/>
    </row>
    <row r="401" spans="1:4" ht="15.75" customHeight="1" x14ac:dyDescent="0.25">
      <c r="A401" s="220"/>
      <c r="B401" s="218"/>
      <c r="C401" s="235"/>
      <c r="D401" s="235"/>
    </row>
    <row r="402" spans="1:4" ht="15.75" customHeight="1" x14ac:dyDescent="0.25">
      <c r="A402" s="220"/>
      <c r="B402" s="218"/>
      <c r="C402" s="235"/>
      <c r="D402" s="235"/>
    </row>
    <row r="403" spans="1:4" ht="15.75" customHeight="1" x14ac:dyDescent="0.25">
      <c r="A403" s="220"/>
      <c r="B403" s="218"/>
      <c r="C403" s="235"/>
      <c r="D403" s="235"/>
    </row>
    <row r="404" spans="1:4" ht="15.75" customHeight="1" x14ac:dyDescent="0.25">
      <c r="A404" s="220"/>
      <c r="B404" s="218"/>
      <c r="C404" s="235"/>
      <c r="D404" s="235"/>
    </row>
    <row r="405" spans="1:4" ht="15.75" customHeight="1" x14ac:dyDescent="0.25">
      <c r="A405" s="220"/>
      <c r="B405" s="218"/>
      <c r="C405" s="235"/>
      <c r="D405" s="235"/>
    </row>
    <row r="406" spans="1:4" ht="15.75" customHeight="1" x14ac:dyDescent="0.25">
      <c r="A406" s="220"/>
      <c r="B406" s="218"/>
      <c r="C406" s="235"/>
      <c r="D406" s="235"/>
    </row>
    <row r="407" spans="1:4" ht="15.75" customHeight="1" x14ac:dyDescent="0.25">
      <c r="A407" s="220"/>
      <c r="B407" s="218"/>
      <c r="C407" s="235"/>
      <c r="D407" s="235"/>
    </row>
    <row r="408" spans="1:4" ht="15.75" customHeight="1" x14ac:dyDescent="0.25">
      <c r="A408" s="220"/>
      <c r="B408" s="218"/>
      <c r="C408" s="235"/>
      <c r="D408" s="235"/>
    </row>
    <row r="409" spans="1:4" ht="15.75" customHeight="1" x14ac:dyDescent="0.25">
      <c r="A409" s="220"/>
      <c r="B409" s="218"/>
      <c r="C409" s="235"/>
      <c r="D409" s="235"/>
    </row>
    <row r="410" spans="1:4" ht="15.75" customHeight="1" x14ac:dyDescent="0.25">
      <c r="A410" s="220"/>
      <c r="B410" s="218"/>
      <c r="C410" s="235"/>
      <c r="D410" s="235"/>
    </row>
    <row r="411" spans="1:4" ht="15.75" customHeight="1" x14ac:dyDescent="0.25">
      <c r="A411" s="220"/>
      <c r="B411" s="218"/>
      <c r="C411" s="235"/>
      <c r="D411" s="235"/>
    </row>
    <row r="412" spans="1:4" ht="15.75" customHeight="1" x14ac:dyDescent="0.25">
      <c r="A412" s="220"/>
      <c r="B412" s="218"/>
      <c r="C412" s="235"/>
      <c r="D412" s="235"/>
    </row>
    <row r="413" spans="1:4" ht="15.75" customHeight="1" x14ac:dyDescent="0.25">
      <c r="A413" s="220"/>
      <c r="B413" s="218"/>
      <c r="C413" s="235"/>
      <c r="D413" s="235"/>
    </row>
    <row r="414" spans="1:4" ht="15.75" customHeight="1" x14ac:dyDescent="0.25">
      <c r="A414" s="220"/>
      <c r="B414" s="218"/>
      <c r="C414" s="235"/>
      <c r="D414" s="235"/>
    </row>
    <row r="415" spans="1:4" ht="15.75" customHeight="1" x14ac:dyDescent="0.25">
      <c r="A415" s="220"/>
      <c r="B415" s="218"/>
      <c r="C415" s="235"/>
      <c r="D415" s="235"/>
    </row>
    <row r="416" spans="1:4" ht="15.75" customHeight="1" x14ac:dyDescent="0.25">
      <c r="A416" s="220"/>
      <c r="B416" s="218"/>
      <c r="C416" s="235"/>
      <c r="D416" s="235"/>
    </row>
    <row r="417" spans="1:4" ht="15.75" customHeight="1" x14ac:dyDescent="0.25">
      <c r="A417" s="220"/>
      <c r="B417" s="218"/>
      <c r="C417" s="235"/>
      <c r="D417" s="235"/>
    </row>
    <row r="418" spans="1:4" ht="15.75" customHeight="1" x14ac:dyDescent="0.25">
      <c r="A418" s="220"/>
      <c r="B418" s="218"/>
      <c r="C418" s="235"/>
      <c r="D418" s="235"/>
    </row>
    <row r="419" spans="1:4" ht="15.75" customHeight="1" x14ac:dyDescent="0.25">
      <c r="A419" s="220"/>
      <c r="B419" s="218"/>
      <c r="C419" s="235"/>
      <c r="D419" s="235"/>
    </row>
    <row r="420" spans="1:4" ht="15.75" customHeight="1" x14ac:dyDescent="0.25">
      <c r="A420" s="220"/>
      <c r="B420" s="218"/>
      <c r="C420" s="235"/>
      <c r="D420" s="235"/>
    </row>
    <row r="421" spans="1:4" ht="15.75" customHeight="1" x14ac:dyDescent="0.25">
      <c r="A421" s="220"/>
      <c r="B421" s="218"/>
      <c r="C421" s="235"/>
      <c r="D421" s="235"/>
    </row>
    <row r="422" spans="1:4" ht="15.75" customHeight="1" x14ac:dyDescent="0.25">
      <c r="A422" s="220"/>
      <c r="B422" s="218"/>
      <c r="C422" s="235"/>
      <c r="D422" s="235"/>
    </row>
    <row r="423" spans="1:4" ht="15.75" customHeight="1" x14ac:dyDescent="0.25">
      <c r="A423" s="220"/>
      <c r="B423" s="218"/>
      <c r="C423" s="235"/>
      <c r="D423" s="235"/>
    </row>
    <row r="424" spans="1:4" ht="15.75" customHeight="1" x14ac:dyDescent="0.25">
      <c r="A424" s="220"/>
      <c r="B424" s="218"/>
      <c r="C424" s="235"/>
      <c r="D424" s="235"/>
    </row>
    <row r="425" spans="1:4" ht="15.75" customHeight="1" x14ac:dyDescent="0.25">
      <c r="A425" s="220"/>
      <c r="B425" s="218"/>
      <c r="C425" s="235"/>
      <c r="D425" s="235"/>
    </row>
    <row r="426" spans="1:4" ht="15.75" customHeight="1" x14ac:dyDescent="0.25">
      <c r="A426" s="220"/>
      <c r="B426" s="218"/>
      <c r="C426" s="235"/>
      <c r="D426" s="235"/>
    </row>
    <row r="427" spans="1:4" ht="15.75" customHeight="1" x14ac:dyDescent="0.25">
      <c r="A427" s="220"/>
      <c r="B427" s="218"/>
      <c r="C427" s="235"/>
      <c r="D427" s="235"/>
    </row>
    <row r="428" spans="1:4" ht="15.75" customHeight="1" x14ac:dyDescent="0.25">
      <c r="A428" s="220"/>
      <c r="B428" s="218"/>
      <c r="C428" s="235"/>
      <c r="D428" s="235"/>
    </row>
    <row r="429" spans="1:4" ht="15.75" customHeight="1" x14ac:dyDescent="0.25">
      <c r="A429" s="220"/>
      <c r="B429" s="218"/>
      <c r="C429" s="235"/>
      <c r="D429" s="235"/>
    </row>
    <row r="430" spans="1:4" ht="15.75" customHeight="1" x14ac:dyDescent="0.25">
      <c r="A430" s="220"/>
      <c r="B430" s="218"/>
      <c r="C430" s="235"/>
      <c r="D430" s="235"/>
    </row>
    <row r="431" spans="1:4" ht="15.75" customHeight="1" x14ac:dyDescent="0.25">
      <c r="A431" s="220"/>
      <c r="B431" s="218"/>
      <c r="C431" s="235"/>
      <c r="D431" s="235"/>
    </row>
    <row r="432" spans="1:4" ht="15.75" customHeight="1" x14ac:dyDescent="0.25">
      <c r="A432" s="220"/>
      <c r="B432" s="218"/>
      <c r="C432" s="235"/>
      <c r="D432" s="235"/>
    </row>
    <row r="433" spans="1:4" ht="15.75" customHeight="1" x14ac:dyDescent="0.25">
      <c r="A433" s="220"/>
      <c r="B433" s="218"/>
      <c r="C433" s="235"/>
      <c r="D433" s="235"/>
    </row>
    <row r="434" spans="1:4" ht="15.75" customHeight="1" x14ac:dyDescent="0.25">
      <c r="A434" s="220"/>
      <c r="B434" s="218"/>
      <c r="C434" s="235"/>
      <c r="D434" s="235"/>
    </row>
    <row r="435" spans="1:4" ht="15.75" customHeight="1" x14ac:dyDescent="0.25">
      <c r="A435" s="220"/>
      <c r="B435" s="218"/>
      <c r="C435" s="235"/>
      <c r="D435" s="235"/>
    </row>
    <row r="436" spans="1:4" ht="15.75" customHeight="1" x14ac:dyDescent="0.25">
      <c r="A436" s="220"/>
      <c r="B436" s="218"/>
      <c r="C436" s="235"/>
      <c r="D436" s="235"/>
    </row>
    <row r="437" spans="1:4" ht="15.75" customHeight="1" x14ac:dyDescent="0.25">
      <c r="A437" s="220"/>
      <c r="B437" s="218"/>
      <c r="C437" s="235"/>
      <c r="D437" s="235"/>
    </row>
    <row r="438" spans="1:4" ht="15.75" customHeight="1" x14ac:dyDescent="0.25">
      <c r="A438" s="220"/>
      <c r="B438" s="218"/>
      <c r="C438" s="235"/>
      <c r="D438" s="235"/>
    </row>
    <row r="439" spans="1:4" ht="15.75" customHeight="1" x14ac:dyDescent="0.25">
      <c r="A439" s="220"/>
      <c r="B439" s="218"/>
      <c r="C439" s="235"/>
      <c r="D439" s="235"/>
    </row>
    <row r="440" spans="1:4" ht="15.75" customHeight="1" x14ac:dyDescent="0.25">
      <c r="A440" s="220"/>
      <c r="B440" s="218"/>
      <c r="C440" s="235"/>
      <c r="D440" s="235"/>
    </row>
    <row r="441" spans="1:4" ht="15.75" customHeight="1" x14ac:dyDescent="0.25">
      <c r="A441" s="220"/>
      <c r="B441" s="218"/>
      <c r="C441" s="235"/>
      <c r="D441" s="235"/>
    </row>
    <row r="442" spans="1:4" ht="15.75" customHeight="1" x14ac:dyDescent="0.25">
      <c r="A442" s="220"/>
      <c r="B442" s="218"/>
      <c r="C442" s="235"/>
      <c r="D442" s="235"/>
    </row>
    <row r="443" spans="1:4" ht="15.75" customHeight="1" x14ac:dyDescent="0.25">
      <c r="A443" s="220"/>
      <c r="B443" s="218"/>
      <c r="C443" s="235"/>
      <c r="D443" s="235"/>
    </row>
    <row r="444" spans="1:4" ht="15.75" customHeight="1" x14ac:dyDescent="0.25">
      <c r="A444" s="220"/>
      <c r="B444" s="218"/>
      <c r="C444" s="235"/>
      <c r="D444" s="235"/>
    </row>
    <row r="445" spans="1:4" ht="15.75" customHeight="1" x14ac:dyDescent="0.25">
      <c r="A445" s="220"/>
      <c r="B445" s="218"/>
      <c r="C445" s="235"/>
      <c r="D445" s="235"/>
    </row>
    <row r="446" spans="1:4" ht="15.75" customHeight="1" x14ac:dyDescent="0.25">
      <c r="A446" s="220"/>
      <c r="B446" s="218"/>
      <c r="C446" s="235"/>
      <c r="D446" s="235"/>
    </row>
    <row r="447" spans="1:4" ht="15.75" customHeight="1" x14ac:dyDescent="0.25">
      <c r="A447" s="220"/>
      <c r="B447" s="218"/>
      <c r="C447" s="235"/>
      <c r="D447" s="235"/>
    </row>
    <row r="448" spans="1:4" ht="15.75" customHeight="1" x14ac:dyDescent="0.25">
      <c r="A448" s="220"/>
      <c r="B448" s="218"/>
      <c r="C448" s="235"/>
      <c r="D448" s="235"/>
    </row>
    <row r="449" spans="1:4" ht="15.75" customHeight="1" x14ac:dyDescent="0.25">
      <c r="A449" s="220"/>
      <c r="B449" s="218"/>
      <c r="C449" s="235"/>
      <c r="D449" s="235"/>
    </row>
    <row r="450" spans="1:4" ht="15.75" customHeight="1" x14ac:dyDescent="0.25">
      <c r="A450" s="220"/>
      <c r="B450" s="218"/>
      <c r="C450" s="235"/>
      <c r="D450" s="235"/>
    </row>
    <row r="451" spans="1:4" ht="15.75" customHeight="1" x14ac:dyDescent="0.25">
      <c r="A451" s="220"/>
      <c r="B451" s="218"/>
      <c r="C451" s="235"/>
      <c r="D451" s="235"/>
    </row>
    <row r="452" spans="1:4" ht="15.75" customHeight="1" x14ac:dyDescent="0.25">
      <c r="A452" s="220"/>
      <c r="B452" s="218"/>
      <c r="C452" s="235"/>
      <c r="D452" s="235"/>
    </row>
    <row r="453" spans="1:4" ht="15.75" customHeight="1" x14ac:dyDescent="0.25">
      <c r="A453" s="220"/>
      <c r="B453" s="218"/>
      <c r="C453" s="235"/>
      <c r="D453" s="235"/>
    </row>
    <row r="454" spans="1:4" ht="15.75" customHeight="1" x14ac:dyDescent="0.25">
      <c r="A454" s="220"/>
      <c r="B454" s="218"/>
      <c r="C454" s="235"/>
      <c r="D454" s="235"/>
    </row>
    <row r="455" spans="1:4" ht="15.75" customHeight="1" x14ac:dyDescent="0.25">
      <c r="A455" s="220"/>
      <c r="B455" s="218"/>
      <c r="C455" s="235"/>
      <c r="D455" s="235"/>
    </row>
    <row r="456" spans="1:4" ht="15.75" customHeight="1" x14ac:dyDescent="0.25">
      <c r="A456" s="220"/>
      <c r="B456" s="218"/>
      <c r="C456" s="235"/>
      <c r="D456" s="235"/>
    </row>
    <row r="457" spans="1:4" ht="15.75" customHeight="1" x14ac:dyDescent="0.25">
      <c r="A457" s="220"/>
      <c r="B457" s="218"/>
      <c r="C457" s="235"/>
      <c r="D457" s="235"/>
    </row>
    <row r="458" spans="1:4" ht="15.75" customHeight="1" x14ac:dyDescent="0.25">
      <c r="A458" s="220"/>
      <c r="B458" s="218"/>
      <c r="C458" s="235"/>
      <c r="D458" s="235"/>
    </row>
    <row r="459" spans="1:4" ht="15.75" customHeight="1" x14ac:dyDescent="0.25">
      <c r="A459" s="220"/>
      <c r="B459" s="218"/>
      <c r="C459" s="235"/>
      <c r="D459" s="235"/>
    </row>
    <row r="460" spans="1:4" ht="15.75" customHeight="1" x14ac:dyDescent="0.25">
      <c r="A460" s="220"/>
      <c r="B460" s="218"/>
      <c r="C460" s="235"/>
      <c r="D460" s="235"/>
    </row>
    <row r="461" spans="1:4" ht="15.75" customHeight="1" x14ac:dyDescent="0.25">
      <c r="A461" s="220"/>
      <c r="B461" s="218"/>
      <c r="C461" s="235"/>
      <c r="D461" s="235"/>
    </row>
    <row r="462" spans="1:4" ht="15.75" customHeight="1" x14ac:dyDescent="0.25">
      <c r="A462" s="220"/>
      <c r="B462" s="218"/>
      <c r="C462" s="235"/>
      <c r="D462" s="235"/>
    </row>
    <row r="463" spans="1:4" ht="15.75" customHeight="1" x14ac:dyDescent="0.25">
      <c r="A463" s="220"/>
      <c r="B463" s="218"/>
      <c r="C463" s="235"/>
      <c r="D463" s="235"/>
    </row>
    <row r="464" spans="1:4" ht="15.75" customHeight="1" x14ac:dyDescent="0.25">
      <c r="A464" s="220"/>
      <c r="B464" s="218"/>
      <c r="C464" s="235"/>
      <c r="D464" s="235"/>
    </row>
    <row r="465" spans="1:4" ht="15.75" customHeight="1" x14ac:dyDescent="0.25">
      <c r="A465" s="220"/>
      <c r="B465" s="218"/>
      <c r="C465" s="235"/>
      <c r="D465" s="235"/>
    </row>
    <row r="466" spans="1:4" ht="15.75" customHeight="1" x14ac:dyDescent="0.25">
      <c r="A466" s="220"/>
      <c r="B466" s="218"/>
      <c r="C466" s="235"/>
      <c r="D466" s="235"/>
    </row>
    <row r="467" spans="1:4" ht="15.75" customHeight="1" x14ac:dyDescent="0.25">
      <c r="A467" s="220"/>
      <c r="B467" s="218"/>
      <c r="C467" s="235"/>
      <c r="D467" s="235"/>
    </row>
    <row r="468" spans="1:4" ht="15.75" customHeight="1" x14ac:dyDescent="0.25">
      <c r="A468" s="220"/>
      <c r="B468" s="218"/>
      <c r="C468" s="235"/>
      <c r="D468" s="235"/>
    </row>
    <row r="469" spans="1:4" ht="15.75" customHeight="1" x14ac:dyDescent="0.25">
      <c r="A469" s="220"/>
      <c r="B469" s="218"/>
      <c r="C469" s="235"/>
      <c r="D469" s="235"/>
    </row>
    <row r="470" spans="1:4" ht="15.75" customHeight="1" x14ac:dyDescent="0.25">
      <c r="A470" s="220"/>
      <c r="B470" s="218"/>
      <c r="C470" s="235"/>
      <c r="D470" s="235"/>
    </row>
    <row r="471" spans="1:4" ht="15.75" customHeight="1" x14ac:dyDescent="0.25">
      <c r="A471" s="220"/>
      <c r="B471" s="218"/>
      <c r="C471" s="235"/>
      <c r="D471" s="235"/>
    </row>
    <row r="472" spans="1:4" ht="15.75" customHeight="1" x14ac:dyDescent="0.25">
      <c r="A472" s="220"/>
      <c r="B472" s="218"/>
      <c r="C472" s="235"/>
      <c r="D472" s="235"/>
    </row>
    <row r="473" spans="1:4" ht="15.75" customHeight="1" x14ac:dyDescent="0.25">
      <c r="A473" s="220"/>
      <c r="B473" s="218"/>
      <c r="C473" s="235"/>
      <c r="D473" s="235"/>
    </row>
    <row r="474" spans="1:4" ht="15.75" customHeight="1" x14ac:dyDescent="0.25">
      <c r="A474" s="220"/>
      <c r="B474" s="218"/>
      <c r="C474" s="235"/>
      <c r="D474" s="235"/>
    </row>
    <row r="475" spans="1:4" ht="15.75" customHeight="1" x14ac:dyDescent="0.25">
      <c r="A475" s="220"/>
      <c r="B475" s="218"/>
      <c r="C475" s="235"/>
      <c r="D475" s="235"/>
    </row>
    <row r="476" spans="1:4" ht="15.75" customHeight="1" x14ac:dyDescent="0.25">
      <c r="A476" s="220"/>
      <c r="B476" s="218"/>
      <c r="C476" s="235"/>
      <c r="D476" s="235"/>
    </row>
    <row r="477" spans="1:4" ht="15.75" customHeight="1" x14ac:dyDescent="0.25">
      <c r="A477" s="220"/>
      <c r="B477" s="218"/>
      <c r="C477" s="235"/>
      <c r="D477" s="235"/>
    </row>
    <row r="478" spans="1:4" ht="15.75" customHeight="1" x14ac:dyDescent="0.25">
      <c r="A478" s="220"/>
      <c r="B478" s="218"/>
      <c r="C478" s="235"/>
      <c r="D478" s="235"/>
    </row>
    <row r="479" spans="1:4" ht="15.75" customHeight="1" x14ac:dyDescent="0.25">
      <c r="A479" s="220"/>
      <c r="B479" s="218"/>
      <c r="C479" s="235"/>
      <c r="D479" s="235"/>
    </row>
    <row r="480" spans="1:4" ht="15.75" customHeight="1" x14ac:dyDescent="0.25">
      <c r="A480" s="220"/>
      <c r="B480" s="218"/>
      <c r="C480" s="235"/>
      <c r="D480" s="235"/>
    </row>
    <row r="481" spans="1:4" ht="15.75" customHeight="1" x14ac:dyDescent="0.25">
      <c r="A481" s="220"/>
      <c r="B481" s="218"/>
      <c r="C481" s="235"/>
      <c r="D481" s="235"/>
    </row>
    <row r="482" spans="1:4" ht="15.75" customHeight="1" x14ac:dyDescent="0.25">
      <c r="A482" s="220"/>
      <c r="B482" s="218"/>
      <c r="C482" s="235"/>
      <c r="D482" s="235"/>
    </row>
    <row r="483" spans="1:4" ht="15.75" customHeight="1" x14ac:dyDescent="0.25">
      <c r="A483" s="220"/>
      <c r="B483" s="218"/>
      <c r="C483" s="235"/>
      <c r="D483" s="235"/>
    </row>
    <row r="484" spans="1:4" ht="15.75" customHeight="1" x14ac:dyDescent="0.25">
      <c r="A484" s="220"/>
      <c r="B484" s="218"/>
      <c r="C484" s="235"/>
      <c r="D484" s="235"/>
    </row>
    <row r="485" spans="1:4" ht="15.75" customHeight="1" x14ac:dyDescent="0.25">
      <c r="A485" s="220"/>
      <c r="B485" s="218"/>
      <c r="C485" s="235"/>
      <c r="D485" s="235"/>
    </row>
    <row r="486" spans="1:4" ht="15.75" customHeight="1" x14ac:dyDescent="0.25">
      <c r="A486" s="220"/>
      <c r="B486" s="218"/>
      <c r="C486" s="235"/>
      <c r="D486" s="235"/>
    </row>
    <row r="487" spans="1:4" ht="15.75" customHeight="1" x14ac:dyDescent="0.25">
      <c r="A487" s="220"/>
      <c r="B487" s="218"/>
      <c r="C487" s="235"/>
      <c r="D487" s="235"/>
    </row>
    <row r="488" spans="1:4" ht="15.75" customHeight="1" x14ac:dyDescent="0.25">
      <c r="A488" s="220"/>
      <c r="B488" s="218"/>
      <c r="C488" s="235"/>
      <c r="D488" s="235"/>
    </row>
    <row r="489" spans="1:4" ht="15.75" customHeight="1" x14ac:dyDescent="0.25">
      <c r="A489" s="220"/>
      <c r="B489" s="218"/>
      <c r="C489" s="235"/>
      <c r="D489" s="235"/>
    </row>
    <row r="490" spans="1:4" ht="15.75" customHeight="1" x14ac:dyDescent="0.25">
      <c r="A490" s="220"/>
      <c r="B490" s="218"/>
      <c r="C490" s="235"/>
      <c r="D490" s="235"/>
    </row>
    <row r="491" spans="1:4" ht="15.75" customHeight="1" x14ac:dyDescent="0.25">
      <c r="A491" s="220"/>
      <c r="B491" s="218"/>
      <c r="C491" s="235"/>
      <c r="D491" s="235"/>
    </row>
    <row r="492" spans="1:4" ht="15.75" customHeight="1" x14ac:dyDescent="0.25">
      <c r="A492" s="220"/>
      <c r="B492" s="218"/>
      <c r="C492" s="235"/>
      <c r="D492" s="235"/>
    </row>
    <row r="493" spans="1:4" ht="15.75" customHeight="1" x14ac:dyDescent="0.25">
      <c r="A493" s="220"/>
      <c r="B493" s="218"/>
      <c r="C493" s="235"/>
      <c r="D493" s="235"/>
    </row>
    <row r="494" spans="1:4" ht="15.75" customHeight="1" x14ac:dyDescent="0.25">
      <c r="A494" s="220"/>
      <c r="B494" s="218"/>
      <c r="C494" s="235"/>
      <c r="D494" s="235"/>
    </row>
    <row r="495" spans="1:4" ht="15.75" customHeight="1" x14ac:dyDescent="0.25">
      <c r="A495" s="220"/>
      <c r="B495" s="218"/>
      <c r="C495" s="235"/>
      <c r="D495" s="235"/>
    </row>
    <row r="496" spans="1:4" ht="15.75" customHeight="1" x14ac:dyDescent="0.25">
      <c r="A496" s="220"/>
      <c r="B496" s="218"/>
      <c r="C496" s="235"/>
      <c r="D496" s="235"/>
    </row>
    <row r="497" spans="1:4" ht="15.75" customHeight="1" x14ac:dyDescent="0.25">
      <c r="A497" s="220"/>
      <c r="B497" s="218"/>
      <c r="C497" s="235"/>
      <c r="D497" s="235"/>
    </row>
    <row r="498" spans="1:4" ht="15.75" customHeight="1" x14ac:dyDescent="0.25">
      <c r="A498" s="220"/>
      <c r="B498" s="218"/>
      <c r="C498" s="235"/>
      <c r="D498" s="235"/>
    </row>
    <row r="499" spans="1:4" ht="15.75" customHeight="1" x14ac:dyDescent="0.25">
      <c r="A499" s="220"/>
      <c r="B499" s="218"/>
      <c r="C499" s="235"/>
      <c r="D499" s="235"/>
    </row>
    <row r="500" spans="1:4" ht="15.75" customHeight="1" x14ac:dyDescent="0.25">
      <c r="A500" s="220"/>
      <c r="B500" s="218"/>
      <c r="C500" s="235"/>
      <c r="D500" s="235"/>
    </row>
    <row r="501" spans="1:4" ht="15.75" customHeight="1" x14ac:dyDescent="0.25">
      <c r="A501" s="220"/>
      <c r="B501" s="218"/>
      <c r="C501" s="235"/>
      <c r="D501" s="235"/>
    </row>
    <row r="502" spans="1:4" ht="15.75" customHeight="1" x14ac:dyDescent="0.25">
      <c r="A502" s="220"/>
      <c r="B502" s="218"/>
      <c r="C502" s="235"/>
      <c r="D502" s="235"/>
    </row>
    <row r="503" spans="1:4" ht="15.75" customHeight="1" x14ac:dyDescent="0.25">
      <c r="A503" s="220"/>
      <c r="B503" s="218"/>
      <c r="C503" s="235"/>
      <c r="D503" s="235"/>
    </row>
    <row r="504" spans="1:4" ht="15.75" customHeight="1" x14ac:dyDescent="0.25">
      <c r="A504" s="220"/>
      <c r="B504" s="218"/>
      <c r="C504" s="235"/>
      <c r="D504" s="235"/>
    </row>
    <row r="505" spans="1:4" ht="15.75" customHeight="1" x14ac:dyDescent="0.25">
      <c r="A505" s="220"/>
      <c r="B505" s="218"/>
      <c r="C505" s="235"/>
      <c r="D505" s="235"/>
    </row>
    <row r="506" spans="1:4" ht="15.75" customHeight="1" x14ac:dyDescent="0.25">
      <c r="A506" s="220"/>
      <c r="B506" s="218"/>
      <c r="C506" s="235"/>
      <c r="D506" s="235"/>
    </row>
    <row r="507" spans="1:4" ht="15.75" customHeight="1" x14ac:dyDescent="0.25">
      <c r="A507" s="220"/>
      <c r="B507" s="218"/>
      <c r="C507" s="235"/>
      <c r="D507" s="235"/>
    </row>
    <row r="508" spans="1:4" ht="15.75" customHeight="1" x14ac:dyDescent="0.25">
      <c r="A508" s="220"/>
      <c r="B508" s="218"/>
      <c r="C508" s="235"/>
      <c r="D508" s="235"/>
    </row>
    <row r="509" spans="1:4" ht="15.75" customHeight="1" x14ac:dyDescent="0.25">
      <c r="A509" s="220"/>
      <c r="B509" s="218"/>
      <c r="C509" s="235"/>
      <c r="D509" s="235"/>
    </row>
    <row r="510" spans="1:4" ht="15.75" customHeight="1" x14ac:dyDescent="0.25">
      <c r="A510" s="220"/>
      <c r="B510" s="218"/>
      <c r="C510" s="235"/>
      <c r="D510" s="235"/>
    </row>
    <row r="511" spans="1:4" ht="15.75" customHeight="1" x14ac:dyDescent="0.25">
      <c r="A511" s="220"/>
      <c r="B511" s="218"/>
      <c r="C511" s="235"/>
      <c r="D511" s="235"/>
    </row>
    <row r="512" spans="1:4" ht="15.75" customHeight="1" x14ac:dyDescent="0.25">
      <c r="A512" s="220"/>
      <c r="B512" s="218"/>
      <c r="C512" s="235"/>
      <c r="D512" s="235"/>
    </row>
    <row r="513" spans="1:4" ht="15.75" customHeight="1" x14ac:dyDescent="0.25">
      <c r="A513" s="220"/>
      <c r="B513" s="218"/>
      <c r="C513" s="235"/>
      <c r="D513" s="235"/>
    </row>
    <row r="514" spans="1:4" ht="15.75" customHeight="1" x14ac:dyDescent="0.25">
      <c r="A514" s="220"/>
      <c r="B514" s="218"/>
      <c r="C514" s="235"/>
      <c r="D514" s="235"/>
    </row>
    <row r="515" spans="1:4" ht="15.75" customHeight="1" x14ac:dyDescent="0.25">
      <c r="A515" s="220"/>
      <c r="B515" s="218"/>
      <c r="C515" s="235"/>
      <c r="D515" s="235"/>
    </row>
    <row r="516" spans="1:4" ht="15.75" customHeight="1" x14ac:dyDescent="0.25">
      <c r="A516" s="220"/>
      <c r="B516" s="218"/>
      <c r="C516" s="235"/>
      <c r="D516" s="235"/>
    </row>
    <row r="517" spans="1:4" ht="15.75" customHeight="1" x14ac:dyDescent="0.25">
      <c r="A517" s="220"/>
      <c r="B517" s="218"/>
      <c r="C517" s="235"/>
      <c r="D517" s="235"/>
    </row>
    <row r="518" spans="1:4" ht="15.75" customHeight="1" x14ac:dyDescent="0.25">
      <c r="A518" s="220"/>
      <c r="B518" s="218"/>
      <c r="C518" s="235"/>
      <c r="D518" s="235"/>
    </row>
    <row r="519" spans="1:4" ht="15.75" customHeight="1" x14ac:dyDescent="0.25">
      <c r="A519" s="220"/>
      <c r="B519" s="218"/>
      <c r="C519" s="235"/>
      <c r="D519" s="235"/>
    </row>
    <row r="520" spans="1:4" ht="15.75" customHeight="1" x14ac:dyDescent="0.25">
      <c r="A520" s="220"/>
      <c r="B520" s="218"/>
      <c r="C520" s="235"/>
      <c r="D520" s="235"/>
    </row>
    <row r="521" spans="1:4" ht="15.75" customHeight="1" x14ac:dyDescent="0.25">
      <c r="A521" s="220"/>
      <c r="B521" s="218"/>
      <c r="C521" s="235"/>
      <c r="D521" s="235"/>
    </row>
    <row r="522" spans="1:4" ht="15.75" customHeight="1" x14ac:dyDescent="0.25">
      <c r="A522" s="220"/>
      <c r="B522" s="218"/>
      <c r="C522" s="235"/>
      <c r="D522" s="235"/>
    </row>
    <row r="523" spans="1:4" ht="15.75" customHeight="1" x14ac:dyDescent="0.25">
      <c r="A523" s="220"/>
      <c r="B523" s="218"/>
      <c r="C523" s="235"/>
      <c r="D523" s="235"/>
    </row>
    <row r="524" spans="1:4" ht="15.75" customHeight="1" x14ac:dyDescent="0.25">
      <c r="A524" s="220"/>
      <c r="B524" s="218"/>
      <c r="C524" s="235"/>
      <c r="D524" s="235"/>
    </row>
    <row r="525" spans="1:4" ht="15.75" customHeight="1" x14ac:dyDescent="0.25">
      <c r="A525" s="220"/>
      <c r="B525" s="218"/>
      <c r="C525" s="235"/>
      <c r="D525" s="235"/>
    </row>
    <row r="526" spans="1:4" ht="15.75" customHeight="1" x14ac:dyDescent="0.25">
      <c r="A526" s="220"/>
      <c r="B526" s="218"/>
      <c r="C526" s="235"/>
      <c r="D526" s="235"/>
    </row>
    <row r="527" spans="1:4" ht="15.75" customHeight="1" x14ac:dyDescent="0.25">
      <c r="A527" s="220"/>
      <c r="B527" s="218"/>
      <c r="C527" s="235"/>
      <c r="D527" s="235"/>
    </row>
    <row r="528" spans="1:4" ht="15.75" customHeight="1" x14ac:dyDescent="0.25">
      <c r="A528" s="220"/>
      <c r="B528" s="218"/>
      <c r="C528" s="235"/>
      <c r="D528" s="235"/>
    </row>
    <row r="529" spans="1:4" ht="15.75" customHeight="1" x14ac:dyDescent="0.25">
      <c r="A529" s="220"/>
      <c r="B529" s="218"/>
      <c r="C529" s="235"/>
      <c r="D529" s="235"/>
    </row>
    <row r="530" spans="1:4" ht="15.75" customHeight="1" x14ac:dyDescent="0.25">
      <c r="A530" s="220"/>
      <c r="B530" s="218"/>
      <c r="C530" s="235"/>
      <c r="D530" s="235"/>
    </row>
    <row r="531" spans="1:4" ht="15.75" customHeight="1" x14ac:dyDescent="0.25">
      <c r="A531" s="220"/>
      <c r="B531" s="218"/>
      <c r="C531" s="235"/>
      <c r="D531" s="235"/>
    </row>
    <row r="532" spans="1:4" ht="15.75" customHeight="1" x14ac:dyDescent="0.25">
      <c r="A532" s="220"/>
      <c r="B532" s="218"/>
      <c r="C532" s="235"/>
      <c r="D532" s="235"/>
    </row>
    <row r="533" spans="1:4" ht="15.75" customHeight="1" x14ac:dyDescent="0.25">
      <c r="A533" s="220"/>
      <c r="B533" s="218"/>
      <c r="C533" s="235"/>
      <c r="D533" s="235"/>
    </row>
    <row r="534" spans="1:4" ht="15.75" customHeight="1" x14ac:dyDescent="0.25">
      <c r="A534" s="220"/>
      <c r="B534" s="218"/>
      <c r="C534" s="235"/>
      <c r="D534" s="235"/>
    </row>
    <row r="535" spans="1:4" ht="15.75" customHeight="1" x14ac:dyDescent="0.25">
      <c r="A535" s="220"/>
      <c r="B535" s="218"/>
      <c r="C535" s="235"/>
      <c r="D535" s="235"/>
    </row>
    <row r="536" spans="1:4" ht="15.75" customHeight="1" x14ac:dyDescent="0.25">
      <c r="A536" s="220"/>
      <c r="B536" s="218"/>
      <c r="C536" s="235"/>
      <c r="D536" s="235"/>
    </row>
    <row r="537" spans="1:4" ht="15.75" customHeight="1" x14ac:dyDescent="0.25">
      <c r="A537" s="220"/>
      <c r="B537" s="218"/>
      <c r="C537" s="235"/>
      <c r="D537" s="235"/>
    </row>
    <row r="538" spans="1:4" ht="15.75" customHeight="1" x14ac:dyDescent="0.25">
      <c r="A538" s="220"/>
      <c r="B538" s="218"/>
      <c r="C538" s="235"/>
      <c r="D538" s="235"/>
    </row>
    <row r="539" spans="1:4" ht="15.75" customHeight="1" x14ac:dyDescent="0.25">
      <c r="A539" s="220"/>
      <c r="B539" s="218"/>
      <c r="C539" s="235"/>
      <c r="D539" s="235"/>
    </row>
    <row r="540" spans="1:4" ht="15.75" customHeight="1" x14ac:dyDescent="0.25">
      <c r="A540" s="220"/>
      <c r="B540" s="218"/>
      <c r="C540" s="235"/>
      <c r="D540" s="235"/>
    </row>
    <row r="541" spans="1:4" ht="15.75" customHeight="1" x14ac:dyDescent="0.25">
      <c r="A541" s="220"/>
      <c r="B541" s="218"/>
      <c r="C541" s="235"/>
      <c r="D541" s="235"/>
    </row>
    <row r="542" spans="1:4" ht="15.75" customHeight="1" x14ac:dyDescent="0.25">
      <c r="A542" s="220"/>
      <c r="B542" s="218"/>
      <c r="C542" s="235"/>
      <c r="D542" s="235"/>
    </row>
    <row r="543" spans="1:4" ht="15.75" customHeight="1" x14ac:dyDescent="0.25">
      <c r="A543" s="220"/>
      <c r="B543" s="218"/>
      <c r="C543" s="235"/>
      <c r="D543" s="235"/>
    </row>
    <row r="544" spans="1:4" ht="15.75" customHeight="1" x14ac:dyDescent="0.25">
      <c r="A544" s="220"/>
      <c r="B544" s="218"/>
      <c r="C544" s="235"/>
      <c r="D544" s="235"/>
    </row>
    <row r="545" spans="1:4" ht="15.75" customHeight="1" x14ac:dyDescent="0.25">
      <c r="A545" s="220"/>
      <c r="B545" s="218"/>
      <c r="C545" s="235"/>
      <c r="D545" s="235"/>
    </row>
    <row r="546" spans="1:4" ht="15.75" customHeight="1" x14ac:dyDescent="0.25">
      <c r="A546" s="220"/>
      <c r="B546" s="218"/>
      <c r="C546" s="235"/>
      <c r="D546" s="235"/>
    </row>
    <row r="547" spans="1:4" ht="15.75" customHeight="1" x14ac:dyDescent="0.25">
      <c r="A547" s="220"/>
      <c r="B547" s="218"/>
      <c r="C547" s="235"/>
      <c r="D547" s="235"/>
    </row>
    <row r="548" spans="1:4" ht="15.75" customHeight="1" x14ac:dyDescent="0.25">
      <c r="A548" s="220"/>
      <c r="B548" s="218"/>
      <c r="C548" s="235"/>
      <c r="D548" s="235"/>
    </row>
    <row r="549" spans="1:4" ht="15.75" customHeight="1" x14ac:dyDescent="0.25">
      <c r="A549" s="220"/>
      <c r="B549" s="218"/>
      <c r="C549" s="235"/>
      <c r="D549" s="235"/>
    </row>
    <row r="550" spans="1:4" ht="15.75" customHeight="1" x14ac:dyDescent="0.25">
      <c r="A550" s="220"/>
      <c r="B550" s="218"/>
      <c r="C550" s="235"/>
      <c r="D550" s="235"/>
    </row>
    <row r="551" spans="1:4" ht="15.75" customHeight="1" x14ac:dyDescent="0.25">
      <c r="A551" s="220"/>
      <c r="B551" s="218"/>
      <c r="C551" s="235"/>
      <c r="D551" s="235"/>
    </row>
    <row r="552" spans="1:4" ht="15.75" customHeight="1" x14ac:dyDescent="0.25">
      <c r="A552" s="220"/>
      <c r="B552" s="218"/>
      <c r="C552" s="235"/>
      <c r="D552" s="235"/>
    </row>
    <row r="553" spans="1:4" ht="15.75" customHeight="1" x14ac:dyDescent="0.25">
      <c r="A553" s="220"/>
      <c r="B553" s="218"/>
      <c r="C553" s="235"/>
      <c r="D553" s="235"/>
    </row>
    <row r="554" spans="1:4" ht="15.75" customHeight="1" x14ac:dyDescent="0.25">
      <c r="A554" s="220"/>
      <c r="B554" s="218"/>
      <c r="C554" s="235"/>
      <c r="D554" s="235"/>
    </row>
    <row r="555" spans="1:4" ht="15.75" customHeight="1" x14ac:dyDescent="0.25">
      <c r="A555" s="220"/>
      <c r="B555" s="218"/>
      <c r="C555" s="235"/>
      <c r="D555" s="235"/>
    </row>
    <row r="556" spans="1:4" ht="15.75" customHeight="1" x14ac:dyDescent="0.25">
      <c r="A556" s="220"/>
      <c r="B556" s="218"/>
      <c r="C556" s="235"/>
      <c r="D556" s="235"/>
    </row>
    <row r="557" spans="1:4" ht="15.75" customHeight="1" x14ac:dyDescent="0.25">
      <c r="A557" s="220"/>
      <c r="B557" s="218"/>
      <c r="C557" s="235"/>
      <c r="D557" s="235"/>
    </row>
    <row r="558" spans="1:4" ht="15.75" customHeight="1" x14ac:dyDescent="0.25">
      <c r="A558" s="220"/>
      <c r="B558" s="218"/>
      <c r="C558" s="235"/>
      <c r="D558" s="235"/>
    </row>
    <row r="559" spans="1:4" ht="15.75" customHeight="1" x14ac:dyDescent="0.25">
      <c r="A559" s="220"/>
      <c r="B559" s="218"/>
      <c r="C559" s="235"/>
      <c r="D559" s="235"/>
    </row>
    <row r="560" spans="1:4" ht="15.75" customHeight="1" x14ac:dyDescent="0.25">
      <c r="A560" s="220"/>
      <c r="B560" s="218"/>
      <c r="C560" s="235"/>
      <c r="D560" s="235"/>
    </row>
    <row r="561" spans="1:4" ht="15.75" customHeight="1" x14ac:dyDescent="0.25">
      <c r="A561" s="220"/>
      <c r="B561" s="218"/>
      <c r="C561" s="235"/>
      <c r="D561" s="235"/>
    </row>
    <row r="562" spans="1:4" ht="15.75" customHeight="1" x14ac:dyDescent="0.25">
      <c r="A562" s="220"/>
      <c r="B562" s="218"/>
      <c r="C562" s="235"/>
      <c r="D562" s="235"/>
    </row>
    <row r="563" spans="1:4" ht="15.75" customHeight="1" x14ac:dyDescent="0.25">
      <c r="A563" s="220"/>
      <c r="B563" s="218"/>
      <c r="C563" s="235"/>
      <c r="D563" s="235"/>
    </row>
    <row r="564" spans="1:4" ht="15.75" customHeight="1" x14ac:dyDescent="0.25">
      <c r="A564" s="220"/>
      <c r="B564" s="218"/>
      <c r="C564" s="235"/>
      <c r="D564" s="235"/>
    </row>
    <row r="565" spans="1:4" ht="15.75" customHeight="1" x14ac:dyDescent="0.25">
      <c r="A565" s="220"/>
      <c r="B565" s="218"/>
      <c r="C565" s="235"/>
      <c r="D565" s="235"/>
    </row>
    <row r="566" spans="1:4" ht="15.75" customHeight="1" x14ac:dyDescent="0.25">
      <c r="A566" s="220"/>
      <c r="B566" s="218"/>
      <c r="C566" s="235"/>
      <c r="D566" s="235"/>
    </row>
    <row r="567" spans="1:4" ht="15.75" customHeight="1" x14ac:dyDescent="0.25">
      <c r="A567" s="220"/>
      <c r="B567" s="218"/>
      <c r="C567" s="235"/>
      <c r="D567" s="235"/>
    </row>
    <row r="568" spans="1:4" ht="15.75" customHeight="1" x14ac:dyDescent="0.25">
      <c r="A568" s="220"/>
      <c r="B568" s="218"/>
      <c r="C568" s="235"/>
      <c r="D568" s="235"/>
    </row>
    <row r="569" spans="1:4" ht="15.75" customHeight="1" x14ac:dyDescent="0.25">
      <c r="A569" s="220"/>
      <c r="B569" s="218"/>
      <c r="C569" s="235"/>
      <c r="D569" s="235"/>
    </row>
    <row r="570" spans="1:4" ht="15.75" customHeight="1" x14ac:dyDescent="0.25">
      <c r="A570" s="220"/>
      <c r="B570" s="218"/>
      <c r="C570" s="235"/>
      <c r="D570" s="235"/>
    </row>
    <row r="571" spans="1:4" ht="15.75" customHeight="1" x14ac:dyDescent="0.25">
      <c r="A571" s="220"/>
      <c r="B571" s="218"/>
      <c r="C571" s="235"/>
      <c r="D571" s="235"/>
    </row>
    <row r="572" spans="1:4" ht="15.75" customHeight="1" x14ac:dyDescent="0.25">
      <c r="A572" s="220"/>
      <c r="B572" s="218"/>
      <c r="C572" s="235"/>
      <c r="D572" s="235"/>
    </row>
    <row r="573" spans="1:4" ht="15.75" customHeight="1" x14ac:dyDescent="0.25">
      <c r="A573" s="220"/>
      <c r="B573" s="218"/>
      <c r="C573" s="235"/>
      <c r="D573" s="235"/>
    </row>
    <row r="574" spans="1:4" ht="15.75" customHeight="1" x14ac:dyDescent="0.25">
      <c r="A574" s="220"/>
      <c r="B574" s="218"/>
      <c r="C574" s="235"/>
      <c r="D574" s="235"/>
    </row>
    <row r="575" spans="1:4" ht="15.75" customHeight="1" x14ac:dyDescent="0.25">
      <c r="A575" s="220"/>
      <c r="B575" s="218"/>
      <c r="C575" s="235"/>
      <c r="D575" s="235"/>
    </row>
    <row r="576" spans="1:4" ht="15.75" customHeight="1" x14ac:dyDescent="0.25">
      <c r="A576" s="220"/>
      <c r="B576" s="218"/>
      <c r="C576" s="235"/>
      <c r="D576" s="235"/>
    </row>
    <row r="577" spans="1:4" ht="15.75" customHeight="1" x14ac:dyDescent="0.25">
      <c r="A577" s="220"/>
      <c r="B577" s="218"/>
      <c r="C577" s="235"/>
      <c r="D577" s="235"/>
    </row>
    <row r="578" spans="1:4" ht="15.75" customHeight="1" x14ac:dyDescent="0.25">
      <c r="A578" s="220"/>
      <c r="B578" s="218"/>
      <c r="C578" s="235"/>
      <c r="D578" s="235"/>
    </row>
    <row r="579" spans="1:4" ht="15.75" customHeight="1" x14ac:dyDescent="0.25">
      <c r="A579" s="220"/>
      <c r="B579" s="218"/>
      <c r="C579" s="235"/>
      <c r="D579" s="235"/>
    </row>
    <row r="580" spans="1:4" ht="15.75" customHeight="1" x14ac:dyDescent="0.25">
      <c r="A580" s="220"/>
      <c r="B580" s="218"/>
      <c r="C580" s="235"/>
      <c r="D580" s="235"/>
    </row>
    <row r="581" spans="1:4" ht="15.75" customHeight="1" x14ac:dyDescent="0.25">
      <c r="A581" s="220"/>
      <c r="B581" s="218"/>
      <c r="C581" s="235"/>
      <c r="D581" s="235"/>
    </row>
    <row r="582" spans="1:4" ht="15.75" customHeight="1" x14ac:dyDescent="0.25">
      <c r="A582" s="220"/>
      <c r="B582" s="218"/>
      <c r="C582" s="235"/>
      <c r="D582" s="235"/>
    </row>
    <row r="583" spans="1:4" ht="15.75" customHeight="1" x14ac:dyDescent="0.25">
      <c r="A583" s="220"/>
      <c r="B583" s="218"/>
      <c r="C583" s="235"/>
      <c r="D583" s="235"/>
    </row>
    <row r="584" spans="1:4" ht="15.75" customHeight="1" x14ac:dyDescent="0.25">
      <c r="A584" s="220"/>
      <c r="B584" s="218"/>
      <c r="C584" s="235"/>
      <c r="D584" s="235"/>
    </row>
    <row r="585" spans="1:4" ht="15.75" customHeight="1" x14ac:dyDescent="0.25">
      <c r="A585" s="220"/>
      <c r="B585" s="218"/>
      <c r="C585" s="235"/>
      <c r="D585" s="235"/>
    </row>
    <row r="586" spans="1:4" ht="15.75" customHeight="1" x14ac:dyDescent="0.25">
      <c r="A586" s="220"/>
      <c r="B586" s="218"/>
      <c r="C586" s="235"/>
      <c r="D586" s="235"/>
    </row>
    <row r="587" spans="1:4" ht="15.75" customHeight="1" x14ac:dyDescent="0.25">
      <c r="A587" s="220"/>
      <c r="B587" s="218"/>
      <c r="C587" s="235"/>
      <c r="D587" s="235"/>
    </row>
    <row r="588" spans="1:4" ht="15.75" customHeight="1" x14ac:dyDescent="0.25">
      <c r="A588" s="220"/>
      <c r="B588" s="218"/>
      <c r="C588" s="235"/>
      <c r="D588" s="235"/>
    </row>
    <row r="589" spans="1:4" ht="15.75" customHeight="1" x14ac:dyDescent="0.25">
      <c r="A589" s="220"/>
      <c r="B589" s="218"/>
      <c r="C589" s="235"/>
      <c r="D589" s="235"/>
    </row>
    <row r="590" spans="1:4" ht="15.75" customHeight="1" x14ac:dyDescent="0.25">
      <c r="A590" s="220"/>
      <c r="B590" s="218"/>
      <c r="C590" s="235"/>
      <c r="D590" s="235"/>
    </row>
    <row r="591" spans="1:4" ht="15.75" customHeight="1" x14ac:dyDescent="0.25">
      <c r="A591" s="220"/>
      <c r="B591" s="218"/>
      <c r="C591" s="235"/>
      <c r="D591" s="235"/>
    </row>
    <row r="592" spans="1:4" ht="15.75" customHeight="1" x14ac:dyDescent="0.25">
      <c r="A592" s="220"/>
      <c r="B592" s="218"/>
      <c r="C592" s="235"/>
      <c r="D592" s="235"/>
    </row>
    <row r="593" spans="1:4" ht="15.75" customHeight="1" x14ac:dyDescent="0.25">
      <c r="A593" s="220"/>
      <c r="B593" s="218"/>
      <c r="C593" s="235"/>
      <c r="D593" s="235"/>
    </row>
    <row r="594" spans="1:4" ht="15.75" customHeight="1" x14ac:dyDescent="0.25">
      <c r="A594" s="220"/>
      <c r="B594" s="218"/>
      <c r="C594" s="235"/>
      <c r="D594" s="235"/>
    </row>
    <row r="595" spans="1:4" ht="15.75" customHeight="1" x14ac:dyDescent="0.25">
      <c r="A595" s="220"/>
      <c r="B595" s="218"/>
      <c r="C595" s="235"/>
      <c r="D595" s="235"/>
    </row>
    <row r="596" spans="1:4" ht="15.75" customHeight="1" x14ac:dyDescent="0.25">
      <c r="A596" s="220"/>
      <c r="B596" s="218"/>
      <c r="C596" s="235"/>
      <c r="D596" s="235"/>
    </row>
    <row r="597" spans="1:4" ht="15.75" customHeight="1" x14ac:dyDescent="0.25">
      <c r="A597" s="220"/>
      <c r="B597" s="218"/>
      <c r="C597" s="235"/>
      <c r="D597" s="235"/>
    </row>
    <row r="598" spans="1:4" ht="15.75" customHeight="1" x14ac:dyDescent="0.25">
      <c r="A598" s="220"/>
      <c r="B598" s="218"/>
      <c r="C598" s="235"/>
      <c r="D598" s="235"/>
    </row>
    <row r="599" spans="1:4" ht="15.75" customHeight="1" x14ac:dyDescent="0.25">
      <c r="A599" s="220"/>
      <c r="B599" s="218"/>
      <c r="C599" s="235"/>
      <c r="D599" s="235"/>
    </row>
    <row r="600" spans="1:4" ht="15.75" customHeight="1" x14ac:dyDescent="0.25">
      <c r="A600" s="220"/>
      <c r="B600" s="218"/>
      <c r="C600" s="235"/>
      <c r="D600" s="235"/>
    </row>
    <row r="601" spans="1:4" ht="15.75" customHeight="1" x14ac:dyDescent="0.25">
      <c r="A601" s="220"/>
      <c r="B601" s="218"/>
      <c r="C601" s="235"/>
      <c r="D601" s="235"/>
    </row>
    <row r="602" spans="1:4" ht="15.75" customHeight="1" x14ac:dyDescent="0.25">
      <c r="A602" s="220"/>
      <c r="B602" s="218"/>
      <c r="C602" s="235"/>
      <c r="D602" s="235"/>
    </row>
    <row r="603" spans="1:4" ht="15.75" customHeight="1" x14ac:dyDescent="0.25">
      <c r="A603" s="220"/>
      <c r="B603" s="218"/>
      <c r="C603" s="235"/>
      <c r="D603" s="235"/>
    </row>
    <row r="604" spans="1:4" ht="15.75" customHeight="1" x14ac:dyDescent="0.25">
      <c r="A604" s="220"/>
      <c r="B604" s="218"/>
      <c r="C604" s="235"/>
      <c r="D604" s="235"/>
    </row>
    <row r="605" spans="1:4" ht="15.75" customHeight="1" x14ac:dyDescent="0.25">
      <c r="A605" s="220"/>
      <c r="B605" s="218"/>
      <c r="C605" s="235"/>
      <c r="D605" s="235"/>
    </row>
    <row r="606" spans="1:4" ht="15.75" customHeight="1" x14ac:dyDescent="0.25">
      <c r="A606" s="220"/>
      <c r="B606" s="218"/>
      <c r="C606" s="235"/>
      <c r="D606" s="235"/>
    </row>
    <row r="607" spans="1:4" ht="15.75" customHeight="1" x14ac:dyDescent="0.25">
      <c r="A607" s="220"/>
      <c r="B607" s="218"/>
      <c r="C607" s="235"/>
      <c r="D607" s="235"/>
    </row>
    <row r="608" spans="1:4" ht="15.75" customHeight="1" x14ac:dyDescent="0.25">
      <c r="A608" s="220"/>
      <c r="B608" s="218"/>
      <c r="C608" s="235"/>
      <c r="D608" s="235"/>
    </row>
    <row r="609" spans="1:4" ht="15.75" customHeight="1" x14ac:dyDescent="0.25">
      <c r="A609" s="220"/>
      <c r="B609" s="218"/>
      <c r="C609" s="235"/>
      <c r="D609" s="235"/>
    </row>
    <row r="610" spans="1:4" ht="15.75" customHeight="1" x14ac:dyDescent="0.25">
      <c r="A610" s="220"/>
      <c r="B610" s="218"/>
      <c r="C610" s="235"/>
      <c r="D610" s="235"/>
    </row>
    <row r="611" spans="1:4" ht="15.75" customHeight="1" x14ac:dyDescent="0.25">
      <c r="A611" s="220"/>
      <c r="B611" s="218"/>
      <c r="C611" s="235"/>
      <c r="D611" s="235"/>
    </row>
    <row r="612" spans="1:4" ht="15.75" customHeight="1" x14ac:dyDescent="0.25">
      <c r="A612" s="220"/>
      <c r="B612" s="218"/>
      <c r="C612" s="235"/>
      <c r="D612" s="235"/>
    </row>
    <row r="613" spans="1:4" ht="15.75" customHeight="1" x14ac:dyDescent="0.25">
      <c r="A613" s="220"/>
      <c r="B613" s="218"/>
      <c r="C613" s="235"/>
      <c r="D613" s="235"/>
    </row>
    <row r="614" spans="1:4" ht="15.75" customHeight="1" x14ac:dyDescent="0.25">
      <c r="A614" s="220"/>
      <c r="B614" s="218"/>
      <c r="C614" s="235"/>
      <c r="D614" s="235"/>
    </row>
    <row r="615" spans="1:4" ht="15.75" customHeight="1" x14ac:dyDescent="0.25">
      <c r="A615" s="220"/>
      <c r="B615" s="218"/>
      <c r="C615" s="235"/>
      <c r="D615" s="235"/>
    </row>
    <row r="616" spans="1:4" ht="15.75" customHeight="1" x14ac:dyDescent="0.25">
      <c r="A616" s="220"/>
      <c r="B616" s="218"/>
      <c r="C616" s="235"/>
      <c r="D616" s="235"/>
    </row>
    <row r="617" spans="1:4" ht="15.75" customHeight="1" x14ac:dyDescent="0.25">
      <c r="A617" s="220"/>
      <c r="B617" s="218"/>
      <c r="C617" s="235"/>
      <c r="D617" s="235"/>
    </row>
    <row r="618" spans="1:4" ht="15.75" customHeight="1" x14ac:dyDescent="0.25">
      <c r="A618" s="220"/>
      <c r="B618" s="218"/>
      <c r="C618" s="235"/>
      <c r="D618" s="235"/>
    </row>
    <row r="619" spans="1:4" ht="15.75" customHeight="1" x14ac:dyDescent="0.25">
      <c r="A619" s="220"/>
      <c r="B619" s="218"/>
      <c r="C619" s="235"/>
      <c r="D619" s="235"/>
    </row>
    <row r="620" spans="1:4" ht="15.75" customHeight="1" x14ac:dyDescent="0.25">
      <c r="A620" s="220"/>
      <c r="B620" s="218"/>
      <c r="C620" s="235"/>
      <c r="D620" s="235"/>
    </row>
    <row r="621" spans="1:4" ht="15.75" customHeight="1" x14ac:dyDescent="0.25">
      <c r="A621" s="220"/>
      <c r="B621" s="218"/>
      <c r="C621" s="235"/>
      <c r="D621" s="235"/>
    </row>
    <row r="622" spans="1:4" ht="15.75" customHeight="1" x14ac:dyDescent="0.25">
      <c r="A622" s="220"/>
      <c r="B622" s="218"/>
      <c r="C622" s="235"/>
      <c r="D622" s="235"/>
    </row>
    <row r="623" spans="1:4" ht="15.75" customHeight="1" x14ac:dyDescent="0.25">
      <c r="A623" s="220"/>
      <c r="B623" s="218"/>
      <c r="C623" s="235"/>
      <c r="D623" s="235"/>
    </row>
    <row r="624" spans="1:4" ht="15.75" customHeight="1" x14ac:dyDescent="0.25">
      <c r="A624" s="220"/>
      <c r="B624" s="218"/>
      <c r="C624" s="235"/>
      <c r="D624" s="235"/>
    </row>
    <row r="625" spans="1:4" ht="15.75" customHeight="1" x14ac:dyDescent="0.25">
      <c r="A625" s="220"/>
      <c r="B625" s="218"/>
      <c r="C625" s="235"/>
      <c r="D625" s="235"/>
    </row>
    <row r="626" spans="1:4" ht="15.75" customHeight="1" x14ac:dyDescent="0.25">
      <c r="A626" s="220"/>
      <c r="B626" s="218"/>
      <c r="C626" s="235"/>
      <c r="D626" s="235"/>
    </row>
    <row r="627" spans="1:4" ht="15.75" customHeight="1" x14ac:dyDescent="0.25">
      <c r="A627" s="220"/>
      <c r="B627" s="218"/>
      <c r="C627" s="235"/>
      <c r="D627" s="235"/>
    </row>
    <row r="628" spans="1:4" ht="15.75" customHeight="1" x14ac:dyDescent="0.25">
      <c r="A628" s="220"/>
      <c r="B628" s="218"/>
      <c r="C628" s="235"/>
      <c r="D628" s="235"/>
    </row>
    <row r="629" spans="1:4" ht="15.75" customHeight="1" x14ac:dyDescent="0.25">
      <c r="A629" s="220"/>
      <c r="B629" s="218"/>
      <c r="C629" s="235"/>
      <c r="D629" s="235"/>
    </row>
    <row r="630" spans="1:4" ht="15.75" customHeight="1" x14ac:dyDescent="0.25">
      <c r="A630" s="220"/>
      <c r="B630" s="218"/>
      <c r="C630" s="235"/>
      <c r="D630" s="235"/>
    </row>
    <row r="631" spans="1:4" ht="15.75" customHeight="1" x14ac:dyDescent="0.25">
      <c r="A631" s="220"/>
      <c r="B631" s="218"/>
      <c r="C631" s="235"/>
      <c r="D631" s="235"/>
    </row>
    <row r="632" spans="1:4" ht="15.75" customHeight="1" x14ac:dyDescent="0.25">
      <c r="A632" s="220"/>
      <c r="B632" s="218"/>
      <c r="C632" s="235"/>
      <c r="D632" s="235"/>
    </row>
    <row r="633" spans="1:4" ht="15.75" customHeight="1" x14ac:dyDescent="0.25">
      <c r="A633" s="220"/>
      <c r="B633" s="218"/>
      <c r="C633" s="235"/>
      <c r="D633" s="235"/>
    </row>
    <row r="634" spans="1:4" ht="15.75" customHeight="1" x14ac:dyDescent="0.25">
      <c r="A634" s="220"/>
      <c r="B634" s="218"/>
      <c r="C634" s="235"/>
      <c r="D634" s="235"/>
    </row>
    <row r="635" spans="1:4" ht="15.75" customHeight="1" x14ac:dyDescent="0.25">
      <c r="A635" s="220"/>
      <c r="B635" s="218"/>
      <c r="C635" s="235"/>
      <c r="D635" s="235"/>
    </row>
    <row r="636" spans="1:4" ht="15.75" customHeight="1" x14ac:dyDescent="0.25">
      <c r="A636" s="220"/>
      <c r="B636" s="218"/>
      <c r="C636" s="235"/>
      <c r="D636" s="235"/>
    </row>
    <row r="637" spans="1:4" ht="15.75" customHeight="1" x14ac:dyDescent="0.25">
      <c r="A637" s="220"/>
      <c r="B637" s="218"/>
      <c r="C637" s="235"/>
      <c r="D637" s="235"/>
    </row>
    <row r="638" spans="1:4" ht="15.75" customHeight="1" x14ac:dyDescent="0.25">
      <c r="A638" s="220"/>
      <c r="B638" s="218"/>
      <c r="C638" s="235"/>
      <c r="D638" s="235"/>
    </row>
    <row r="639" spans="1:4" ht="15.75" customHeight="1" x14ac:dyDescent="0.25">
      <c r="A639" s="220"/>
      <c r="B639" s="218"/>
      <c r="C639" s="235"/>
      <c r="D639" s="235"/>
    </row>
    <row r="640" spans="1:4" ht="15.75" customHeight="1" x14ac:dyDescent="0.25">
      <c r="A640" s="220"/>
      <c r="B640" s="218"/>
      <c r="C640" s="235"/>
      <c r="D640" s="235"/>
    </row>
    <row r="641" spans="1:4" ht="15.75" customHeight="1" x14ac:dyDescent="0.25">
      <c r="A641" s="220"/>
      <c r="B641" s="218"/>
      <c r="C641" s="235"/>
      <c r="D641" s="235"/>
    </row>
    <row r="642" spans="1:4" ht="15.75" customHeight="1" x14ac:dyDescent="0.25">
      <c r="A642" s="220"/>
      <c r="B642" s="218"/>
      <c r="C642" s="235"/>
      <c r="D642" s="235"/>
    </row>
    <row r="643" spans="1:4" ht="15.75" customHeight="1" x14ac:dyDescent="0.25">
      <c r="A643" s="220"/>
      <c r="B643" s="218"/>
      <c r="C643" s="235"/>
      <c r="D643" s="235"/>
    </row>
    <row r="644" spans="1:4" ht="15.75" customHeight="1" x14ac:dyDescent="0.25">
      <c r="A644" s="220"/>
      <c r="B644" s="218"/>
      <c r="C644" s="235"/>
      <c r="D644" s="235"/>
    </row>
    <row r="645" spans="1:4" ht="15.75" customHeight="1" x14ac:dyDescent="0.25">
      <c r="A645" s="220"/>
      <c r="B645" s="218"/>
      <c r="C645" s="235"/>
      <c r="D645" s="235"/>
    </row>
    <row r="646" spans="1:4" ht="15.75" customHeight="1" x14ac:dyDescent="0.25">
      <c r="A646" s="220"/>
      <c r="B646" s="218"/>
      <c r="C646" s="235"/>
      <c r="D646" s="235"/>
    </row>
    <row r="647" spans="1:4" ht="15.75" customHeight="1" x14ac:dyDescent="0.25">
      <c r="A647" s="220"/>
      <c r="B647" s="218"/>
      <c r="C647" s="235"/>
      <c r="D647" s="235"/>
    </row>
    <row r="648" spans="1:4" ht="15.75" customHeight="1" x14ac:dyDescent="0.25">
      <c r="A648" s="220"/>
      <c r="B648" s="218"/>
      <c r="C648" s="235"/>
      <c r="D648" s="235"/>
    </row>
    <row r="649" spans="1:4" ht="15.75" customHeight="1" x14ac:dyDescent="0.25">
      <c r="A649" s="220"/>
      <c r="B649" s="218"/>
      <c r="C649" s="235"/>
      <c r="D649" s="235"/>
    </row>
    <row r="650" spans="1:4" ht="15.75" customHeight="1" x14ac:dyDescent="0.25">
      <c r="A650" s="220"/>
      <c r="B650" s="218"/>
      <c r="C650" s="235"/>
      <c r="D650" s="235"/>
    </row>
    <row r="651" spans="1:4" ht="15.75" customHeight="1" x14ac:dyDescent="0.25">
      <c r="A651" s="220"/>
      <c r="B651" s="218"/>
      <c r="C651" s="235"/>
      <c r="D651" s="235"/>
    </row>
    <row r="652" spans="1:4" ht="15.75" customHeight="1" x14ac:dyDescent="0.25">
      <c r="A652" s="220"/>
      <c r="B652" s="218"/>
      <c r="C652" s="235"/>
      <c r="D652" s="235"/>
    </row>
    <row r="653" spans="1:4" ht="15.75" customHeight="1" x14ac:dyDescent="0.25">
      <c r="A653" s="220"/>
      <c r="B653" s="218"/>
      <c r="C653" s="235"/>
      <c r="D653" s="235"/>
    </row>
    <row r="654" spans="1:4" ht="15.75" customHeight="1" x14ac:dyDescent="0.25">
      <c r="A654" s="220"/>
      <c r="B654" s="218"/>
      <c r="C654" s="235"/>
      <c r="D654" s="235"/>
    </row>
    <row r="655" spans="1:4" ht="15.75" customHeight="1" x14ac:dyDescent="0.25">
      <c r="A655" s="220"/>
      <c r="B655" s="218"/>
      <c r="C655" s="235"/>
      <c r="D655" s="235"/>
    </row>
    <row r="656" spans="1:4" ht="15.75" customHeight="1" x14ac:dyDescent="0.25">
      <c r="A656" s="220"/>
      <c r="B656" s="218"/>
      <c r="C656" s="235"/>
      <c r="D656" s="235"/>
    </row>
    <row r="657" spans="1:4" ht="15.75" customHeight="1" x14ac:dyDescent="0.25">
      <c r="A657" s="220"/>
      <c r="B657" s="218"/>
      <c r="C657" s="235"/>
      <c r="D657" s="235"/>
    </row>
    <row r="658" spans="1:4" ht="15.75" customHeight="1" x14ac:dyDescent="0.25">
      <c r="A658" s="220"/>
      <c r="B658" s="218"/>
      <c r="C658" s="235"/>
      <c r="D658" s="235"/>
    </row>
    <row r="659" spans="1:4" ht="15.75" customHeight="1" x14ac:dyDescent="0.25">
      <c r="A659" s="220"/>
      <c r="B659" s="218"/>
      <c r="C659" s="235"/>
      <c r="D659" s="235"/>
    </row>
    <row r="660" spans="1:4" ht="15.75" customHeight="1" x14ac:dyDescent="0.25">
      <c r="A660" s="220"/>
      <c r="B660" s="218"/>
      <c r="C660" s="235"/>
      <c r="D660" s="235"/>
    </row>
    <row r="661" spans="1:4" ht="15.75" customHeight="1" x14ac:dyDescent="0.25">
      <c r="A661" s="220"/>
      <c r="B661" s="218"/>
      <c r="C661" s="235"/>
      <c r="D661" s="235"/>
    </row>
    <row r="662" spans="1:4" ht="15.75" customHeight="1" x14ac:dyDescent="0.25">
      <c r="A662" s="220"/>
      <c r="B662" s="218"/>
      <c r="C662" s="235"/>
      <c r="D662" s="235"/>
    </row>
    <row r="663" spans="1:4" ht="15.75" customHeight="1" x14ac:dyDescent="0.25">
      <c r="A663" s="220"/>
      <c r="B663" s="218"/>
      <c r="C663" s="235"/>
      <c r="D663" s="235"/>
    </row>
    <row r="664" spans="1:4" ht="15.75" customHeight="1" x14ac:dyDescent="0.25">
      <c r="A664" s="220"/>
      <c r="B664" s="218"/>
      <c r="C664" s="235"/>
      <c r="D664" s="235"/>
    </row>
    <row r="665" spans="1:4" ht="15.75" customHeight="1" x14ac:dyDescent="0.25">
      <c r="A665" s="220"/>
      <c r="B665" s="218"/>
      <c r="C665" s="235"/>
      <c r="D665" s="235"/>
    </row>
    <row r="666" spans="1:4" ht="15.75" customHeight="1" x14ac:dyDescent="0.25">
      <c r="A666" s="220"/>
      <c r="B666" s="218"/>
      <c r="C666" s="235"/>
      <c r="D666" s="235"/>
    </row>
    <row r="667" spans="1:4" ht="15.75" customHeight="1" x14ac:dyDescent="0.25">
      <c r="A667" s="220"/>
      <c r="B667" s="218"/>
      <c r="C667" s="235"/>
      <c r="D667" s="235"/>
    </row>
    <row r="668" spans="1:4" ht="15.75" customHeight="1" x14ac:dyDescent="0.25">
      <c r="A668" s="220"/>
      <c r="B668" s="218"/>
      <c r="C668" s="235"/>
      <c r="D668" s="235"/>
    </row>
    <row r="669" spans="1:4" ht="15.75" customHeight="1" x14ac:dyDescent="0.25">
      <c r="A669" s="220"/>
      <c r="B669" s="218"/>
      <c r="C669" s="235"/>
      <c r="D669" s="235"/>
    </row>
    <row r="670" spans="1:4" ht="15.75" customHeight="1" x14ac:dyDescent="0.25">
      <c r="A670" s="220"/>
      <c r="B670" s="218"/>
      <c r="C670" s="235"/>
      <c r="D670" s="235"/>
    </row>
    <row r="671" spans="1:4" ht="15.75" customHeight="1" x14ac:dyDescent="0.25">
      <c r="A671" s="220"/>
      <c r="B671" s="218"/>
      <c r="C671" s="235"/>
      <c r="D671" s="235"/>
    </row>
    <row r="672" spans="1:4" ht="15.75" customHeight="1" x14ac:dyDescent="0.25">
      <c r="A672" s="220"/>
      <c r="B672" s="218"/>
      <c r="C672" s="235"/>
      <c r="D672" s="235"/>
    </row>
    <row r="673" spans="1:4" ht="15.75" customHeight="1" x14ac:dyDescent="0.25">
      <c r="A673" s="220"/>
      <c r="B673" s="218"/>
      <c r="C673" s="235"/>
      <c r="D673" s="235"/>
    </row>
    <row r="674" spans="1:4" ht="15.75" customHeight="1" x14ac:dyDescent="0.25">
      <c r="A674" s="220"/>
      <c r="B674" s="218"/>
      <c r="C674" s="235"/>
      <c r="D674" s="235"/>
    </row>
    <row r="675" spans="1:4" ht="15.75" customHeight="1" x14ac:dyDescent="0.25">
      <c r="A675" s="220"/>
      <c r="B675" s="218"/>
      <c r="C675" s="235"/>
      <c r="D675" s="235"/>
    </row>
    <row r="676" spans="1:4" ht="15.75" customHeight="1" x14ac:dyDescent="0.25">
      <c r="A676" s="220"/>
      <c r="B676" s="218"/>
      <c r="C676" s="235"/>
      <c r="D676" s="235"/>
    </row>
    <row r="677" spans="1:4" ht="15.75" customHeight="1" x14ac:dyDescent="0.25">
      <c r="A677" s="220"/>
      <c r="B677" s="218"/>
      <c r="C677" s="235"/>
      <c r="D677" s="235"/>
    </row>
    <row r="678" spans="1:4" ht="15.75" customHeight="1" x14ac:dyDescent="0.25">
      <c r="A678" s="220"/>
      <c r="B678" s="218"/>
      <c r="C678" s="235"/>
      <c r="D678" s="235"/>
    </row>
    <row r="679" spans="1:4" ht="15.75" customHeight="1" x14ac:dyDescent="0.25">
      <c r="A679" s="220"/>
      <c r="B679" s="218"/>
      <c r="C679" s="235"/>
      <c r="D679" s="235"/>
    </row>
    <row r="680" spans="1:4" ht="15.75" customHeight="1" x14ac:dyDescent="0.25">
      <c r="A680" s="220"/>
      <c r="B680" s="218"/>
      <c r="C680" s="235"/>
      <c r="D680" s="235"/>
    </row>
    <row r="681" spans="1:4" ht="15.75" customHeight="1" x14ac:dyDescent="0.25">
      <c r="A681" s="220"/>
      <c r="B681" s="218"/>
      <c r="C681" s="235"/>
      <c r="D681" s="235"/>
    </row>
    <row r="682" spans="1:4" ht="15.75" customHeight="1" x14ac:dyDescent="0.25">
      <c r="A682" s="220"/>
      <c r="B682" s="218"/>
      <c r="C682" s="235"/>
      <c r="D682" s="235"/>
    </row>
    <row r="683" spans="1:4" ht="15.75" customHeight="1" x14ac:dyDescent="0.25">
      <c r="A683" s="220"/>
      <c r="B683" s="218"/>
      <c r="C683" s="235"/>
      <c r="D683" s="235"/>
    </row>
    <row r="684" spans="1:4" ht="15.75" customHeight="1" x14ac:dyDescent="0.25">
      <c r="A684" s="220"/>
      <c r="B684" s="218"/>
      <c r="C684" s="235"/>
      <c r="D684" s="235"/>
    </row>
    <row r="685" spans="1:4" ht="15.75" customHeight="1" x14ac:dyDescent="0.25">
      <c r="A685" s="220"/>
      <c r="B685" s="218"/>
      <c r="C685" s="235"/>
      <c r="D685" s="235"/>
    </row>
    <row r="686" spans="1:4" ht="15.75" customHeight="1" x14ac:dyDescent="0.25">
      <c r="A686" s="220"/>
      <c r="B686" s="218"/>
      <c r="C686" s="235"/>
      <c r="D686" s="235"/>
    </row>
    <row r="687" spans="1:4" ht="15.75" customHeight="1" x14ac:dyDescent="0.25">
      <c r="A687" s="220"/>
      <c r="B687" s="218"/>
      <c r="C687" s="235"/>
      <c r="D687" s="235"/>
    </row>
    <row r="688" spans="1:4" ht="15.75" customHeight="1" x14ac:dyDescent="0.25">
      <c r="A688" s="220"/>
      <c r="B688" s="218"/>
      <c r="C688" s="235"/>
      <c r="D688" s="235"/>
    </row>
    <row r="689" spans="1:4" ht="15.75" customHeight="1" x14ac:dyDescent="0.25">
      <c r="A689" s="220"/>
      <c r="B689" s="218"/>
      <c r="C689" s="235"/>
      <c r="D689" s="235"/>
    </row>
    <row r="690" spans="1:4" ht="15.75" customHeight="1" x14ac:dyDescent="0.25">
      <c r="A690" s="220"/>
      <c r="B690" s="218"/>
      <c r="C690" s="235"/>
      <c r="D690" s="235"/>
    </row>
    <row r="691" spans="1:4" ht="15.75" customHeight="1" x14ac:dyDescent="0.25">
      <c r="A691" s="220"/>
      <c r="B691" s="218"/>
      <c r="C691" s="235"/>
      <c r="D691" s="235"/>
    </row>
    <row r="692" spans="1:4" ht="15.75" customHeight="1" x14ac:dyDescent="0.25">
      <c r="A692" s="220"/>
      <c r="B692" s="218"/>
      <c r="C692" s="235"/>
      <c r="D692" s="235"/>
    </row>
    <row r="693" spans="1:4" ht="15.75" customHeight="1" x14ac:dyDescent="0.25">
      <c r="A693" s="220"/>
      <c r="B693" s="218"/>
      <c r="C693" s="235"/>
      <c r="D693" s="235"/>
    </row>
    <row r="694" spans="1:4" ht="15.75" customHeight="1" x14ac:dyDescent="0.25">
      <c r="A694" s="220"/>
      <c r="B694" s="218"/>
      <c r="C694" s="235"/>
      <c r="D694" s="235"/>
    </row>
    <row r="695" spans="1:4" ht="15.75" customHeight="1" x14ac:dyDescent="0.25">
      <c r="A695" s="220"/>
      <c r="B695" s="218"/>
      <c r="C695" s="235"/>
      <c r="D695" s="235"/>
    </row>
    <row r="696" spans="1:4" ht="15.75" customHeight="1" x14ac:dyDescent="0.25">
      <c r="A696" s="220"/>
      <c r="B696" s="218"/>
      <c r="C696" s="235"/>
      <c r="D696" s="235"/>
    </row>
    <row r="697" spans="1:4" ht="15.75" customHeight="1" x14ac:dyDescent="0.25">
      <c r="A697" s="220"/>
      <c r="B697" s="218"/>
      <c r="C697" s="235"/>
      <c r="D697" s="235"/>
    </row>
    <row r="698" spans="1:4" ht="15.75" customHeight="1" x14ac:dyDescent="0.25">
      <c r="A698" s="220"/>
      <c r="B698" s="218"/>
      <c r="C698" s="235"/>
      <c r="D698" s="235"/>
    </row>
    <row r="699" spans="1:4" ht="15.75" customHeight="1" x14ac:dyDescent="0.25">
      <c r="A699" s="220"/>
      <c r="B699" s="218"/>
      <c r="C699" s="235"/>
      <c r="D699" s="235"/>
    </row>
    <row r="700" spans="1:4" ht="15.75" customHeight="1" x14ac:dyDescent="0.25">
      <c r="A700" s="220"/>
      <c r="B700" s="218"/>
      <c r="C700" s="235"/>
      <c r="D700" s="235"/>
    </row>
    <row r="701" spans="1:4" ht="15.75" customHeight="1" x14ac:dyDescent="0.25">
      <c r="A701" s="220"/>
      <c r="B701" s="218"/>
      <c r="C701" s="235"/>
      <c r="D701" s="235"/>
    </row>
    <row r="702" spans="1:4" ht="15.75" customHeight="1" x14ac:dyDescent="0.25">
      <c r="A702" s="220"/>
      <c r="B702" s="218"/>
      <c r="C702" s="235"/>
      <c r="D702" s="235"/>
    </row>
    <row r="703" spans="1:4" ht="15.75" customHeight="1" x14ac:dyDescent="0.25">
      <c r="A703" s="220"/>
      <c r="B703" s="218"/>
      <c r="C703" s="235"/>
      <c r="D703" s="235"/>
    </row>
    <row r="704" spans="1:4" ht="15.75" customHeight="1" x14ac:dyDescent="0.25">
      <c r="A704" s="220"/>
      <c r="B704" s="218"/>
      <c r="C704" s="235"/>
      <c r="D704" s="235"/>
    </row>
    <row r="705" spans="1:4" ht="15.75" customHeight="1" x14ac:dyDescent="0.25">
      <c r="A705" s="220"/>
      <c r="B705" s="218"/>
      <c r="C705" s="235"/>
      <c r="D705" s="235"/>
    </row>
    <row r="706" spans="1:4" ht="15.75" customHeight="1" x14ac:dyDescent="0.25">
      <c r="A706" s="220"/>
      <c r="B706" s="218"/>
      <c r="C706" s="235"/>
      <c r="D706" s="235"/>
    </row>
    <row r="707" spans="1:4" ht="15.75" customHeight="1" x14ac:dyDescent="0.25">
      <c r="A707" s="220"/>
      <c r="B707" s="218"/>
      <c r="C707" s="235"/>
      <c r="D707" s="235"/>
    </row>
    <row r="708" spans="1:4" ht="15.75" customHeight="1" x14ac:dyDescent="0.25">
      <c r="A708" s="220"/>
      <c r="B708" s="218"/>
      <c r="C708" s="235"/>
      <c r="D708" s="235"/>
    </row>
    <row r="709" spans="1:4" ht="15.75" customHeight="1" x14ac:dyDescent="0.25">
      <c r="A709" s="220"/>
      <c r="B709" s="218"/>
      <c r="C709" s="235"/>
      <c r="D709" s="235"/>
    </row>
    <row r="710" spans="1:4" ht="15.75" customHeight="1" x14ac:dyDescent="0.25">
      <c r="A710" s="220"/>
      <c r="B710" s="218"/>
      <c r="C710" s="235"/>
      <c r="D710" s="235"/>
    </row>
    <row r="711" spans="1:4" ht="15.75" customHeight="1" x14ac:dyDescent="0.25">
      <c r="A711" s="220"/>
      <c r="B711" s="218"/>
      <c r="C711" s="235"/>
      <c r="D711" s="235"/>
    </row>
    <row r="712" spans="1:4" ht="15.75" customHeight="1" x14ac:dyDescent="0.25">
      <c r="A712" s="220"/>
      <c r="B712" s="218"/>
      <c r="C712" s="235"/>
      <c r="D712" s="235"/>
    </row>
    <row r="713" spans="1:4" ht="15.75" customHeight="1" x14ac:dyDescent="0.25">
      <c r="A713" s="220"/>
      <c r="B713" s="218"/>
      <c r="C713" s="235"/>
      <c r="D713" s="235"/>
    </row>
    <row r="714" spans="1:4" ht="15.75" customHeight="1" x14ac:dyDescent="0.25">
      <c r="A714" s="220"/>
      <c r="B714" s="218"/>
      <c r="C714" s="235"/>
      <c r="D714" s="235"/>
    </row>
    <row r="715" spans="1:4" ht="15.75" customHeight="1" x14ac:dyDescent="0.25">
      <c r="A715" s="220"/>
      <c r="B715" s="218"/>
      <c r="C715" s="235"/>
      <c r="D715" s="235"/>
    </row>
    <row r="716" spans="1:4" ht="15.75" customHeight="1" x14ac:dyDescent="0.25">
      <c r="A716" s="220"/>
      <c r="B716" s="218"/>
      <c r="C716" s="235"/>
      <c r="D716" s="235"/>
    </row>
    <row r="717" spans="1:4" ht="15.75" customHeight="1" x14ac:dyDescent="0.25">
      <c r="A717" s="220"/>
      <c r="B717" s="218"/>
      <c r="C717" s="235"/>
      <c r="D717" s="235"/>
    </row>
    <row r="718" spans="1:4" ht="15.75" customHeight="1" x14ac:dyDescent="0.25">
      <c r="A718" s="220"/>
      <c r="B718" s="218"/>
      <c r="C718" s="235"/>
      <c r="D718" s="235"/>
    </row>
    <row r="719" spans="1:4" ht="15.75" customHeight="1" x14ac:dyDescent="0.25">
      <c r="A719" s="220"/>
      <c r="B719" s="218"/>
      <c r="C719" s="235"/>
      <c r="D719" s="235"/>
    </row>
    <row r="720" spans="1:4" ht="15.75" customHeight="1" x14ac:dyDescent="0.25">
      <c r="A720" s="220"/>
      <c r="B720" s="218"/>
      <c r="C720" s="235"/>
      <c r="D720" s="235"/>
    </row>
    <row r="721" spans="1:4" ht="15.75" customHeight="1" x14ac:dyDescent="0.25">
      <c r="A721" s="220"/>
      <c r="B721" s="218"/>
      <c r="C721" s="235"/>
      <c r="D721" s="235"/>
    </row>
    <row r="722" spans="1:4" ht="15.75" customHeight="1" x14ac:dyDescent="0.25">
      <c r="A722" s="220"/>
      <c r="B722" s="218"/>
      <c r="C722" s="235"/>
      <c r="D722" s="235"/>
    </row>
    <row r="723" spans="1:4" ht="15.75" customHeight="1" x14ac:dyDescent="0.25">
      <c r="A723" s="220"/>
      <c r="B723" s="218"/>
      <c r="C723" s="235"/>
      <c r="D723" s="235"/>
    </row>
    <row r="724" spans="1:4" ht="15.75" customHeight="1" x14ac:dyDescent="0.25">
      <c r="A724" s="220"/>
      <c r="B724" s="218"/>
      <c r="C724" s="235"/>
      <c r="D724" s="235"/>
    </row>
    <row r="725" spans="1:4" ht="15.75" customHeight="1" x14ac:dyDescent="0.25">
      <c r="A725" s="220"/>
      <c r="B725" s="218"/>
      <c r="C725" s="235"/>
      <c r="D725" s="235"/>
    </row>
    <row r="726" spans="1:4" ht="15.75" customHeight="1" x14ac:dyDescent="0.25">
      <c r="A726" s="220"/>
      <c r="B726" s="218"/>
      <c r="C726" s="235"/>
      <c r="D726" s="235"/>
    </row>
    <row r="727" spans="1:4" ht="15.75" customHeight="1" x14ac:dyDescent="0.25">
      <c r="A727" s="220"/>
      <c r="B727" s="218"/>
      <c r="C727" s="235"/>
      <c r="D727" s="235"/>
    </row>
    <row r="728" spans="1:4" ht="15.75" customHeight="1" x14ac:dyDescent="0.25">
      <c r="A728" s="220"/>
      <c r="B728" s="218"/>
      <c r="C728" s="235"/>
      <c r="D728" s="235"/>
    </row>
    <row r="729" spans="1:4" ht="15.75" customHeight="1" x14ac:dyDescent="0.25">
      <c r="A729" s="220"/>
      <c r="B729" s="218"/>
      <c r="C729" s="235"/>
      <c r="D729" s="235"/>
    </row>
    <row r="730" spans="1:4" ht="15.75" customHeight="1" x14ac:dyDescent="0.25">
      <c r="A730" s="220"/>
      <c r="B730" s="218"/>
      <c r="C730" s="235"/>
      <c r="D730" s="235"/>
    </row>
    <row r="731" spans="1:4" ht="15.75" customHeight="1" x14ac:dyDescent="0.25">
      <c r="A731" s="220"/>
      <c r="B731" s="218"/>
      <c r="C731" s="235"/>
      <c r="D731" s="235"/>
    </row>
    <row r="732" spans="1:4" ht="15.75" customHeight="1" x14ac:dyDescent="0.25">
      <c r="A732" s="220"/>
      <c r="B732" s="218"/>
      <c r="C732" s="235"/>
      <c r="D732" s="235"/>
    </row>
    <row r="733" spans="1:4" ht="15.75" customHeight="1" x14ac:dyDescent="0.25">
      <c r="A733" s="220"/>
      <c r="B733" s="218"/>
      <c r="C733" s="235"/>
      <c r="D733" s="235"/>
    </row>
    <row r="734" spans="1:4" ht="15.75" customHeight="1" x14ac:dyDescent="0.25">
      <c r="A734" s="220"/>
      <c r="B734" s="218"/>
      <c r="C734" s="235"/>
      <c r="D734" s="235"/>
    </row>
    <row r="735" spans="1:4" ht="15.75" customHeight="1" x14ac:dyDescent="0.25">
      <c r="A735" s="220"/>
      <c r="B735" s="218"/>
      <c r="C735" s="235"/>
      <c r="D735" s="235"/>
    </row>
    <row r="736" spans="1:4" ht="15.75" customHeight="1" x14ac:dyDescent="0.25">
      <c r="A736" s="220"/>
      <c r="B736" s="218"/>
      <c r="C736" s="235"/>
      <c r="D736" s="235"/>
    </row>
    <row r="737" spans="1:4" ht="15.75" customHeight="1" x14ac:dyDescent="0.25">
      <c r="A737" s="220"/>
      <c r="B737" s="218"/>
      <c r="C737" s="235"/>
      <c r="D737" s="235"/>
    </row>
    <row r="738" spans="1:4" ht="15.75" customHeight="1" x14ac:dyDescent="0.25">
      <c r="A738" s="220"/>
      <c r="B738" s="218"/>
      <c r="C738" s="235"/>
      <c r="D738" s="235"/>
    </row>
    <row r="739" spans="1:4" ht="15.75" customHeight="1" x14ac:dyDescent="0.25">
      <c r="A739" s="220"/>
      <c r="B739" s="218"/>
      <c r="C739" s="235"/>
      <c r="D739" s="235"/>
    </row>
    <row r="740" spans="1:4" ht="15.75" customHeight="1" x14ac:dyDescent="0.25">
      <c r="A740" s="220"/>
      <c r="B740" s="218"/>
      <c r="C740" s="235"/>
      <c r="D740" s="235"/>
    </row>
    <row r="741" spans="1:4" ht="15.75" customHeight="1" x14ac:dyDescent="0.25">
      <c r="A741" s="220"/>
      <c r="B741" s="218"/>
      <c r="C741" s="235"/>
      <c r="D741" s="235"/>
    </row>
    <row r="742" spans="1:4" ht="15.75" customHeight="1" x14ac:dyDescent="0.25">
      <c r="A742" s="220"/>
      <c r="B742" s="218"/>
      <c r="C742" s="235"/>
      <c r="D742" s="235"/>
    </row>
    <row r="743" spans="1:4" ht="15.75" customHeight="1" x14ac:dyDescent="0.25">
      <c r="A743" s="220"/>
      <c r="B743" s="218"/>
      <c r="C743" s="235"/>
      <c r="D743" s="235"/>
    </row>
    <row r="744" spans="1:4" ht="15.75" customHeight="1" x14ac:dyDescent="0.25">
      <c r="A744" s="220"/>
      <c r="B744" s="218"/>
      <c r="C744" s="235"/>
      <c r="D744" s="235"/>
    </row>
    <row r="745" spans="1:4" ht="15.75" customHeight="1" x14ac:dyDescent="0.25">
      <c r="A745" s="220"/>
      <c r="B745" s="218"/>
      <c r="C745" s="235"/>
      <c r="D745" s="235"/>
    </row>
    <row r="746" spans="1:4" ht="15.75" customHeight="1" x14ac:dyDescent="0.25">
      <c r="A746" s="220"/>
      <c r="B746" s="218"/>
      <c r="C746" s="235"/>
      <c r="D746" s="235"/>
    </row>
    <row r="747" spans="1:4" ht="15.75" customHeight="1" x14ac:dyDescent="0.25">
      <c r="A747" s="220"/>
      <c r="B747" s="218"/>
      <c r="C747" s="235"/>
      <c r="D747" s="235"/>
    </row>
    <row r="748" spans="1:4" ht="15.75" customHeight="1" x14ac:dyDescent="0.25">
      <c r="A748" s="220"/>
      <c r="B748" s="218"/>
      <c r="C748" s="235"/>
      <c r="D748" s="235"/>
    </row>
    <row r="749" spans="1:4" ht="15.75" customHeight="1" x14ac:dyDescent="0.25">
      <c r="A749" s="220"/>
      <c r="B749" s="218"/>
      <c r="C749" s="235"/>
      <c r="D749" s="235"/>
    </row>
    <row r="750" spans="1:4" ht="15.75" customHeight="1" x14ac:dyDescent="0.25">
      <c r="A750" s="220"/>
      <c r="B750" s="218"/>
      <c r="C750" s="235"/>
      <c r="D750" s="235"/>
    </row>
    <row r="751" spans="1:4" ht="15.75" customHeight="1" x14ac:dyDescent="0.25">
      <c r="A751" s="220"/>
      <c r="B751" s="218"/>
      <c r="C751" s="235"/>
      <c r="D751" s="235"/>
    </row>
    <row r="752" spans="1:4" ht="15.75" customHeight="1" x14ac:dyDescent="0.25">
      <c r="A752" s="220"/>
      <c r="B752" s="218"/>
      <c r="C752" s="235"/>
      <c r="D752" s="235"/>
    </row>
    <row r="753" spans="1:4" ht="15.75" customHeight="1" x14ac:dyDescent="0.25">
      <c r="A753" s="220"/>
      <c r="B753" s="218"/>
      <c r="C753" s="235"/>
      <c r="D753" s="235"/>
    </row>
    <row r="754" spans="1:4" ht="15.75" customHeight="1" x14ac:dyDescent="0.25">
      <c r="A754" s="220"/>
      <c r="B754" s="218"/>
      <c r="C754" s="235"/>
      <c r="D754" s="235"/>
    </row>
    <row r="755" spans="1:4" ht="15.75" customHeight="1" x14ac:dyDescent="0.25">
      <c r="A755" s="220"/>
      <c r="B755" s="218"/>
      <c r="C755" s="235"/>
      <c r="D755" s="235"/>
    </row>
    <row r="756" spans="1:4" ht="15.75" customHeight="1" x14ac:dyDescent="0.25">
      <c r="A756" s="220"/>
      <c r="B756" s="218"/>
      <c r="C756" s="235"/>
      <c r="D756" s="235"/>
    </row>
    <row r="757" spans="1:4" ht="15.75" customHeight="1" x14ac:dyDescent="0.25">
      <c r="A757" s="220"/>
      <c r="B757" s="218"/>
      <c r="C757" s="235"/>
      <c r="D757" s="235"/>
    </row>
    <row r="758" spans="1:4" ht="15.75" customHeight="1" x14ac:dyDescent="0.25">
      <c r="A758" s="220"/>
      <c r="B758" s="218"/>
      <c r="C758" s="235"/>
      <c r="D758" s="235"/>
    </row>
    <row r="759" spans="1:4" ht="15.75" customHeight="1" x14ac:dyDescent="0.25">
      <c r="A759" s="220"/>
      <c r="B759" s="218"/>
      <c r="C759" s="235"/>
      <c r="D759" s="235"/>
    </row>
    <row r="760" spans="1:4" ht="15.75" customHeight="1" x14ac:dyDescent="0.25">
      <c r="A760" s="220"/>
      <c r="B760" s="218"/>
      <c r="C760" s="235"/>
      <c r="D760" s="235"/>
    </row>
    <row r="761" spans="1:4" ht="15.75" customHeight="1" x14ac:dyDescent="0.25">
      <c r="A761" s="220"/>
      <c r="B761" s="218"/>
      <c r="C761" s="235"/>
      <c r="D761" s="235"/>
    </row>
    <row r="762" spans="1:4" ht="15.75" customHeight="1" x14ac:dyDescent="0.25">
      <c r="A762" s="220"/>
      <c r="B762" s="218"/>
      <c r="C762" s="235"/>
      <c r="D762" s="235"/>
    </row>
    <row r="763" spans="1:4" ht="15.75" customHeight="1" x14ac:dyDescent="0.25">
      <c r="A763" s="220"/>
      <c r="B763" s="218"/>
      <c r="C763" s="235"/>
      <c r="D763" s="235"/>
    </row>
    <row r="764" spans="1:4" ht="15.75" customHeight="1" x14ac:dyDescent="0.25">
      <c r="A764" s="220"/>
      <c r="B764" s="218"/>
      <c r="C764" s="235"/>
      <c r="D764" s="235"/>
    </row>
    <row r="765" spans="1:4" ht="15.75" customHeight="1" x14ac:dyDescent="0.25">
      <c r="A765" s="220"/>
      <c r="B765" s="218"/>
      <c r="C765" s="235"/>
      <c r="D765" s="235"/>
    </row>
    <row r="766" spans="1:4" ht="15.75" customHeight="1" x14ac:dyDescent="0.25">
      <c r="A766" s="220"/>
      <c r="B766" s="218"/>
      <c r="C766" s="235"/>
      <c r="D766" s="235"/>
    </row>
    <row r="767" spans="1:4" ht="15.75" customHeight="1" x14ac:dyDescent="0.25">
      <c r="A767" s="220"/>
      <c r="B767" s="218"/>
      <c r="C767" s="235"/>
      <c r="D767" s="235"/>
    </row>
    <row r="768" spans="1:4" ht="15.75" customHeight="1" x14ac:dyDescent="0.25">
      <c r="A768" s="220"/>
      <c r="B768" s="218"/>
      <c r="C768" s="235"/>
      <c r="D768" s="235"/>
    </row>
    <row r="769" spans="1:4" ht="15.75" customHeight="1" x14ac:dyDescent="0.25">
      <c r="A769" s="220"/>
      <c r="B769" s="218"/>
      <c r="C769" s="235"/>
      <c r="D769" s="235"/>
    </row>
    <row r="770" spans="1:4" ht="15.75" customHeight="1" x14ac:dyDescent="0.25">
      <c r="A770" s="220"/>
      <c r="B770" s="218"/>
      <c r="C770" s="235"/>
      <c r="D770" s="235"/>
    </row>
    <row r="771" spans="1:4" ht="15.75" customHeight="1" x14ac:dyDescent="0.25">
      <c r="A771" s="220"/>
      <c r="B771" s="218"/>
      <c r="C771" s="235"/>
      <c r="D771" s="235"/>
    </row>
    <row r="772" spans="1:4" ht="15.75" customHeight="1" x14ac:dyDescent="0.25">
      <c r="A772" s="220"/>
      <c r="B772" s="218"/>
      <c r="C772" s="235"/>
      <c r="D772" s="235"/>
    </row>
    <row r="773" spans="1:4" ht="15.75" customHeight="1" x14ac:dyDescent="0.25">
      <c r="A773" s="220"/>
      <c r="B773" s="218"/>
      <c r="C773" s="235"/>
      <c r="D773" s="235"/>
    </row>
    <row r="774" spans="1:4" ht="15.75" customHeight="1" x14ac:dyDescent="0.25">
      <c r="A774" s="220"/>
      <c r="B774" s="218"/>
      <c r="C774" s="235"/>
      <c r="D774" s="235"/>
    </row>
    <row r="775" spans="1:4" ht="15.75" customHeight="1" x14ac:dyDescent="0.25">
      <c r="A775" s="220"/>
      <c r="B775" s="218"/>
      <c r="C775" s="235"/>
      <c r="D775" s="235"/>
    </row>
    <row r="776" spans="1:4" ht="15.75" customHeight="1" x14ac:dyDescent="0.25">
      <c r="A776" s="220"/>
      <c r="B776" s="218"/>
      <c r="C776" s="235"/>
      <c r="D776" s="235"/>
    </row>
    <row r="777" spans="1:4" ht="15.75" customHeight="1" x14ac:dyDescent="0.25">
      <c r="A777" s="220"/>
      <c r="B777" s="218"/>
      <c r="C777" s="235"/>
      <c r="D777" s="235"/>
    </row>
    <row r="778" spans="1:4" ht="15.75" customHeight="1" x14ac:dyDescent="0.25">
      <c r="A778" s="220"/>
      <c r="B778" s="218"/>
      <c r="C778" s="235"/>
      <c r="D778" s="235"/>
    </row>
    <row r="779" spans="1:4" ht="15.75" customHeight="1" x14ac:dyDescent="0.25">
      <c r="A779" s="220"/>
      <c r="B779" s="218"/>
      <c r="C779" s="235"/>
      <c r="D779" s="235"/>
    </row>
    <row r="780" spans="1:4" ht="15.75" customHeight="1" x14ac:dyDescent="0.25">
      <c r="A780" s="220"/>
      <c r="B780" s="218"/>
      <c r="C780" s="235"/>
      <c r="D780" s="235"/>
    </row>
    <row r="781" spans="1:4" ht="15.75" customHeight="1" x14ac:dyDescent="0.25">
      <c r="A781" s="220"/>
      <c r="B781" s="218"/>
      <c r="C781" s="235"/>
      <c r="D781" s="235"/>
    </row>
    <row r="782" spans="1:4" ht="15.75" customHeight="1" x14ac:dyDescent="0.25">
      <c r="A782" s="220"/>
      <c r="B782" s="218"/>
      <c r="C782" s="235"/>
      <c r="D782" s="235"/>
    </row>
    <row r="783" spans="1:4" ht="15.75" customHeight="1" x14ac:dyDescent="0.25">
      <c r="A783" s="220"/>
      <c r="B783" s="218"/>
      <c r="C783" s="235"/>
      <c r="D783" s="235"/>
    </row>
    <row r="784" spans="1:4" ht="15.75" customHeight="1" x14ac:dyDescent="0.25">
      <c r="A784" s="220"/>
      <c r="B784" s="218"/>
      <c r="C784" s="235"/>
      <c r="D784" s="235"/>
    </row>
    <row r="785" spans="1:4" ht="15.75" customHeight="1" x14ac:dyDescent="0.25">
      <c r="A785" s="220"/>
      <c r="B785" s="218"/>
      <c r="C785" s="235"/>
      <c r="D785" s="235"/>
    </row>
    <row r="786" spans="1:4" ht="15.75" customHeight="1" x14ac:dyDescent="0.25">
      <c r="A786" s="220"/>
      <c r="B786" s="218"/>
      <c r="C786" s="235"/>
      <c r="D786" s="235"/>
    </row>
    <row r="787" spans="1:4" ht="15.75" customHeight="1" x14ac:dyDescent="0.25">
      <c r="A787" s="220"/>
      <c r="B787" s="218"/>
      <c r="C787" s="235"/>
      <c r="D787" s="235"/>
    </row>
    <row r="788" spans="1:4" ht="15.75" customHeight="1" x14ac:dyDescent="0.25">
      <c r="A788" s="220"/>
      <c r="B788" s="218"/>
      <c r="C788" s="235"/>
      <c r="D788" s="235"/>
    </row>
    <row r="789" spans="1:4" ht="15.75" customHeight="1" x14ac:dyDescent="0.25">
      <c r="A789" s="220"/>
      <c r="B789" s="218"/>
      <c r="C789" s="235"/>
      <c r="D789" s="235"/>
    </row>
    <row r="790" spans="1:4" ht="15.75" customHeight="1" x14ac:dyDescent="0.25">
      <c r="A790" s="220"/>
      <c r="B790" s="218"/>
      <c r="C790" s="235"/>
      <c r="D790" s="235"/>
    </row>
    <row r="791" spans="1:4" ht="15.75" customHeight="1" x14ac:dyDescent="0.25">
      <c r="A791" s="220"/>
      <c r="B791" s="218"/>
      <c r="C791" s="235"/>
      <c r="D791" s="235"/>
    </row>
    <row r="792" spans="1:4" ht="15.75" customHeight="1" x14ac:dyDescent="0.25">
      <c r="A792" s="220"/>
      <c r="B792" s="218"/>
      <c r="C792" s="235"/>
      <c r="D792" s="235"/>
    </row>
    <row r="793" spans="1:4" ht="15.75" customHeight="1" x14ac:dyDescent="0.25">
      <c r="A793" s="220"/>
      <c r="B793" s="218"/>
      <c r="C793" s="235"/>
      <c r="D793" s="235"/>
    </row>
    <row r="794" spans="1:4" ht="15.75" customHeight="1" x14ac:dyDescent="0.25">
      <c r="A794" s="220"/>
      <c r="B794" s="218"/>
      <c r="C794" s="235"/>
      <c r="D794" s="235"/>
    </row>
    <row r="795" spans="1:4" ht="15.75" customHeight="1" x14ac:dyDescent="0.25">
      <c r="A795" s="220"/>
      <c r="B795" s="218"/>
      <c r="C795" s="235"/>
      <c r="D795" s="235"/>
    </row>
    <row r="796" spans="1:4" ht="15.75" customHeight="1" x14ac:dyDescent="0.25">
      <c r="A796" s="220"/>
      <c r="B796" s="218"/>
      <c r="C796" s="235"/>
      <c r="D796" s="235"/>
    </row>
    <row r="797" spans="1:4" ht="15.75" customHeight="1" x14ac:dyDescent="0.25">
      <c r="A797" s="220"/>
      <c r="B797" s="218"/>
      <c r="C797" s="235"/>
      <c r="D797" s="235"/>
    </row>
    <row r="798" spans="1:4" ht="15.75" customHeight="1" x14ac:dyDescent="0.25">
      <c r="A798" s="220"/>
      <c r="B798" s="218"/>
      <c r="C798" s="235"/>
      <c r="D798" s="235"/>
    </row>
    <row r="799" spans="1:4" ht="15.75" customHeight="1" x14ac:dyDescent="0.25">
      <c r="A799" s="220"/>
      <c r="B799" s="218"/>
      <c r="C799" s="235"/>
      <c r="D799" s="235"/>
    </row>
    <row r="800" spans="1:4" ht="15.75" customHeight="1" x14ac:dyDescent="0.25">
      <c r="A800" s="220"/>
      <c r="B800" s="218"/>
      <c r="C800" s="235"/>
      <c r="D800" s="235"/>
    </row>
    <row r="801" spans="1:4" ht="15.75" customHeight="1" x14ac:dyDescent="0.25">
      <c r="A801" s="220"/>
      <c r="B801" s="218"/>
      <c r="C801" s="235"/>
      <c r="D801" s="235"/>
    </row>
    <row r="802" spans="1:4" ht="15.75" customHeight="1" x14ac:dyDescent="0.25">
      <c r="A802" s="220"/>
      <c r="B802" s="218"/>
      <c r="C802" s="235"/>
      <c r="D802" s="235"/>
    </row>
    <row r="803" spans="1:4" ht="15.75" customHeight="1" x14ac:dyDescent="0.25">
      <c r="A803" s="220"/>
      <c r="B803" s="218"/>
      <c r="C803" s="235"/>
      <c r="D803" s="235"/>
    </row>
    <row r="804" spans="1:4" ht="15.75" customHeight="1" x14ac:dyDescent="0.25">
      <c r="A804" s="220"/>
      <c r="B804" s="218"/>
      <c r="C804" s="235"/>
      <c r="D804" s="235"/>
    </row>
    <row r="805" spans="1:4" ht="15.75" customHeight="1" x14ac:dyDescent="0.25">
      <c r="A805" s="220"/>
      <c r="B805" s="218"/>
      <c r="C805" s="235"/>
      <c r="D805" s="235"/>
    </row>
    <row r="806" spans="1:4" ht="15.75" customHeight="1" x14ac:dyDescent="0.25">
      <c r="A806" s="220"/>
      <c r="B806" s="218"/>
      <c r="C806" s="235"/>
      <c r="D806" s="235"/>
    </row>
    <row r="807" spans="1:4" ht="15.75" customHeight="1" x14ac:dyDescent="0.25">
      <c r="A807" s="220"/>
      <c r="B807" s="218"/>
      <c r="C807" s="235"/>
      <c r="D807" s="235"/>
    </row>
    <row r="808" spans="1:4" ht="15.75" customHeight="1" x14ac:dyDescent="0.25">
      <c r="A808" s="220"/>
      <c r="B808" s="218"/>
      <c r="C808" s="235"/>
      <c r="D808" s="235"/>
    </row>
    <row r="809" spans="1:4" ht="15.75" customHeight="1" x14ac:dyDescent="0.25">
      <c r="A809" s="220"/>
      <c r="B809" s="218"/>
      <c r="C809" s="235"/>
      <c r="D809" s="235"/>
    </row>
    <row r="810" spans="1:4" ht="15.75" customHeight="1" x14ac:dyDescent="0.25">
      <c r="A810" s="220"/>
      <c r="B810" s="218"/>
      <c r="C810" s="235"/>
      <c r="D810" s="235"/>
    </row>
    <row r="811" spans="1:4" ht="15.75" customHeight="1" x14ac:dyDescent="0.25">
      <c r="A811" s="220"/>
      <c r="B811" s="218"/>
      <c r="C811" s="235"/>
      <c r="D811" s="235"/>
    </row>
    <row r="812" spans="1:4" ht="15.75" customHeight="1" x14ac:dyDescent="0.25">
      <c r="A812" s="220"/>
      <c r="B812" s="218"/>
      <c r="C812" s="235"/>
      <c r="D812" s="235"/>
    </row>
    <row r="813" spans="1:4" ht="15.75" customHeight="1" x14ac:dyDescent="0.25">
      <c r="A813" s="220"/>
      <c r="B813" s="218"/>
      <c r="C813" s="235"/>
      <c r="D813" s="235"/>
    </row>
    <row r="814" spans="1:4" ht="15.75" customHeight="1" x14ac:dyDescent="0.25">
      <c r="A814" s="220"/>
      <c r="B814" s="218"/>
      <c r="C814" s="235"/>
      <c r="D814" s="235"/>
    </row>
    <row r="815" spans="1:4" ht="15.75" customHeight="1" x14ac:dyDescent="0.25">
      <c r="A815" s="220"/>
      <c r="B815" s="218"/>
      <c r="C815" s="235"/>
      <c r="D815" s="235"/>
    </row>
    <row r="816" spans="1:4" ht="15.75" customHeight="1" x14ac:dyDescent="0.25">
      <c r="A816" s="220"/>
      <c r="B816" s="218"/>
      <c r="C816" s="235"/>
      <c r="D816" s="235"/>
    </row>
    <row r="817" spans="1:4" ht="15.75" customHeight="1" x14ac:dyDescent="0.25">
      <c r="A817" s="220"/>
      <c r="B817" s="218"/>
      <c r="C817" s="235"/>
      <c r="D817" s="235"/>
    </row>
    <row r="818" spans="1:4" ht="15.75" customHeight="1" x14ac:dyDescent="0.25">
      <c r="A818" s="220"/>
      <c r="B818" s="218"/>
      <c r="C818" s="235"/>
      <c r="D818" s="235"/>
    </row>
    <row r="819" spans="1:4" ht="15.75" customHeight="1" x14ac:dyDescent="0.25">
      <c r="A819" s="220"/>
      <c r="B819" s="218"/>
      <c r="C819" s="235"/>
      <c r="D819" s="235"/>
    </row>
    <row r="820" spans="1:4" ht="15.75" customHeight="1" x14ac:dyDescent="0.25">
      <c r="A820" s="220"/>
      <c r="B820" s="218"/>
      <c r="C820" s="235"/>
      <c r="D820" s="235"/>
    </row>
    <row r="821" spans="1:4" ht="15.75" customHeight="1" x14ac:dyDescent="0.25">
      <c r="A821" s="220"/>
      <c r="B821" s="218"/>
      <c r="C821" s="235"/>
      <c r="D821" s="235"/>
    </row>
    <row r="822" spans="1:4" ht="15.75" customHeight="1" x14ac:dyDescent="0.25">
      <c r="A822" s="220"/>
      <c r="B822" s="218"/>
      <c r="C822" s="235"/>
      <c r="D822" s="235"/>
    </row>
    <row r="823" spans="1:4" ht="15.75" customHeight="1" x14ac:dyDescent="0.25">
      <c r="A823" s="220"/>
      <c r="B823" s="218"/>
      <c r="C823" s="235"/>
      <c r="D823" s="235"/>
    </row>
    <row r="824" spans="1:4" ht="15.75" customHeight="1" x14ac:dyDescent="0.25">
      <c r="A824" s="220"/>
      <c r="B824" s="218"/>
      <c r="C824" s="235"/>
      <c r="D824" s="235"/>
    </row>
    <row r="825" spans="1:4" ht="15.75" customHeight="1" x14ac:dyDescent="0.25">
      <c r="A825" s="220"/>
      <c r="B825" s="218"/>
      <c r="C825" s="235"/>
      <c r="D825" s="235"/>
    </row>
    <row r="826" spans="1:4" ht="15.75" customHeight="1" x14ac:dyDescent="0.25">
      <c r="A826" s="220"/>
      <c r="B826" s="218"/>
      <c r="C826" s="235"/>
      <c r="D826" s="235"/>
    </row>
    <row r="827" spans="1:4" ht="15.75" customHeight="1" x14ac:dyDescent="0.25">
      <c r="A827" s="220"/>
      <c r="B827" s="218"/>
      <c r="C827" s="235"/>
      <c r="D827" s="235"/>
    </row>
    <row r="828" spans="1:4" ht="15.75" customHeight="1" x14ac:dyDescent="0.25">
      <c r="A828" s="220"/>
      <c r="B828" s="218"/>
      <c r="C828" s="235"/>
      <c r="D828" s="235"/>
    </row>
    <row r="829" spans="1:4" ht="15.75" customHeight="1" x14ac:dyDescent="0.25">
      <c r="A829" s="220"/>
      <c r="B829" s="218"/>
      <c r="C829" s="235"/>
      <c r="D829" s="235"/>
    </row>
    <row r="830" spans="1:4" ht="15.75" customHeight="1" x14ac:dyDescent="0.25">
      <c r="A830" s="220"/>
      <c r="B830" s="218"/>
      <c r="C830" s="235"/>
      <c r="D830" s="235"/>
    </row>
    <row r="831" spans="1:4" ht="15.75" customHeight="1" x14ac:dyDescent="0.25">
      <c r="A831" s="220"/>
      <c r="B831" s="218"/>
      <c r="C831" s="235"/>
      <c r="D831" s="235"/>
    </row>
    <row r="832" spans="1:4" ht="15.75" customHeight="1" x14ac:dyDescent="0.25">
      <c r="A832" s="220"/>
      <c r="B832" s="218"/>
      <c r="C832" s="235"/>
      <c r="D832" s="235"/>
    </row>
    <row r="833" spans="1:4" ht="15.75" customHeight="1" x14ac:dyDescent="0.25">
      <c r="A833" s="220"/>
      <c r="B833" s="218"/>
      <c r="C833" s="235"/>
      <c r="D833" s="235"/>
    </row>
    <row r="834" spans="1:4" ht="15.75" customHeight="1" x14ac:dyDescent="0.25">
      <c r="A834" s="220"/>
      <c r="B834" s="218"/>
      <c r="C834" s="235"/>
      <c r="D834" s="235"/>
    </row>
    <row r="835" spans="1:4" ht="15.75" customHeight="1" x14ac:dyDescent="0.25">
      <c r="A835" s="220"/>
      <c r="B835" s="218"/>
      <c r="C835" s="235"/>
      <c r="D835" s="235"/>
    </row>
    <row r="836" spans="1:4" ht="15.75" customHeight="1" x14ac:dyDescent="0.25">
      <c r="A836" s="220"/>
      <c r="B836" s="218"/>
      <c r="C836" s="235"/>
      <c r="D836" s="235"/>
    </row>
    <row r="837" spans="1:4" ht="15.75" customHeight="1" x14ac:dyDescent="0.25">
      <c r="A837" s="220"/>
      <c r="B837" s="218"/>
      <c r="C837" s="235"/>
      <c r="D837" s="235"/>
    </row>
    <row r="838" spans="1:4" ht="15.75" customHeight="1" x14ac:dyDescent="0.25">
      <c r="A838" s="220"/>
      <c r="B838" s="218"/>
      <c r="C838" s="235"/>
      <c r="D838" s="235"/>
    </row>
    <row r="839" spans="1:4" ht="15.75" customHeight="1" x14ac:dyDescent="0.25">
      <c r="A839" s="220"/>
      <c r="B839" s="218"/>
      <c r="C839" s="235"/>
      <c r="D839" s="235"/>
    </row>
    <row r="840" spans="1:4" ht="15.75" customHeight="1" x14ac:dyDescent="0.25">
      <c r="A840" s="220"/>
      <c r="B840" s="218"/>
      <c r="C840" s="235"/>
      <c r="D840" s="235"/>
    </row>
    <row r="841" spans="1:4" ht="15.75" customHeight="1" x14ac:dyDescent="0.25">
      <c r="A841" s="220"/>
      <c r="B841" s="218"/>
      <c r="C841" s="235"/>
      <c r="D841" s="235"/>
    </row>
    <row r="842" spans="1:4" ht="15.75" customHeight="1" x14ac:dyDescent="0.25">
      <c r="A842" s="220"/>
      <c r="B842" s="218"/>
      <c r="C842" s="235"/>
      <c r="D842" s="235"/>
    </row>
    <row r="843" spans="1:4" ht="15.75" customHeight="1" x14ac:dyDescent="0.25">
      <c r="A843" s="220"/>
      <c r="B843" s="218"/>
      <c r="C843" s="235"/>
      <c r="D843" s="235"/>
    </row>
    <row r="844" spans="1:4" ht="15.75" customHeight="1" x14ac:dyDescent="0.25">
      <c r="A844" s="220"/>
      <c r="B844" s="218"/>
      <c r="C844" s="235"/>
      <c r="D844" s="235"/>
    </row>
    <row r="845" spans="1:4" ht="15.75" customHeight="1" x14ac:dyDescent="0.25">
      <c r="A845" s="220"/>
      <c r="B845" s="218"/>
      <c r="C845" s="235"/>
      <c r="D845" s="235"/>
    </row>
    <row r="846" spans="1:4" ht="15.75" customHeight="1" x14ac:dyDescent="0.25">
      <c r="A846" s="220"/>
      <c r="B846" s="218"/>
      <c r="C846" s="235"/>
      <c r="D846" s="235"/>
    </row>
    <row r="847" spans="1:4" ht="15.75" customHeight="1" x14ac:dyDescent="0.25">
      <c r="A847" s="220"/>
      <c r="B847" s="218"/>
      <c r="C847" s="235"/>
      <c r="D847" s="235"/>
    </row>
    <row r="848" spans="1:4" ht="15.75" customHeight="1" x14ac:dyDescent="0.25">
      <c r="A848" s="220"/>
      <c r="B848" s="218"/>
      <c r="C848" s="235"/>
      <c r="D848" s="235"/>
    </row>
    <row r="849" spans="1:4" ht="15.75" customHeight="1" x14ac:dyDescent="0.25">
      <c r="A849" s="220"/>
      <c r="B849" s="218"/>
      <c r="C849" s="235"/>
      <c r="D849" s="235"/>
    </row>
    <row r="850" spans="1:4" ht="15.75" customHeight="1" x14ac:dyDescent="0.25">
      <c r="A850" s="220"/>
      <c r="B850" s="218"/>
      <c r="C850" s="235"/>
      <c r="D850" s="235"/>
    </row>
    <row r="851" spans="1:4" ht="15.75" customHeight="1" x14ac:dyDescent="0.25">
      <c r="A851" s="220"/>
      <c r="B851" s="218"/>
      <c r="C851" s="235"/>
      <c r="D851" s="235"/>
    </row>
    <row r="852" spans="1:4" ht="15.75" customHeight="1" x14ac:dyDescent="0.25">
      <c r="A852" s="220"/>
      <c r="B852" s="218"/>
      <c r="C852" s="235"/>
      <c r="D852" s="235"/>
    </row>
    <row r="853" spans="1:4" ht="15.75" customHeight="1" x14ac:dyDescent="0.25">
      <c r="A853" s="220"/>
      <c r="B853" s="218"/>
      <c r="C853" s="235"/>
      <c r="D853" s="235"/>
    </row>
    <row r="854" spans="1:4" ht="15.75" customHeight="1" x14ac:dyDescent="0.25">
      <c r="A854" s="220"/>
      <c r="B854" s="218"/>
      <c r="C854" s="235"/>
      <c r="D854" s="235"/>
    </row>
  </sheetData>
  <mergeCells count="7">
    <mergeCell ref="A11:A12"/>
    <mergeCell ref="B11:B12"/>
    <mergeCell ref="A1:G1"/>
    <mergeCell ref="B2:C2"/>
    <mergeCell ref="B3:G3"/>
    <mergeCell ref="B4:E4"/>
    <mergeCell ref="F5:G5"/>
  </mergeCells>
  <pageMargins left="0.51180555555555596" right="0.51180555555555596" top="0.78749999999999998" bottom="0.78749999999999998" header="0.511811023622047" footer="0.511811023622047"/>
  <pageSetup paperSize="9"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83"/>
  <sheetViews>
    <sheetView zoomScale="85" zoomScaleNormal="85" workbookViewId="0">
      <selection activeCell="U13" sqref="U13"/>
    </sheetView>
  </sheetViews>
  <sheetFormatPr defaultColWidth="14.42578125" defaultRowHeight="15" x14ac:dyDescent="0.25"/>
  <cols>
    <col min="1" max="1" width="8.28515625" style="178" customWidth="1"/>
    <col min="2" max="2" width="8.5703125" style="178" customWidth="1"/>
    <col min="3" max="3" width="8.42578125" style="178" customWidth="1"/>
    <col min="4" max="4" width="13.28515625" style="178" customWidth="1"/>
    <col min="5" max="5" width="10.85546875" style="208" customWidth="1"/>
    <col min="6" max="6" width="11" style="178" customWidth="1"/>
    <col min="7" max="7" width="58.42578125" style="178" customWidth="1"/>
    <col min="8" max="8" width="11.140625" style="178" customWidth="1"/>
    <col min="9" max="9" width="9.7109375" style="178" customWidth="1"/>
    <col min="10" max="10" width="14.42578125" style="178"/>
    <col min="11" max="11" width="17.42578125" style="178" customWidth="1"/>
    <col min="12" max="12" width="8" style="178" customWidth="1"/>
    <col min="13" max="13" width="12.7109375" style="178" customWidth="1"/>
    <col min="14" max="14" width="7.140625" style="178" hidden="1" customWidth="1"/>
    <col min="15" max="15" width="57.28515625" style="178" hidden="1" customWidth="1"/>
    <col min="16" max="16" width="7.140625" style="178" hidden="1" customWidth="1"/>
    <col min="17" max="17" width="47.7109375" style="178" hidden="1" customWidth="1"/>
    <col min="18" max="18" width="26.85546875" style="178" hidden="1" customWidth="1"/>
    <col min="19" max="26" width="8.7109375" style="178" customWidth="1"/>
    <col min="27" max="16384" width="14.42578125" style="178"/>
  </cols>
  <sheetData>
    <row r="1" spans="1:26" ht="15.75" x14ac:dyDescent="0.25">
      <c r="A1" s="566" t="s">
        <v>5387</v>
      </c>
      <c r="B1" s="566"/>
      <c r="C1" s="566"/>
      <c r="D1" s="566"/>
      <c r="E1" s="566"/>
      <c r="F1" s="566"/>
      <c r="G1" s="566"/>
      <c r="H1" s="566"/>
      <c r="I1" s="566"/>
      <c r="J1" s="566"/>
      <c r="K1" s="566"/>
      <c r="L1" s="236"/>
      <c r="M1" s="237"/>
      <c r="N1" s="235"/>
      <c r="O1" s="237"/>
      <c r="P1" s="237"/>
      <c r="Q1" s="237"/>
    </row>
    <row r="2" spans="1:26" x14ac:dyDescent="0.25">
      <c r="A2" s="214" t="s">
        <v>5388</v>
      </c>
      <c r="B2" s="238"/>
      <c r="C2" s="567" t="str">
        <f>IF('Identificação-TCE'!B2=0,"",'Identificação-TCE'!B2)</f>
        <v/>
      </c>
      <c r="D2" s="567"/>
      <c r="E2" s="567"/>
      <c r="F2" s="567"/>
      <c r="G2" s="567"/>
      <c r="H2" s="239" t="s">
        <v>5389</v>
      </c>
      <c r="I2" s="240" t="str">
        <f>IF('Identificação-TCE'!E2=0,"",'Identificação-TCE'!E2)</f>
        <v/>
      </c>
      <c r="J2" s="239" t="s">
        <v>5390</v>
      </c>
      <c r="K2" s="240" t="str">
        <f>IF('Identificação-TCE'!G2=0,"",'Identificação-TCE'!G2)</f>
        <v/>
      </c>
      <c r="L2" s="241"/>
      <c r="M2" s="241"/>
      <c r="N2" s="242"/>
      <c r="O2" s="242"/>
      <c r="P2" s="242"/>
      <c r="Q2" s="242"/>
      <c r="R2" s="242"/>
      <c r="S2" s="242"/>
      <c r="T2" s="242"/>
      <c r="U2" s="242"/>
      <c r="V2" s="242"/>
      <c r="W2" s="242"/>
      <c r="X2" s="242"/>
      <c r="Y2" s="242"/>
      <c r="Z2" s="242"/>
    </row>
    <row r="3" spans="1:26" ht="32.25" customHeight="1" x14ac:dyDescent="0.25">
      <c r="A3" s="568" t="s">
        <v>5373</v>
      </c>
      <c r="B3" s="568"/>
      <c r="C3" s="569" t="str">
        <f>'Identificação-TCE'!B3</f>
        <v>Objeto: Reforço de Fundação em Estaca Mega - Unidade de Saúde Cruzeiro do Sul</v>
      </c>
      <c r="D3" s="569"/>
      <c r="E3" s="569"/>
      <c r="F3" s="569"/>
      <c r="G3" s="569"/>
      <c r="H3" s="569"/>
      <c r="I3" s="569"/>
      <c r="J3" s="569"/>
      <c r="K3" s="569"/>
      <c r="L3" s="241"/>
      <c r="M3" s="241"/>
      <c r="N3" s="242"/>
      <c r="O3" s="242"/>
      <c r="P3" s="242"/>
      <c r="Q3" s="242"/>
      <c r="R3" s="242"/>
      <c r="S3" s="242"/>
      <c r="T3" s="242"/>
      <c r="U3" s="242"/>
      <c r="V3" s="242"/>
      <c r="W3" s="242"/>
      <c r="X3" s="242"/>
      <c r="Y3" s="242"/>
      <c r="Z3" s="242"/>
    </row>
    <row r="4" spans="1:26" x14ac:dyDescent="0.25">
      <c r="A4" s="209" t="s">
        <v>5391</v>
      </c>
      <c r="B4" s="212"/>
      <c r="C4" s="570" t="str">
        <f>'Identificação-TCE'!B4</f>
        <v>SECRETARIA MUNICIPAL DE OBRAS E INFRAESTRUTURA</v>
      </c>
      <c r="D4" s="570"/>
      <c r="E4" s="570"/>
      <c r="F4" s="570"/>
      <c r="G4" s="570"/>
      <c r="H4" s="570"/>
      <c r="I4" s="570"/>
      <c r="J4" s="210" t="s">
        <v>5392</v>
      </c>
      <c r="K4" s="243" t="str">
        <f>IF('Identificação-TCE'!G4=0,"",'Identificação-TCE'!G4)</f>
        <v>92.963.560/0001-60</v>
      </c>
      <c r="L4" s="241"/>
      <c r="M4" s="241"/>
      <c r="N4" s="242"/>
      <c r="O4" s="242"/>
      <c r="P4" s="242"/>
      <c r="Q4" s="242"/>
      <c r="R4" s="242"/>
      <c r="S4" s="242"/>
      <c r="T4" s="242"/>
      <c r="U4" s="242"/>
      <c r="V4" s="242"/>
      <c r="W4" s="242"/>
      <c r="X4" s="242"/>
      <c r="Y4" s="242"/>
      <c r="Z4" s="242"/>
    </row>
    <row r="5" spans="1:26" x14ac:dyDescent="0.25">
      <c r="A5" s="209" t="s">
        <v>5393</v>
      </c>
      <c r="B5" s="212"/>
      <c r="C5" s="574" t="str">
        <f>IF('Identificação-TCE'!B5=0,"",'Identificação-TCE'!B5)</f>
        <v/>
      </c>
      <c r="D5" s="574"/>
      <c r="E5" s="574"/>
      <c r="F5" s="574"/>
      <c r="G5" s="574"/>
      <c r="H5" s="242"/>
      <c r="I5" s="244"/>
      <c r="J5" s="208"/>
      <c r="K5" s="245"/>
      <c r="L5" s="246"/>
      <c r="M5" s="241"/>
      <c r="N5" s="242"/>
      <c r="O5" s="242"/>
      <c r="P5" s="242"/>
      <c r="Q5" s="242"/>
      <c r="R5" s="242"/>
      <c r="S5" s="242"/>
      <c r="T5" s="242"/>
      <c r="U5" s="242"/>
      <c r="V5" s="242"/>
      <c r="W5" s="242"/>
      <c r="X5" s="242"/>
      <c r="Y5" s="242"/>
      <c r="Z5" s="242"/>
    </row>
    <row r="6" spans="1:26" x14ac:dyDescent="0.25">
      <c r="A6" s="209" t="s">
        <v>5394</v>
      </c>
      <c r="B6" s="247"/>
      <c r="C6" s="575">
        <f>SUMIFS(K12:K38591,B12:B38591,"&gt;0",K12:K38591,"&lt;&gt;0")</f>
        <v>469985.53999999986</v>
      </c>
      <c r="D6" s="575"/>
      <c r="E6" s="575"/>
      <c r="F6" s="575"/>
      <c r="G6" s="575"/>
      <c r="H6" s="242"/>
      <c r="I6" s="248"/>
      <c r="J6" s="248"/>
      <c r="K6" s="249"/>
      <c r="L6" s="241"/>
      <c r="M6" s="241"/>
      <c r="N6" s="242"/>
      <c r="O6" s="242"/>
      <c r="P6" s="242"/>
      <c r="Q6" s="242"/>
      <c r="R6" s="242"/>
      <c r="S6" s="242"/>
      <c r="T6" s="242"/>
      <c r="U6" s="242"/>
      <c r="V6" s="242"/>
      <c r="W6" s="242"/>
      <c r="X6" s="242"/>
      <c r="Y6" s="242"/>
      <c r="Z6" s="242"/>
    </row>
    <row r="7" spans="1:26" x14ac:dyDescent="0.25">
      <c r="A7" s="250"/>
      <c r="B7" s="250"/>
      <c r="C7" s="250"/>
      <c r="D7" s="242"/>
      <c r="E7" s="251"/>
      <c r="F7" s="242"/>
      <c r="G7" s="252"/>
      <c r="H7" s="252"/>
      <c r="I7" s="248"/>
      <c r="J7" s="248"/>
      <c r="K7" s="249"/>
      <c r="L7" s="241"/>
      <c r="M7" s="241"/>
      <c r="N7" s="242"/>
      <c r="O7" s="242"/>
      <c r="P7" s="242"/>
      <c r="Q7" s="242"/>
      <c r="R7" s="242"/>
      <c r="S7" s="242"/>
      <c r="T7" s="242"/>
      <c r="U7" s="242"/>
      <c r="V7" s="242"/>
      <c r="W7" s="242"/>
      <c r="X7" s="242"/>
      <c r="Y7" s="242"/>
      <c r="Z7" s="242"/>
    </row>
    <row r="8" spans="1:26" x14ac:dyDescent="0.25">
      <c r="A8" s="250"/>
      <c r="B8" s="250"/>
      <c r="C8" s="250"/>
      <c r="D8" s="242"/>
      <c r="E8" s="251"/>
      <c r="F8" s="242"/>
      <c r="G8" s="252"/>
      <c r="H8" s="252"/>
      <c r="I8" s="248"/>
      <c r="J8" s="248"/>
      <c r="K8" s="249"/>
      <c r="L8" s="241"/>
      <c r="M8" s="241"/>
      <c r="N8" s="242"/>
      <c r="O8" s="242"/>
      <c r="P8" s="242"/>
      <c r="Q8" s="242"/>
      <c r="R8" s="242"/>
      <c r="S8" s="242"/>
      <c r="T8" s="242"/>
      <c r="U8" s="242"/>
      <c r="V8" s="242"/>
      <c r="W8" s="242"/>
      <c r="X8" s="242"/>
      <c r="Y8" s="242"/>
      <c r="Z8" s="242"/>
    </row>
    <row r="9" spans="1:26" x14ac:dyDescent="0.25">
      <c r="A9" s="250"/>
      <c r="B9" s="250"/>
      <c r="C9" s="250"/>
      <c r="D9" s="242"/>
      <c r="E9" s="251"/>
      <c r="F9" s="242"/>
      <c r="G9" s="252"/>
      <c r="H9" s="252"/>
      <c r="I9" s="248"/>
      <c r="J9" s="248"/>
      <c r="K9" s="249"/>
      <c r="L9" s="241"/>
      <c r="M9" s="241"/>
      <c r="N9" s="242"/>
      <c r="O9" s="242"/>
      <c r="P9" s="242"/>
      <c r="Q9" s="242"/>
      <c r="R9" s="242"/>
      <c r="S9" s="242"/>
      <c r="T9" s="242"/>
      <c r="U9" s="242"/>
      <c r="V9" s="242"/>
      <c r="W9" s="242"/>
      <c r="X9" s="242"/>
      <c r="Y9" s="242"/>
      <c r="Z9" s="242"/>
    </row>
    <row r="10" spans="1:26" ht="15" customHeight="1" x14ac:dyDescent="0.25">
      <c r="A10" s="559" t="s">
        <v>5395</v>
      </c>
      <c r="B10" s="559" t="s">
        <v>5396</v>
      </c>
      <c r="C10" s="559" t="s">
        <v>5397</v>
      </c>
      <c r="D10" s="571" t="s">
        <v>5398</v>
      </c>
      <c r="E10" s="572" t="s">
        <v>5399</v>
      </c>
      <c r="F10" s="573" t="s">
        <v>5400</v>
      </c>
      <c r="G10" s="571" t="s">
        <v>5401</v>
      </c>
      <c r="H10" s="559" t="s">
        <v>5384</v>
      </c>
      <c r="I10" s="559"/>
      <c r="J10" s="559"/>
      <c r="K10" s="559"/>
      <c r="L10" s="559"/>
      <c r="M10" s="559"/>
      <c r="N10" s="573" t="s">
        <v>5402</v>
      </c>
      <c r="O10" s="573"/>
      <c r="P10" s="571" t="s">
        <v>5403</v>
      </c>
      <c r="Q10" s="571"/>
      <c r="R10" s="571" t="s">
        <v>5404</v>
      </c>
    </row>
    <row r="11" spans="1:26" ht="30" x14ac:dyDescent="0.25">
      <c r="A11" s="559"/>
      <c r="B11" s="559"/>
      <c r="C11" s="559"/>
      <c r="D11" s="559"/>
      <c r="E11" s="572"/>
      <c r="F11" s="573"/>
      <c r="G11" s="573"/>
      <c r="H11" s="224" t="s">
        <v>5405</v>
      </c>
      <c r="I11" s="225" t="s">
        <v>5406</v>
      </c>
      <c r="J11" s="254" t="s">
        <v>5407</v>
      </c>
      <c r="K11" s="254" t="s">
        <v>5408</v>
      </c>
      <c r="L11" s="255" t="s">
        <v>5409</v>
      </c>
      <c r="M11" s="255" t="s">
        <v>5410</v>
      </c>
      <c r="N11" s="253" t="s">
        <v>5411</v>
      </c>
      <c r="O11" s="225" t="s">
        <v>5412</v>
      </c>
      <c r="P11" s="253" t="s">
        <v>5411</v>
      </c>
      <c r="Q11" s="225" t="s">
        <v>5412</v>
      </c>
      <c r="R11" s="571"/>
    </row>
    <row r="12" spans="1:26" ht="15.75" customHeight="1" x14ac:dyDescent="0.25">
      <c r="A12" s="256">
        <v>1</v>
      </c>
      <c r="B12" s="257">
        <f>IF(AND(G12&lt;&gt;"",H12&gt;0,I12&lt;&gt;"",J12&lt;&gt;0,K12&lt;&gt;0),COUNT($B$11:B11)+1,"")</f>
        <v>1</v>
      </c>
      <c r="C12" s="258" t="str">
        <f>orcamento!A11</f>
        <v>1.1</v>
      </c>
      <c r="D12" s="259" t="str">
        <f>orcamento!C11</f>
        <v>COMPOSICAO_PROPRIA</v>
      </c>
      <c r="E12" s="260" t="str">
        <f>orcamento!B11</f>
        <v>CCU 01</v>
      </c>
      <c r="F12" s="261">
        <v>46054</v>
      </c>
      <c r="G12" s="262" t="str">
        <f>orcamento!D11</f>
        <v>EQUIPE DE ADMINISTRAÇÃO LOCAL</v>
      </c>
      <c r="H12" s="263">
        <f>orcamento!F11</f>
        <v>1</v>
      </c>
      <c r="I12" s="263" t="str">
        <f>orcamento!E11</f>
        <v>UN</v>
      </c>
      <c r="J12" s="263">
        <f>orcamento!K11</f>
        <v>151569.85</v>
      </c>
      <c r="K12" s="264">
        <f>IFERROR(IF(H12*J12&lt;&gt;0,ROUND(ROUND(H12,4)*ROUND(J12,4),2),""),"")</f>
        <v>151569.85</v>
      </c>
      <c r="L12" s="265">
        <f>orcamento!J11</f>
        <v>0.28899999999999998</v>
      </c>
      <c r="M12" s="265">
        <v>0.96120000000000005</v>
      </c>
      <c r="N12" s="258"/>
      <c r="O12" s="266"/>
      <c r="P12" s="267"/>
      <c r="Q12" s="266"/>
      <c r="R12" s="267"/>
    </row>
    <row r="13" spans="1:26" x14ac:dyDescent="0.25">
      <c r="A13" s="256">
        <v>1</v>
      </c>
      <c r="B13" s="257">
        <f>IF(AND(G13&lt;&gt;"",H13&gt;0,I13&lt;&gt;"",J13&lt;&gt;0,K13&lt;&gt;0),COUNT($B$11:B12)+1,"")</f>
        <v>2</v>
      </c>
      <c r="C13" s="258" t="str">
        <f>orcamento!A12</f>
        <v>1.2</v>
      </c>
      <c r="D13" s="259" t="str">
        <f>orcamento!C12</f>
        <v>COMPOSICAO_PROPRIA</v>
      </c>
      <c r="E13" s="260" t="str">
        <f>orcamento!B12</f>
        <v>CCU 02</v>
      </c>
      <c r="F13" s="261">
        <v>46055</v>
      </c>
      <c r="G13" s="262" t="str">
        <f>orcamento!D12</f>
        <v>SERVIÇO DE VIGIÂNCIA NOTURNA (DIÁRIA) E DIURNA (FINAIS DE SEMANA)</v>
      </c>
      <c r="H13" s="263">
        <f>orcamento!F12</f>
        <v>8</v>
      </c>
      <c r="I13" s="263" t="str">
        <f>orcamento!E12</f>
        <v>MÊS</v>
      </c>
      <c r="J13" s="263">
        <f>orcamento!K12</f>
        <v>10306.5</v>
      </c>
      <c r="K13" s="264">
        <f t="shared" ref="K13:K76" si="0">IFERROR(IF(H13*J13&lt;&gt;0,ROUND(ROUND(H13,4)*ROUND(J13,4),2),""),"")</f>
        <v>82452</v>
      </c>
      <c r="L13" s="265">
        <f>orcamento!J12</f>
        <v>0.28899999999999998</v>
      </c>
      <c r="M13" s="265">
        <v>0.96120000000000005</v>
      </c>
      <c r="N13" s="258"/>
      <c r="O13" s="266"/>
      <c r="P13" s="267"/>
      <c r="Q13" s="266"/>
      <c r="R13" s="267"/>
    </row>
    <row r="14" spans="1:26" x14ac:dyDescent="0.25">
      <c r="A14" s="256">
        <v>1</v>
      </c>
      <c r="B14" s="257">
        <f>IF(AND(G14&lt;&gt;"",H14&gt;0,I14&lt;&gt;"",J14&lt;&gt;0,K14&lt;&gt;0),COUNT($B$11:B13)+1,"")</f>
        <v>3</v>
      </c>
      <c r="C14" s="258" t="str">
        <f>orcamento!A13</f>
        <v>1.3</v>
      </c>
      <c r="D14" s="259" t="str">
        <f>orcamento!C13</f>
        <v>COTACAO</v>
      </c>
      <c r="E14" s="260" t="str">
        <f>orcamento!B13</f>
        <v>TAB 01</v>
      </c>
      <c r="F14" s="261">
        <v>46056</v>
      </c>
      <c r="G14" s="262" t="str">
        <f>orcamento!D13</f>
        <v>DOCUMENTO DE RESPONSABILIDADE TÉCNICA</v>
      </c>
      <c r="H14" s="263">
        <f>orcamento!F13</f>
        <v>1</v>
      </c>
      <c r="I14" s="263" t="str">
        <f>orcamento!E13</f>
        <v>UN</v>
      </c>
      <c r="J14" s="263">
        <f>orcamento!K13</f>
        <v>368.13</v>
      </c>
      <c r="K14" s="264">
        <f t="shared" si="0"/>
        <v>368.13</v>
      </c>
      <c r="L14" s="265">
        <f>orcamento!J13</f>
        <v>0.28899999999999998</v>
      </c>
      <c r="M14" s="265">
        <v>0.96120000000000005</v>
      </c>
      <c r="N14" s="258"/>
      <c r="O14" s="266"/>
      <c r="P14" s="267"/>
      <c r="Q14" s="266"/>
      <c r="R14" s="267"/>
    </row>
    <row r="15" spans="1:26" ht="15.75" customHeight="1" x14ac:dyDescent="0.25">
      <c r="A15" s="256">
        <v>1</v>
      </c>
      <c r="B15" s="257">
        <f>IF(AND(G15&lt;&gt;"",H15&gt;0,I15&lt;&gt;"",J15&lt;&gt;0,K15&lt;&gt;0),COUNT($B$11:B14)+1,"")</f>
        <v>4</v>
      </c>
      <c r="C15" s="258" t="str">
        <f>orcamento!A14</f>
        <v>1.4</v>
      </c>
      <c r="D15" s="259" t="str">
        <f>orcamento!C14</f>
        <v>COMPOSICAO_PROPRIA</v>
      </c>
      <c r="E15" s="260" t="str">
        <f>orcamento!B14</f>
        <v>CCU 03</v>
      </c>
      <c r="F15" s="261">
        <v>46057</v>
      </c>
      <c r="G15" s="262" t="str">
        <f>orcamento!D14</f>
        <v>PLANO DE ATAQUE</v>
      </c>
      <c r="H15" s="263">
        <f>orcamento!F14</f>
        <v>1</v>
      </c>
      <c r="I15" s="263" t="str">
        <f>orcamento!E14</f>
        <v>UN</v>
      </c>
      <c r="J15" s="263">
        <f>orcamento!K14</f>
        <v>1163.43</v>
      </c>
      <c r="K15" s="264">
        <f t="shared" si="0"/>
        <v>1163.43</v>
      </c>
      <c r="L15" s="265">
        <f>orcamento!J14</f>
        <v>0.28899999999999998</v>
      </c>
      <c r="M15" s="265">
        <v>0.96120000000000005</v>
      </c>
      <c r="N15" s="258"/>
      <c r="O15" s="266"/>
      <c r="P15" s="267"/>
      <c r="Q15" s="266"/>
      <c r="R15" s="267"/>
    </row>
    <row r="16" spans="1:26" ht="15.75" customHeight="1" x14ac:dyDescent="0.25">
      <c r="A16" s="256">
        <v>1</v>
      </c>
      <c r="B16" s="257">
        <f>IF(AND(G16&lt;&gt;"",H16&gt;0,I16&lt;&gt;"",J16&lt;&gt;0,K16&lt;&gt;0),COUNT($B$11:B15)+1,"")</f>
        <v>5</v>
      </c>
      <c r="C16" s="258" t="str">
        <f>orcamento!A15</f>
        <v>1.5</v>
      </c>
      <c r="D16" s="259" t="str">
        <f>orcamento!C15</f>
        <v>COMPOSICAO_PROPRIA</v>
      </c>
      <c r="E16" s="260" t="str">
        <f>orcamento!B15</f>
        <v>CCU 04</v>
      </c>
      <c r="F16" s="261">
        <v>46058</v>
      </c>
      <c r="G16" s="262" t="str">
        <f>orcamento!D15</f>
        <v>PLANO DE GERENCIAMENTO DE RESÍDUOS NA CONSTRUÇÃO CIVIL - PGRCC</v>
      </c>
      <c r="H16" s="263">
        <f>orcamento!F15</f>
        <v>1</v>
      </c>
      <c r="I16" s="263" t="str">
        <f>orcamento!E15</f>
        <v>UN</v>
      </c>
      <c r="J16" s="263">
        <f>orcamento!K15</f>
        <v>1399.13</v>
      </c>
      <c r="K16" s="264">
        <f t="shared" si="0"/>
        <v>1399.13</v>
      </c>
      <c r="L16" s="265">
        <f>orcamento!J15</f>
        <v>0.28899999999999998</v>
      </c>
      <c r="M16" s="265">
        <v>0.96120000000000005</v>
      </c>
      <c r="N16" s="258"/>
      <c r="O16" s="266"/>
      <c r="P16" s="267"/>
      <c r="Q16" s="266"/>
      <c r="R16" s="267"/>
    </row>
    <row r="17" spans="1:18" ht="15.75" customHeight="1" x14ac:dyDescent="0.25">
      <c r="A17" s="256">
        <v>1</v>
      </c>
      <c r="B17" s="257">
        <f>IF(AND(G17&lt;&gt;"",H17&gt;0,I17&lt;&gt;"",J17&lt;&gt;0,K17&lt;&gt;0),COUNT($B$11:B16)+1,"")</f>
        <v>6</v>
      </c>
      <c r="C17" s="258" t="str">
        <f>orcamento!A16</f>
        <v>1.6</v>
      </c>
      <c r="D17" s="259" t="str">
        <f>orcamento!C16</f>
        <v>COMPOSICAO_PROPRIA</v>
      </c>
      <c r="E17" s="260" t="str">
        <f>orcamento!B16</f>
        <v>CCU 05</v>
      </c>
      <c r="F17" s="261">
        <v>46059</v>
      </c>
      <c r="G17" s="262" t="str">
        <f>orcamento!D16</f>
        <v>PROJETO DE SEGURANÇA NO TRABALHO</v>
      </c>
      <c r="H17" s="263">
        <f>orcamento!F16</f>
        <v>1</v>
      </c>
      <c r="I17" s="263" t="str">
        <f>orcamento!E16</f>
        <v>UN</v>
      </c>
      <c r="J17" s="263">
        <f>orcamento!K16</f>
        <v>1391.58</v>
      </c>
      <c r="K17" s="264">
        <f t="shared" si="0"/>
        <v>1391.58</v>
      </c>
      <c r="L17" s="265">
        <f>orcamento!J16</f>
        <v>0.28899999999999998</v>
      </c>
      <c r="M17" s="265">
        <v>0.96120000000000005</v>
      </c>
      <c r="N17" s="258"/>
      <c r="O17" s="266"/>
      <c r="P17" s="267"/>
      <c r="Q17" s="266"/>
      <c r="R17" s="267"/>
    </row>
    <row r="18" spans="1:18" ht="15.75" customHeight="1" x14ac:dyDescent="0.25">
      <c r="A18" s="256"/>
      <c r="B18" s="257"/>
      <c r="C18" s="258"/>
      <c r="D18" s="259"/>
      <c r="E18" s="260"/>
      <c r="F18" s="261"/>
      <c r="G18" s="262"/>
      <c r="H18" s="263"/>
      <c r="I18" s="263"/>
      <c r="J18" s="263"/>
      <c r="K18" s="264"/>
      <c r="L18" s="265"/>
      <c r="M18" s="265"/>
      <c r="N18" s="258"/>
      <c r="O18" s="266"/>
      <c r="P18" s="267"/>
      <c r="Q18" s="266"/>
      <c r="R18" s="267"/>
    </row>
    <row r="19" spans="1:18" ht="15.75" customHeight="1" x14ac:dyDescent="0.25">
      <c r="A19" s="256">
        <v>1</v>
      </c>
      <c r="B19" s="257">
        <f>IF(AND(G19&lt;&gt;"",H19&gt;0,I19&lt;&gt;"",J19&lt;&gt;0,K19&lt;&gt;0),COUNT($B$11:B18)+1,"")</f>
        <v>7</v>
      </c>
      <c r="C19" s="258" t="str">
        <f>orcamento!A18</f>
        <v>2.1</v>
      </c>
      <c r="D19" s="259" t="str">
        <f>orcamento!C18</f>
        <v>SINAPI</v>
      </c>
      <c r="E19" s="260">
        <f>orcamento!B18</f>
        <v>34498</v>
      </c>
      <c r="F19" s="261">
        <v>46061</v>
      </c>
      <c r="G19" s="262" t="str">
        <f>orcamento!D18</f>
        <v>CONE DE SINALIZACAO EM PVC FLEXIVEL, H = 70 / 76 CM (NBR 15071)</v>
      </c>
      <c r="H19" s="263">
        <f>orcamento!F18</f>
        <v>4</v>
      </c>
      <c r="I19" s="263" t="str">
        <f>orcamento!E18</f>
        <v>UN</v>
      </c>
      <c r="J19" s="263">
        <f>orcamento!K18</f>
        <v>171.18</v>
      </c>
      <c r="K19" s="264">
        <f t="shared" si="0"/>
        <v>684.72</v>
      </c>
      <c r="L19" s="265">
        <f>orcamento!J18</f>
        <v>0.28899999999999998</v>
      </c>
      <c r="M19" s="265">
        <v>0.96120000000000005</v>
      </c>
      <c r="N19" s="258"/>
      <c r="O19" s="266"/>
      <c r="P19" s="267"/>
      <c r="Q19" s="266"/>
      <c r="R19" s="267"/>
    </row>
    <row r="20" spans="1:18" ht="15.75" customHeight="1" x14ac:dyDescent="0.25">
      <c r="A20" s="256">
        <v>1</v>
      </c>
      <c r="B20" s="257">
        <f>IF(AND(G20&lt;&gt;"",H20&gt;0,I20&lt;&gt;"",J20&lt;&gt;0,K20&lt;&gt;0),COUNT($B$11:B19)+1,"")</f>
        <v>8</v>
      </c>
      <c r="C20" s="258" t="str">
        <f>orcamento!A19</f>
        <v>2.2</v>
      </c>
      <c r="D20" s="259" t="str">
        <f>orcamento!C19</f>
        <v>COMPOSICAO_PROPRIA</v>
      </c>
      <c r="E20" s="260" t="str">
        <f>orcamento!B19</f>
        <v>CCU 07</v>
      </c>
      <c r="F20" s="261">
        <v>46062</v>
      </c>
      <c r="G20" s="262" t="str">
        <f>orcamento!D19</f>
        <v>TELA TAPUME LARANJA - FORNECIMENTO E INSTALAÇÃO COM MADEIRA</v>
      </c>
      <c r="H20" s="263">
        <f>orcamento!F19</f>
        <v>50</v>
      </c>
      <c r="I20" s="263" t="str">
        <f>orcamento!E19</f>
        <v>M</v>
      </c>
      <c r="J20" s="263">
        <f>orcamento!K19</f>
        <v>22.729999999999997</v>
      </c>
      <c r="K20" s="264">
        <f t="shared" si="0"/>
        <v>1136.5</v>
      </c>
      <c r="L20" s="265">
        <f>orcamento!J19</f>
        <v>0.28899999999999998</v>
      </c>
      <c r="M20" s="265">
        <v>0.96120000000000005</v>
      </c>
      <c r="N20" s="258"/>
      <c r="O20" s="266"/>
      <c r="P20" s="267"/>
      <c r="Q20" s="266"/>
      <c r="R20" s="267"/>
    </row>
    <row r="21" spans="1:18" ht="15.75" customHeight="1" x14ac:dyDescent="0.25">
      <c r="A21" s="256">
        <v>1</v>
      </c>
      <c r="B21" s="257">
        <f>IF(AND(G21&lt;&gt;"",H21&gt;0,I21&lt;&gt;"",J21&lt;&gt;0,K21&lt;&gt;0),COUNT($B$11:B20)+1,"")</f>
        <v>9</v>
      </c>
      <c r="C21" s="258" t="str">
        <f>orcamento!A20</f>
        <v>2.3</v>
      </c>
      <c r="D21" s="259" t="str">
        <f>orcamento!C20</f>
        <v>COMPOSICAO_PROPRIA</v>
      </c>
      <c r="E21" s="260" t="str">
        <f>orcamento!B20</f>
        <v>CCU 08</v>
      </c>
      <c r="F21" s="261">
        <v>46063</v>
      </c>
      <c r="G21" s="262" t="str">
        <f>orcamento!D20</f>
        <v>CARGA E TRANSPORTE DE CONTAINER</v>
      </c>
      <c r="H21" s="263">
        <f>orcamento!F20</f>
        <v>2</v>
      </c>
      <c r="I21" s="263" t="str">
        <f>orcamento!E20</f>
        <v>UN</v>
      </c>
      <c r="J21" s="263">
        <f>orcamento!K20</f>
        <v>787.17000000000007</v>
      </c>
      <c r="K21" s="264">
        <f t="shared" si="0"/>
        <v>1574.34</v>
      </c>
      <c r="L21" s="265">
        <f>orcamento!J20</f>
        <v>0.28899999999999998</v>
      </c>
      <c r="M21" s="265">
        <v>0.96120000000000005</v>
      </c>
      <c r="N21" s="258"/>
      <c r="O21" s="266"/>
      <c r="P21" s="267"/>
      <c r="Q21" s="266"/>
      <c r="R21" s="267"/>
    </row>
    <row r="22" spans="1:18" ht="15.75" customHeight="1" x14ac:dyDescent="0.25">
      <c r="A22" s="256">
        <v>1</v>
      </c>
      <c r="B22" s="257">
        <f>IF(AND(G22&lt;&gt;"",H22&gt;0,I22&lt;&gt;"",J22&lt;&gt;0,K22&lt;&gt;0),COUNT($B$11:B21)+1,"")</f>
        <v>10</v>
      </c>
      <c r="C22" s="258" t="str">
        <f>orcamento!A21</f>
        <v>2.4</v>
      </c>
      <c r="D22" s="259" t="str">
        <f>orcamento!C21</f>
        <v>SINAPI</v>
      </c>
      <c r="E22" s="260">
        <f>orcamento!B21</f>
        <v>10775</v>
      </c>
      <c r="F22" s="261">
        <v>46064</v>
      </c>
      <c r="G22" s="262" t="str">
        <f>orcamento!D21</f>
        <v>LOCACAO DE CONTAINER 2,30 X 6,00 M, ALT. 2,50 M, COM 1 SANITARIO, PARA ESCRITORIO, COMPLETO, SEM DIVISORIAS INTERNAS (NAO INCLUI MOBILIZACAO/DESMOBILIZACAO)</v>
      </c>
      <c r="H22" s="263">
        <f>orcamento!F21</f>
        <v>8</v>
      </c>
      <c r="I22" s="263" t="str">
        <f>orcamento!E21</f>
        <v>MES</v>
      </c>
      <c r="J22" s="263">
        <f>orcamento!K21</f>
        <v>1330.34</v>
      </c>
      <c r="K22" s="264">
        <f t="shared" si="0"/>
        <v>10642.72</v>
      </c>
      <c r="L22" s="265">
        <f>orcamento!J21</f>
        <v>0.2094</v>
      </c>
      <c r="M22" s="265">
        <v>0.96120000000000005</v>
      </c>
      <c r="N22" s="258"/>
      <c r="O22" s="266"/>
      <c r="P22" s="267"/>
      <c r="Q22" s="266"/>
      <c r="R22" s="267"/>
    </row>
    <row r="23" spans="1:18" ht="15.75" customHeight="1" x14ac:dyDescent="0.25">
      <c r="A23" s="256">
        <v>1</v>
      </c>
      <c r="B23" s="257">
        <f>IF(AND(G23&lt;&gt;"",H23&gt;0,I23&lt;&gt;"",J23&lt;&gt;0,K23&lt;&gt;0),COUNT($B$11:B22)+1,"")</f>
        <v>11</v>
      </c>
      <c r="C23" s="258" t="str">
        <f>orcamento!A22</f>
        <v>2.5</v>
      </c>
      <c r="D23" s="259" t="str">
        <f>orcamento!C22</f>
        <v>SINAPI</v>
      </c>
      <c r="E23" s="260">
        <f>orcamento!B22</f>
        <v>10779</v>
      </c>
      <c r="F23" s="261">
        <v>46065</v>
      </c>
      <c r="G23" s="262" t="str">
        <f>orcamento!D22</f>
        <v>LOCACAO DE CONTAINER 2,30 X 4,30 M, ALT. 2,50 M, P/ SANITARIO, C/ 5 BACIAS, 1 LAVATORIO E 4 MICTORIOS (NAO INCLUI MOBILIZACAO/DESMOBILIZACAO)</v>
      </c>
      <c r="H23" s="263">
        <f>orcamento!F22</f>
        <v>8</v>
      </c>
      <c r="I23" s="263" t="str">
        <f>orcamento!E22</f>
        <v>MES</v>
      </c>
      <c r="J23" s="263">
        <f>orcamento!K22</f>
        <v>1662.93</v>
      </c>
      <c r="K23" s="264">
        <f t="shared" si="0"/>
        <v>13303.44</v>
      </c>
      <c r="L23" s="265">
        <f>orcamento!J22</f>
        <v>0.2094</v>
      </c>
      <c r="M23" s="265">
        <v>0.96120000000000005</v>
      </c>
      <c r="N23" s="258"/>
      <c r="O23" s="266"/>
      <c r="P23" s="267"/>
      <c r="Q23" s="266"/>
      <c r="R23" s="267"/>
    </row>
    <row r="24" spans="1:18" ht="15.75" customHeight="1" x14ac:dyDescent="0.25">
      <c r="A24" s="256">
        <v>1</v>
      </c>
      <c r="B24" s="257">
        <f>IF(AND(G24&lt;&gt;"",H24&gt;0,I24&lt;&gt;"",J24&lt;&gt;0,K24&lt;&gt;0),COUNT($B$11:B23)+1,"")</f>
        <v>12</v>
      </c>
      <c r="C24" s="258" t="str">
        <f>orcamento!A23</f>
        <v>2.6</v>
      </c>
      <c r="D24" s="259" t="str">
        <f>orcamento!C23</f>
        <v>COMPOSICAO_PROPRIA</v>
      </c>
      <c r="E24" s="260" t="str">
        <f>orcamento!B23</f>
        <v>CCU 06</v>
      </c>
      <c r="F24" s="261">
        <v>46066</v>
      </c>
      <c r="G24" s="262" t="str">
        <f>orcamento!D23</f>
        <v xml:space="preserve">PLACA DE OBRA EM CHAPA GALVANIZADA *N. 22*, ADESIVADA, INCLUSO MADEIRAMENTO E INSTALAÇÃO </v>
      </c>
      <c r="H24" s="263">
        <f>orcamento!F23</f>
        <v>6</v>
      </c>
      <c r="I24" s="263" t="str">
        <f>orcamento!E23</f>
        <v>M2</v>
      </c>
      <c r="J24" s="263">
        <f>orcamento!K23</f>
        <v>664.68999999999994</v>
      </c>
      <c r="K24" s="264">
        <f t="shared" si="0"/>
        <v>3988.14</v>
      </c>
      <c r="L24" s="265">
        <f>orcamento!J23</f>
        <v>0.28899999999999998</v>
      </c>
      <c r="M24" s="265">
        <v>0.96120000000000005</v>
      </c>
      <c r="N24" s="258"/>
      <c r="O24" s="266"/>
      <c r="P24" s="267"/>
      <c r="Q24" s="266"/>
      <c r="R24" s="267"/>
    </row>
    <row r="25" spans="1:18" ht="15.75" customHeight="1" x14ac:dyDescent="0.25">
      <c r="A25" s="256">
        <v>1</v>
      </c>
      <c r="B25" s="257">
        <f>IF(AND(G25&lt;&gt;"",H25&gt;0,I25&lt;&gt;"",J25&lt;&gt;0,K25&lt;&gt;0),COUNT($B$11:B24)+1,"")</f>
        <v>13</v>
      </c>
      <c r="C25" s="258" t="str">
        <f>orcamento!A24</f>
        <v>2.7</v>
      </c>
      <c r="D25" s="259" t="str">
        <f>orcamento!C24</f>
        <v>SINAPI</v>
      </c>
      <c r="E25" s="260">
        <f>orcamento!B24</f>
        <v>98458</v>
      </c>
      <c r="F25" s="261">
        <v>46067</v>
      </c>
      <c r="G25" s="262" t="str">
        <f>orcamento!D24</f>
        <v>TAPUME COM COMPENSADO DE MADEIRA. AF_03/2024</v>
      </c>
      <c r="H25" s="263">
        <f>orcamento!F24</f>
        <v>213.4</v>
      </c>
      <c r="I25" s="263" t="str">
        <f>orcamento!E24</f>
        <v>M2</v>
      </c>
      <c r="J25" s="263">
        <f>orcamento!K24</f>
        <v>129.16999999999999</v>
      </c>
      <c r="K25" s="264">
        <f t="shared" si="0"/>
        <v>27564.880000000001</v>
      </c>
      <c r="L25" s="265">
        <f>orcamento!J24</f>
        <v>0.28899999999999998</v>
      </c>
      <c r="M25" s="265">
        <v>0.96120000000000005</v>
      </c>
      <c r="N25" s="258"/>
      <c r="O25" s="266"/>
      <c r="P25" s="267"/>
      <c r="Q25" s="266"/>
      <c r="R25" s="267"/>
    </row>
    <row r="26" spans="1:18" ht="15.75" customHeight="1" x14ac:dyDescent="0.25">
      <c r="A26" s="256">
        <v>1</v>
      </c>
      <c r="B26" s="257">
        <f>IF(AND(G26&lt;&gt;"",H26&gt;0,I26&lt;&gt;"",J26&lt;&gt;0,K26&lt;&gt;0),COUNT($B$11:B25)+1,"")</f>
        <v>14</v>
      </c>
      <c r="C26" s="258" t="str">
        <f>orcamento!A25</f>
        <v>2.8</v>
      </c>
      <c r="D26" s="259" t="str">
        <f>orcamento!C25</f>
        <v>SINAPI</v>
      </c>
      <c r="E26" s="260">
        <f>orcamento!B25</f>
        <v>94649</v>
      </c>
      <c r="F26" s="261">
        <v>46068</v>
      </c>
      <c r="G26" s="262" t="str">
        <f>orcamento!D25</f>
        <v>TUBO, PVC, SOLDÁVEL, DE 32MM, INSTALADO EM RESERVAÇÃO PREDIAL DE ÁGUA - FORNECIMENTO E INSTALAÇÃO. AF_04/2024</v>
      </c>
      <c r="H26" s="263">
        <f>orcamento!F25</f>
        <v>25</v>
      </c>
      <c r="I26" s="263" t="str">
        <f>orcamento!E25</f>
        <v>M</v>
      </c>
      <c r="J26" s="263">
        <f>orcamento!K25</f>
        <v>18.939999999999998</v>
      </c>
      <c r="K26" s="264">
        <f t="shared" si="0"/>
        <v>473.5</v>
      </c>
      <c r="L26" s="265">
        <f>orcamento!J25</f>
        <v>0.28899999999999998</v>
      </c>
      <c r="M26" s="265">
        <v>0.96120000000000005</v>
      </c>
      <c r="N26" s="258"/>
      <c r="O26" s="266"/>
      <c r="P26" s="267"/>
      <c r="Q26" s="266"/>
      <c r="R26" s="267"/>
    </row>
    <row r="27" spans="1:18" ht="15.75" customHeight="1" x14ac:dyDescent="0.25">
      <c r="A27" s="256">
        <v>1</v>
      </c>
      <c r="B27" s="257">
        <f>IF(AND(G27&lt;&gt;"",H27&gt;0,I27&lt;&gt;"",J27&lt;&gt;0,K27&lt;&gt;0),COUNT($B$11:B26)+1,"")</f>
        <v>15</v>
      </c>
      <c r="C27" s="258" t="str">
        <f>orcamento!A26</f>
        <v>2.9</v>
      </c>
      <c r="D27" s="259" t="str">
        <f>orcamento!C26</f>
        <v>SINAPI</v>
      </c>
      <c r="E27" s="260">
        <f>orcamento!B26</f>
        <v>103038</v>
      </c>
      <c r="F27" s="261">
        <v>46069</v>
      </c>
      <c r="G27" s="262" t="str">
        <f>orcamento!D26</f>
        <v>REGISTRO DE ESFERA, PVC, ROSCÁVEL, COM VOLANTE, 1 1/4" - FORNECIMENTO E INSTALAÇÃO. AF_08/2021</v>
      </c>
      <c r="H27" s="263">
        <f>orcamento!F26</f>
        <v>1</v>
      </c>
      <c r="I27" s="263" t="str">
        <f>orcamento!E26</f>
        <v>UN</v>
      </c>
      <c r="J27" s="263">
        <f>orcamento!K26</f>
        <v>132.14000000000001</v>
      </c>
      <c r="K27" s="264">
        <f t="shared" si="0"/>
        <v>132.13999999999999</v>
      </c>
      <c r="L27" s="265">
        <f>orcamento!J26</f>
        <v>0.28899999999999998</v>
      </c>
      <c r="M27" s="265">
        <v>0.96120000000000005</v>
      </c>
      <c r="N27" s="258"/>
      <c r="O27" s="266"/>
      <c r="P27" s="267"/>
      <c r="Q27" s="266"/>
      <c r="R27" s="267"/>
    </row>
    <row r="28" spans="1:18" ht="15.75" customHeight="1" x14ac:dyDescent="0.25">
      <c r="A28" s="256">
        <v>1</v>
      </c>
      <c r="B28" s="257">
        <f>IF(AND(G28&lt;&gt;"",H28&gt;0,I28&lt;&gt;"",J28&lt;&gt;0,K28&lt;&gt;0),COUNT($B$11:B27)+1,"")</f>
        <v>16</v>
      </c>
      <c r="C28" s="258" t="str">
        <f>orcamento!A27</f>
        <v>2.10</v>
      </c>
      <c r="D28" s="259" t="str">
        <f>orcamento!C27</f>
        <v>SINAPI</v>
      </c>
      <c r="E28" s="260">
        <f>orcamento!B27</f>
        <v>94674</v>
      </c>
      <c r="F28" s="261">
        <v>46070</v>
      </c>
      <c r="G28" s="262" t="str">
        <f>orcamento!D27</f>
        <v>JOELHO 90 GRAUS, PVC, SOLDÁVEL, DN 32 MM INSTALADO EM RESERVAÇÃO PREDIAL DE ÁGUA - FORNECIMENTO E INSTALAÇÃO. AF_04/2024</v>
      </c>
      <c r="H28" s="263">
        <f>orcamento!F27</f>
        <v>10</v>
      </c>
      <c r="I28" s="263" t="str">
        <f>orcamento!E27</f>
        <v>UN</v>
      </c>
      <c r="J28" s="263">
        <f>orcamento!K27</f>
        <v>11.209999999999999</v>
      </c>
      <c r="K28" s="264">
        <f t="shared" si="0"/>
        <v>112.1</v>
      </c>
      <c r="L28" s="265">
        <f>orcamento!J27</f>
        <v>0.28899999999999998</v>
      </c>
      <c r="M28" s="265">
        <v>0.96120000000000005</v>
      </c>
      <c r="N28" s="258"/>
      <c r="O28" s="266"/>
      <c r="P28" s="267"/>
      <c r="Q28" s="266"/>
      <c r="R28" s="267"/>
    </row>
    <row r="29" spans="1:18" ht="15.75" customHeight="1" x14ac:dyDescent="0.25">
      <c r="A29" s="256">
        <v>1</v>
      </c>
      <c r="B29" s="257">
        <f>IF(AND(G29&lt;&gt;"",H29&gt;0,I29&lt;&gt;"",J29&lt;&gt;0,K29&lt;&gt;0),COUNT($B$11:B28)+1,"")</f>
        <v>17</v>
      </c>
      <c r="C29" s="258" t="str">
        <f>orcamento!A28</f>
        <v>2.11</v>
      </c>
      <c r="D29" s="259" t="str">
        <f>orcamento!C28</f>
        <v>SINAPI</v>
      </c>
      <c r="E29" s="260">
        <f>orcamento!B28</f>
        <v>86913</v>
      </c>
      <c r="F29" s="261">
        <v>46071</v>
      </c>
      <c r="G29" s="262" t="str">
        <f>orcamento!D28</f>
        <v>TORNEIRA CROMADA 1/2" OU 3/4" PARA TANQUE, PADRÃO POPULAR - FORNECIMENTO E INSTALAÇÃO. AF_01/2020</v>
      </c>
      <c r="H29" s="263">
        <f>orcamento!F28</f>
        <v>1</v>
      </c>
      <c r="I29" s="263" t="str">
        <f>orcamento!E28</f>
        <v>UN</v>
      </c>
      <c r="J29" s="263">
        <f>orcamento!K28</f>
        <v>120.86000000000001</v>
      </c>
      <c r="K29" s="264">
        <f t="shared" si="0"/>
        <v>120.86</v>
      </c>
      <c r="L29" s="265">
        <f>orcamento!J28</f>
        <v>0.28899999999999998</v>
      </c>
      <c r="M29" s="265">
        <v>0.96120000000000005</v>
      </c>
      <c r="N29" s="258"/>
      <c r="O29" s="266"/>
      <c r="P29" s="267"/>
      <c r="Q29" s="266"/>
      <c r="R29" s="267"/>
    </row>
    <row r="30" spans="1:18" ht="15.75" customHeight="1" x14ac:dyDescent="0.25">
      <c r="A30" s="256">
        <v>1</v>
      </c>
      <c r="B30" s="257">
        <f>IF(AND(G30&lt;&gt;"",H30&gt;0,I30&lt;&gt;"",J30&lt;&gt;0,K30&lt;&gt;0),COUNT($B$11:B29)+1,"")</f>
        <v>18</v>
      </c>
      <c r="C30" s="258" t="str">
        <f>orcamento!A29</f>
        <v>2.12</v>
      </c>
      <c r="D30" s="259" t="str">
        <f>orcamento!C29</f>
        <v>SINAPI</v>
      </c>
      <c r="E30" s="260">
        <f>orcamento!B29</f>
        <v>89714</v>
      </c>
      <c r="F30" s="261">
        <v>46072</v>
      </c>
      <c r="G30" s="262" t="str">
        <f>orcamento!D29</f>
        <v>TUBO PVC, SERIE NORMAL, ESGOTO PREDIAL, DN 100 MM, FORNECIDO E INSTALADO EM RAMAL DE DESCARGA OU RAMAL DE ESGOTO SANITÁRIO. AF_08/2022</v>
      </c>
      <c r="H30" s="263">
        <f>orcamento!F29</f>
        <v>25</v>
      </c>
      <c r="I30" s="263" t="str">
        <f>orcamento!E29</f>
        <v>M</v>
      </c>
      <c r="J30" s="263">
        <f>orcamento!K29</f>
        <v>54.019999999999996</v>
      </c>
      <c r="K30" s="264">
        <f t="shared" si="0"/>
        <v>1350.5</v>
      </c>
      <c r="L30" s="265">
        <f>orcamento!J29</f>
        <v>0.28899999999999998</v>
      </c>
      <c r="M30" s="265">
        <v>0.96120000000000005</v>
      </c>
      <c r="N30" s="258"/>
      <c r="O30" s="266"/>
      <c r="P30" s="267"/>
      <c r="Q30" s="266"/>
      <c r="R30" s="267"/>
    </row>
    <row r="31" spans="1:18" ht="15.75" customHeight="1" x14ac:dyDescent="0.25">
      <c r="A31" s="256">
        <v>1</v>
      </c>
      <c r="B31" s="257">
        <f>IF(AND(G31&lt;&gt;"",H31&gt;0,I31&lt;&gt;"",J31&lt;&gt;0,K31&lt;&gt;0),COUNT($B$11:B30)+1,"")</f>
        <v>19</v>
      </c>
      <c r="C31" s="258" t="str">
        <f>orcamento!A30</f>
        <v>2.13</v>
      </c>
      <c r="D31" s="259" t="str">
        <f>orcamento!C30</f>
        <v>SINAPI</v>
      </c>
      <c r="E31" s="260">
        <f>orcamento!B30</f>
        <v>89778</v>
      </c>
      <c r="F31" s="261">
        <v>46073</v>
      </c>
      <c r="G31" s="262" t="str">
        <f>orcamento!D30</f>
        <v>LUVA SIMPLES, PVC, SERIE NORMAL, ESGOTO PREDIAL, DN 100 MM, JUNTA ELÁSTICA, FORNECIDO E INSTALADO EM RAMAL DE DESCARGA OU RAMAL DE ESGOTO SANITÁRIO. AF_08/2022</v>
      </c>
      <c r="H31" s="263">
        <f>orcamento!F30</f>
        <v>3</v>
      </c>
      <c r="I31" s="263" t="str">
        <f>orcamento!E30</f>
        <v>UN</v>
      </c>
      <c r="J31" s="263">
        <f>orcamento!K30</f>
        <v>26.24</v>
      </c>
      <c r="K31" s="264">
        <f t="shared" si="0"/>
        <v>78.72</v>
      </c>
      <c r="L31" s="265">
        <f>orcamento!J30</f>
        <v>0.28899999999999998</v>
      </c>
      <c r="M31" s="265">
        <v>0.96120000000000005</v>
      </c>
      <c r="N31" s="258"/>
      <c r="O31" s="266"/>
      <c r="P31" s="267"/>
      <c r="Q31" s="266"/>
      <c r="R31" s="267"/>
    </row>
    <row r="32" spans="1:18" ht="15.75" customHeight="1" x14ac:dyDescent="0.25">
      <c r="A32" s="256">
        <v>1</v>
      </c>
      <c r="B32" s="257">
        <f>IF(AND(G32&lt;&gt;"",H32&gt;0,I32&lt;&gt;"",J32&lt;&gt;0,K32&lt;&gt;0),COUNT($B$11:B31)+1,"")</f>
        <v>20</v>
      </c>
      <c r="C32" s="258" t="str">
        <f>orcamento!A31</f>
        <v>2.14</v>
      </c>
      <c r="D32" s="259" t="str">
        <f>orcamento!C31</f>
        <v>SINAPI</v>
      </c>
      <c r="E32" s="260">
        <f>orcamento!B31</f>
        <v>89746</v>
      </c>
      <c r="F32" s="261">
        <v>46074</v>
      </c>
      <c r="G32" s="262" t="str">
        <f>orcamento!D31</f>
        <v>JOELHO 45 GRAUS, PVC, SERIE NORMAL, ESGOTO PREDIAL, DN 100 MM, JUNTA ELÁSTICA, FORNECIDO E INSTALADO EM RAMAL DE DESCARGA OU RAMAL DE ESGOTO SANITÁRIO. AF_08/2022</v>
      </c>
      <c r="H32" s="263">
        <f>orcamento!F31</f>
        <v>5</v>
      </c>
      <c r="I32" s="263" t="str">
        <f>orcamento!E31</f>
        <v>UN</v>
      </c>
      <c r="J32" s="263">
        <f>orcamento!K31</f>
        <v>39.97</v>
      </c>
      <c r="K32" s="264">
        <f t="shared" si="0"/>
        <v>199.85</v>
      </c>
      <c r="L32" s="265">
        <f>orcamento!J31</f>
        <v>0.28899999999999998</v>
      </c>
      <c r="M32" s="265">
        <v>0.96120000000000005</v>
      </c>
      <c r="N32" s="258"/>
      <c r="O32" s="266"/>
      <c r="P32" s="267"/>
      <c r="Q32" s="266"/>
      <c r="R32" s="267"/>
    </row>
    <row r="33" spans="1:18" ht="15.75" customHeight="1" x14ac:dyDescent="0.25">
      <c r="A33" s="256">
        <v>1</v>
      </c>
      <c r="B33" s="257">
        <f>IF(AND(G33&lt;&gt;"",H33&gt;0,I33&lt;&gt;"",J33&lt;&gt;0,K33&lt;&gt;0),COUNT($B$11:B32)+1,"")</f>
        <v>21</v>
      </c>
      <c r="C33" s="258" t="str">
        <f>orcamento!A32</f>
        <v>2.15</v>
      </c>
      <c r="D33" s="259" t="str">
        <f>orcamento!C32</f>
        <v>SINAPI</v>
      </c>
      <c r="E33" s="260">
        <f>orcamento!B32</f>
        <v>89711</v>
      </c>
      <c r="F33" s="261">
        <v>46075</v>
      </c>
      <c r="G33" s="262" t="str">
        <f>orcamento!D32</f>
        <v>TUBO PVC, SERIE NORMAL, ESGOTO PREDIAL, DN 40 MM, FORNECIDO E INSTALADO EM RAMAL DE DESCARGA OU RAMAL DE ESGOTO SANITÁRIO. AF_08/2022</v>
      </c>
      <c r="H33" s="263">
        <f>orcamento!F32</f>
        <v>5</v>
      </c>
      <c r="I33" s="263" t="str">
        <f>orcamento!E32</f>
        <v>M</v>
      </c>
      <c r="J33" s="263">
        <f>orcamento!K32</f>
        <v>30.21</v>
      </c>
      <c r="K33" s="264">
        <f t="shared" si="0"/>
        <v>151.05000000000001</v>
      </c>
      <c r="L33" s="265">
        <f>orcamento!J32</f>
        <v>0.28899999999999998</v>
      </c>
      <c r="M33" s="265">
        <v>0.96120000000000005</v>
      </c>
      <c r="N33" s="258"/>
      <c r="O33" s="266"/>
      <c r="P33" s="267"/>
      <c r="Q33" s="266"/>
      <c r="R33" s="267"/>
    </row>
    <row r="34" spans="1:18" ht="15.75" customHeight="1" x14ac:dyDescent="0.25">
      <c r="A34" s="256">
        <v>1</v>
      </c>
      <c r="B34" s="257">
        <f>IF(AND(G34&lt;&gt;"",H34&gt;0,I34&lt;&gt;"",J34&lt;&gt;0,K34&lt;&gt;0),COUNT($B$11:B33)+1,"")</f>
        <v>22</v>
      </c>
      <c r="C34" s="258" t="str">
        <f>orcamento!A33</f>
        <v>2.16</v>
      </c>
      <c r="D34" s="259" t="str">
        <f>orcamento!C33</f>
        <v>SINAPI</v>
      </c>
      <c r="E34" s="260">
        <f>orcamento!B33</f>
        <v>89726</v>
      </c>
      <c r="F34" s="261">
        <v>46076</v>
      </c>
      <c r="G34" s="262" t="str">
        <f>orcamento!D33</f>
        <v>JOELHO 45 GRAUS, PVC, SERIE NORMAL, ESGOTO PREDIAL, DN 40 MM, JUNTA SOLDÁVEL, FORNECIDO E INSTALADO EM RAMAL DE DESCARGA OU RAMAL DE ESGOTO SANITÁRIO. AF_08/2022</v>
      </c>
      <c r="H34" s="263">
        <f>orcamento!F33</f>
        <v>5</v>
      </c>
      <c r="I34" s="263" t="str">
        <f>orcamento!E33</f>
        <v>UN</v>
      </c>
      <c r="J34" s="263">
        <f>orcamento!K33</f>
        <v>15.02</v>
      </c>
      <c r="K34" s="264">
        <f t="shared" si="0"/>
        <v>75.099999999999994</v>
      </c>
      <c r="L34" s="265">
        <f>orcamento!J33</f>
        <v>0.28899999999999998</v>
      </c>
      <c r="M34" s="265">
        <v>0.96120000000000005</v>
      </c>
      <c r="N34" s="258"/>
      <c r="O34" s="266"/>
      <c r="P34" s="267"/>
      <c r="Q34" s="266"/>
      <c r="R34" s="267"/>
    </row>
    <row r="35" spans="1:18" x14ac:dyDescent="0.25">
      <c r="A35" s="256">
        <v>1</v>
      </c>
      <c r="B35" s="257">
        <f>IF(AND(G35&lt;&gt;"",H35&gt;0,I35&lt;&gt;"",J35&lt;&gt;0,K35&lt;&gt;0),COUNT($B$11:B34)+1,"")</f>
        <v>23</v>
      </c>
      <c r="C35" s="258" t="str">
        <f>orcamento!A34</f>
        <v>2.17</v>
      </c>
      <c r="D35" s="259" t="str">
        <f>orcamento!C34</f>
        <v>SINAPI</v>
      </c>
      <c r="E35" s="260">
        <f>orcamento!B34</f>
        <v>93671</v>
      </c>
      <c r="F35" s="261">
        <v>46077</v>
      </c>
      <c r="G35" s="262" t="str">
        <f>orcamento!D34</f>
        <v>DISJUNTOR TRIPOLAR TIPO DIN, CORRENTE NOMINAL DE 32A - FORNECIMENTO E INSTALAÇÃO. AF_07/2025</v>
      </c>
      <c r="H35" s="263">
        <f>orcamento!F34</f>
        <v>2</v>
      </c>
      <c r="I35" s="263" t="str">
        <f>orcamento!E34</f>
        <v>UN</v>
      </c>
      <c r="J35" s="263">
        <f>orcamento!K34</f>
        <v>103.14999999999999</v>
      </c>
      <c r="K35" s="264">
        <f t="shared" si="0"/>
        <v>206.3</v>
      </c>
      <c r="L35" s="265">
        <f>orcamento!J34</f>
        <v>0.28899999999999998</v>
      </c>
      <c r="M35" s="265">
        <v>0.96120000000000005</v>
      </c>
    </row>
    <row r="36" spans="1:18" x14ac:dyDescent="0.25">
      <c r="A36" s="256">
        <v>1</v>
      </c>
      <c r="B36" s="257">
        <f>IF(AND(G36&lt;&gt;"",H36&gt;0,I36&lt;&gt;"",J36&lt;&gt;0,K36&lt;&gt;0),COUNT($B$11:B35)+1,"")</f>
        <v>24</v>
      </c>
      <c r="C36" s="258" t="str">
        <f>orcamento!A35</f>
        <v>2.18</v>
      </c>
      <c r="D36" s="259" t="str">
        <f>orcamento!C35</f>
        <v>SINAPI</v>
      </c>
      <c r="E36" s="260">
        <f>orcamento!B35</f>
        <v>91931</v>
      </c>
      <c r="F36" s="261">
        <v>46078</v>
      </c>
      <c r="G36" s="262" t="str">
        <f>orcamento!D35</f>
        <v>CABO DE COBRE FLEXÍVEL ISOLADO, 6 MM², ANTI-CHAMA 0,6/1,0 KV, PARA CIRCUITOS TERMINAIS - FORNECIMENTO E INSTALAÇÃO. AF_03/2023</v>
      </c>
      <c r="H36" s="263">
        <f>orcamento!F35</f>
        <v>60</v>
      </c>
      <c r="I36" s="263" t="str">
        <f>orcamento!E35</f>
        <v>M</v>
      </c>
      <c r="J36" s="263">
        <f>orcamento!K35</f>
        <v>13.59</v>
      </c>
      <c r="K36" s="264">
        <f t="shared" si="0"/>
        <v>815.4</v>
      </c>
      <c r="L36" s="265">
        <f>orcamento!J35</f>
        <v>0.28899999999999998</v>
      </c>
      <c r="M36" s="265">
        <v>0.96120000000000005</v>
      </c>
    </row>
    <row r="37" spans="1:18" x14ac:dyDescent="0.25">
      <c r="A37" s="256">
        <v>1</v>
      </c>
      <c r="B37" s="257">
        <f>IF(AND(G37&lt;&gt;"",H37&gt;0,I37&lt;&gt;"",J37&lt;&gt;0,K37&lt;&gt;0),COUNT($B$11:B36)+1,"")</f>
        <v>25</v>
      </c>
      <c r="C37" s="258" t="str">
        <f>orcamento!A36</f>
        <v>2.19</v>
      </c>
      <c r="D37" s="259" t="str">
        <f>orcamento!C36</f>
        <v>COMPOSICAO_PROPRIA</v>
      </c>
      <c r="E37" s="260" t="str">
        <f>orcamento!B36</f>
        <v>CCU 09</v>
      </c>
      <c r="F37" s="261">
        <v>46079</v>
      </c>
      <c r="G37" s="262" t="str">
        <f>orcamento!D36</f>
        <v>RESERVATÓRIO EM POLIESTER REFORCADO COM FIBRA DE VIDRO, 1.500 LITROS</v>
      </c>
      <c r="H37" s="263">
        <f>orcamento!F36</f>
        <v>1</v>
      </c>
      <c r="I37" s="263" t="str">
        <f>orcamento!E36</f>
        <v>UN</v>
      </c>
      <c r="J37" s="263">
        <f>orcamento!K36</f>
        <v>1388.94</v>
      </c>
      <c r="K37" s="264">
        <f t="shared" si="0"/>
        <v>1388.94</v>
      </c>
      <c r="L37" s="265">
        <f>orcamento!J36</f>
        <v>0.28899999999999998</v>
      </c>
      <c r="M37" s="265">
        <v>0.96120000000000005</v>
      </c>
    </row>
    <row r="38" spans="1:18" x14ac:dyDescent="0.25">
      <c r="A38" s="256">
        <v>1</v>
      </c>
      <c r="B38" s="257">
        <f>IF(AND(G38&lt;&gt;"",H38&gt;0,I38&lt;&gt;"",J38&lt;&gt;0,K38&lt;&gt;0),COUNT($B$11:B37)+1,"")</f>
        <v>26</v>
      </c>
      <c r="C38" s="258" t="str">
        <f>orcamento!A37</f>
        <v>2.20</v>
      </c>
      <c r="D38" s="259" t="str">
        <f>orcamento!C37</f>
        <v>SINAPI</v>
      </c>
      <c r="E38" s="260">
        <f>orcamento!B37</f>
        <v>37460</v>
      </c>
      <c r="F38" s="261">
        <v>46080</v>
      </c>
      <c r="G38" s="262" t="str">
        <f>orcamento!D37</f>
        <v>MANGUEIRA CRISTAL TRANCADA, PVC COM REFORCO, PRESSAO DE TRABALHO (PT) 250 LBS/POL2, DE 1" X *3,1* MM</v>
      </c>
      <c r="H38" s="263">
        <f>orcamento!F37</f>
        <v>30</v>
      </c>
      <c r="I38" s="263" t="str">
        <f>orcamento!E37</f>
        <v>M</v>
      </c>
      <c r="J38" s="263">
        <f>orcamento!K37</f>
        <v>28.630000000000003</v>
      </c>
      <c r="K38" s="264">
        <f t="shared" si="0"/>
        <v>858.9</v>
      </c>
      <c r="L38" s="265">
        <f>orcamento!J37</f>
        <v>0.28899999999999998</v>
      </c>
      <c r="M38" s="265">
        <v>0.96120000000000005</v>
      </c>
    </row>
    <row r="39" spans="1:18" x14ac:dyDescent="0.25">
      <c r="A39" s="256">
        <v>1</v>
      </c>
      <c r="B39" s="257">
        <f>IF(AND(G39&lt;&gt;"",H39&gt;0,I39&lt;&gt;"",J39&lt;&gt;0,K39&lt;&gt;0),COUNT($B$11:B38)+1,"")</f>
        <v>27</v>
      </c>
      <c r="C39" s="258" t="str">
        <f>orcamento!A38</f>
        <v>2.21</v>
      </c>
      <c r="D39" s="259" t="str">
        <f>orcamento!C38</f>
        <v>SINAPI</v>
      </c>
      <c r="E39" s="260">
        <f>orcamento!B38</f>
        <v>93358</v>
      </c>
      <c r="F39" s="261">
        <v>46081</v>
      </c>
      <c r="G39" s="262" t="str">
        <f>orcamento!D38</f>
        <v>ESCAVAÇÃO MANUAL DE VALA. AF_09/2024</v>
      </c>
      <c r="H39" s="263">
        <f>orcamento!F38</f>
        <v>3</v>
      </c>
      <c r="I39" s="263" t="str">
        <f>orcamento!E38</f>
        <v>M3</v>
      </c>
      <c r="J39" s="263">
        <f>orcamento!K38</f>
        <v>119.72</v>
      </c>
      <c r="K39" s="264">
        <f t="shared" si="0"/>
        <v>359.16</v>
      </c>
      <c r="L39" s="265">
        <f>orcamento!J38</f>
        <v>0.28899999999999998</v>
      </c>
      <c r="M39" s="265">
        <v>0.96120000000000005</v>
      </c>
    </row>
    <row r="40" spans="1:18" x14ac:dyDescent="0.25">
      <c r="A40" s="256">
        <v>1</v>
      </c>
      <c r="B40" s="257">
        <f>IF(AND(G40&lt;&gt;"",H40&gt;0,I40&lt;&gt;"",J40&lt;&gt;0,K40&lt;&gt;0),COUNT($B$11:B39)+1,"")</f>
        <v>28</v>
      </c>
      <c r="C40" s="258" t="str">
        <f>orcamento!A39</f>
        <v>2.22</v>
      </c>
      <c r="D40" s="259" t="str">
        <f>orcamento!C39</f>
        <v>SINAPI</v>
      </c>
      <c r="E40" s="260">
        <f>orcamento!B39</f>
        <v>104737</v>
      </c>
      <c r="F40" s="261">
        <v>46082</v>
      </c>
      <c r="G40" s="262" t="str">
        <f>orcamento!D39</f>
        <v>REATERRO MANUAL DE VALAS, COM PLACA VIBRATÓRIA. AF_08/2023</v>
      </c>
      <c r="H40" s="263">
        <f>orcamento!F39</f>
        <v>3</v>
      </c>
      <c r="I40" s="263" t="str">
        <f>orcamento!E39</f>
        <v>M3</v>
      </c>
      <c r="J40" s="263">
        <f>orcamento!K39</f>
        <v>30.36</v>
      </c>
      <c r="K40" s="264">
        <f t="shared" si="0"/>
        <v>91.08</v>
      </c>
      <c r="L40" s="265">
        <f>orcamento!J39</f>
        <v>0.28899999999999998</v>
      </c>
      <c r="M40" s="265">
        <v>0.96120000000000005</v>
      </c>
    </row>
    <row r="41" spans="1:18" x14ac:dyDescent="0.25">
      <c r="A41" s="256"/>
      <c r="B41" s="257"/>
      <c r="C41" s="258"/>
      <c r="D41" s="259"/>
      <c r="E41" s="260"/>
      <c r="F41" s="261"/>
      <c r="G41" s="262"/>
      <c r="H41" s="263"/>
      <c r="I41" s="263"/>
      <c r="J41" s="263"/>
      <c r="K41" s="264"/>
      <c r="L41" s="265"/>
      <c r="M41" s="265"/>
    </row>
    <row r="42" spans="1:18" x14ac:dyDescent="0.25">
      <c r="A42" s="256">
        <v>1</v>
      </c>
      <c r="B42" s="257">
        <f>IF(AND(G42&lt;&gt;"",H42&gt;0,I42&lt;&gt;"",J42&lt;&gt;0,K42&lt;&gt;0),COUNT($B$11:B41)+1,"")</f>
        <v>29</v>
      </c>
      <c r="C42" s="258" t="str">
        <f>orcamento!A41</f>
        <v>3.1</v>
      </c>
      <c r="D42" s="259" t="str">
        <f>orcamento!C41</f>
        <v>SINAPI</v>
      </c>
      <c r="E42" s="260">
        <f>orcamento!B41</f>
        <v>97627</v>
      </c>
      <c r="F42" s="261">
        <v>46084</v>
      </c>
      <c r="G42" s="262" t="str">
        <f>orcamento!D41</f>
        <v>DEMOLIÇÃO DE PILARES E VIGAS EM CONCRETO ARMADO, DE FORMA MECANIZADA COM MARTELETE, SEM REAPROVEITAMENTO. AF_09/2023</v>
      </c>
      <c r="H42" s="263">
        <f>orcamento!F41</f>
        <v>3</v>
      </c>
      <c r="I42" s="263" t="str">
        <f>orcamento!E41</f>
        <v>M3</v>
      </c>
      <c r="J42" s="263">
        <f>orcamento!K41</f>
        <v>65.399999999999991</v>
      </c>
      <c r="K42" s="264">
        <f t="shared" si="0"/>
        <v>196.2</v>
      </c>
      <c r="L42" s="265">
        <f>orcamento!J41</f>
        <v>0.28899999999999998</v>
      </c>
      <c r="M42" s="265">
        <v>0.96120000000000005</v>
      </c>
    </row>
    <row r="43" spans="1:18" x14ac:dyDescent="0.25">
      <c r="A43" s="256">
        <v>1</v>
      </c>
      <c r="B43" s="257">
        <f>IF(AND(G43&lt;&gt;"",H43&gt;0,I43&lt;&gt;"",J43&lt;&gt;0,K43&lt;&gt;0),COUNT($B$11:B42)+1,"")</f>
        <v>30</v>
      </c>
      <c r="C43" s="258" t="str">
        <f>orcamento!A42</f>
        <v>3.2</v>
      </c>
      <c r="D43" s="259" t="str">
        <f>orcamento!C42</f>
        <v>SINAPI</v>
      </c>
      <c r="E43" s="260">
        <f>orcamento!B42</f>
        <v>97624</v>
      </c>
      <c r="F43" s="261">
        <v>46085</v>
      </c>
      <c r="G43" s="262" t="str">
        <f>orcamento!D42</f>
        <v>DEMOLIÇÃO DE ALVENARIA DE TIJOLO MACIÇO, DE FORMA MANUAL, SEM REAPROVEITAMENTO. AF_09/2023</v>
      </c>
      <c r="H43" s="263">
        <f>orcamento!F42</f>
        <v>10</v>
      </c>
      <c r="I43" s="263" t="str">
        <f>orcamento!E42</f>
        <v>M3</v>
      </c>
      <c r="J43" s="263">
        <f>orcamento!K42</f>
        <v>149.07</v>
      </c>
      <c r="K43" s="264">
        <f t="shared" si="0"/>
        <v>1490.7</v>
      </c>
      <c r="L43" s="265">
        <f>orcamento!J42</f>
        <v>0.28899999999999998</v>
      </c>
      <c r="M43" s="265">
        <v>0.96120000000000005</v>
      </c>
    </row>
    <row r="44" spans="1:18" x14ac:dyDescent="0.25">
      <c r="A44" s="256">
        <v>1</v>
      </c>
      <c r="B44" s="257">
        <f>IF(AND(G44&lt;&gt;"",H44&gt;0,I44&lt;&gt;"",J44&lt;&gt;0,K44&lt;&gt;0),COUNT($B$11:B43)+1,"")</f>
        <v>31</v>
      </c>
      <c r="C44" s="258" t="str">
        <f>orcamento!A43</f>
        <v>3.3</v>
      </c>
      <c r="D44" s="259" t="str">
        <f>orcamento!C43</f>
        <v>SINAPI</v>
      </c>
      <c r="E44" s="260">
        <f>orcamento!B43</f>
        <v>93358</v>
      </c>
      <c r="F44" s="261">
        <v>46086</v>
      </c>
      <c r="G44" s="262" t="str">
        <f>orcamento!D43</f>
        <v>ESCAVAÇÃO MANUAL DE VALA. AF_09/2024</v>
      </c>
      <c r="H44" s="263">
        <f>orcamento!F43</f>
        <v>10</v>
      </c>
      <c r="I44" s="263" t="str">
        <f>orcamento!E43</f>
        <v>M3</v>
      </c>
      <c r="J44" s="263">
        <f>orcamento!K43</f>
        <v>119.72</v>
      </c>
      <c r="K44" s="264">
        <f t="shared" si="0"/>
        <v>1197.2</v>
      </c>
      <c r="L44" s="265">
        <f>orcamento!J43</f>
        <v>0.28899999999999998</v>
      </c>
      <c r="M44" s="265">
        <v>0.96120000000000005</v>
      </c>
    </row>
    <row r="45" spans="1:18" x14ac:dyDescent="0.25">
      <c r="A45" s="256">
        <v>1</v>
      </c>
      <c r="B45" s="257">
        <f>IF(AND(G45&lt;&gt;"",H45&gt;0,I45&lt;&gt;"",J45&lt;&gt;0,K45&lt;&gt;0),COUNT($B$11:B44)+1,"")</f>
        <v>32</v>
      </c>
      <c r="C45" s="258" t="str">
        <f>orcamento!A44</f>
        <v>3.4</v>
      </c>
      <c r="D45" s="259" t="str">
        <f>orcamento!C44</f>
        <v>COMPOSICAO_PROPRIA</v>
      </c>
      <c r="E45" s="260" t="str">
        <f>orcamento!B44</f>
        <v>CCU 14</v>
      </c>
      <c r="F45" s="261">
        <v>46087</v>
      </c>
      <c r="G45" s="262" t="str">
        <f>orcamento!D44</f>
        <v>REMOÇÃO DE GRADIL/PORTÃO METALICOS (COM REAPROVEITAMENTO)</v>
      </c>
      <c r="H45" s="263">
        <f>orcamento!F44</f>
        <v>10</v>
      </c>
      <c r="I45" s="263" t="str">
        <f>orcamento!E44</f>
        <v>M2</v>
      </c>
      <c r="J45" s="263">
        <f>orcamento!K44</f>
        <v>33.89</v>
      </c>
      <c r="K45" s="264">
        <f t="shared" si="0"/>
        <v>338.9</v>
      </c>
      <c r="L45" s="265">
        <f>orcamento!J44</f>
        <v>0.28899999999999998</v>
      </c>
      <c r="M45" s="265">
        <v>0.96120000000000005</v>
      </c>
    </row>
    <row r="46" spans="1:18" x14ac:dyDescent="0.25">
      <c r="A46" s="256">
        <v>1</v>
      </c>
      <c r="B46" s="257">
        <f>IF(AND(G46&lt;&gt;"",H46&gt;0,I46&lt;&gt;"",J46&lt;&gt;0,K46&lt;&gt;0),COUNT($B$11:B45)+1,"")</f>
        <v>33</v>
      </c>
      <c r="C46" s="258" t="str">
        <f>orcamento!A45</f>
        <v>3.5</v>
      </c>
      <c r="D46" s="259" t="str">
        <f>orcamento!C45</f>
        <v>COMPOSICAO_PROPRIA</v>
      </c>
      <c r="E46" s="260" t="str">
        <f>orcamento!B45</f>
        <v>CCU 11</v>
      </c>
      <c r="F46" s="261">
        <v>46088</v>
      </c>
      <c r="G46" s="262" t="str">
        <f>orcamento!D45</f>
        <v>CARGA E TRANSPORTE DE ENTULHO DENTRO DO CANTEIRO</v>
      </c>
      <c r="H46" s="263">
        <f>orcamento!F45</f>
        <v>18.2</v>
      </c>
      <c r="I46" s="263" t="str">
        <f>orcamento!E45</f>
        <v>M3</v>
      </c>
      <c r="J46" s="263">
        <f>orcamento!K45</f>
        <v>30.27</v>
      </c>
      <c r="K46" s="264">
        <f t="shared" si="0"/>
        <v>550.91</v>
      </c>
      <c r="L46" s="265">
        <f>orcamento!J45</f>
        <v>0.28899999999999998</v>
      </c>
      <c r="M46" s="265">
        <v>0.96120000000000005</v>
      </c>
    </row>
    <row r="47" spans="1:18" x14ac:dyDescent="0.25">
      <c r="A47" s="256"/>
      <c r="B47" s="257"/>
      <c r="C47" s="258"/>
      <c r="D47" s="259"/>
      <c r="E47" s="260"/>
      <c r="F47" s="261"/>
      <c r="G47" s="262"/>
      <c r="H47" s="263"/>
      <c r="I47" s="263"/>
      <c r="J47" s="263"/>
      <c r="K47" s="264"/>
      <c r="L47" s="265"/>
      <c r="M47" s="265"/>
    </row>
    <row r="48" spans="1:18" x14ac:dyDescent="0.25">
      <c r="A48" s="256">
        <v>1</v>
      </c>
      <c r="B48" s="257">
        <f>IF(AND(G48&lt;&gt;"",H48&gt;0,I48&lt;&gt;"",J48&lt;&gt;0,K48&lt;&gt;0),COUNT($B$11:B47)+1,"")</f>
        <v>34</v>
      </c>
      <c r="C48" s="258" t="str">
        <f>orcamento!A47</f>
        <v>4.1</v>
      </c>
      <c r="D48" s="259" t="str">
        <f>orcamento!C47</f>
        <v>SINAPI</v>
      </c>
      <c r="E48" s="260">
        <f>orcamento!B47</f>
        <v>105029</v>
      </c>
      <c r="F48" s="261">
        <v>46090</v>
      </c>
      <c r="G48" s="262" t="str">
        <f>orcamento!D47</f>
        <v>CONTRAVERGA MOLDADA IN LOCO EM CONCRETO, ESPESSURA DE *15* CM. AF_03/2024</v>
      </c>
      <c r="H48" s="263">
        <f>orcamento!F47</f>
        <v>7</v>
      </c>
      <c r="I48" s="263" t="str">
        <f>orcamento!E47</f>
        <v>M</v>
      </c>
      <c r="J48" s="263">
        <f>orcamento!K47</f>
        <v>63.2</v>
      </c>
      <c r="K48" s="264">
        <f t="shared" si="0"/>
        <v>442.4</v>
      </c>
      <c r="L48" s="265">
        <f>orcamento!J47</f>
        <v>0.28899999999999998</v>
      </c>
      <c r="M48" s="265">
        <v>0.96120000000000005</v>
      </c>
    </row>
    <row r="49" spans="1:13" x14ac:dyDescent="0.25">
      <c r="A49" s="256">
        <v>1</v>
      </c>
      <c r="B49" s="257">
        <f>IF(AND(G49&lt;&gt;"",H49&gt;0,I49&lt;&gt;"",J49&lt;&gt;0,K49&lt;&gt;0),COUNT($B$11:B48)+1,"")</f>
        <v>35</v>
      </c>
      <c r="C49" s="258" t="str">
        <f>orcamento!A48</f>
        <v>4.2</v>
      </c>
      <c r="D49" s="259" t="str">
        <f>orcamento!C48</f>
        <v>SINAPI</v>
      </c>
      <c r="E49" s="260">
        <f>orcamento!B48</f>
        <v>105023</v>
      </c>
      <c r="F49" s="261">
        <v>46091</v>
      </c>
      <c r="G49" s="262" t="str">
        <f>orcamento!D48</f>
        <v>VERGA MOLDADA IN LOCO EM CONCRETO, ESPESSURA DE *15* CM. AF_03/2024</v>
      </c>
      <c r="H49" s="263">
        <f>orcamento!F48</f>
        <v>7</v>
      </c>
      <c r="I49" s="263" t="str">
        <f>orcamento!E48</f>
        <v>M</v>
      </c>
      <c r="J49" s="263">
        <f>orcamento!K48</f>
        <v>82.64</v>
      </c>
      <c r="K49" s="264">
        <f t="shared" si="0"/>
        <v>578.48</v>
      </c>
      <c r="L49" s="265">
        <f>orcamento!J48</f>
        <v>0.28899999999999998</v>
      </c>
      <c r="M49" s="265">
        <v>0.96120000000000005</v>
      </c>
    </row>
    <row r="50" spans="1:13" x14ac:dyDescent="0.25">
      <c r="A50" s="256">
        <v>1</v>
      </c>
      <c r="B50" s="257">
        <f>IF(AND(G50&lt;&gt;"",H50&gt;0,I50&lt;&gt;"",J50&lt;&gt;0,K50&lt;&gt;0),COUNT($B$11:B49)+1,"")</f>
        <v>36</v>
      </c>
      <c r="C50" s="258" t="str">
        <f>orcamento!A49</f>
        <v>4.3</v>
      </c>
      <c r="D50" s="259" t="str">
        <f>orcamento!C49</f>
        <v>COMPOSICAO_PROPRIA</v>
      </c>
      <c r="E50" s="260" t="str">
        <f>orcamento!B49</f>
        <v>CCU 12</v>
      </c>
      <c r="F50" s="261">
        <v>46092</v>
      </c>
      <c r="G50" s="262" t="str">
        <f>orcamento!D49</f>
        <v>ISOLAMENTO TERMOACÚSTICO COM LÃ MINERAL NA SUBCOBERTURA</v>
      </c>
      <c r="H50" s="263">
        <f>orcamento!F49</f>
        <v>200</v>
      </c>
      <c r="I50" s="263" t="str">
        <f>orcamento!E49</f>
        <v>M2</v>
      </c>
      <c r="J50" s="263">
        <f>orcamento!K49</f>
        <v>50.620000000000005</v>
      </c>
      <c r="K50" s="264">
        <f t="shared" si="0"/>
        <v>10124</v>
      </c>
      <c r="L50" s="265">
        <f>orcamento!J49</f>
        <v>0.28899999999999998</v>
      </c>
      <c r="M50" s="265">
        <v>0.96120000000000005</v>
      </c>
    </row>
    <row r="51" spans="1:13" x14ac:dyDescent="0.25">
      <c r="A51" s="256">
        <v>1</v>
      </c>
      <c r="B51" s="257">
        <f>IF(AND(G51&lt;&gt;"",H51&gt;0,I51&lt;&gt;"",J51&lt;&gt;0,K51&lt;&gt;0),COUNT($B$11:B50)+1,"")</f>
        <v>37</v>
      </c>
      <c r="C51" s="258" t="str">
        <f>orcamento!A50</f>
        <v>4.4</v>
      </c>
      <c r="D51" s="259" t="str">
        <f>orcamento!C50</f>
        <v>SINAPI</v>
      </c>
      <c r="E51" s="260">
        <f>orcamento!B50</f>
        <v>94210</v>
      </c>
      <c r="F51" s="261">
        <v>46093</v>
      </c>
      <c r="G51" s="262" t="str">
        <f>orcamento!D50</f>
        <v>TELHAMENTO COM TELHA ONDULADA DE FIBROCIMENTO E = 6 MM, COM RECOBRIMENTO LATERAL DE 1 1/4 DE ONDA PARA TELHADO COM INCLINAÇÃO MÁXIMA DE 10°, COM ATÉ 2 ÁGUAS, INCLUSO IÇAMENTO. AF_07/2019</v>
      </c>
      <c r="H51" s="263">
        <f>orcamento!F50</f>
        <v>200</v>
      </c>
      <c r="I51" s="263" t="str">
        <f>orcamento!E50</f>
        <v>M2</v>
      </c>
      <c r="J51" s="263">
        <f>orcamento!K50</f>
        <v>65.12</v>
      </c>
      <c r="K51" s="264">
        <f t="shared" si="0"/>
        <v>13024</v>
      </c>
      <c r="L51" s="265">
        <f>orcamento!J50</f>
        <v>0.28899999999999998</v>
      </c>
      <c r="M51" s="265">
        <v>0.96120000000000005</v>
      </c>
    </row>
    <row r="52" spans="1:13" x14ac:dyDescent="0.25">
      <c r="A52" s="256">
        <v>1</v>
      </c>
      <c r="B52" s="257">
        <f>IF(AND(G52&lt;&gt;"",H52&gt;0,I52&lt;&gt;"",J52&lt;&gt;0,K52&lt;&gt;0),COUNT($B$11:B51)+1,"")</f>
        <v>38</v>
      </c>
      <c r="C52" s="258" t="str">
        <f>orcamento!A51</f>
        <v>4.5</v>
      </c>
      <c r="D52" s="259" t="str">
        <f>orcamento!C51</f>
        <v>SINAPI</v>
      </c>
      <c r="E52" s="260">
        <f>orcamento!B51</f>
        <v>97647</v>
      </c>
      <c r="F52" s="261">
        <v>46094</v>
      </c>
      <c r="G52" s="262" t="str">
        <f>orcamento!D51</f>
        <v>REMOÇÃO DE TELHAS DE FIBROCIMENTO METÁLICA E CERÂMICA, DE FORMA MANUAL, SEM REAPROVEITAMENTO. AF_09/2023</v>
      </c>
      <c r="H52" s="263">
        <f>orcamento!F51</f>
        <v>200</v>
      </c>
      <c r="I52" s="263" t="str">
        <f>orcamento!E51</f>
        <v>M2</v>
      </c>
      <c r="J52" s="263">
        <f>orcamento!K51</f>
        <v>4.91</v>
      </c>
      <c r="K52" s="264">
        <f t="shared" si="0"/>
        <v>982</v>
      </c>
      <c r="L52" s="265">
        <f>orcamento!J51</f>
        <v>0.28899999999999998</v>
      </c>
      <c r="M52" s="265">
        <v>0.96120000000000005</v>
      </c>
    </row>
    <row r="53" spans="1:13" x14ac:dyDescent="0.25">
      <c r="A53" s="256">
        <v>1</v>
      </c>
      <c r="B53" s="257">
        <f>IF(AND(G53&lt;&gt;"",H53&gt;0,I53&lt;&gt;"",J53&lt;&gt;0,K53&lt;&gt;0),COUNT($B$11:B52)+1,"")</f>
        <v>39</v>
      </c>
      <c r="C53" s="258" t="str">
        <f>orcamento!A52</f>
        <v>4.6</v>
      </c>
      <c r="D53" s="259" t="str">
        <f>orcamento!C52</f>
        <v>COMPOSICAO_PROPRIA</v>
      </c>
      <c r="E53" s="260" t="str">
        <f>orcamento!B52</f>
        <v>CCU 11</v>
      </c>
      <c r="F53" s="261">
        <v>46095</v>
      </c>
      <c r="G53" s="262" t="str">
        <f>orcamento!D52</f>
        <v>CARGA E TRANSPORTE DE ENTULHO DENTRO DO CANTEIRO</v>
      </c>
      <c r="H53" s="263">
        <f>orcamento!F52</f>
        <v>10</v>
      </c>
      <c r="I53" s="263" t="str">
        <f>orcamento!E52</f>
        <v>M3</v>
      </c>
      <c r="J53" s="263">
        <f>orcamento!K52</f>
        <v>30.27</v>
      </c>
      <c r="K53" s="264">
        <f t="shared" si="0"/>
        <v>302.7</v>
      </c>
      <c r="L53" s="265">
        <f>orcamento!J52</f>
        <v>0.28899999999999998</v>
      </c>
      <c r="M53" s="265">
        <v>0.96120000000000005</v>
      </c>
    </row>
    <row r="54" spans="1:13" x14ac:dyDescent="0.25">
      <c r="A54" s="256"/>
      <c r="B54" s="257"/>
      <c r="C54" s="258"/>
      <c r="D54" s="259"/>
      <c r="E54" s="260"/>
      <c r="F54" s="261"/>
      <c r="G54" s="262"/>
      <c r="H54" s="263"/>
      <c r="I54" s="263"/>
      <c r="J54" s="263"/>
      <c r="K54" s="264"/>
      <c r="L54" s="265"/>
      <c r="M54" s="265"/>
    </row>
    <row r="55" spans="1:13" x14ac:dyDescent="0.25">
      <c r="A55" s="256">
        <v>1</v>
      </c>
      <c r="B55" s="257">
        <f>IF(AND(G55&lt;&gt;"",H55&gt;0,I55&lt;&gt;"",J55&lt;&gt;0,K55&lt;&gt;0),COUNT($B$11:B54)+1,"")</f>
        <v>40</v>
      </c>
      <c r="C55" s="258" t="str">
        <f>orcamento!A54</f>
        <v>5.1</v>
      </c>
      <c r="D55" s="259" t="str">
        <f>orcamento!C54</f>
        <v>COMPOSICAO_PROPRIA</v>
      </c>
      <c r="E55" s="260" t="str">
        <f>orcamento!B54</f>
        <v>CCU 13</v>
      </c>
      <c r="F55" s="261">
        <v>46097</v>
      </c>
      <c r="G55" s="262" t="str">
        <f>orcamento!D54</f>
        <v>TRATAMENTO DAS FISSURAS/TRINCA DAS PAREDES INTERNAS (DELIMITAÇÃO E APICOAMENTO DA REGIÃO, ABERTURA DE SULCO, LIMPEZA, APLICAÇÃO DE TELA ANTI-FISSURAÇÃO, COLMATAÇÃO E ACABAMENTO)</v>
      </c>
      <c r="H55" s="263">
        <f>orcamento!F54</f>
        <v>45</v>
      </c>
      <c r="I55" s="263" t="str">
        <f>orcamento!E54</f>
        <v>M</v>
      </c>
      <c r="J55" s="263">
        <f>orcamento!K54</f>
        <v>84.57</v>
      </c>
      <c r="K55" s="264">
        <f t="shared" si="0"/>
        <v>3805.65</v>
      </c>
      <c r="L55" s="265">
        <f>orcamento!J54</f>
        <v>0.28899999999999998</v>
      </c>
      <c r="M55" s="265">
        <v>0.96120000000000005</v>
      </c>
    </row>
    <row r="56" spans="1:13" x14ac:dyDescent="0.25">
      <c r="A56" s="256">
        <v>1</v>
      </c>
      <c r="B56" s="257">
        <f>IF(AND(G56&lt;&gt;"",H56&gt;0,I56&lt;&gt;"",J56&lt;&gt;0,K56&lt;&gt;0),COUNT($B$11:B55)+1,"")</f>
        <v>41</v>
      </c>
      <c r="C56" s="258" t="str">
        <f>orcamento!A55</f>
        <v>5.2</v>
      </c>
      <c r="D56" s="259" t="str">
        <f>orcamento!C55</f>
        <v>SINAPI</v>
      </c>
      <c r="E56" s="260">
        <f>orcamento!B55</f>
        <v>88495</v>
      </c>
      <c r="F56" s="261">
        <v>46098</v>
      </c>
      <c r="G56" s="262" t="str">
        <f>orcamento!D55</f>
        <v>EMASSAMENTO COM MASSA LÁTEX, APLICAÇÃO EM PAREDE, UMA DEMÃO, LIXAMENTO MANUAL. AF_04/2023</v>
      </c>
      <c r="H56" s="263">
        <f>orcamento!F55</f>
        <v>45</v>
      </c>
      <c r="I56" s="263" t="str">
        <f>orcamento!E55</f>
        <v>M2</v>
      </c>
      <c r="J56" s="263">
        <f>orcamento!K55</f>
        <v>16.13</v>
      </c>
      <c r="K56" s="264">
        <f t="shared" si="0"/>
        <v>725.85</v>
      </c>
      <c r="L56" s="265">
        <f>orcamento!J55</f>
        <v>0.28899999999999998</v>
      </c>
      <c r="M56" s="265">
        <v>0.96120000000000005</v>
      </c>
    </row>
    <row r="57" spans="1:13" x14ac:dyDescent="0.25">
      <c r="A57" s="256">
        <v>1</v>
      </c>
      <c r="B57" s="257">
        <f>IF(AND(G57&lt;&gt;"",H57&gt;0,I57&lt;&gt;"",J57&lt;&gt;0,K57&lt;&gt;0),COUNT($B$11:B56)+1,"")</f>
        <v>42</v>
      </c>
      <c r="C57" s="258" t="str">
        <f>orcamento!A56</f>
        <v>5.3</v>
      </c>
      <c r="D57" s="259" t="str">
        <f>orcamento!C56</f>
        <v>COMPOSICAO_PROPRIA</v>
      </c>
      <c r="E57" s="260" t="str">
        <f>orcamento!B56</f>
        <v>CCU 11</v>
      </c>
      <c r="F57" s="261">
        <v>46099</v>
      </c>
      <c r="G57" s="262" t="str">
        <f>orcamento!D56</f>
        <v>CARGA E TRANSPORTE DE ENTULHO DENTRO DO CANTEIRO</v>
      </c>
      <c r="H57" s="263">
        <f>orcamento!F56</f>
        <v>0.25</v>
      </c>
      <c r="I57" s="263" t="str">
        <f>orcamento!E56</f>
        <v>M3</v>
      </c>
      <c r="J57" s="263">
        <f>orcamento!K56</f>
        <v>30.27</v>
      </c>
      <c r="K57" s="264">
        <f t="shared" si="0"/>
        <v>7.57</v>
      </c>
      <c r="L57" s="265">
        <f>orcamento!J56</f>
        <v>0.28899999999999998</v>
      </c>
      <c r="M57" s="265">
        <v>0.96120000000000005</v>
      </c>
    </row>
    <row r="58" spans="1:13" x14ac:dyDescent="0.25">
      <c r="A58" s="256"/>
      <c r="B58" s="257"/>
      <c r="C58" s="258"/>
      <c r="D58" s="259"/>
      <c r="E58" s="260"/>
      <c r="F58" s="261"/>
      <c r="G58" s="262"/>
      <c r="H58" s="263"/>
      <c r="I58" s="263"/>
      <c r="J58" s="263"/>
      <c r="K58" s="264"/>
      <c r="L58" s="265"/>
      <c r="M58" s="265"/>
    </row>
    <row r="59" spans="1:13" x14ac:dyDescent="0.25">
      <c r="A59" s="256">
        <v>1</v>
      </c>
      <c r="B59" s="257">
        <f>IF(AND(G59&lt;&gt;"",H59&gt;0,I59&lt;&gt;"",J59&lt;&gt;0,K59&lt;&gt;0),COUNT($B$11:B58)+1,"")</f>
        <v>43</v>
      </c>
      <c r="C59" s="258" t="str">
        <f>orcamento!A58</f>
        <v>6.1</v>
      </c>
      <c r="D59" s="259" t="str">
        <f>orcamento!C58</f>
        <v>SINAPI</v>
      </c>
      <c r="E59" s="260">
        <f>orcamento!B58</f>
        <v>98524</v>
      </c>
      <c r="F59" s="261">
        <v>46101</v>
      </c>
      <c r="G59" s="262" t="str">
        <f>orcamento!D58</f>
        <v>LIMPEZA MANUAL DE VEGETAÇÃO EM TERRENO COM ENXADA. AF_03/2024</v>
      </c>
      <c r="H59" s="263">
        <f>orcamento!F58</f>
        <v>100</v>
      </c>
      <c r="I59" s="263" t="str">
        <f>orcamento!E58</f>
        <v>M2</v>
      </c>
      <c r="J59" s="263">
        <f>orcamento!K58</f>
        <v>6.45</v>
      </c>
      <c r="K59" s="264">
        <f t="shared" si="0"/>
        <v>645</v>
      </c>
      <c r="L59" s="265">
        <f>orcamento!J58</f>
        <v>0.28899999999999998</v>
      </c>
      <c r="M59" s="265">
        <v>0.96120000000000005</v>
      </c>
    </row>
    <row r="60" spans="1:13" x14ac:dyDescent="0.25">
      <c r="A60" s="256">
        <v>1</v>
      </c>
      <c r="B60" s="257">
        <f>IF(AND(G60&lt;&gt;"",H60&gt;0,I60&lt;&gt;"",J60&lt;&gt;0,K60&lt;&gt;0),COUNT($B$11:B59)+1,"")</f>
        <v>44</v>
      </c>
      <c r="C60" s="258" t="str">
        <f>orcamento!A59</f>
        <v>6.2</v>
      </c>
      <c r="D60" s="259" t="str">
        <f>orcamento!C59</f>
        <v>SINAPI</v>
      </c>
      <c r="E60" s="260">
        <f>orcamento!B59</f>
        <v>104800</v>
      </c>
      <c r="F60" s="261">
        <v>46102</v>
      </c>
      <c r="G60" s="262" t="str">
        <f>orcamento!D59</f>
        <v>REMOÇÃO DE CERCAS E MOURÕES, DE FORMA MANUAL, SEM REAPROVEITAMENTO. AF_09/2023</v>
      </c>
      <c r="H60" s="263">
        <f>orcamento!F59</f>
        <v>10</v>
      </c>
      <c r="I60" s="263" t="str">
        <f>orcamento!E59</f>
        <v>M</v>
      </c>
      <c r="J60" s="263">
        <f>orcamento!K59</f>
        <v>12.75</v>
      </c>
      <c r="K60" s="264">
        <f t="shared" si="0"/>
        <v>127.5</v>
      </c>
      <c r="L60" s="265">
        <f>orcamento!J59</f>
        <v>0.28899999999999998</v>
      </c>
      <c r="M60" s="265">
        <v>0.96120000000000005</v>
      </c>
    </row>
    <row r="61" spans="1:13" x14ac:dyDescent="0.25">
      <c r="A61" s="256">
        <v>1</v>
      </c>
      <c r="B61" s="257">
        <f>IF(AND(G61&lt;&gt;"",H61&gt;0,I61&lt;&gt;"",J61&lt;&gt;0,K61&lt;&gt;0),COUNT($B$11:B60)+1,"")</f>
        <v>45</v>
      </c>
      <c r="C61" s="258" t="str">
        <f>orcamento!A60</f>
        <v>6.3</v>
      </c>
      <c r="D61" s="259" t="str">
        <f>orcamento!C60</f>
        <v>SINAPI</v>
      </c>
      <c r="E61" s="260">
        <f>orcamento!B60</f>
        <v>97624</v>
      </c>
      <c r="F61" s="261">
        <v>46103</v>
      </c>
      <c r="G61" s="262" t="str">
        <f>orcamento!D60</f>
        <v>DEMOLIÇÃO DE ALVENARIA DE TIJOLO MACIÇO, DE FORMA MANUAL, SEM REAPROVEITAMENTO. AF_09/2023</v>
      </c>
      <c r="H61" s="263">
        <f>orcamento!F60</f>
        <v>40</v>
      </c>
      <c r="I61" s="263" t="str">
        <f>orcamento!E60</f>
        <v>M3</v>
      </c>
      <c r="J61" s="263">
        <f>orcamento!K60</f>
        <v>149.07</v>
      </c>
      <c r="K61" s="264">
        <f t="shared" si="0"/>
        <v>5962.8</v>
      </c>
      <c r="L61" s="265">
        <f>orcamento!J60</f>
        <v>0.28899999999999998</v>
      </c>
      <c r="M61" s="265">
        <v>0.96120000000000005</v>
      </c>
    </row>
    <row r="62" spans="1:13" x14ac:dyDescent="0.25">
      <c r="A62" s="256">
        <v>1</v>
      </c>
      <c r="B62" s="257">
        <f>IF(AND(G62&lt;&gt;"",H62&gt;0,I62&lt;&gt;"",J62&lt;&gt;0,K62&lt;&gt;0),COUNT($B$11:B61)+1,"")</f>
        <v>46</v>
      </c>
      <c r="C62" s="258" t="str">
        <f>orcamento!A61</f>
        <v>6.4</v>
      </c>
      <c r="D62" s="259" t="str">
        <f>orcamento!C61</f>
        <v>SINAPI</v>
      </c>
      <c r="E62" s="260">
        <f>orcamento!B61</f>
        <v>97627</v>
      </c>
      <c r="F62" s="261">
        <v>46104</v>
      </c>
      <c r="G62" s="262" t="str">
        <f>orcamento!D61</f>
        <v>DEMOLIÇÃO DE PILARES E VIGAS EM CONCRETO ARMADO, DE FORMA MECANIZADA COM MARTELETE, SEM REAPROVEITAMENTO. AF_09/2023</v>
      </c>
      <c r="H62" s="263">
        <f>orcamento!F61</f>
        <v>8</v>
      </c>
      <c r="I62" s="263" t="str">
        <f>orcamento!E61</f>
        <v>M3</v>
      </c>
      <c r="J62" s="263">
        <f>orcamento!K61</f>
        <v>65.399999999999991</v>
      </c>
      <c r="K62" s="264">
        <f t="shared" si="0"/>
        <v>523.20000000000005</v>
      </c>
      <c r="L62" s="265">
        <f>orcamento!J61</f>
        <v>0.28899999999999998</v>
      </c>
      <c r="M62" s="265">
        <v>0.96120000000000005</v>
      </c>
    </row>
    <row r="63" spans="1:13" x14ac:dyDescent="0.25">
      <c r="A63" s="256">
        <v>1</v>
      </c>
      <c r="B63" s="257">
        <f>IF(AND(G63&lt;&gt;"",H63&gt;0,I63&lt;&gt;"",J63&lt;&gt;0,K63&lt;&gt;0),COUNT($B$11:B62)+1,"")</f>
        <v>47</v>
      </c>
      <c r="C63" s="258" t="str">
        <f>orcamento!A62</f>
        <v>6.5</v>
      </c>
      <c r="D63" s="259" t="str">
        <f>orcamento!C62</f>
        <v>SINAPI</v>
      </c>
      <c r="E63" s="260">
        <f>orcamento!B62</f>
        <v>104920</v>
      </c>
      <c r="F63" s="261">
        <v>46105</v>
      </c>
      <c r="G63" s="262" t="str">
        <f>orcamento!D62</f>
        <v>ARMAÇÃO DE BLOCO, SAPATA ISOLADA, VIGA BALDRAME E SAPATA CORRIDA UTILIZANDO AÇO CA-50 DE 12,5 MM - MONTAGEM. AF_01/2024</v>
      </c>
      <c r="H63" s="263">
        <f>orcamento!F62</f>
        <v>9</v>
      </c>
      <c r="I63" s="263" t="str">
        <f>orcamento!E62</f>
        <v>KG</v>
      </c>
      <c r="J63" s="263">
        <f>orcamento!K62</f>
        <v>13.95</v>
      </c>
      <c r="K63" s="264">
        <f t="shared" si="0"/>
        <v>125.55</v>
      </c>
      <c r="L63" s="265">
        <f>orcamento!J62</f>
        <v>0.28899999999999998</v>
      </c>
      <c r="M63" s="265">
        <v>0.96120000000000005</v>
      </c>
    </row>
    <row r="64" spans="1:13" x14ac:dyDescent="0.25">
      <c r="A64" s="256">
        <v>1</v>
      </c>
      <c r="B64" s="257">
        <f>IF(AND(G64&lt;&gt;"",H64&gt;0,I64&lt;&gt;"",J64&lt;&gt;0,K64&lt;&gt;0),COUNT($B$11:B63)+1,"")</f>
        <v>48</v>
      </c>
      <c r="C64" s="258" t="str">
        <f>orcamento!A63</f>
        <v>6.6</v>
      </c>
      <c r="D64" s="259" t="str">
        <f>orcamento!C63</f>
        <v>SINAPI</v>
      </c>
      <c r="E64" s="260">
        <f>orcamento!B63</f>
        <v>104916</v>
      </c>
      <c r="F64" s="261">
        <v>46106</v>
      </c>
      <c r="G64" s="262" t="str">
        <f>orcamento!D63</f>
        <v>ARMAÇÃO DE SAPATA ISOLADA, VIGA BALDRAME E SAPATA CORRIDA UTILIZANDO AÇO CA-60 DE 5 MM - MONTAGEM. AF_01/2024</v>
      </c>
      <c r="H64" s="263">
        <f>orcamento!F63</f>
        <v>35</v>
      </c>
      <c r="I64" s="263" t="str">
        <f>orcamento!E63</f>
        <v>KG</v>
      </c>
      <c r="J64" s="263">
        <f>orcamento!K63</f>
        <v>21.68</v>
      </c>
      <c r="K64" s="264">
        <f t="shared" si="0"/>
        <v>758.8</v>
      </c>
      <c r="L64" s="265">
        <f>orcamento!J63</f>
        <v>0.28899999999999998</v>
      </c>
      <c r="M64" s="265">
        <v>0.96120000000000005</v>
      </c>
    </row>
    <row r="65" spans="1:13" x14ac:dyDescent="0.25">
      <c r="A65" s="256">
        <v>1</v>
      </c>
      <c r="B65" s="257">
        <f>IF(AND(G65&lt;&gt;"",H65&gt;0,I65&lt;&gt;"",J65&lt;&gt;0,K65&lt;&gt;0),COUNT($B$11:B64)+1,"")</f>
        <v>49</v>
      </c>
      <c r="C65" s="258" t="str">
        <f>orcamento!A64</f>
        <v>6.7</v>
      </c>
      <c r="D65" s="259" t="str">
        <f>orcamento!C64</f>
        <v>SINAPI</v>
      </c>
      <c r="E65" s="260">
        <f>orcamento!B64</f>
        <v>104919</v>
      </c>
      <c r="F65" s="261">
        <v>46107</v>
      </c>
      <c r="G65" s="262" t="str">
        <f>orcamento!D64</f>
        <v>ARMAÇÃO DE SAPATA ISOLADA, VIGA BALDRAME E SAPATA CORRIDA UTILIZANDO AÇO CA-50 DE 10 MM - MONTAGEM. AF_01/2024</v>
      </c>
      <c r="H65" s="263">
        <f>orcamento!F64</f>
        <v>106</v>
      </c>
      <c r="I65" s="263" t="str">
        <f>orcamento!E64</f>
        <v>KG</v>
      </c>
      <c r="J65" s="263">
        <f>orcamento!K64</f>
        <v>16.489999999999998</v>
      </c>
      <c r="K65" s="264">
        <f t="shared" si="0"/>
        <v>1747.94</v>
      </c>
      <c r="L65" s="265">
        <f>orcamento!J64</f>
        <v>0.28899999999999998</v>
      </c>
      <c r="M65" s="265">
        <v>0.96120000000000005</v>
      </c>
    </row>
    <row r="66" spans="1:13" x14ac:dyDescent="0.25">
      <c r="A66" s="256">
        <v>1</v>
      </c>
      <c r="B66" s="257">
        <f>IF(AND(G66&lt;&gt;"",H66&gt;0,I66&lt;&gt;"",J66&lt;&gt;0,K66&lt;&gt;0),COUNT($B$11:B65)+1,"")</f>
        <v>50</v>
      </c>
      <c r="C66" s="258" t="str">
        <f>orcamento!A65</f>
        <v>6.8</v>
      </c>
      <c r="D66" s="259" t="str">
        <f>orcamento!C65</f>
        <v>SINAPI</v>
      </c>
      <c r="E66" s="260">
        <f>orcamento!B65</f>
        <v>98555</v>
      </c>
      <c r="F66" s="261">
        <v>46108</v>
      </c>
      <c r="G66" s="262" t="str">
        <f>orcamento!D65</f>
        <v>IMPERMEABILIZAÇÃO DE SUPERFÍCIE COM ARGAMASSA POLIMÉRICA / MEMBRANA ACRÍLICA, 3 DEMÃOS. AF_09/2023</v>
      </c>
      <c r="H66" s="263">
        <f>orcamento!F65</f>
        <v>5.36</v>
      </c>
      <c r="I66" s="263" t="str">
        <f>orcamento!E65</f>
        <v>M2</v>
      </c>
      <c r="J66" s="263">
        <f>orcamento!K65</f>
        <v>41.6</v>
      </c>
      <c r="K66" s="264">
        <f t="shared" si="0"/>
        <v>222.98</v>
      </c>
      <c r="L66" s="265">
        <f>orcamento!J65</f>
        <v>0.28899999999999998</v>
      </c>
      <c r="M66" s="265">
        <v>0.96120000000000005</v>
      </c>
    </row>
    <row r="67" spans="1:13" x14ac:dyDescent="0.25">
      <c r="A67" s="256">
        <v>1</v>
      </c>
      <c r="B67" s="257">
        <f>IF(AND(G67&lt;&gt;"",H67&gt;0,I67&lt;&gt;"",J67&lt;&gt;0,K67&lt;&gt;0),COUNT($B$11:B66)+1,"")</f>
        <v>51</v>
      </c>
      <c r="C67" s="258" t="str">
        <f>orcamento!A66</f>
        <v>6.9</v>
      </c>
      <c r="D67" s="259" t="str">
        <f>orcamento!C66</f>
        <v>SINAPI</v>
      </c>
      <c r="E67" s="260">
        <f>orcamento!B66</f>
        <v>103672</v>
      </c>
      <c r="F67" s="261">
        <v>46109</v>
      </c>
      <c r="G67" s="262" t="str">
        <f>orcamento!D66</f>
        <v>CONCRETAGEM DE PILARES, FCK = 25 MPA, COM USO DE BOMBA - LANÇAMENTO, ADENSAMENTO E ACABAMENTO. AF_02/2022_PS</v>
      </c>
      <c r="H67" s="263">
        <f>orcamento!F66</f>
        <v>4</v>
      </c>
      <c r="I67" s="263" t="str">
        <f>orcamento!E66</f>
        <v>M3</v>
      </c>
      <c r="J67" s="263">
        <f>orcamento!K66</f>
        <v>912.21</v>
      </c>
      <c r="K67" s="264">
        <f t="shared" si="0"/>
        <v>3648.84</v>
      </c>
      <c r="L67" s="265">
        <f>orcamento!J66</f>
        <v>0.28899999999999998</v>
      </c>
      <c r="M67" s="265">
        <v>0.96120000000000005</v>
      </c>
    </row>
    <row r="68" spans="1:13" x14ac:dyDescent="0.25">
      <c r="A68" s="256">
        <v>1</v>
      </c>
      <c r="B68" s="257">
        <f>IF(AND(G68&lt;&gt;"",H68&gt;0,I68&lt;&gt;"",J68&lt;&gt;0,K68&lt;&gt;0),COUNT($B$11:B67)+1,"")</f>
        <v>52</v>
      </c>
      <c r="C68" s="258" t="str">
        <f>orcamento!A67</f>
        <v>6.10</v>
      </c>
      <c r="D68" s="259" t="str">
        <f>orcamento!C67</f>
        <v>SINAPI</v>
      </c>
      <c r="E68" s="260">
        <f>orcamento!B67</f>
        <v>101159</v>
      </c>
      <c r="F68" s="261">
        <v>46110</v>
      </c>
      <c r="G68" s="262" t="str">
        <f>orcamento!D67</f>
        <v>ALVENARIA DE VEDAÇÃO DE BLOCOS CERÂMICOS MACIÇOS DE 5X10X20CM (ESPESSURA 10CM) E ARGAMASSA DE ASSENTAMENTO COM PREPARO EM BETONEIRA. AF_05/2020</v>
      </c>
      <c r="H68" s="263">
        <f>orcamento!F67</f>
        <v>40.200000000000003</v>
      </c>
      <c r="I68" s="263" t="str">
        <f>orcamento!E67</f>
        <v>M2</v>
      </c>
      <c r="J68" s="263">
        <f>orcamento!K67</f>
        <v>179.07</v>
      </c>
      <c r="K68" s="264">
        <f t="shared" si="0"/>
        <v>7198.61</v>
      </c>
      <c r="L68" s="265">
        <f>orcamento!J67</f>
        <v>0.28899999999999998</v>
      </c>
      <c r="M68" s="265">
        <v>0.96120000000000005</v>
      </c>
    </row>
    <row r="69" spans="1:13" x14ac:dyDescent="0.25">
      <c r="A69" s="256">
        <v>1</v>
      </c>
      <c r="B69" s="257">
        <f>IF(AND(G69&lt;&gt;"",H69&gt;0,I69&lt;&gt;"",J69&lt;&gt;0,K69&lt;&gt;0),COUNT($B$11:B68)+1,"")</f>
        <v>53</v>
      </c>
      <c r="C69" s="258" t="str">
        <f>orcamento!A68</f>
        <v>6.11</v>
      </c>
      <c r="D69" s="259" t="str">
        <f>orcamento!C68</f>
        <v>SINAPI</v>
      </c>
      <c r="E69" s="260">
        <f>orcamento!B68</f>
        <v>87794</v>
      </c>
      <c r="F69" s="261">
        <v>46111</v>
      </c>
      <c r="G69" s="262" t="str">
        <f>orcamento!D68</f>
        <v>EMBOÇO OU MASSA ÚNICA EM ARGAMASSA TRAÇO 1:2:8, PREPARO MANUAL, APLICADA MANUALMENTE EM PANOS CEGOS DE FACHADA (SEM PRESENÇA DE VÃOS), ESPESSURA DE 25 MM. AF_09/2022</v>
      </c>
      <c r="H69" s="263">
        <f>orcamento!F68</f>
        <v>40.200000000000003</v>
      </c>
      <c r="I69" s="263" t="str">
        <f>orcamento!E68</f>
        <v>M2</v>
      </c>
      <c r="J69" s="263">
        <f>orcamento!K68</f>
        <v>58.66</v>
      </c>
      <c r="K69" s="264">
        <f t="shared" si="0"/>
        <v>2358.13</v>
      </c>
      <c r="L69" s="265">
        <f>orcamento!J68</f>
        <v>0.28899999999999998</v>
      </c>
      <c r="M69" s="265">
        <v>0.96120000000000005</v>
      </c>
    </row>
    <row r="70" spans="1:13" x14ac:dyDescent="0.25">
      <c r="A70" s="256">
        <v>1</v>
      </c>
      <c r="B70" s="257">
        <f>IF(AND(G70&lt;&gt;"",H70&gt;0,I70&lt;&gt;"",J70&lt;&gt;0,K70&lt;&gt;0),COUNT($B$11:B69)+1,"")</f>
        <v>54</v>
      </c>
      <c r="C70" s="258" t="str">
        <f>orcamento!A69</f>
        <v>6.12</v>
      </c>
      <c r="D70" s="259" t="str">
        <f>orcamento!C69</f>
        <v>SINAPI</v>
      </c>
      <c r="E70" s="260">
        <f>orcamento!B69</f>
        <v>87905</v>
      </c>
      <c r="F70" s="261">
        <v>46112</v>
      </c>
      <c r="G70" s="262" t="str">
        <f>orcamento!D69</f>
        <v>CHAPISCO APLICADO EM ALVENARIA (COM PRESENÇA DE VÃOS) E ESTRUTURAS DE CONCRETO DE FACHADA, COM COLHER DE PEDREIRO. ARGAMASSA TRAÇO 1:3 COM PREPARO EM BETONEIRA 400L. AF_10/2022</v>
      </c>
      <c r="H70" s="263">
        <f>orcamento!F69</f>
        <v>40.200000000000003</v>
      </c>
      <c r="I70" s="263" t="str">
        <f>orcamento!E69</f>
        <v>M2</v>
      </c>
      <c r="J70" s="263">
        <f>orcamento!K69</f>
        <v>10.889999999999999</v>
      </c>
      <c r="K70" s="264">
        <f t="shared" si="0"/>
        <v>437.78</v>
      </c>
      <c r="L70" s="265">
        <f>orcamento!J69</f>
        <v>0.28899999999999998</v>
      </c>
      <c r="M70" s="265">
        <v>0.96120000000000005</v>
      </c>
    </row>
    <row r="71" spans="1:13" x14ac:dyDescent="0.25">
      <c r="A71" s="256">
        <v>1</v>
      </c>
      <c r="B71" s="257">
        <f>IF(AND(G71&lt;&gt;"",H71&gt;0,I71&lt;&gt;"",J71&lt;&gt;0,K71&lt;&gt;0),COUNT($B$11:B70)+1,"")</f>
        <v>55</v>
      </c>
      <c r="C71" s="258" t="str">
        <f>orcamento!A70</f>
        <v>6.13</v>
      </c>
      <c r="D71" s="259" t="str">
        <f>orcamento!C70</f>
        <v>SINAPI</v>
      </c>
      <c r="E71" s="260">
        <f>orcamento!B70</f>
        <v>104208</v>
      </c>
      <c r="F71" s="261">
        <v>46113</v>
      </c>
      <c r="G71" s="262" t="str">
        <f>orcamento!D70</f>
        <v>EMBOÇO OU MASSA ÚNICA EM ARGAMASSA TRAÇO 1:2:8, PREPARO MECÂNICA COM BETONEIRA 400 L, APLICADA COM PROJETOR TIPO CANEQUINHA EM PANOS DE FACHADA SEM PRESENÇA DE VÃOS, ESPESSURA DE 35 MM, ACESSO POR BALANCIM MANUAL. AF_08/2022</v>
      </c>
      <c r="H71" s="263">
        <f>orcamento!F70</f>
        <v>40.200000000000003</v>
      </c>
      <c r="I71" s="263" t="str">
        <f>orcamento!E70</f>
        <v>M2</v>
      </c>
      <c r="J71" s="263">
        <f>orcamento!K70</f>
        <v>81.099999999999994</v>
      </c>
      <c r="K71" s="264">
        <f t="shared" si="0"/>
        <v>3260.22</v>
      </c>
      <c r="L71" s="265">
        <f>orcamento!J70</f>
        <v>0.28899999999999998</v>
      </c>
      <c r="M71" s="265">
        <v>0.96120000000000005</v>
      </c>
    </row>
    <row r="72" spans="1:13" x14ac:dyDescent="0.25">
      <c r="A72" s="256">
        <v>1</v>
      </c>
      <c r="B72" s="257">
        <f>IF(AND(G72&lt;&gt;"",H72&gt;0,I72&lt;&gt;"",J72&lt;&gt;0,K72&lt;&gt;0),COUNT($B$11:B71)+1,"")</f>
        <v>56</v>
      </c>
      <c r="C72" s="258" t="str">
        <f>orcamento!A71</f>
        <v>6.14</v>
      </c>
      <c r="D72" s="259" t="str">
        <f>orcamento!C71</f>
        <v>COMPOSICAO_PROPRIA</v>
      </c>
      <c r="E72" s="260" t="str">
        <f>orcamento!B71</f>
        <v>CCU 15</v>
      </c>
      <c r="F72" s="261">
        <v>46114</v>
      </c>
      <c r="G72" s="262" t="str">
        <f>orcamento!D71</f>
        <v>RECUPERAÇÃO E RECOLOCAÇÃO DE GRADIL/PORTÃO METALICOS (MATERIAL REAPROVEITADO)</v>
      </c>
      <c r="H72" s="263">
        <f>orcamento!F71</f>
        <v>10</v>
      </c>
      <c r="I72" s="263" t="str">
        <f>orcamento!E71</f>
        <v>M2</v>
      </c>
      <c r="J72" s="263">
        <f>orcamento!K71</f>
        <v>185.16</v>
      </c>
      <c r="K72" s="264">
        <f t="shared" si="0"/>
        <v>1851.6</v>
      </c>
      <c r="L72" s="265">
        <f>orcamento!J71</f>
        <v>0.28899999999999998</v>
      </c>
      <c r="M72" s="265">
        <v>0.96120000000000005</v>
      </c>
    </row>
    <row r="73" spans="1:13" x14ac:dyDescent="0.25">
      <c r="A73" s="256">
        <v>1</v>
      </c>
      <c r="B73" s="257">
        <f>IF(AND(G73&lt;&gt;"",H73&gt;0,I73&lt;&gt;"",J73&lt;&gt;0,K73&lt;&gt;0),COUNT($B$11:B72)+1,"")</f>
        <v>57</v>
      </c>
      <c r="C73" s="258" t="str">
        <f>orcamento!A72</f>
        <v>6.15</v>
      </c>
      <c r="D73" s="259" t="str">
        <f>orcamento!C72</f>
        <v>SINAPI</v>
      </c>
      <c r="E73" s="260">
        <f>orcamento!B72</f>
        <v>88485</v>
      </c>
      <c r="F73" s="261">
        <v>46115</v>
      </c>
      <c r="G73" s="262" t="str">
        <f>orcamento!D72</f>
        <v>FUNDO SELADOR ACRÍLICO, APLICAÇÃO MANUAL EM PAREDE, UMA DEMÃO. AF_04/2023</v>
      </c>
      <c r="H73" s="263">
        <f>orcamento!F72</f>
        <v>40.200000000000003</v>
      </c>
      <c r="I73" s="263" t="str">
        <f>orcamento!E72</f>
        <v>M2</v>
      </c>
      <c r="J73" s="263">
        <f>orcamento!K72</f>
        <v>5</v>
      </c>
      <c r="K73" s="264">
        <f t="shared" si="0"/>
        <v>201</v>
      </c>
      <c r="L73" s="265">
        <f>orcamento!J72</f>
        <v>0.28899999999999998</v>
      </c>
      <c r="M73" s="265">
        <v>0.96120000000000005</v>
      </c>
    </row>
    <row r="74" spans="1:13" x14ac:dyDescent="0.25">
      <c r="A74" s="256">
        <v>1</v>
      </c>
      <c r="B74" s="257">
        <f>IF(AND(G74&lt;&gt;"",H74&gt;0,I74&lt;&gt;"",J74&lt;&gt;0,K74&lt;&gt;0),COUNT($B$11:B73)+1,"")</f>
        <v>58</v>
      </c>
      <c r="C74" s="258" t="str">
        <f>orcamento!A73</f>
        <v>6.16</v>
      </c>
      <c r="D74" s="259" t="str">
        <f>orcamento!C73</f>
        <v>SINAPI</v>
      </c>
      <c r="E74" s="260">
        <f>orcamento!B73</f>
        <v>88489</v>
      </c>
      <c r="F74" s="261">
        <v>46116</v>
      </c>
      <c r="G74" s="262" t="str">
        <f>orcamento!D73</f>
        <v>PINTURA LÁTEX ACRÍLICA PREMIUM, APLICAÇÃO MANUAL EM PAREDES, DUAS DEMÃOS. AF_04/2023</v>
      </c>
      <c r="H74" s="263">
        <f>orcamento!F73</f>
        <v>40.200000000000003</v>
      </c>
      <c r="I74" s="263" t="str">
        <f>orcamento!E73</f>
        <v>M2</v>
      </c>
      <c r="J74" s="263">
        <f>orcamento!K73</f>
        <v>17.79</v>
      </c>
      <c r="K74" s="264">
        <f t="shared" si="0"/>
        <v>715.16</v>
      </c>
      <c r="L74" s="265">
        <f>orcamento!J73</f>
        <v>0.28899999999999998</v>
      </c>
      <c r="M74" s="265">
        <v>0.96120000000000005</v>
      </c>
    </row>
    <row r="75" spans="1:13" x14ac:dyDescent="0.25">
      <c r="A75" s="256">
        <v>1</v>
      </c>
      <c r="B75" s="257">
        <f>IF(AND(G75&lt;&gt;"",H75&gt;0,I75&lt;&gt;"",J75&lt;&gt;0,K75&lt;&gt;0),COUNT($B$11:B74)+1,"")</f>
        <v>59</v>
      </c>
      <c r="C75" s="258" t="str">
        <f>orcamento!A74</f>
        <v>6.17</v>
      </c>
      <c r="D75" s="259" t="str">
        <f>orcamento!C74</f>
        <v>COTACAO</v>
      </c>
      <c r="E75" s="260" t="str">
        <f>orcamento!B74</f>
        <v>COT 01</v>
      </c>
      <c r="F75" s="261">
        <v>46117</v>
      </c>
      <c r="G75" s="262" t="str">
        <f>orcamento!D74</f>
        <v>ESTACA MEGA</v>
      </c>
      <c r="H75" s="263">
        <f>orcamento!F74</f>
        <v>42</v>
      </c>
      <c r="I75" s="263" t="str">
        <f>orcamento!E74</f>
        <v>M</v>
      </c>
      <c r="J75" s="263">
        <f>orcamento!K74</f>
        <v>1973.5</v>
      </c>
      <c r="K75" s="264">
        <f t="shared" si="0"/>
        <v>82887</v>
      </c>
      <c r="L75" s="265">
        <f>orcamento!J74</f>
        <v>0</v>
      </c>
      <c r="M75" s="265">
        <v>0.96120000000000005</v>
      </c>
    </row>
    <row r="76" spans="1:13" x14ac:dyDescent="0.25">
      <c r="A76" s="256">
        <v>1</v>
      </c>
      <c r="B76" s="257">
        <f>IF(AND(G76&lt;&gt;"",H76&gt;0,I76&lt;&gt;"",J76&lt;&gt;0,K76&lt;&gt;0),COUNT($B$11:B75)+1,"")</f>
        <v>60</v>
      </c>
      <c r="C76" s="258" t="str">
        <f>orcamento!A75</f>
        <v>6.18</v>
      </c>
      <c r="D76" s="259" t="str">
        <f>orcamento!C75</f>
        <v>SINAPI</v>
      </c>
      <c r="E76" s="260">
        <f>orcamento!B75</f>
        <v>93358</v>
      </c>
      <c r="F76" s="261">
        <v>46118</v>
      </c>
      <c r="G76" s="262" t="str">
        <f>orcamento!D75</f>
        <v>ESCAVAÇÃO MANUAL DE VALA. AF_09/2024</v>
      </c>
      <c r="H76" s="263">
        <f>orcamento!F75</f>
        <v>13</v>
      </c>
      <c r="I76" s="263" t="str">
        <f>orcamento!E75</f>
        <v>M3</v>
      </c>
      <c r="J76" s="263">
        <f>orcamento!K75</f>
        <v>119.72</v>
      </c>
      <c r="K76" s="264">
        <f t="shared" si="0"/>
        <v>1556.36</v>
      </c>
      <c r="L76" s="265">
        <f>orcamento!J75</f>
        <v>0.28899999999999998</v>
      </c>
      <c r="M76" s="265">
        <v>0.96120000000000005</v>
      </c>
    </row>
    <row r="77" spans="1:13" x14ac:dyDescent="0.25">
      <c r="A77" s="256">
        <v>1</v>
      </c>
      <c r="B77" s="257">
        <f>IF(AND(G77&lt;&gt;"",H77&gt;0,I77&lt;&gt;"",J77&lt;&gt;0,K77&lt;&gt;0),COUNT($B$11:B76)+1,"")</f>
        <v>61</v>
      </c>
      <c r="C77" s="258" t="str">
        <f>orcamento!A76</f>
        <v>6.19</v>
      </c>
      <c r="D77" s="259" t="str">
        <f>orcamento!C76</f>
        <v>SINAPI</v>
      </c>
      <c r="E77" s="260">
        <f>orcamento!B76</f>
        <v>104737</v>
      </c>
      <c r="F77" s="261">
        <v>46119</v>
      </c>
      <c r="G77" s="262" t="str">
        <f>orcamento!D76</f>
        <v>REATERRO MANUAL DE VALAS, COM PLACA VIBRATÓRIA. AF_08/2023</v>
      </c>
      <c r="H77" s="263">
        <f>orcamento!F76</f>
        <v>9</v>
      </c>
      <c r="I77" s="263" t="str">
        <f>orcamento!E76</f>
        <v>M3</v>
      </c>
      <c r="J77" s="263">
        <f>orcamento!K76</f>
        <v>30.36</v>
      </c>
      <c r="K77" s="264">
        <f t="shared" ref="K77:K83" si="1">IFERROR(IF(H77*J77&lt;&gt;0,ROUND(ROUND(H77,4)*ROUND(J77,4),2),""),"")</f>
        <v>273.24</v>
      </c>
      <c r="L77" s="265">
        <f>orcamento!J76</f>
        <v>0.28899999999999998</v>
      </c>
      <c r="M77" s="265">
        <v>0.96120000000000005</v>
      </c>
    </row>
    <row r="78" spans="1:13" x14ac:dyDescent="0.25">
      <c r="A78" s="256">
        <v>1</v>
      </c>
      <c r="B78" s="257">
        <f>IF(AND(G78&lt;&gt;"",H78&gt;0,I78&lt;&gt;"",J78&lt;&gt;0,K78&lt;&gt;0),COUNT($B$11:B77)+1,"")</f>
        <v>62</v>
      </c>
      <c r="C78" s="258" t="str">
        <f>orcamento!A77</f>
        <v>6.20</v>
      </c>
      <c r="D78" s="259" t="str">
        <f>orcamento!C77</f>
        <v>COMPOSICAO_PROPRIA</v>
      </c>
      <c r="E78" s="260" t="str">
        <f>orcamento!B77</f>
        <v>CCU 11</v>
      </c>
      <c r="F78" s="261">
        <v>46120</v>
      </c>
      <c r="G78" s="262" t="str">
        <f>orcamento!D77</f>
        <v>CARGA E TRANSPORTE DE ENTULHO DENTRO DO CANTEIRO</v>
      </c>
      <c r="H78" s="263">
        <f>orcamento!F77</f>
        <v>81.400000000000006</v>
      </c>
      <c r="I78" s="263" t="str">
        <f>orcamento!E77</f>
        <v>M3</v>
      </c>
      <c r="J78" s="263">
        <f>orcamento!K77</f>
        <v>30.27</v>
      </c>
      <c r="K78" s="264">
        <f t="shared" si="1"/>
        <v>2463.98</v>
      </c>
      <c r="L78" s="265">
        <f>orcamento!J77</f>
        <v>0.28899999999999998</v>
      </c>
      <c r="M78" s="265">
        <v>0.96120000000000005</v>
      </c>
    </row>
    <row r="79" spans="1:13" x14ac:dyDescent="0.25">
      <c r="A79" s="256"/>
      <c r="B79" s="257"/>
      <c r="C79" s="258"/>
      <c r="D79" s="259"/>
      <c r="E79" s="260"/>
      <c r="F79" s="261"/>
      <c r="G79" s="262"/>
      <c r="H79" s="263"/>
      <c r="I79" s="263"/>
      <c r="J79" s="263"/>
      <c r="K79" s="264"/>
      <c r="L79" s="265"/>
      <c r="M79" s="265"/>
    </row>
    <row r="80" spans="1:13" x14ac:dyDescent="0.25">
      <c r="A80" s="256">
        <v>1</v>
      </c>
      <c r="B80" s="257">
        <f>IF(AND(G80&lt;&gt;"",H80&gt;0,I80&lt;&gt;"",J80&lt;&gt;0,K80&lt;&gt;0),COUNT($B$11:B79)+1,"")</f>
        <v>63</v>
      </c>
      <c r="C80" s="258" t="str">
        <f>orcamento!A79</f>
        <v>7.1</v>
      </c>
      <c r="D80" s="259" t="str">
        <f>orcamento!C79</f>
        <v>COTACAO</v>
      </c>
      <c r="E80" s="260" t="str">
        <f>orcamento!B79</f>
        <v>TAB 08.01</v>
      </c>
      <c r="F80" s="261">
        <v>46122</v>
      </c>
      <c r="G80" s="262" t="str">
        <f>orcamento!D79</f>
        <v>LOCAÇÃO CAÇAMBA ESTACIONÁRIA 4 M3 - TRANSPORTE E DESTINAÇÃO FINAL</v>
      </c>
      <c r="H80" s="263">
        <f>orcamento!F79</f>
        <v>28</v>
      </c>
      <c r="I80" s="263" t="str">
        <f>orcamento!E79</f>
        <v>UN</v>
      </c>
      <c r="J80" s="263">
        <f>orcamento!K79</f>
        <v>423.29</v>
      </c>
      <c r="K80" s="264">
        <f t="shared" si="1"/>
        <v>11852.12</v>
      </c>
      <c r="L80" s="265">
        <f>orcamento!J79</f>
        <v>0.2094</v>
      </c>
      <c r="M80" s="265">
        <v>0.96120000000000005</v>
      </c>
    </row>
    <row r="81" spans="1:13" x14ac:dyDescent="0.25">
      <c r="A81" s="256">
        <v>1</v>
      </c>
      <c r="B81" s="257">
        <f>IF(AND(G81&lt;&gt;"",H81&gt;0,I81&lt;&gt;"",J81&lt;&gt;0,K81&lt;&gt;0),COUNT($B$11:B80)+1,"")</f>
        <v>64</v>
      </c>
      <c r="C81" s="258" t="str">
        <f>orcamento!A80</f>
        <v>7.2</v>
      </c>
      <c r="D81" s="259" t="str">
        <f>orcamento!C80</f>
        <v>SINAPI</v>
      </c>
      <c r="E81" s="260">
        <f>orcamento!B80</f>
        <v>99811</v>
      </c>
      <c r="F81" s="261">
        <v>46123</v>
      </c>
      <c r="G81" s="262" t="str">
        <f>orcamento!D80</f>
        <v>LIMPEZA DE CONTRAPISO COM VASSOURA A SECO. AF_10/2025</v>
      </c>
      <c r="H81" s="263">
        <f>orcamento!F80</f>
        <v>276</v>
      </c>
      <c r="I81" s="263" t="str">
        <f>orcamento!E80</f>
        <v>M2</v>
      </c>
      <c r="J81" s="263">
        <f>orcamento!K80</f>
        <v>0.8600000000000001</v>
      </c>
      <c r="K81" s="264">
        <f t="shared" si="1"/>
        <v>237.36</v>
      </c>
      <c r="L81" s="265">
        <f>orcamento!J80</f>
        <v>0.28899999999999998</v>
      </c>
      <c r="M81" s="265">
        <v>0.96120000000000005</v>
      </c>
    </row>
    <row r="82" spans="1:13" x14ac:dyDescent="0.25">
      <c r="A82" s="256">
        <v>1</v>
      </c>
      <c r="B82" s="257">
        <f>IF(AND(G82&lt;&gt;"",H82&gt;0,I82&lt;&gt;"",J82&lt;&gt;0,K82&lt;&gt;0),COUNT($B$11:B81)+1,"")</f>
        <v>65</v>
      </c>
      <c r="C82" s="258" t="str">
        <f>orcamento!A81</f>
        <v>7.3</v>
      </c>
      <c r="D82" s="259" t="str">
        <f>orcamento!C81</f>
        <v>COMPOSICAO_PROPRIA</v>
      </c>
      <c r="E82" s="260" t="str">
        <f>orcamento!B81</f>
        <v>CCU 08</v>
      </c>
      <c r="F82" s="261">
        <v>46124</v>
      </c>
      <c r="G82" s="262" t="str">
        <f>orcamento!D81</f>
        <v>CARGA E TRANSPORTE DE CONTAINER</v>
      </c>
      <c r="H82" s="263">
        <f>orcamento!F81</f>
        <v>2</v>
      </c>
      <c r="I82" s="263" t="str">
        <f>orcamento!E81</f>
        <v>UN</v>
      </c>
      <c r="J82" s="263">
        <f>orcamento!K81</f>
        <v>787.17000000000007</v>
      </c>
      <c r="K82" s="264">
        <f t="shared" si="1"/>
        <v>1574.34</v>
      </c>
      <c r="L82" s="265">
        <f>orcamento!J81</f>
        <v>0.28899999999999998</v>
      </c>
      <c r="M82" s="265">
        <v>0.96120000000000005</v>
      </c>
    </row>
    <row r="83" spans="1:13" x14ac:dyDescent="0.25">
      <c r="A83" s="256">
        <v>1</v>
      </c>
      <c r="B83" s="257">
        <f>IF(AND(G83&lt;&gt;"",H83&gt;0,I83&lt;&gt;"",J83&lt;&gt;0,K83&lt;&gt;0),COUNT($B$11:B82)+1,"")</f>
        <v>66</v>
      </c>
      <c r="C83" s="258" t="str">
        <f>orcamento!A82</f>
        <v>7.4</v>
      </c>
      <c r="D83" s="259" t="str">
        <f>orcamento!C82</f>
        <v>COMPOSICAO_PROPRIA</v>
      </c>
      <c r="E83" s="260" t="str">
        <f>orcamento!B82</f>
        <v>CCU 16</v>
      </c>
      <c r="F83" s="261">
        <v>46125</v>
      </c>
      <c r="G83" s="262" t="str">
        <f>orcamento!D82</f>
        <v>DESMONTAGEM SERVIÇOS PROVISÓRIOS</v>
      </c>
      <c r="H83" s="263">
        <f>orcamento!F82</f>
        <v>1</v>
      </c>
      <c r="I83" s="263" t="str">
        <f>orcamento!E82</f>
        <v>UN</v>
      </c>
      <c r="J83" s="263">
        <f>orcamento!K82</f>
        <v>1937.01</v>
      </c>
      <c r="K83" s="264">
        <f t="shared" si="1"/>
        <v>1937.01</v>
      </c>
      <c r="L83" s="265">
        <f>orcamento!J82</f>
        <v>0.28899999999999998</v>
      </c>
      <c r="M83" s="265">
        <v>0.96120000000000005</v>
      </c>
    </row>
  </sheetData>
  <mergeCells count="18">
    <mergeCell ref="H10:M10"/>
    <mergeCell ref="N10:O10"/>
    <mergeCell ref="P10:Q10"/>
    <mergeCell ref="R10:R11"/>
    <mergeCell ref="C5:G5"/>
    <mergeCell ref="C6:G6"/>
    <mergeCell ref="F10:F11"/>
    <mergeCell ref="G10:G11"/>
    <mergeCell ref="A10:A11"/>
    <mergeCell ref="B10:B11"/>
    <mergeCell ref="C10:C11"/>
    <mergeCell ref="D10:D11"/>
    <mergeCell ref="E10:E11"/>
    <mergeCell ref="A1:K1"/>
    <mergeCell ref="C2:G2"/>
    <mergeCell ref="A3:B3"/>
    <mergeCell ref="C3:K3"/>
    <mergeCell ref="C4:I4"/>
  </mergeCells>
  <dataValidations disablePrompts="1" count="1">
    <dataValidation type="list" allowBlank="1" showInputMessage="1" showErrorMessage="1" prompt="Código de Subfamília Inválido - O código de Subfamília informado é inválido. _x000a_Selecione o código na lista suspensa. Para pesquisar Subfamília, utilize a planilha Pesquisa Familia e Subfamilia. _x000a_Informe a Subfamília de acordo com a Família." sqref="P12:P34" xr:uid="{00000000-0002-0000-0B00-000000000000}">
      <formula1>INDIRECT(CONCATENATE("F_",N12))</formula1>
      <formula2>0</formula2>
    </dataValidation>
  </dataValidations>
  <pageMargins left="0.51180555555555596" right="0.51180555555555596" top="0.78749999999999998" bottom="0.78749999999999998" header="0.511811023622047" footer="0.511811023622047"/>
  <pageSetup paperSize="9"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83"/>
  <sheetViews>
    <sheetView zoomScale="85" zoomScaleNormal="85" workbookViewId="0">
      <selection activeCell="V14" sqref="V14"/>
    </sheetView>
  </sheetViews>
  <sheetFormatPr defaultColWidth="14.42578125" defaultRowHeight="15" x14ac:dyDescent="0.25"/>
  <cols>
    <col min="1" max="1" width="9" style="178" customWidth="1"/>
    <col min="2" max="2" width="10.5703125" style="178" customWidth="1"/>
    <col min="3" max="3" width="9" style="178" customWidth="1"/>
    <col min="4" max="4" width="55.140625" style="178" customWidth="1"/>
    <col min="5" max="5" width="11.140625" style="178" customWidth="1"/>
    <col min="6" max="6" width="13.140625" style="178" customWidth="1"/>
    <col min="7" max="7" width="13.42578125" style="178" customWidth="1"/>
    <col min="8" max="8" width="15.140625" style="178" customWidth="1"/>
    <col min="9" max="9" width="8" style="178" customWidth="1"/>
    <col min="10" max="10" width="11.140625" style="178" customWidth="1"/>
    <col min="11" max="11" width="12.42578125" style="178" customWidth="1"/>
    <col min="12" max="12" width="17.7109375" style="178" customWidth="1"/>
    <col min="13" max="13" width="20.42578125" style="178" customWidth="1"/>
    <col min="14" max="26" width="8.7109375" style="178" customWidth="1"/>
    <col min="27" max="16384" width="14.42578125" style="178"/>
  </cols>
  <sheetData>
    <row r="1" spans="1:26" ht="15.75" x14ac:dyDescent="0.25">
      <c r="A1" s="566" t="s">
        <v>5413</v>
      </c>
      <c r="B1" s="566"/>
      <c r="C1" s="566"/>
      <c r="D1" s="566"/>
      <c r="E1" s="566"/>
      <c r="F1" s="566"/>
      <c r="G1" s="566"/>
      <c r="H1" s="566"/>
      <c r="I1" s="236"/>
      <c r="J1" s="237"/>
      <c r="K1" s="220"/>
      <c r="L1" s="237"/>
    </row>
    <row r="2" spans="1:26" x14ac:dyDescent="0.25">
      <c r="A2" s="268" t="s">
        <v>5388</v>
      </c>
      <c r="B2" s="269"/>
      <c r="C2" s="576" t="str">
        <f>IF('Identificação-TCE'!B2=0,"",'Identificação-TCE'!B2)</f>
        <v/>
      </c>
      <c r="D2" s="576"/>
      <c r="E2" s="270" t="s">
        <v>5389</v>
      </c>
      <c r="F2" s="271" t="str">
        <f>IF('Identificação-TCE'!E2=0,"",'Identificação-TCE'!E2)</f>
        <v/>
      </c>
      <c r="G2" s="270" t="s">
        <v>5390</v>
      </c>
      <c r="H2" s="272" t="str">
        <f>IF('Identificação-TCE'!G2=0,"",'Identificação-TCE'!G2)</f>
        <v/>
      </c>
      <c r="I2" s="241"/>
      <c r="J2" s="241"/>
      <c r="K2" s="220"/>
      <c r="L2" s="242"/>
      <c r="M2" s="242"/>
      <c r="N2" s="242"/>
      <c r="O2" s="242"/>
      <c r="P2" s="242"/>
      <c r="Q2" s="242"/>
      <c r="R2" s="242"/>
      <c r="S2" s="242"/>
      <c r="T2" s="242"/>
      <c r="U2" s="242"/>
      <c r="V2" s="242"/>
      <c r="W2" s="242"/>
      <c r="X2" s="242"/>
      <c r="Y2" s="242"/>
      <c r="Z2" s="242"/>
    </row>
    <row r="3" spans="1:26" ht="15.75" customHeight="1" x14ac:dyDescent="0.25">
      <c r="A3" s="568" t="s">
        <v>5373</v>
      </c>
      <c r="B3" s="568"/>
      <c r="C3" s="569" t="str">
        <f>'Identificação-TCE'!B3</f>
        <v>Objeto: Reforço de Fundação em Estaca Mega - Unidade de Saúde Cruzeiro do Sul</v>
      </c>
      <c r="D3" s="569"/>
      <c r="E3" s="569"/>
      <c r="F3" s="569"/>
      <c r="G3" s="569"/>
      <c r="H3" s="569"/>
      <c r="I3" s="241"/>
      <c r="J3" s="241"/>
      <c r="K3" s="242"/>
      <c r="L3" s="242"/>
      <c r="M3" s="242"/>
      <c r="N3" s="242"/>
      <c r="O3" s="242"/>
      <c r="P3" s="242"/>
      <c r="Q3" s="242"/>
      <c r="R3" s="242"/>
      <c r="S3" s="242"/>
      <c r="T3" s="242"/>
      <c r="U3" s="242"/>
      <c r="V3" s="242"/>
      <c r="W3" s="242"/>
      <c r="X3" s="242"/>
      <c r="Y3" s="242"/>
      <c r="Z3" s="242"/>
    </row>
    <row r="4" spans="1:26" x14ac:dyDescent="0.25">
      <c r="A4" s="214" t="s">
        <v>5414</v>
      </c>
      <c r="B4" s="238"/>
      <c r="C4" s="577"/>
      <c r="D4" s="577"/>
      <c r="E4" s="577"/>
      <c r="F4" s="577"/>
      <c r="G4" s="212" t="s">
        <v>5415</v>
      </c>
      <c r="H4" s="273"/>
      <c r="I4" s="241"/>
      <c r="J4" s="241"/>
      <c r="K4" s="242"/>
      <c r="L4" s="242"/>
      <c r="M4" s="242"/>
      <c r="N4" s="242"/>
      <c r="O4" s="242"/>
      <c r="P4" s="242"/>
      <c r="Q4" s="242"/>
      <c r="R4" s="242"/>
      <c r="S4" s="242"/>
      <c r="T4" s="242"/>
      <c r="U4" s="242"/>
      <c r="V4" s="242"/>
      <c r="W4" s="242"/>
      <c r="X4" s="242"/>
      <c r="Y4" s="242"/>
      <c r="Z4" s="242"/>
    </row>
    <row r="5" spans="1:26" x14ac:dyDescent="0.25">
      <c r="A5" s="209" t="s">
        <v>5393</v>
      </c>
      <c r="B5" s="212"/>
      <c r="C5" s="579" t="str">
        <f>IF('Identificação-TCE'!B5=0,"",'Identificação-TCE'!B5)</f>
        <v/>
      </c>
      <c r="D5" s="579"/>
      <c r="E5" s="244"/>
      <c r="F5" s="208"/>
      <c r="G5" s="245"/>
      <c r="H5" s="274"/>
      <c r="I5" s="241"/>
      <c r="J5" s="241"/>
      <c r="K5" s="242"/>
      <c r="L5" s="242"/>
      <c r="M5" s="242"/>
      <c r="N5" s="242"/>
      <c r="O5" s="242"/>
      <c r="P5" s="242"/>
      <c r="Q5" s="242"/>
      <c r="R5" s="242"/>
      <c r="S5" s="242"/>
      <c r="T5" s="242"/>
      <c r="U5" s="242"/>
      <c r="V5" s="242"/>
      <c r="W5" s="242"/>
      <c r="X5" s="242"/>
      <c r="Y5" s="242"/>
      <c r="Z5" s="242"/>
    </row>
    <row r="6" spans="1:26" x14ac:dyDescent="0.25">
      <c r="A6" s="275" t="s">
        <v>5380</v>
      </c>
      <c r="B6" s="247"/>
      <c r="C6" s="580">
        <f>SUMIFS(H12:H38754,B12:B38754,"&gt;0",H12:H38754,"&lt;&gt;0")</f>
        <v>469985.53999999986</v>
      </c>
      <c r="D6" s="580"/>
      <c r="E6" s="248"/>
      <c r="F6" s="248"/>
      <c r="G6" s="249"/>
      <c r="H6" s="242"/>
      <c r="I6" s="241"/>
      <c r="J6" s="241"/>
      <c r="K6" s="242"/>
      <c r="L6" s="242"/>
      <c r="M6" s="242"/>
      <c r="N6" s="242"/>
      <c r="O6" s="242"/>
      <c r="P6" s="242"/>
      <c r="Q6" s="242"/>
      <c r="R6" s="242"/>
      <c r="S6" s="242"/>
      <c r="T6" s="242"/>
      <c r="U6" s="242"/>
      <c r="V6" s="242"/>
      <c r="W6" s="242"/>
      <c r="X6" s="242"/>
      <c r="Y6" s="242"/>
      <c r="Z6" s="242"/>
    </row>
    <row r="7" spans="1:26" x14ac:dyDescent="0.25">
      <c r="A7" s="276"/>
      <c r="B7" s="250"/>
      <c r="C7" s="250"/>
      <c r="D7" s="252"/>
      <c r="E7" s="252"/>
      <c r="F7" s="248"/>
      <c r="G7" s="248"/>
      <c r="H7" s="249"/>
      <c r="I7" s="241"/>
      <c r="J7" s="241"/>
      <c r="K7" s="242"/>
      <c r="L7" s="242"/>
      <c r="M7" s="242"/>
      <c r="N7" s="242"/>
      <c r="O7" s="242"/>
      <c r="P7" s="242"/>
      <c r="Q7" s="242"/>
      <c r="R7" s="242"/>
      <c r="S7" s="242"/>
      <c r="T7" s="242"/>
      <c r="U7" s="242"/>
      <c r="V7" s="242"/>
      <c r="W7" s="242"/>
      <c r="X7" s="242"/>
      <c r="Y7" s="242"/>
      <c r="Z7" s="242"/>
    </row>
    <row r="8" spans="1:26" x14ac:dyDescent="0.25">
      <c r="A8" s="276"/>
      <c r="B8" s="250"/>
      <c r="C8" s="250"/>
      <c r="D8" s="252"/>
      <c r="E8" s="252"/>
      <c r="F8" s="248"/>
      <c r="G8" s="248"/>
      <c r="H8" s="249"/>
      <c r="I8" s="241"/>
      <c r="J8" s="241"/>
      <c r="K8" s="242"/>
      <c r="L8" s="242"/>
      <c r="M8" s="242"/>
      <c r="N8" s="242"/>
      <c r="O8" s="242"/>
      <c r="P8" s="242"/>
      <c r="Q8" s="242"/>
      <c r="R8" s="242"/>
      <c r="S8" s="242"/>
      <c r="T8" s="242"/>
      <c r="U8" s="242"/>
      <c r="V8" s="242"/>
      <c r="W8" s="242"/>
      <c r="X8" s="242"/>
      <c r="Y8" s="242"/>
      <c r="Z8" s="242"/>
    </row>
    <row r="9" spans="1:26" x14ac:dyDescent="0.25">
      <c r="A9" s="276"/>
      <c r="B9" s="250"/>
      <c r="C9" s="250"/>
      <c r="D9" s="252"/>
      <c r="E9" s="252"/>
      <c r="F9" s="248"/>
      <c r="G9" s="248"/>
      <c r="H9" s="249"/>
      <c r="I9" s="241"/>
      <c r="J9" s="241"/>
      <c r="K9" s="242"/>
      <c r="L9" s="242"/>
      <c r="M9" s="242"/>
      <c r="N9" s="242"/>
      <c r="O9" s="242"/>
      <c r="P9" s="242"/>
      <c r="Q9" s="242"/>
      <c r="R9" s="242"/>
      <c r="S9" s="242"/>
      <c r="T9" s="242"/>
      <c r="U9" s="242"/>
      <c r="V9" s="242"/>
      <c r="W9" s="242"/>
      <c r="X9" s="242"/>
      <c r="Y9" s="242"/>
      <c r="Z9" s="242"/>
    </row>
    <row r="10" spans="1:26" ht="15" customHeight="1" x14ac:dyDescent="0.25">
      <c r="A10" s="559" t="s">
        <v>5416</v>
      </c>
      <c r="B10" s="559" t="s">
        <v>5417</v>
      </c>
      <c r="C10" s="559" t="s">
        <v>5418</v>
      </c>
      <c r="D10" s="571" t="s">
        <v>5419</v>
      </c>
      <c r="E10" s="578" t="s">
        <v>5385</v>
      </c>
      <c r="F10" s="578"/>
      <c r="G10" s="578"/>
      <c r="H10" s="578"/>
      <c r="I10" s="578"/>
      <c r="J10" s="578"/>
      <c r="K10" s="578"/>
      <c r="L10" s="578"/>
      <c r="M10" s="578"/>
    </row>
    <row r="11" spans="1:26" ht="30" x14ac:dyDescent="0.25">
      <c r="A11" s="559"/>
      <c r="B11" s="559"/>
      <c r="C11" s="559"/>
      <c r="D11" s="559"/>
      <c r="E11" s="224" t="s">
        <v>5420</v>
      </c>
      <c r="F11" s="225" t="s">
        <v>5421</v>
      </c>
      <c r="G11" s="254" t="s">
        <v>5407</v>
      </c>
      <c r="H11" s="254" t="s">
        <v>5408</v>
      </c>
      <c r="I11" s="255" t="s">
        <v>5409</v>
      </c>
      <c r="J11" s="255" t="s">
        <v>5410</v>
      </c>
      <c r="K11" s="255" t="s">
        <v>5422</v>
      </c>
      <c r="L11" s="225" t="s">
        <v>5423</v>
      </c>
      <c r="M11" s="277" t="s">
        <v>5424</v>
      </c>
    </row>
    <row r="12" spans="1:26" x14ac:dyDescent="0.25">
      <c r="A12" s="278">
        <f>IF('Orçamento-TCE'!A12&gt;0,'Orçamento-TCE'!A12,"")</f>
        <v>1</v>
      </c>
      <c r="B12" s="279">
        <f>'Orçamento-TCE'!B12</f>
        <v>1</v>
      </c>
      <c r="C12" s="279" t="str">
        <f>IF('Orçamento-TCE'!C12&gt;0,'Orçamento-TCE'!C12,"")</f>
        <v>1.1</v>
      </c>
      <c r="D12" s="264" t="str">
        <f>IF('Orçamento-TCE'!G12&gt;0,'Orçamento-TCE'!G12,"")</f>
        <v>EQUIPE DE ADMINISTRAÇÃO LOCAL</v>
      </c>
      <c r="E12" s="264">
        <f>IF('Orçamento-TCE'!H12&gt;0,'Orçamento-TCE'!H12,"")</f>
        <v>1</v>
      </c>
      <c r="F12" s="264" t="str">
        <f>IF('Orçamento-TCE'!I12&gt;0,'Orçamento-TCE'!I12,"")</f>
        <v>UN</v>
      </c>
      <c r="G12" s="263">
        <f>orcamento!K11</f>
        <v>151569.85</v>
      </c>
      <c r="H12" s="264">
        <f>IFERROR(IF(E12*G12&lt;&gt;0,ROUND(ROUND(E12,4)*ROUND(G12,4),2),""),"")</f>
        <v>151569.85</v>
      </c>
      <c r="I12" s="265">
        <f>orcamento!J11</f>
        <v>0.28899999999999998</v>
      </c>
      <c r="J12" s="265">
        <v>0.96120000000000005</v>
      </c>
      <c r="K12" s="265"/>
      <c r="L12" s="280">
        <f>orcamento!M11</f>
        <v>1904.890000000014</v>
      </c>
      <c r="M12" s="280">
        <f>orcamento!L11</f>
        <v>149664.95999999999</v>
      </c>
    </row>
    <row r="13" spans="1:26" x14ac:dyDescent="0.25">
      <c r="A13" s="278">
        <f>IF('Orçamento-TCE'!A13&gt;0,'Orçamento-TCE'!A13,"")</f>
        <v>1</v>
      </c>
      <c r="B13" s="279">
        <f>'Orçamento-TCE'!B13</f>
        <v>2</v>
      </c>
      <c r="C13" s="279" t="str">
        <f>IF('Orçamento-TCE'!C13&gt;0,'Orçamento-TCE'!C13,"")</f>
        <v>1.2</v>
      </c>
      <c r="D13" s="264" t="str">
        <f>IF('Orçamento-TCE'!G13&gt;0,'Orçamento-TCE'!G13,"")</f>
        <v>SERVIÇO DE VIGIÂNCIA NOTURNA (DIÁRIA) E DIURNA (FINAIS DE SEMANA)</v>
      </c>
      <c r="E13" s="264">
        <f>IF('Orçamento-TCE'!H13&gt;0,'Orçamento-TCE'!H13,"")</f>
        <v>8</v>
      </c>
      <c r="F13" s="264" t="str">
        <f>IF('Orçamento-TCE'!I13&gt;0,'Orçamento-TCE'!I13,"")</f>
        <v>MÊS</v>
      </c>
      <c r="G13" s="263">
        <f>orcamento!K12</f>
        <v>10306.5</v>
      </c>
      <c r="H13" s="264">
        <f t="shared" ref="H13:H76" si="0">IFERROR(IF(E13*G13&lt;&gt;0,ROUND(ROUND(E13,4)*ROUND(G13,4),2),""),"")</f>
        <v>82452</v>
      </c>
      <c r="I13" s="265">
        <f>orcamento!J12</f>
        <v>0.28899999999999998</v>
      </c>
      <c r="J13" s="265">
        <v>0.96120000000000005</v>
      </c>
      <c r="K13" s="265"/>
      <c r="L13" s="280">
        <f>orcamento!M12</f>
        <v>11344.240000000005</v>
      </c>
      <c r="M13" s="280">
        <f>orcamento!L12</f>
        <v>71107.759999999995</v>
      </c>
    </row>
    <row r="14" spans="1:26" x14ac:dyDescent="0.25">
      <c r="A14" s="278">
        <f>IF('Orçamento-TCE'!A14&gt;0,'Orçamento-TCE'!A14,"")</f>
        <v>1</v>
      </c>
      <c r="B14" s="279">
        <f>'Orçamento-TCE'!B14</f>
        <v>3</v>
      </c>
      <c r="C14" s="279" t="str">
        <f>IF('Orçamento-TCE'!C14&gt;0,'Orçamento-TCE'!C14,"")</f>
        <v>1.3</v>
      </c>
      <c r="D14" s="264" t="str">
        <f>IF('Orçamento-TCE'!G14&gt;0,'Orçamento-TCE'!G14,"")</f>
        <v>DOCUMENTO DE RESPONSABILIDADE TÉCNICA</v>
      </c>
      <c r="E14" s="264">
        <f>IF('Orçamento-TCE'!H14&gt;0,'Orçamento-TCE'!H14,"")</f>
        <v>1</v>
      </c>
      <c r="F14" s="264" t="str">
        <f>IF('Orçamento-TCE'!I14&gt;0,'Orçamento-TCE'!I14,"")</f>
        <v>UN</v>
      </c>
      <c r="G14" s="263">
        <f>orcamento!K13</f>
        <v>368.13</v>
      </c>
      <c r="H14" s="264">
        <f t="shared" si="0"/>
        <v>368.13</v>
      </c>
      <c r="I14" s="265">
        <f>orcamento!J13</f>
        <v>0.28899999999999998</v>
      </c>
      <c r="J14" s="265">
        <v>0.96120000000000005</v>
      </c>
      <c r="K14" s="265"/>
      <c r="L14" s="280">
        <f>orcamento!M13</f>
        <v>368.13</v>
      </c>
      <c r="M14" s="280">
        <f>orcamento!L13</f>
        <v>0</v>
      </c>
    </row>
    <row r="15" spans="1:26" x14ac:dyDescent="0.25">
      <c r="A15" s="278">
        <f>IF('Orçamento-TCE'!A15&gt;0,'Orçamento-TCE'!A15,"")</f>
        <v>1</v>
      </c>
      <c r="B15" s="279">
        <f>'Orçamento-TCE'!B15</f>
        <v>4</v>
      </c>
      <c r="C15" s="279" t="str">
        <f>IF('Orçamento-TCE'!C15&gt;0,'Orçamento-TCE'!C15,"")</f>
        <v>1.4</v>
      </c>
      <c r="D15" s="264" t="str">
        <f>IF('Orçamento-TCE'!G15&gt;0,'Orçamento-TCE'!G15,"")</f>
        <v>PLANO DE ATAQUE</v>
      </c>
      <c r="E15" s="264">
        <f>IF('Orçamento-TCE'!H15&gt;0,'Orçamento-TCE'!H15,"")</f>
        <v>1</v>
      </c>
      <c r="F15" s="264" t="str">
        <f>IF('Orçamento-TCE'!I15&gt;0,'Orçamento-TCE'!I15,"")</f>
        <v>UN</v>
      </c>
      <c r="G15" s="263">
        <f>orcamento!K14</f>
        <v>1163.43</v>
      </c>
      <c r="H15" s="264">
        <f t="shared" si="0"/>
        <v>1163.43</v>
      </c>
      <c r="I15" s="265">
        <f>orcamento!J14</f>
        <v>0.28899999999999998</v>
      </c>
      <c r="J15" s="265">
        <v>0.96120000000000005</v>
      </c>
      <c r="K15" s="265"/>
      <c r="L15" s="280">
        <f>orcamento!M14</f>
        <v>9.9999999999909051E-3</v>
      </c>
      <c r="M15" s="280">
        <f>orcamento!L14</f>
        <v>1163.42</v>
      </c>
    </row>
    <row r="16" spans="1:26" x14ac:dyDescent="0.25">
      <c r="A16" s="278">
        <f>IF('Orçamento-TCE'!A16&gt;0,'Orçamento-TCE'!A16,"")</f>
        <v>1</v>
      </c>
      <c r="B16" s="279">
        <f>'Orçamento-TCE'!B16</f>
        <v>5</v>
      </c>
      <c r="C16" s="279" t="str">
        <f>IF('Orçamento-TCE'!C16&gt;0,'Orçamento-TCE'!C16,"")</f>
        <v>1.5</v>
      </c>
      <c r="D16" s="264" t="str">
        <f>IF('Orçamento-TCE'!G16&gt;0,'Orçamento-TCE'!G16,"")</f>
        <v>PLANO DE GERENCIAMENTO DE RESÍDUOS NA CONSTRUÇÃO CIVIL - PGRCC</v>
      </c>
      <c r="E16" s="264">
        <f>IF('Orçamento-TCE'!H16&gt;0,'Orçamento-TCE'!H16,"")</f>
        <v>1</v>
      </c>
      <c r="F16" s="264" t="str">
        <f>IF('Orçamento-TCE'!I16&gt;0,'Orçamento-TCE'!I16,"")</f>
        <v>UN</v>
      </c>
      <c r="G16" s="263">
        <f>orcamento!K15</f>
        <v>1399.13</v>
      </c>
      <c r="H16" s="264">
        <f t="shared" si="0"/>
        <v>1399.13</v>
      </c>
      <c r="I16" s="265">
        <f>orcamento!J15</f>
        <v>0.28899999999999998</v>
      </c>
      <c r="J16" s="265">
        <v>0.96120000000000005</v>
      </c>
      <c r="K16" s="265"/>
      <c r="L16" s="280">
        <f>orcamento!M15</f>
        <v>0</v>
      </c>
      <c r="M16" s="280">
        <f>orcamento!L15</f>
        <v>1399.13</v>
      </c>
    </row>
    <row r="17" spans="1:13" x14ac:dyDescent="0.25">
      <c r="A17" s="278">
        <f>IF('Orçamento-TCE'!A17&gt;0,'Orçamento-TCE'!A17,"")</f>
        <v>1</v>
      </c>
      <c r="B17" s="279">
        <f>'Orçamento-TCE'!B17</f>
        <v>6</v>
      </c>
      <c r="C17" s="279" t="str">
        <f>IF('Orçamento-TCE'!C17&gt;0,'Orçamento-TCE'!C17,"")</f>
        <v>1.6</v>
      </c>
      <c r="D17" s="264" t="str">
        <f>IF('Orçamento-TCE'!G17&gt;0,'Orçamento-TCE'!G17,"")</f>
        <v>PROJETO DE SEGURANÇA NO TRABALHO</v>
      </c>
      <c r="E17" s="264">
        <f>IF('Orçamento-TCE'!H17&gt;0,'Orçamento-TCE'!H17,"")</f>
        <v>1</v>
      </c>
      <c r="F17" s="264" t="str">
        <f>IF('Orçamento-TCE'!I17&gt;0,'Orçamento-TCE'!I17,"")</f>
        <v>UN</v>
      </c>
      <c r="G17" s="263">
        <f>orcamento!K16</f>
        <v>1391.58</v>
      </c>
      <c r="H17" s="264">
        <f t="shared" si="0"/>
        <v>1391.58</v>
      </c>
      <c r="I17" s="265">
        <f>orcamento!J16</f>
        <v>0.28899999999999998</v>
      </c>
      <c r="J17" s="265">
        <v>0.96120000000000005</v>
      </c>
      <c r="K17" s="265"/>
      <c r="L17" s="280">
        <f>orcamento!M16</f>
        <v>9.9999999999909051E-3</v>
      </c>
      <c r="M17" s="280">
        <f>orcamento!L16</f>
        <v>1391.57</v>
      </c>
    </row>
    <row r="18" spans="1:13" x14ac:dyDescent="0.25">
      <c r="A18" s="278"/>
      <c r="B18" s="279"/>
      <c r="C18" s="279"/>
      <c r="D18" s="264"/>
      <c r="E18" s="264"/>
      <c r="F18" s="264"/>
      <c r="G18" s="263"/>
      <c r="H18" s="264"/>
      <c r="I18" s="265"/>
      <c r="J18" s="265"/>
      <c r="K18" s="265"/>
      <c r="L18" s="280"/>
      <c r="M18" s="280"/>
    </row>
    <row r="19" spans="1:13" x14ac:dyDescent="0.25">
      <c r="A19" s="278">
        <f>IF('Orçamento-TCE'!A19&gt;0,'Orçamento-TCE'!A19,"")</f>
        <v>1</v>
      </c>
      <c r="B19" s="279">
        <f>'Orçamento-TCE'!B19</f>
        <v>7</v>
      </c>
      <c r="C19" s="279" t="str">
        <f>IF('Orçamento-TCE'!C19&gt;0,'Orçamento-TCE'!C19,"")</f>
        <v>2.1</v>
      </c>
      <c r="D19" s="264" t="str">
        <f>IF('Orçamento-TCE'!G19&gt;0,'Orçamento-TCE'!G19,"")</f>
        <v>CONE DE SINALIZACAO EM PVC FLEXIVEL, H = 70 / 76 CM (NBR 15071)</v>
      </c>
      <c r="E19" s="264">
        <f>IF('Orçamento-TCE'!H19&gt;0,'Orçamento-TCE'!H19,"")</f>
        <v>4</v>
      </c>
      <c r="F19" s="264" t="str">
        <f>IF('Orçamento-TCE'!I19&gt;0,'Orçamento-TCE'!I19,"")</f>
        <v>UN</v>
      </c>
      <c r="G19" s="263">
        <f>orcamento!K18</f>
        <v>171.18</v>
      </c>
      <c r="H19" s="264">
        <f t="shared" si="0"/>
        <v>684.72</v>
      </c>
      <c r="I19" s="265">
        <f>orcamento!J18</f>
        <v>0.28899999999999998</v>
      </c>
      <c r="J19" s="265">
        <v>0.96120000000000005</v>
      </c>
      <c r="K19" s="265"/>
      <c r="L19" s="280">
        <f>orcamento!M18</f>
        <v>684.72</v>
      </c>
      <c r="M19" s="280">
        <f>orcamento!L18</f>
        <v>0</v>
      </c>
    </row>
    <row r="20" spans="1:13" x14ac:dyDescent="0.25">
      <c r="A20" s="278">
        <f>IF('Orçamento-TCE'!A20&gt;0,'Orçamento-TCE'!A20,"")</f>
        <v>1</v>
      </c>
      <c r="B20" s="279">
        <f>'Orçamento-TCE'!B20</f>
        <v>8</v>
      </c>
      <c r="C20" s="279" t="str">
        <f>IF('Orçamento-TCE'!C20&gt;0,'Orçamento-TCE'!C20,"")</f>
        <v>2.2</v>
      </c>
      <c r="D20" s="264" t="str">
        <f>IF('Orçamento-TCE'!G20&gt;0,'Orçamento-TCE'!G20,"")</f>
        <v>TELA TAPUME LARANJA - FORNECIMENTO E INSTALAÇÃO COM MADEIRA</v>
      </c>
      <c r="E20" s="264">
        <f>IF('Orçamento-TCE'!H20&gt;0,'Orçamento-TCE'!H20,"")</f>
        <v>50</v>
      </c>
      <c r="F20" s="264" t="str">
        <f>IF('Orçamento-TCE'!I20&gt;0,'Orçamento-TCE'!I20,"")</f>
        <v>M</v>
      </c>
      <c r="G20" s="263">
        <f>orcamento!K19</f>
        <v>22.729999999999997</v>
      </c>
      <c r="H20" s="264">
        <f t="shared" si="0"/>
        <v>1136.5</v>
      </c>
      <c r="I20" s="265">
        <f>orcamento!J19</f>
        <v>0.28899999999999998</v>
      </c>
      <c r="J20" s="265">
        <v>0.96120000000000005</v>
      </c>
      <c r="K20" s="265"/>
      <c r="L20" s="280">
        <f>orcamento!M19</f>
        <v>673.5</v>
      </c>
      <c r="M20" s="280">
        <f>orcamento!L19</f>
        <v>463</v>
      </c>
    </row>
    <row r="21" spans="1:13" x14ac:dyDescent="0.25">
      <c r="A21" s="278">
        <f>IF('Orçamento-TCE'!A21&gt;0,'Orçamento-TCE'!A21,"")</f>
        <v>1</v>
      </c>
      <c r="B21" s="279">
        <f>'Orçamento-TCE'!B21</f>
        <v>9</v>
      </c>
      <c r="C21" s="279" t="str">
        <f>IF('Orçamento-TCE'!C21&gt;0,'Orçamento-TCE'!C21,"")</f>
        <v>2.3</v>
      </c>
      <c r="D21" s="264" t="str">
        <f>IF('Orçamento-TCE'!G21&gt;0,'Orçamento-TCE'!G21,"")</f>
        <v>CARGA E TRANSPORTE DE CONTAINER</v>
      </c>
      <c r="E21" s="264">
        <f>IF('Orçamento-TCE'!H21&gt;0,'Orçamento-TCE'!H21,"")</f>
        <v>2</v>
      </c>
      <c r="F21" s="264" t="str">
        <f>IF('Orçamento-TCE'!I21&gt;0,'Orçamento-TCE'!I21,"")</f>
        <v>UN</v>
      </c>
      <c r="G21" s="263">
        <f>orcamento!K20</f>
        <v>787.17000000000007</v>
      </c>
      <c r="H21" s="264">
        <f t="shared" si="0"/>
        <v>1574.34</v>
      </c>
      <c r="I21" s="265">
        <f>orcamento!J20</f>
        <v>0.28899999999999998</v>
      </c>
      <c r="J21" s="265">
        <v>0.96120000000000005</v>
      </c>
      <c r="K21" s="265"/>
      <c r="L21" s="280">
        <f>orcamento!M20</f>
        <v>1356.6599999999999</v>
      </c>
      <c r="M21" s="280">
        <f>orcamento!L20</f>
        <v>217.68</v>
      </c>
    </row>
    <row r="22" spans="1:13" x14ac:dyDescent="0.25">
      <c r="A22" s="278">
        <f>IF('Orçamento-TCE'!A22&gt;0,'Orçamento-TCE'!A22,"")</f>
        <v>1</v>
      </c>
      <c r="B22" s="279">
        <f>'Orçamento-TCE'!B22</f>
        <v>10</v>
      </c>
      <c r="C22" s="279" t="str">
        <f>IF('Orçamento-TCE'!C22&gt;0,'Orçamento-TCE'!C22,"")</f>
        <v>2.4</v>
      </c>
      <c r="D22" s="264" t="str">
        <f>IF('Orçamento-TCE'!G22&gt;0,'Orçamento-TCE'!G22,"")</f>
        <v>LOCACAO DE CONTAINER 2,30 X 6,00 M, ALT. 2,50 M, COM 1 SANITARIO, PARA ESCRITORIO, COMPLETO, SEM DIVISORIAS INTERNAS (NAO INCLUI MOBILIZACAO/DESMOBILIZACAO)</v>
      </c>
      <c r="E22" s="264">
        <f>IF('Orçamento-TCE'!H22&gt;0,'Orçamento-TCE'!H22,"")</f>
        <v>8</v>
      </c>
      <c r="F22" s="264" t="str">
        <f>IF('Orçamento-TCE'!I22&gt;0,'Orçamento-TCE'!I22,"")</f>
        <v>MES</v>
      </c>
      <c r="G22" s="263">
        <f>orcamento!K21</f>
        <v>1330.34</v>
      </c>
      <c r="H22" s="264">
        <f t="shared" si="0"/>
        <v>10642.72</v>
      </c>
      <c r="I22" s="265">
        <f>orcamento!J21</f>
        <v>0.2094</v>
      </c>
      <c r="J22" s="265">
        <v>0.96120000000000005</v>
      </c>
      <c r="K22" s="265"/>
      <c r="L22" s="280">
        <f>orcamento!M21</f>
        <v>10642.72</v>
      </c>
      <c r="M22" s="280">
        <f>orcamento!L21</f>
        <v>0</v>
      </c>
    </row>
    <row r="23" spans="1:13" ht="15.75" customHeight="1" x14ac:dyDescent="0.25">
      <c r="A23" s="278">
        <f>IF('Orçamento-TCE'!A23&gt;0,'Orçamento-TCE'!A23,"")</f>
        <v>1</v>
      </c>
      <c r="B23" s="279">
        <f>'Orçamento-TCE'!B23</f>
        <v>11</v>
      </c>
      <c r="C23" s="279" t="str">
        <f>IF('Orçamento-TCE'!C23&gt;0,'Orçamento-TCE'!C23,"")</f>
        <v>2.5</v>
      </c>
      <c r="D23" s="264" t="str">
        <f>IF('Orçamento-TCE'!G23&gt;0,'Orçamento-TCE'!G23,"")</f>
        <v>LOCACAO DE CONTAINER 2,30 X 4,30 M, ALT. 2,50 M, P/ SANITARIO, C/ 5 BACIAS, 1 LAVATORIO E 4 MICTORIOS (NAO INCLUI MOBILIZACAO/DESMOBILIZACAO)</v>
      </c>
      <c r="E23" s="264">
        <f>IF('Orçamento-TCE'!H23&gt;0,'Orçamento-TCE'!H23,"")</f>
        <v>8</v>
      </c>
      <c r="F23" s="264" t="str">
        <f>IF('Orçamento-TCE'!I23&gt;0,'Orçamento-TCE'!I23,"")</f>
        <v>MES</v>
      </c>
      <c r="G23" s="263">
        <f>orcamento!K22</f>
        <v>1662.93</v>
      </c>
      <c r="H23" s="264">
        <f t="shared" si="0"/>
        <v>13303.44</v>
      </c>
      <c r="I23" s="265">
        <f>orcamento!J22</f>
        <v>0.2094</v>
      </c>
      <c r="J23" s="265">
        <v>0.96120000000000005</v>
      </c>
      <c r="K23" s="265"/>
      <c r="L23" s="280">
        <f>orcamento!M22</f>
        <v>13303.44</v>
      </c>
      <c r="M23" s="280">
        <f>orcamento!L22</f>
        <v>0</v>
      </c>
    </row>
    <row r="24" spans="1:13" ht="15.75" customHeight="1" x14ac:dyDescent="0.25">
      <c r="A24" s="278">
        <f>IF('Orçamento-TCE'!A24&gt;0,'Orçamento-TCE'!A24,"")</f>
        <v>1</v>
      </c>
      <c r="B24" s="279">
        <f>'Orçamento-TCE'!B24</f>
        <v>12</v>
      </c>
      <c r="C24" s="279" t="str">
        <f>IF('Orçamento-TCE'!C24&gt;0,'Orçamento-TCE'!C24,"")</f>
        <v>2.6</v>
      </c>
      <c r="D24" s="264" t="str">
        <f>IF('Orçamento-TCE'!G24&gt;0,'Orçamento-TCE'!G24,"")</f>
        <v xml:space="preserve">PLACA DE OBRA EM CHAPA GALVANIZADA *N. 22*, ADESIVADA, INCLUSO MADEIRAMENTO E INSTALAÇÃO </v>
      </c>
      <c r="E24" s="264">
        <f>IF('Orçamento-TCE'!H24&gt;0,'Orçamento-TCE'!H24,"")</f>
        <v>6</v>
      </c>
      <c r="F24" s="264" t="str">
        <f>IF('Orçamento-TCE'!I24&gt;0,'Orçamento-TCE'!I24,"")</f>
        <v>M2</v>
      </c>
      <c r="G24" s="263">
        <f>orcamento!K23</f>
        <v>664.68999999999994</v>
      </c>
      <c r="H24" s="264">
        <f t="shared" si="0"/>
        <v>3988.14</v>
      </c>
      <c r="I24" s="265">
        <f>orcamento!J23</f>
        <v>0.28899999999999998</v>
      </c>
      <c r="J24" s="265">
        <v>0.96120000000000005</v>
      </c>
      <c r="K24" s="265"/>
      <c r="L24" s="280">
        <f>orcamento!M23</f>
        <v>3404.3999999999996</v>
      </c>
      <c r="M24" s="280">
        <f>orcamento!L23</f>
        <v>583.74</v>
      </c>
    </row>
    <row r="25" spans="1:13" ht="15.75" customHeight="1" x14ac:dyDescent="0.25">
      <c r="A25" s="278">
        <f>IF('Orçamento-TCE'!A25&gt;0,'Orçamento-TCE'!A25,"")</f>
        <v>1</v>
      </c>
      <c r="B25" s="279">
        <f>'Orçamento-TCE'!B25</f>
        <v>13</v>
      </c>
      <c r="C25" s="279" t="str">
        <f>IF('Orçamento-TCE'!C25&gt;0,'Orçamento-TCE'!C25,"")</f>
        <v>2.7</v>
      </c>
      <c r="D25" s="264" t="str">
        <f>IF('Orçamento-TCE'!G25&gt;0,'Orçamento-TCE'!G25,"")</f>
        <v>TAPUME COM COMPENSADO DE MADEIRA. AF_03/2024</v>
      </c>
      <c r="E25" s="264">
        <f>IF('Orçamento-TCE'!H25&gt;0,'Orçamento-TCE'!H25,"")</f>
        <v>213.4</v>
      </c>
      <c r="F25" s="264" t="str">
        <f>IF('Orçamento-TCE'!I25&gt;0,'Orçamento-TCE'!I25,"")</f>
        <v>M2</v>
      </c>
      <c r="G25" s="263">
        <f>orcamento!K24</f>
        <v>129.16999999999999</v>
      </c>
      <c r="H25" s="264">
        <f t="shared" si="0"/>
        <v>27564.880000000001</v>
      </c>
      <c r="I25" s="265">
        <f>orcamento!J24</f>
        <v>0.28899999999999998</v>
      </c>
      <c r="J25" s="265">
        <v>0.96120000000000005</v>
      </c>
      <c r="K25" s="265"/>
      <c r="L25" s="280">
        <f>orcamento!M24</f>
        <v>17490.27</v>
      </c>
      <c r="M25" s="280">
        <f>orcamento!L24</f>
        <v>10074.61</v>
      </c>
    </row>
    <row r="26" spans="1:13" ht="15.75" customHeight="1" x14ac:dyDescent="0.25">
      <c r="A26" s="278">
        <f>IF('Orçamento-TCE'!A26&gt;0,'Orçamento-TCE'!A26,"")</f>
        <v>1</v>
      </c>
      <c r="B26" s="279">
        <f>'Orçamento-TCE'!B26</f>
        <v>14</v>
      </c>
      <c r="C26" s="279" t="str">
        <f>IF('Orçamento-TCE'!C26&gt;0,'Orçamento-TCE'!C26,"")</f>
        <v>2.8</v>
      </c>
      <c r="D26" s="264" t="str">
        <f>IF('Orçamento-TCE'!G26&gt;0,'Orçamento-TCE'!G26,"")</f>
        <v>TUBO, PVC, SOLDÁVEL, DE 32MM, INSTALADO EM RESERVAÇÃO PREDIAL DE ÁGUA - FORNECIMENTO E INSTALAÇÃO. AF_04/2024</v>
      </c>
      <c r="E26" s="264">
        <f>IF('Orçamento-TCE'!H26&gt;0,'Orçamento-TCE'!H26,"")</f>
        <v>25</v>
      </c>
      <c r="F26" s="264" t="str">
        <f>IF('Orçamento-TCE'!I26&gt;0,'Orçamento-TCE'!I26,"")</f>
        <v>M</v>
      </c>
      <c r="G26" s="263">
        <f>orcamento!K25</f>
        <v>18.939999999999998</v>
      </c>
      <c r="H26" s="264">
        <f t="shared" si="0"/>
        <v>473.5</v>
      </c>
      <c r="I26" s="265">
        <f>orcamento!J25</f>
        <v>0.28899999999999998</v>
      </c>
      <c r="J26" s="265">
        <v>0.96120000000000005</v>
      </c>
      <c r="K26" s="265"/>
      <c r="L26" s="280">
        <f>orcamento!M25</f>
        <v>372.5</v>
      </c>
      <c r="M26" s="280">
        <f>orcamento!L25</f>
        <v>101</v>
      </c>
    </row>
    <row r="27" spans="1:13" ht="15.75" customHeight="1" x14ac:dyDescent="0.25">
      <c r="A27" s="278">
        <f>IF('Orçamento-TCE'!A27&gt;0,'Orçamento-TCE'!A27,"")</f>
        <v>1</v>
      </c>
      <c r="B27" s="279">
        <f>'Orçamento-TCE'!B27</f>
        <v>15</v>
      </c>
      <c r="C27" s="279" t="str">
        <f>IF('Orçamento-TCE'!C27&gt;0,'Orçamento-TCE'!C27,"")</f>
        <v>2.9</v>
      </c>
      <c r="D27" s="264" t="str">
        <f>IF('Orçamento-TCE'!G27&gt;0,'Orçamento-TCE'!G27,"")</f>
        <v>REGISTRO DE ESFERA, PVC, ROSCÁVEL, COM VOLANTE, 1 1/4" - FORNECIMENTO E INSTALAÇÃO. AF_08/2021</v>
      </c>
      <c r="E27" s="264">
        <f>IF('Orçamento-TCE'!H27&gt;0,'Orçamento-TCE'!H27,"")</f>
        <v>1</v>
      </c>
      <c r="F27" s="264" t="str">
        <f>IF('Orçamento-TCE'!I27&gt;0,'Orçamento-TCE'!I27,"")</f>
        <v>UN</v>
      </c>
      <c r="G27" s="263">
        <f>orcamento!K26</f>
        <v>132.14000000000001</v>
      </c>
      <c r="H27" s="264">
        <f t="shared" si="0"/>
        <v>132.13999999999999</v>
      </c>
      <c r="I27" s="265">
        <f>orcamento!J26</f>
        <v>0.28899999999999998</v>
      </c>
      <c r="J27" s="265">
        <v>0.96120000000000005</v>
      </c>
      <c r="K27" s="265"/>
      <c r="L27" s="280">
        <f>orcamento!M26</f>
        <v>9.9999999999909051E-3</v>
      </c>
      <c r="M27" s="280">
        <f>orcamento!L26</f>
        <v>132.13</v>
      </c>
    </row>
    <row r="28" spans="1:13" ht="15.75" customHeight="1" x14ac:dyDescent="0.25">
      <c r="A28" s="278">
        <f>IF('Orçamento-TCE'!A28&gt;0,'Orçamento-TCE'!A28,"")</f>
        <v>1</v>
      </c>
      <c r="B28" s="279">
        <f>'Orçamento-TCE'!B28</f>
        <v>16</v>
      </c>
      <c r="C28" s="279" t="str">
        <f>IF('Orçamento-TCE'!C28&gt;0,'Orçamento-TCE'!C28,"")</f>
        <v>2.10</v>
      </c>
      <c r="D28" s="264" t="str">
        <f>IF('Orçamento-TCE'!G28&gt;0,'Orçamento-TCE'!G28,"")</f>
        <v>JOELHO 90 GRAUS, PVC, SOLDÁVEL, DN 32 MM INSTALADO EM RESERVAÇÃO PREDIAL DE ÁGUA - FORNECIMENTO E INSTALAÇÃO. AF_04/2024</v>
      </c>
      <c r="E28" s="264">
        <f>IF('Orçamento-TCE'!H28&gt;0,'Orçamento-TCE'!H28,"")</f>
        <v>10</v>
      </c>
      <c r="F28" s="264" t="str">
        <f>IF('Orçamento-TCE'!I28&gt;0,'Orçamento-TCE'!I28,"")</f>
        <v>UN</v>
      </c>
      <c r="G28" s="263">
        <f>orcamento!K27</f>
        <v>11.209999999999999</v>
      </c>
      <c r="H28" s="264">
        <f t="shared" si="0"/>
        <v>112.1</v>
      </c>
      <c r="I28" s="265">
        <f>orcamento!J27</f>
        <v>0.28899999999999998</v>
      </c>
      <c r="J28" s="265">
        <v>0.96120000000000005</v>
      </c>
      <c r="K28" s="265"/>
      <c r="L28" s="280">
        <f>orcamento!M27</f>
        <v>61.999999999999993</v>
      </c>
      <c r="M28" s="280">
        <f>orcamento!L27</f>
        <v>50.1</v>
      </c>
    </row>
    <row r="29" spans="1:13" ht="15.75" customHeight="1" x14ac:dyDescent="0.25">
      <c r="A29" s="278">
        <f>IF('Orçamento-TCE'!A29&gt;0,'Orçamento-TCE'!A29,"")</f>
        <v>1</v>
      </c>
      <c r="B29" s="279">
        <f>'Orçamento-TCE'!B29</f>
        <v>17</v>
      </c>
      <c r="C29" s="279" t="str">
        <f>IF('Orçamento-TCE'!C29&gt;0,'Orçamento-TCE'!C29,"")</f>
        <v>2.11</v>
      </c>
      <c r="D29" s="264" t="str">
        <f>IF('Orçamento-TCE'!G29&gt;0,'Orçamento-TCE'!G29,"")</f>
        <v>TORNEIRA CROMADA 1/2" OU 3/4" PARA TANQUE, PADRÃO POPULAR - FORNECIMENTO E INSTALAÇÃO. AF_01/2020</v>
      </c>
      <c r="E29" s="264">
        <f>IF('Orçamento-TCE'!H29&gt;0,'Orçamento-TCE'!H29,"")</f>
        <v>1</v>
      </c>
      <c r="F29" s="264" t="str">
        <f>IF('Orçamento-TCE'!I29&gt;0,'Orçamento-TCE'!I29,"")</f>
        <v>UN</v>
      </c>
      <c r="G29" s="263">
        <f>orcamento!K28</f>
        <v>120.86000000000001</v>
      </c>
      <c r="H29" s="264">
        <f t="shared" si="0"/>
        <v>120.86</v>
      </c>
      <c r="I29" s="265">
        <f>orcamento!J28</f>
        <v>0.28899999999999998</v>
      </c>
      <c r="J29" s="265">
        <v>0.96120000000000005</v>
      </c>
      <c r="K29" s="265"/>
      <c r="L29" s="280">
        <f>orcamento!M28</f>
        <v>113.97</v>
      </c>
      <c r="M29" s="280">
        <f>orcamento!L28</f>
        <v>6.89</v>
      </c>
    </row>
    <row r="30" spans="1:13" ht="15.75" customHeight="1" x14ac:dyDescent="0.25">
      <c r="A30" s="278">
        <f>IF('Orçamento-TCE'!A30&gt;0,'Orçamento-TCE'!A30,"")</f>
        <v>1</v>
      </c>
      <c r="B30" s="279">
        <f>'Orçamento-TCE'!B30</f>
        <v>18</v>
      </c>
      <c r="C30" s="279" t="str">
        <f>IF('Orçamento-TCE'!C30&gt;0,'Orçamento-TCE'!C30,"")</f>
        <v>2.12</v>
      </c>
      <c r="D30" s="264" t="str">
        <f>IF('Orçamento-TCE'!G30&gt;0,'Orçamento-TCE'!G30,"")</f>
        <v>TUBO PVC, SERIE NORMAL, ESGOTO PREDIAL, DN 100 MM, FORNECIDO E INSTALADO EM RAMAL DE DESCARGA OU RAMAL DE ESGOTO SANITÁRIO. AF_08/2022</v>
      </c>
      <c r="E30" s="264">
        <f>IF('Orçamento-TCE'!H30&gt;0,'Orçamento-TCE'!H30,"")</f>
        <v>25</v>
      </c>
      <c r="F30" s="264" t="str">
        <f>IF('Orçamento-TCE'!I30&gt;0,'Orçamento-TCE'!I30,"")</f>
        <v>M</v>
      </c>
      <c r="G30" s="263">
        <f>orcamento!K29</f>
        <v>54.019999999999996</v>
      </c>
      <c r="H30" s="264">
        <f t="shared" si="0"/>
        <v>1350.5</v>
      </c>
      <c r="I30" s="265">
        <f>orcamento!J29</f>
        <v>0.28899999999999998</v>
      </c>
      <c r="J30" s="265">
        <v>0.96120000000000005</v>
      </c>
      <c r="K30" s="265"/>
      <c r="L30" s="280">
        <f>orcamento!M29</f>
        <v>606.75</v>
      </c>
      <c r="M30" s="280">
        <f>orcamento!L29</f>
        <v>743.75</v>
      </c>
    </row>
    <row r="31" spans="1:13" ht="15.75" customHeight="1" x14ac:dyDescent="0.25">
      <c r="A31" s="278">
        <f>IF('Orçamento-TCE'!A31&gt;0,'Orçamento-TCE'!A31,"")</f>
        <v>1</v>
      </c>
      <c r="B31" s="279">
        <f>'Orçamento-TCE'!B31</f>
        <v>19</v>
      </c>
      <c r="C31" s="279" t="str">
        <f>IF('Orçamento-TCE'!C31&gt;0,'Orçamento-TCE'!C31,"")</f>
        <v>2.13</v>
      </c>
      <c r="D31" s="264" t="str">
        <f>IF('Orçamento-TCE'!G31&gt;0,'Orçamento-TCE'!G31,"")</f>
        <v>LUVA SIMPLES, PVC, SERIE NORMAL, ESGOTO PREDIAL, DN 100 MM, JUNTA ELÁSTICA, FORNECIDO E INSTALADO EM RAMAL DE DESCARGA OU RAMAL DE ESGOTO SANITÁRIO. AF_08/2022</v>
      </c>
      <c r="E31" s="264">
        <f>IF('Orçamento-TCE'!H31&gt;0,'Orçamento-TCE'!H31,"")</f>
        <v>3</v>
      </c>
      <c r="F31" s="264" t="str">
        <f>IF('Orçamento-TCE'!I31&gt;0,'Orçamento-TCE'!I31,"")</f>
        <v>UN</v>
      </c>
      <c r="G31" s="263">
        <f>orcamento!K30</f>
        <v>26.24</v>
      </c>
      <c r="H31" s="264">
        <f t="shared" si="0"/>
        <v>78.72</v>
      </c>
      <c r="I31" s="265">
        <f>orcamento!J30</f>
        <v>0.28899999999999998</v>
      </c>
      <c r="J31" s="265">
        <v>0.96120000000000005</v>
      </c>
      <c r="K31" s="265"/>
      <c r="L31" s="280">
        <f>orcamento!M30</f>
        <v>52.980000000000004</v>
      </c>
      <c r="M31" s="280">
        <f>orcamento!L30</f>
        <v>25.74</v>
      </c>
    </row>
    <row r="32" spans="1:13" ht="15.75" customHeight="1" x14ac:dyDescent="0.25">
      <c r="A32" s="278">
        <f>IF('Orçamento-TCE'!A32&gt;0,'Orçamento-TCE'!A32,"")</f>
        <v>1</v>
      </c>
      <c r="B32" s="279">
        <f>'Orçamento-TCE'!B32</f>
        <v>20</v>
      </c>
      <c r="C32" s="279" t="str">
        <f>IF('Orçamento-TCE'!C32&gt;0,'Orçamento-TCE'!C32,"")</f>
        <v>2.14</v>
      </c>
      <c r="D32" s="264" t="str">
        <f>IF('Orçamento-TCE'!G32&gt;0,'Orçamento-TCE'!G32,"")</f>
        <v>JOELHO 45 GRAUS, PVC, SERIE NORMAL, ESGOTO PREDIAL, DN 100 MM, JUNTA ELÁSTICA, FORNECIDO E INSTALADO EM RAMAL DE DESCARGA OU RAMAL DE ESGOTO SANITÁRIO. AF_08/2022</v>
      </c>
      <c r="E32" s="264">
        <f>IF('Orçamento-TCE'!H32&gt;0,'Orçamento-TCE'!H32,"")</f>
        <v>5</v>
      </c>
      <c r="F32" s="264" t="str">
        <f>IF('Orçamento-TCE'!I32&gt;0,'Orçamento-TCE'!I32,"")</f>
        <v>UN</v>
      </c>
      <c r="G32" s="263">
        <f>orcamento!K31</f>
        <v>39.97</v>
      </c>
      <c r="H32" s="264">
        <f t="shared" si="0"/>
        <v>199.85</v>
      </c>
      <c r="I32" s="265">
        <f>orcamento!J31</f>
        <v>0.28899999999999998</v>
      </c>
      <c r="J32" s="265">
        <v>0.96120000000000005</v>
      </c>
      <c r="K32" s="265"/>
      <c r="L32" s="280">
        <f>orcamento!M31</f>
        <v>135.35</v>
      </c>
      <c r="M32" s="280">
        <f>orcamento!L31</f>
        <v>64.5</v>
      </c>
    </row>
    <row r="33" spans="1:13" ht="15.75" customHeight="1" x14ac:dyDescent="0.25">
      <c r="A33" s="278">
        <f>IF('Orçamento-TCE'!A33&gt;0,'Orçamento-TCE'!A33,"")</f>
        <v>1</v>
      </c>
      <c r="B33" s="279">
        <f>'Orçamento-TCE'!B33</f>
        <v>21</v>
      </c>
      <c r="C33" s="279" t="str">
        <f>IF('Orçamento-TCE'!C33&gt;0,'Orçamento-TCE'!C33,"")</f>
        <v>2.15</v>
      </c>
      <c r="D33" s="264" t="str">
        <f>IF('Orçamento-TCE'!G33&gt;0,'Orçamento-TCE'!G33,"")</f>
        <v>TUBO PVC, SERIE NORMAL, ESGOTO PREDIAL, DN 40 MM, FORNECIDO E INSTALADO EM RAMAL DE DESCARGA OU RAMAL DE ESGOTO SANITÁRIO. AF_08/2022</v>
      </c>
      <c r="E33" s="264">
        <f>IF('Orçamento-TCE'!H33&gt;0,'Orçamento-TCE'!H33,"")</f>
        <v>5</v>
      </c>
      <c r="F33" s="264" t="str">
        <f>IF('Orçamento-TCE'!I33&gt;0,'Orçamento-TCE'!I33,"")</f>
        <v>M</v>
      </c>
      <c r="G33" s="263">
        <f>orcamento!K32</f>
        <v>30.21</v>
      </c>
      <c r="H33" s="264">
        <f t="shared" si="0"/>
        <v>151.05000000000001</v>
      </c>
      <c r="I33" s="265">
        <f>orcamento!J32</f>
        <v>0.28899999999999998</v>
      </c>
      <c r="J33" s="265">
        <v>0.96120000000000005</v>
      </c>
      <c r="K33" s="265"/>
      <c r="L33" s="280">
        <f>orcamento!M32</f>
        <v>53.000000000000014</v>
      </c>
      <c r="M33" s="280">
        <f>orcamento!L32</f>
        <v>98.05</v>
      </c>
    </row>
    <row r="34" spans="1:13" ht="15.75" customHeight="1" x14ac:dyDescent="0.25">
      <c r="A34" s="278">
        <f>IF('Orçamento-TCE'!A34&gt;0,'Orçamento-TCE'!A34,"")</f>
        <v>1</v>
      </c>
      <c r="B34" s="279">
        <f>'Orçamento-TCE'!B34</f>
        <v>22</v>
      </c>
      <c r="C34" s="279" t="str">
        <f>IF('Orçamento-TCE'!C34&gt;0,'Orçamento-TCE'!C34,"")</f>
        <v>2.16</v>
      </c>
      <c r="D34" s="264" t="str">
        <f>IF('Orçamento-TCE'!G34&gt;0,'Orçamento-TCE'!G34,"")</f>
        <v>JOELHO 45 GRAUS, PVC, SERIE NORMAL, ESGOTO PREDIAL, DN 40 MM, JUNTA SOLDÁVEL, FORNECIDO E INSTALADO EM RAMAL DE DESCARGA OU RAMAL DE ESGOTO SANITÁRIO. AF_08/2022</v>
      </c>
      <c r="E34" s="264">
        <f>IF('Orçamento-TCE'!H34&gt;0,'Orçamento-TCE'!H34,"")</f>
        <v>5</v>
      </c>
      <c r="F34" s="264" t="str">
        <f>IF('Orçamento-TCE'!I34&gt;0,'Orçamento-TCE'!I34,"")</f>
        <v>UN</v>
      </c>
      <c r="G34" s="263">
        <f>orcamento!K33</f>
        <v>15.02</v>
      </c>
      <c r="H34" s="264">
        <f t="shared" si="0"/>
        <v>75.099999999999994</v>
      </c>
      <c r="I34" s="265">
        <f>orcamento!J33</f>
        <v>0.28899999999999998</v>
      </c>
      <c r="J34" s="265">
        <v>0.96120000000000005</v>
      </c>
      <c r="K34" s="265"/>
      <c r="L34" s="280">
        <f>orcamento!M33</f>
        <v>32.599999999999994</v>
      </c>
      <c r="M34" s="280">
        <f>orcamento!L33</f>
        <v>42.5</v>
      </c>
    </row>
    <row r="35" spans="1:13" x14ac:dyDescent="0.25">
      <c r="A35" s="278">
        <f>IF('Orçamento-TCE'!A35&gt;0,'Orçamento-TCE'!A35,"")</f>
        <v>1</v>
      </c>
      <c r="B35" s="279">
        <f>'Orçamento-TCE'!B35</f>
        <v>23</v>
      </c>
      <c r="C35" s="279" t="str">
        <f>IF('Orçamento-TCE'!C35&gt;0,'Orçamento-TCE'!C35,"")</f>
        <v>2.17</v>
      </c>
      <c r="D35" s="264" t="str">
        <f>IF('Orçamento-TCE'!G35&gt;0,'Orçamento-TCE'!G35,"")</f>
        <v>DISJUNTOR TRIPOLAR TIPO DIN, CORRENTE NOMINAL DE 32A - FORNECIMENTO E INSTALAÇÃO. AF_07/2025</v>
      </c>
      <c r="E35" s="264">
        <f>IF('Orçamento-TCE'!H35&gt;0,'Orçamento-TCE'!H35,"")</f>
        <v>2</v>
      </c>
      <c r="F35" s="264" t="str">
        <f>IF('Orçamento-TCE'!I35&gt;0,'Orçamento-TCE'!I35,"")</f>
        <v>UN</v>
      </c>
      <c r="G35" s="263">
        <f>orcamento!K34</f>
        <v>103.14999999999999</v>
      </c>
      <c r="H35" s="264">
        <f t="shared" si="0"/>
        <v>206.3</v>
      </c>
      <c r="I35" s="265">
        <f>orcamento!J34</f>
        <v>0.28899999999999998</v>
      </c>
      <c r="J35" s="265">
        <v>0.96120000000000005</v>
      </c>
      <c r="K35" s="265"/>
      <c r="L35" s="280">
        <f>orcamento!M34</f>
        <v>169.22000000000003</v>
      </c>
      <c r="M35" s="280">
        <f>orcamento!L34</f>
        <v>37.08</v>
      </c>
    </row>
    <row r="36" spans="1:13" x14ac:dyDescent="0.25">
      <c r="A36" s="278">
        <f>IF('Orçamento-TCE'!A36&gt;0,'Orçamento-TCE'!A36,"")</f>
        <v>1</v>
      </c>
      <c r="B36" s="279">
        <f>'Orçamento-TCE'!B36</f>
        <v>24</v>
      </c>
      <c r="C36" s="279" t="str">
        <f>IF('Orçamento-TCE'!C36&gt;0,'Orçamento-TCE'!C36,"")</f>
        <v>2.18</v>
      </c>
      <c r="D36" s="264" t="str">
        <f>IF('Orçamento-TCE'!G36&gt;0,'Orçamento-TCE'!G36,"")</f>
        <v>CABO DE COBRE FLEXÍVEL ISOLADO, 6 MM², ANTI-CHAMA 0,6/1,0 KV, PARA CIRCUITOS TERMINAIS - FORNECIMENTO E INSTALAÇÃO. AF_03/2023</v>
      </c>
      <c r="E36" s="264">
        <f>IF('Orçamento-TCE'!H36&gt;0,'Orçamento-TCE'!H36,"")</f>
        <v>60</v>
      </c>
      <c r="F36" s="264" t="str">
        <f>IF('Orçamento-TCE'!I36&gt;0,'Orçamento-TCE'!I36,"")</f>
        <v>M</v>
      </c>
      <c r="G36" s="263">
        <f>orcamento!K35</f>
        <v>13.59</v>
      </c>
      <c r="H36" s="264">
        <f t="shared" si="0"/>
        <v>815.4</v>
      </c>
      <c r="I36" s="265">
        <f>orcamento!J35</f>
        <v>0.28899999999999998</v>
      </c>
      <c r="J36" s="265">
        <v>0.96120000000000005</v>
      </c>
      <c r="K36" s="265"/>
      <c r="L36" s="280">
        <f>orcamento!M35</f>
        <v>598.20000000000005</v>
      </c>
      <c r="M36" s="280">
        <f>orcamento!L35</f>
        <v>217.2</v>
      </c>
    </row>
    <row r="37" spans="1:13" x14ac:dyDescent="0.25">
      <c r="A37" s="278">
        <f>IF('Orçamento-TCE'!A37&gt;0,'Orçamento-TCE'!A37,"")</f>
        <v>1</v>
      </c>
      <c r="B37" s="279">
        <f>'Orçamento-TCE'!B37</f>
        <v>25</v>
      </c>
      <c r="C37" s="279" t="str">
        <f>IF('Orçamento-TCE'!C37&gt;0,'Orçamento-TCE'!C37,"")</f>
        <v>2.19</v>
      </c>
      <c r="D37" s="264" t="str">
        <f>IF('Orçamento-TCE'!G37&gt;0,'Orçamento-TCE'!G37,"")</f>
        <v>RESERVATÓRIO EM POLIESTER REFORCADO COM FIBRA DE VIDRO, 1.500 LITROS</v>
      </c>
      <c r="E37" s="264">
        <f>IF('Orçamento-TCE'!H37&gt;0,'Orçamento-TCE'!H37,"")</f>
        <v>1</v>
      </c>
      <c r="F37" s="264" t="str">
        <f>IF('Orçamento-TCE'!I37&gt;0,'Orçamento-TCE'!I37,"")</f>
        <v>UN</v>
      </c>
      <c r="G37" s="263">
        <f>orcamento!K36</f>
        <v>1388.94</v>
      </c>
      <c r="H37" s="264">
        <f t="shared" si="0"/>
        <v>1388.94</v>
      </c>
      <c r="I37" s="265">
        <f>orcamento!J36</f>
        <v>0.28899999999999998</v>
      </c>
      <c r="J37" s="265">
        <v>0.96120000000000005</v>
      </c>
      <c r="K37" s="265"/>
      <c r="L37" s="280">
        <f>orcamento!M36</f>
        <v>1290.72</v>
      </c>
      <c r="M37" s="280">
        <f>orcamento!L36</f>
        <v>98.22</v>
      </c>
    </row>
    <row r="38" spans="1:13" x14ac:dyDescent="0.25">
      <c r="A38" s="278">
        <f>IF('Orçamento-TCE'!A38&gt;0,'Orçamento-TCE'!A38,"")</f>
        <v>1</v>
      </c>
      <c r="B38" s="279">
        <f>'Orçamento-TCE'!B38</f>
        <v>26</v>
      </c>
      <c r="C38" s="279" t="str">
        <f>IF('Orçamento-TCE'!C38&gt;0,'Orçamento-TCE'!C38,"")</f>
        <v>2.20</v>
      </c>
      <c r="D38" s="264" t="str">
        <f>IF('Orçamento-TCE'!G38&gt;0,'Orçamento-TCE'!G38,"")</f>
        <v>MANGUEIRA CRISTAL TRANCADA, PVC COM REFORCO, PRESSAO DE TRABALHO (PT) 250 LBS/POL2, DE 1" X *3,1* MM</v>
      </c>
      <c r="E38" s="264">
        <f>IF('Orçamento-TCE'!H38&gt;0,'Orçamento-TCE'!H38,"")</f>
        <v>30</v>
      </c>
      <c r="F38" s="264" t="str">
        <f>IF('Orçamento-TCE'!I38&gt;0,'Orçamento-TCE'!I38,"")</f>
        <v>M</v>
      </c>
      <c r="G38" s="263">
        <f>orcamento!K37</f>
        <v>28.630000000000003</v>
      </c>
      <c r="H38" s="264">
        <f t="shared" si="0"/>
        <v>858.9</v>
      </c>
      <c r="I38" s="265">
        <f>orcamento!J37</f>
        <v>0.28899999999999998</v>
      </c>
      <c r="J38" s="265">
        <v>0.96120000000000005</v>
      </c>
      <c r="K38" s="265"/>
      <c r="L38" s="280">
        <f>orcamento!M37</f>
        <v>858.9</v>
      </c>
      <c r="M38" s="280">
        <f>orcamento!L37</f>
        <v>0</v>
      </c>
    </row>
    <row r="39" spans="1:13" x14ac:dyDescent="0.25">
      <c r="A39" s="278">
        <f>IF('Orçamento-TCE'!A39&gt;0,'Orçamento-TCE'!A39,"")</f>
        <v>1</v>
      </c>
      <c r="B39" s="279">
        <f>'Orçamento-TCE'!B39</f>
        <v>27</v>
      </c>
      <c r="C39" s="279" t="str">
        <f>IF('Orçamento-TCE'!C39&gt;0,'Orçamento-TCE'!C39,"")</f>
        <v>2.21</v>
      </c>
      <c r="D39" s="264" t="str">
        <f>IF('Orçamento-TCE'!G39&gt;0,'Orçamento-TCE'!G39,"")</f>
        <v>ESCAVAÇÃO MANUAL DE VALA. AF_09/2024</v>
      </c>
      <c r="E39" s="264">
        <f>IF('Orçamento-TCE'!H39&gt;0,'Orçamento-TCE'!H39,"")</f>
        <v>3</v>
      </c>
      <c r="F39" s="264" t="str">
        <f>IF('Orçamento-TCE'!I39&gt;0,'Orçamento-TCE'!I39,"")</f>
        <v>M3</v>
      </c>
      <c r="G39" s="263">
        <f>orcamento!K38</f>
        <v>119.72</v>
      </c>
      <c r="H39" s="264">
        <f t="shared" si="0"/>
        <v>359.16</v>
      </c>
      <c r="I39" s="265">
        <f>orcamento!J38</f>
        <v>0.28899999999999998</v>
      </c>
      <c r="J39" s="265">
        <v>0.96120000000000005</v>
      </c>
      <c r="K39" s="265"/>
      <c r="L39" s="280">
        <f>orcamento!M38</f>
        <v>0</v>
      </c>
      <c r="M39" s="280">
        <f>orcamento!L38</f>
        <v>359.16</v>
      </c>
    </row>
    <row r="40" spans="1:13" x14ac:dyDescent="0.25">
      <c r="A40" s="278">
        <f>IF('Orçamento-TCE'!A40&gt;0,'Orçamento-TCE'!A40,"")</f>
        <v>1</v>
      </c>
      <c r="B40" s="279">
        <f>'Orçamento-TCE'!B40</f>
        <v>28</v>
      </c>
      <c r="C40" s="279" t="str">
        <f>IF('Orçamento-TCE'!C40&gt;0,'Orçamento-TCE'!C40,"")</f>
        <v>2.22</v>
      </c>
      <c r="D40" s="264" t="str">
        <f>IF('Orçamento-TCE'!G40&gt;0,'Orçamento-TCE'!G40,"")</f>
        <v>REATERRO MANUAL DE VALAS, COM PLACA VIBRATÓRIA. AF_08/2023</v>
      </c>
      <c r="E40" s="264">
        <f>IF('Orçamento-TCE'!H40&gt;0,'Orçamento-TCE'!H40,"")</f>
        <v>3</v>
      </c>
      <c r="F40" s="264" t="str">
        <f>IF('Orçamento-TCE'!I40&gt;0,'Orçamento-TCE'!I40,"")</f>
        <v>M3</v>
      </c>
      <c r="G40" s="263">
        <f>orcamento!K39</f>
        <v>30.36</v>
      </c>
      <c r="H40" s="264">
        <f t="shared" si="0"/>
        <v>91.08</v>
      </c>
      <c r="I40" s="265">
        <f>orcamento!J39</f>
        <v>0.28899999999999998</v>
      </c>
      <c r="J40" s="265">
        <v>0.96120000000000005</v>
      </c>
      <c r="K40" s="265"/>
      <c r="L40" s="280">
        <f>orcamento!M39</f>
        <v>10.560000000000002</v>
      </c>
      <c r="M40" s="280">
        <f>orcamento!L39</f>
        <v>80.52</v>
      </c>
    </row>
    <row r="41" spans="1:13" x14ac:dyDescent="0.25">
      <c r="A41" s="278"/>
      <c r="B41" s="279"/>
      <c r="C41" s="279"/>
      <c r="D41" s="264"/>
      <c r="E41" s="264"/>
      <c r="F41" s="264"/>
      <c r="G41" s="263"/>
      <c r="H41" s="264"/>
      <c r="I41" s="265"/>
      <c r="J41" s="265"/>
      <c r="K41" s="265"/>
      <c r="L41" s="280"/>
      <c r="M41" s="280"/>
    </row>
    <row r="42" spans="1:13" x14ac:dyDescent="0.25">
      <c r="A42" s="278">
        <f>IF('Orçamento-TCE'!A42&gt;0,'Orçamento-TCE'!A42,"")</f>
        <v>1</v>
      </c>
      <c r="B42" s="279">
        <f>'Orçamento-TCE'!B42</f>
        <v>29</v>
      </c>
      <c r="C42" s="279" t="str">
        <f>IF('Orçamento-TCE'!C42&gt;0,'Orçamento-TCE'!C42,"")</f>
        <v>3.1</v>
      </c>
      <c r="D42" s="264" t="str">
        <f>IF('Orçamento-TCE'!G42&gt;0,'Orçamento-TCE'!G42,"")</f>
        <v>DEMOLIÇÃO DE PILARES E VIGAS EM CONCRETO ARMADO, DE FORMA MECANIZADA COM MARTELETE, SEM REAPROVEITAMENTO. AF_09/2023</v>
      </c>
      <c r="E42" s="264">
        <f>IF('Orçamento-TCE'!H42&gt;0,'Orçamento-TCE'!H42,"")</f>
        <v>3</v>
      </c>
      <c r="F42" s="264" t="str">
        <f>IF('Orçamento-TCE'!I42&gt;0,'Orçamento-TCE'!I42,"")</f>
        <v>M3</v>
      </c>
      <c r="G42" s="263">
        <f>orcamento!K41</f>
        <v>65.399999999999991</v>
      </c>
      <c r="H42" s="264">
        <f t="shared" si="0"/>
        <v>196.2</v>
      </c>
      <c r="I42" s="265">
        <f>orcamento!J41</f>
        <v>0.28899999999999998</v>
      </c>
      <c r="J42" s="265">
        <v>0.96120000000000005</v>
      </c>
      <c r="K42" s="265"/>
      <c r="L42" s="280">
        <f>orcamento!M41</f>
        <v>59.579999999999984</v>
      </c>
      <c r="M42" s="280">
        <f>orcamento!L41</f>
        <v>136.62</v>
      </c>
    </row>
    <row r="43" spans="1:13" x14ac:dyDescent="0.25">
      <c r="A43" s="278">
        <f>IF('Orçamento-TCE'!A43&gt;0,'Orçamento-TCE'!A43,"")</f>
        <v>1</v>
      </c>
      <c r="B43" s="279">
        <f>'Orçamento-TCE'!B43</f>
        <v>30</v>
      </c>
      <c r="C43" s="279" t="str">
        <f>IF('Orçamento-TCE'!C43&gt;0,'Orçamento-TCE'!C43,"")</f>
        <v>3.2</v>
      </c>
      <c r="D43" s="264" t="str">
        <f>IF('Orçamento-TCE'!G43&gt;0,'Orçamento-TCE'!G43,"")</f>
        <v>DEMOLIÇÃO DE ALVENARIA DE TIJOLO MACIÇO, DE FORMA MANUAL, SEM REAPROVEITAMENTO. AF_09/2023</v>
      </c>
      <c r="E43" s="264">
        <f>IF('Orçamento-TCE'!H43&gt;0,'Orçamento-TCE'!H43,"")</f>
        <v>10</v>
      </c>
      <c r="F43" s="264" t="str">
        <f>IF('Orçamento-TCE'!I43&gt;0,'Orçamento-TCE'!I43,"")</f>
        <v>M3</v>
      </c>
      <c r="G43" s="263">
        <f>orcamento!K42</f>
        <v>149.07</v>
      </c>
      <c r="H43" s="264">
        <f t="shared" si="0"/>
        <v>1490.7</v>
      </c>
      <c r="I43" s="265">
        <f>orcamento!J42</f>
        <v>0.28899999999999998</v>
      </c>
      <c r="J43" s="265">
        <v>0.96120000000000005</v>
      </c>
      <c r="K43" s="265"/>
      <c r="L43" s="280">
        <f>orcamento!M42</f>
        <v>0</v>
      </c>
      <c r="M43" s="280">
        <f>orcamento!L42</f>
        <v>1490.7</v>
      </c>
    </row>
    <row r="44" spans="1:13" x14ac:dyDescent="0.25">
      <c r="A44" s="278">
        <f>IF('Orçamento-TCE'!A44&gt;0,'Orçamento-TCE'!A44,"")</f>
        <v>1</v>
      </c>
      <c r="B44" s="279">
        <f>'Orçamento-TCE'!B44</f>
        <v>31</v>
      </c>
      <c r="C44" s="279" t="str">
        <f>IF('Orçamento-TCE'!C44&gt;0,'Orçamento-TCE'!C44,"")</f>
        <v>3.3</v>
      </c>
      <c r="D44" s="264" t="str">
        <f>IF('Orçamento-TCE'!G44&gt;0,'Orçamento-TCE'!G44,"")</f>
        <v>ESCAVAÇÃO MANUAL DE VALA. AF_09/2024</v>
      </c>
      <c r="E44" s="264">
        <f>IF('Orçamento-TCE'!H44&gt;0,'Orçamento-TCE'!H44,"")</f>
        <v>10</v>
      </c>
      <c r="F44" s="264" t="str">
        <f>IF('Orçamento-TCE'!I44&gt;0,'Orçamento-TCE'!I44,"")</f>
        <v>M3</v>
      </c>
      <c r="G44" s="263">
        <f>orcamento!K43</f>
        <v>119.72</v>
      </c>
      <c r="H44" s="264">
        <f t="shared" si="0"/>
        <v>1197.2</v>
      </c>
      <c r="I44" s="265">
        <f>orcamento!J43</f>
        <v>0.28899999999999998</v>
      </c>
      <c r="J44" s="265">
        <v>0.96120000000000005</v>
      </c>
      <c r="K44" s="265"/>
      <c r="L44" s="280">
        <f>orcamento!M43</f>
        <v>0</v>
      </c>
      <c r="M44" s="280">
        <f>orcamento!L43</f>
        <v>1197.2</v>
      </c>
    </row>
    <row r="45" spans="1:13" x14ac:dyDescent="0.25">
      <c r="A45" s="278">
        <f>IF('Orçamento-TCE'!A45&gt;0,'Orçamento-TCE'!A45,"")</f>
        <v>1</v>
      </c>
      <c r="B45" s="279">
        <f>'Orçamento-TCE'!B45</f>
        <v>32</v>
      </c>
      <c r="C45" s="279" t="str">
        <f>IF('Orçamento-TCE'!C45&gt;0,'Orçamento-TCE'!C45,"")</f>
        <v>3.4</v>
      </c>
      <c r="D45" s="264" t="str">
        <f>IF('Orçamento-TCE'!G45&gt;0,'Orçamento-TCE'!G45,"")</f>
        <v>REMOÇÃO DE GRADIL/PORTÃO METALICOS (COM REAPROVEITAMENTO)</v>
      </c>
      <c r="E45" s="264">
        <f>IF('Orçamento-TCE'!H45&gt;0,'Orçamento-TCE'!H45,"")</f>
        <v>10</v>
      </c>
      <c r="F45" s="264" t="str">
        <f>IF('Orçamento-TCE'!I45&gt;0,'Orçamento-TCE'!I45,"")</f>
        <v>M2</v>
      </c>
      <c r="G45" s="263">
        <f>orcamento!K44</f>
        <v>33.89</v>
      </c>
      <c r="H45" s="264">
        <f t="shared" si="0"/>
        <v>338.9</v>
      </c>
      <c r="I45" s="265">
        <f>orcamento!J44</f>
        <v>0.28899999999999998</v>
      </c>
      <c r="J45" s="265">
        <v>0.96120000000000005</v>
      </c>
      <c r="K45" s="265"/>
      <c r="L45" s="280">
        <f>orcamento!M44</f>
        <v>9.9999999999965894E-2</v>
      </c>
      <c r="M45" s="280">
        <f>orcamento!L44</f>
        <v>338.8</v>
      </c>
    </row>
    <row r="46" spans="1:13" x14ac:dyDescent="0.25">
      <c r="A46" s="278">
        <f>IF('Orçamento-TCE'!A46&gt;0,'Orçamento-TCE'!A46,"")</f>
        <v>1</v>
      </c>
      <c r="B46" s="279">
        <f>'Orçamento-TCE'!B46</f>
        <v>33</v>
      </c>
      <c r="C46" s="279" t="str">
        <f>IF('Orçamento-TCE'!C46&gt;0,'Orçamento-TCE'!C46,"")</f>
        <v>3.5</v>
      </c>
      <c r="D46" s="264" t="str">
        <f>IF('Orçamento-TCE'!G46&gt;0,'Orçamento-TCE'!G46,"")</f>
        <v>CARGA E TRANSPORTE DE ENTULHO DENTRO DO CANTEIRO</v>
      </c>
      <c r="E46" s="264">
        <f>IF('Orçamento-TCE'!H46&gt;0,'Orçamento-TCE'!H46,"")</f>
        <v>18.2</v>
      </c>
      <c r="F46" s="264" t="str">
        <f>IF('Orçamento-TCE'!I46&gt;0,'Orçamento-TCE'!I46,"")</f>
        <v>M3</v>
      </c>
      <c r="G46" s="263">
        <f>orcamento!K45</f>
        <v>30.27</v>
      </c>
      <c r="H46" s="264">
        <f t="shared" si="0"/>
        <v>550.91</v>
      </c>
      <c r="I46" s="265">
        <f>orcamento!J45</f>
        <v>0.28899999999999998</v>
      </c>
      <c r="J46" s="265">
        <v>0.96120000000000005</v>
      </c>
      <c r="K46" s="265"/>
      <c r="L46" s="280">
        <f>orcamento!M45</f>
        <v>0.17999999999994998</v>
      </c>
      <c r="M46" s="280">
        <f>orcamento!L45</f>
        <v>550.73</v>
      </c>
    </row>
    <row r="47" spans="1:13" x14ac:dyDescent="0.25">
      <c r="A47" s="278"/>
      <c r="B47" s="279"/>
      <c r="C47" s="279"/>
      <c r="D47" s="264"/>
      <c r="E47" s="264"/>
      <c r="F47" s="264"/>
      <c r="G47" s="263"/>
      <c r="H47" s="264"/>
      <c r="I47" s="265"/>
      <c r="J47" s="265"/>
      <c r="K47" s="265"/>
      <c r="L47" s="280"/>
      <c r="M47" s="280"/>
    </row>
    <row r="48" spans="1:13" x14ac:dyDescent="0.25">
      <c r="A48" s="278">
        <f>IF('Orçamento-TCE'!A48&gt;0,'Orçamento-TCE'!A48,"")</f>
        <v>1</v>
      </c>
      <c r="B48" s="279">
        <f>'Orçamento-TCE'!B48</f>
        <v>34</v>
      </c>
      <c r="C48" s="279" t="str">
        <f>IF('Orçamento-TCE'!C48&gt;0,'Orçamento-TCE'!C48,"")</f>
        <v>4.1</v>
      </c>
      <c r="D48" s="264" t="str">
        <f>IF('Orçamento-TCE'!G48&gt;0,'Orçamento-TCE'!G48,"")</f>
        <v>CONTRAVERGA MOLDADA IN LOCO EM CONCRETO, ESPESSURA DE *15* CM. AF_03/2024</v>
      </c>
      <c r="E48" s="264">
        <f>IF('Orçamento-TCE'!H48&gt;0,'Orçamento-TCE'!H48,"")</f>
        <v>7</v>
      </c>
      <c r="F48" s="264" t="str">
        <f>IF('Orçamento-TCE'!I48&gt;0,'Orçamento-TCE'!I48,"")</f>
        <v>M</v>
      </c>
      <c r="G48" s="263">
        <f>orcamento!K47</f>
        <v>63.2</v>
      </c>
      <c r="H48" s="264">
        <f t="shared" si="0"/>
        <v>442.4</v>
      </c>
      <c r="I48" s="265">
        <f>orcamento!J47</f>
        <v>0.28899999999999998</v>
      </c>
      <c r="J48" s="265">
        <v>0.96120000000000005</v>
      </c>
      <c r="K48" s="265"/>
      <c r="L48" s="280">
        <f>orcamento!M47</f>
        <v>6.9999999999993179E-2</v>
      </c>
      <c r="M48" s="280">
        <f>orcamento!L47</f>
        <v>442.33</v>
      </c>
    </row>
    <row r="49" spans="1:13" x14ac:dyDescent="0.25">
      <c r="A49" s="278">
        <f>IF('Orçamento-TCE'!A49&gt;0,'Orçamento-TCE'!A49,"")</f>
        <v>1</v>
      </c>
      <c r="B49" s="279">
        <f>'Orçamento-TCE'!B49</f>
        <v>35</v>
      </c>
      <c r="C49" s="279" t="str">
        <f>IF('Orçamento-TCE'!C49&gt;0,'Orçamento-TCE'!C49,"")</f>
        <v>4.2</v>
      </c>
      <c r="D49" s="264" t="str">
        <f>IF('Orçamento-TCE'!G49&gt;0,'Orçamento-TCE'!G49,"")</f>
        <v>VERGA MOLDADA IN LOCO EM CONCRETO, ESPESSURA DE *15* CM. AF_03/2024</v>
      </c>
      <c r="E49" s="264">
        <f>IF('Orçamento-TCE'!H49&gt;0,'Orçamento-TCE'!H49,"")</f>
        <v>7</v>
      </c>
      <c r="F49" s="264" t="str">
        <f>IF('Orçamento-TCE'!I49&gt;0,'Orçamento-TCE'!I49,"")</f>
        <v>M</v>
      </c>
      <c r="G49" s="263">
        <f>orcamento!K48</f>
        <v>82.64</v>
      </c>
      <c r="H49" s="264">
        <f t="shared" si="0"/>
        <v>578.48</v>
      </c>
      <c r="I49" s="265">
        <f>orcamento!J48</f>
        <v>0.28899999999999998</v>
      </c>
      <c r="J49" s="265">
        <v>0.96120000000000005</v>
      </c>
      <c r="K49" s="265"/>
      <c r="L49" s="280">
        <f>orcamento!M48</f>
        <v>7.0000000000050022E-2</v>
      </c>
      <c r="M49" s="280">
        <f>orcamento!L48</f>
        <v>578.41</v>
      </c>
    </row>
    <row r="50" spans="1:13" x14ac:dyDescent="0.25">
      <c r="A50" s="278">
        <f>IF('Orçamento-TCE'!A50&gt;0,'Orçamento-TCE'!A50,"")</f>
        <v>1</v>
      </c>
      <c r="B50" s="279">
        <f>'Orçamento-TCE'!B50</f>
        <v>36</v>
      </c>
      <c r="C50" s="279" t="str">
        <f>IF('Orçamento-TCE'!C50&gt;0,'Orçamento-TCE'!C50,"")</f>
        <v>4.3</v>
      </c>
      <c r="D50" s="264" t="str">
        <f>IF('Orçamento-TCE'!G50&gt;0,'Orçamento-TCE'!G50,"")</f>
        <v>ISOLAMENTO TERMOACÚSTICO COM LÃ MINERAL NA SUBCOBERTURA</v>
      </c>
      <c r="E50" s="264">
        <f>IF('Orçamento-TCE'!H50&gt;0,'Orçamento-TCE'!H50,"")</f>
        <v>200</v>
      </c>
      <c r="F50" s="264" t="str">
        <f>IF('Orçamento-TCE'!I50&gt;0,'Orçamento-TCE'!I50,"")</f>
        <v>M2</v>
      </c>
      <c r="G50" s="263">
        <f>orcamento!K49</f>
        <v>50.620000000000005</v>
      </c>
      <c r="H50" s="264">
        <f t="shared" si="0"/>
        <v>10124</v>
      </c>
      <c r="I50" s="265">
        <f>orcamento!J49</f>
        <v>0.28899999999999998</v>
      </c>
      <c r="J50" s="265">
        <v>0.96120000000000005</v>
      </c>
      <c r="K50" s="265"/>
      <c r="L50" s="280">
        <f>orcamento!M49</f>
        <v>9480</v>
      </c>
      <c r="M50" s="280">
        <f>orcamento!L49</f>
        <v>644</v>
      </c>
    </row>
    <row r="51" spans="1:13" x14ac:dyDescent="0.25">
      <c r="A51" s="278">
        <f>IF('Orçamento-TCE'!A51&gt;0,'Orçamento-TCE'!A51,"")</f>
        <v>1</v>
      </c>
      <c r="B51" s="279">
        <f>'Orçamento-TCE'!B51</f>
        <v>37</v>
      </c>
      <c r="C51" s="279" t="str">
        <f>IF('Orçamento-TCE'!C51&gt;0,'Orçamento-TCE'!C51,"")</f>
        <v>4.4</v>
      </c>
      <c r="D51" s="264" t="str">
        <f>IF('Orçamento-TCE'!G51&gt;0,'Orçamento-TCE'!G51,"")</f>
        <v>TELHAMENTO COM TELHA ONDULADA DE FIBROCIMENTO E = 6 MM, COM RECOBRIMENTO LATERAL DE 1 1/4 DE ONDA PARA TELHADO COM INCLINAÇÃO MÁXIMA DE 10°, COM ATÉ 2 ÁGUAS, INCLUSO IÇAMENTO. AF_07/2019</v>
      </c>
      <c r="E51" s="264">
        <f>IF('Orçamento-TCE'!H51&gt;0,'Orçamento-TCE'!H51,"")</f>
        <v>200</v>
      </c>
      <c r="F51" s="264" t="str">
        <f>IF('Orçamento-TCE'!I51&gt;0,'Orçamento-TCE'!I51,"")</f>
        <v>M2</v>
      </c>
      <c r="G51" s="263">
        <f>orcamento!K50</f>
        <v>65.12</v>
      </c>
      <c r="H51" s="264">
        <f t="shared" si="0"/>
        <v>13024</v>
      </c>
      <c r="I51" s="265">
        <f>orcamento!J50</f>
        <v>0.28899999999999998</v>
      </c>
      <c r="J51" s="265">
        <v>0.96120000000000005</v>
      </c>
      <c r="K51" s="265"/>
      <c r="L51" s="280">
        <f>orcamento!M50</f>
        <v>11028</v>
      </c>
      <c r="M51" s="280">
        <f>orcamento!L50</f>
        <v>1996</v>
      </c>
    </row>
    <row r="52" spans="1:13" x14ac:dyDescent="0.25">
      <c r="A52" s="278">
        <f>IF('Orçamento-TCE'!A52&gt;0,'Orçamento-TCE'!A52,"")</f>
        <v>1</v>
      </c>
      <c r="B52" s="279">
        <f>'Orçamento-TCE'!B52</f>
        <v>38</v>
      </c>
      <c r="C52" s="279" t="str">
        <f>IF('Orçamento-TCE'!C52&gt;0,'Orçamento-TCE'!C52,"")</f>
        <v>4.5</v>
      </c>
      <c r="D52" s="264" t="str">
        <f>IF('Orçamento-TCE'!G52&gt;0,'Orçamento-TCE'!G52,"")</f>
        <v>REMOÇÃO DE TELHAS DE FIBROCIMENTO METÁLICA E CERÂMICA, DE FORMA MANUAL, SEM REAPROVEITAMENTO. AF_09/2023</v>
      </c>
      <c r="E52" s="264">
        <f>IF('Orçamento-TCE'!H52&gt;0,'Orçamento-TCE'!H52,"")</f>
        <v>200</v>
      </c>
      <c r="F52" s="264" t="str">
        <f>IF('Orçamento-TCE'!I52&gt;0,'Orçamento-TCE'!I52,"")</f>
        <v>M2</v>
      </c>
      <c r="G52" s="263">
        <f>orcamento!K51</f>
        <v>4.91</v>
      </c>
      <c r="H52" s="264">
        <f t="shared" si="0"/>
        <v>982</v>
      </c>
      <c r="I52" s="265">
        <f>orcamento!J51</f>
        <v>0.28899999999999998</v>
      </c>
      <c r="J52" s="265">
        <v>0.96120000000000005</v>
      </c>
      <c r="K52" s="265"/>
      <c r="L52" s="280">
        <f>orcamento!M51</f>
        <v>0</v>
      </c>
      <c r="M52" s="280">
        <f>orcamento!L51</f>
        <v>982</v>
      </c>
    </row>
    <row r="53" spans="1:13" x14ac:dyDescent="0.25">
      <c r="A53" s="278">
        <f>IF('Orçamento-TCE'!A53&gt;0,'Orçamento-TCE'!A53,"")</f>
        <v>1</v>
      </c>
      <c r="B53" s="279">
        <f>'Orçamento-TCE'!B53</f>
        <v>39</v>
      </c>
      <c r="C53" s="279" t="str">
        <f>IF('Orçamento-TCE'!C53&gt;0,'Orçamento-TCE'!C53,"")</f>
        <v>4.6</v>
      </c>
      <c r="D53" s="264" t="str">
        <f>IF('Orçamento-TCE'!G53&gt;0,'Orçamento-TCE'!G53,"")</f>
        <v>CARGA E TRANSPORTE DE ENTULHO DENTRO DO CANTEIRO</v>
      </c>
      <c r="E53" s="264">
        <f>IF('Orçamento-TCE'!H53&gt;0,'Orçamento-TCE'!H53,"")</f>
        <v>10</v>
      </c>
      <c r="F53" s="264" t="str">
        <f>IF('Orçamento-TCE'!I53&gt;0,'Orçamento-TCE'!I53,"")</f>
        <v>M3</v>
      </c>
      <c r="G53" s="263">
        <f>orcamento!K52</f>
        <v>30.27</v>
      </c>
      <c r="H53" s="264">
        <f t="shared" si="0"/>
        <v>302.7</v>
      </c>
      <c r="I53" s="265">
        <f>orcamento!J52</f>
        <v>0.28899999999999998</v>
      </c>
      <c r="J53" s="265">
        <v>0.96120000000000005</v>
      </c>
      <c r="K53" s="265"/>
      <c r="L53" s="280">
        <f>orcamento!M52</f>
        <v>9.9999999999965894E-2</v>
      </c>
      <c r="M53" s="280">
        <f>orcamento!L52</f>
        <v>302.60000000000002</v>
      </c>
    </row>
    <row r="54" spans="1:13" x14ac:dyDescent="0.25">
      <c r="A54" s="278"/>
      <c r="B54" s="279"/>
      <c r="C54" s="279"/>
      <c r="D54" s="264"/>
      <c r="E54" s="264"/>
      <c r="F54" s="264"/>
      <c r="G54" s="263"/>
      <c r="H54" s="264"/>
      <c r="I54" s="265"/>
      <c r="J54" s="265"/>
      <c r="K54" s="265"/>
      <c r="L54" s="280"/>
      <c r="M54" s="280"/>
    </row>
    <row r="55" spans="1:13" x14ac:dyDescent="0.25">
      <c r="A55" s="278">
        <f>IF('Orçamento-TCE'!A55&gt;0,'Orçamento-TCE'!A55,"")</f>
        <v>1</v>
      </c>
      <c r="B55" s="279">
        <f>'Orçamento-TCE'!B55</f>
        <v>40</v>
      </c>
      <c r="C55" s="279" t="str">
        <f>IF('Orçamento-TCE'!C55&gt;0,'Orçamento-TCE'!C55,"")</f>
        <v>5.1</v>
      </c>
      <c r="D55" s="264" t="str">
        <f>IF('Orçamento-TCE'!G55&gt;0,'Orçamento-TCE'!G55,"")</f>
        <v>TRATAMENTO DAS FISSURAS/TRINCA DAS PAREDES INTERNAS (DELIMITAÇÃO E APICOAMENTO DA REGIÃO, ABERTURA DE SULCO, LIMPEZA, APLICAÇÃO DE TELA ANTI-FISSURAÇÃO, COLMATAÇÃO E ACABAMENTO)</v>
      </c>
      <c r="E55" s="264">
        <f>IF('Orçamento-TCE'!H55&gt;0,'Orçamento-TCE'!H55,"")</f>
        <v>45</v>
      </c>
      <c r="F55" s="264" t="str">
        <f>IF('Orçamento-TCE'!I55&gt;0,'Orçamento-TCE'!I55,"")</f>
        <v>M</v>
      </c>
      <c r="G55" s="263">
        <f>orcamento!K54</f>
        <v>84.57</v>
      </c>
      <c r="H55" s="264">
        <f t="shared" si="0"/>
        <v>3805.65</v>
      </c>
      <c r="I55" s="265">
        <f>orcamento!J54</f>
        <v>0.28899999999999998</v>
      </c>
      <c r="J55" s="265">
        <v>0.96120000000000005</v>
      </c>
      <c r="K55" s="265"/>
      <c r="L55" s="280">
        <f>orcamento!M54</f>
        <v>1603.8000000000002</v>
      </c>
      <c r="M55" s="280">
        <f>orcamento!L54</f>
        <v>2201.85</v>
      </c>
    </row>
    <row r="56" spans="1:13" x14ac:dyDescent="0.25">
      <c r="A56" s="278">
        <f>IF('Orçamento-TCE'!A56&gt;0,'Orçamento-TCE'!A56,"")</f>
        <v>1</v>
      </c>
      <c r="B56" s="279">
        <f>'Orçamento-TCE'!B56</f>
        <v>41</v>
      </c>
      <c r="C56" s="279" t="str">
        <f>IF('Orçamento-TCE'!C56&gt;0,'Orçamento-TCE'!C56,"")</f>
        <v>5.2</v>
      </c>
      <c r="D56" s="264" t="str">
        <f>IF('Orçamento-TCE'!G56&gt;0,'Orçamento-TCE'!G56,"")</f>
        <v>EMASSAMENTO COM MASSA LÁTEX, APLICAÇÃO EM PAREDE, UMA DEMÃO, LIXAMENTO MANUAL. AF_04/2023</v>
      </c>
      <c r="E56" s="264">
        <f>IF('Orçamento-TCE'!H56&gt;0,'Orçamento-TCE'!H56,"")</f>
        <v>45</v>
      </c>
      <c r="F56" s="264" t="str">
        <f>IF('Orçamento-TCE'!I56&gt;0,'Orçamento-TCE'!I56,"")</f>
        <v>M2</v>
      </c>
      <c r="G56" s="263">
        <f>orcamento!K55</f>
        <v>16.13</v>
      </c>
      <c r="H56" s="264">
        <f t="shared" si="0"/>
        <v>725.85</v>
      </c>
      <c r="I56" s="265">
        <f>orcamento!J55</f>
        <v>0.28899999999999998</v>
      </c>
      <c r="J56" s="265">
        <v>0.96120000000000005</v>
      </c>
      <c r="K56" s="265"/>
      <c r="L56" s="280">
        <f>orcamento!M55</f>
        <v>189</v>
      </c>
      <c r="M56" s="280">
        <f>orcamento!L55</f>
        <v>536.85</v>
      </c>
    </row>
    <row r="57" spans="1:13" x14ac:dyDescent="0.25">
      <c r="A57" s="278">
        <f>IF('Orçamento-TCE'!A57&gt;0,'Orçamento-TCE'!A57,"")</f>
        <v>1</v>
      </c>
      <c r="B57" s="279">
        <f>'Orçamento-TCE'!B57</f>
        <v>42</v>
      </c>
      <c r="C57" s="279" t="str">
        <f>IF('Orçamento-TCE'!C57&gt;0,'Orçamento-TCE'!C57,"")</f>
        <v>5.3</v>
      </c>
      <c r="D57" s="264" t="str">
        <f>IF('Orçamento-TCE'!G57&gt;0,'Orçamento-TCE'!G57,"")</f>
        <v>CARGA E TRANSPORTE DE ENTULHO DENTRO DO CANTEIRO</v>
      </c>
      <c r="E57" s="264">
        <f>IF('Orçamento-TCE'!H57&gt;0,'Orçamento-TCE'!H57,"")</f>
        <v>0.25</v>
      </c>
      <c r="F57" s="264" t="str">
        <f>IF('Orçamento-TCE'!I57&gt;0,'Orçamento-TCE'!I57,"")</f>
        <v>M3</v>
      </c>
      <c r="G57" s="263">
        <f>orcamento!K56</f>
        <v>30.27</v>
      </c>
      <c r="H57" s="264">
        <f t="shared" si="0"/>
        <v>7.57</v>
      </c>
      <c r="I57" s="265">
        <f>orcamento!J56</f>
        <v>0.28899999999999998</v>
      </c>
      <c r="J57" s="265">
        <v>0.96120000000000005</v>
      </c>
      <c r="K57" s="265"/>
      <c r="L57" s="280">
        <f>orcamento!M56</f>
        <v>1.0000000000000675E-2</v>
      </c>
      <c r="M57" s="280">
        <f>orcamento!L56</f>
        <v>7.56</v>
      </c>
    </row>
    <row r="58" spans="1:13" x14ac:dyDescent="0.25">
      <c r="A58" s="278"/>
      <c r="B58" s="279"/>
      <c r="C58" s="279"/>
      <c r="D58" s="264"/>
      <c r="E58" s="264"/>
      <c r="F58" s="264"/>
      <c r="G58" s="263"/>
      <c r="H58" s="264"/>
      <c r="I58" s="265"/>
      <c r="J58" s="265"/>
      <c r="K58" s="265"/>
      <c r="L58" s="280"/>
      <c r="M58" s="280"/>
    </row>
    <row r="59" spans="1:13" x14ac:dyDescent="0.25">
      <c r="A59" s="278">
        <f>IF('Orçamento-TCE'!A59&gt;0,'Orçamento-TCE'!A59,"")</f>
        <v>1</v>
      </c>
      <c r="B59" s="279">
        <f>'Orçamento-TCE'!B59</f>
        <v>43</v>
      </c>
      <c r="C59" s="279" t="str">
        <f>IF('Orçamento-TCE'!C59&gt;0,'Orçamento-TCE'!C59,"")</f>
        <v>6.1</v>
      </c>
      <c r="D59" s="264" t="str">
        <f>IF('Orçamento-TCE'!G59&gt;0,'Orçamento-TCE'!G59,"")</f>
        <v>LIMPEZA MANUAL DE VEGETAÇÃO EM TERRENO COM ENXADA. AF_03/2024</v>
      </c>
      <c r="E59" s="264">
        <f>IF('Orçamento-TCE'!H59&gt;0,'Orçamento-TCE'!H59,"")</f>
        <v>100</v>
      </c>
      <c r="F59" s="264" t="str">
        <f>IF('Orçamento-TCE'!I59&gt;0,'Orçamento-TCE'!I59,"")</f>
        <v>M2</v>
      </c>
      <c r="G59" s="263">
        <f>orcamento!K58</f>
        <v>6.45</v>
      </c>
      <c r="H59" s="264">
        <f t="shared" si="0"/>
        <v>645</v>
      </c>
      <c r="I59" s="265">
        <f>orcamento!J58</f>
        <v>0.28899999999999998</v>
      </c>
      <c r="J59" s="265">
        <v>0.96120000000000005</v>
      </c>
      <c r="K59" s="265"/>
      <c r="L59" s="280">
        <f>orcamento!M58</f>
        <v>1</v>
      </c>
      <c r="M59" s="280">
        <f>orcamento!L58</f>
        <v>644</v>
      </c>
    </row>
    <row r="60" spans="1:13" x14ac:dyDescent="0.25">
      <c r="A60" s="278">
        <f>IF('Orçamento-TCE'!A60&gt;0,'Orçamento-TCE'!A60,"")</f>
        <v>1</v>
      </c>
      <c r="B60" s="279">
        <f>'Orçamento-TCE'!B60</f>
        <v>44</v>
      </c>
      <c r="C60" s="279" t="str">
        <f>IF('Orçamento-TCE'!C60&gt;0,'Orçamento-TCE'!C60,"")</f>
        <v>6.2</v>
      </c>
      <c r="D60" s="264" t="str">
        <f>IF('Orçamento-TCE'!G60&gt;0,'Orçamento-TCE'!G60,"")</f>
        <v>REMOÇÃO DE CERCAS E MOURÕES, DE FORMA MANUAL, SEM REAPROVEITAMENTO. AF_09/2023</v>
      </c>
      <c r="E60" s="264">
        <f>IF('Orçamento-TCE'!H60&gt;0,'Orçamento-TCE'!H60,"")</f>
        <v>10</v>
      </c>
      <c r="F60" s="264" t="str">
        <f>IF('Orçamento-TCE'!I60&gt;0,'Orçamento-TCE'!I60,"")</f>
        <v>M</v>
      </c>
      <c r="G60" s="263">
        <f>orcamento!K59</f>
        <v>12.75</v>
      </c>
      <c r="H60" s="264">
        <f t="shared" si="0"/>
        <v>127.5</v>
      </c>
      <c r="I60" s="265">
        <f>orcamento!J59</f>
        <v>0.28899999999999998</v>
      </c>
      <c r="J60" s="265">
        <v>0.96120000000000005</v>
      </c>
      <c r="K60" s="265"/>
      <c r="L60" s="280">
        <f>orcamento!M59</f>
        <v>9.9999999999994316E-2</v>
      </c>
      <c r="M60" s="280">
        <f>orcamento!L59</f>
        <v>127.4</v>
      </c>
    </row>
    <row r="61" spans="1:13" x14ac:dyDescent="0.25">
      <c r="A61" s="278">
        <f>IF('Orçamento-TCE'!A61&gt;0,'Orçamento-TCE'!A61,"")</f>
        <v>1</v>
      </c>
      <c r="B61" s="279">
        <f>'Orçamento-TCE'!B61</f>
        <v>45</v>
      </c>
      <c r="C61" s="279" t="str">
        <f>IF('Orçamento-TCE'!C61&gt;0,'Orçamento-TCE'!C61,"")</f>
        <v>6.3</v>
      </c>
      <c r="D61" s="264" t="str">
        <f>IF('Orçamento-TCE'!G61&gt;0,'Orçamento-TCE'!G61,"")</f>
        <v>DEMOLIÇÃO DE ALVENARIA DE TIJOLO MACIÇO, DE FORMA MANUAL, SEM REAPROVEITAMENTO. AF_09/2023</v>
      </c>
      <c r="E61" s="264">
        <f>IF('Orçamento-TCE'!H61&gt;0,'Orçamento-TCE'!H61,"")</f>
        <v>40</v>
      </c>
      <c r="F61" s="264" t="str">
        <f>IF('Orçamento-TCE'!I61&gt;0,'Orçamento-TCE'!I61,"")</f>
        <v>M3</v>
      </c>
      <c r="G61" s="263">
        <f>orcamento!K60</f>
        <v>149.07</v>
      </c>
      <c r="H61" s="264">
        <f t="shared" si="0"/>
        <v>5962.8</v>
      </c>
      <c r="I61" s="265">
        <f>orcamento!J60</f>
        <v>0.28899999999999998</v>
      </c>
      <c r="J61" s="265">
        <v>0.96120000000000005</v>
      </c>
      <c r="K61" s="265"/>
      <c r="L61" s="280">
        <f>orcamento!M60</f>
        <v>0</v>
      </c>
      <c r="M61" s="280">
        <f>orcamento!L60</f>
        <v>5962.8</v>
      </c>
    </row>
    <row r="62" spans="1:13" x14ac:dyDescent="0.25">
      <c r="A62" s="278">
        <f>IF('Orçamento-TCE'!A62&gt;0,'Orçamento-TCE'!A62,"")</f>
        <v>1</v>
      </c>
      <c r="B62" s="279">
        <f>'Orçamento-TCE'!B62</f>
        <v>46</v>
      </c>
      <c r="C62" s="279" t="str">
        <f>IF('Orçamento-TCE'!C62&gt;0,'Orçamento-TCE'!C62,"")</f>
        <v>6.4</v>
      </c>
      <c r="D62" s="264" t="str">
        <f>IF('Orçamento-TCE'!G62&gt;0,'Orçamento-TCE'!G62,"")</f>
        <v>DEMOLIÇÃO DE PILARES E VIGAS EM CONCRETO ARMADO, DE FORMA MECANIZADA COM MARTELETE, SEM REAPROVEITAMENTO. AF_09/2023</v>
      </c>
      <c r="E62" s="264">
        <f>IF('Orçamento-TCE'!H62&gt;0,'Orçamento-TCE'!H62,"")</f>
        <v>8</v>
      </c>
      <c r="F62" s="264" t="str">
        <f>IF('Orçamento-TCE'!I62&gt;0,'Orçamento-TCE'!I62,"")</f>
        <v>M3</v>
      </c>
      <c r="G62" s="263">
        <f>orcamento!K61</f>
        <v>65.399999999999991</v>
      </c>
      <c r="H62" s="264">
        <f t="shared" si="0"/>
        <v>523.20000000000005</v>
      </c>
      <c r="I62" s="265">
        <f>orcamento!J61</f>
        <v>0.28899999999999998</v>
      </c>
      <c r="J62" s="265">
        <v>0.96120000000000005</v>
      </c>
      <c r="K62" s="265"/>
      <c r="L62" s="280">
        <f>orcamento!M61</f>
        <v>158.88000000000005</v>
      </c>
      <c r="M62" s="280">
        <f>orcamento!L61</f>
        <v>364.32</v>
      </c>
    </row>
    <row r="63" spans="1:13" x14ac:dyDescent="0.25">
      <c r="A63" s="278">
        <f>IF('Orçamento-TCE'!A63&gt;0,'Orçamento-TCE'!A63,"")</f>
        <v>1</v>
      </c>
      <c r="B63" s="279">
        <f>'Orçamento-TCE'!B63</f>
        <v>47</v>
      </c>
      <c r="C63" s="279" t="str">
        <f>IF('Orçamento-TCE'!C63&gt;0,'Orçamento-TCE'!C63,"")</f>
        <v>6.5</v>
      </c>
      <c r="D63" s="264" t="str">
        <f>IF('Orçamento-TCE'!G63&gt;0,'Orçamento-TCE'!G63,"")</f>
        <v>ARMAÇÃO DE BLOCO, SAPATA ISOLADA, VIGA BALDRAME E SAPATA CORRIDA UTILIZANDO AÇO CA-50 DE 12,5 MM - MONTAGEM. AF_01/2024</v>
      </c>
      <c r="E63" s="264">
        <f>IF('Orçamento-TCE'!H63&gt;0,'Orçamento-TCE'!H63,"")</f>
        <v>9</v>
      </c>
      <c r="F63" s="264" t="str">
        <f>IF('Orçamento-TCE'!I63&gt;0,'Orçamento-TCE'!I63,"")</f>
        <v>KG</v>
      </c>
      <c r="G63" s="263">
        <f>orcamento!K62</f>
        <v>13.95</v>
      </c>
      <c r="H63" s="264">
        <f t="shared" si="0"/>
        <v>125.55</v>
      </c>
      <c r="I63" s="265">
        <f>orcamento!J62</f>
        <v>0.28899999999999998</v>
      </c>
      <c r="J63" s="265">
        <v>0.96120000000000005</v>
      </c>
      <c r="K63" s="265"/>
      <c r="L63" s="280">
        <f>orcamento!M62</f>
        <v>96.21</v>
      </c>
      <c r="M63" s="280">
        <f>orcamento!L62</f>
        <v>29.34</v>
      </c>
    </row>
    <row r="64" spans="1:13" x14ac:dyDescent="0.25">
      <c r="A64" s="278">
        <f>IF('Orçamento-TCE'!A64&gt;0,'Orçamento-TCE'!A64,"")</f>
        <v>1</v>
      </c>
      <c r="B64" s="279">
        <f>'Orçamento-TCE'!B64</f>
        <v>48</v>
      </c>
      <c r="C64" s="279" t="str">
        <f>IF('Orçamento-TCE'!C64&gt;0,'Orçamento-TCE'!C64,"")</f>
        <v>6.6</v>
      </c>
      <c r="D64" s="264" t="str">
        <f>IF('Orçamento-TCE'!G64&gt;0,'Orçamento-TCE'!G64,"")</f>
        <v>ARMAÇÃO DE SAPATA ISOLADA, VIGA BALDRAME E SAPATA CORRIDA UTILIZANDO AÇO CA-60 DE 5 MM - MONTAGEM. AF_01/2024</v>
      </c>
      <c r="E64" s="264">
        <f>IF('Orçamento-TCE'!H64&gt;0,'Orçamento-TCE'!H64,"")</f>
        <v>35</v>
      </c>
      <c r="F64" s="264" t="str">
        <f>IF('Orçamento-TCE'!I64&gt;0,'Orçamento-TCE'!I64,"")</f>
        <v>KG</v>
      </c>
      <c r="G64" s="263">
        <f>orcamento!K63</f>
        <v>21.68</v>
      </c>
      <c r="H64" s="264">
        <f t="shared" si="0"/>
        <v>758.8</v>
      </c>
      <c r="I64" s="265">
        <f>orcamento!J63</f>
        <v>0.28899999999999998</v>
      </c>
      <c r="J64" s="265">
        <v>0.96120000000000005</v>
      </c>
      <c r="K64" s="265"/>
      <c r="L64" s="280">
        <f>orcamento!M63</f>
        <v>395.49999999999994</v>
      </c>
      <c r="M64" s="280">
        <f>orcamento!L63</f>
        <v>363.3</v>
      </c>
    </row>
    <row r="65" spans="1:13" x14ac:dyDescent="0.25">
      <c r="A65" s="278">
        <f>IF('Orçamento-TCE'!A65&gt;0,'Orçamento-TCE'!A65,"")</f>
        <v>1</v>
      </c>
      <c r="B65" s="279">
        <f>'Orçamento-TCE'!B65</f>
        <v>49</v>
      </c>
      <c r="C65" s="279" t="str">
        <f>IF('Orçamento-TCE'!C65&gt;0,'Orçamento-TCE'!C65,"")</f>
        <v>6.7</v>
      </c>
      <c r="D65" s="264" t="str">
        <f>IF('Orçamento-TCE'!G65&gt;0,'Orçamento-TCE'!G65,"")</f>
        <v>ARMAÇÃO DE SAPATA ISOLADA, VIGA BALDRAME E SAPATA CORRIDA UTILIZANDO AÇO CA-50 DE 10 MM - MONTAGEM. AF_01/2024</v>
      </c>
      <c r="E65" s="264">
        <f>IF('Orçamento-TCE'!H65&gt;0,'Orçamento-TCE'!H65,"")</f>
        <v>106</v>
      </c>
      <c r="F65" s="264" t="str">
        <f>IF('Orçamento-TCE'!I65&gt;0,'Orçamento-TCE'!I65,"")</f>
        <v>KG</v>
      </c>
      <c r="G65" s="263">
        <f>orcamento!K64</f>
        <v>16.489999999999998</v>
      </c>
      <c r="H65" s="264">
        <f t="shared" si="0"/>
        <v>1747.94</v>
      </c>
      <c r="I65" s="265">
        <f>orcamento!J64</f>
        <v>0.28899999999999998</v>
      </c>
      <c r="J65" s="265">
        <v>0.96120000000000005</v>
      </c>
      <c r="K65" s="265"/>
      <c r="L65" s="280">
        <f>orcamento!M64</f>
        <v>1298.5</v>
      </c>
      <c r="M65" s="280">
        <f>orcamento!L64</f>
        <v>449.44</v>
      </c>
    </row>
    <row r="66" spans="1:13" x14ac:dyDescent="0.25">
      <c r="A66" s="278">
        <f>IF('Orçamento-TCE'!A66&gt;0,'Orçamento-TCE'!A66,"")</f>
        <v>1</v>
      </c>
      <c r="B66" s="279">
        <f>'Orçamento-TCE'!B66</f>
        <v>50</v>
      </c>
      <c r="C66" s="279" t="str">
        <f>IF('Orçamento-TCE'!C66&gt;0,'Orçamento-TCE'!C66,"")</f>
        <v>6.8</v>
      </c>
      <c r="D66" s="264" t="str">
        <f>IF('Orçamento-TCE'!G66&gt;0,'Orçamento-TCE'!G66,"")</f>
        <v>IMPERMEABILIZAÇÃO DE SUPERFÍCIE COM ARGAMASSA POLIMÉRICA / MEMBRANA ACRÍLICA, 3 DEMÃOS. AF_09/2023</v>
      </c>
      <c r="E66" s="264">
        <f>IF('Orçamento-TCE'!H66&gt;0,'Orçamento-TCE'!H66,"")</f>
        <v>5.36</v>
      </c>
      <c r="F66" s="264" t="str">
        <f>IF('Orçamento-TCE'!I66&gt;0,'Orçamento-TCE'!I66,"")</f>
        <v>M2</v>
      </c>
      <c r="G66" s="263">
        <f>orcamento!K65</f>
        <v>41.6</v>
      </c>
      <c r="H66" s="264">
        <f t="shared" si="0"/>
        <v>222.98</v>
      </c>
      <c r="I66" s="265">
        <f>orcamento!J65</f>
        <v>0.28899999999999998</v>
      </c>
      <c r="J66" s="265">
        <v>0.96120000000000005</v>
      </c>
      <c r="K66" s="265"/>
      <c r="L66" s="280">
        <f>orcamento!M65</f>
        <v>76.5</v>
      </c>
      <c r="M66" s="280">
        <f>orcamento!L65</f>
        <v>146.47999999999999</v>
      </c>
    </row>
    <row r="67" spans="1:13" x14ac:dyDescent="0.25">
      <c r="A67" s="278">
        <f>IF('Orçamento-TCE'!A67&gt;0,'Orçamento-TCE'!A67,"")</f>
        <v>1</v>
      </c>
      <c r="B67" s="279">
        <f>'Orçamento-TCE'!B67</f>
        <v>51</v>
      </c>
      <c r="C67" s="279" t="str">
        <f>IF('Orçamento-TCE'!C67&gt;0,'Orçamento-TCE'!C67,"")</f>
        <v>6.9</v>
      </c>
      <c r="D67" s="264" t="str">
        <f>IF('Orçamento-TCE'!G67&gt;0,'Orçamento-TCE'!G67,"")</f>
        <v>CONCRETAGEM DE PILARES, FCK = 25 MPA, COM USO DE BOMBA - LANÇAMENTO, ADENSAMENTO E ACABAMENTO. AF_02/2022_PS</v>
      </c>
      <c r="E67" s="264">
        <f>IF('Orçamento-TCE'!H67&gt;0,'Orçamento-TCE'!H67,"")</f>
        <v>4</v>
      </c>
      <c r="F67" s="264" t="str">
        <f>IF('Orçamento-TCE'!I67&gt;0,'Orçamento-TCE'!I67,"")</f>
        <v>M3</v>
      </c>
      <c r="G67" s="263">
        <f>orcamento!K66</f>
        <v>912.21</v>
      </c>
      <c r="H67" s="264">
        <f t="shared" si="0"/>
        <v>3648.84</v>
      </c>
      <c r="I67" s="265">
        <f>orcamento!J66</f>
        <v>0.28899999999999998</v>
      </c>
      <c r="J67" s="265">
        <v>0.96120000000000005</v>
      </c>
      <c r="K67" s="265"/>
      <c r="L67" s="280">
        <f>orcamento!M66</f>
        <v>3421.88</v>
      </c>
      <c r="M67" s="280">
        <f>orcamento!L66</f>
        <v>226.96</v>
      </c>
    </row>
    <row r="68" spans="1:13" x14ac:dyDescent="0.25">
      <c r="A68" s="278">
        <f>IF('Orçamento-TCE'!A68&gt;0,'Orçamento-TCE'!A68,"")</f>
        <v>1</v>
      </c>
      <c r="B68" s="279">
        <f>'Orçamento-TCE'!B68</f>
        <v>52</v>
      </c>
      <c r="C68" s="279" t="str">
        <f>IF('Orçamento-TCE'!C68&gt;0,'Orçamento-TCE'!C68,"")</f>
        <v>6.10</v>
      </c>
      <c r="D68" s="264" t="str">
        <f>IF('Orçamento-TCE'!G68&gt;0,'Orçamento-TCE'!G68,"")</f>
        <v>ALVENARIA DE VEDAÇÃO DE BLOCOS CERÂMICOS MACIÇOS DE 5X10X20CM (ESPESSURA 10CM) E ARGAMASSA DE ASSENTAMENTO COM PREPARO EM BETONEIRA. AF_05/2020</v>
      </c>
      <c r="E68" s="264">
        <f>IF('Orçamento-TCE'!H68&gt;0,'Orçamento-TCE'!H68,"")</f>
        <v>40.200000000000003</v>
      </c>
      <c r="F68" s="264" t="str">
        <f>IF('Orçamento-TCE'!I68&gt;0,'Orçamento-TCE'!I68,"")</f>
        <v>M2</v>
      </c>
      <c r="G68" s="263">
        <f>orcamento!K67</f>
        <v>179.07</v>
      </c>
      <c r="H68" s="264">
        <f t="shared" si="0"/>
        <v>7198.61</v>
      </c>
      <c r="I68" s="265">
        <f>orcamento!J67</f>
        <v>0.28899999999999998</v>
      </c>
      <c r="J68" s="265">
        <v>0.96120000000000005</v>
      </c>
      <c r="K68" s="265"/>
      <c r="L68" s="280">
        <f>orcamento!M67</f>
        <v>2988.0699999999997</v>
      </c>
      <c r="M68" s="280">
        <f>orcamento!L67</f>
        <v>4210.54</v>
      </c>
    </row>
    <row r="69" spans="1:13" x14ac:dyDescent="0.25">
      <c r="A69" s="278">
        <f>IF('Orçamento-TCE'!A69&gt;0,'Orçamento-TCE'!A69,"")</f>
        <v>1</v>
      </c>
      <c r="B69" s="279">
        <f>'Orçamento-TCE'!B69</f>
        <v>53</v>
      </c>
      <c r="C69" s="279" t="str">
        <f>IF('Orçamento-TCE'!C69&gt;0,'Orçamento-TCE'!C69,"")</f>
        <v>6.11</v>
      </c>
      <c r="D69" s="264" t="str">
        <f>IF('Orçamento-TCE'!G69&gt;0,'Orçamento-TCE'!G69,"")</f>
        <v>EMBOÇO OU MASSA ÚNICA EM ARGAMASSA TRAÇO 1:2:8, PREPARO MANUAL, APLICADA MANUALMENTE EM PANOS CEGOS DE FACHADA (SEM PRESENÇA DE VÃOS), ESPESSURA DE 25 MM. AF_09/2022</v>
      </c>
      <c r="E69" s="264">
        <f>IF('Orçamento-TCE'!H69&gt;0,'Orçamento-TCE'!H69,"")</f>
        <v>40.200000000000003</v>
      </c>
      <c r="F69" s="264" t="str">
        <f>IF('Orçamento-TCE'!I69&gt;0,'Orçamento-TCE'!I69,"")</f>
        <v>M2</v>
      </c>
      <c r="G69" s="263">
        <f>orcamento!K68</f>
        <v>58.66</v>
      </c>
      <c r="H69" s="264">
        <f t="shared" si="0"/>
        <v>2358.13</v>
      </c>
      <c r="I69" s="265">
        <f>orcamento!J68</f>
        <v>0.28899999999999998</v>
      </c>
      <c r="J69" s="265">
        <v>0.96120000000000005</v>
      </c>
      <c r="K69" s="265"/>
      <c r="L69" s="280">
        <f>orcamento!M68</f>
        <v>869.13000000000011</v>
      </c>
      <c r="M69" s="280">
        <f>orcamento!L68</f>
        <v>1489</v>
      </c>
    </row>
    <row r="70" spans="1:13" x14ac:dyDescent="0.25">
      <c r="A70" s="278">
        <f>IF('Orçamento-TCE'!A70&gt;0,'Orçamento-TCE'!A70,"")</f>
        <v>1</v>
      </c>
      <c r="B70" s="279">
        <f>'Orçamento-TCE'!B70</f>
        <v>54</v>
      </c>
      <c r="C70" s="279" t="str">
        <f>IF('Orçamento-TCE'!C70&gt;0,'Orçamento-TCE'!C70,"")</f>
        <v>6.12</v>
      </c>
      <c r="D70" s="264" t="str">
        <f>IF('Orçamento-TCE'!G70&gt;0,'Orçamento-TCE'!G70,"")</f>
        <v>CHAPISCO APLICADO EM ALVENARIA (COM PRESENÇA DE VÃOS) E ESTRUTURAS DE CONCRETO DE FACHADA, COM COLHER DE PEDREIRO. ARGAMASSA TRAÇO 1:3 COM PREPARO EM BETONEIRA 400L. AF_10/2022</v>
      </c>
      <c r="E70" s="264">
        <f>IF('Orçamento-TCE'!H70&gt;0,'Orçamento-TCE'!H70,"")</f>
        <v>40.200000000000003</v>
      </c>
      <c r="F70" s="264" t="str">
        <f>IF('Orçamento-TCE'!I70&gt;0,'Orçamento-TCE'!I70,"")</f>
        <v>M2</v>
      </c>
      <c r="G70" s="263">
        <f>orcamento!K69</f>
        <v>10.889999999999999</v>
      </c>
      <c r="H70" s="264">
        <f t="shared" si="0"/>
        <v>437.78</v>
      </c>
      <c r="I70" s="265">
        <f>orcamento!J69</f>
        <v>0.28899999999999998</v>
      </c>
      <c r="J70" s="265">
        <v>0.96120000000000005</v>
      </c>
      <c r="K70" s="265"/>
      <c r="L70" s="280">
        <f>orcamento!M69</f>
        <v>91.259999999999991</v>
      </c>
      <c r="M70" s="280">
        <f>orcamento!L69</f>
        <v>346.52</v>
      </c>
    </row>
    <row r="71" spans="1:13" x14ac:dyDescent="0.25">
      <c r="A71" s="278">
        <f>IF('Orçamento-TCE'!A71&gt;0,'Orçamento-TCE'!A71,"")</f>
        <v>1</v>
      </c>
      <c r="B71" s="279">
        <f>'Orçamento-TCE'!B71</f>
        <v>55</v>
      </c>
      <c r="C71" s="279" t="str">
        <f>IF('Orçamento-TCE'!C71&gt;0,'Orçamento-TCE'!C71,"")</f>
        <v>6.13</v>
      </c>
      <c r="D71" s="264" t="str">
        <f>IF('Orçamento-TCE'!G71&gt;0,'Orçamento-TCE'!G71,"")</f>
        <v>EMBOÇO OU MASSA ÚNICA EM ARGAMASSA TRAÇO 1:2:8, PREPARO MECÂNICA COM BETONEIRA 400 L, APLICADA COM PROJETOR TIPO CANEQUINHA EM PANOS DE FACHADA SEM PRESENÇA DE VÃOS, ESPESSURA DE 35 MM, ACESSO POR BALANCIM MANUAL. AF_08/2022</v>
      </c>
      <c r="E71" s="264">
        <f>IF('Orçamento-TCE'!H71&gt;0,'Orçamento-TCE'!H71,"")</f>
        <v>40.200000000000003</v>
      </c>
      <c r="F71" s="264" t="str">
        <f>IF('Orçamento-TCE'!I71&gt;0,'Orçamento-TCE'!I71,"")</f>
        <v>M2</v>
      </c>
      <c r="G71" s="263">
        <f>orcamento!K70</f>
        <v>81.099999999999994</v>
      </c>
      <c r="H71" s="264">
        <f t="shared" si="0"/>
        <v>3260.22</v>
      </c>
      <c r="I71" s="265">
        <f>orcamento!J70</f>
        <v>0.28899999999999998</v>
      </c>
      <c r="J71" s="265">
        <v>0.96120000000000005</v>
      </c>
      <c r="K71" s="265"/>
      <c r="L71" s="280">
        <f>orcamento!M70</f>
        <v>1517.1499999999999</v>
      </c>
      <c r="M71" s="280">
        <f>orcamento!L70</f>
        <v>1743.07</v>
      </c>
    </row>
    <row r="72" spans="1:13" x14ac:dyDescent="0.25">
      <c r="A72" s="278">
        <f>IF('Orçamento-TCE'!A72&gt;0,'Orçamento-TCE'!A72,"")</f>
        <v>1</v>
      </c>
      <c r="B72" s="279">
        <f>'Orçamento-TCE'!B72</f>
        <v>56</v>
      </c>
      <c r="C72" s="279" t="str">
        <f>IF('Orçamento-TCE'!C72&gt;0,'Orçamento-TCE'!C72,"")</f>
        <v>6.14</v>
      </c>
      <c r="D72" s="264" t="str">
        <f>IF('Orçamento-TCE'!G72&gt;0,'Orçamento-TCE'!G72,"")</f>
        <v>RECUPERAÇÃO E RECOLOCAÇÃO DE GRADIL/PORTÃO METALICOS (MATERIAL REAPROVEITADO)</v>
      </c>
      <c r="E72" s="264">
        <f>IF('Orçamento-TCE'!H72&gt;0,'Orçamento-TCE'!H72,"")</f>
        <v>10</v>
      </c>
      <c r="F72" s="264" t="str">
        <f>IF('Orçamento-TCE'!I72&gt;0,'Orçamento-TCE'!I72,"")</f>
        <v>M2</v>
      </c>
      <c r="G72" s="263">
        <f>orcamento!K71</f>
        <v>185.16</v>
      </c>
      <c r="H72" s="264">
        <f t="shared" si="0"/>
        <v>1851.6</v>
      </c>
      <c r="I72" s="265">
        <f>orcamento!J71</f>
        <v>0.28899999999999998</v>
      </c>
      <c r="J72" s="265">
        <v>0.96120000000000005</v>
      </c>
      <c r="K72" s="265"/>
      <c r="L72" s="280">
        <f>orcamento!M71</f>
        <v>372</v>
      </c>
      <c r="M72" s="280">
        <f>orcamento!L71</f>
        <v>1479.6</v>
      </c>
    </row>
    <row r="73" spans="1:13" x14ac:dyDescent="0.25">
      <c r="A73" s="278">
        <f>IF('Orçamento-TCE'!A73&gt;0,'Orçamento-TCE'!A73,"")</f>
        <v>1</v>
      </c>
      <c r="B73" s="279">
        <f>'Orçamento-TCE'!B73</f>
        <v>57</v>
      </c>
      <c r="C73" s="279" t="str">
        <f>IF('Orçamento-TCE'!C73&gt;0,'Orçamento-TCE'!C73,"")</f>
        <v>6.15</v>
      </c>
      <c r="D73" s="264" t="str">
        <f>IF('Orçamento-TCE'!G73&gt;0,'Orçamento-TCE'!G73,"")</f>
        <v>FUNDO SELADOR ACRÍLICO, APLICAÇÃO MANUAL EM PAREDE, UMA DEMÃO. AF_04/2023</v>
      </c>
      <c r="E73" s="264">
        <f>IF('Orçamento-TCE'!H73&gt;0,'Orçamento-TCE'!H73,"")</f>
        <v>40.200000000000003</v>
      </c>
      <c r="F73" s="264" t="str">
        <f>IF('Orçamento-TCE'!I73&gt;0,'Orçamento-TCE'!I73,"")</f>
        <v>M2</v>
      </c>
      <c r="G73" s="263">
        <f>orcamento!K72</f>
        <v>5</v>
      </c>
      <c r="H73" s="264">
        <f t="shared" si="0"/>
        <v>201</v>
      </c>
      <c r="I73" s="265">
        <f>orcamento!J72</f>
        <v>0.28899999999999998</v>
      </c>
      <c r="J73" s="265">
        <v>0.96120000000000005</v>
      </c>
      <c r="K73" s="265"/>
      <c r="L73" s="280">
        <f>orcamento!M72</f>
        <v>71.56</v>
      </c>
      <c r="M73" s="280">
        <f>orcamento!L72</f>
        <v>129.44</v>
      </c>
    </row>
    <row r="74" spans="1:13" x14ac:dyDescent="0.25">
      <c r="A74" s="278">
        <f>IF('Orçamento-TCE'!A74&gt;0,'Orçamento-TCE'!A74,"")</f>
        <v>1</v>
      </c>
      <c r="B74" s="279">
        <f>'Orçamento-TCE'!B74</f>
        <v>58</v>
      </c>
      <c r="C74" s="279" t="str">
        <f>IF('Orçamento-TCE'!C74&gt;0,'Orçamento-TCE'!C74,"")</f>
        <v>6.16</v>
      </c>
      <c r="D74" s="264" t="str">
        <f>IF('Orçamento-TCE'!G74&gt;0,'Orçamento-TCE'!G74,"")</f>
        <v>PINTURA LÁTEX ACRÍLICA PREMIUM, APLICAÇÃO MANUAL EM PAREDES, DUAS DEMÃOS. AF_04/2023</v>
      </c>
      <c r="E74" s="264">
        <f>IF('Orçamento-TCE'!H74&gt;0,'Orçamento-TCE'!H74,"")</f>
        <v>40.200000000000003</v>
      </c>
      <c r="F74" s="264" t="str">
        <f>IF('Orçamento-TCE'!I74&gt;0,'Orçamento-TCE'!I74,"")</f>
        <v>M2</v>
      </c>
      <c r="G74" s="263">
        <f>orcamento!K73</f>
        <v>17.79</v>
      </c>
      <c r="H74" s="264">
        <f t="shared" si="0"/>
        <v>715.16</v>
      </c>
      <c r="I74" s="265">
        <f>orcamento!J73</f>
        <v>0.28899999999999998</v>
      </c>
      <c r="J74" s="265">
        <v>0.96120000000000005</v>
      </c>
      <c r="K74" s="265"/>
      <c r="L74" s="280">
        <f>orcamento!M73</f>
        <v>397.17999999999995</v>
      </c>
      <c r="M74" s="280">
        <f>orcamento!L73</f>
        <v>317.98</v>
      </c>
    </row>
    <row r="75" spans="1:13" x14ac:dyDescent="0.25">
      <c r="A75" s="278">
        <f>IF('Orçamento-TCE'!A75&gt;0,'Orçamento-TCE'!A75,"")</f>
        <v>1</v>
      </c>
      <c r="B75" s="279">
        <f>'Orçamento-TCE'!B75</f>
        <v>59</v>
      </c>
      <c r="C75" s="279" t="str">
        <f>IF('Orçamento-TCE'!C75&gt;0,'Orçamento-TCE'!C75,"")</f>
        <v>6.17</v>
      </c>
      <c r="D75" s="264" t="str">
        <f>IF('Orçamento-TCE'!G75&gt;0,'Orçamento-TCE'!G75,"")</f>
        <v>ESTACA MEGA</v>
      </c>
      <c r="E75" s="264">
        <f>IF('Orçamento-TCE'!H75&gt;0,'Orçamento-TCE'!H75,"")</f>
        <v>42</v>
      </c>
      <c r="F75" s="264" t="str">
        <f>IF('Orçamento-TCE'!I75&gt;0,'Orçamento-TCE'!I75,"")</f>
        <v>M</v>
      </c>
      <c r="G75" s="263">
        <f>orcamento!K74</f>
        <v>1973.5</v>
      </c>
      <c r="H75" s="264">
        <f t="shared" si="0"/>
        <v>82887</v>
      </c>
      <c r="I75" s="265">
        <f>orcamento!J74</f>
        <v>0</v>
      </c>
      <c r="J75" s="265">
        <v>0.96120000000000005</v>
      </c>
      <c r="K75" s="265"/>
      <c r="L75" s="280">
        <f>orcamento!M74</f>
        <v>82887</v>
      </c>
      <c r="M75" s="280">
        <f>orcamento!L74</f>
        <v>0</v>
      </c>
    </row>
    <row r="76" spans="1:13" x14ac:dyDescent="0.25">
      <c r="A76" s="278">
        <f>IF('Orçamento-TCE'!A76&gt;0,'Orçamento-TCE'!A76,"")</f>
        <v>1</v>
      </c>
      <c r="B76" s="279">
        <f>'Orçamento-TCE'!B76</f>
        <v>60</v>
      </c>
      <c r="C76" s="279" t="str">
        <f>IF('Orçamento-TCE'!C76&gt;0,'Orçamento-TCE'!C76,"")</f>
        <v>6.18</v>
      </c>
      <c r="D76" s="264" t="str">
        <f>IF('Orçamento-TCE'!G76&gt;0,'Orçamento-TCE'!G76,"")</f>
        <v>ESCAVAÇÃO MANUAL DE VALA. AF_09/2024</v>
      </c>
      <c r="E76" s="264">
        <f>IF('Orçamento-TCE'!H76&gt;0,'Orçamento-TCE'!H76,"")</f>
        <v>13</v>
      </c>
      <c r="F76" s="264" t="str">
        <f>IF('Orçamento-TCE'!I76&gt;0,'Orçamento-TCE'!I76,"")</f>
        <v>M3</v>
      </c>
      <c r="G76" s="263">
        <f>orcamento!K75</f>
        <v>119.72</v>
      </c>
      <c r="H76" s="264">
        <f t="shared" si="0"/>
        <v>1556.36</v>
      </c>
      <c r="I76" s="265">
        <f>orcamento!J75</f>
        <v>0.28899999999999998</v>
      </c>
      <c r="J76" s="265">
        <v>0.96120000000000005</v>
      </c>
      <c r="K76" s="265"/>
      <c r="L76" s="280">
        <f>orcamento!M75</f>
        <v>0</v>
      </c>
      <c r="M76" s="280">
        <f>orcamento!L75</f>
        <v>1556.36</v>
      </c>
    </row>
    <row r="77" spans="1:13" x14ac:dyDescent="0.25">
      <c r="A77" s="278">
        <f>IF('Orçamento-TCE'!A77&gt;0,'Orçamento-TCE'!A77,"")</f>
        <v>1</v>
      </c>
      <c r="B77" s="279">
        <f>'Orçamento-TCE'!B77</f>
        <v>61</v>
      </c>
      <c r="C77" s="279" t="str">
        <f>IF('Orçamento-TCE'!C77&gt;0,'Orçamento-TCE'!C77,"")</f>
        <v>6.19</v>
      </c>
      <c r="D77" s="264" t="str">
        <f>IF('Orçamento-TCE'!G77&gt;0,'Orçamento-TCE'!G77,"")</f>
        <v>REATERRO MANUAL DE VALAS, COM PLACA VIBRATÓRIA. AF_08/2023</v>
      </c>
      <c r="E77" s="264">
        <f>IF('Orçamento-TCE'!H77&gt;0,'Orçamento-TCE'!H77,"")</f>
        <v>9</v>
      </c>
      <c r="F77" s="264" t="str">
        <f>IF('Orçamento-TCE'!I77&gt;0,'Orçamento-TCE'!I77,"")</f>
        <v>M3</v>
      </c>
      <c r="G77" s="263">
        <f>orcamento!K76</f>
        <v>30.36</v>
      </c>
      <c r="H77" s="264">
        <f t="shared" ref="H77:H83" si="1">IFERROR(IF(E77*G77&lt;&gt;0,ROUND(ROUND(E77,4)*ROUND(G77,4),2),""),"")</f>
        <v>273.24</v>
      </c>
      <c r="I77" s="265">
        <f>orcamento!J76</f>
        <v>0.28899999999999998</v>
      </c>
      <c r="J77" s="265">
        <v>0.96120000000000005</v>
      </c>
      <c r="K77" s="265"/>
      <c r="L77" s="280">
        <f>orcamento!M76</f>
        <v>31.680000000000007</v>
      </c>
      <c r="M77" s="280">
        <f>orcamento!L76</f>
        <v>241.56</v>
      </c>
    </row>
    <row r="78" spans="1:13" x14ac:dyDescent="0.25">
      <c r="A78" s="278">
        <f>IF('Orçamento-TCE'!A78&gt;0,'Orçamento-TCE'!A78,"")</f>
        <v>1</v>
      </c>
      <c r="B78" s="279">
        <f>'Orçamento-TCE'!B78</f>
        <v>62</v>
      </c>
      <c r="C78" s="279" t="str">
        <f>IF('Orçamento-TCE'!C78&gt;0,'Orçamento-TCE'!C78,"")</f>
        <v>6.20</v>
      </c>
      <c r="D78" s="264" t="str">
        <f>IF('Orçamento-TCE'!G78&gt;0,'Orçamento-TCE'!G78,"")</f>
        <v>CARGA E TRANSPORTE DE ENTULHO DENTRO DO CANTEIRO</v>
      </c>
      <c r="E78" s="264">
        <f>IF('Orçamento-TCE'!H78&gt;0,'Orçamento-TCE'!H78,"")</f>
        <v>81.400000000000006</v>
      </c>
      <c r="F78" s="264" t="str">
        <f>IF('Orçamento-TCE'!I78&gt;0,'Orçamento-TCE'!I78,"")</f>
        <v>M3</v>
      </c>
      <c r="G78" s="263">
        <f>orcamento!K77</f>
        <v>30.27</v>
      </c>
      <c r="H78" s="264">
        <f t="shared" si="1"/>
        <v>2463.98</v>
      </c>
      <c r="I78" s="265">
        <f>orcamento!J77</f>
        <v>0.28899999999999998</v>
      </c>
      <c r="J78" s="265">
        <v>0.96120000000000005</v>
      </c>
      <c r="K78" s="265"/>
      <c r="L78" s="280">
        <f>orcamento!M77</f>
        <v>0.82000000000016371</v>
      </c>
      <c r="M78" s="280">
        <f>orcamento!L77</f>
        <v>2463.16</v>
      </c>
    </row>
    <row r="79" spans="1:13" x14ac:dyDescent="0.25">
      <c r="A79" s="278"/>
      <c r="B79" s="279"/>
      <c r="C79" s="279"/>
      <c r="D79" s="264"/>
      <c r="E79" s="264"/>
      <c r="F79" s="264"/>
      <c r="G79" s="263"/>
      <c r="H79" s="264"/>
      <c r="I79" s="265"/>
      <c r="J79" s="265"/>
      <c r="K79" s="265"/>
      <c r="L79" s="280"/>
      <c r="M79" s="280"/>
    </row>
    <row r="80" spans="1:13" x14ac:dyDescent="0.25">
      <c r="A80" s="278">
        <f>IF('Orçamento-TCE'!A80&gt;0,'Orçamento-TCE'!A80,"")</f>
        <v>1</v>
      </c>
      <c r="B80" s="279">
        <f>'Orçamento-TCE'!B80</f>
        <v>63</v>
      </c>
      <c r="C80" s="279" t="str">
        <f>IF('Orçamento-TCE'!C80&gt;0,'Orçamento-TCE'!C80,"")</f>
        <v>7.1</v>
      </c>
      <c r="D80" s="264" t="str">
        <f>IF('Orçamento-TCE'!G80&gt;0,'Orçamento-TCE'!G80,"")</f>
        <v>LOCAÇÃO CAÇAMBA ESTACIONÁRIA 4 M3 - TRANSPORTE E DESTINAÇÃO FINAL</v>
      </c>
      <c r="E80" s="264">
        <f>IF('Orçamento-TCE'!H80&gt;0,'Orçamento-TCE'!H80,"")</f>
        <v>28</v>
      </c>
      <c r="F80" s="264" t="str">
        <f>IF('Orçamento-TCE'!I80&gt;0,'Orçamento-TCE'!I80,"")</f>
        <v>UN</v>
      </c>
      <c r="G80" s="263">
        <f>orcamento!K79</f>
        <v>423.29</v>
      </c>
      <c r="H80" s="264">
        <f t="shared" si="1"/>
        <v>11852.12</v>
      </c>
      <c r="I80" s="265">
        <f>orcamento!J79</f>
        <v>0.2094</v>
      </c>
      <c r="J80" s="265">
        <v>0.96120000000000005</v>
      </c>
      <c r="K80" s="265"/>
      <c r="L80" s="280">
        <f>orcamento!M79</f>
        <v>11852.12</v>
      </c>
      <c r="M80" s="280">
        <f>orcamento!L79</f>
        <v>0</v>
      </c>
    </row>
    <row r="81" spans="1:13" x14ac:dyDescent="0.25">
      <c r="A81" s="278">
        <f>IF('Orçamento-TCE'!A81&gt;0,'Orçamento-TCE'!A81,"")</f>
        <v>1</v>
      </c>
      <c r="B81" s="279">
        <f>'Orçamento-TCE'!B81</f>
        <v>64</v>
      </c>
      <c r="C81" s="279" t="str">
        <f>IF('Orçamento-TCE'!C81&gt;0,'Orçamento-TCE'!C81,"")</f>
        <v>7.2</v>
      </c>
      <c r="D81" s="264" t="str">
        <f>IF('Orçamento-TCE'!G81&gt;0,'Orçamento-TCE'!G81,"")</f>
        <v>LIMPEZA DE CONTRAPISO COM VASSOURA A SECO. AF_10/2025</v>
      </c>
      <c r="E81" s="264">
        <f>IF('Orçamento-TCE'!H81&gt;0,'Orçamento-TCE'!H81,"")</f>
        <v>276</v>
      </c>
      <c r="F81" s="264" t="str">
        <f>IF('Orçamento-TCE'!I81&gt;0,'Orçamento-TCE'!I81,"")</f>
        <v>M2</v>
      </c>
      <c r="G81" s="263">
        <f>orcamento!K80</f>
        <v>0.8600000000000001</v>
      </c>
      <c r="H81" s="264">
        <f t="shared" si="1"/>
        <v>237.36</v>
      </c>
      <c r="I81" s="265">
        <f>orcamento!J80</f>
        <v>0.28899999999999998</v>
      </c>
      <c r="J81" s="265">
        <v>0.96120000000000005</v>
      </c>
      <c r="K81" s="265"/>
      <c r="L81" s="280">
        <f>orcamento!M80</f>
        <v>0</v>
      </c>
      <c r="M81" s="280">
        <f>orcamento!L80</f>
        <v>237.36</v>
      </c>
    </row>
    <row r="82" spans="1:13" x14ac:dyDescent="0.25">
      <c r="A82" s="278">
        <f>IF('Orçamento-TCE'!A82&gt;0,'Orçamento-TCE'!A82,"")</f>
        <v>1</v>
      </c>
      <c r="B82" s="279">
        <f>'Orçamento-TCE'!B82</f>
        <v>65</v>
      </c>
      <c r="C82" s="279" t="str">
        <f>IF('Orçamento-TCE'!C82&gt;0,'Orçamento-TCE'!C82,"")</f>
        <v>7.3</v>
      </c>
      <c r="D82" s="264" t="str">
        <f>IF('Orçamento-TCE'!G82&gt;0,'Orçamento-TCE'!G82,"")</f>
        <v>CARGA E TRANSPORTE DE CONTAINER</v>
      </c>
      <c r="E82" s="264">
        <f>IF('Orçamento-TCE'!H82&gt;0,'Orçamento-TCE'!H82,"")</f>
        <v>2</v>
      </c>
      <c r="F82" s="264" t="str">
        <f>IF('Orçamento-TCE'!I82&gt;0,'Orçamento-TCE'!I82,"")</f>
        <v>UN</v>
      </c>
      <c r="G82" s="263">
        <f>orcamento!K81</f>
        <v>787.17000000000007</v>
      </c>
      <c r="H82" s="264">
        <f t="shared" si="1"/>
        <v>1574.34</v>
      </c>
      <c r="I82" s="265">
        <f>orcamento!J81</f>
        <v>0.28899999999999998</v>
      </c>
      <c r="J82" s="265">
        <v>0.96120000000000005</v>
      </c>
      <c r="K82" s="265"/>
      <c r="L82" s="280">
        <f>orcamento!M81</f>
        <v>1356.6599999999999</v>
      </c>
      <c r="M82" s="280">
        <f>orcamento!L81</f>
        <v>217.68</v>
      </c>
    </row>
    <row r="83" spans="1:13" x14ac:dyDescent="0.25">
      <c r="A83" s="278">
        <f>IF('Orçamento-TCE'!A83&gt;0,'Orçamento-TCE'!A83,"")</f>
        <v>1</v>
      </c>
      <c r="B83" s="279">
        <f>'Orçamento-TCE'!B83</f>
        <v>66</v>
      </c>
      <c r="C83" s="279" t="str">
        <f>IF('Orçamento-TCE'!C83&gt;0,'Orçamento-TCE'!C83,"")</f>
        <v>7.4</v>
      </c>
      <c r="D83" s="264" t="str">
        <f>IF('Orçamento-TCE'!G83&gt;0,'Orçamento-TCE'!G83,"")</f>
        <v>DESMONTAGEM SERVIÇOS PROVISÓRIOS</v>
      </c>
      <c r="E83" s="264">
        <f>IF('Orçamento-TCE'!H83&gt;0,'Orçamento-TCE'!H83,"")</f>
        <v>1</v>
      </c>
      <c r="F83" s="264" t="str">
        <f>IF('Orçamento-TCE'!I83&gt;0,'Orçamento-TCE'!I83,"")</f>
        <v>UN</v>
      </c>
      <c r="G83" s="263">
        <f>orcamento!K82</f>
        <v>1937.01</v>
      </c>
      <c r="H83" s="264">
        <f t="shared" si="1"/>
        <v>1937.01</v>
      </c>
      <c r="I83" s="265">
        <f>orcamento!J82</f>
        <v>0.28899999999999998</v>
      </c>
      <c r="J83" s="265">
        <v>0.96120000000000005</v>
      </c>
      <c r="K83" s="265"/>
      <c r="L83" s="280">
        <f>orcamento!M82</f>
        <v>9.9999999999909051E-3</v>
      </c>
      <c r="M83" s="280">
        <f>orcamento!L82</f>
        <v>1937</v>
      </c>
    </row>
  </sheetData>
  <mergeCells count="12">
    <mergeCell ref="E10:M10"/>
    <mergeCell ref="C5:D5"/>
    <mergeCell ref="C6:D6"/>
    <mergeCell ref="A10:A11"/>
    <mergeCell ref="B10:B11"/>
    <mergeCell ref="C10:C11"/>
    <mergeCell ref="D10:D11"/>
    <mergeCell ref="A1:H1"/>
    <mergeCell ref="C2:D2"/>
    <mergeCell ref="A3:B3"/>
    <mergeCell ref="C3:H3"/>
    <mergeCell ref="C4:F4"/>
  </mergeCells>
  <pageMargins left="0.51180555555555596" right="0.51180555555555596" top="0.78749999999999998" bottom="0.78749999999999998"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163</TotalTime>
  <Application>Microsoft Excel</Application>
  <DocSecurity>0</DocSecurity>
  <ScaleCrop>false</ScaleCrop>
  <HeadingPairs>
    <vt:vector size="4" baseType="variant">
      <vt:variant>
        <vt:lpstr>Planilhas</vt:lpstr>
      </vt:variant>
      <vt:variant>
        <vt:i4>15</vt:i4>
      </vt:variant>
      <vt:variant>
        <vt:lpstr>Intervalos Nomeados</vt:lpstr>
      </vt:variant>
      <vt:variant>
        <vt:i4>4</vt:i4>
      </vt:variant>
    </vt:vector>
  </HeadingPairs>
  <TitlesOfParts>
    <vt:vector size="19" baseType="lpstr">
      <vt:lpstr>dados</vt:lpstr>
      <vt:lpstr>orcamento</vt:lpstr>
      <vt:lpstr>composicoes</vt:lpstr>
      <vt:lpstr>cotacoes</vt:lpstr>
      <vt:lpstr>tabelas</vt:lpstr>
      <vt:lpstr>cronograma</vt:lpstr>
      <vt:lpstr>curva ABC</vt:lpstr>
      <vt:lpstr>BDI</vt:lpstr>
      <vt:lpstr>encargos</vt:lpstr>
      <vt:lpstr>SINAPI-comp</vt:lpstr>
      <vt:lpstr>SINAPI-insumo</vt:lpstr>
      <vt:lpstr>SINAPI-%MO</vt:lpstr>
      <vt:lpstr>Identificação-TCE</vt:lpstr>
      <vt:lpstr>Orçamento-TCE</vt:lpstr>
      <vt:lpstr>Proposta-TCE</vt:lpstr>
      <vt:lpstr>BDI!Area_de_impressao</vt:lpstr>
      <vt:lpstr>cotacoes!Area_de_impressao</vt:lpstr>
      <vt:lpstr>'curva ABC'!Area_de_impressao</vt:lpstr>
      <vt:lpstr>encargos!Area_de_impressao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Demitrio Rabelo Fleck</dc:creator>
  <dc:description/>
  <cp:lastModifiedBy>Paulo Lima Loge</cp:lastModifiedBy>
  <cp:revision>7</cp:revision>
  <cp:lastPrinted>2025-10-31T19:02:13Z</cp:lastPrinted>
  <dcterms:created xsi:type="dcterms:W3CDTF">2019-06-17T13:06:13Z</dcterms:created>
  <dcterms:modified xsi:type="dcterms:W3CDTF">2026-02-11T20:23:13Z</dcterms:modified>
  <dc:language>pt-BR</dc:language>
</cp:coreProperties>
</file>